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10.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mazzetto\Desktop\projetos\- obras 2021 - praça mons joão baptista lisboa\licitação 10-2023\"/>
    </mc:Choice>
  </mc:AlternateContent>
  <bookViews>
    <workbookView xWindow="-28920" yWindow="-120" windowWidth="29040" windowHeight="15840" tabRatio="500" activeTab="6"/>
  </bookViews>
  <sheets>
    <sheet name="BOLETIM 187" sheetId="1" r:id="rId1"/>
    <sheet name="BOLETIM 189" sheetId="2" r:id="rId2"/>
    <sheet name="BOLETIM 190" sheetId="15" r:id="rId3"/>
    <sheet name="BOLETIM 191" sheetId="16" r:id="rId4"/>
    <sheet name="ORÇAMENTO" sheetId="17" r:id="rId5"/>
    <sheet name="CRONOGRAMA FISICO FINANC" sheetId="4" r:id="rId6"/>
    <sheet name="bdi" sheetId="9" r:id="rId7"/>
    <sheet name="COMPOSIÇÃO" sheetId="5" r:id="rId8"/>
    <sheet name="COTAÇÃO" sheetId="6" r:id="rId9"/>
    <sheet name="COTAÇÃO F" sheetId="7" r:id="rId10"/>
    <sheet name="COMP CAIXA" sheetId="8" r:id="rId11"/>
  </sheets>
  <externalReferences>
    <externalReference r:id="rId12"/>
  </externalReferences>
  <definedNames>
    <definedName name="_xlnm._FilterDatabase" localSheetId="10" hidden="1">'COMP CAIXA'!$M$10:$M$193</definedName>
    <definedName name="_xlnm._FilterDatabase" localSheetId="9" hidden="1">'COTAÇÃO F'!$L$18:$L$262</definedName>
    <definedName name="_xlfn_SINGLE">NA()</definedName>
    <definedName name="_xlnm.Print_Area" localSheetId="10">'COMP CAIXA'!$B$1:$J$193</definedName>
    <definedName name="_xlnm.Print_Area" localSheetId="9">'COTAÇÃO F'!$B$1:$I$262</definedName>
    <definedName name="_xlnm.Print_Area" localSheetId="4">ORÇAMENTO!$A$1:$J$109</definedName>
    <definedName name="Comp_export">'COMP CAIXA'!$K$10</definedName>
    <definedName name="Comp_LP_Banco" localSheetId="10">'COMP CAIXA'!$B$5:$H$5</definedName>
    <definedName name="Comp_LP_Comp" localSheetId="10">'COMP CAIXA'!$7:$9</definedName>
    <definedName name="Comp_LP_Ins" localSheetId="10">'COMP CAIXA'!$8:$8</definedName>
    <definedName name="CONCATENAR" localSheetId="10">CONCATENATE('COMP CAIXA'!$B1," ",'COMP CAIXA'!$C1)</definedName>
    <definedName name="CONCATENAR" localSheetId="9">CONCATENATE('COTAÇÃO F'!$B1," ",'COTAÇÃO F'!$C1)</definedName>
    <definedName name="CONCATENAR">CONCATENATE([1]Banco!$B1," ",[1]Banco!$C1)</definedName>
    <definedName name="Cot_LP_Banco">'COTAÇÃO F'!$6:$6</definedName>
    <definedName name="Cot_LP_Cot">'COTAÇÃO F'!$12:$17</definedName>
    <definedName name="Cot_LP_Cotacao">'COTAÇÃO F'!$15:$15</definedName>
    <definedName name="Cot_LP_Empresa">'COTAÇÃO F'!$10:$10</definedName>
    <definedName name="Cot_LP_Indice">'COTAÇÃO F'!$8:$8</definedName>
    <definedName name="EMPRESAS" localSheetId="10">OFFSET([1]Cotações!$B$25,1,0):OFFSET([1]Cotações!$H$30,-1,0)</definedName>
    <definedName name="EMPRESAS">OFFSET('COTAÇÃO F'!$B$25,1,0):OFFSET('COTAÇÃO F'!$H$30,-1,0)</definedName>
    <definedName name="Excel_BuiltIn__FilterDatabase_1">#REF!</definedName>
    <definedName name="Excel_BuiltIn__FilterDatabase_2">#REF!</definedName>
    <definedName name="Excel_BuiltIn_Print_Area_1">#REF!</definedName>
    <definedName name="Excel_BuiltIn_Print_Area_2">#REF!</definedName>
    <definedName name="Excel_BuiltIn_Print_Area_2_1">#REF!</definedName>
    <definedName name="Excel_BuiltIn_Print_Titles_1">#REF!</definedName>
    <definedName name="FiltroComp">'COMP CAIXA'!$M$10:$M$193</definedName>
    <definedName name="FiltroCot">'COTAÇÃO F'!$L$18:$L$262</definedName>
    <definedName name="INDICES" localSheetId="10">OFFSET([1]Cotações!$B$20,1,0):OFFSET([1]Cotações!$I$24,-1,0)</definedName>
    <definedName name="INDICES">OFFSET('COTAÇÃO F'!$B$20,1,0):OFFSET('COTAÇÃO F'!$I$24,-1,0)</definedName>
    <definedName name="LINKBANCO" localSheetId="10">HYPERLINK("#SINAPI!B"&amp;MATCH([1]Relatórios!$A1&amp;" - "&amp;[1]Relatórios!$F1,'COMP CAIXA'!$K:$K,0),"LINK")</definedName>
    <definedName name="LINKBANCO" localSheetId="9">HYPERLINK("#SINAPI!B"&amp;MATCH([1]Relatórios!$A2&amp;" - "&amp;[1]Relatórios!$F2,#REF!,0),"LINK")</definedName>
    <definedName name="NCOMPOSICOES">15</definedName>
    <definedName name="NCOTACOES">25</definedName>
    <definedName name="NEMPRESAS">4</definedName>
    <definedName name="NINDICES">3</definedName>
    <definedName name="NRELATORIOS">COUNTA([1]Relatórios!$A:$A)-2</definedName>
    <definedName name="NumerEmpresa">15</definedName>
    <definedName name="NumerIndice">3</definedName>
    <definedName name="Objeto">"Referência"</definedName>
    <definedName name="RelatoriosFontes" localSheetId="10">OFFSET([1]Relatórios!$A$5,1,0,NRELATORIOS)</definedName>
    <definedName name="RelatoriosFontes">OFFSET([1]Relatórios!$A$5,1,0,NRELATORIOS)</definedName>
    <definedName name="SENHAGT">"PM2CAIXA"</definedName>
    <definedName name="_xlnm.Print_Titles" localSheetId="10">'COMP CAIXA'!$10:$10</definedName>
    <definedName name="_xlnm.Print_Titles" localSheetId="4">ORÇAMENTO!$1:$8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C2" i="4" l="1"/>
  <c r="D1" i="4"/>
  <c r="O14" i="4"/>
  <c r="M14" i="4"/>
  <c r="K14" i="4"/>
  <c r="I14" i="4"/>
  <c r="G14" i="4"/>
  <c r="E14" i="4"/>
  <c r="O11" i="4"/>
  <c r="M11" i="4"/>
  <c r="K11" i="4"/>
  <c r="E9" i="4"/>
  <c r="D14" i="4"/>
  <c r="D11" i="4"/>
  <c r="D9" i="4"/>
  <c r="D7" i="4"/>
  <c r="J14" i="17"/>
  <c r="C9" i="4" s="1"/>
  <c r="C14" i="4" s="1"/>
  <c r="J46" i="17"/>
  <c r="J43" i="17"/>
  <c r="J38" i="17"/>
  <c r="J33" i="17"/>
  <c r="J26" i="17"/>
  <c r="J20" i="17"/>
  <c r="J15" i="17"/>
  <c r="J10" i="17"/>
  <c r="C11" i="4"/>
  <c r="B11" i="4"/>
  <c r="C7" i="4"/>
  <c r="B9" i="4"/>
  <c r="B7" i="4"/>
  <c r="I98" i="17" l="1"/>
  <c r="J98" i="17" s="1"/>
  <c r="J97" i="17" s="1"/>
  <c r="H96" i="17"/>
  <c r="I96" i="17" s="1"/>
  <c r="J96" i="17" s="1"/>
  <c r="E96" i="17"/>
  <c r="D96" i="17"/>
  <c r="H95" i="17"/>
  <c r="I95" i="17" s="1"/>
  <c r="J95" i="17" s="1"/>
  <c r="E95" i="17"/>
  <c r="D95" i="17"/>
  <c r="I94" i="17"/>
  <c r="J94" i="17" s="1"/>
  <c r="H94" i="17"/>
  <c r="E94" i="17"/>
  <c r="D94" i="17"/>
  <c r="H93" i="17"/>
  <c r="I93" i="17" s="1"/>
  <c r="J93" i="17" s="1"/>
  <c r="J92" i="17" s="1"/>
  <c r="E93" i="17"/>
  <c r="D93" i="17"/>
  <c r="H91" i="17"/>
  <c r="I91" i="17" s="1"/>
  <c r="J91" i="17" s="1"/>
  <c r="J90" i="17" s="1"/>
  <c r="E91" i="17"/>
  <c r="D91" i="17"/>
  <c r="H89" i="17"/>
  <c r="I89" i="17" s="1"/>
  <c r="J89" i="17" s="1"/>
  <c r="E89" i="17"/>
  <c r="D89" i="17"/>
  <c r="H88" i="17"/>
  <c r="I88" i="17" s="1"/>
  <c r="J88" i="17" s="1"/>
  <c r="E88" i="17"/>
  <c r="D88" i="17"/>
  <c r="H87" i="17"/>
  <c r="I87" i="17" s="1"/>
  <c r="J87" i="17" s="1"/>
  <c r="E87" i="17"/>
  <c r="D87" i="17"/>
  <c r="I86" i="17"/>
  <c r="J86" i="17" s="1"/>
  <c r="H86" i="17"/>
  <c r="E86" i="17"/>
  <c r="D86" i="17"/>
  <c r="H85" i="17"/>
  <c r="I85" i="17" s="1"/>
  <c r="J85" i="17" s="1"/>
  <c r="E85" i="17"/>
  <c r="D85" i="17"/>
  <c r="H84" i="17"/>
  <c r="I84" i="17" s="1"/>
  <c r="J84" i="17" s="1"/>
  <c r="E84" i="17"/>
  <c r="D84" i="17"/>
  <c r="H83" i="17"/>
  <c r="I83" i="17" s="1"/>
  <c r="J83" i="17" s="1"/>
  <c r="E83" i="17"/>
  <c r="D83" i="17"/>
  <c r="J82" i="17"/>
  <c r="I82" i="17"/>
  <c r="H82" i="17"/>
  <c r="E82" i="17"/>
  <c r="D82" i="17"/>
  <c r="J81" i="17"/>
  <c r="I81" i="17"/>
  <c r="H81" i="17"/>
  <c r="E81" i="17"/>
  <c r="D81" i="17"/>
  <c r="J80" i="17"/>
  <c r="I80" i="17"/>
  <c r="H80" i="17"/>
  <c r="E80" i="17"/>
  <c r="D80" i="17"/>
  <c r="H79" i="17"/>
  <c r="I79" i="17" s="1"/>
  <c r="J79" i="17" s="1"/>
  <c r="E79" i="17"/>
  <c r="D79" i="17"/>
  <c r="J78" i="17"/>
  <c r="I78" i="17"/>
  <c r="H78" i="17"/>
  <c r="E78" i="17"/>
  <c r="D78" i="17"/>
  <c r="H76" i="17"/>
  <c r="I76" i="17" s="1"/>
  <c r="J76" i="17" s="1"/>
  <c r="E76" i="17"/>
  <c r="D76" i="17"/>
  <c r="H75" i="17"/>
  <c r="I75" i="17" s="1"/>
  <c r="J75" i="17" s="1"/>
  <c r="E75" i="17"/>
  <c r="D75" i="17"/>
  <c r="J74" i="17"/>
  <c r="I74" i="17"/>
  <c r="H74" i="17"/>
  <c r="E74" i="17"/>
  <c r="D74" i="17"/>
  <c r="H73" i="17"/>
  <c r="I73" i="17" s="1"/>
  <c r="J73" i="17" s="1"/>
  <c r="E73" i="17"/>
  <c r="D73" i="17"/>
  <c r="H72" i="17"/>
  <c r="I72" i="17" s="1"/>
  <c r="J72" i="17" s="1"/>
  <c r="E72" i="17"/>
  <c r="D72" i="17"/>
  <c r="H71" i="17"/>
  <c r="I71" i="17" s="1"/>
  <c r="J71" i="17" s="1"/>
  <c r="E71" i="17"/>
  <c r="D71" i="17"/>
  <c r="H70" i="17"/>
  <c r="I70" i="17" s="1"/>
  <c r="J70" i="17" s="1"/>
  <c r="E70" i="17"/>
  <c r="D70" i="17"/>
  <c r="J69" i="17"/>
  <c r="I69" i="17"/>
  <c r="H69" i="17"/>
  <c r="E69" i="17"/>
  <c r="D69" i="17"/>
  <c r="I68" i="17"/>
  <c r="J68" i="17" s="1"/>
  <c r="H68" i="17"/>
  <c r="E68" i="17"/>
  <c r="D68" i="17"/>
  <c r="H67" i="17"/>
  <c r="I67" i="17" s="1"/>
  <c r="J67" i="17" s="1"/>
  <c r="J66" i="17" s="1"/>
  <c r="E67" i="17"/>
  <c r="D67" i="17"/>
  <c r="H65" i="17"/>
  <c r="I65" i="17" s="1"/>
  <c r="J65" i="17" s="1"/>
  <c r="G65" i="17"/>
  <c r="F65" i="17"/>
  <c r="E65" i="17"/>
  <c r="D65" i="17"/>
  <c r="I64" i="17"/>
  <c r="J64" i="17" s="1"/>
  <c r="H64" i="17"/>
  <c r="F64" i="17"/>
  <c r="E64" i="17"/>
  <c r="D64" i="17"/>
  <c r="H63" i="17"/>
  <c r="I63" i="17" s="1"/>
  <c r="G63" i="17"/>
  <c r="F63" i="17"/>
  <c r="E63" i="17"/>
  <c r="D63" i="17"/>
  <c r="I61" i="17"/>
  <c r="J61" i="17" s="1"/>
  <c r="H61" i="17"/>
  <c r="E61" i="17"/>
  <c r="D61" i="17"/>
  <c r="H60" i="17"/>
  <c r="I60" i="17" s="1"/>
  <c r="J60" i="17" s="1"/>
  <c r="E60" i="17"/>
  <c r="D60" i="17"/>
  <c r="H59" i="17"/>
  <c r="I59" i="17" s="1"/>
  <c r="J59" i="17" s="1"/>
  <c r="E59" i="17"/>
  <c r="D59" i="17"/>
  <c r="H58" i="17"/>
  <c r="I58" i="17" s="1"/>
  <c r="J58" i="17" s="1"/>
  <c r="E58" i="17"/>
  <c r="D58" i="17"/>
  <c r="H57" i="17"/>
  <c r="I57" i="17" s="1"/>
  <c r="J57" i="17" s="1"/>
  <c r="F57" i="17"/>
  <c r="F58" i="17" s="1"/>
  <c r="F59" i="17" s="1"/>
  <c r="F60" i="17" s="1"/>
  <c r="F61" i="17" s="1"/>
  <c r="E57" i="17"/>
  <c r="D57" i="17"/>
  <c r="H56" i="17"/>
  <c r="I56" i="17" s="1"/>
  <c r="J56" i="17" s="1"/>
  <c r="F56" i="17"/>
  <c r="E56" i="17"/>
  <c r="D56" i="17"/>
  <c r="H54" i="17"/>
  <c r="I54" i="17" s="1"/>
  <c r="G54" i="17"/>
  <c r="J54" i="17" s="1"/>
  <c r="E54" i="17"/>
  <c r="D54" i="17"/>
  <c r="I53" i="17"/>
  <c r="J53" i="17" s="1"/>
  <c r="H53" i="17"/>
  <c r="E53" i="17"/>
  <c r="D53" i="17"/>
  <c r="H52" i="17"/>
  <c r="I52" i="17" s="1"/>
  <c r="J52" i="17" s="1"/>
  <c r="E52" i="17"/>
  <c r="D52" i="17"/>
  <c r="H51" i="17"/>
  <c r="I51" i="17" s="1"/>
  <c r="J51" i="17" s="1"/>
  <c r="E51" i="17"/>
  <c r="D51" i="17"/>
  <c r="H50" i="17"/>
  <c r="I50" i="17" s="1"/>
  <c r="J50" i="17" s="1"/>
  <c r="E50" i="17"/>
  <c r="D50" i="17"/>
  <c r="H49" i="17"/>
  <c r="I49" i="17" s="1"/>
  <c r="J49" i="17" s="1"/>
  <c r="F49" i="17"/>
  <c r="F50" i="17" s="1"/>
  <c r="F51" i="17" s="1"/>
  <c r="F52" i="17" s="1"/>
  <c r="F53" i="17" s="1"/>
  <c r="F54" i="17" s="1"/>
  <c r="E49" i="17"/>
  <c r="D49" i="17"/>
  <c r="I48" i="17"/>
  <c r="J48" i="17" s="1"/>
  <c r="H48" i="17"/>
  <c r="F48" i="17"/>
  <c r="E48" i="17"/>
  <c r="D48" i="17"/>
  <c r="H45" i="17"/>
  <c r="I45" i="17" s="1"/>
  <c r="E45" i="17"/>
  <c r="D45" i="17"/>
  <c r="H44" i="17"/>
  <c r="I44" i="17" s="1"/>
  <c r="G44" i="17"/>
  <c r="G45" i="17" s="1"/>
  <c r="E44" i="17"/>
  <c r="D44" i="17"/>
  <c r="H42" i="17"/>
  <c r="I42" i="17" s="1"/>
  <c r="J42" i="17" s="1"/>
  <c r="E42" i="17"/>
  <c r="D42" i="17"/>
  <c r="H41" i="17"/>
  <c r="I41" i="17" s="1"/>
  <c r="J41" i="17" s="1"/>
  <c r="F41" i="17"/>
  <c r="F40" i="17" s="1"/>
  <c r="E41" i="17"/>
  <c r="D41" i="17"/>
  <c r="I40" i="17"/>
  <c r="J40" i="17" s="1"/>
  <c r="H40" i="17"/>
  <c r="E40" i="17"/>
  <c r="D40" i="17"/>
  <c r="H39" i="17"/>
  <c r="I39" i="17" s="1"/>
  <c r="J39" i="17" s="1"/>
  <c r="F39" i="17"/>
  <c r="E39" i="17"/>
  <c r="D39" i="17"/>
  <c r="I37" i="17"/>
  <c r="H37" i="17"/>
  <c r="G37" i="17"/>
  <c r="G36" i="17" s="1"/>
  <c r="F37" i="17"/>
  <c r="F36" i="17" s="1"/>
  <c r="F34" i="17" s="1"/>
  <c r="E37" i="17"/>
  <c r="D37" i="17"/>
  <c r="K36" i="17"/>
  <c r="H36" i="17"/>
  <c r="I36" i="17" s="1"/>
  <c r="E36" i="17"/>
  <c r="D36" i="17"/>
  <c r="H35" i="17"/>
  <c r="I35" i="17" s="1"/>
  <c r="J35" i="17" s="1"/>
  <c r="E35" i="17"/>
  <c r="D35" i="17"/>
  <c r="I34" i="17"/>
  <c r="H34" i="17"/>
  <c r="E34" i="17"/>
  <c r="D34" i="17"/>
  <c r="H32" i="17"/>
  <c r="I32" i="17" s="1"/>
  <c r="J32" i="17" s="1"/>
  <c r="F32" i="17"/>
  <c r="E32" i="17"/>
  <c r="D32" i="17"/>
  <c r="I31" i="17"/>
  <c r="J31" i="17" s="1"/>
  <c r="H31" i="17"/>
  <c r="F31" i="17"/>
  <c r="E31" i="17"/>
  <c r="D31" i="17"/>
  <c r="H30" i="17"/>
  <c r="I30" i="17" s="1"/>
  <c r="J30" i="17" s="1"/>
  <c r="F30" i="17"/>
  <c r="E30" i="17"/>
  <c r="D30" i="17"/>
  <c r="H29" i="17"/>
  <c r="I29" i="17" s="1"/>
  <c r="J29" i="17" s="1"/>
  <c r="F29" i="17"/>
  <c r="E29" i="17"/>
  <c r="D29" i="17"/>
  <c r="I28" i="17"/>
  <c r="J28" i="17" s="1"/>
  <c r="H28" i="17"/>
  <c r="F28" i="17"/>
  <c r="E28" i="17"/>
  <c r="D28" i="17"/>
  <c r="H27" i="17"/>
  <c r="I27" i="17" s="1"/>
  <c r="J27" i="17" s="1"/>
  <c r="F27" i="17"/>
  <c r="E27" i="17"/>
  <c r="D27" i="17"/>
  <c r="I25" i="17"/>
  <c r="J25" i="17" s="1"/>
  <c r="H24" i="17"/>
  <c r="I24" i="17" s="1"/>
  <c r="J24" i="17" s="1"/>
  <c r="F24" i="17"/>
  <c r="E24" i="17"/>
  <c r="D24" i="17"/>
  <c r="H23" i="17"/>
  <c r="I23" i="17" s="1"/>
  <c r="J23" i="17" s="1"/>
  <c r="E23" i="17"/>
  <c r="D23" i="17"/>
  <c r="I22" i="17"/>
  <c r="J22" i="17" s="1"/>
  <c r="H22" i="17"/>
  <c r="F22" i="17"/>
  <c r="F23" i="17" s="1"/>
  <c r="E22" i="17"/>
  <c r="D22" i="17"/>
  <c r="J21" i="17"/>
  <c r="I21" i="17"/>
  <c r="H21" i="17"/>
  <c r="G21" i="17"/>
  <c r="F21" i="17"/>
  <c r="E21" i="17"/>
  <c r="D21" i="17"/>
  <c r="H18" i="17"/>
  <c r="I18" i="17" s="1"/>
  <c r="G18" i="17"/>
  <c r="E18" i="17"/>
  <c r="D18" i="17"/>
  <c r="I17" i="17"/>
  <c r="J17" i="17" s="1"/>
  <c r="H17" i="17"/>
  <c r="G17" i="17"/>
  <c r="F17" i="17"/>
  <c r="E17" i="17"/>
  <c r="D17" i="17"/>
  <c r="I16" i="17"/>
  <c r="J16" i="17" s="1"/>
  <c r="H16" i="17"/>
  <c r="G16" i="17"/>
  <c r="F16" i="17"/>
  <c r="E16" i="17"/>
  <c r="D16" i="17"/>
  <c r="I13" i="17"/>
  <c r="J13" i="17" s="1"/>
  <c r="H13" i="17"/>
  <c r="E13" i="17"/>
  <c r="D13" i="17"/>
  <c r="H12" i="17"/>
  <c r="I12" i="17" s="1"/>
  <c r="J12" i="17" s="1"/>
  <c r="F12" i="17"/>
  <c r="E12" i="17"/>
  <c r="D12" i="17"/>
  <c r="I11" i="17"/>
  <c r="J11" i="17" s="1"/>
  <c r="H11" i="17"/>
  <c r="F11" i="17"/>
  <c r="E11" i="17"/>
  <c r="D11" i="17"/>
  <c r="J63" i="17" l="1"/>
  <c r="J62" i="17" s="1"/>
  <c r="J47" i="17"/>
  <c r="J77" i="17"/>
  <c r="J36" i="17"/>
  <c r="G34" i="17"/>
  <c r="J34" i="17" s="1"/>
  <c r="J18" i="17"/>
  <c r="J45" i="17"/>
  <c r="J55" i="17"/>
  <c r="F35" i="17"/>
  <c r="J44" i="17"/>
  <c r="J37" i="17"/>
  <c r="H4131" i="16"/>
  <c r="H4124" i="16"/>
  <c r="H4123" i="16"/>
  <c r="H4122" i="16"/>
  <c r="H4121" i="16"/>
  <c r="H4120" i="16"/>
  <c r="H4119" i="16"/>
  <c r="H4118" i="16"/>
  <c r="H4117" i="16"/>
  <c r="H4116" i="16"/>
  <c r="H4115" i="16"/>
  <c r="H4114" i="16"/>
  <c r="H4113" i="16"/>
  <c r="H4112" i="16"/>
  <c r="H4111" i="16"/>
  <c r="H4110" i="16"/>
  <c r="H4109" i="16"/>
  <c r="H4108" i="16"/>
  <c r="H4107" i="16"/>
  <c r="H4106" i="16"/>
  <c r="H4105" i="16"/>
  <c r="H4104" i="16"/>
  <c r="H4103" i="16"/>
  <c r="H4102" i="16"/>
  <c r="H4101" i="16"/>
  <c r="H4100" i="16"/>
  <c r="H4099" i="16"/>
  <c r="H4098" i="16"/>
  <c r="H4097" i="16"/>
  <c r="H4096" i="16"/>
  <c r="H4095" i="16"/>
  <c r="H4094" i="16"/>
  <c r="H4093" i="16"/>
  <c r="H4092" i="16"/>
  <c r="H4091" i="16"/>
  <c r="H4090" i="16"/>
  <c r="H4089" i="16"/>
  <c r="H4088" i="16"/>
  <c r="H4087" i="16"/>
  <c r="H4086" i="16"/>
  <c r="H4085" i="16"/>
  <c r="H4084" i="16"/>
  <c r="H4083" i="16"/>
  <c r="H4082" i="16"/>
  <c r="H4081" i="16"/>
  <c r="H4080" i="16"/>
  <c r="H4079" i="16"/>
  <c r="H4078" i="16"/>
  <c r="H4077" i="16"/>
  <c r="H4076" i="16"/>
  <c r="H4075" i="16"/>
  <c r="H4074" i="16"/>
  <c r="H4073" i="16"/>
  <c r="H4072" i="16"/>
  <c r="H4071" i="16"/>
  <c r="H4070" i="16"/>
  <c r="H4069" i="16"/>
  <c r="H4068" i="16"/>
  <c r="H4067" i="16"/>
  <c r="H4066" i="16"/>
  <c r="H4065" i="16"/>
  <c r="H4064" i="16"/>
  <c r="H4063" i="16"/>
  <c r="H4062" i="16"/>
  <c r="H4061" i="16"/>
  <c r="H4060" i="16"/>
  <c r="H4059" i="16"/>
  <c r="H4058" i="16"/>
  <c r="H4057" i="16"/>
  <c r="H4056" i="16"/>
  <c r="H4055" i="16"/>
  <c r="H4054" i="16"/>
  <c r="H4053" i="16"/>
  <c r="H4052" i="16"/>
  <c r="H4051" i="16"/>
  <c r="H4050" i="16"/>
  <c r="H4049" i="16"/>
  <c r="H4048" i="16"/>
  <c r="H4047" i="16"/>
  <c r="H4046" i="16"/>
  <c r="H4045" i="16"/>
  <c r="H4044" i="16"/>
  <c r="H4043" i="16"/>
  <c r="H4042" i="16"/>
  <c r="H4041" i="16"/>
  <c r="H4040" i="16"/>
  <c r="H4039" i="16"/>
  <c r="H4038" i="16"/>
  <c r="H4037" i="16"/>
  <c r="H4036" i="16"/>
  <c r="H4035" i="16"/>
  <c r="H4034" i="16"/>
  <c r="H4033" i="16"/>
  <c r="H4032" i="16"/>
  <c r="H4031" i="16"/>
  <c r="H4030" i="16"/>
  <c r="H4029" i="16"/>
  <c r="H4028" i="16"/>
  <c r="H4027" i="16"/>
  <c r="H4026" i="16"/>
  <c r="H4025" i="16"/>
  <c r="H4024" i="16"/>
  <c r="H4023" i="16"/>
  <c r="H4022" i="16"/>
  <c r="H4021" i="16"/>
  <c r="H4020" i="16"/>
  <c r="H4019" i="16"/>
  <c r="H4018" i="16"/>
  <c r="H4017" i="16"/>
  <c r="H4016" i="16"/>
  <c r="H4015" i="16"/>
  <c r="H4014" i="16"/>
  <c r="H4013" i="16"/>
  <c r="H4012" i="16"/>
  <c r="H4011" i="16"/>
  <c r="H4010" i="16"/>
  <c r="H4009" i="16"/>
  <c r="H4008" i="16"/>
  <c r="H4007" i="16"/>
  <c r="H4006" i="16"/>
  <c r="H4005" i="16"/>
  <c r="H4004" i="16"/>
  <c r="H4003" i="16"/>
  <c r="H4002" i="16"/>
  <c r="H4001" i="16"/>
  <c r="H4000" i="16"/>
  <c r="H3999" i="16"/>
  <c r="H3998" i="16"/>
  <c r="H3997" i="16"/>
  <c r="H3996" i="16"/>
  <c r="H3995" i="16"/>
  <c r="H3994" i="16"/>
  <c r="H3993" i="16"/>
  <c r="H3992" i="16"/>
  <c r="H3991" i="16"/>
  <c r="H3990" i="16"/>
  <c r="H3989" i="16"/>
  <c r="H3988" i="16"/>
  <c r="H3987" i="16"/>
  <c r="H3986" i="16"/>
  <c r="H3985" i="16"/>
  <c r="H3984" i="16"/>
  <c r="H3983" i="16"/>
  <c r="H3982" i="16"/>
  <c r="H3981" i="16"/>
  <c r="H3980" i="16"/>
  <c r="H3979" i="16"/>
  <c r="H3978" i="16"/>
  <c r="H3977" i="16"/>
  <c r="H3976" i="16"/>
  <c r="H3975" i="16"/>
  <c r="H3974" i="16"/>
  <c r="H3973" i="16"/>
  <c r="H3972" i="16"/>
  <c r="H3971" i="16"/>
  <c r="H3970" i="16"/>
  <c r="H3969" i="16"/>
  <c r="H3968" i="16"/>
  <c r="H3967" i="16"/>
  <c r="H3966" i="16"/>
  <c r="H3965" i="16"/>
  <c r="H3964" i="16"/>
  <c r="H3963" i="16"/>
  <c r="H3962" i="16"/>
  <c r="H3961" i="16"/>
  <c r="H3960" i="16"/>
  <c r="H3959" i="16"/>
  <c r="H3958" i="16"/>
  <c r="H3957" i="16"/>
  <c r="H3956" i="16"/>
  <c r="H3955" i="16"/>
  <c r="H3954" i="16"/>
  <c r="H3953" i="16"/>
  <c r="H3952" i="16"/>
  <c r="H3951" i="16"/>
  <c r="H3950" i="16"/>
  <c r="H3949" i="16"/>
  <c r="H3948" i="16"/>
  <c r="H3947" i="16"/>
  <c r="H3946" i="16"/>
  <c r="H3945" i="16"/>
  <c r="H3944" i="16"/>
  <c r="H3943" i="16"/>
  <c r="H3942" i="16"/>
  <c r="H3941" i="16"/>
  <c r="H3940" i="16"/>
  <c r="H3939" i="16"/>
  <c r="H3938" i="16"/>
  <c r="H3937" i="16"/>
  <c r="H3936" i="16"/>
  <c r="H3935" i="16"/>
  <c r="H3934" i="16"/>
  <c r="H3933" i="16"/>
  <c r="H3932" i="16"/>
  <c r="H3931" i="16"/>
  <c r="H3930" i="16"/>
  <c r="H3929" i="16"/>
  <c r="H3928" i="16"/>
  <c r="H3927" i="16"/>
  <c r="H3926" i="16"/>
  <c r="H3925" i="16"/>
  <c r="H3924" i="16"/>
  <c r="H3923" i="16"/>
  <c r="H3922" i="16"/>
  <c r="H3921" i="16"/>
  <c r="H3920" i="16"/>
  <c r="H3919" i="16"/>
  <c r="H3918" i="16"/>
  <c r="H3917" i="16"/>
  <c r="H3916" i="16"/>
  <c r="H3915" i="16"/>
  <c r="H3914" i="16"/>
  <c r="H3913" i="16"/>
  <c r="H3912" i="16"/>
  <c r="H3911" i="16"/>
  <c r="H3910" i="16"/>
  <c r="H3909" i="16"/>
  <c r="H3908" i="16"/>
  <c r="H3907" i="16"/>
  <c r="H3906" i="16"/>
  <c r="H3905" i="16"/>
  <c r="H3904" i="16"/>
  <c r="H3903" i="16"/>
  <c r="H3902" i="16"/>
  <c r="H3901" i="16"/>
  <c r="H3900" i="16"/>
  <c r="H3899" i="16"/>
  <c r="H3898" i="16"/>
  <c r="H3897" i="16"/>
  <c r="H3896" i="16"/>
  <c r="H3895" i="16"/>
  <c r="H3894" i="16"/>
  <c r="H3893" i="16"/>
  <c r="H3892" i="16"/>
  <c r="H3891" i="16"/>
  <c r="H3890" i="16"/>
  <c r="H3889" i="16"/>
  <c r="H3888" i="16"/>
  <c r="H3887" i="16"/>
  <c r="H3886" i="16"/>
  <c r="H3885" i="16"/>
  <c r="H3884" i="16"/>
  <c r="H3883" i="16"/>
  <c r="H3882" i="16"/>
  <c r="H3881" i="16"/>
  <c r="H3880" i="16"/>
  <c r="H3879" i="16"/>
  <c r="H3878" i="16"/>
  <c r="H3877" i="16"/>
  <c r="H3876" i="16"/>
  <c r="H3875" i="16"/>
  <c r="H3874" i="16"/>
  <c r="H3873" i="16"/>
  <c r="H3872" i="16"/>
  <c r="H3871" i="16"/>
  <c r="H3870" i="16"/>
  <c r="H3869" i="16"/>
  <c r="H3868" i="16"/>
  <c r="H3867" i="16"/>
  <c r="H3866" i="16"/>
  <c r="H3865" i="16"/>
  <c r="H3864" i="16"/>
  <c r="H3863" i="16"/>
  <c r="H3862" i="16"/>
  <c r="H3861" i="16"/>
  <c r="H3860" i="16"/>
  <c r="H3859" i="16"/>
  <c r="H3858" i="16"/>
  <c r="H3857" i="16"/>
  <c r="H3856" i="16"/>
  <c r="H3855" i="16"/>
  <c r="H3854" i="16"/>
  <c r="H3853" i="16"/>
  <c r="H3852" i="16"/>
  <c r="H3851" i="16"/>
  <c r="H3850" i="16"/>
  <c r="H3849" i="16"/>
  <c r="H3848" i="16"/>
  <c r="H3847" i="16"/>
  <c r="H3846" i="16"/>
  <c r="H3845" i="16"/>
  <c r="H3844" i="16"/>
  <c r="H3843" i="16"/>
  <c r="H3842" i="16"/>
  <c r="H3841" i="16"/>
  <c r="H3840" i="16"/>
  <c r="H3839" i="16"/>
  <c r="H3838" i="16"/>
  <c r="H3837" i="16"/>
  <c r="H3836" i="16"/>
  <c r="H3835" i="16"/>
  <c r="H3834" i="16"/>
  <c r="H3833" i="16"/>
  <c r="H3832" i="16"/>
  <c r="H3831" i="16"/>
  <c r="H3830" i="16"/>
  <c r="H3829" i="16"/>
  <c r="H3828" i="16"/>
  <c r="H3827" i="16"/>
  <c r="H3826" i="16"/>
  <c r="H3825" i="16"/>
  <c r="H3824" i="16"/>
  <c r="H3823" i="16"/>
  <c r="H3822" i="16"/>
  <c r="H3821" i="16"/>
  <c r="H3820" i="16"/>
  <c r="H3819" i="16"/>
  <c r="H3818" i="16"/>
  <c r="H3817" i="16"/>
  <c r="H3816" i="16"/>
  <c r="H3815" i="16"/>
  <c r="H3814" i="16"/>
  <c r="H3813" i="16"/>
  <c r="H3812" i="16"/>
  <c r="H3811" i="16"/>
  <c r="H3810" i="16"/>
  <c r="H3809" i="16"/>
  <c r="H3808" i="16"/>
  <c r="H3807" i="16"/>
  <c r="H3806" i="16"/>
  <c r="H3805" i="16"/>
  <c r="H3804" i="16"/>
  <c r="H3803" i="16"/>
  <c r="H3802" i="16"/>
  <c r="H3801" i="16"/>
  <c r="H3800" i="16"/>
  <c r="H3799" i="16"/>
  <c r="H3798" i="16"/>
  <c r="H3797" i="16"/>
  <c r="H3796" i="16"/>
  <c r="H3795" i="16"/>
  <c r="H3794" i="16"/>
  <c r="H3793" i="16"/>
  <c r="H3792" i="16"/>
  <c r="H3791" i="16"/>
  <c r="H3790" i="16"/>
  <c r="H3789" i="16"/>
  <c r="H3788" i="16"/>
  <c r="H3787" i="16"/>
  <c r="H3786" i="16"/>
  <c r="H3785" i="16"/>
  <c r="H3784" i="16"/>
  <c r="H3783" i="16"/>
  <c r="H3782" i="16"/>
  <c r="H3781" i="16"/>
  <c r="H3780" i="16"/>
  <c r="H3779" i="16"/>
  <c r="H3778" i="16"/>
  <c r="H3777" i="16"/>
  <c r="H3776" i="16"/>
  <c r="H3775" i="16"/>
  <c r="H3774" i="16"/>
  <c r="H3773" i="16"/>
  <c r="H3772" i="16"/>
  <c r="H3771" i="16"/>
  <c r="H3770" i="16"/>
  <c r="H3769" i="16"/>
  <c r="H3768" i="16"/>
  <c r="H3767" i="16"/>
  <c r="H3766" i="16"/>
  <c r="H3765" i="16"/>
  <c r="H3764" i="16"/>
  <c r="H3763" i="16"/>
  <c r="H3762" i="16"/>
  <c r="H3761" i="16"/>
  <c r="H3760" i="16"/>
  <c r="H3759" i="16"/>
  <c r="H3758" i="16"/>
  <c r="H3757" i="16"/>
  <c r="H3756" i="16"/>
  <c r="H3755" i="16"/>
  <c r="H3754" i="16"/>
  <c r="H3753" i="16"/>
  <c r="H3752" i="16"/>
  <c r="H3751" i="16"/>
  <c r="H3750" i="16"/>
  <c r="H3749" i="16"/>
  <c r="H3748" i="16"/>
  <c r="H3747" i="16"/>
  <c r="H3746" i="16"/>
  <c r="H3745" i="16"/>
  <c r="H3744" i="16"/>
  <c r="H3743" i="16"/>
  <c r="H3742" i="16"/>
  <c r="H3741" i="16"/>
  <c r="H3740" i="16"/>
  <c r="H3739" i="16"/>
  <c r="H3738" i="16"/>
  <c r="H3737" i="16"/>
  <c r="H3736" i="16"/>
  <c r="H3735" i="16"/>
  <c r="H3734" i="16"/>
  <c r="H3733" i="16"/>
  <c r="H3732" i="16"/>
  <c r="H3731" i="16"/>
  <c r="H3730" i="16"/>
  <c r="H3729" i="16"/>
  <c r="H3728" i="16"/>
  <c r="H3727" i="16"/>
  <c r="H3726" i="16"/>
  <c r="H3725" i="16"/>
  <c r="H3724" i="16"/>
  <c r="H3723" i="16"/>
  <c r="H3722" i="16"/>
  <c r="H3721" i="16"/>
  <c r="H3720" i="16"/>
  <c r="H3719" i="16"/>
  <c r="H3718" i="16"/>
  <c r="H3717" i="16"/>
  <c r="H3716" i="16"/>
  <c r="H3715" i="16"/>
  <c r="H3714" i="16"/>
  <c r="H3713" i="16"/>
  <c r="H3712" i="16"/>
  <c r="H3711" i="16"/>
  <c r="H3710" i="16"/>
  <c r="H3709" i="16"/>
  <c r="H3708" i="16"/>
  <c r="H3707" i="16"/>
  <c r="H3706" i="16"/>
  <c r="H3705" i="16"/>
  <c r="H3704" i="16"/>
  <c r="H3703" i="16"/>
  <c r="H3702" i="16"/>
  <c r="H3701" i="16"/>
  <c r="H3700" i="16"/>
  <c r="H3699" i="16"/>
  <c r="H3698" i="16"/>
  <c r="H3697" i="16"/>
  <c r="H3696" i="16"/>
  <c r="H3695" i="16"/>
  <c r="H3694" i="16"/>
  <c r="H3693" i="16"/>
  <c r="H3692" i="16"/>
  <c r="H3691" i="16"/>
  <c r="H3690" i="16"/>
  <c r="H3689" i="16"/>
  <c r="H3688" i="16"/>
  <c r="H3687" i="16"/>
  <c r="H3686" i="16"/>
  <c r="H3685" i="16"/>
  <c r="H3684" i="16"/>
  <c r="H3683" i="16"/>
  <c r="H3682" i="16"/>
  <c r="H3681" i="16"/>
  <c r="H3680" i="16"/>
  <c r="H3679" i="16"/>
  <c r="H3678" i="16"/>
  <c r="H3677" i="16"/>
  <c r="H3676" i="16"/>
  <c r="H3675" i="16"/>
  <c r="H3674" i="16"/>
  <c r="H3673" i="16"/>
  <c r="H3672" i="16"/>
  <c r="H3671" i="16"/>
  <c r="H3670" i="16"/>
  <c r="H3669" i="16"/>
  <c r="H3668" i="16"/>
  <c r="H3667" i="16"/>
  <c r="H3666" i="16"/>
  <c r="H3665" i="16"/>
  <c r="H3664" i="16"/>
  <c r="H3663" i="16"/>
  <c r="H3662" i="16"/>
  <c r="H3661" i="16"/>
  <c r="H3660" i="16"/>
  <c r="H3659" i="16"/>
  <c r="H3658" i="16"/>
  <c r="H3657" i="16"/>
  <c r="H3656" i="16"/>
  <c r="H3655" i="16"/>
  <c r="H3654" i="16"/>
  <c r="H3653" i="16"/>
  <c r="H3652" i="16"/>
  <c r="H3651" i="16"/>
  <c r="H3650" i="16"/>
  <c r="H3649" i="16"/>
  <c r="H3648" i="16"/>
  <c r="H3647" i="16"/>
  <c r="H3646" i="16"/>
  <c r="H3645" i="16"/>
  <c r="H3644" i="16"/>
  <c r="H3643" i="16"/>
  <c r="H3642" i="16"/>
  <c r="H3641" i="16"/>
  <c r="H3640" i="16"/>
  <c r="H3639" i="16"/>
  <c r="H3638" i="16"/>
  <c r="H3637" i="16"/>
  <c r="H3636" i="16"/>
  <c r="H3635" i="16"/>
  <c r="H3634" i="16"/>
  <c r="H3633" i="16"/>
  <c r="H3632" i="16"/>
  <c r="H3631" i="16"/>
  <c r="H3630" i="16"/>
  <c r="H3629" i="16"/>
  <c r="H3628" i="16"/>
  <c r="H3627" i="16"/>
  <c r="H3626" i="16"/>
  <c r="H3625" i="16"/>
  <c r="H3624" i="16"/>
  <c r="H3623" i="16"/>
  <c r="H3622" i="16"/>
  <c r="H3621" i="16"/>
  <c r="H3620" i="16"/>
  <c r="H3619" i="16"/>
  <c r="H3618" i="16"/>
  <c r="H3617" i="16"/>
  <c r="H3616" i="16"/>
  <c r="H3615" i="16"/>
  <c r="H3614" i="16"/>
  <c r="H3613" i="16"/>
  <c r="H3612" i="16"/>
  <c r="H3611" i="16"/>
  <c r="H3610" i="16"/>
  <c r="H3609" i="16"/>
  <c r="H3608" i="16"/>
  <c r="H3607" i="16"/>
  <c r="H3606" i="16"/>
  <c r="H3605" i="16"/>
  <c r="H3604" i="16"/>
  <c r="H3603" i="16"/>
  <c r="H3602" i="16"/>
  <c r="H3601" i="16"/>
  <c r="H3600" i="16"/>
  <c r="H3599" i="16"/>
  <c r="H3598" i="16"/>
  <c r="H3597" i="16"/>
  <c r="H3596" i="16"/>
  <c r="H3595" i="16"/>
  <c r="H3594" i="16"/>
  <c r="H3593" i="16"/>
  <c r="H3592" i="16"/>
  <c r="H3591" i="16"/>
  <c r="H3590" i="16"/>
  <c r="H3589" i="16"/>
  <c r="H3588" i="16"/>
  <c r="H3587" i="16"/>
  <c r="H3586" i="16"/>
  <c r="H3585" i="16"/>
  <c r="H3584" i="16"/>
  <c r="H3583" i="16"/>
  <c r="H3582" i="16"/>
  <c r="H3581" i="16"/>
  <c r="H3580" i="16"/>
  <c r="H3579" i="16"/>
  <c r="H3578" i="16"/>
  <c r="H3577" i="16"/>
  <c r="H3576" i="16"/>
  <c r="H3575" i="16"/>
  <c r="H3574" i="16"/>
  <c r="H3573" i="16"/>
  <c r="H3572" i="16"/>
  <c r="H3571" i="16"/>
  <c r="H3570" i="16"/>
  <c r="H3569" i="16"/>
  <c r="H3568" i="16"/>
  <c r="H3567" i="16"/>
  <c r="H3566" i="16"/>
  <c r="H3565" i="16"/>
  <c r="H3564" i="16"/>
  <c r="H3563" i="16"/>
  <c r="H3562" i="16"/>
  <c r="H3561" i="16"/>
  <c r="H3560" i="16"/>
  <c r="H3559" i="16"/>
  <c r="H3558" i="16"/>
  <c r="H3557" i="16"/>
  <c r="H3556" i="16"/>
  <c r="H3555" i="16"/>
  <c r="H3554" i="16"/>
  <c r="H3553" i="16"/>
  <c r="H3552" i="16"/>
  <c r="H3551" i="16"/>
  <c r="H3550" i="16"/>
  <c r="H3549" i="16"/>
  <c r="H3548" i="16"/>
  <c r="H3547" i="16"/>
  <c r="H3546" i="16"/>
  <c r="H3545" i="16"/>
  <c r="H3544" i="16"/>
  <c r="H3543" i="16"/>
  <c r="H3542" i="16"/>
  <c r="H3541" i="16"/>
  <c r="H3540" i="16"/>
  <c r="H3539" i="16"/>
  <c r="H3538" i="16"/>
  <c r="H3537" i="16"/>
  <c r="H3536" i="16"/>
  <c r="H3535" i="16"/>
  <c r="H3534" i="16"/>
  <c r="H3533" i="16"/>
  <c r="H3532" i="16"/>
  <c r="H3531" i="16"/>
  <c r="H3530" i="16"/>
  <c r="H3529" i="16"/>
  <c r="H3528" i="16"/>
  <c r="H3527" i="16"/>
  <c r="H3526" i="16"/>
  <c r="H3525" i="16"/>
  <c r="H3524" i="16"/>
  <c r="H3523" i="16"/>
  <c r="H3522" i="16"/>
  <c r="H3521" i="16"/>
  <c r="H3520" i="16"/>
  <c r="H3519" i="16"/>
  <c r="H3518" i="16"/>
  <c r="H3517" i="16"/>
  <c r="H3516" i="16"/>
  <c r="H3515" i="16"/>
  <c r="H3514" i="16"/>
  <c r="H3513" i="16"/>
  <c r="H3512" i="16"/>
  <c r="H3511" i="16"/>
  <c r="H3510" i="16"/>
  <c r="H3509" i="16"/>
  <c r="H3508" i="16"/>
  <c r="H3507" i="16"/>
  <c r="H3506" i="16"/>
  <c r="H3505" i="16"/>
  <c r="H3504" i="16"/>
  <c r="H3503" i="16"/>
  <c r="H3502" i="16"/>
  <c r="H3501" i="16"/>
  <c r="H3500" i="16"/>
  <c r="H3499" i="16"/>
  <c r="H3498" i="16"/>
  <c r="H3497" i="16"/>
  <c r="H3496" i="16"/>
  <c r="H3495" i="16"/>
  <c r="H3494" i="16"/>
  <c r="H3493" i="16"/>
  <c r="H3492" i="16"/>
  <c r="H3491" i="16"/>
  <c r="H3490" i="16"/>
  <c r="H3489" i="16"/>
  <c r="H3488" i="16"/>
  <c r="H3487" i="16"/>
  <c r="H3486" i="16"/>
  <c r="H3485" i="16"/>
  <c r="H3484" i="16"/>
  <c r="H3483" i="16"/>
  <c r="H3482" i="16"/>
  <c r="H3481" i="16"/>
  <c r="H3480" i="16"/>
  <c r="H3479" i="16"/>
  <c r="H3478" i="16"/>
  <c r="H3477" i="16"/>
  <c r="H3476" i="16"/>
  <c r="H3475" i="16"/>
  <c r="H3474" i="16"/>
  <c r="H3473" i="16"/>
  <c r="H3472" i="16"/>
  <c r="H3471" i="16"/>
  <c r="H3470" i="16"/>
  <c r="H3469" i="16"/>
  <c r="H3468" i="16"/>
  <c r="H3467" i="16"/>
  <c r="H3466" i="16"/>
  <c r="H3465" i="16"/>
  <c r="H3464" i="16"/>
  <c r="H3463" i="16"/>
  <c r="H3462" i="16"/>
  <c r="H3461" i="16"/>
  <c r="H3460" i="16"/>
  <c r="H3459" i="16"/>
  <c r="H3458" i="16"/>
  <c r="H3457" i="16"/>
  <c r="H3456" i="16"/>
  <c r="H3455" i="16"/>
  <c r="H3454" i="16"/>
  <c r="H3453" i="16"/>
  <c r="H3452" i="16"/>
  <c r="H3451" i="16"/>
  <c r="H3450" i="16"/>
  <c r="H3449" i="16"/>
  <c r="H3448" i="16"/>
  <c r="H3447" i="16"/>
  <c r="H3446" i="16"/>
  <c r="H3445" i="16"/>
  <c r="H3444" i="16"/>
  <c r="H3443" i="16"/>
  <c r="H3442" i="16"/>
  <c r="H3441" i="16"/>
  <c r="H3440" i="16"/>
  <c r="H3439" i="16"/>
  <c r="H3438" i="16"/>
  <c r="H3437" i="16"/>
  <c r="H3436" i="16"/>
  <c r="H3435" i="16"/>
  <c r="H3434" i="16"/>
  <c r="H3433" i="16"/>
  <c r="H3432" i="16"/>
  <c r="H3431" i="16"/>
  <c r="H3430" i="16"/>
  <c r="H3429" i="16"/>
  <c r="H3428" i="16"/>
  <c r="H3427" i="16"/>
  <c r="H3426" i="16"/>
  <c r="H3425" i="16"/>
  <c r="H3424" i="16"/>
  <c r="H3423" i="16"/>
  <c r="H3422" i="16"/>
  <c r="H3421" i="16"/>
  <c r="H3420" i="16"/>
  <c r="H3419" i="16"/>
  <c r="H3418" i="16"/>
  <c r="H3417" i="16"/>
  <c r="H3416" i="16"/>
  <c r="H3415" i="16"/>
  <c r="H3414" i="16"/>
  <c r="H3413" i="16"/>
  <c r="H3412" i="16"/>
  <c r="H3411" i="16"/>
  <c r="H3410" i="16"/>
  <c r="H3409" i="16"/>
  <c r="H3408" i="16"/>
  <c r="H3407" i="16"/>
  <c r="H3406" i="16"/>
  <c r="H3405" i="16"/>
  <c r="H3404" i="16"/>
  <c r="H3403" i="16"/>
  <c r="H3402" i="16"/>
  <c r="H3401" i="16"/>
  <c r="H3400" i="16"/>
  <c r="H3399" i="16"/>
  <c r="H3398" i="16"/>
  <c r="H3397" i="16"/>
  <c r="H3396" i="16"/>
  <c r="H3395" i="16"/>
  <c r="H3394" i="16"/>
  <c r="H3393" i="16"/>
  <c r="H3392" i="16"/>
  <c r="H3391" i="16"/>
  <c r="H3390" i="16"/>
  <c r="H3389" i="16"/>
  <c r="H3388" i="16"/>
  <c r="H3387" i="16"/>
  <c r="H3386" i="16"/>
  <c r="H3385" i="16"/>
  <c r="H3384" i="16"/>
  <c r="H3383" i="16"/>
  <c r="H3382" i="16"/>
  <c r="H3381" i="16"/>
  <c r="H3380" i="16"/>
  <c r="H3379" i="16"/>
  <c r="H3378" i="16"/>
  <c r="H3377" i="16"/>
  <c r="H3376" i="16"/>
  <c r="H3375" i="16"/>
  <c r="H3374" i="16"/>
  <c r="H3373" i="16"/>
  <c r="H3372" i="16"/>
  <c r="H3371" i="16"/>
  <c r="H3370" i="16"/>
  <c r="H3369" i="16"/>
  <c r="H3368" i="16"/>
  <c r="H3367" i="16"/>
  <c r="H3366" i="16"/>
  <c r="H3365" i="16"/>
  <c r="H3364" i="16"/>
  <c r="H3363" i="16"/>
  <c r="H3362" i="16"/>
  <c r="H3361" i="16"/>
  <c r="H3360" i="16"/>
  <c r="H3359" i="16"/>
  <c r="H3358" i="16"/>
  <c r="H3357" i="16"/>
  <c r="H3356" i="16"/>
  <c r="H3355" i="16"/>
  <c r="H3354" i="16"/>
  <c r="H3353" i="16"/>
  <c r="H3352" i="16"/>
  <c r="H3351" i="16"/>
  <c r="H3350" i="16"/>
  <c r="H3349" i="16"/>
  <c r="H3348" i="16"/>
  <c r="H3347" i="16"/>
  <c r="H3346" i="16"/>
  <c r="H3345" i="16"/>
  <c r="H3344" i="16"/>
  <c r="H3343" i="16"/>
  <c r="H3342" i="16"/>
  <c r="H3341" i="16"/>
  <c r="H3340" i="16"/>
  <c r="H3339" i="16"/>
  <c r="H3338" i="16"/>
  <c r="H3337" i="16"/>
  <c r="H3336" i="16"/>
  <c r="H3335" i="16"/>
  <c r="H3334" i="16"/>
  <c r="H3333" i="16"/>
  <c r="H3332" i="16"/>
  <c r="H3331" i="16"/>
  <c r="H3330" i="16"/>
  <c r="H3329" i="16"/>
  <c r="H3328" i="16"/>
  <c r="H3327" i="16"/>
  <c r="H3326" i="16"/>
  <c r="H3325" i="16"/>
  <c r="H3324" i="16"/>
  <c r="H3323" i="16"/>
  <c r="H3322" i="16"/>
  <c r="H3321" i="16"/>
  <c r="H3320" i="16"/>
  <c r="H3319" i="16"/>
  <c r="H3318" i="16"/>
  <c r="H3317" i="16"/>
  <c r="H3316" i="16"/>
  <c r="H3315" i="16"/>
  <c r="H3314" i="16"/>
  <c r="H3313" i="16"/>
  <c r="H3312" i="16"/>
  <c r="H3311" i="16"/>
  <c r="H3310" i="16"/>
  <c r="H3309" i="16"/>
  <c r="H3308" i="16"/>
  <c r="H3307" i="16"/>
  <c r="H3306" i="16"/>
  <c r="H3305" i="16"/>
  <c r="H3304" i="16"/>
  <c r="H3303" i="16"/>
  <c r="H3302" i="16"/>
  <c r="H3301" i="16"/>
  <c r="H3300" i="16"/>
  <c r="H3299" i="16"/>
  <c r="H3298" i="16"/>
  <c r="H3297" i="16"/>
  <c r="H3296" i="16"/>
  <c r="H3295" i="16"/>
  <c r="H3294" i="16"/>
  <c r="H3293" i="16"/>
  <c r="H3292" i="16"/>
  <c r="H3291" i="16"/>
  <c r="H3290" i="16"/>
  <c r="H3289" i="16"/>
  <c r="H3288" i="16"/>
  <c r="H3287" i="16"/>
  <c r="H3286" i="16"/>
  <c r="H3285" i="16"/>
  <c r="H3284" i="16"/>
  <c r="H3283" i="16"/>
  <c r="H3282" i="16"/>
  <c r="H3281" i="16"/>
  <c r="H3280" i="16"/>
  <c r="H3279" i="16"/>
  <c r="H3278" i="16"/>
  <c r="H3277" i="16"/>
  <c r="H3276" i="16"/>
  <c r="H3275" i="16"/>
  <c r="H3274" i="16"/>
  <c r="H3273" i="16"/>
  <c r="H3272" i="16"/>
  <c r="H3271" i="16"/>
  <c r="H3270" i="16"/>
  <c r="H3269" i="16"/>
  <c r="H3268" i="16"/>
  <c r="H3267" i="16"/>
  <c r="H3266" i="16"/>
  <c r="H3265" i="16"/>
  <c r="H3264" i="16"/>
  <c r="H3263" i="16"/>
  <c r="H3262" i="16"/>
  <c r="H3261" i="16"/>
  <c r="H3260" i="16"/>
  <c r="H3259" i="16"/>
  <c r="H3258" i="16"/>
  <c r="H3257" i="16"/>
  <c r="H3256" i="16"/>
  <c r="H3255" i="16"/>
  <c r="H3254" i="16"/>
  <c r="H3253" i="16"/>
  <c r="H3252" i="16"/>
  <c r="H3251" i="16"/>
  <c r="H3250" i="16"/>
  <c r="H3249" i="16"/>
  <c r="H3248" i="16"/>
  <c r="H3247" i="16"/>
  <c r="H3246" i="16"/>
  <c r="H3245" i="16"/>
  <c r="H3244" i="16"/>
  <c r="H3243" i="16"/>
  <c r="H3242" i="16"/>
  <c r="H3241" i="16"/>
  <c r="H3240" i="16"/>
  <c r="H3239" i="16"/>
  <c r="H3238" i="16"/>
  <c r="H3237" i="16"/>
  <c r="H3236" i="16"/>
  <c r="H3235" i="16"/>
  <c r="H3234" i="16"/>
  <c r="H3233" i="16"/>
  <c r="H3232" i="16"/>
  <c r="H3231" i="16"/>
  <c r="H3230" i="16"/>
  <c r="H3229" i="16"/>
  <c r="H3228" i="16"/>
  <c r="H3227" i="16"/>
  <c r="H3226" i="16"/>
  <c r="H3225" i="16"/>
  <c r="H3224" i="16"/>
  <c r="H3223" i="16"/>
  <c r="H3222" i="16"/>
  <c r="H3221" i="16"/>
  <c r="H3220" i="16"/>
  <c r="H3219" i="16"/>
  <c r="H3218" i="16"/>
  <c r="H3217" i="16"/>
  <c r="H3216" i="16"/>
  <c r="H3215" i="16"/>
  <c r="H3214" i="16"/>
  <c r="H3213" i="16"/>
  <c r="H3212" i="16"/>
  <c r="H3211" i="16"/>
  <c r="H3210" i="16"/>
  <c r="H3209" i="16"/>
  <c r="H3208" i="16"/>
  <c r="H3207" i="16"/>
  <c r="H3206" i="16"/>
  <c r="H3205" i="16"/>
  <c r="H3204" i="16"/>
  <c r="H3203" i="16"/>
  <c r="H3202" i="16"/>
  <c r="H3201" i="16"/>
  <c r="H3200" i="16"/>
  <c r="H3199" i="16"/>
  <c r="H3198" i="16"/>
  <c r="H3197" i="16"/>
  <c r="H3196" i="16"/>
  <c r="H3195" i="16"/>
  <c r="H3194" i="16"/>
  <c r="H3193" i="16"/>
  <c r="H3192" i="16"/>
  <c r="H3191" i="16"/>
  <c r="H3190" i="16"/>
  <c r="H3189" i="16"/>
  <c r="H3188" i="16"/>
  <c r="H3187" i="16"/>
  <c r="H3186" i="16"/>
  <c r="H3185" i="16"/>
  <c r="H3184" i="16"/>
  <c r="H3183" i="16"/>
  <c r="H3182" i="16"/>
  <c r="H3181" i="16"/>
  <c r="H3180" i="16"/>
  <c r="H3179" i="16"/>
  <c r="H3178" i="16"/>
  <c r="H3177" i="16"/>
  <c r="H3176" i="16"/>
  <c r="H3175" i="16"/>
  <c r="H3174" i="16"/>
  <c r="H3173" i="16"/>
  <c r="H3172" i="16"/>
  <c r="H3171" i="16"/>
  <c r="H3170" i="16"/>
  <c r="H3169" i="16"/>
  <c r="H3168" i="16"/>
  <c r="H3167" i="16"/>
  <c r="H3166" i="16"/>
  <c r="H3165" i="16"/>
  <c r="H3164" i="16"/>
  <c r="H3163" i="16"/>
  <c r="H3162" i="16"/>
  <c r="H3161" i="16"/>
  <c r="H3160" i="16"/>
  <c r="H3159" i="16"/>
  <c r="H3158" i="16"/>
  <c r="H3157" i="16"/>
  <c r="H3156" i="16"/>
  <c r="H3155" i="16"/>
  <c r="H3154" i="16"/>
  <c r="H3153" i="16"/>
  <c r="H3152" i="16"/>
  <c r="H3151" i="16"/>
  <c r="H3150" i="16"/>
  <c r="H3149" i="16"/>
  <c r="H3148" i="16"/>
  <c r="H3147" i="16"/>
  <c r="H3146" i="16"/>
  <c r="H3145" i="16"/>
  <c r="H3144" i="16"/>
  <c r="H3143" i="16"/>
  <c r="H3142" i="16"/>
  <c r="H3141" i="16"/>
  <c r="H3140" i="16"/>
  <c r="H3139" i="16"/>
  <c r="H3138" i="16"/>
  <c r="H3137" i="16"/>
  <c r="H3136" i="16"/>
  <c r="H3135" i="16"/>
  <c r="H3134" i="16"/>
  <c r="H3133" i="16"/>
  <c r="H3132" i="16"/>
  <c r="H3131" i="16"/>
  <c r="H3130" i="16"/>
  <c r="H3129" i="16"/>
  <c r="H3128" i="16"/>
  <c r="H3127" i="16"/>
  <c r="H3126" i="16"/>
  <c r="H3125" i="16"/>
  <c r="H3124" i="16"/>
  <c r="H3123" i="16"/>
  <c r="H3122" i="16"/>
  <c r="H3121" i="16"/>
  <c r="H3120" i="16"/>
  <c r="H3119" i="16"/>
  <c r="H3118" i="16"/>
  <c r="H3117" i="16"/>
  <c r="H3116" i="16"/>
  <c r="H3115" i="16"/>
  <c r="H3114" i="16"/>
  <c r="H3113" i="16"/>
  <c r="H3112" i="16"/>
  <c r="H3111" i="16"/>
  <c r="H3110" i="16"/>
  <c r="H3109" i="16"/>
  <c r="H3108" i="16"/>
  <c r="H3107" i="16"/>
  <c r="H3106" i="16"/>
  <c r="H3105" i="16"/>
  <c r="H3104" i="16"/>
  <c r="H3103" i="16"/>
  <c r="H3102" i="16"/>
  <c r="H3101" i="16"/>
  <c r="H3100" i="16"/>
  <c r="H3099" i="16"/>
  <c r="H3098" i="16"/>
  <c r="H3097" i="16"/>
  <c r="H3096" i="16"/>
  <c r="H3095" i="16"/>
  <c r="H3094" i="16"/>
  <c r="H3093" i="16"/>
  <c r="H3092" i="16"/>
  <c r="H3091" i="16"/>
  <c r="H3090" i="16"/>
  <c r="H3089" i="16"/>
  <c r="H3088" i="16"/>
  <c r="H3087" i="16"/>
  <c r="H3086" i="16"/>
  <c r="H3085" i="16"/>
  <c r="H3084" i="16"/>
  <c r="H3083" i="16"/>
  <c r="H3082" i="16"/>
  <c r="H3081" i="16"/>
  <c r="H3080" i="16"/>
  <c r="H3079" i="16"/>
  <c r="H3078" i="16"/>
  <c r="H3077" i="16"/>
  <c r="H3076" i="16"/>
  <c r="H3075" i="16"/>
  <c r="H3074" i="16"/>
  <c r="H3073" i="16"/>
  <c r="H3072" i="16"/>
  <c r="H3071" i="16"/>
  <c r="H3070" i="16"/>
  <c r="H3069" i="16"/>
  <c r="H3068" i="16"/>
  <c r="H3067" i="16"/>
  <c r="H3066" i="16"/>
  <c r="H3065" i="16"/>
  <c r="H3064" i="16"/>
  <c r="H3063" i="16"/>
  <c r="H3062" i="16"/>
  <c r="H3061" i="16"/>
  <c r="H3060" i="16"/>
  <c r="H3059" i="16"/>
  <c r="H3058" i="16"/>
  <c r="H3057" i="16"/>
  <c r="H3056" i="16"/>
  <c r="H3055" i="16"/>
  <c r="H3054" i="16"/>
  <c r="H3053" i="16"/>
  <c r="H3052" i="16"/>
  <c r="H3051" i="16"/>
  <c r="H3050" i="16"/>
  <c r="H3049" i="16"/>
  <c r="H3048" i="16"/>
  <c r="H3047" i="16"/>
  <c r="H3046" i="16"/>
  <c r="H3045" i="16"/>
  <c r="H3044" i="16"/>
  <c r="H3043" i="16"/>
  <c r="H3042" i="16"/>
  <c r="H3041" i="16"/>
  <c r="H3040" i="16"/>
  <c r="H3039" i="16"/>
  <c r="H3038" i="16"/>
  <c r="H3037" i="16"/>
  <c r="H3036" i="16"/>
  <c r="H3035" i="16"/>
  <c r="H3034" i="16"/>
  <c r="H3033" i="16"/>
  <c r="H3032" i="16"/>
  <c r="H3031" i="16"/>
  <c r="H3030" i="16"/>
  <c r="H3029" i="16"/>
  <c r="H3028" i="16"/>
  <c r="H3027" i="16"/>
  <c r="H3026" i="16"/>
  <c r="H3025" i="16"/>
  <c r="H3024" i="16"/>
  <c r="H3023" i="16"/>
  <c r="H3022" i="16"/>
  <c r="H3021" i="16"/>
  <c r="H3020" i="16"/>
  <c r="H3019" i="16"/>
  <c r="H3018" i="16"/>
  <c r="H3017" i="16"/>
  <c r="H3016" i="16"/>
  <c r="H3015" i="16"/>
  <c r="H3014" i="16"/>
  <c r="H3013" i="16"/>
  <c r="H3012" i="16"/>
  <c r="H3011" i="16"/>
  <c r="H3010" i="16"/>
  <c r="H3009" i="16"/>
  <c r="H3008" i="16"/>
  <c r="H3007" i="16"/>
  <c r="H3006" i="16"/>
  <c r="H3005" i="16"/>
  <c r="H3004" i="16"/>
  <c r="H3003" i="16"/>
  <c r="H3002" i="16"/>
  <c r="H3001" i="16"/>
  <c r="H3000" i="16"/>
  <c r="H2999" i="16"/>
  <c r="H2998" i="16"/>
  <c r="H2997" i="16"/>
  <c r="H2996" i="16"/>
  <c r="H2995" i="16"/>
  <c r="H2994" i="16"/>
  <c r="H2993" i="16"/>
  <c r="H2992" i="16"/>
  <c r="H2991" i="16"/>
  <c r="H2990" i="16"/>
  <c r="H2989" i="16"/>
  <c r="H2988" i="16"/>
  <c r="H2987" i="16"/>
  <c r="H2986" i="16"/>
  <c r="H2985" i="16"/>
  <c r="H2984" i="16"/>
  <c r="H2983" i="16"/>
  <c r="H2982" i="16"/>
  <c r="H2981" i="16"/>
  <c r="H2980" i="16"/>
  <c r="H2979" i="16"/>
  <c r="H2978" i="16"/>
  <c r="H2977" i="16"/>
  <c r="H2976" i="16"/>
  <c r="H2975" i="16"/>
  <c r="H2974" i="16"/>
  <c r="H2973" i="16"/>
  <c r="H2972" i="16"/>
  <c r="H2971" i="16"/>
  <c r="H2970" i="16"/>
  <c r="H2969" i="16"/>
  <c r="H2968" i="16"/>
  <c r="H2967" i="16"/>
  <c r="H2966" i="16"/>
  <c r="H2965" i="16"/>
  <c r="H2964" i="16"/>
  <c r="H2963" i="16"/>
  <c r="H2962" i="16"/>
  <c r="H2961" i="16"/>
  <c r="H2960" i="16"/>
  <c r="H2959" i="16"/>
  <c r="H2958" i="16"/>
  <c r="H2957" i="16"/>
  <c r="H2956" i="16"/>
  <c r="H2955" i="16"/>
  <c r="H2954" i="16"/>
  <c r="H2953" i="16"/>
  <c r="H2952" i="16"/>
  <c r="H2951" i="16"/>
  <c r="H2950" i="16"/>
  <c r="H2949" i="16"/>
  <c r="H2948" i="16"/>
  <c r="H2947" i="16"/>
  <c r="H2946" i="16"/>
  <c r="H2945" i="16"/>
  <c r="H2944" i="16"/>
  <c r="H2943" i="16"/>
  <c r="H2942" i="16"/>
  <c r="H2941" i="16"/>
  <c r="H2940" i="16"/>
  <c r="H2939" i="16"/>
  <c r="H2938" i="16"/>
  <c r="H2937" i="16"/>
  <c r="H2936" i="16"/>
  <c r="H2935" i="16"/>
  <c r="H2934" i="16"/>
  <c r="H2933" i="16"/>
  <c r="H2932" i="16"/>
  <c r="H2931" i="16"/>
  <c r="H2930" i="16"/>
  <c r="H2929" i="16"/>
  <c r="H2928" i="16"/>
  <c r="H2927" i="16"/>
  <c r="H2926" i="16"/>
  <c r="H2925" i="16"/>
  <c r="H2924" i="16"/>
  <c r="H2923" i="16"/>
  <c r="H2922" i="16"/>
  <c r="H2921" i="16"/>
  <c r="H2920" i="16"/>
  <c r="H2919" i="16"/>
  <c r="H2918" i="16"/>
  <c r="H2917" i="16"/>
  <c r="H2916" i="16"/>
  <c r="H2915" i="16"/>
  <c r="H2914" i="16"/>
  <c r="H2913" i="16"/>
  <c r="H2912" i="16"/>
  <c r="H2911" i="16"/>
  <c r="H2910" i="16"/>
  <c r="H2909" i="16"/>
  <c r="H2908" i="16"/>
  <c r="H2907" i="16"/>
  <c r="H2906" i="16"/>
  <c r="H2905" i="16"/>
  <c r="H2904" i="16"/>
  <c r="H2903" i="16"/>
  <c r="H2902" i="16"/>
  <c r="H2901" i="16"/>
  <c r="H2900" i="16"/>
  <c r="H2899" i="16"/>
  <c r="H2898" i="16"/>
  <c r="H2897" i="16"/>
  <c r="H2896" i="16"/>
  <c r="H2895" i="16"/>
  <c r="H2894" i="16"/>
  <c r="H2893" i="16"/>
  <c r="H2892" i="16"/>
  <c r="H2891" i="16"/>
  <c r="H2890" i="16"/>
  <c r="H2889" i="16"/>
  <c r="H2888" i="16"/>
  <c r="H2887" i="16"/>
  <c r="H2886" i="16"/>
  <c r="H2885" i="16"/>
  <c r="H2884" i="16"/>
  <c r="H2883" i="16"/>
  <c r="H2882" i="16"/>
  <c r="H2881" i="16"/>
  <c r="H2880" i="16"/>
  <c r="H2879" i="16"/>
  <c r="H2878" i="16"/>
  <c r="H2877" i="16"/>
  <c r="H2876" i="16"/>
  <c r="H2875" i="16"/>
  <c r="H2874" i="16"/>
  <c r="H2873" i="16"/>
  <c r="H2872" i="16"/>
  <c r="H2871" i="16"/>
  <c r="H2870" i="16"/>
  <c r="H2869" i="16"/>
  <c r="H2868" i="16"/>
  <c r="H2867" i="16"/>
  <c r="H2866" i="16"/>
  <c r="H2865" i="16"/>
  <c r="H2864" i="16"/>
  <c r="H2863" i="16"/>
  <c r="H2862" i="16"/>
  <c r="H2861" i="16"/>
  <c r="H2860" i="16"/>
  <c r="H2859" i="16"/>
  <c r="H2858" i="16"/>
  <c r="H2857" i="16"/>
  <c r="H2856" i="16"/>
  <c r="H2855" i="16"/>
  <c r="H2854" i="16"/>
  <c r="H2853" i="16"/>
  <c r="H2852" i="16"/>
  <c r="H2851" i="16"/>
  <c r="H2850" i="16"/>
  <c r="H2849" i="16"/>
  <c r="H2848" i="16"/>
  <c r="H2847" i="16"/>
  <c r="H2846" i="16"/>
  <c r="H2845" i="16"/>
  <c r="H2844" i="16"/>
  <c r="H2843" i="16"/>
  <c r="H2842" i="16"/>
  <c r="H2841" i="16"/>
  <c r="H2840" i="16"/>
  <c r="H2839" i="16"/>
  <c r="H2838" i="16"/>
  <c r="H2837" i="16"/>
  <c r="H2836" i="16"/>
  <c r="H2835" i="16"/>
  <c r="H2834" i="16"/>
  <c r="H2833" i="16"/>
  <c r="H2832" i="16"/>
  <c r="H2831" i="16"/>
  <c r="H2830" i="16"/>
  <c r="H2829" i="16"/>
  <c r="H2828" i="16"/>
  <c r="H2827" i="16"/>
  <c r="H2826" i="16"/>
  <c r="H2825" i="16"/>
  <c r="H2824" i="16"/>
  <c r="H2823" i="16"/>
  <c r="H2822" i="16"/>
  <c r="H2821" i="16"/>
  <c r="H2820" i="16"/>
  <c r="H2819" i="16"/>
  <c r="H2818" i="16"/>
  <c r="H2817" i="16"/>
  <c r="H2816" i="16"/>
  <c r="H2815" i="16"/>
  <c r="H2814" i="16"/>
  <c r="H2813" i="16"/>
  <c r="H2812" i="16"/>
  <c r="H2811" i="16"/>
  <c r="H2810" i="16"/>
  <c r="H2809" i="16"/>
  <c r="H2808" i="16"/>
  <c r="H2807" i="16"/>
  <c r="H2806" i="16"/>
  <c r="H2805" i="16"/>
  <c r="H2804" i="16"/>
  <c r="H2803" i="16"/>
  <c r="H2802" i="16"/>
  <c r="H2801" i="16"/>
  <c r="H2800" i="16"/>
  <c r="H2799" i="16"/>
  <c r="H2798" i="16"/>
  <c r="H2797" i="16"/>
  <c r="H2796" i="16"/>
  <c r="H2795" i="16"/>
  <c r="H2794" i="16"/>
  <c r="H2793" i="16"/>
  <c r="H2792" i="16"/>
  <c r="H2791" i="16"/>
  <c r="H2790" i="16"/>
  <c r="H2789" i="16"/>
  <c r="H2788" i="16"/>
  <c r="H2787" i="16"/>
  <c r="H2786" i="16"/>
  <c r="H2785" i="16"/>
  <c r="H2784" i="16"/>
  <c r="H2783" i="16"/>
  <c r="H2782" i="16"/>
  <c r="H2781" i="16"/>
  <c r="H2780" i="16"/>
  <c r="H2779" i="16"/>
  <c r="H2778" i="16"/>
  <c r="H2777" i="16"/>
  <c r="H2776" i="16"/>
  <c r="H2775" i="16"/>
  <c r="H2774" i="16"/>
  <c r="H2773" i="16"/>
  <c r="H2772" i="16"/>
  <c r="H2771" i="16"/>
  <c r="H2770" i="16"/>
  <c r="H2769" i="16"/>
  <c r="H2768" i="16"/>
  <c r="H2767" i="16"/>
  <c r="H2766" i="16"/>
  <c r="H2765" i="16"/>
  <c r="H2764" i="16"/>
  <c r="H2763" i="16"/>
  <c r="H2762" i="16"/>
  <c r="H2761" i="16"/>
  <c r="H2760" i="16"/>
  <c r="H2759" i="16"/>
  <c r="H2758" i="16"/>
  <c r="H2757" i="16"/>
  <c r="H2756" i="16"/>
  <c r="H2755" i="16"/>
  <c r="H2754" i="16"/>
  <c r="H2753" i="16"/>
  <c r="H2752" i="16"/>
  <c r="H2751" i="16"/>
  <c r="H2750" i="16"/>
  <c r="H2749" i="16"/>
  <c r="H2748" i="16"/>
  <c r="H2747" i="16"/>
  <c r="H2746" i="16"/>
  <c r="H2745" i="16"/>
  <c r="H2744" i="16"/>
  <c r="H2743" i="16"/>
  <c r="H2742" i="16"/>
  <c r="H2741" i="16"/>
  <c r="H2740" i="16"/>
  <c r="H2739" i="16"/>
  <c r="H2738" i="16"/>
  <c r="H2737" i="16"/>
  <c r="H2736" i="16"/>
  <c r="H2735" i="16"/>
  <c r="H2734" i="16"/>
  <c r="H2733" i="16"/>
  <c r="H2732" i="16"/>
  <c r="H2731" i="16"/>
  <c r="H2730" i="16"/>
  <c r="H2729" i="16"/>
  <c r="H2728" i="16"/>
  <c r="H2727" i="16"/>
  <c r="H2726" i="16"/>
  <c r="H2725" i="16"/>
  <c r="H2724" i="16"/>
  <c r="H2723" i="16"/>
  <c r="H2722" i="16"/>
  <c r="H2721" i="16"/>
  <c r="H2720" i="16"/>
  <c r="H2719" i="16"/>
  <c r="H2718" i="16"/>
  <c r="H2717" i="16"/>
  <c r="H2716" i="16"/>
  <c r="H2715" i="16"/>
  <c r="H2714" i="16"/>
  <c r="H2713" i="16"/>
  <c r="H2712" i="16"/>
  <c r="H2711" i="16"/>
  <c r="H2710" i="16"/>
  <c r="H2709" i="16"/>
  <c r="H2708" i="16"/>
  <c r="H2707" i="16"/>
  <c r="H2706" i="16"/>
  <c r="H2705" i="16"/>
  <c r="H2704" i="16"/>
  <c r="H2703" i="16"/>
  <c r="H2702" i="16"/>
  <c r="H2701" i="16"/>
  <c r="H2700" i="16"/>
  <c r="H2699" i="16"/>
  <c r="H2698" i="16"/>
  <c r="H2697" i="16"/>
  <c r="H2696" i="16"/>
  <c r="H2695" i="16"/>
  <c r="H2694" i="16"/>
  <c r="H2693" i="16"/>
  <c r="H2692" i="16"/>
  <c r="H2691" i="16"/>
  <c r="H2690" i="16"/>
  <c r="H2689" i="16"/>
  <c r="H2688" i="16"/>
  <c r="H2687" i="16"/>
  <c r="H2686" i="16"/>
  <c r="H2685" i="16"/>
  <c r="H2684" i="16"/>
  <c r="H2683" i="16"/>
  <c r="H2682" i="16"/>
  <c r="H2681" i="16"/>
  <c r="H2680" i="16"/>
  <c r="H2679" i="16"/>
  <c r="H2678" i="16"/>
  <c r="H2677" i="16"/>
  <c r="H2676" i="16"/>
  <c r="H2675" i="16"/>
  <c r="H2674" i="16"/>
  <c r="H2673" i="16"/>
  <c r="H2672" i="16"/>
  <c r="H2671" i="16"/>
  <c r="H2670" i="16"/>
  <c r="H2669" i="16"/>
  <c r="H2668" i="16"/>
  <c r="H2667" i="16"/>
  <c r="H2666" i="16"/>
  <c r="H2665" i="16"/>
  <c r="H2664" i="16"/>
  <c r="H2663" i="16"/>
  <c r="H2662" i="16"/>
  <c r="H2661" i="16"/>
  <c r="H2660" i="16"/>
  <c r="H2659" i="16"/>
  <c r="H2658" i="16"/>
  <c r="H2657" i="16"/>
  <c r="H2656" i="16"/>
  <c r="H2655" i="16"/>
  <c r="H2654" i="16"/>
  <c r="H2653" i="16"/>
  <c r="H2652" i="16"/>
  <c r="H2651" i="16"/>
  <c r="H2650" i="16"/>
  <c r="H2649" i="16"/>
  <c r="H2648" i="16"/>
  <c r="H2647" i="16"/>
  <c r="H2646" i="16"/>
  <c r="H2645" i="16"/>
  <c r="H2644" i="16"/>
  <c r="H2643" i="16"/>
  <c r="H2642" i="16"/>
  <c r="H2641" i="16"/>
  <c r="H2640" i="16"/>
  <c r="H2639" i="16"/>
  <c r="H2638" i="16"/>
  <c r="H2637" i="16"/>
  <c r="H2636" i="16"/>
  <c r="H2635" i="16"/>
  <c r="H2634" i="16"/>
  <c r="H2633" i="16"/>
  <c r="H2632" i="16"/>
  <c r="H2631" i="16"/>
  <c r="H2630" i="16"/>
  <c r="H2629" i="16"/>
  <c r="H2628" i="16"/>
  <c r="H2627" i="16"/>
  <c r="H2626" i="16"/>
  <c r="H2625" i="16"/>
  <c r="H2624" i="16"/>
  <c r="H2623" i="16"/>
  <c r="H2622" i="16"/>
  <c r="H2621" i="16"/>
  <c r="H2620" i="16"/>
  <c r="H2619" i="16"/>
  <c r="H2618" i="16"/>
  <c r="H2617" i="16"/>
  <c r="H2616" i="16"/>
  <c r="H2615" i="16"/>
  <c r="H2614" i="16"/>
  <c r="H2613" i="16"/>
  <c r="H2612" i="16"/>
  <c r="H2611" i="16"/>
  <c r="H2610" i="16"/>
  <c r="H2609" i="16"/>
  <c r="H2608" i="16"/>
  <c r="H2607" i="16"/>
  <c r="H2606" i="16"/>
  <c r="H2605" i="16"/>
  <c r="H2604" i="16"/>
  <c r="H2603" i="16"/>
  <c r="H2602" i="16"/>
  <c r="H2601" i="16"/>
  <c r="H2600" i="16"/>
  <c r="H2599" i="16"/>
  <c r="H2598" i="16"/>
  <c r="H2597" i="16"/>
  <c r="H2596" i="16"/>
  <c r="H2595" i="16"/>
  <c r="H2594" i="16"/>
  <c r="H2593" i="16"/>
  <c r="H2592" i="16"/>
  <c r="H2591" i="16"/>
  <c r="H2590" i="16"/>
  <c r="H2589" i="16"/>
  <c r="H2588" i="16"/>
  <c r="H2587" i="16"/>
  <c r="H2586" i="16"/>
  <c r="H2585" i="16"/>
  <c r="H2584" i="16"/>
  <c r="H2583" i="16"/>
  <c r="H2582" i="16"/>
  <c r="H2581" i="16"/>
  <c r="H2580" i="16"/>
  <c r="H2579" i="16"/>
  <c r="H2578" i="16"/>
  <c r="H2577" i="16"/>
  <c r="H2576" i="16"/>
  <c r="H2575" i="16"/>
  <c r="H2574" i="16"/>
  <c r="H2573" i="16"/>
  <c r="H2572" i="16"/>
  <c r="H2571" i="16"/>
  <c r="H2570" i="16"/>
  <c r="H2569" i="16"/>
  <c r="H2568" i="16"/>
  <c r="H2567" i="16"/>
  <c r="H2566" i="16"/>
  <c r="H2565" i="16"/>
  <c r="H2564" i="16"/>
  <c r="H2563" i="16"/>
  <c r="H2562" i="16"/>
  <c r="H2561" i="16"/>
  <c r="H2560" i="16"/>
  <c r="H2559" i="16"/>
  <c r="H2558" i="16"/>
  <c r="H2557" i="16"/>
  <c r="H2556" i="16"/>
  <c r="H2555" i="16"/>
  <c r="H2554" i="16"/>
  <c r="H2553" i="16"/>
  <c r="H2552" i="16"/>
  <c r="H2551" i="16"/>
  <c r="H2550" i="16"/>
  <c r="H2549" i="16"/>
  <c r="H2548" i="16"/>
  <c r="H2547" i="16"/>
  <c r="H2546" i="16"/>
  <c r="H2545" i="16"/>
  <c r="H2544" i="16"/>
  <c r="H2543" i="16"/>
  <c r="H2542" i="16"/>
  <c r="H2541" i="16"/>
  <c r="H2540" i="16"/>
  <c r="H2539" i="16"/>
  <c r="H2538" i="16"/>
  <c r="H2537" i="16"/>
  <c r="H2536" i="16"/>
  <c r="H2535" i="16"/>
  <c r="H2534" i="16"/>
  <c r="H2533" i="16"/>
  <c r="H2532" i="16"/>
  <c r="H2531" i="16"/>
  <c r="H2530" i="16"/>
  <c r="H2529" i="16"/>
  <c r="H2528" i="16"/>
  <c r="H2527" i="16"/>
  <c r="H2526" i="16"/>
  <c r="H2525" i="16"/>
  <c r="H2524" i="16"/>
  <c r="H2523" i="16"/>
  <c r="H2522" i="16"/>
  <c r="H2521" i="16"/>
  <c r="H2520" i="16"/>
  <c r="H2519" i="16"/>
  <c r="H2518" i="16"/>
  <c r="H2517" i="16"/>
  <c r="H2516" i="16"/>
  <c r="H2515" i="16"/>
  <c r="H2514" i="16"/>
  <c r="H2513" i="16"/>
  <c r="H2512" i="16"/>
  <c r="H2511" i="16"/>
  <c r="H2510" i="16"/>
  <c r="H2509" i="16"/>
  <c r="H2508" i="16"/>
  <c r="H2507" i="16"/>
  <c r="H2506" i="16"/>
  <c r="H2505" i="16"/>
  <c r="H2504" i="16"/>
  <c r="H2503" i="16"/>
  <c r="H2502" i="16"/>
  <c r="H2501" i="16"/>
  <c r="H2500" i="16"/>
  <c r="H2499" i="16"/>
  <c r="H2498" i="16"/>
  <c r="H2497" i="16"/>
  <c r="H2496" i="16"/>
  <c r="H2495" i="16"/>
  <c r="H2494" i="16"/>
  <c r="H2493" i="16"/>
  <c r="H2492" i="16"/>
  <c r="H2491" i="16"/>
  <c r="H2490" i="16"/>
  <c r="H2489" i="16"/>
  <c r="H2488" i="16"/>
  <c r="H2487" i="16"/>
  <c r="H2486" i="16"/>
  <c r="H2485" i="16"/>
  <c r="H2484" i="16"/>
  <c r="H2483" i="16"/>
  <c r="H2482" i="16"/>
  <c r="H2481" i="16"/>
  <c r="H2480" i="16"/>
  <c r="H2479" i="16"/>
  <c r="H2478" i="16"/>
  <c r="H2477" i="16"/>
  <c r="H2476" i="16"/>
  <c r="H2475" i="16"/>
  <c r="H2474" i="16"/>
  <c r="H2473" i="16"/>
  <c r="H2472" i="16"/>
  <c r="H2471" i="16"/>
  <c r="H2470" i="16"/>
  <c r="H2469" i="16"/>
  <c r="H2468" i="16"/>
  <c r="H2467" i="16"/>
  <c r="H2466" i="16"/>
  <c r="H2465" i="16"/>
  <c r="H2464" i="16"/>
  <c r="H2463" i="16"/>
  <c r="H2462" i="16"/>
  <c r="H2461" i="16"/>
  <c r="H2460" i="16"/>
  <c r="H2459" i="16"/>
  <c r="H2458" i="16"/>
  <c r="H2457" i="16"/>
  <c r="H2456" i="16"/>
  <c r="H2455" i="16"/>
  <c r="H2454" i="16"/>
  <c r="H2453" i="16"/>
  <c r="H2452" i="16"/>
  <c r="H2451" i="16"/>
  <c r="H2450" i="16"/>
  <c r="H2449" i="16"/>
  <c r="H2448" i="16"/>
  <c r="H2447" i="16"/>
  <c r="H2446" i="16"/>
  <c r="H2445" i="16"/>
  <c r="H2444" i="16"/>
  <c r="H2443" i="16"/>
  <c r="H2442" i="16"/>
  <c r="H2441" i="16"/>
  <c r="H2440" i="16"/>
  <c r="H2439" i="16"/>
  <c r="H2438" i="16"/>
  <c r="H2437" i="16"/>
  <c r="H2436" i="16"/>
  <c r="H2435" i="16"/>
  <c r="H2434" i="16"/>
  <c r="H2433" i="16"/>
  <c r="H2432" i="16"/>
  <c r="H2431" i="16"/>
  <c r="H2430" i="16"/>
  <c r="H2429" i="16"/>
  <c r="H2428" i="16"/>
  <c r="H2427" i="16"/>
  <c r="H2426" i="16"/>
  <c r="H2425" i="16"/>
  <c r="H2424" i="16"/>
  <c r="H2423" i="16"/>
  <c r="H2422" i="16"/>
  <c r="H2421" i="16"/>
  <c r="H2420" i="16"/>
  <c r="H2419" i="16"/>
  <c r="H2418" i="16"/>
  <c r="H2417" i="16"/>
  <c r="H2416" i="16"/>
  <c r="H2415" i="16"/>
  <c r="H2414" i="16"/>
  <c r="H2413" i="16"/>
  <c r="H2412" i="16"/>
  <c r="H2411" i="16"/>
  <c r="H2410" i="16"/>
  <c r="H2409" i="16"/>
  <c r="H2408" i="16"/>
  <c r="H2407" i="16"/>
  <c r="H2406" i="16"/>
  <c r="H2405" i="16"/>
  <c r="H2404" i="16"/>
  <c r="H2403" i="16"/>
  <c r="H2402" i="16"/>
  <c r="H2401" i="16"/>
  <c r="H2400" i="16"/>
  <c r="H2399" i="16"/>
  <c r="H2398" i="16"/>
  <c r="H2397" i="16"/>
  <c r="H2396" i="16"/>
  <c r="H2395" i="16"/>
  <c r="H2394" i="16"/>
  <c r="H2393" i="16"/>
  <c r="H2392" i="16"/>
  <c r="H2391" i="16"/>
  <c r="H2390" i="16"/>
  <c r="H2389" i="16"/>
  <c r="H2388" i="16"/>
  <c r="H2387" i="16"/>
  <c r="H2386" i="16"/>
  <c r="H2385" i="16"/>
  <c r="H2384" i="16"/>
  <c r="H2383" i="16"/>
  <c r="H2382" i="16"/>
  <c r="H2381" i="16"/>
  <c r="H2380" i="16"/>
  <c r="H2379" i="16"/>
  <c r="H2378" i="16"/>
  <c r="H2377" i="16"/>
  <c r="H2376" i="16"/>
  <c r="H2375" i="16"/>
  <c r="H2374" i="16"/>
  <c r="H2373" i="16"/>
  <c r="H2372" i="16"/>
  <c r="H2371" i="16"/>
  <c r="H2370" i="16"/>
  <c r="H2369" i="16"/>
  <c r="H2368" i="16"/>
  <c r="H2367" i="16"/>
  <c r="H2366" i="16"/>
  <c r="H2365" i="16"/>
  <c r="H2364" i="16"/>
  <c r="H2363" i="16"/>
  <c r="H2362" i="16"/>
  <c r="H2361" i="16"/>
  <c r="H2360" i="16"/>
  <c r="H2359" i="16"/>
  <c r="H2358" i="16"/>
  <c r="H2357" i="16"/>
  <c r="H2356" i="16"/>
  <c r="H2355" i="16"/>
  <c r="H2354" i="16"/>
  <c r="H2353" i="16"/>
  <c r="H2352" i="16"/>
  <c r="H2351" i="16"/>
  <c r="H2350" i="16"/>
  <c r="H2349" i="16"/>
  <c r="H2348" i="16"/>
  <c r="H2347" i="16"/>
  <c r="H2346" i="16"/>
  <c r="H2345" i="16"/>
  <c r="H2344" i="16"/>
  <c r="H2343" i="16"/>
  <c r="H2342" i="16"/>
  <c r="H2341" i="16"/>
  <c r="H2340" i="16"/>
  <c r="H2339" i="16"/>
  <c r="H2338" i="16"/>
  <c r="H2337" i="16"/>
  <c r="H2336" i="16"/>
  <c r="H2335" i="16"/>
  <c r="H2334" i="16"/>
  <c r="H2333" i="16"/>
  <c r="H2332" i="16"/>
  <c r="H2331" i="16"/>
  <c r="H2330" i="16"/>
  <c r="H2329" i="16"/>
  <c r="H2328" i="16"/>
  <c r="H2327" i="16"/>
  <c r="H2326" i="16"/>
  <c r="H2325" i="16"/>
  <c r="H2324" i="16"/>
  <c r="H2323" i="16"/>
  <c r="H2322" i="16"/>
  <c r="H2321" i="16"/>
  <c r="H2320" i="16"/>
  <c r="H2319" i="16"/>
  <c r="H2318" i="16"/>
  <c r="H2317" i="16"/>
  <c r="H2316" i="16"/>
  <c r="H2315" i="16"/>
  <c r="H2314" i="16"/>
  <c r="H2313" i="16"/>
  <c r="H2312" i="16"/>
  <c r="H2311" i="16"/>
  <c r="H2310" i="16"/>
  <c r="H2309" i="16"/>
  <c r="H2308" i="16"/>
  <c r="H2307" i="16"/>
  <c r="H2306" i="16"/>
  <c r="H2305" i="16"/>
  <c r="H2304" i="16"/>
  <c r="H2303" i="16"/>
  <c r="H2302" i="16"/>
  <c r="H2301" i="16"/>
  <c r="H2300" i="16"/>
  <c r="H2299" i="16"/>
  <c r="H2298" i="16"/>
  <c r="H2297" i="16"/>
  <c r="H2296" i="16"/>
  <c r="H2295" i="16"/>
  <c r="H2294" i="16"/>
  <c r="H2293" i="16"/>
  <c r="H2292" i="16"/>
  <c r="H2291" i="16"/>
  <c r="H2290" i="16"/>
  <c r="H2289" i="16"/>
  <c r="H2288" i="16"/>
  <c r="H2287" i="16"/>
  <c r="H2286" i="16"/>
  <c r="H2285" i="16"/>
  <c r="H2284" i="16"/>
  <c r="H2283" i="16"/>
  <c r="H2282" i="16"/>
  <c r="H2281" i="16"/>
  <c r="H2280" i="16"/>
  <c r="H2279" i="16"/>
  <c r="H2278" i="16"/>
  <c r="H2277" i="16"/>
  <c r="H2276" i="16"/>
  <c r="H2275" i="16"/>
  <c r="H2274" i="16"/>
  <c r="H2273" i="16"/>
  <c r="H2272" i="16"/>
  <c r="H2271" i="16"/>
  <c r="H2270" i="16"/>
  <c r="H2269" i="16"/>
  <c r="H2268" i="16"/>
  <c r="H2267" i="16"/>
  <c r="H2266" i="16"/>
  <c r="H2265" i="16"/>
  <c r="H2264" i="16"/>
  <c r="H2263" i="16"/>
  <c r="H2262" i="16"/>
  <c r="H2261" i="16"/>
  <c r="H2260" i="16"/>
  <c r="H2259" i="16"/>
  <c r="H2258" i="16"/>
  <c r="H2257" i="16"/>
  <c r="H2256" i="16"/>
  <c r="H2255" i="16"/>
  <c r="H2254" i="16"/>
  <c r="H2253" i="16"/>
  <c r="H2252" i="16"/>
  <c r="H2251" i="16"/>
  <c r="H2250" i="16"/>
  <c r="H2249" i="16"/>
  <c r="H2248" i="16"/>
  <c r="H2247" i="16"/>
  <c r="H2246" i="16"/>
  <c r="H2245" i="16"/>
  <c r="H2244" i="16"/>
  <c r="H2243" i="16"/>
  <c r="H2242" i="16"/>
  <c r="H2241" i="16"/>
  <c r="H2240" i="16"/>
  <c r="H2239" i="16"/>
  <c r="H2238" i="16"/>
  <c r="H2237" i="16"/>
  <c r="H2236" i="16"/>
  <c r="H2235" i="16"/>
  <c r="H2234" i="16"/>
  <c r="H2233" i="16"/>
  <c r="H2232" i="16"/>
  <c r="H2231" i="16"/>
  <c r="H2230" i="16"/>
  <c r="H2229" i="16"/>
  <c r="H2228" i="16"/>
  <c r="H2227" i="16"/>
  <c r="H2226" i="16"/>
  <c r="H2225" i="16"/>
  <c r="H2224" i="16"/>
  <c r="H2223" i="16"/>
  <c r="H2222" i="16"/>
  <c r="H2221" i="16"/>
  <c r="H2220" i="16"/>
  <c r="H2219" i="16"/>
  <c r="H2218" i="16"/>
  <c r="H2217" i="16"/>
  <c r="H2216" i="16"/>
  <c r="H2215" i="16"/>
  <c r="H2214" i="16"/>
  <c r="H2213" i="16"/>
  <c r="H2212" i="16"/>
  <c r="H2211" i="16"/>
  <c r="H2210" i="16"/>
  <c r="H2209" i="16"/>
  <c r="H2208" i="16"/>
  <c r="H2207" i="16"/>
  <c r="H2206" i="16"/>
  <c r="H2205" i="16"/>
  <c r="H2204" i="16"/>
  <c r="H2203" i="16"/>
  <c r="H2202" i="16"/>
  <c r="H2201" i="16"/>
  <c r="H2200" i="16"/>
  <c r="H2199" i="16"/>
  <c r="H2198" i="16"/>
  <c r="H2197" i="16"/>
  <c r="H2196" i="16"/>
  <c r="H2195" i="16"/>
  <c r="H2194" i="16"/>
  <c r="H2193" i="16"/>
  <c r="H2192" i="16"/>
  <c r="H2191" i="16"/>
  <c r="H2190" i="16"/>
  <c r="H2189" i="16"/>
  <c r="H2188" i="16"/>
  <c r="H2187" i="16"/>
  <c r="H2186" i="16"/>
  <c r="H2185" i="16"/>
  <c r="H2184" i="16"/>
  <c r="H2183" i="16"/>
  <c r="H2182" i="16"/>
  <c r="H2181" i="16"/>
  <c r="H2180" i="16"/>
  <c r="H2179" i="16"/>
  <c r="H2178" i="16"/>
  <c r="H2177" i="16"/>
  <c r="H2176" i="16"/>
  <c r="H2175" i="16"/>
  <c r="H2174" i="16"/>
  <c r="H2173" i="16"/>
  <c r="H2172" i="16"/>
  <c r="H2171" i="16"/>
  <c r="H2170" i="16"/>
  <c r="H2169" i="16"/>
  <c r="H2168" i="16"/>
  <c r="H2167" i="16"/>
  <c r="H2166" i="16"/>
  <c r="H2165" i="16"/>
  <c r="H2164" i="16"/>
  <c r="H2163" i="16"/>
  <c r="H2162" i="16"/>
  <c r="H2161" i="16"/>
  <c r="H2160" i="16"/>
  <c r="H2159" i="16"/>
  <c r="H2158" i="16"/>
  <c r="H2157" i="16"/>
  <c r="H2156" i="16"/>
  <c r="H2155" i="16"/>
  <c r="H2154" i="16"/>
  <c r="H2153" i="16"/>
  <c r="H2152" i="16"/>
  <c r="H2151" i="16"/>
  <c r="H2150" i="16"/>
  <c r="H2149" i="16"/>
  <c r="H2148" i="16"/>
  <c r="H2147" i="16"/>
  <c r="H2146" i="16"/>
  <c r="H2145" i="16"/>
  <c r="H2144" i="16"/>
  <c r="H2143" i="16"/>
  <c r="H2142" i="16"/>
  <c r="H2141" i="16"/>
  <c r="H2140" i="16"/>
  <c r="H2139" i="16"/>
  <c r="H2138" i="16"/>
  <c r="H2137" i="16"/>
  <c r="H2136" i="16"/>
  <c r="H2135" i="16"/>
  <c r="H2134" i="16"/>
  <c r="H2133" i="16"/>
  <c r="H2132" i="16"/>
  <c r="H2131" i="16"/>
  <c r="H2130" i="16"/>
  <c r="H2129" i="16"/>
  <c r="H2128" i="16"/>
  <c r="H2127" i="16"/>
  <c r="H2126" i="16"/>
  <c r="H2125" i="16"/>
  <c r="H2124" i="16"/>
  <c r="H2123" i="16"/>
  <c r="H2122" i="16"/>
  <c r="H2121" i="16"/>
  <c r="H2120" i="16"/>
  <c r="H2119" i="16"/>
  <c r="H2118" i="16"/>
  <c r="H2117" i="16"/>
  <c r="H2116" i="16"/>
  <c r="H2115" i="16"/>
  <c r="H2114" i="16"/>
  <c r="H2113" i="16"/>
  <c r="H2112" i="16"/>
  <c r="H2111" i="16"/>
  <c r="H2110" i="16"/>
  <c r="H2109" i="16"/>
  <c r="H2108" i="16"/>
  <c r="H2107" i="16"/>
  <c r="H2106" i="16"/>
  <c r="H2105" i="16"/>
  <c r="H2104" i="16"/>
  <c r="H2103" i="16"/>
  <c r="H2102" i="16"/>
  <c r="H2101" i="16"/>
  <c r="H2100" i="16"/>
  <c r="H2099" i="16"/>
  <c r="H2098" i="16"/>
  <c r="H2097" i="16"/>
  <c r="H2096" i="16"/>
  <c r="H2095" i="16"/>
  <c r="H2094" i="16"/>
  <c r="H2093" i="16"/>
  <c r="H2092" i="16"/>
  <c r="H2091" i="16"/>
  <c r="H2090" i="16"/>
  <c r="H2089" i="16"/>
  <c r="H2088" i="16"/>
  <c r="H2087" i="16"/>
  <c r="H2086" i="16"/>
  <c r="H2085" i="16"/>
  <c r="H2084" i="16"/>
  <c r="H2083" i="16"/>
  <c r="H2082" i="16"/>
  <c r="H2081" i="16"/>
  <c r="H2080" i="16"/>
  <c r="H2079" i="16"/>
  <c r="H2078" i="16"/>
  <c r="H2077" i="16"/>
  <c r="H2076" i="16"/>
  <c r="H2075" i="16"/>
  <c r="H2074" i="16"/>
  <c r="H2073" i="16"/>
  <c r="H2072" i="16"/>
  <c r="H2071" i="16"/>
  <c r="H2070" i="16"/>
  <c r="H2069" i="16"/>
  <c r="H2068" i="16"/>
  <c r="H2067" i="16"/>
  <c r="H2066" i="16"/>
  <c r="H2065" i="16"/>
  <c r="H2064" i="16"/>
  <c r="H2063" i="16"/>
  <c r="H2062" i="16"/>
  <c r="H2061" i="16"/>
  <c r="H2060" i="16"/>
  <c r="H2059" i="16"/>
  <c r="H2058" i="16"/>
  <c r="H2057" i="16"/>
  <c r="H2056" i="16"/>
  <c r="H2055" i="16"/>
  <c r="H2054" i="16"/>
  <c r="H2053" i="16"/>
  <c r="H2052" i="16"/>
  <c r="H2051" i="16"/>
  <c r="H2050" i="16"/>
  <c r="H2049" i="16"/>
  <c r="H2048" i="16"/>
  <c r="H2047" i="16"/>
  <c r="H2046" i="16"/>
  <c r="H2045" i="16"/>
  <c r="H2044" i="16"/>
  <c r="H2043" i="16"/>
  <c r="H2042" i="16"/>
  <c r="H2041" i="16"/>
  <c r="H2040" i="16"/>
  <c r="H2039" i="16"/>
  <c r="H2038" i="16"/>
  <c r="H2037" i="16"/>
  <c r="H2036" i="16"/>
  <c r="H2035" i="16"/>
  <c r="H2034" i="16"/>
  <c r="H2033" i="16"/>
  <c r="H2032" i="16"/>
  <c r="H2031" i="16"/>
  <c r="H2030" i="16"/>
  <c r="H2029" i="16"/>
  <c r="H2028" i="16"/>
  <c r="H2027" i="16"/>
  <c r="H2026" i="16"/>
  <c r="H2025" i="16"/>
  <c r="H2024" i="16"/>
  <c r="H2023" i="16"/>
  <c r="H2022" i="16"/>
  <c r="H2021" i="16"/>
  <c r="H2020" i="16"/>
  <c r="H2019" i="16"/>
  <c r="H2018" i="16"/>
  <c r="H2017" i="16"/>
  <c r="H2016" i="16"/>
  <c r="H2015" i="16"/>
  <c r="H2014" i="16"/>
  <c r="H2013" i="16"/>
  <c r="H2012" i="16"/>
  <c r="H2011" i="16"/>
  <c r="H2010" i="16"/>
  <c r="H2009" i="16"/>
  <c r="H2008" i="16"/>
  <c r="H2007" i="16"/>
  <c r="H2006" i="16"/>
  <c r="H2005" i="16"/>
  <c r="H2004" i="16"/>
  <c r="H2003" i="16"/>
  <c r="H2002" i="16"/>
  <c r="H2001" i="16"/>
  <c r="H2000" i="16"/>
  <c r="H1999" i="16"/>
  <c r="H1998" i="16"/>
  <c r="H1997" i="16"/>
  <c r="H1996" i="16"/>
  <c r="H1995" i="16"/>
  <c r="H1994" i="16"/>
  <c r="H1993" i="16"/>
  <c r="H1992" i="16"/>
  <c r="H1991" i="16"/>
  <c r="H1990" i="16"/>
  <c r="H1989" i="16"/>
  <c r="H1988" i="16"/>
  <c r="H1987" i="16"/>
  <c r="H1986" i="16"/>
  <c r="H1985" i="16"/>
  <c r="H1984" i="16"/>
  <c r="H1983" i="16"/>
  <c r="H1982" i="16"/>
  <c r="H1981" i="16"/>
  <c r="H1980" i="16"/>
  <c r="H1979" i="16"/>
  <c r="H1978" i="16"/>
  <c r="H1977" i="16"/>
  <c r="H1976" i="16"/>
  <c r="H1975" i="16"/>
  <c r="H1974" i="16"/>
  <c r="H1973" i="16"/>
  <c r="H1972" i="16"/>
  <c r="H1971" i="16"/>
  <c r="H1970" i="16"/>
  <c r="H1969" i="16"/>
  <c r="H1968" i="16"/>
  <c r="H1967" i="16"/>
  <c r="H1966" i="16"/>
  <c r="H1965" i="16"/>
  <c r="H1964" i="16"/>
  <c r="H1963" i="16"/>
  <c r="H1962" i="16"/>
  <c r="H1961" i="16"/>
  <c r="H1960" i="16"/>
  <c r="H1959" i="16"/>
  <c r="H1958" i="16"/>
  <c r="H1957" i="16"/>
  <c r="H1956" i="16"/>
  <c r="H1955" i="16"/>
  <c r="H1954" i="16"/>
  <c r="H1953" i="16"/>
  <c r="H1952" i="16"/>
  <c r="H1951" i="16"/>
  <c r="H1950" i="16"/>
  <c r="H1949" i="16"/>
  <c r="H1948" i="16"/>
  <c r="H1947" i="16"/>
  <c r="H1946" i="16"/>
  <c r="H1945" i="16"/>
  <c r="H1944" i="16"/>
  <c r="H1943" i="16"/>
  <c r="H1942" i="16"/>
  <c r="H1941" i="16"/>
  <c r="H1940" i="16"/>
  <c r="H1939" i="16"/>
  <c r="H1938" i="16"/>
  <c r="H1937" i="16"/>
  <c r="H1936" i="16"/>
  <c r="H1935" i="16"/>
  <c r="H1934" i="16"/>
  <c r="H1933" i="16"/>
  <c r="H1932" i="16"/>
  <c r="H1931" i="16"/>
  <c r="H1930" i="16"/>
  <c r="H1929" i="16"/>
  <c r="H1928" i="16"/>
  <c r="H1927" i="16"/>
  <c r="H1926" i="16"/>
  <c r="H1925" i="16"/>
  <c r="H1924" i="16"/>
  <c r="H1923" i="16"/>
  <c r="H1922" i="16"/>
  <c r="H1921" i="16"/>
  <c r="H1920" i="16"/>
  <c r="H1919" i="16"/>
  <c r="H1918" i="16"/>
  <c r="H1917" i="16"/>
  <c r="H1916" i="16"/>
  <c r="H1915" i="16"/>
  <c r="H1914" i="16"/>
  <c r="H1913" i="16"/>
  <c r="H1912" i="16"/>
  <c r="H1911" i="16"/>
  <c r="H1910" i="16"/>
  <c r="H1909" i="16"/>
  <c r="H1908" i="16"/>
  <c r="H1907" i="16"/>
  <c r="H1906" i="16"/>
  <c r="H1905" i="16"/>
  <c r="H1904" i="16"/>
  <c r="H1903" i="16"/>
  <c r="H1902" i="16"/>
  <c r="H1901" i="16"/>
  <c r="H1900" i="16"/>
  <c r="H1899" i="16"/>
  <c r="H1898" i="16"/>
  <c r="H1897" i="16"/>
  <c r="H1896" i="16"/>
  <c r="H1895" i="16"/>
  <c r="H1894" i="16"/>
  <c r="H1893" i="16"/>
  <c r="H1892" i="16"/>
  <c r="H1891" i="16"/>
  <c r="H1890" i="16"/>
  <c r="H1889" i="16"/>
  <c r="H1888" i="16"/>
  <c r="H1887" i="16"/>
  <c r="H1886" i="16"/>
  <c r="H1885" i="16"/>
  <c r="H1884" i="16"/>
  <c r="H1883" i="16"/>
  <c r="H1882" i="16"/>
  <c r="H1881" i="16"/>
  <c r="H1880" i="16"/>
  <c r="H1879" i="16"/>
  <c r="H1878" i="16"/>
  <c r="H1877" i="16"/>
  <c r="H1876" i="16"/>
  <c r="H1875" i="16"/>
  <c r="H1874" i="16"/>
  <c r="H1873" i="16"/>
  <c r="H1872" i="16"/>
  <c r="H1871" i="16"/>
  <c r="H1870" i="16"/>
  <c r="H1869" i="16"/>
  <c r="H1868" i="16"/>
  <c r="H1867" i="16"/>
  <c r="H1866" i="16"/>
  <c r="H1865" i="16"/>
  <c r="H1864" i="16"/>
  <c r="H1863" i="16"/>
  <c r="H1862" i="16"/>
  <c r="H1861" i="16"/>
  <c r="H1860" i="16"/>
  <c r="H1859" i="16"/>
  <c r="H1858" i="16"/>
  <c r="H1857" i="16"/>
  <c r="H1856" i="16"/>
  <c r="H1855" i="16"/>
  <c r="H1854" i="16"/>
  <c r="H1853" i="16"/>
  <c r="H1852" i="16"/>
  <c r="H1851" i="16"/>
  <c r="H1850" i="16"/>
  <c r="H1849" i="16"/>
  <c r="H1848" i="16"/>
  <c r="H1847" i="16"/>
  <c r="H1846" i="16"/>
  <c r="H1845" i="16"/>
  <c r="H1844" i="16"/>
  <c r="H1843" i="16"/>
  <c r="H1842" i="16"/>
  <c r="H1841" i="16"/>
  <c r="H1840" i="16"/>
  <c r="H1839" i="16"/>
  <c r="H1838" i="16"/>
  <c r="H1837" i="16"/>
  <c r="H1836" i="16"/>
  <c r="H1835" i="16"/>
  <c r="H1834" i="16"/>
  <c r="H1833" i="16"/>
  <c r="H1832" i="16"/>
  <c r="H1831" i="16"/>
  <c r="H1830" i="16"/>
  <c r="H1829" i="16"/>
  <c r="H1828" i="16"/>
  <c r="H1827" i="16"/>
  <c r="H1826" i="16"/>
  <c r="H1825" i="16"/>
  <c r="H1824" i="16"/>
  <c r="H1823" i="16"/>
  <c r="H1822" i="16"/>
  <c r="H1821" i="16"/>
  <c r="H1820" i="16"/>
  <c r="H1819" i="16"/>
  <c r="H1818" i="16"/>
  <c r="H1817" i="16"/>
  <c r="H1816" i="16"/>
  <c r="H1815" i="16"/>
  <c r="H1814" i="16"/>
  <c r="H1813" i="16"/>
  <c r="H1812" i="16"/>
  <c r="H1811" i="16"/>
  <c r="H1810" i="16"/>
  <c r="H1809" i="16"/>
  <c r="H1808" i="16"/>
  <c r="H1807" i="16"/>
  <c r="H1806" i="16"/>
  <c r="H1805" i="16"/>
  <c r="H1804" i="16"/>
  <c r="H1803" i="16"/>
  <c r="H1802" i="16"/>
  <c r="H1801" i="16"/>
  <c r="H1800" i="16"/>
  <c r="H1799" i="16"/>
  <c r="H1798" i="16"/>
  <c r="H1797" i="16"/>
  <c r="H1796" i="16"/>
  <c r="H1795" i="16"/>
  <c r="H1794" i="16"/>
  <c r="H1793" i="16"/>
  <c r="H1792" i="16"/>
  <c r="H1791" i="16"/>
  <c r="H1790" i="16"/>
  <c r="H1789" i="16"/>
  <c r="H1788" i="16"/>
  <c r="H1787" i="16"/>
  <c r="H1786" i="16"/>
  <c r="H1785" i="16"/>
  <c r="H1784" i="16"/>
  <c r="H1783" i="16"/>
  <c r="H1782" i="16"/>
  <c r="H1781" i="16"/>
  <c r="H1780" i="16"/>
  <c r="H1779" i="16"/>
  <c r="H1778" i="16"/>
  <c r="H1777" i="16"/>
  <c r="H1776" i="16"/>
  <c r="H1775" i="16"/>
  <c r="H1774" i="16"/>
  <c r="H1773" i="16"/>
  <c r="H1772" i="16"/>
  <c r="H1771" i="16"/>
  <c r="H1770" i="16"/>
  <c r="H1769" i="16"/>
  <c r="H1768" i="16"/>
  <c r="H1767" i="16"/>
  <c r="H1766" i="16"/>
  <c r="H1765" i="16"/>
  <c r="H1764" i="16"/>
  <c r="H1763" i="16"/>
  <c r="H1762" i="16"/>
  <c r="H1761" i="16"/>
  <c r="H1760" i="16"/>
  <c r="H1759" i="16"/>
  <c r="H1758" i="16"/>
  <c r="H1757" i="16"/>
  <c r="H1756" i="16"/>
  <c r="H1755" i="16"/>
  <c r="H1754" i="16"/>
  <c r="H1753" i="16"/>
  <c r="H1752" i="16"/>
  <c r="H1751" i="16"/>
  <c r="H1750" i="16"/>
  <c r="H1749" i="16"/>
  <c r="H1748" i="16"/>
  <c r="H1747" i="16"/>
  <c r="H1746" i="16"/>
  <c r="H1745" i="16"/>
  <c r="H1744" i="16"/>
  <c r="H1743" i="16"/>
  <c r="H1742" i="16"/>
  <c r="H1741" i="16"/>
  <c r="H1740" i="16"/>
  <c r="H1739" i="16"/>
  <c r="H1738" i="16"/>
  <c r="H1737" i="16"/>
  <c r="H1736" i="16"/>
  <c r="H1735" i="16"/>
  <c r="H1734" i="16"/>
  <c r="H1733" i="16"/>
  <c r="H1732" i="16"/>
  <c r="H1731" i="16"/>
  <c r="H1730" i="16"/>
  <c r="H1729" i="16"/>
  <c r="H1728" i="16"/>
  <c r="H1727" i="16"/>
  <c r="H1726" i="16"/>
  <c r="H1725" i="16"/>
  <c r="H1724" i="16"/>
  <c r="H1723" i="16"/>
  <c r="H1722" i="16"/>
  <c r="H1721" i="16"/>
  <c r="H1720" i="16"/>
  <c r="H1719" i="16"/>
  <c r="H1718" i="16"/>
  <c r="H1717" i="16"/>
  <c r="H1716" i="16"/>
  <c r="H1715" i="16"/>
  <c r="H1714" i="16"/>
  <c r="H1713" i="16"/>
  <c r="H1712" i="16"/>
  <c r="H1711" i="16"/>
  <c r="H1710" i="16"/>
  <c r="H1709" i="16"/>
  <c r="H1708" i="16"/>
  <c r="H1707" i="16"/>
  <c r="H1706" i="16"/>
  <c r="H1705" i="16"/>
  <c r="H1704" i="16"/>
  <c r="H1703" i="16"/>
  <c r="H1702" i="16"/>
  <c r="H1701" i="16"/>
  <c r="H1700" i="16"/>
  <c r="H1699" i="16"/>
  <c r="H1698" i="16"/>
  <c r="H1697" i="16"/>
  <c r="H1696" i="16"/>
  <c r="H1695" i="16"/>
  <c r="H1694" i="16"/>
  <c r="H1693" i="16"/>
  <c r="H1692" i="16"/>
  <c r="H1691" i="16"/>
  <c r="H1690" i="16"/>
  <c r="H1689" i="16"/>
  <c r="H1688" i="16"/>
  <c r="H1687" i="16"/>
  <c r="H1686" i="16"/>
  <c r="H1685" i="16"/>
  <c r="H1684" i="16"/>
  <c r="H1683" i="16"/>
  <c r="H1682" i="16"/>
  <c r="H1681" i="16"/>
  <c r="H1680" i="16"/>
  <c r="H1679" i="16"/>
  <c r="H1678" i="16"/>
  <c r="H1677" i="16"/>
  <c r="H1676" i="16"/>
  <c r="H1675" i="16"/>
  <c r="H1674" i="16"/>
  <c r="H1673" i="16"/>
  <c r="H1672" i="16"/>
  <c r="H1671" i="16"/>
  <c r="H1670" i="16"/>
  <c r="H1669" i="16"/>
  <c r="H1668" i="16"/>
  <c r="H1667" i="16"/>
  <c r="H1666" i="16"/>
  <c r="H1665" i="16"/>
  <c r="H1664" i="16"/>
  <c r="H1663" i="16"/>
  <c r="H1662" i="16"/>
  <c r="H1661" i="16"/>
  <c r="H1660" i="16"/>
  <c r="H1659" i="16"/>
  <c r="H1658" i="16"/>
  <c r="H1657" i="16"/>
  <c r="H1656" i="16"/>
  <c r="H1655" i="16"/>
  <c r="H1654" i="16"/>
  <c r="H1653" i="16"/>
  <c r="H1652" i="16"/>
  <c r="H1651" i="16"/>
  <c r="H1650" i="16"/>
  <c r="H1649" i="16"/>
  <c r="H1648" i="16"/>
  <c r="H1647" i="16"/>
  <c r="H1646" i="16"/>
  <c r="H1645" i="16"/>
  <c r="H1644" i="16"/>
  <c r="H1643" i="16"/>
  <c r="H1642" i="16"/>
  <c r="H1641" i="16"/>
  <c r="H1640" i="16"/>
  <c r="H1639" i="16"/>
  <c r="H1638" i="16"/>
  <c r="H1637" i="16"/>
  <c r="H1636" i="16"/>
  <c r="H1635" i="16"/>
  <c r="H1634" i="16"/>
  <c r="H1633" i="16"/>
  <c r="H1632" i="16"/>
  <c r="H1631" i="16"/>
  <c r="H1630" i="16"/>
  <c r="H1629" i="16"/>
  <c r="H1628" i="16"/>
  <c r="H1627" i="16"/>
  <c r="H1626" i="16"/>
  <c r="H1625" i="16"/>
  <c r="H1624" i="16"/>
  <c r="H1623" i="16"/>
  <c r="H1622" i="16"/>
  <c r="H1621" i="16"/>
  <c r="H1620" i="16"/>
  <c r="H1619" i="16"/>
  <c r="H1618" i="16"/>
  <c r="H1617" i="16"/>
  <c r="H1616" i="16"/>
  <c r="H1615" i="16"/>
  <c r="H1614" i="16"/>
  <c r="H1613" i="16"/>
  <c r="H1612" i="16"/>
  <c r="H1611" i="16"/>
  <c r="H1610" i="16"/>
  <c r="H1609" i="16"/>
  <c r="H1608" i="16"/>
  <c r="H1607" i="16"/>
  <c r="H1606" i="16"/>
  <c r="H1605" i="16"/>
  <c r="H1604" i="16"/>
  <c r="H1603" i="16"/>
  <c r="H1602" i="16"/>
  <c r="H1601" i="16"/>
  <c r="H1600" i="16"/>
  <c r="H1599" i="16"/>
  <c r="H1598" i="16"/>
  <c r="H1597" i="16"/>
  <c r="H1596" i="16"/>
  <c r="H1595" i="16"/>
  <c r="H1594" i="16"/>
  <c r="H1593" i="16"/>
  <c r="H1592" i="16"/>
  <c r="H1591" i="16"/>
  <c r="H1590" i="16"/>
  <c r="H1589" i="16"/>
  <c r="H1588" i="16"/>
  <c r="H1587" i="16"/>
  <c r="H1586" i="16"/>
  <c r="H1585" i="16"/>
  <c r="H1584" i="16"/>
  <c r="H1583" i="16"/>
  <c r="H1582" i="16"/>
  <c r="H1581" i="16"/>
  <c r="H1580" i="16"/>
  <c r="H1579" i="16"/>
  <c r="H1578" i="16"/>
  <c r="H1577" i="16"/>
  <c r="H1576" i="16"/>
  <c r="H1575" i="16"/>
  <c r="H1574" i="16"/>
  <c r="H1573" i="16"/>
  <c r="H1572" i="16"/>
  <c r="H1571" i="16"/>
  <c r="H1570" i="16"/>
  <c r="H1569" i="16"/>
  <c r="H1568" i="16"/>
  <c r="H1567" i="16"/>
  <c r="H1566" i="16"/>
  <c r="H1565" i="16"/>
  <c r="H1564" i="16"/>
  <c r="H1563" i="16"/>
  <c r="H1562" i="16"/>
  <c r="H1561" i="16"/>
  <c r="H1560" i="16"/>
  <c r="H1559" i="16"/>
  <c r="H1558" i="16"/>
  <c r="H1557" i="16"/>
  <c r="H1556" i="16"/>
  <c r="H1555" i="16"/>
  <c r="H1554" i="16"/>
  <c r="H1553" i="16"/>
  <c r="H1552" i="16"/>
  <c r="H1551" i="16"/>
  <c r="H1550" i="16"/>
  <c r="H1549" i="16"/>
  <c r="H1548" i="16"/>
  <c r="H1547" i="16"/>
  <c r="H1546" i="16"/>
  <c r="H1545" i="16"/>
  <c r="H1544" i="16"/>
  <c r="H1543" i="16"/>
  <c r="H1542" i="16"/>
  <c r="H1541" i="16"/>
  <c r="H1540" i="16"/>
  <c r="H1539" i="16"/>
  <c r="H1538" i="16"/>
  <c r="H1537" i="16"/>
  <c r="H1536" i="16"/>
  <c r="H1535" i="16"/>
  <c r="H1534" i="16"/>
  <c r="H1533" i="16"/>
  <c r="H1532" i="16"/>
  <c r="H1531" i="16"/>
  <c r="H1530" i="16"/>
  <c r="H1529" i="16"/>
  <c r="H1528" i="16"/>
  <c r="H1527" i="16"/>
  <c r="H1526" i="16"/>
  <c r="H1525" i="16"/>
  <c r="H1524" i="16"/>
  <c r="H1523" i="16"/>
  <c r="H1522" i="16"/>
  <c r="H1521" i="16"/>
  <c r="H1520" i="16"/>
  <c r="H1519" i="16"/>
  <c r="H1518" i="16"/>
  <c r="H1517" i="16"/>
  <c r="H1516" i="16"/>
  <c r="H1515" i="16"/>
  <c r="H1514" i="16"/>
  <c r="H1513" i="16"/>
  <c r="H1512" i="16"/>
  <c r="H1511" i="16"/>
  <c r="H1510" i="16"/>
  <c r="H1509" i="16"/>
  <c r="H1508" i="16"/>
  <c r="H1507" i="16"/>
  <c r="H1506" i="16"/>
  <c r="H1505" i="16"/>
  <c r="H1504" i="16"/>
  <c r="H1503" i="16"/>
  <c r="H1502" i="16"/>
  <c r="H1501" i="16"/>
  <c r="H1500" i="16"/>
  <c r="H1499" i="16"/>
  <c r="H1498" i="16"/>
  <c r="H1497" i="16"/>
  <c r="H1496" i="16"/>
  <c r="H1495" i="16"/>
  <c r="H1494" i="16"/>
  <c r="H1493" i="16"/>
  <c r="H1492" i="16"/>
  <c r="H1491" i="16"/>
  <c r="H1490" i="16"/>
  <c r="H1489" i="16"/>
  <c r="H1488" i="16"/>
  <c r="H1487" i="16"/>
  <c r="H1486" i="16"/>
  <c r="H1485" i="16"/>
  <c r="H1484" i="16"/>
  <c r="H1483" i="16"/>
  <c r="H1482" i="16"/>
  <c r="H1481" i="16"/>
  <c r="H1480" i="16"/>
  <c r="H1479" i="16"/>
  <c r="H1478" i="16"/>
  <c r="H1477" i="16"/>
  <c r="H1476" i="16"/>
  <c r="H1475" i="16"/>
  <c r="H1474" i="16"/>
  <c r="H1473" i="16"/>
  <c r="H1472" i="16"/>
  <c r="H1471" i="16"/>
  <c r="H1470" i="16"/>
  <c r="H1469" i="16"/>
  <c r="H1468" i="16"/>
  <c r="H1467" i="16"/>
  <c r="H1466" i="16"/>
  <c r="H1465" i="16"/>
  <c r="H1464" i="16"/>
  <c r="H1463" i="16"/>
  <c r="H1462" i="16"/>
  <c r="H1461" i="16"/>
  <c r="H1460" i="16"/>
  <c r="H1459" i="16"/>
  <c r="H1458" i="16"/>
  <c r="H1457" i="16"/>
  <c r="H1456" i="16"/>
  <c r="H1455" i="16"/>
  <c r="H1454" i="16"/>
  <c r="H1453" i="16"/>
  <c r="H1452" i="16"/>
  <c r="H1451" i="16"/>
  <c r="H1450" i="16"/>
  <c r="H1449" i="16"/>
  <c r="H1448" i="16"/>
  <c r="H1447" i="16"/>
  <c r="H1446" i="16"/>
  <c r="H1445" i="16"/>
  <c r="H1444" i="16"/>
  <c r="H1443" i="16"/>
  <c r="H1442" i="16"/>
  <c r="H1441" i="16"/>
  <c r="H1440" i="16"/>
  <c r="H1439" i="16"/>
  <c r="H1438" i="16"/>
  <c r="H1437" i="16"/>
  <c r="H1436" i="16"/>
  <c r="H1435" i="16"/>
  <c r="H1434" i="16"/>
  <c r="H1433" i="16"/>
  <c r="H1432" i="16"/>
  <c r="H1431" i="16"/>
  <c r="H1430" i="16"/>
  <c r="H1429" i="16"/>
  <c r="H1428" i="16"/>
  <c r="H1427" i="16"/>
  <c r="H1426" i="16"/>
  <c r="H1425" i="16"/>
  <c r="H1424" i="16"/>
  <c r="H1423" i="16"/>
  <c r="H1422" i="16"/>
  <c r="H1421" i="16"/>
  <c r="H1420" i="16"/>
  <c r="H1419" i="16"/>
  <c r="H1418" i="16"/>
  <c r="H1417" i="16"/>
  <c r="H1416" i="16"/>
  <c r="H1415" i="16"/>
  <c r="H1414" i="16"/>
  <c r="H1413" i="16"/>
  <c r="H1412" i="16"/>
  <c r="H1411" i="16"/>
  <c r="H1410" i="16"/>
  <c r="H1409" i="16"/>
  <c r="H1408" i="16"/>
  <c r="H1407" i="16"/>
  <c r="H1406" i="16"/>
  <c r="H1405" i="16"/>
  <c r="H1404" i="16"/>
  <c r="H1403" i="16"/>
  <c r="H1402" i="16"/>
  <c r="H1401" i="16"/>
  <c r="H1400" i="16"/>
  <c r="H1399" i="16"/>
  <c r="H1398" i="16"/>
  <c r="H1397" i="16"/>
  <c r="H1396" i="16"/>
  <c r="H1395" i="16"/>
  <c r="H1394" i="16"/>
  <c r="H1393" i="16"/>
  <c r="H1392" i="16"/>
  <c r="H1391" i="16"/>
  <c r="H1390" i="16"/>
  <c r="H1389" i="16"/>
  <c r="H1388" i="16"/>
  <c r="H1387" i="16"/>
  <c r="H1386" i="16"/>
  <c r="H1385" i="16"/>
  <c r="H1384" i="16"/>
  <c r="H1383" i="16"/>
  <c r="H1382" i="16"/>
  <c r="H1381" i="16"/>
  <c r="H1380" i="16"/>
  <c r="H1379" i="16"/>
  <c r="H1378" i="16"/>
  <c r="H1377" i="16"/>
  <c r="H1376" i="16"/>
  <c r="H1375" i="16"/>
  <c r="H1374" i="16"/>
  <c r="H1373" i="16"/>
  <c r="H1372" i="16"/>
  <c r="H1371" i="16"/>
  <c r="H1370" i="16"/>
  <c r="H1369" i="16"/>
  <c r="H1368" i="16"/>
  <c r="H1367" i="16"/>
  <c r="H1366" i="16"/>
  <c r="H1365" i="16"/>
  <c r="H1364" i="16"/>
  <c r="H1363" i="16"/>
  <c r="H1362" i="16"/>
  <c r="H1361" i="16"/>
  <c r="H1360" i="16"/>
  <c r="H1359" i="16"/>
  <c r="H1358" i="16"/>
  <c r="H1357" i="16"/>
  <c r="H1356" i="16"/>
  <c r="H1355" i="16"/>
  <c r="H1354" i="16"/>
  <c r="H1353" i="16"/>
  <c r="H1352" i="16"/>
  <c r="H1351" i="16"/>
  <c r="H1350" i="16"/>
  <c r="H1349" i="16"/>
  <c r="H1348" i="16"/>
  <c r="H1347" i="16"/>
  <c r="H1346" i="16"/>
  <c r="H1345" i="16"/>
  <c r="H1344" i="16"/>
  <c r="H1343" i="16"/>
  <c r="H1342" i="16"/>
  <c r="H1341" i="16"/>
  <c r="H1340" i="16"/>
  <c r="H1339" i="16"/>
  <c r="H1338" i="16"/>
  <c r="H1337" i="16"/>
  <c r="H1336" i="16"/>
  <c r="H1335" i="16"/>
  <c r="H1334" i="16"/>
  <c r="H1333" i="16"/>
  <c r="H1332" i="16"/>
  <c r="H1331" i="16"/>
  <c r="H1330" i="16"/>
  <c r="H1329" i="16"/>
  <c r="H1328" i="16"/>
  <c r="H1327" i="16"/>
  <c r="H1326" i="16"/>
  <c r="H1325" i="16"/>
  <c r="H1324" i="16"/>
  <c r="H1323" i="16"/>
  <c r="H1322" i="16"/>
  <c r="H1321" i="16"/>
  <c r="H1320" i="16"/>
  <c r="H1319" i="16"/>
  <c r="H1318" i="16"/>
  <c r="H1317" i="16"/>
  <c r="H1316" i="16"/>
  <c r="H1315" i="16"/>
  <c r="H1314" i="16"/>
  <c r="H1313" i="16"/>
  <c r="H1312" i="16"/>
  <c r="H1311" i="16"/>
  <c r="H1310" i="16"/>
  <c r="H1309" i="16"/>
  <c r="H1308" i="16"/>
  <c r="H1307" i="16"/>
  <c r="H1306" i="16"/>
  <c r="H1305" i="16"/>
  <c r="H1304" i="16"/>
  <c r="H1303" i="16"/>
  <c r="H1302" i="16"/>
  <c r="H1301" i="16"/>
  <c r="H1300" i="16"/>
  <c r="H1299" i="16"/>
  <c r="H1298" i="16"/>
  <c r="H1297" i="16"/>
  <c r="H1296" i="16"/>
  <c r="H1295" i="16"/>
  <c r="H1294" i="16"/>
  <c r="H1293" i="16"/>
  <c r="H1292" i="16"/>
  <c r="H1291" i="16"/>
  <c r="H1290" i="16"/>
  <c r="H1289" i="16"/>
  <c r="H1288" i="16"/>
  <c r="H1287" i="16"/>
  <c r="H1286" i="16"/>
  <c r="H1285" i="16"/>
  <c r="H1284" i="16"/>
  <c r="H1283" i="16"/>
  <c r="H1282" i="16"/>
  <c r="H1281" i="16"/>
  <c r="H1280" i="16"/>
  <c r="H1279" i="16"/>
  <c r="H1278" i="16"/>
  <c r="H1277" i="16"/>
  <c r="H1276" i="16"/>
  <c r="H1275" i="16"/>
  <c r="H1274" i="16"/>
  <c r="H1273" i="16"/>
  <c r="H1272" i="16"/>
  <c r="H1271" i="16"/>
  <c r="H1270" i="16"/>
  <c r="H1269" i="16"/>
  <c r="H1268" i="16"/>
  <c r="H1267" i="16"/>
  <c r="H1266" i="16"/>
  <c r="H1265" i="16"/>
  <c r="H1264" i="16"/>
  <c r="H1263" i="16"/>
  <c r="H1262" i="16"/>
  <c r="H1261" i="16"/>
  <c r="H1260" i="16"/>
  <c r="H1259" i="16"/>
  <c r="H1258" i="16"/>
  <c r="H1257" i="16"/>
  <c r="H1256" i="16"/>
  <c r="H1255" i="16"/>
  <c r="H1254" i="16"/>
  <c r="H1253" i="16"/>
  <c r="H1252" i="16"/>
  <c r="H1251" i="16"/>
  <c r="H1250" i="16"/>
  <c r="H1249" i="16"/>
  <c r="H1248" i="16"/>
  <c r="H1247" i="16"/>
  <c r="H1246" i="16"/>
  <c r="H1245" i="16"/>
  <c r="H1244" i="16"/>
  <c r="H1243" i="16"/>
  <c r="H1242" i="16"/>
  <c r="H1241" i="16"/>
  <c r="H1240" i="16"/>
  <c r="H1239" i="16"/>
  <c r="H1238" i="16"/>
  <c r="H1237" i="16"/>
  <c r="H1236" i="16"/>
  <c r="H1235" i="16"/>
  <c r="H1234" i="16"/>
  <c r="H1233" i="16"/>
  <c r="H1232" i="16"/>
  <c r="H1231" i="16"/>
  <c r="H1230" i="16"/>
  <c r="H1229" i="16"/>
  <c r="H1228" i="16"/>
  <c r="H1227" i="16"/>
  <c r="H1226" i="16"/>
  <c r="H1225" i="16"/>
  <c r="H1224" i="16"/>
  <c r="H1223" i="16"/>
  <c r="H1222" i="16"/>
  <c r="H1221" i="16"/>
  <c r="H1220" i="16"/>
  <c r="H1219" i="16"/>
  <c r="H1218" i="16"/>
  <c r="H1217" i="16"/>
  <c r="H1216" i="16"/>
  <c r="H1215" i="16"/>
  <c r="H1214" i="16"/>
  <c r="H1213" i="16"/>
  <c r="H1212" i="16"/>
  <c r="H1211" i="16"/>
  <c r="H1210" i="16"/>
  <c r="H1209" i="16"/>
  <c r="H1208" i="16"/>
  <c r="H1207" i="16"/>
  <c r="H1206" i="16"/>
  <c r="H1205" i="16"/>
  <c r="H1204" i="16"/>
  <c r="H1203" i="16"/>
  <c r="H1202" i="16"/>
  <c r="H1201" i="16"/>
  <c r="H1200" i="16"/>
  <c r="H1199" i="16"/>
  <c r="H1198" i="16"/>
  <c r="H1197" i="16"/>
  <c r="H1196" i="16"/>
  <c r="H1195" i="16"/>
  <c r="H1194" i="16"/>
  <c r="H1193" i="16"/>
  <c r="H1192" i="16"/>
  <c r="H1191" i="16"/>
  <c r="H1190" i="16"/>
  <c r="H1189" i="16"/>
  <c r="H1188" i="16"/>
  <c r="H1187" i="16"/>
  <c r="H1186" i="16"/>
  <c r="H1185" i="16"/>
  <c r="H1184" i="16"/>
  <c r="H1183" i="16"/>
  <c r="H1182" i="16"/>
  <c r="H1181" i="16"/>
  <c r="H1180" i="16"/>
  <c r="H1179" i="16"/>
  <c r="H1178" i="16"/>
  <c r="H1177" i="16"/>
  <c r="H1176" i="16"/>
  <c r="H1175" i="16"/>
  <c r="H1174" i="16"/>
  <c r="H1173" i="16"/>
  <c r="H1172" i="16"/>
  <c r="H1171" i="16"/>
  <c r="H1170" i="16"/>
  <c r="H1169" i="16"/>
  <c r="H1168" i="16"/>
  <c r="H1167" i="16"/>
  <c r="H1166" i="16"/>
  <c r="H1165" i="16"/>
  <c r="H1164" i="16"/>
  <c r="H1163" i="16"/>
  <c r="H1162" i="16"/>
  <c r="H1161" i="16"/>
  <c r="H1160" i="16"/>
  <c r="H1159" i="16"/>
  <c r="H1158" i="16"/>
  <c r="H1157" i="16"/>
  <c r="H1156" i="16"/>
  <c r="H1155" i="16"/>
  <c r="H1154" i="16"/>
  <c r="H1153" i="16"/>
  <c r="H1152" i="16"/>
  <c r="H1151" i="16"/>
  <c r="H1150" i="16"/>
  <c r="H1149" i="16"/>
  <c r="H1148" i="16"/>
  <c r="H1147" i="16"/>
  <c r="H1146" i="16"/>
  <c r="H1145" i="16"/>
  <c r="H1144" i="16"/>
  <c r="H1143" i="16"/>
  <c r="H1142" i="16"/>
  <c r="H1141" i="16"/>
  <c r="H1140" i="16"/>
  <c r="H1139" i="16"/>
  <c r="H1138" i="16"/>
  <c r="H1137" i="16"/>
  <c r="H1136" i="16"/>
  <c r="H1135" i="16"/>
  <c r="H1134" i="16"/>
  <c r="H1133" i="16"/>
  <c r="H1132" i="16"/>
  <c r="H1131" i="16"/>
  <c r="H1130" i="16"/>
  <c r="H1129" i="16"/>
  <c r="H1128" i="16"/>
  <c r="H1127" i="16"/>
  <c r="H1126" i="16"/>
  <c r="H1125" i="16"/>
  <c r="H1124" i="16"/>
  <c r="H1123" i="16"/>
  <c r="H1122" i="16"/>
  <c r="H1121" i="16"/>
  <c r="H1120" i="16"/>
  <c r="H1119" i="16"/>
  <c r="H1118" i="16"/>
  <c r="H1117" i="16"/>
  <c r="H1116" i="16"/>
  <c r="H1115" i="16"/>
  <c r="H1114" i="16"/>
  <c r="H1113" i="16"/>
  <c r="H1112" i="16"/>
  <c r="H1111" i="16"/>
  <c r="H1110" i="16"/>
  <c r="H1109" i="16"/>
  <c r="H1108" i="16"/>
  <c r="H1107" i="16"/>
  <c r="H1106" i="16"/>
  <c r="H1105" i="16"/>
  <c r="H1104" i="16"/>
  <c r="H1103" i="16"/>
  <c r="H1102" i="16"/>
  <c r="H1101" i="16"/>
  <c r="H1100" i="16"/>
  <c r="H1099" i="16"/>
  <c r="H1098" i="16"/>
  <c r="H1097" i="16"/>
  <c r="H1096" i="16"/>
  <c r="H1095" i="16"/>
  <c r="H1094" i="16"/>
  <c r="H1093" i="16"/>
  <c r="H1092" i="16"/>
  <c r="H1091" i="16"/>
  <c r="H1090" i="16"/>
  <c r="H1089" i="16"/>
  <c r="H1088" i="16"/>
  <c r="H1087" i="16"/>
  <c r="H1086" i="16"/>
  <c r="H1085" i="16"/>
  <c r="H1084" i="16"/>
  <c r="H1083" i="16"/>
  <c r="H1082" i="16"/>
  <c r="H1081" i="16"/>
  <c r="H1080" i="16"/>
  <c r="H1079" i="16"/>
  <c r="H1078" i="16"/>
  <c r="H1077" i="16"/>
  <c r="H1076" i="16"/>
  <c r="H1075" i="16"/>
  <c r="H1074" i="16"/>
  <c r="H1073" i="16"/>
  <c r="H1072" i="16"/>
  <c r="H1071" i="16"/>
  <c r="H1070" i="16"/>
  <c r="H1069" i="16"/>
  <c r="H1068" i="16"/>
  <c r="H1067" i="16"/>
  <c r="H1066" i="16"/>
  <c r="H1065" i="16"/>
  <c r="H1064" i="16"/>
  <c r="H1063" i="16"/>
  <c r="H1062" i="16"/>
  <c r="H1061" i="16"/>
  <c r="H1060" i="16"/>
  <c r="H1059" i="16"/>
  <c r="H1058" i="16"/>
  <c r="H1057" i="16"/>
  <c r="H1056" i="16"/>
  <c r="H1055" i="16"/>
  <c r="H1054" i="16"/>
  <c r="H1053" i="16"/>
  <c r="H1052" i="16"/>
  <c r="H1051" i="16"/>
  <c r="H1050" i="16"/>
  <c r="H1049" i="16"/>
  <c r="H1048" i="16"/>
  <c r="H1047" i="16"/>
  <c r="H1046" i="16"/>
  <c r="H1045" i="16"/>
  <c r="H1044" i="16"/>
  <c r="H1043" i="16"/>
  <c r="H1042" i="16"/>
  <c r="H1041" i="16"/>
  <c r="H1040" i="16"/>
  <c r="H1039" i="16"/>
  <c r="H1038" i="16"/>
  <c r="H1037" i="16"/>
  <c r="H1036" i="16"/>
  <c r="H1035" i="16"/>
  <c r="H1034" i="16"/>
  <c r="H1033" i="16"/>
  <c r="H1032" i="16"/>
  <c r="H1031" i="16"/>
  <c r="H1030" i="16"/>
  <c r="H1029" i="16"/>
  <c r="H1028" i="16"/>
  <c r="H1027" i="16"/>
  <c r="H1026" i="16"/>
  <c r="H1025" i="16"/>
  <c r="H1024" i="16"/>
  <c r="H1023" i="16"/>
  <c r="H1022" i="16"/>
  <c r="H1021" i="16"/>
  <c r="H1020" i="16"/>
  <c r="H1019" i="16"/>
  <c r="H1018" i="16"/>
  <c r="H1017" i="16"/>
  <c r="H1016" i="16"/>
  <c r="H1015" i="16"/>
  <c r="H1014" i="16"/>
  <c r="H1013" i="16"/>
  <c r="H1012" i="16"/>
  <c r="H1011" i="16"/>
  <c r="H1010" i="16"/>
  <c r="H1009" i="16"/>
  <c r="H1008" i="16"/>
  <c r="H1007" i="16"/>
  <c r="H1006" i="16"/>
  <c r="H1005" i="16"/>
  <c r="H1004" i="16"/>
  <c r="H1003" i="16"/>
  <c r="H1002" i="16"/>
  <c r="H1001" i="16"/>
  <c r="H1000" i="16"/>
  <c r="H999" i="16"/>
  <c r="H998" i="16"/>
  <c r="H997" i="16"/>
  <c r="H996" i="16"/>
  <c r="H995" i="16"/>
  <c r="H994" i="16"/>
  <c r="H993" i="16"/>
  <c r="H992" i="16"/>
  <c r="H991" i="16"/>
  <c r="H990" i="16"/>
  <c r="H989" i="16"/>
  <c r="H988" i="16"/>
  <c r="H987" i="16"/>
  <c r="H986" i="16"/>
  <c r="H985" i="16"/>
  <c r="H984" i="16"/>
  <c r="H983" i="16"/>
  <c r="H982" i="16"/>
  <c r="H981" i="16"/>
  <c r="H980" i="16"/>
  <c r="H979" i="16"/>
  <c r="H978" i="16"/>
  <c r="H977" i="16"/>
  <c r="H976" i="16"/>
  <c r="H975" i="16"/>
  <c r="H974" i="16"/>
  <c r="H973" i="16"/>
  <c r="H972" i="16"/>
  <c r="H971" i="16"/>
  <c r="H970" i="16"/>
  <c r="H969" i="16"/>
  <c r="H968" i="16"/>
  <c r="H967" i="16"/>
  <c r="H966" i="16"/>
  <c r="H965" i="16"/>
  <c r="H964" i="16"/>
  <c r="H963" i="16"/>
  <c r="H962" i="16"/>
  <c r="H961" i="16"/>
  <c r="H960" i="16"/>
  <c r="H959" i="16"/>
  <c r="H958" i="16"/>
  <c r="H957" i="16"/>
  <c r="H956" i="16"/>
  <c r="H955" i="16"/>
  <c r="H954" i="16"/>
  <c r="H953" i="16"/>
  <c r="H952" i="16"/>
  <c r="H951" i="16"/>
  <c r="H950" i="16"/>
  <c r="H949" i="16"/>
  <c r="H948" i="16"/>
  <c r="H947" i="16"/>
  <c r="H946" i="16"/>
  <c r="H945" i="16"/>
  <c r="H944" i="16"/>
  <c r="H943" i="16"/>
  <c r="H942" i="16"/>
  <c r="H941" i="16"/>
  <c r="H940" i="16"/>
  <c r="H939" i="16"/>
  <c r="H938" i="16"/>
  <c r="H937" i="16"/>
  <c r="H936" i="16"/>
  <c r="H935" i="16"/>
  <c r="H934" i="16"/>
  <c r="H933" i="16"/>
  <c r="H932" i="16"/>
  <c r="H931" i="16"/>
  <c r="H930" i="16"/>
  <c r="H929" i="16"/>
  <c r="H928" i="16"/>
  <c r="H927" i="16"/>
  <c r="H926" i="16"/>
  <c r="H925" i="16"/>
  <c r="H924" i="16"/>
  <c r="H923" i="16"/>
  <c r="H922" i="16"/>
  <c r="H921" i="16"/>
  <c r="H920" i="16"/>
  <c r="H919" i="16"/>
  <c r="H918" i="16"/>
  <c r="H917" i="16"/>
  <c r="H916" i="16"/>
  <c r="H915" i="16"/>
  <c r="H914" i="16"/>
  <c r="H913" i="16"/>
  <c r="H912" i="16"/>
  <c r="H911" i="16"/>
  <c r="H910" i="16"/>
  <c r="H909" i="16"/>
  <c r="H908" i="16"/>
  <c r="H907" i="16"/>
  <c r="H906" i="16"/>
  <c r="H905" i="16"/>
  <c r="H904" i="16"/>
  <c r="H903" i="16"/>
  <c r="H902" i="16"/>
  <c r="H901" i="16"/>
  <c r="H900" i="16"/>
  <c r="H899" i="16"/>
  <c r="H898" i="16"/>
  <c r="H897" i="16"/>
  <c r="H896" i="16"/>
  <c r="H895" i="16"/>
  <c r="H894" i="16"/>
  <c r="H893" i="16"/>
  <c r="H892" i="16"/>
  <c r="H891" i="16"/>
  <c r="H890" i="16"/>
  <c r="H889" i="16"/>
  <c r="H888" i="16"/>
  <c r="H887" i="16"/>
  <c r="H886" i="16"/>
  <c r="H885" i="16"/>
  <c r="H884" i="16"/>
  <c r="H883" i="16"/>
  <c r="H882" i="16"/>
  <c r="H881" i="16"/>
  <c r="H880" i="16"/>
  <c r="H879" i="16"/>
  <c r="H878" i="16"/>
  <c r="H877" i="16"/>
  <c r="H876" i="16"/>
  <c r="H875" i="16"/>
  <c r="H874" i="16"/>
  <c r="H873" i="16"/>
  <c r="H872" i="16"/>
  <c r="H871" i="16"/>
  <c r="H870" i="16"/>
  <c r="H869" i="16"/>
  <c r="H868" i="16"/>
  <c r="H867" i="16"/>
  <c r="H866" i="16"/>
  <c r="H865" i="16"/>
  <c r="H864" i="16"/>
  <c r="H863" i="16"/>
  <c r="H862" i="16"/>
  <c r="H861" i="16"/>
  <c r="H860" i="16"/>
  <c r="H859" i="16"/>
  <c r="H858" i="16"/>
  <c r="H857" i="16"/>
  <c r="H856" i="16"/>
  <c r="H855" i="16"/>
  <c r="H854" i="16"/>
  <c r="H853" i="16"/>
  <c r="H852" i="16"/>
  <c r="H851" i="16"/>
  <c r="H850" i="16"/>
  <c r="H849" i="16"/>
  <c r="H848" i="16"/>
  <c r="H847" i="16"/>
  <c r="H846" i="16"/>
  <c r="H845" i="16"/>
  <c r="H844" i="16"/>
  <c r="H843" i="16"/>
  <c r="H842" i="16"/>
  <c r="H841" i="16"/>
  <c r="H840" i="16"/>
  <c r="H839" i="16"/>
  <c r="H838" i="16"/>
  <c r="H837" i="16"/>
  <c r="H836" i="16"/>
  <c r="H835" i="16"/>
  <c r="H834" i="16"/>
  <c r="H833" i="16"/>
  <c r="H832" i="16"/>
  <c r="H831" i="16"/>
  <c r="H830" i="16"/>
  <c r="H829" i="16"/>
  <c r="H828" i="16"/>
  <c r="H827" i="16"/>
  <c r="H826" i="16"/>
  <c r="H825" i="16"/>
  <c r="H824" i="16"/>
  <c r="H823" i="16"/>
  <c r="H822" i="16"/>
  <c r="H821" i="16"/>
  <c r="H820" i="16"/>
  <c r="H819" i="16"/>
  <c r="H818" i="16"/>
  <c r="H817" i="16"/>
  <c r="H816" i="16"/>
  <c r="H815" i="16"/>
  <c r="H814" i="16"/>
  <c r="H813" i="16"/>
  <c r="H812" i="16"/>
  <c r="H811" i="16"/>
  <c r="H810" i="16"/>
  <c r="H809" i="16"/>
  <c r="H808" i="16"/>
  <c r="H807" i="16"/>
  <c r="H806" i="16"/>
  <c r="H805" i="16"/>
  <c r="H804" i="16"/>
  <c r="H803" i="16"/>
  <c r="H802" i="16"/>
  <c r="H801" i="16"/>
  <c r="H800" i="16"/>
  <c r="H799" i="16"/>
  <c r="H798" i="16"/>
  <c r="H797" i="16"/>
  <c r="H796" i="16"/>
  <c r="H795" i="16"/>
  <c r="H794" i="16"/>
  <c r="H793" i="16"/>
  <c r="H792" i="16"/>
  <c r="H791" i="16"/>
  <c r="H790" i="16"/>
  <c r="H789" i="16"/>
  <c r="H788" i="16"/>
  <c r="H787" i="16"/>
  <c r="H786" i="16"/>
  <c r="H785" i="16"/>
  <c r="H784" i="16"/>
  <c r="H783" i="16"/>
  <c r="H782" i="16"/>
  <c r="H781" i="16"/>
  <c r="H780" i="16"/>
  <c r="H779" i="16"/>
  <c r="H778" i="16"/>
  <c r="H777" i="16"/>
  <c r="H776" i="16"/>
  <c r="H775" i="16"/>
  <c r="H774" i="16"/>
  <c r="H773" i="16"/>
  <c r="H772" i="16"/>
  <c r="H771" i="16"/>
  <c r="H770" i="16"/>
  <c r="H769" i="16"/>
  <c r="H768" i="16"/>
  <c r="H767" i="16"/>
  <c r="H766" i="16"/>
  <c r="H765" i="16"/>
  <c r="H764" i="16"/>
  <c r="H763" i="16"/>
  <c r="H762" i="16"/>
  <c r="H761" i="16"/>
  <c r="H760" i="16"/>
  <c r="H759" i="16"/>
  <c r="H758" i="16"/>
  <c r="H757" i="16"/>
  <c r="H756" i="16"/>
  <c r="H755" i="16"/>
  <c r="H754" i="16"/>
  <c r="H753" i="16"/>
  <c r="H752" i="16"/>
  <c r="H751" i="16"/>
  <c r="H750" i="16"/>
  <c r="H749" i="16"/>
  <c r="H748" i="16"/>
  <c r="H747" i="16"/>
  <c r="H746" i="16"/>
  <c r="H745" i="16"/>
  <c r="H744" i="16"/>
  <c r="H743" i="16"/>
  <c r="H742" i="16"/>
  <c r="H741" i="16"/>
  <c r="H740" i="16"/>
  <c r="H739" i="16"/>
  <c r="H738" i="16"/>
  <c r="H737" i="16"/>
  <c r="H736" i="16"/>
  <c r="H735" i="16"/>
  <c r="H734" i="16"/>
  <c r="H733" i="16"/>
  <c r="H732" i="16"/>
  <c r="H731" i="16"/>
  <c r="H730" i="16"/>
  <c r="H729" i="16"/>
  <c r="H728" i="16"/>
  <c r="H727" i="16"/>
  <c r="H726" i="16"/>
  <c r="H725" i="16"/>
  <c r="H724" i="16"/>
  <c r="H723" i="16"/>
  <c r="H722" i="16"/>
  <c r="H721" i="16"/>
  <c r="H720" i="16"/>
  <c r="H719" i="16"/>
  <c r="H718" i="16"/>
  <c r="H717" i="16"/>
  <c r="H716" i="16"/>
  <c r="H715" i="16"/>
  <c r="H714" i="16"/>
  <c r="H713" i="16"/>
  <c r="H712" i="16"/>
  <c r="H711" i="16"/>
  <c r="H710" i="16"/>
  <c r="H709" i="16"/>
  <c r="H708" i="16"/>
  <c r="H707" i="16"/>
  <c r="H706" i="16"/>
  <c r="H705" i="16"/>
  <c r="H704" i="16"/>
  <c r="H703" i="16"/>
  <c r="H702" i="16"/>
  <c r="H701" i="16"/>
  <c r="H700" i="16"/>
  <c r="H699" i="16"/>
  <c r="H698" i="16"/>
  <c r="H697" i="16"/>
  <c r="H696" i="16"/>
  <c r="H695" i="16"/>
  <c r="H694" i="16"/>
  <c r="H693" i="16"/>
  <c r="H692" i="16"/>
  <c r="H691" i="16"/>
  <c r="H690" i="16"/>
  <c r="H689" i="16"/>
  <c r="H688" i="16"/>
  <c r="H687" i="16"/>
  <c r="H686" i="16"/>
  <c r="H685" i="16"/>
  <c r="H684" i="16"/>
  <c r="H683" i="16"/>
  <c r="H682" i="16"/>
  <c r="H681" i="16"/>
  <c r="H680" i="16"/>
  <c r="H679" i="16"/>
  <c r="H678" i="16"/>
  <c r="H677" i="16"/>
  <c r="H676" i="16"/>
  <c r="H675" i="16"/>
  <c r="H674" i="16"/>
  <c r="H673" i="16"/>
  <c r="H672" i="16"/>
  <c r="H671" i="16"/>
  <c r="H670" i="16"/>
  <c r="H669" i="16"/>
  <c r="H668" i="16"/>
  <c r="H667" i="16"/>
  <c r="H666" i="16"/>
  <c r="H665" i="16"/>
  <c r="H664" i="16"/>
  <c r="H663" i="16"/>
  <c r="H662" i="16"/>
  <c r="H661" i="16"/>
  <c r="H660" i="16"/>
  <c r="H659" i="16"/>
  <c r="H658" i="16"/>
  <c r="H657" i="16"/>
  <c r="H656" i="16"/>
  <c r="H655" i="16"/>
  <c r="H654" i="16"/>
  <c r="H653" i="16"/>
  <c r="H652" i="16"/>
  <c r="H651" i="16"/>
  <c r="H650" i="16"/>
  <c r="H649" i="16"/>
  <c r="H648" i="16"/>
  <c r="H647" i="16"/>
  <c r="H646" i="16"/>
  <c r="H645" i="16"/>
  <c r="H644" i="16"/>
  <c r="H643" i="16"/>
  <c r="H642" i="16"/>
  <c r="H641" i="16"/>
  <c r="H640" i="16"/>
  <c r="H639" i="16"/>
  <c r="H638" i="16"/>
  <c r="H637" i="16"/>
  <c r="H636" i="16"/>
  <c r="H635" i="16"/>
  <c r="H634" i="16"/>
  <c r="H633" i="16"/>
  <c r="H632" i="16"/>
  <c r="H631" i="16"/>
  <c r="H630" i="16"/>
  <c r="H629" i="16"/>
  <c r="H628" i="16"/>
  <c r="H627" i="16"/>
  <c r="H626" i="16"/>
  <c r="H625" i="16"/>
  <c r="H624" i="16"/>
  <c r="H623" i="16"/>
  <c r="H622" i="16"/>
  <c r="H621" i="16"/>
  <c r="H620" i="16"/>
  <c r="H619" i="16"/>
  <c r="H618" i="16"/>
  <c r="H617" i="16"/>
  <c r="H616" i="16"/>
  <c r="H615" i="16"/>
  <c r="H614" i="16"/>
  <c r="H613" i="16"/>
  <c r="H612" i="16"/>
  <c r="H611" i="16"/>
  <c r="H610" i="16"/>
  <c r="H609" i="16"/>
  <c r="H608" i="16"/>
  <c r="H607" i="16"/>
  <c r="H606" i="16"/>
  <c r="H605" i="16"/>
  <c r="H604" i="16"/>
  <c r="H603" i="16"/>
  <c r="H602" i="16"/>
  <c r="H601" i="16"/>
  <c r="H600" i="16"/>
  <c r="H599" i="16"/>
  <c r="H598" i="16"/>
  <c r="H597" i="16"/>
  <c r="H596" i="16"/>
  <c r="H595" i="16"/>
  <c r="H594" i="16"/>
  <c r="H593" i="16"/>
  <c r="H592" i="16"/>
  <c r="H591" i="16"/>
  <c r="H590" i="16"/>
  <c r="H589" i="16"/>
  <c r="H588" i="16"/>
  <c r="H587" i="16"/>
  <c r="H586" i="16"/>
  <c r="H585" i="16"/>
  <c r="H584" i="16"/>
  <c r="H583" i="16"/>
  <c r="H582" i="16"/>
  <c r="H581" i="16"/>
  <c r="H580" i="16"/>
  <c r="H579" i="16"/>
  <c r="H578" i="16"/>
  <c r="H577" i="16"/>
  <c r="H576" i="16"/>
  <c r="H575" i="16"/>
  <c r="H574" i="16"/>
  <c r="H573" i="16"/>
  <c r="H572" i="16"/>
  <c r="H571" i="16"/>
  <c r="H570" i="16"/>
  <c r="H569" i="16"/>
  <c r="H568" i="16"/>
  <c r="H567" i="16"/>
  <c r="H566" i="16"/>
  <c r="H565" i="16"/>
  <c r="H564" i="16"/>
  <c r="H563" i="16"/>
  <c r="H562" i="16"/>
  <c r="H561" i="16"/>
  <c r="H560" i="16"/>
  <c r="H559" i="16"/>
  <c r="H558" i="16"/>
  <c r="H557" i="16"/>
  <c r="H556" i="16"/>
  <c r="H555" i="16"/>
  <c r="H554" i="16"/>
  <c r="H553" i="16"/>
  <c r="H552" i="16"/>
  <c r="H551" i="16"/>
  <c r="H550" i="16"/>
  <c r="H549" i="16"/>
  <c r="H548" i="16"/>
  <c r="H547" i="16"/>
  <c r="H546" i="16"/>
  <c r="H545" i="16"/>
  <c r="H544" i="16"/>
  <c r="H543" i="16"/>
  <c r="H542" i="16"/>
  <c r="H541" i="16"/>
  <c r="H540" i="16"/>
  <c r="H539" i="16"/>
  <c r="H538" i="16"/>
  <c r="H537" i="16"/>
  <c r="H536" i="16"/>
  <c r="H535" i="16"/>
  <c r="H534" i="16"/>
  <c r="H533" i="16"/>
  <c r="H532" i="16"/>
  <c r="H531" i="16"/>
  <c r="H530" i="16"/>
  <c r="H529" i="16"/>
  <c r="H528" i="16"/>
  <c r="H527" i="16"/>
  <c r="H526" i="16"/>
  <c r="H525" i="16"/>
  <c r="H524" i="16"/>
  <c r="H523" i="16"/>
  <c r="H522" i="16"/>
  <c r="H521" i="16"/>
  <c r="H520" i="16"/>
  <c r="H519" i="16"/>
  <c r="H518" i="16"/>
  <c r="H517" i="16"/>
  <c r="H516" i="16"/>
  <c r="H515" i="16"/>
  <c r="H514" i="16"/>
  <c r="H513" i="16"/>
  <c r="H512" i="16"/>
  <c r="H511" i="16"/>
  <c r="H510" i="16"/>
  <c r="H509" i="16"/>
  <c r="H508" i="16"/>
  <c r="H507" i="16"/>
  <c r="H506" i="16"/>
  <c r="H505" i="16"/>
  <c r="H504" i="16"/>
  <c r="H503" i="16"/>
  <c r="H502" i="16"/>
  <c r="H501" i="16"/>
  <c r="H500" i="16"/>
  <c r="H499" i="16"/>
  <c r="H498" i="16"/>
  <c r="H497" i="16"/>
  <c r="H496" i="16"/>
  <c r="H495" i="16"/>
  <c r="H494" i="16"/>
  <c r="H493" i="16"/>
  <c r="H492" i="16"/>
  <c r="H491" i="16"/>
  <c r="H490" i="16"/>
  <c r="H489" i="16"/>
  <c r="H488" i="16"/>
  <c r="H487" i="16"/>
  <c r="H486" i="16"/>
  <c r="H485" i="16"/>
  <c r="H484" i="16"/>
  <c r="H483" i="16"/>
  <c r="H482" i="16"/>
  <c r="H481" i="16"/>
  <c r="H480" i="16"/>
  <c r="H479" i="16"/>
  <c r="H478" i="16"/>
  <c r="H477" i="16"/>
  <c r="H476" i="16"/>
  <c r="H475" i="16"/>
  <c r="H474" i="16"/>
  <c r="H473" i="16"/>
  <c r="H472" i="16"/>
  <c r="H471" i="16"/>
  <c r="H470" i="16"/>
  <c r="H469" i="16"/>
  <c r="H468" i="16"/>
  <c r="H467" i="16"/>
  <c r="H466" i="16"/>
  <c r="H465" i="16"/>
  <c r="H464" i="16"/>
  <c r="H463" i="16"/>
  <c r="H462" i="16"/>
  <c r="H461" i="16"/>
  <c r="H460" i="16"/>
  <c r="H459" i="16"/>
  <c r="H458" i="16"/>
  <c r="H457" i="16"/>
  <c r="H456" i="16"/>
  <c r="H455" i="16"/>
  <c r="H454" i="16"/>
  <c r="H453" i="16"/>
  <c r="H452" i="16"/>
  <c r="H451" i="16"/>
  <c r="H450" i="16"/>
  <c r="H449" i="16"/>
  <c r="H448" i="16"/>
  <c r="H447" i="16"/>
  <c r="H446" i="16"/>
  <c r="H445" i="16"/>
  <c r="H444" i="16"/>
  <c r="H443" i="16"/>
  <c r="H442" i="16"/>
  <c r="H441" i="16"/>
  <c r="H440" i="16"/>
  <c r="H439" i="16"/>
  <c r="H438" i="16"/>
  <c r="H437" i="16"/>
  <c r="H436" i="16"/>
  <c r="H435" i="16"/>
  <c r="H434" i="16"/>
  <c r="H433" i="16"/>
  <c r="H432" i="16"/>
  <c r="H431" i="16"/>
  <c r="H430" i="16"/>
  <c r="H429" i="16"/>
  <c r="H428" i="16"/>
  <c r="H427" i="16"/>
  <c r="H426" i="16"/>
  <c r="H425" i="16"/>
  <c r="H424" i="16"/>
  <c r="H423" i="16"/>
  <c r="H422" i="16"/>
  <c r="H421" i="16"/>
  <c r="H420" i="16"/>
  <c r="H419" i="16"/>
  <c r="H418" i="16"/>
  <c r="H417" i="16"/>
  <c r="H416" i="16"/>
  <c r="H415" i="16"/>
  <c r="H414" i="16"/>
  <c r="H413" i="16"/>
  <c r="H412" i="16"/>
  <c r="H411" i="16"/>
  <c r="H410" i="16"/>
  <c r="H409" i="16"/>
  <c r="H408" i="16"/>
  <c r="H407" i="16"/>
  <c r="H406" i="16"/>
  <c r="H405" i="16"/>
  <c r="H404" i="16"/>
  <c r="H403" i="16"/>
  <c r="H402" i="16"/>
  <c r="H401" i="16"/>
  <c r="H400" i="16"/>
  <c r="H399" i="16"/>
  <c r="H398" i="16"/>
  <c r="H397" i="16"/>
  <c r="H396" i="16"/>
  <c r="H395" i="16"/>
  <c r="H394" i="16"/>
  <c r="H393" i="16"/>
  <c r="H392" i="16"/>
  <c r="H391" i="16"/>
  <c r="H390" i="16"/>
  <c r="H389" i="16"/>
  <c r="H388" i="16"/>
  <c r="H387" i="16"/>
  <c r="H386" i="16"/>
  <c r="H385" i="16"/>
  <c r="H384" i="16"/>
  <c r="H383" i="16"/>
  <c r="H382" i="16"/>
  <c r="H381" i="16"/>
  <c r="H380" i="16"/>
  <c r="H379" i="16"/>
  <c r="H378" i="16"/>
  <c r="H377" i="16"/>
  <c r="H376" i="16"/>
  <c r="H375" i="16"/>
  <c r="H374" i="16"/>
  <c r="H373" i="16"/>
  <c r="H372" i="16"/>
  <c r="H371" i="16"/>
  <c r="H370" i="16"/>
  <c r="H369" i="16"/>
  <c r="H368" i="16"/>
  <c r="H367" i="16"/>
  <c r="H366" i="16"/>
  <c r="H365" i="16"/>
  <c r="H364" i="16"/>
  <c r="H363" i="16"/>
  <c r="H362" i="16"/>
  <c r="H361" i="16"/>
  <c r="H360" i="16"/>
  <c r="H359" i="16"/>
  <c r="H358" i="16"/>
  <c r="H357" i="16"/>
  <c r="H356" i="16"/>
  <c r="H355" i="16"/>
  <c r="H354" i="16"/>
  <c r="H353" i="16"/>
  <c r="H352" i="16"/>
  <c r="H351" i="16"/>
  <c r="H350" i="16"/>
  <c r="H349" i="16"/>
  <c r="H348" i="16"/>
  <c r="H347" i="16"/>
  <c r="H346" i="16"/>
  <c r="H345" i="16"/>
  <c r="H344" i="16"/>
  <c r="H343" i="16"/>
  <c r="H342" i="16"/>
  <c r="H341" i="16"/>
  <c r="H340" i="16"/>
  <c r="H339" i="16"/>
  <c r="H338" i="16"/>
  <c r="H337" i="16"/>
  <c r="H336" i="16"/>
  <c r="H335" i="16"/>
  <c r="H334" i="16"/>
  <c r="H333" i="16"/>
  <c r="H332" i="16"/>
  <c r="H331" i="16"/>
  <c r="H330" i="16"/>
  <c r="H329" i="16"/>
  <c r="H328" i="16"/>
  <c r="H327" i="16"/>
  <c r="H326" i="16"/>
  <c r="H325" i="16"/>
  <c r="H324" i="16"/>
  <c r="H323" i="16"/>
  <c r="H322" i="16"/>
  <c r="H321" i="16"/>
  <c r="H320" i="16"/>
  <c r="H319" i="16"/>
  <c r="H318" i="16"/>
  <c r="H317" i="16"/>
  <c r="H316" i="16"/>
  <c r="H315" i="16"/>
  <c r="H314" i="16"/>
  <c r="H313" i="16"/>
  <c r="H312" i="16"/>
  <c r="H311" i="16"/>
  <c r="H310" i="16"/>
  <c r="H309" i="16"/>
  <c r="H308" i="16"/>
  <c r="H307" i="16"/>
  <c r="H306" i="16"/>
  <c r="H305" i="16"/>
  <c r="H304" i="16"/>
  <c r="H303" i="16"/>
  <c r="H302" i="16"/>
  <c r="H301" i="16"/>
  <c r="H300" i="16"/>
  <c r="H299" i="16"/>
  <c r="H298" i="16"/>
  <c r="H297" i="16"/>
  <c r="H296" i="16"/>
  <c r="H295" i="16"/>
  <c r="H294" i="16"/>
  <c r="H293" i="16"/>
  <c r="H292" i="16"/>
  <c r="H291" i="16"/>
  <c r="H290" i="16"/>
  <c r="H289" i="16"/>
  <c r="H288" i="16"/>
  <c r="H287" i="16"/>
  <c r="H286" i="16"/>
  <c r="H285" i="16"/>
  <c r="H284" i="16"/>
  <c r="H283" i="16"/>
  <c r="H282" i="16"/>
  <c r="H281" i="16"/>
  <c r="H280" i="16"/>
  <c r="H279" i="16"/>
  <c r="H278" i="16"/>
  <c r="H277" i="16"/>
  <c r="H276" i="16"/>
  <c r="H275" i="16"/>
  <c r="H274" i="16"/>
  <c r="H273" i="16"/>
  <c r="H272" i="16"/>
  <c r="H271" i="16"/>
  <c r="H270" i="16"/>
  <c r="H269" i="16"/>
  <c r="H268" i="16"/>
  <c r="H267" i="16"/>
  <c r="H266" i="16"/>
  <c r="H265" i="16"/>
  <c r="H264" i="16"/>
  <c r="H263" i="16"/>
  <c r="H262" i="16"/>
  <c r="H261" i="16"/>
  <c r="H260" i="16"/>
  <c r="H259" i="16"/>
  <c r="H258" i="16"/>
  <c r="H257" i="16"/>
  <c r="H256" i="16"/>
  <c r="H255" i="16"/>
  <c r="H254" i="16"/>
  <c r="H253" i="16"/>
  <c r="H252" i="16"/>
  <c r="H251" i="16"/>
  <c r="H250" i="16"/>
  <c r="H249" i="16"/>
  <c r="H248" i="16"/>
  <c r="H247" i="16"/>
  <c r="H246" i="16"/>
  <c r="H245" i="16"/>
  <c r="H244" i="16"/>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9"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4" i="16"/>
  <c r="H173" i="16"/>
  <c r="H172"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10" i="16"/>
  <c r="H9" i="16"/>
  <c r="J19" i="17" l="1"/>
  <c r="J102" i="17" s="1"/>
  <c r="G44" i="5" l="1"/>
  <c r="G43" i="5"/>
  <c r="G42" i="5"/>
  <c r="G41" i="5"/>
  <c r="G40" i="5"/>
  <c r="G39" i="5"/>
  <c r="G38" i="5"/>
  <c r="G37" i="5"/>
  <c r="G36" i="5"/>
  <c r="D37" i="5"/>
  <c r="E37" i="5"/>
  <c r="D38" i="5"/>
  <c r="E38" i="5"/>
  <c r="D39" i="5"/>
  <c r="E39" i="5"/>
  <c r="D40" i="5"/>
  <c r="E40" i="5"/>
  <c r="D41" i="5"/>
  <c r="E41" i="5"/>
  <c r="D42" i="5"/>
  <c r="E42" i="5"/>
  <c r="D43" i="5"/>
  <c r="E43" i="5"/>
  <c r="D44" i="5"/>
  <c r="E44" i="5"/>
  <c r="E36" i="5"/>
  <c r="D36" i="5"/>
  <c r="G25" i="5"/>
  <c r="G26" i="5"/>
  <c r="G27" i="5"/>
  <c r="G28" i="5"/>
  <c r="G29" i="5"/>
  <c r="G30" i="5"/>
  <c r="G31" i="5"/>
  <c r="G32" i="5"/>
  <c r="G24" i="5"/>
  <c r="H24" i="5" s="1"/>
  <c r="D25" i="5"/>
  <c r="E25" i="5"/>
  <c r="D26" i="5"/>
  <c r="E26" i="5"/>
  <c r="D27" i="5"/>
  <c r="E27" i="5"/>
  <c r="D28" i="5"/>
  <c r="E28" i="5"/>
  <c r="D29" i="5"/>
  <c r="E29" i="5"/>
  <c r="D30" i="5"/>
  <c r="E30" i="5"/>
  <c r="D31" i="5"/>
  <c r="E31" i="5"/>
  <c r="D32" i="5"/>
  <c r="E32" i="5"/>
  <c r="E24" i="5"/>
  <c r="D24" i="5"/>
  <c r="G12" i="5"/>
  <c r="G13" i="5"/>
  <c r="G14" i="5"/>
  <c r="G15" i="5"/>
  <c r="H15" i="5" s="1"/>
  <c r="G16" i="5"/>
  <c r="G17" i="5"/>
  <c r="G18" i="5"/>
  <c r="G19" i="5"/>
  <c r="G11" i="5"/>
  <c r="H11" i="5" s="1"/>
  <c r="D12" i="5"/>
  <c r="E12" i="5"/>
  <c r="D13" i="5"/>
  <c r="E13" i="5"/>
  <c r="D14" i="5"/>
  <c r="E14" i="5"/>
  <c r="D15" i="5"/>
  <c r="E15" i="5"/>
  <c r="D16" i="5"/>
  <c r="E16" i="5"/>
  <c r="D17" i="5"/>
  <c r="E17" i="5"/>
  <c r="D18" i="5"/>
  <c r="E18" i="5"/>
  <c r="D19" i="5"/>
  <c r="E19" i="5"/>
  <c r="E11" i="5"/>
  <c r="D11" i="5"/>
  <c r="C30" i="9"/>
  <c r="C25" i="9"/>
  <c r="L189" i="8"/>
  <c r="M189" i="8" s="1"/>
  <c r="L188" i="8"/>
  <c r="J188" i="8" s="1"/>
  <c r="G188" i="8" s="1"/>
  <c r="L187" i="8"/>
  <c r="M187" i="8" s="1"/>
  <c r="L186" i="8"/>
  <c r="J186" i="8" s="1"/>
  <c r="G186" i="8" s="1"/>
  <c r="L185" i="8"/>
  <c r="D185" i="8" s="1"/>
  <c r="L184" i="8"/>
  <c r="M184" i="8" s="1"/>
  <c r="L183" i="8"/>
  <c r="E183" i="8" s="1"/>
  <c r="L182" i="8"/>
  <c r="M182" i="8" s="1"/>
  <c r="L181" i="8"/>
  <c r="E181" i="8" s="1"/>
  <c r="L180" i="8"/>
  <c r="J180" i="8" s="1"/>
  <c r="G180" i="8" s="1"/>
  <c r="A179" i="8"/>
  <c r="L177" i="8"/>
  <c r="D177" i="8" s="1"/>
  <c r="L176" i="8"/>
  <c r="M176" i="8" s="1"/>
  <c r="L175" i="8"/>
  <c r="E175" i="8" s="1"/>
  <c r="L174" i="8"/>
  <c r="M174" i="8" s="1"/>
  <c r="L173" i="8"/>
  <c r="I173" i="8" s="1"/>
  <c r="F173" i="8" s="1"/>
  <c r="L172" i="8"/>
  <c r="M172" i="8" s="1"/>
  <c r="L171" i="8"/>
  <c r="J171" i="8" s="1"/>
  <c r="G171" i="8" s="1"/>
  <c r="L170" i="8"/>
  <c r="J170" i="8" s="1"/>
  <c r="G170" i="8" s="1"/>
  <c r="L169" i="8"/>
  <c r="M169" i="8" s="1"/>
  <c r="L168" i="8"/>
  <c r="J168" i="8" s="1"/>
  <c r="G168" i="8" s="1"/>
  <c r="A167" i="8"/>
  <c r="L165" i="8"/>
  <c r="I165" i="8" s="1"/>
  <c r="F165" i="8" s="1"/>
  <c r="L164" i="8"/>
  <c r="M164" i="8" s="1"/>
  <c r="L163" i="8"/>
  <c r="J163" i="8" s="1"/>
  <c r="G163" i="8" s="1"/>
  <c r="L162" i="8"/>
  <c r="M162" i="8" s="1"/>
  <c r="L161" i="8"/>
  <c r="M161" i="8" s="1"/>
  <c r="L160" i="8"/>
  <c r="E160" i="8" s="1"/>
  <c r="L159" i="8"/>
  <c r="D159" i="8" s="1"/>
  <c r="L158" i="8"/>
  <c r="D158" i="8" s="1"/>
  <c r="L157" i="8"/>
  <c r="M157" i="8" s="1"/>
  <c r="L156" i="8"/>
  <c r="J156" i="8" s="1"/>
  <c r="G156" i="8" s="1"/>
  <c r="A155" i="8"/>
  <c r="L153" i="8"/>
  <c r="M153" i="8" s="1"/>
  <c r="L152" i="8"/>
  <c r="E152" i="8" s="1"/>
  <c r="L151" i="8"/>
  <c r="J151" i="8" s="1"/>
  <c r="G151" i="8" s="1"/>
  <c r="L150" i="8"/>
  <c r="D150" i="8" s="1"/>
  <c r="L149" i="8"/>
  <c r="M149" i="8" s="1"/>
  <c r="L148" i="8"/>
  <c r="J148" i="8" s="1"/>
  <c r="G148" i="8" s="1"/>
  <c r="L147" i="8"/>
  <c r="E147" i="8" s="1"/>
  <c r="L146" i="8"/>
  <c r="I146" i="8" s="1"/>
  <c r="F146" i="8" s="1"/>
  <c r="L145" i="8"/>
  <c r="D145" i="8" s="1"/>
  <c r="L144" i="8"/>
  <c r="M144" i="8" s="1"/>
  <c r="A143" i="8"/>
  <c r="L141" i="8"/>
  <c r="M141" i="8" s="1"/>
  <c r="L140" i="8"/>
  <c r="J140" i="8" s="1"/>
  <c r="G140" i="8" s="1"/>
  <c r="L139" i="8"/>
  <c r="M139" i="8" s="1"/>
  <c r="L138" i="8"/>
  <c r="I138" i="8" s="1"/>
  <c r="F138" i="8" s="1"/>
  <c r="L137" i="8"/>
  <c r="D137" i="8" s="1"/>
  <c r="L136" i="8"/>
  <c r="M136" i="8" s="1"/>
  <c r="L135" i="8"/>
  <c r="E135" i="8" s="1"/>
  <c r="I135" i="8"/>
  <c r="F135" i="8" s="1"/>
  <c r="L134" i="8"/>
  <c r="M134" i="8" s="1"/>
  <c r="L133" i="8"/>
  <c r="I133" i="8" s="1"/>
  <c r="F133" i="8" s="1"/>
  <c r="M132" i="8"/>
  <c r="L132" i="8"/>
  <c r="J132" i="8" s="1"/>
  <c r="G132" i="8" s="1"/>
  <c r="A131" i="8"/>
  <c r="L129" i="8"/>
  <c r="D129" i="8" s="1"/>
  <c r="L128" i="8"/>
  <c r="M128" i="8" s="1"/>
  <c r="L127" i="8"/>
  <c r="E127" i="8" s="1"/>
  <c r="L126" i="8"/>
  <c r="M126" i="8" s="1"/>
  <c r="L125" i="8"/>
  <c r="I125" i="8" s="1"/>
  <c r="F125" i="8" s="1"/>
  <c r="L124" i="8"/>
  <c r="M124" i="8" s="1"/>
  <c r="L123" i="8"/>
  <c r="J123" i="8" s="1"/>
  <c r="G123" i="8" s="1"/>
  <c r="M122" i="8"/>
  <c r="L122" i="8"/>
  <c r="J122" i="8" s="1"/>
  <c r="G122" i="8" s="1"/>
  <c r="L121" i="8"/>
  <c r="M121" i="8" s="1"/>
  <c r="L120" i="8"/>
  <c r="E120" i="8" s="1"/>
  <c r="A119" i="8"/>
  <c r="L117" i="8"/>
  <c r="I117" i="8" s="1"/>
  <c r="F117" i="8" s="1"/>
  <c r="L116" i="8"/>
  <c r="M116" i="8" s="1"/>
  <c r="L115" i="8"/>
  <c r="J115" i="8" s="1"/>
  <c r="G115" i="8" s="1"/>
  <c r="L114" i="8"/>
  <c r="M114" i="8" s="1"/>
  <c r="E114" i="8"/>
  <c r="L113" i="8"/>
  <c r="M113" i="8" s="1"/>
  <c r="L112" i="8"/>
  <c r="E112" i="8" s="1"/>
  <c r="L111" i="8"/>
  <c r="M111" i="8" s="1"/>
  <c r="L110" i="8"/>
  <c r="D110" i="8" s="1"/>
  <c r="J110" i="8"/>
  <c r="G110" i="8" s="1"/>
  <c r="L109" i="8"/>
  <c r="M109" i="8" s="1"/>
  <c r="M108" i="8"/>
  <c r="L108" i="8"/>
  <c r="J108" i="8" s="1"/>
  <c r="G108" i="8" s="1"/>
  <c r="I108" i="8"/>
  <c r="F108" i="8" s="1"/>
  <c r="D108" i="8"/>
  <c r="A107" i="8"/>
  <c r="L105" i="8"/>
  <c r="M105" i="8" s="1"/>
  <c r="L104" i="8"/>
  <c r="E104" i="8" s="1"/>
  <c r="L103" i="8"/>
  <c r="J103" i="8" s="1"/>
  <c r="G103" i="8" s="1"/>
  <c r="I103" i="8"/>
  <c r="F103" i="8" s="1"/>
  <c r="E103" i="8"/>
  <c r="M102" i="8"/>
  <c r="L102" i="8"/>
  <c r="D102" i="8" s="1"/>
  <c r="L101" i="8"/>
  <c r="M101" i="8" s="1"/>
  <c r="M100" i="8"/>
  <c r="L100" i="8"/>
  <c r="J100" i="8" s="1"/>
  <c r="G100" i="8" s="1"/>
  <c r="I100" i="8"/>
  <c r="F100" i="8" s="1"/>
  <c r="D100" i="8"/>
  <c r="L99" i="8"/>
  <c r="J99" i="8" s="1"/>
  <c r="G99" i="8" s="1"/>
  <c r="L98" i="8"/>
  <c r="J98" i="8" s="1"/>
  <c r="G98" i="8" s="1"/>
  <c r="L97" i="8"/>
  <c r="D97" i="8" s="1"/>
  <c r="L96" i="8"/>
  <c r="J96" i="8" s="1"/>
  <c r="G96" i="8" s="1"/>
  <c r="D96" i="8"/>
  <c r="A95" i="8"/>
  <c r="L93" i="8"/>
  <c r="L92" i="8"/>
  <c r="I92" i="8" s="1"/>
  <c r="F92" i="8" s="1"/>
  <c r="L91" i="8"/>
  <c r="I91" i="8" s="1"/>
  <c r="F91" i="8" s="1"/>
  <c r="J91" i="8"/>
  <c r="G91" i="8" s="1"/>
  <c r="E91" i="8"/>
  <c r="D91" i="8"/>
  <c r="L90" i="8"/>
  <c r="I90" i="8" s="1"/>
  <c r="F90" i="8" s="1"/>
  <c r="J90" i="8"/>
  <c r="G90" i="8" s="1"/>
  <c r="L89" i="8"/>
  <c r="L88" i="8"/>
  <c r="I88" i="8" s="1"/>
  <c r="F88" i="8" s="1"/>
  <c r="L87" i="8"/>
  <c r="M87" i="8" s="1"/>
  <c r="E87" i="8"/>
  <c r="L86" i="8"/>
  <c r="M86" i="8" s="1"/>
  <c r="L85" i="8"/>
  <c r="M84" i="8"/>
  <c r="L84" i="8"/>
  <c r="J84" i="8" s="1"/>
  <c r="G84" i="8" s="1"/>
  <c r="I84" i="8"/>
  <c r="F84" i="8" s="1"/>
  <c r="D84" i="8"/>
  <c r="A83" i="8"/>
  <c r="L81" i="8"/>
  <c r="L80" i="8"/>
  <c r="L79" i="8"/>
  <c r="E79" i="8" s="1"/>
  <c r="L78" i="8"/>
  <c r="M78" i="8" s="1"/>
  <c r="L77" i="8"/>
  <c r="L76" i="8"/>
  <c r="I76" i="8" s="1"/>
  <c r="F76" i="8" s="1"/>
  <c r="M75" i="8"/>
  <c r="L75" i="8"/>
  <c r="I75" i="8" s="1"/>
  <c r="F75" i="8" s="1"/>
  <c r="J75" i="8"/>
  <c r="G75" i="8" s="1"/>
  <c r="D75" i="8"/>
  <c r="L74" i="8"/>
  <c r="J74" i="8" s="1"/>
  <c r="G74" i="8" s="1"/>
  <c r="L73" i="8"/>
  <c r="I73" i="8" s="1"/>
  <c r="F73" i="8" s="1"/>
  <c r="L72" i="8"/>
  <c r="A71" i="8"/>
  <c r="L69" i="8"/>
  <c r="D69" i="8" s="1"/>
  <c r="L68" i="8"/>
  <c r="I68" i="8" s="1"/>
  <c r="F68" i="8" s="1"/>
  <c r="L67" i="8"/>
  <c r="E67" i="8" s="1"/>
  <c r="L66" i="8"/>
  <c r="M66" i="8" s="1"/>
  <c r="L65" i="8"/>
  <c r="I65" i="8" s="1"/>
  <c r="F65" i="8" s="1"/>
  <c r="L64" i="8"/>
  <c r="I64" i="8" s="1"/>
  <c r="F64" i="8" s="1"/>
  <c r="L63" i="8"/>
  <c r="M63" i="8" s="1"/>
  <c r="L62" i="8"/>
  <c r="D62" i="8" s="1"/>
  <c r="L61" i="8"/>
  <c r="L60" i="8"/>
  <c r="J60" i="8" s="1"/>
  <c r="G60" i="8" s="1"/>
  <c r="A59" i="8"/>
  <c r="L57" i="8"/>
  <c r="I57" i="8" s="1"/>
  <c r="F57" i="8" s="1"/>
  <c r="L56" i="8"/>
  <c r="D56" i="8" s="1"/>
  <c r="L55" i="8"/>
  <c r="J55" i="8" s="1"/>
  <c r="G55" i="8" s="1"/>
  <c r="I55" i="8"/>
  <c r="F55" i="8" s="1"/>
  <c r="D55" i="8"/>
  <c r="L54" i="8"/>
  <c r="D54" i="8" s="1"/>
  <c r="L53" i="8"/>
  <c r="M53" i="8" s="1"/>
  <c r="L52" i="8"/>
  <c r="J52" i="8" s="1"/>
  <c r="G52" i="8" s="1"/>
  <c r="L51" i="8"/>
  <c r="J51" i="8" s="1"/>
  <c r="G51" i="8" s="1"/>
  <c r="L50" i="8"/>
  <c r="J50" i="8" s="1"/>
  <c r="G50" i="8" s="1"/>
  <c r="L49" i="8"/>
  <c r="J49" i="8" s="1"/>
  <c r="G49" i="8" s="1"/>
  <c r="L48" i="8"/>
  <c r="E48" i="8" s="1"/>
  <c r="A47" i="8"/>
  <c r="L45" i="8"/>
  <c r="I45" i="8" s="1"/>
  <c r="F45" i="8" s="1"/>
  <c r="L44" i="8"/>
  <c r="J44" i="8" s="1"/>
  <c r="G44" i="8" s="1"/>
  <c r="L43" i="8"/>
  <c r="M43" i="8" s="1"/>
  <c r="L42" i="8"/>
  <c r="I42" i="8" s="1"/>
  <c r="F42" i="8" s="1"/>
  <c r="J42" i="8"/>
  <c r="G42" i="8" s="1"/>
  <c r="L41" i="8"/>
  <c r="M41" i="8" s="1"/>
  <c r="L40" i="8"/>
  <c r="E40" i="8" s="1"/>
  <c r="L39" i="8"/>
  <c r="E39" i="8" s="1"/>
  <c r="J39" i="8"/>
  <c r="G39" i="8" s="1"/>
  <c r="I39" i="8"/>
  <c r="F39" i="8" s="1"/>
  <c r="L38" i="8"/>
  <c r="E38" i="8" s="1"/>
  <c r="L37" i="8"/>
  <c r="E37" i="8" s="1"/>
  <c r="L36" i="8"/>
  <c r="J36" i="8" s="1"/>
  <c r="G36" i="8" s="1"/>
  <c r="A35" i="8"/>
  <c r="L33" i="8"/>
  <c r="M33" i="8" s="1"/>
  <c r="L32" i="8"/>
  <c r="E32" i="8" s="1"/>
  <c r="L31" i="8"/>
  <c r="M31" i="8" s="1"/>
  <c r="L30" i="8"/>
  <c r="M30" i="8" s="1"/>
  <c r="K30" i="8"/>
  <c r="L29" i="8"/>
  <c r="E29" i="8" s="1"/>
  <c r="L28" i="8"/>
  <c r="J28" i="8" s="1"/>
  <c r="G28" i="8" s="1"/>
  <c r="L27" i="8"/>
  <c r="M27" i="8" s="1"/>
  <c r="L26" i="8"/>
  <c r="I26" i="8" s="1"/>
  <c r="H26" i="8"/>
  <c r="L25" i="8"/>
  <c r="E25" i="8"/>
  <c r="D25" i="8"/>
  <c r="L24" i="8"/>
  <c r="I24" i="8" s="1"/>
  <c r="F24" i="8" s="1"/>
  <c r="J24" i="8"/>
  <c r="G24" i="8" s="1"/>
  <c r="E24" i="8"/>
  <c r="A23" i="8"/>
  <c r="L21" i="8"/>
  <c r="M21" i="8" s="1"/>
  <c r="L20" i="8"/>
  <c r="E20" i="8" s="1"/>
  <c r="L19" i="8"/>
  <c r="I19" i="8" s="1"/>
  <c r="F19" i="8" s="1"/>
  <c r="L18" i="8"/>
  <c r="E18" i="8" s="1"/>
  <c r="J18" i="8"/>
  <c r="G18" i="8" s="1"/>
  <c r="I18" i="8"/>
  <c r="F18" i="8" s="1"/>
  <c r="L17" i="8"/>
  <c r="I17" i="8" s="1"/>
  <c r="F17" i="8" s="1"/>
  <c r="J17" i="8"/>
  <c r="G17" i="8" s="1"/>
  <c r="E17" i="8"/>
  <c r="D17" i="8"/>
  <c r="L16" i="8"/>
  <c r="D16" i="8" s="1"/>
  <c r="J16" i="8"/>
  <c r="G16" i="8" s="1"/>
  <c r="I16" i="8"/>
  <c r="F16" i="8" s="1"/>
  <c r="E16" i="8"/>
  <c r="L15" i="8"/>
  <c r="D15" i="8" s="1"/>
  <c r="E15" i="8"/>
  <c r="L14" i="8"/>
  <c r="E14" i="8" s="1"/>
  <c r="J14" i="8"/>
  <c r="G14" i="8" s="1"/>
  <c r="L13" i="8"/>
  <c r="J13" i="8" s="1"/>
  <c r="G13" i="8" s="1"/>
  <c r="K13" i="8"/>
  <c r="H13" i="8"/>
  <c r="L12" i="8"/>
  <c r="D12" i="8" s="1"/>
  <c r="A11" i="8"/>
  <c r="L8" i="8"/>
  <c r="M8" i="8" s="1"/>
  <c r="K8" i="8"/>
  <c r="A7" i="8"/>
  <c r="K71" i="8" s="1"/>
  <c r="D5" i="8"/>
  <c r="D258" i="7"/>
  <c r="D257" i="7"/>
  <c r="D256" i="7"/>
  <c r="K254" i="7"/>
  <c r="F254" i="7"/>
  <c r="L260" i="7" s="1"/>
  <c r="A254" i="7"/>
  <c r="F253" i="7"/>
  <c r="D250" i="7"/>
  <c r="D249" i="7"/>
  <c r="D248" i="7"/>
  <c r="K246" i="7"/>
  <c r="F246" i="7"/>
  <c r="L251" i="7" s="1"/>
  <c r="A246" i="7"/>
  <c r="F245" i="7"/>
  <c r="D242" i="7"/>
  <c r="D241" i="7"/>
  <c r="D240" i="7"/>
  <c r="K238" i="7"/>
  <c r="F238" i="7"/>
  <c r="L238" i="7" s="1"/>
  <c r="A238" i="7"/>
  <c r="F237" i="7"/>
  <c r="D234" i="7"/>
  <c r="D233" i="7"/>
  <c r="D232" i="7"/>
  <c r="K230" i="7"/>
  <c r="F230" i="7"/>
  <c r="L229" i="7" s="1"/>
  <c r="A230" i="7"/>
  <c r="F229" i="7"/>
  <c r="D226" i="7"/>
  <c r="D225" i="7"/>
  <c r="D224" i="7"/>
  <c r="K222" i="7"/>
  <c r="F222" i="7"/>
  <c r="L221" i="7" s="1"/>
  <c r="A222" i="7"/>
  <c r="F221" i="7"/>
  <c r="D218" i="7"/>
  <c r="D217" i="7"/>
  <c r="D216" i="7"/>
  <c r="K214" i="7"/>
  <c r="F214" i="7"/>
  <c r="L220" i="7" s="1"/>
  <c r="A214" i="7"/>
  <c r="F213" i="7"/>
  <c r="D210" i="7"/>
  <c r="D209" i="7"/>
  <c r="D208" i="7"/>
  <c r="K206" i="7"/>
  <c r="F206" i="7"/>
  <c r="L212" i="7" s="1"/>
  <c r="A206" i="7"/>
  <c r="F205" i="7"/>
  <c r="D202" i="7"/>
  <c r="D201" i="7"/>
  <c r="D200" i="7"/>
  <c r="K198" i="7"/>
  <c r="F198" i="7"/>
  <c r="L199" i="7" s="1"/>
  <c r="A198" i="7"/>
  <c r="F197" i="7"/>
  <c r="D194" i="7"/>
  <c r="D193" i="7"/>
  <c r="D192" i="7"/>
  <c r="K190" i="7"/>
  <c r="F190" i="7"/>
  <c r="L189" i="7" s="1"/>
  <c r="A190" i="7"/>
  <c r="F189" i="7"/>
  <c r="D186" i="7"/>
  <c r="D185" i="7"/>
  <c r="D184" i="7"/>
  <c r="K182" i="7"/>
  <c r="F182" i="7"/>
  <c r="L181" i="7" s="1"/>
  <c r="A182" i="7"/>
  <c r="F181" i="7"/>
  <c r="D178" i="7"/>
  <c r="D177" i="7"/>
  <c r="D176" i="7"/>
  <c r="D175" i="7"/>
  <c r="D174" i="7"/>
  <c r="K172" i="7"/>
  <c r="F172" i="7"/>
  <c r="L173" i="7" s="1"/>
  <c r="A172" i="7"/>
  <c r="F171" i="7"/>
  <c r="D168" i="7"/>
  <c r="D167" i="7"/>
  <c r="D166" i="7"/>
  <c r="D165" i="7"/>
  <c r="D164" i="7"/>
  <c r="K162" i="7"/>
  <c r="F162" i="7"/>
  <c r="L170" i="7" s="1"/>
  <c r="A162" i="7"/>
  <c r="F161" i="7"/>
  <c r="D158" i="7"/>
  <c r="D157" i="7"/>
  <c r="D156" i="7"/>
  <c r="D155" i="7"/>
  <c r="D154" i="7"/>
  <c r="K152" i="7"/>
  <c r="F152" i="7"/>
  <c r="L160" i="7" s="1"/>
  <c r="A152" i="7"/>
  <c r="F151" i="7"/>
  <c r="D148" i="7"/>
  <c r="D147" i="7"/>
  <c r="D146" i="7"/>
  <c r="D145" i="7"/>
  <c r="D144" i="7"/>
  <c r="K142" i="7"/>
  <c r="F142" i="7"/>
  <c r="L150" i="7" s="1"/>
  <c r="A142" i="7"/>
  <c r="J254" i="7" s="1"/>
  <c r="F141" i="7"/>
  <c r="D138" i="7"/>
  <c r="D137" i="7"/>
  <c r="D136" i="7"/>
  <c r="D135" i="7"/>
  <c r="D134" i="7"/>
  <c r="K132" i="7"/>
  <c r="F132" i="7"/>
  <c r="L133" i="7" s="1"/>
  <c r="A132" i="7"/>
  <c r="F131" i="7"/>
  <c r="D128" i="7"/>
  <c r="D127" i="7"/>
  <c r="D126" i="7"/>
  <c r="D125" i="7"/>
  <c r="D124" i="7"/>
  <c r="K122" i="7"/>
  <c r="F122" i="7"/>
  <c r="L130" i="7" s="1"/>
  <c r="A122" i="7"/>
  <c r="F121" i="7"/>
  <c r="D118" i="7"/>
  <c r="D117" i="7"/>
  <c r="D116" i="7"/>
  <c r="D115" i="7"/>
  <c r="D114" i="7"/>
  <c r="K112" i="7"/>
  <c r="F112" i="7"/>
  <c r="L120" i="7" s="1"/>
  <c r="A112" i="7"/>
  <c r="F111" i="7"/>
  <c r="D108" i="7"/>
  <c r="D107" i="7"/>
  <c r="D106" i="7"/>
  <c r="D105" i="7"/>
  <c r="D104" i="7"/>
  <c r="K102" i="7"/>
  <c r="F102" i="7"/>
  <c r="L110" i="7" s="1"/>
  <c r="A102" i="7"/>
  <c r="F101" i="7"/>
  <c r="D98" i="7"/>
  <c r="D97" i="7"/>
  <c r="D96" i="7"/>
  <c r="D95" i="7"/>
  <c r="D94" i="7"/>
  <c r="K92" i="7"/>
  <c r="F92" i="7"/>
  <c r="L93" i="7" s="1"/>
  <c r="A92" i="7"/>
  <c r="F91" i="7"/>
  <c r="D88" i="7"/>
  <c r="D87" i="7"/>
  <c r="D86" i="7"/>
  <c r="D85" i="7"/>
  <c r="D84" i="7"/>
  <c r="K82" i="7"/>
  <c r="F82" i="7"/>
  <c r="L90" i="7" s="1"/>
  <c r="A82" i="7"/>
  <c r="F81" i="7"/>
  <c r="D78" i="7"/>
  <c r="D77" i="7"/>
  <c r="D76" i="7"/>
  <c r="D75" i="7"/>
  <c r="D74" i="7"/>
  <c r="K72" i="7"/>
  <c r="J72" i="7"/>
  <c r="F72" i="7"/>
  <c r="L80" i="7" s="1"/>
  <c r="A72" i="7"/>
  <c r="F71" i="7"/>
  <c r="D68" i="7"/>
  <c r="D67" i="7"/>
  <c r="D66" i="7"/>
  <c r="D65" i="7"/>
  <c r="D64" i="7"/>
  <c r="K62" i="7"/>
  <c r="F62" i="7"/>
  <c r="L70" i="7" s="1"/>
  <c r="A62" i="7"/>
  <c r="F61" i="7"/>
  <c r="D58" i="7"/>
  <c r="D57" i="7"/>
  <c r="D56" i="7"/>
  <c r="D55" i="7"/>
  <c r="D54" i="7"/>
  <c r="K52" i="7"/>
  <c r="F52" i="7"/>
  <c r="L53" i="7" s="1"/>
  <c r="A52" i="7"/>
  <c r="F51" i="7"/>
  <c r="D48" i="7"/>
  <c r="D47" i="7"/>
  <c r="D46" i="7"/>
  <c r="D45" i="7"/>
  <c r="D44" i="7"/>
  <c r="K42" i="7"/>
  <c r="F42" i="7"/>
  <c r="L50" i="7" s="1"/>
  <c r="A42" i="7"/>
  <c r="F41" i="7"/>
  <c r="D38" i="7"/>
  <c r="D37" i="7"/>
  <c r="D36" i="7"/>
  <c r="D35" i="7"/>
  <c r="D34" i="7"/>
  <c r="K32" i="7"/>
  <c r="F32" i="7"/>
  <c r="L40" i="7" s="1"/>
  <c r="A32" i="7"/>
  <c r="F31" i="7"/>
  <c r="L30" i="7"/>
  <c r="L29" i="7"/>
  <c r="L28" i="7"/>
  <c r="L27" i="7"/>
  <c r="L26" i="7"/>
  <c r="L25" i="7"/>
  <c r="L24" i="7"/>
  <c r="I23" i="7"/>
  <c r="L23" i="7" s="1"/>
  <c r="I22" i="7"/>
  <c r="L22" i="7" s="1"/>
  <c r="I21" i="7"/>
  <c r="L21" i="7" s="1"/>
  <c r="L20" i="7"/>
  <c r="L19" i="7"/>
  <c r="D15" i="7"/>
  <c r="K13" i="7"/>
  <c r="F13" i="7"/>
  <c r="L16" i="7" s="1"/>
  <c r="A13" i="7"/>
  <c r="J142" i="7" s="1"/>
  <c r="F12" i="7"/>
  <c r="L10" i="7"/>
  <c r="I8" i="7"/>
  <c r="L8" i="7" s="1"/>
  <c r="D6" i="7"/>
  <c r="F26" i="6"/>
  <c r="F25" i="6"/>
  <c r="F24" i="6"/>
  <c r="F23" i="6"/>
  <c r="F19" i="6"/>
  <c r="F18" i="6"/>
  <c r="F17" i="6"/>
  <c r="F20" i="6" s="1"/>
  <c r="F13" i="6"/>
  <c r="F12" i="6"/>
  <c r="F11" i="6"/>
  <c r="F14" i="6" s="1"/>
  <c r="F44" i="5"/>
  <c r="H44" i="5" s="1"/>
  <c r="H43" i="5"/>
  <c r="F43" i="5"/>
  <c r="F42" i="5"/>
  <c r="H42" i="5" s="1"/>
  <c r="F41" i="5"/>
  <c r="H41" i="5" s="1"/>
  <c r="F40" i="5"/>
  <c r="H40" i="5" s="1"/>
  <c r="F39" i="5"/>
  <c r="H39" i="5" s="1"/>
  <c r="F38" i="5"/>
  <c r="H38" i="5" s="1"/>
  <c r="F37" i="5"/>
  <c r="H37" i="5" s="1"/>
  <c r="F36" i="5"/>
  <c r="H36" i="5" s="1"/>
  <c r="H32" i="5"/>
  <c r="H31" i="5"/>
  <c r="H30" i="5"/>
  <c r="H29" i="5"/>
  <c r="H28" i="5"/>
  <c r="H27" i="5"/>
  <c r="H26" i="5"/>
  <c r="H25" i="5"/>
  <c r="H19" i="5"/>
  <c r="F19" i="5"/>
  <c r="H18" i="5"/>
  <c r="H17" i="5"/>
  <c r="H16" i="5"/>
  <c r="H14" i="5"/>
  <c r="H13" i="5"/>
  <c r="H12" i="5"/>
  <c r="I41" i="8" l="1"/>
  <c r="F41" i="8" s="1"/>
  <c r="E54" i="8"/>
  <c r="J62" i="8"/>
  <c r="G62" i="8" s="1"/>
  <c r="M91" i="8"/>
  <c r="I114" i="8"/>
  <c r="F114" i="8" s="1"/>
  <c r="M123" i="8"/>
  <c r="D164" i="8"/>
  <c r="D174" i="8"/>
  <c r="I54" i="8"/>
  <c r="F54" i="8" s="1"/>
  <c r="J13" i="7"/>
  <c r="J62" i="7"/>
  <c r="J112" i="7"/>
  <c r="E42" i="8"/>
  <c r="J54" i="8"/>
  <c r="G54" i="8" s="1"/>
  <c r="M62" i="8"/>
  <c r="D124" i="8"/>
  <c r="D115" i="8"/>
  <c r="M54" i="8"/>
  <c r="I110" i="8"/>
  <c r="F110" i="8" s="1"/>
  <c r="I115" i="8"/>
  <c r="F115" i="8" s="1"/>
  <c r="I96" i="8"/>
  <c r="F96" i="8" s="1"/>
  <c r="D127" i="8"/>
  <c r="K9" i="8"/>
  <c r="D33" i="8"/>
  <c r="M42" i="8"/>
  <c r="J32" i="7"/>
  <c r="C6" i="7" s="1"/>
  <c r="K22" i="8"/>
  <c r="M110" i="8"/>
  <c r="E158" i="8"/>
  <c r="D170" i="8"/>
  <c r="D67" i="8"/>
  <c r="M55" i="8"/>
  <c r="I67" i="8"/>
  <c r="F67" i="8" s="1"/>
  <c r="D78" i="8"/>
  <c r="D111" i="8"/>
  <c r="E170" i="8"/>
  <c r="J190" i="7"/>
  <c r="J206" i="7"/>
  <c r="J222" i="7"/>
  <c r="J238" i="7"/>
  <c r="J172" i="7"/>
  <c r="J182" i="7"/>
  <c r="J198" i="7"/>
  <c r="J214" i="7"/>
  <c r="J230" i="7"/>
  <c r="J246" i="7"/>
  <c r="J102" i="7"/>
  <c r="J152" i="7"/>
  <c r="D13" i="8"/>
  <c r="I37" i="8"/>
  <c r="F37" i="8" s="1"/>
  <c r="J67" i="8"/>
  <c r="G67" i="8" s="1"/>
  <c r="E78" i="8"/>
  <c r="E90" i="8"/>
  <c r="D98" i="8"/>
  <c r="M103" i="8"/>
  <c r="E111" i="8"/>
  <c r="D120" i="8"/>
  <c r="J159" i="8"/>
  <c r="G159" i="8" s="1"/>
  <c r="I170" i="8"/>
  <c r="F170" i="8" s="1"/>
  <c r="I13" i="8"/>
  <c r="F13" i="8" s="1"/>
  <c r="J26" i="8"/>
  <c r="G26" i="8" s="1"/>
  <c r="D104" i="8"/>
  <c r="K26" i="8"/>
  <c r="M67" i="8"/>
  <c r="M98" i="8"/>
  <c r="I104" i="8"/>
  <c r="F104" i="8" s="1"/>
  <c r="D112" i="8"/>
  <c r="M120" i="8"/>
  <c r="I132" i="8"/>
  <c r="F132" i="8" s="1"/>
  <c r="E146" i="8"/>
  <c r="M170" i="8"/>
  <c r="D60" i="8"/>
  <c r="E99" i="8"/>
  <c r="I112" i="8"/>
  <c r="F112" i="8" s="1"/>
  <c r="D171" i="8"/>
  <c r="D122" i="8"/>
  <c r="D162" i="8"/>
  <c r="J82" i="7"/>
  <c r="D14" i="8"/>
  <c r="K28" i="8"/>
  <c r="M99" i="8"/>
  <c r="M112" i="8"/>
  <c r="I162" i="8"/>
  <c r="F162" i="8" s="1"/>
  <c r="D172" i="8"/>
  <c r="I62" i="8"/>
  <c r="F62" i="8" s="1"/>
  <c r="M51" i="8"/>
  <c r="I79" i="8"/>
  <c r="F79" i="8" s="1"/>
  <c r="I147" i="8"/>
  <c r="F147" i="8" s="1"/>
  <c r="E159" i="8"/>
  <c r="I15" i="8"/>
  <c r="F15" i="8" s="1"/>
  <c r="J37" i="8"/>
  <c r="G37" i="8" s="1"/>
  <c r="M50" i="8"/>
  <c r="E55" i="8"/>
  <c r="M74" i="8"/>
  <c r="J79" i="8"/>
  <c r="G79" i="8" s="1"/>
  <c r="D87" i="8"/>
  <c r="D99" i="8"/>
  <c r="D103" i="8"/>
  <c r="E110" i="8"/>
  <c r="D114" i="8"/>
  <c r="D126" i="8"/>
  <c r="D135" i="8"/>
  <c r="D140" i="8"/>
  <c r="J147" i="8"/>
  <c r="G147" i="8" s="1"/>
  <c r="M151" i="8"/>
  <c r="I159" i="8"/>
  <c r="F159" i="8" s="1"/>
  <c r="I171" i="8"/>
  <c r="F171" i="8" s="1"/>
  <c r="M180" i="8"/>
  <c r="D51" i="8"/>
  <c r="I181" i="8"/>
  <c r="F181" i="8" s="1"/>
  <c r="I38" i="8"/>
  <c r="F38" i="8" s="1"/>
  <c r="I43" i="8"/>
  <c r="F43" i="8" s="1"/>
  <c r="E51" i="8"/>
  <c r="D63" i="8"/>
  <c r="E75" i="8"/>
  <c r="M79" i="8"/>
  <c r="I87" i="8"/>
  <c r="F87" i="8" s="1"/>
  <c r="I99" i="8"/>
  <c r="F99" i="8" s="1"/>
  <c r="E122" i="8"/>
  <c r="M147" i="8"/>
  <c r="J15" i="8"/>
  <c r="G15" i="8" s="1"/>
  <c r="J38" i="8"/>
  <c r="G38" i="8" s="1"/>
  <c r="I51" i="8"/>
  <c r="F51" i="8" s="1"/>
  <c r="E63" i="8"/>
  <c r="J87" i="8"/>
  <c r="G87" i="8" s="1"/>
  <c r="J114" i="8"/>
  <c r="G114" i="8" s="1"/>
  <c r="I122" i="8"/>
  <c r="F122" i="8" s="1"/>
  <c r="M135" i="8"/>
  <c r="D148" i="8"/>
  <c r="M159" i="8"/>
  <c r="D168" i="8"/>
  <c r="I172" i="8"/>
  <c r="F172" i="8" s="1"/>
  <c r="D182" i="8"/>
  <c r="I63" i="8"/>
  <c r="F63" i="8" s="1"/>
  <c r="D128" i="8"/>
  <c r="D136" i="8"/>
  <c r="D144" i="8"/>
  <c r="D156" i="8"/>
  <c r="I160" i="8"/>
  <c r="F160" i="8" s="1"/>
  <c r="E168" i="8"/>
  <c r="I182" i="8"/>
  <c r="F182" i="8" s="1"/>
  <c r="I56" i="8"/>
  <c r="F56" i="8" s="1"/>
  <c r="J63" i="8"/>
  <c r="G63" i="8" s="1"/>
  <c r="I136" i="8"/>
  <c r="F136" i="8" s="1"/>
  <c r="I144" i="8"/>
  <c r="F144" i="8" s="1"/>
  <c r="E156" i="8"/>
  <c r="I168" i="8"/>
  <c r="F168" i="8" s="1"/>
  <c r="E150" i="8"/>
  <c r="M160" i="8"/>
  <c r="I111" i="8"/>
  <c r="F111" i="8" s="1"/>
  <c r="D123" i="8"/>
  <c r="I150" i="8"/>
  <c r="F150" i="8" s="1"/>
  <c r="M156" i="8"/>
  <c r="D161" i="8"/>
  <c r="M168" i="8"/>
  <c r="D184" i="8"/>
  <c r="D90" i="8"/>
  <c r="M96" i="8"/>
  <c r="J111" i="8"/>
  <c r="G111" i="8" s="1"/>
  <c r="D116" i="8"/>
  <c r="E123" i="8"/>
  <c r="D132" i="8"/>
  <c r="D138" i="8"/>
  <c r="D146" i="8"/>
  <c r="J150" i="8"/>
  <c r="G150" i="8" s="1"/>
  <c r="I161" i="8"/>
  <c r="F161" i="8" s="1"/>
  <c r="I169" i="8"/>
  <c r="F169" i="8" s="1"/>
  <c r="I184" i="8"/>
  <c r="F184" i="8" s="1"/>
  <c r="J40" i="8"/>
  <c r="G40" i="8" s="1"/>
  <c r="J48" i="8"/>
  <c r="G48" i="8" s="1"/>
  <c r="I123" i="8"/>
  <c r="F123" i="8" s="1"/>
  <c r="E138" i="8"/>
  <c r="D176" i="8"/>
  <c r="J138" i="8"/>
  <c r="G138" i="8" s="1"/>
  <c r="J146" i="8"/>
  <c r="G146" i="8" s="1"/>
  <c r="M150" i="8"/>
  <c r="I158" i="8"/>
  <c r="F158" i="8" s="1"/>
  <c r="J45" i="8"/>
  <c r="G45" i="8" s="1"/>
  <c r="D26" i="8"/>
  <c r="E66" i="8"/>
  <c r="D74" i="8"/>
  <c r="J78" i="8"/>
  <c r="G78" i="8" s="1"/>
  <c r="D86" i="8"/>
  <c r="E98" i="8"/>
  <c r="E102" i="8"/>
  <c r="D151" i="8"/>
  <c r="J158" i="8"/>
  <c r="G158" i="8" s="1"/>
  <c r="J41" i="8"/>
  <c r="G41" i="8" s="1"/>
  <c r="D50" i="8"/>
  <c r="E26" i="8"/>
  <c r="I66" i="8"/>
  <c r="F66" i="8" s="1"/>
  <c r="E74" i="8"/>
  <c r="D139" i="8"/>
  <c r="M146" i="8"/>
  <c r="E151" i="8"/>
  <c r="D66" i="8"/>
  <c r="E50" i="8"/>
  <c r="E86" i="8"/>
  <c r="I98" i="8"/>
  <c r="F98" i="8" s="1"/>
  <c r="I102" i="8"/>
  <c r="F102" i="8" s="1"/>
  <c r="D18" i="8"/>
  <c r="I36" i="8"/>
  <c r="F36" i="8" s="1"/>
  <c r="D42" i="8"/>
  <c r="I50" i="8"/>
  <c r="F50" i="8" s="1"/>
  <c r="E62" i="8"/>
  <c r="J66" i="8"/>
  <c r="G66" i="8" s="1"/>
  <c r="I74" i="8"/>
  <c r="F74" i="8" s="1"/>
  <c r="D79" i="8"/>
  <c r="I86" i="8"/>
  <c r="F86" i="8" s="1"/>
  <c r="J102" i="8"/>
  <c r="G102" i="8" s="1"/>
  <c r="I120" i="8"/>
  <c r="F120" i="8" s="1"/>
  <c r="I124" i="8"/>
  <c r="F124" i="8" s="1"/>
  <c r="D134" i="8"/>
  <c r="I139" i="8"/>
  <c r="F139" i="8" s="1"/>
  <c r="D147" i="8"/>
  <c r="I151" i="8"/>
  <c r="F151" i="8" s="1"/>
  <c r="M158" i="8"/>
  <c r="D163" i="8"/>
  <c r="D180" i="8"/>
  <c r="D188" i="8"/>
  <c r="J86" i="8"/>
  <c r="G86" i="8" s="1"/>
  <c r="E134" i="8"/>
  <c r="J139" i="8"/>
  <c r="G139" i="8" s="1"/>
  <c r="I180" i="8"/>
  <c r="F180" i="8" s="1"/>
  <c r="H45" i="5"/>
  <c r="H33" i="5"/>
  <c r="L195" i="7"/>
  <c r="H20" i="5"/>
  <c r="G6" i="7"/>
  <c r="F6" i="7"/>
  <c r="L72" i="7"/>
  <c r="L161" i="7"/>
  <c r="L142" i="7"/>
  <c r="L32" i="7"/>
  <c r="L49" i="7"/>
  <c r="L81" i="7"/>
  <c r="L41" i="7"/>
  <c r="L182" i="7"/>
  <c r="L169" i="7"/>
  <c r="L183" i="7"/>
  <c r="L89" i="7"/>
  <c r="L230" i="7"/>
  <c r="L62" i="7"/>
  <c r="L187" i="7"/>
  <c r="L214" i="7"/>
  <c r="L63" i="7"/>
  <c r="L188" i="7"/>
  <c r="L143" i="7"/>
  <c r="L243" i="7"/>
  <c r="L231" i="7"/>
  <c r="L235" i="7"/>
  <c r="L222" i="7"/>
  <c r="L236" i="7"/>
  <c r="L223" i="7"/>
  <c r="L197" i="7"/>
  <c r="L245" i="7"/>
  <c r="L112" i="7"/>
  <c r="L129" i="7"/>
  <c r="L237" i="7"/>
  <c r="L102" i="7"/>
  <c r="L227" i="7"/>
  <c r="L103" i="7"/>
  <c r="L190" i="7"/>
  <c r="L203" i="7"/>
  <c r="L215" i="7"/>
  <c r="L121" i="7"/>
  <c r="L191" i="7"/>
  <c r="L204" i="7"/>
  <c r="L239" i="7"/>
  <c r="L152" i="7"/>
  <c r="L254" i="7"/>
  <c r="L196" i="7"/>
  <c r="L244" i="7"/>
  <c r="L252" i="7"/>
  <c r="L213" i="7"/>
  <c r="L253" i="7"/>
  <c r="L12" i="7"/>
  <c r="L205" i="7"/>
  <c r="L13" i="7"/>
  <c r="L69" i="7"/>
  <c r="L109" i="7"/>
  <c r="L149" i="7"/>
  <c r="L206" i="7"/>
  <c r="L228" i="7"/>
  <c r="L255" i="7"/>
  <c r="L207" i="7"/>
  <c r="L246" i="7"/>
  <c r="L17" i="7"/>
  <c r="L31" i="7"/>
  <c r="L42" i="7"/>
  <c r="L71" i="7"/>
  <c r="L82" i="7"/>
  <c r="L111" i="7"/>
  <c r="L122" i="7"/>
  <c r="L151" i="7"/>
  <c r="L162" i="7"/>
  <c r="L219" i="7"/>
  <c r="L247" i="7"/>
  <c r="L43" i="7"/>
  <c r="L83" i="7"/>
  <c r="L123" i="7"/>
  <c r="L163" i="7"/>
  <c r="L198" i="7"/>
  <c r="L259" i="7"/>
  <c r="L61" i="7"/>
  <c r="L101" i="7"/>
  <c r="L141" i="7"/>
  <c r="L211" i="7"/>
  <c r="L35" i="7"/>
  <c r="L36" i="7"/>
  <c r="L38" i="7"/>
  <c r="I12" i="8"/>
  <c r="F12" i="8" s="1"/>
  <c r="J12" i="8"/>
  <c r="G12" i="8" s="1"/>
  <c r="E12" i="8"/>
  <c r="J61" i="8"/>
  <c r="G61" i="8" s="1"/>
  <c r="I61" i="8"/>
  <c r="F61" i="8" s="1"/>
  <c r="D61" i="8"/>
  <c r="D64" i="8"/>
  <c r="J80" i="8"/>
  <c r="G80" i="8" s="1"/>
  <c r="E80" i="8"/>
  <c r="E72" i="8"/>
  <c r="J72" i="8"/>
  <c r="G72" i="8" s="1"/>
  <c r="I77" i="8"/>
  <c r="F77" i="8" s="1"/>
  <c r="E77" i="8"/>
  <c r="M77" i="8"/>
  <c r="J77" i="8"/>
  <c r="G77" i="8" s="1"/>
  <c r="L33" i="7"/>
  <c r="L73" i="7"/>
  <c r="L113" i="7"/>
  <c r="L153" i="7"/>
  <c r="K7" i="8"/>
  <c r="E13" i="8"/>
  <c r="K18" i="8"/>
  <c r="J20" i="8"/>
  <c r="G20" i="8" s="1"/>
  <c r="D27" i="8"/>
  <c r="D29" i="8"/>
  <c r="E31" i="8"/>
  <c r="E33" i="8"/>
  <c r="D36" i="8"/>
  <c r="D38" i="8"/>
  <c r="D40" i="8"/>
  <c r="E44" i="8"/>
  <c r="I49" i="8"/>
  <c r="F49" i="8" s="1"/>
  <c r="K53" i="8"/>
  <c r="M61" i="8"/>
  <c r="K66" i="8"/>
  <c r="M72" i="8"/>
  <c r="M80" i="8"/>
  <c r="D88" i="8"/>
  <c r="K14" i="8"/>
  <c r="K16" i="8"/>
  <c r="M28" i="8"/>
  <c r="D31" i="8"/>
  <c r="D44" i="8"/>
  <c r="J42" i="7"/>
  <c r="L45" i="7" s="1"/>
  <c r="J122" i="7"/>
  <c r="J162" i="7"/>
  <c r="K20" i="8"/>
  <c r="E27" i="8"/>
  <c r="E36" i="8"/>
  <c r="J53" i="8"/>
  <c r="G53" i="8" s="1"/>
  <c r="I53" i="8"/>
  <c r="F53" i="8" s="1"/>
  <c r="K85" i="8"/>
  <c r="K102" i="8"/>
  <c r="I20" i="8"/>
  <c r="F20" i="8" s="1"/>
  <c r="L34" i="7"/>
  <c r="L51" i="7"/>
  <c r="L91" i="7"/>
  <c r="L131" i="7"/>
  <c r="L171" i="7"/>
  <c r="M18" i="8"/>
  <c r="I85" i="8"/>
  <c r="F85" i="8" s="1"/>
  <c r="E85" i="8"/>
  <c r="D85" i="8"/>
  <c r="M85" i="8"/>
  <c r="J85" i="8"/>
  <c r="G85" i="8" s="1"/>
  <c r="J88" i="8"/>
  <c r="G88" i="8" s="1"/>
  <c r="E88" i="8"/>
  <c r="I25" i="8"/>
  <c r="F25" i="8" s="1"/>
  <c r="I44" i="8"/>
  <c r="F44" i="8" s="1"/>
  <c r="K49" i="8"/>
  <c r="K69" i="8"/>
  <c r="L59" i="7"/>
  <c r="L99" i="7"/>
  <c r="L139" i="7"/>
  <c r="L179" i="7"/>
  <c r="D8" i="8"/>
  <c r="K11" i="8"/>
  <c r="D19" i="8"/>
  <c r="M20" i="8"/>
  <c r="K23" i="8"/>
  <c r="J25" i="8"/>
  <c r="G25" i="8" s="1"/>
  <c r="I27" i="8"/>
  <c r="F27" i="8" s="1"/>
  <c r="I29" i="8"/>
  <c r="F29" i="8" s="1"/>
  <c r="I31" i="8"/>
  <c r="F31" i="8" s="1"/>
  <c r="I33" i="8"/>
  <c r="F33" i="8" s="1"/>
  <c r="I40" i="8"/>
  <c r="F40" i="8" s="1"/>
  <c r="K44" i="8"/>
  <c r="K47" i="8"/>
  <c r="D49" i="8"/>
  <c r="M49" i="8"/>
  <c r="K64" i="8"/>
  <c r="I69" i="8"/>
  <c r="F69" i="8" s="1"/>
  <c r="E69" i="8"/>
  <c r="M69" i="8"/>
  <c r="J69" i="8"/>
  <c r="G69" i="8" s="1"/>
  <c r="K81" i="8"/>
  <c r="M88" i="8"/>
  <c r="L60" i="7"/>
  <c r="L100" i="7"/>
  <c r="L140" i="7"/>
  <c r="L180" i="7"/>
  <c r="E8" i="8"/>
  <c r="E19" i="8"/>
  <c r="D21" i="8"/>
  <c r="J27" i="8"/>
  <c r="G27" i="8" s="1"/>
  <c r="J29" i="8"/>
  <c r="G29" i="8" s="1"/>
  <c r="J31" i="8"/>
  <c r="G31" i="8" s="1"/>
  <c r="J33" i="8"/>
  <c r="G33" i="8" s="1"/>
  <c r="K42" i="8"/>
  <c r="E64" i="8"/>
  <c r="J64" i="8"/>
  <c r="G64" i="8" s="1"/>
  <c r="K70" i="8"/>
  <c r="K73" i="8"/>
  <c r="K78" i="8"/>
  <c r="D81" i="8"/>
  <c r="M81" i="8"/>
  <c r="J81" i="8"/>
  <c r="G81" i="8" s="1"/>
  <c r="I81" i="8"/>
  <c r="F81" i="8" s="1"/>
  <c r="E81" i="8"/>
  <c r="D92" i="8"/>
  <c r="B6" i="7"/>
  <c r="L14" i="7"/>
  <c r="J52" i="7"/>
  <c r="J92" i="7"/>
  <c r="J132" i="7"/>
  <c r="E21" i="8"/>
  <c r="D24" i="8"/>
  <c r="K27" i="8"/>
  <c r="K29" i="8"/>
  <c r="K31" i="8"/>
  <c r="K33" i="8"/>
  <c r="K36" i="8"/>
  <c r="K38" i="8"/>
  <c r="M44" i="8"/>
  <c r="D52" i="8"/>
  <c r="K56" i="8"/>
  <c r="E60" i="8"/>
  <c r="K62" i="8"/>
  <c r="M64" i="8"/>
  <c r="M73" i="8"/>
  <c r="J73" i="8"/>
  <c r="G73" i="8" s="1"/>
  <c r="E73" i="8"/>
  <c r="D73" i="8"/>
  <c r="D76" i="8"/>
  <c r="M40" i="8"/>
  <c r="D45" i="8"/>
  <c r="D48" i="8"/>
  <c r="E52" i="8"/>
  <c r="E56" i="8"/>
  <c r="J56" i="8"/>
  <c r="G56" i="8" s="1"/>
  <c r="K89" i="8"/>
  <c r="L172" i="7"/>
  <c r="I8" i="8"/>
  <c r="F8" i="8" s="1"/>
  <c r="K15" i="8"/>
  <c r="J19" i="8"/>
  <c r="G19" i="8" s="1"/>
  <c r="I21" i="8"/>
  <c r="F21" i="8" s="1"/>
  <c r="M29" i="8"/>
  <c r="K34" i="8"/>
  <c r="D39" i="8"/>
  <c r="D41" i="8"/>
  <c r="D43" i="8"/>
  <c r="E45" i="8"/>
  <c r="K54" i="8"/>
  <c r="M56" i="8"/>
  <c r="I60" i="8"/>
  <c r="F60" i="8" s="1"/>
  <c r="J92" i="8"/>
  <c r="G92" i="8" s="1"/>
  <c r="E92" i="8"/>
  <c r="K97" i="8"/>
  <c r="L15" i="7"/>
  <c r="L52" i="7"/>
  <c r="L92" i="7"/>
  <c r="L132" i="7"/>
  <c r="D89" i="8"/>
  <c r="M89" i="8"/>
  <c r="J89" i="8"/>
  <c r="G89" i="8" s="1"/>
  <c r="I89" i="8"/>
  <c r="F89" i="8" s="1"/>
  <c r="E89" i="8"/>
  <c r="E6" i="7"/>
  <c r="L37" i="7"/>
  <c r="J8" i="8"/>
  <c r="G8" i="8" s="1"/>
  <c r="K19" i="8"/>
  <c r="J21" i="8"/>
  <c r="G21" i="8" s="1"/>
  <c r="F26" i="8"/>
  <c r="D28" i="8"/>
  <c r="D30" i="8"/>
  <c r="D32" i="8"/>
  <c r="D37" i="8"/>
  <c r="E41" i="8"/>
  <c r="E43" i="8"/>
  <c r="I52" i="8"/>
  <c r="F52" i="8" s="1"/>
  <c r="K60" i="8"/>
  <c r="K86" i="8"/>
  <c r="M92" i="8"/>
  <c r="K110" i="8"/>
  <c r="K21" i="8"/>
  <c r="E28" i="8"/>
  <c r="E30" i="8"/>
  <c r="I48" i="8"/>
  <c r="F48" i="8" s="1"/>
  <c r="K52" i="8"/>
  <c r="K65" i="8"/>
  <c r="D68" i="8"/>
  <c r="J76" i="8"/>
  <c r="G76" i="8" s="1"/>
  <c r="E76" i="8"/>
  <c r="M60" i="8"/>
  <c r="M65" i="8"/>
  <c r="J65" i="8"/>
  <c r="G65" i="8" s="1"/>
  <c r="E65" i="8"/>
  <c r="D65" i="8"/>
  <c r="M76" i="8"/>
  <c r="K50" i="8"/>
  <c r="L39" i="7"/>
  <c r="L79" i="7"/>
  <c r="L119" i="7"/>
  <c r="L159" i="7"/>
  <c r="K179" i="8"/>
  <c r="K171" i="8"/>
  <c r="K163" i="8"/>
  <c r="K131" i="8"/>
  <c r="K123" i="8"/>
  <c r="K115" i="8"/>
  <c r="K83" i="8"/>
  <c r="K75" i="8"/>
  <c r="K67" i="8"/>
  <c r="K186" i="8"/>
  <c r="K146" i="8"/>
  <c r="K138" i="8"/>
  <c r="K169" i="8"/>
  <c r="K161" i="8"/>
  <c r="K153" i="8"/>
  <c r="K121" i="8"/>
  <c r="K113" i="8"/>
  <c r="K105" i="8"/>
  <c r="K190" i="8"/>
  <c r="K184" i="8"/>
  <c r="K176" i="8"/>
  <c r="K144" i="8"/>
  <c r="K142" i="8"/>
  <c r="K136" i="8"/>
  <c r="K128" i="8"/>
  <c r="K96" i="8"/>
  <c r="K94" i="8"/>
  <c r="K88" i="8"/>
  <c r="K80" i="8"/>
  <c r="K48" i="8"/>
  <c r="K46" i="8"/>
  <c r="K40" i="8"/>
  <c r="K32" i="8"/>
  <c r="K25" i="8"/>
  <c r="K17" i="8"/>
  <c r="K167" i="8"/>
  <c r="K159" i="8"/>
  <c r="K151" i="8"/>
  <c r="K119" i="8"/>
  <c r="K111" i="8"/>
  <c r="K103" i="8"/>
  <c r="K182" i="8"/>
  <c r="K174" i="8"/>
  <c r="K134" i="8"/>
  <c r="K126" i="8"/>
  <c r="K189" i="8"/>
  <c r="K157" i="8"/>
  <c r="K149" i="8"/>
  <c r="K141" i="8"/>
  <c r="K109" i="8"/>
  <c r="K101" i="8"/>
  <c r="K93" i="8"/>
  <c r="K180" i="8"/>
  <c r="K178" i="8"/>
  <c r="K172" i="8"/>
  <c r="K164" i="8"/>
  <c r="K132" i="8"/>
  <c r="K130" i="8"/>
  <c r="K124" i="8"/>
  <c r="K116" i="8"/>
  <c r="K84" i="8"/>
  <c r="K82" i="8"/>
  <c r="K76" i="8"/>
  <c r="K68" i="8"/>
  <c r="K187" i="8"/>
  <c r="K155" i="8"/>
  <c r="K147" i="8"/>
  <c r="K139" i="8"/>
  <c r="K107" i="8"/>
  <c r="K99" i="8"/>
  <c r="K91" i="8"/>
  <c r="K59" i="8"/>
  <c r="K51" i="8"/>
  <c r="K43" i="8"/>
  <c r="K170" i="8"/>
  <c r="K162" i="8"/>
  <c r="K122" i="8"/>
  <c r="K114" i="8"/>
  <c r="K185" i="8"/>
  <c r="K177" i="8"/>
  <c r="K145" i="8"/>
  <c r="K137" i="8"/>
  <c r="K129" i="8"/>
  <c r="K168" i="8"/>
  <c r="K166" i="8"/>
  <c r="K160" i="8"/>
  <c r="K152" i="8"/>
  <c r="K120" i="8"/>
  <c r="K118" i="8"/>
  <c r="K112" i="8"/>
  <c r="K104" i="8"/>
  <c r="K183" i="8"/>
  <c r="K175" i="8"/>
  <c r="K143" i="8"/>
  <c r="K135" i="8"/>
  <c r="K127" i="8"/>
  <c r="K95" i="8"/>
  <c r="K87" i="8"/>
  <c r="K79" i="8"/>
  <c r="K158" i="8"/>
  <c r="K150" i="8"/>
  <c r="K181" i="8"/>
  <c r="K173" i="8"/>
  <c r="K165" i="8"/>
  <c r="K133" i="8"/>
  <c r="K125" i="8"/>
  <c r="K117" i="8"/>
  <c r="K188" i="8"/>
  <c r="K156" i="8"/>
  <c r="K154" i="8"/>
  <c r="K148" i="8"/>
  <c r="K140" i="8"/>
  <c r="K108" i="8"/>
  <c r="K106" i="8"/>
  <c r="K100" i="8"/>
  <c r="K92" i="8"/>
  <c r="D20" i="8"/>
  <c r="K24" i="8"/>
  <c r="I30" i="8"/>
  <c r="F30" i="8" s="1"/>
  <c r="I32" i="8"/>
  <c r="F32" i="8" s="1"/>
  <c r="K45" i="8"/>
  <c r="M52" i="8"/>
  <c r="K57" i="8"/>
  <c r="E61" i="8"/>
  <c r="D72" i="8"/>
  <c r="K74" i="8"/>
  <c r="D77" i="8"/>
  <c r="M93" i="8"/>
  <c r="J93" i="8"/>
  <c r="G93" i="8" s="1"/>
  <c r="I93" i="8"/>
  <c r="F93" i="8" s="1"/>
  <c r="E93" i="8"/>
  <c r="D93" i="8"/>
  <c r="M19" i="8"/>
  <c r="K12" i="8"/>
  <c r="I14" i="8"/>
  <c r="F14" i="8" s="1"/>
  <c r="I28" i="8"/>
  <c r="F28" i="8" s="1"/>
  <c r="J30" i="8"/>
  <c r="G30" i="8" s="1"/>
  <c r="J32" i="8"/>
  <c r="G32" i="8" s="1"/>
  <c r="J43" i="8"/>
  <c r="G43" i="8" s="1"/>
  <c r="M48" i="8"/>
  <c r="D53" i="8"/>
  <c r="M57" i="8"/>
  <c r="J57" i="8"/>
  <c r="G57" i="8" s="1"/>
  <c r="E57" i="8"/>
  <c r="D57" i="8"/>
  <c r="K63" i="8"/>
  <c r="D80" i="8"/>
  <c r="K90" i="8"/>
  <c r="K35" i="8"/>
  <c r="K37" i="8"/>
  <c r="K39" i="8"/>
  <c r="K41" i="8"/>
  <c r="M45" i="8"/>
  <c r="E49" i="8"/>
  <c r="E53" i="8"/>
  <c r="K58" i="8"/>
  <c r="J68" i="8"/>
  <c r="G68" i="8" s="1"/>
  <c r="E68" i="8"/>
  <c r="I72" i="8"/>
  <c r="F72" i="8" s="1"/>
  <c r="M32" i="8"/>
  <c r="K55" i="8"/>
  <c r="K61" i="8"/>
  <c r="M68" i="8"/>
  <c r="K72" i="8"/>
  <c r="K77" i="8"/>
  <c r="I80" i="8"/>
  <c r="F80" i="8" s="1"/>
  <c r="K98" i="8"/>
  <c r="M90" i="8"/>
  <c r="E97" i="8"/>
  <c r="J117" i="8"/>
  <c r="G117" i="8" s="1"/>
  <c r="J125" i="8"/>
  <c r="G125" i="8" s="1"/>
  <c r="E129" i="8"/>
  <c r="J133" i="8"/>
  <c r="G133" i="8" s="1"/>
  <c r="E137" i="8"/>
  <c r="M138" i="8"/>
  <c r="E145" i="8"/>
  <c r="J165" i="8"/>
  <c r="G165" i="8" s="1"/>
  <c r="J173" i="8"/>
  <c r="G173" i="8" s="1"/>
  <c r="E177" i="8"/>
  <c r="J181" i="8"/>
  <c r="G181" i="8" s="1"/>
  <c r="E185" i="8"/>
  <c r="M186" i="8"/>
  <c r="M115" i="8"/>
  <c r="I127" i="8"/>
  <c r="F127" i="8" s="1"/>
  <c r="E162" i="8"/>
  <c r="M163" i="8"/>
  <c r="M171" i="8"/>
  <c r="I175" i="8"/>
  <c r="F175" i="8" s="1"/>
  <c r="I183" i="8"/>
  <c r="F183" i="8" s="1"/>
  <c r="D187" i="8"/>
  <c r="J127" i="8"/>
  <c r="G127" i="8" s="1"/>
  <c r="J135" i="8"/>
  <c r="G135" i="8" s="1"/>
  <c r="E139" i="8"/>
  <c r="M140" i="8"/>
  <c r="M148" i="8"/>
  <c r="I152" i="8"/>
  <c r="F152" i="8" s="1"/>
  <c r="J175" i="8"/>
  <c r="G175" i="8" s="1"/>
  <c r="J183" i="8"/>
  <c r="G183" i="8" s="1"/>
  <c r="E187" i="8"/>
  <c r="M188" i="8"/>
  <c r="E84" i="8"/>
  <c r="I97" i="8"/>
  <c r="F97" i="8" s="1"/>
  <c r="D101" i="8"/>
  <c r="J104" i="8"/>
  <c r="G104" i="8" s="1"/>
  <c r="D109" i="8"/>
  <c r="J112" i="8"/>
  <c r="G112" i="8" s="1"/>
  <c r="E116" i="8"/>
  <c r="M117" i="8"/>
  <c r="J120" i="8"/>
  <c r="G120" i="8" s="1"/>
  <c r="E124" i="8"/>
  <c r="M125" i="8"/>
  <c r="I129" i="8"/>
  <c r="F129" i="8" s="1"/>
  <c r="E132" i="8"/>
  <c r="M133" i="8"/>
  <c r="I137" i="8"/>
  <c r="F137" i="8" s="1"/>
  <c r="D141" i="8"/>
  <c r="I145" i="8"/>
  <c r="F145" i="8" s="1"/>
  <c r="D149" i="8"/>
  <c r="J152" i="8"/>
  <c r="G152" i="8" s="1"/>
  <c r="D157" i="8"/>
  <c r="J160" i="8"/>
  <c r="G160" i="8" s="1"/>
  <c r="E164" i="8"/>
  <c r="M165" i="8"/>
  <c r="E172" i="8"/>
  <c r="M173" i="8"/>
  <c r="I177" i="8"/>
  <c r="F177" i="8" s="1"/>
  <c r="E180" i="8"/>
  <c r="M181" i="8"/>
  <c r="I185" i="8"/>
  <c r="F185" i="8" s="1"/>
  <c r="D189" i="8"/>
  <c r="J97" i="8"/>
  <c r="G97" i="8" s="1"/>
  <c r="E101" i="8"/>
  <c r="E109" i="8"/>
  <c r="J129" i="8"/>
  <c r="G129" i="8" s="1"/>
  <c r="J137" i="8"/>
  <c r="G137" i="8" s="1"/>
  <c r="E141" i="8"/>
  <c r="J145" i="8"/>
  <c r="G145" i="8" s="1"/>
  <c r="E149" i="8"/>
  <c r="E157" i="8"/>
  <c r="J177" i="8"/>
  <c r="G177" i="8" s="1"/>
  <c r="J185" i="8"/>
  <c r="G185" i="8" s="1"/>
  <c r="E189" i="8"/>
  <c r="E126" i="8"/>
  <c r="M127" i="8"/>
  <c r="J162" i="8"/>
  <c r="G162" i="8" s="1"/>
  <c r="E174" i="8"/>
  <c r="M175" i="8"/>
  <c r="E182" i="8"/>
  <c r="M183" i="8"/>
  <c r="I187" i="8"/>
  <c r="F187" i="8" s="1"/>
  <c r="M104" i="8"/>
  <c r="I116" i="8"/>
  <c r="F116" i="8" s="1"/>
  <c r="M152" i="8"/>
  <c r="I164" i="8"/>
  <c r="F164" i="8" s="1"/>
  <c r="J187" i="8"/>
  <c r="G187" i="8" s="1"/>
  <c r="E96" i="8"/>
  <c r="M97" i="8"/>
  <c r="I101" i="8"/>
  <c r="F101" i="8" s="1"/>
  <c r="D105" i="8"/>
  <c r="I109" i="8"/>
  <c r="F109" i="8" s="1"/>
  <c r="D113" i="8"/>
  <c r="J116" i="8"/>
  <c r="G116" i="8" s="1"/>
  <c r="D121" i="8"/>
  <c r="J124" i="8"/>
  <c r="G124" i="8" s="1"/>
  <c r="E128" i="8"/>
  <c r="M129" i="8"/>
  <c r="E136" i="8"/>
  <c r="M137" i="8"/>
  <c r="I141" i="8"/>
  <c r="F141" i="8" s="1"/>
  <c r="E144" i="8"/>
  <c r="M145" i="8"/>
  <c r="I149" i="8"/>
  <c r="F149" i="8" s="1"/>
  <c r="D153" i="8"/>
  <c r="I157" i="8"/>
  <c r="F157" i="8" s="1"/>
  <c r="J164" i="8"/>
  <c r="G164" i="8" s="1"/>
  <c r="D169" i="8"/>
  <c r="J172" i="8"/>
  <c r="G172" i="8" s="1"/>
  <c r="E176" i="8"/>
  <c r="M177" i="8"/>
  <c r="E184" i="8"/>
  <c r="M185" i="8"/>
  <c r="I189" i="8"/>
  <c r="F189" i="8" s="1"/>
  <c r="I78" i="8"/>
  <c r="F78" i="8" s="1"/>
  <c r="J101" i="8"/>
  <c r="G101" i="8" s="1"/>
  <c r="E105" i="8"/>
  <c r="J109" i="8"/>
  <c r="G109" i="8" s="1"/>
  <c r="E113" i="8"/>
  <c r="E121" i="8"/>
  <c r="I126" i="8"/>
  <c r="F126" i="8" s="1"/>
  <c r="I134" i="8"/>
  <c r="F134" i="8" s="1"/>
  <c r="J141" i="8"/>
  <c r="G141" i="8" s="1"/>
  <c r="J149" i="8"/>
  <c r="G149" i="8" s="1"/>
  <c r="E153" i="8"/>
  <c r="J157" i="8"/>
  <c r="G157" i="8" s="1"/>
  <c r="E161" i="8"/>
  <c r="E169" i="8"/>
  <c r="I174" i="8"/>
  <c r="F174" i="8" s="1"/>
  <c r="D186" i="8"/>
  <c r="J189" i="8"/>
  <c r="G189" i="8" s="1"/>
  <c r="J126" i="8"/>
  <c r="G126" i="8" s="1"/>
  <c r="J134" i="8"/>
  <c r="G134" i="8" s="1"/>
  <c r="J174" i="8"/>
  <c r="G174" i="8" s="1"/>
  <c r="J182" i="8"/>
  <c r="G182" i="8" s="1"/>
  <c r="E186" i="8"/>
  <c r="E115" i="8"/>
  <c r="I128" i="8"/>
  <c r="F128" i="8" s="1"/>
  <c r="E163" i="8"/>
  <c r="E171" i="8"/>
  <c r="I176" i="8"/>
  <c r="F176" i="8" s="1"/>
  <c r="E100" i="8"/>
  <c r="I105" i="8"/>
  <c r="F105" i="8" s="1"/>
  <c r="E108" i="8"/>
  <c r="I113" i="8"/>
  <c r="F113" i="8" s="1"/>
  <c r="D117" i="8"/>
  <c r="I121" i="8"/>
  <c r="F121" i="8" s="1"/>
  <c r="D125" i="8"/>
  <c r="J128" i="8"/>
  <c r="G128" i="8" s="1"/>
  <c r="D133" i="8"/>
  <c r="J136" i="8"/>
  <c r="G136" i="8" s="1"/>
  <c r="E140" i="8"/>
  <c r="J144" i="8"/>
  <c r="G144" i="8" s="1"/>
  <c r="E148" i="8"/>
  <c r="I153" i="8"/>
  <c r="F153" i="8" s="1"/>
  <c r="D165" i="8"/>
  <c r="D173" i="8"/>
  <c r="J176" i="8"/>
  <c r="G176" i="8" s="1"/>
  <c r="D181" i="8"/>
  <c r="J184" i="8"/>
  <c r="G184" i="8" s="1"/>
  <c r="E188" i="8"/>
  <c r="J105" i="8"/>
  <c r="G105" i="8" s="1"/>
  <c r="J113" i="8"/>
  <c r="G113" i="8" s="1"/>
  <c r="E117" i="8"/>
  <c r="J121" i="8"/>
  <c r="G121" i="8" s="1"/>
  <c r="E125" i="8"/>
  <c r="E133" i="8"/>
  <c r="J153" i="8"/>
  <c r="G153" i="8" s="1"/>
  <c r="J161" i="8"/>
  <c r="G161" i="8" s="1"/>
  <c r="E165" i="8"/>
  <c r="J169" i="8"/>
  <c r="G169" i="8" s="1"/>
  <c r="E173" i="8"/>
  <c r="I186" i="8"/>
  <c r="F186" i="8" s="1"/>
  <c r="I163" i="8"/>
  <c r="F163" i="8" s="1"/>
  <c r="D175" i="8"/>
  <c r="D183" i="8"/>
  <c r="I140" i="8"/>
  <c r="F140" i="8" s="1"/>
  <c r="I148" i="8"/>
  <c r="F148" i="8" s="1"/>
  <c r="D152" i="8"/>
  <c r="I156" i="8"/>
  <c r="F156" i="8" s="1"/>
  <c r="D160" i="8"/>
  <c r="I188" i="8"/>
  <c r="F188" i="8" s="1"/>
  <c r="L71" i="8" l="1"/>
  <c r="L97" i="7"/>
  <c r="L194" i="7"/>
  <c r="L186" i="7"/>
  <c r="L67" i="7"/>
  <c r="L138" i="7"/>
  <c r="L157" i="7"/>
  <c r="L85" i="7"/>
  <c r="L77" i="7"/>
  <c r="L78" i="7"/>
  <c r="G71" i="8"/>
  <c r="J71" i="8" s="1"/>
  <c r="F71" i="8"/>
  <c r="I71" i="8" s="1"/>
  <c r="L167" i="7"/>
  <c r="L125" i="7"/>
  <c r="L249" i="7"/>
  <c r="L56" i="7"/>
  <c r="L248" i="7"/>
  <c r="L175" i="7"/>
  <c r="L257" i="7"/>
  <c r="L240" i="7"/>
  <c r="L117" i="7"/>
  <c r="L258" i="7"/>
  <c r="L114" i="7"/>
  <c r="L241" i="7"/>
  <c r="L65" i="7"/>
  <c r="L44" i="7"/>
  <c r="L256" i="7"/>
  <c r="L76" i="7"/>
  <c r="L250" i="7"/>
  <c r="L106" i="7"/>
  <c r="L233" i="7"/>
  <c r="L57" i="7"/>
  <c r="L54" i="7"/>
  <c r="L59" i="8"/>
  <c r="L47" i="8"/>
  <c r="L242" i="7"/>
  <c r="L98" i="7"/>
  <c r="L225" i="7"/>
  <c r="L174" i="7"/>
  <c r="L119" i="8"/>
  <c r="L83" i="8"/>
  <c r="L234" i="7"/>
  <c r="L134" i="7"/>
  <c r="L88" i="7"/>
  <c r="L166" i="7"/>
  <c r="L86" i="7"/>
  <c r="L64" i="7"/>
  <c r="L108" i="7"/>
  <c r="L217" i="7"/>
  <c r="L126" i="7"/>
  <c r="L136" i="7"/>
  <c r="L75" i="7"/>
  <c r="L226" i="7"/>
  <c r="L74" i="7"/>
  <c r="L209" i="7"/>
  <c r="L164" i="7"/>
  <c r="L104" i="7"/>
  <c r="L144" i="7"/>
  <c r="L107" i="7"/>
  <c r="L107" i="8"/>
  <c r="L218" i="7"/>
  <c r="L66" i="7"/>
  <c r="L201" i="7"/>
  <c r="L118" i="7"/>
  <c r="L168" i="7"/>
  <c r="L115" i="7"/>
  <c r="L35" i="8"/>
  <c r="L167" i="8"/>
  <c r="L131" i="8"/>
  <c r="L210" i="7"/>
  <c r="L58" i="7"/>
  <c r="L193" i="7"/>
  <c r="L96" i="7"/>
  <c r="L176" i="7"/>
  <c r="L147" i="7"/>
  <c r="L202" i="7"/>
  <c r="L185" i="7"/>
  <c r="L84" i="7"/>
  <c r="L46" i="7"/>
  <c r="L184" i="7"/>
  <c r="L155" i="7"/>
  <c r="L155" i="8"/>
  <c r="L177" i="7"/>
  <c r="L128" i="7"/>
  <c r="L124" i="7"/>
  <c r="L192" i="7"/>
  <c r="L47" i="7"/>
  <c r="L95" i="8"/>
  <c r="L179" i="8"/>
  <c r="L200" i="7"/>
  <c r="L55" i="7"/>
  <c r="L156" i="7"/>
  <c r="L23" i="8"/>
  <c r="L178" i="7"/>
  <c r="L145" i="7"/>
  <c r="L165" i="7"/>
  <c r="L148" i="7"/>
  <c r="L208" i="7"/>
  <c r="L87" i="7"/>
  <c r="L137" i="7"/>
  <c r="L116" i="7"/>
  <c r="L68" i="7"/>
  <c r="L216" i="7"/>
  <c r="L95" i="7"/>
  <c r="L143" i="8"/>
  <c r="L154" i="7"/>
  <c r="L94" i="7"/>
  <c r="L224" i="7"/>
  <c r="L127" i="7"/>
  <c r="L11" i="8"/>
  <c r="L146" i="7"/>
  <c r="E5" i="8"/>
  <c r="B5" i="8"/>
  <c r="L7" i="8"/>
  <c r="C5" i="8"/>
  <c r="L105" i="7"/>
  <c r="L48" i="7"/>
  <c r="L158" i="7"/>
  <c r="L232" i="7"/>
  <c r="L135" i="7"/>
  <c r="M71" i="8" l="1"/>
  <c r="M82" i="8" s="1"/>
  <c r="G107" i="8"/>
  <c r="J107" i="8" s="1"/>
  <c r="F107" i="8"/>
  <c r="I107" i="8" s="1"/>
  <c r="F7" i="8"/>
  <c r="I7" i="8" s="1"/>
  <c r="G7" i="8"/>
  <c r="J7" i="8" s="1"/>
  <c r="G179" i="8"/>
  <c r="J179" i="8" s="1"/>
  <c r="F179" i="8"/>
  <c r="I179" i="8" s="1"/>
  <c r="F95" i="8"/>
  <c r="I95" i="8" s="1"/>
  <c r="G95" i="8"/>
  <c r="J95" i="8" s="1"/>
  <c r="G131" i="8"/>
  <c r="J131" i="8" s="1"/>
  <c r="F131" i="8"/>
  <c r="I131" i="8" s="1"/>
  <c r="G83" i="8"/>
  <c r="J83" i="8" s="1"/>
  <c r="F83" i="8"/>
  <c r="I83" i="8" s="1"/>
  <c r="F11" i="8"/>
  <c r="G11" i="8"/>
  <c r="G167" i="8"/>
  <c r="J167" i="8" s="1"/>
  <c r="F167" i="8"/>
  <c r="I167" i="8" s="1"/>
  <c r="G119" i="8"/>
  <c r="J119" i="8" s="1"/>
  <c r="F119" i="8"/>
  <c r="I119" i="8" s="1"/>
  <c r="G35" i="8"/>
  <c r="J35" i="8" s="1"/>
  <c r="F35" i="8"/>
  <c r="I35" i="8" s="1"/>
  <c r="F23" i="8"/>
  <c r="I23" i="8" s="1"/>
  <c r="G23" i="8"/>
  <c r="J23" i="8" s="1"/>
  <c r="F47" i="8"/>
  <c r="I47" i="8" s="1"/>
  <c r="G47" i="8"/>
  <c r="J47" i="8" s="1"/>
  <c r="G155" i="8"/>
  <c r="J155" i="8" s="1"/>
  <c r="F155" i="8"/>
  <c r="I155" i="8" s="1"/>
  <c r="F59" i="8"/>
  <c r="I59" i="8" s="1"/>
  <c r="G59" i="8"/>
  <c r="J59" i="8" s="1"/>
  <c r="F143" i="8"/>
  <c r="I143" i="8" s="1"/>
  <c r="G143" i="8"/>
  <c r="J143" i="8" s="1"/>
  <c r="M119" i="8" l="1"/>
  <c r="M130" i="8" s="1"/>
  <c r="M155" i="8"/>
  <c r="M166" i="8" s="1"/>
  <c r="M107" i="8"/>
  <c r="M118" i="8" s="1"/>
  <c r="M131" i="8"/>
  <c r="M142" i="8" s="1"/>
  <c r="M59" i="8"/>
  <c r="M70" i="8" s="1"/>
  <c r="M7" i="8"/>
  <c r="M9" i="8" s="1"/>
  <c r="M23" i="8"/>
  <c r="M167" i="8"/>
  <c r="M178" i="8" s="1"/>
  <c r="M47" i="8"/>
  <c r="M58" i="8" s="1"/>
  <c r="M35" i="8"/>
  <c r="J11" i="8"/>
  <c r="G5" i="8"/>
  <c r="M179" i="8"/>
  <c r="M190" i="8" s="1"/>
  <c r="M143" i="8"/>
  <c r="M154" i="8" s="1"/>
  <c r="I11" i="8"/>
  <c r="F5" i="8"/>
  <c r="M95" i="8"/>
  <c r="M106" i="8" s="1"/>
  <c r="M83" i="8"/>
  <c r="M94" i="8" s="1"/>
  <c r="E7" i="4" l="1"/>
  <c r="E15" i="4" s="1"/>
  <c r="M11" i="8"/>
  <c r="M14" i="8" s="1"/>
  <c r="M38" i="8"/>
  <c r="M37" i="8"/>
  <c r="M39" i="8"/>
  <c r="M46" i="8"/>
  <c r="M36" i="8"/>
  <c r="M34" i="8"/>
  <c r="M25" i="8"/>
  <c r="M26" i="8"/>
  <c r="M24" i="8"/>
  <c r="M12" i="8" l="1"/>
  <c r="M22" i="8"/>
  <c r="M13" i="8"/>
  <c r="M15" i="8"/>
  <c r="M16" i="8"/>
  <c r="M17" i="8"/>
  <c r="I9" i="4"/>
  <c r="O9" i="4" l="1"/>
  <c r="K9" i="4"/>
  <c r="M9" i="4"/>
  <c r="G9" i="4"/>
  <c r="G15" i="4" l="1"/>
  <c r="H14" i="4"/>
  <c r="F15" i="4"/>
  <c r="F14" i="4"/>
  <c r="L14" i="4"/>
  <c r="J14" i="4"/>
  <c r="I15" i="4" l="1"/>
  <c r="H15" i="4"/>
  <c r="J15" i="4" l="1"/>
  <c r="K15" i="4"/>
  <c r="M15" i="4" l="1"/>
  <c r="L15" i="4"/>
  <c r="N15" i="4" l="1"/>
  <c r="O15" i="4"/>
  <c r="P15" i="4" s="1"/>
</calcChain>
</file>

<file path=xl/sharedStrings.xml><?xml version="1.0" encoding="utf-8"?>
<sst xmlns="http://schemas.openxmlformats.org/spreadsheetml/2006/main" count="48579" uniqueCount="8679">
  <si>
    <t>COMPANHIA DE DESENVOLVIMENTO HABITACIONAL E URBANO</t>
  </si>
  <si>
    <t>DO ESTADO DE SÃO PAULO</t>
  </si>
  <si>
    <t>BOLETIM REFERENCIAL DE CUSTOS - TABELA DE SERVIÇOS</t>
  </si>
  <si>
    <t>COM DESONERAÇÃO</t>
  </si>
  <si>
    <t>Versão 187</t>
  </si>
  <si>
    <t>Data Base:</t>
  </si>
  <si>
    <t>AGOSTO/22</t>
  </si>
  <si>
    <t>BDI :</t>
  </si>
  <si>
    <t>L.S.:</t>
  </si>
  <si>
    <t>Referência</t>
  </si>
  <si>
    <t xml:space="preserve"> Descrição</t>
  </si>
  <si>
    <t>Un</t>
  </si>
  <si>
    <t>Material</t>
  </si>
  <si>
    <t>Mão de Obra</t>
  </si>
  <si>
    <t>Custo Total</t>
  </si>
  <si>
    <t>01</t>
  </si>
  <si>
    <t>SERVICO TECNICO ESPECIALIZADO</t>
  </si>
  <si>
    <t>01.02</t>
  </si>
  <si>
    <t>Parecer técnico</t>
  </si>
  <si>
    <t>01.02.071</t>
  </si>
  <si>
    <t>Parecer técnico de fundações, contenções e recomendações gerais, para empreendimentos com área construída até 1.000 m²</t>
  </si>
  <si>
    <t>UN</t>
  </si>
  <si>
    <t>01.02.081</t>
  </si>
  <si>
    <t>Parecer técnico de fundações, contenções e recomendações gerais, para empreendimentos com área construída de 1.001 a 2.000 m²</t>
  </si>
  <si>
    <t>01.02.091</t>
  </si>
  <si>
    <t>Parecer técnico de fundações, contenções e recomendações gerais, para empreendimentos com área construída de 2.001 a 5.000 m²</t>
  </si>
  <si>
    <t>01.02.101</t>
  </si>
  <si>
    <t>Parecer técnico de fundações, contenções e recomendações gerais, para empreendimentos com área construída de 5.001 a 10.000 m²</t>
  </si>
  <si>
    <t>01.02.111</t>
  </si>
  <si>
    <t>Parecer técnico de fundações, contenções e recomendações gerais, para empreendimentos com área construída acima de 10.000 m²</t>
  </si>
  <si>
    <t>01.06</t>
  </si>
  <si>
    <t>Projeto de instalações elétricas</t>
  </si>
  <si>
    <t>01.06.021</t>
  </si>
  <si>
    <t>Elaboração de projeto de adequação de entrada de energia elétrica junto a concessionária, com medição em baixa tensão e demanda até 75 kVA</t>
  </si>
  <si>
    <t>01.06.031</t>
  </si>
  <si>
    <t>Elaboração de projeto de adequação de entrada de energia elétrica junto a concessionária, com medição em média tensão, subestação simplificada e demanda de 75 kVA a 300 kVA</t>
  </si>
  <si>
    <t>01.06.032</t>
  </si>
  <si>
    <t>Elaboração de projeto de adequação de entrada de energia elétrica junto a concessionária, com medição em média tensão e demanda de 75 kVA a 300 kVA</t>
  </si>
  <si>
    <t>01.06.041</t>
  </si>
  <si>
    <t>Elaboração de projeto de adequação de entrada de energia elétrica junto a concessionária, com medição em média tensão e demanda acima de 300 kVA a 2 MVA</t>
  </si>
  <si>
    <t>01.17</t>
  </si>
  <si>
    <t>Projeto executivo</t>
  </si>
  <si>
    <t>01.17.031</t>
  </si>
  <si>
    <t>Projeto executivo de arquitetura em formato A1</t>
  </si>
  <si>
    <t>01.17.041</t>
  </si>
  <si>
    <t>Projeto executivo de arquitetura em formato A0</t>
  </si>
  <si>
    <t>01.17.051</t>
  </si>
  <si>
    <t>Projeto executivo de estrutura em formato A1</t>
  </si>
  <si>
    <t>01.17.061</t>
  </si>
  <si>
    <t>Projeto executivo de estrutura em formato A0</t>
  </si>
  <si>
    <t>01.17.071</t>
  </si>
  <si>
    <t>Projeto executivo de instalações hidráulicas em formato A1</t>
  </si>
  <si>
    <t>01.17.081</t>
  </si>
  <si>
    <t>Projeto executivo de instalações hidráulicas em formato A0</t>
  </si>
  <si>
    <t>01.17.111</t>
  </si>
  <si>
    <t>Projeto executivo de instalações elétricas em formato A1</t>
  </si>
  <si>
    <t>01.17.121</t>
  </si>
  <si>
    <t>Projeto executivo de instalações elétricas em formato A0</t>
  </si>
  <si>
    <t>01.17.151</t>
  </si>
  <si>
    <t>Projeto executivo de climatização em formato A1</t>
  </si>
  <si>
    <t>01.17.161</t>
  </si>
  <si>
    <t>Projeto executivo de climatização em formato A0</t>
  </si>
  <si>
    <t>01.17.171</t>
  </si>
  <si>
    <t>Projeto executivo de chuveiros automáticos em formato A1</t>
  </si>
  <si>
    <t>01.17.181</t>
  </si>
  <si>
    <t>Projeto executivo de chuveiros automáticos em formato A0</t>
  </si>
  <si>
    <t>01.20</t>
  </si>
  <si>
    <t>Levantamento topográfico e geofísico</t>
  </si>
  <si>
    <t>01.20.010</t>
  </si>
  <si>
    <t>Taxa de mobilização e desmobilização de equipamentos para execução de levantamento topográfico</t>
  </si>
  <si>
    <t>TX</t>
  </si>
  <si>
    <t>01.20.280</t>
  </si>
  <si>
    <t>Levantamento planimétrico de área pavimentada para veículo e pedestre</t>
  </si>
  <si>
    <t>M2</t>
  </si>
  <si>
    <t>01.20.691</t>
  </si>
  <si>
    <t>Levantamento planimétrico cadastral com áreas ocupadas predominantemente por comunidades - área até 20.000 m² (mínimo de 3.500 m²)</t>
  </si>
  <si>
    <t>01.20.701</t>
  </si>
  <si>
    <t>Levantamento planimétrico cadastral com áreas ocupadas predominantemente por comunidades - área acima de 20.000 m² até 200.000 m²</t>
  </si>
  <si>
    <t>01.20.711</t>
  </si>
  <si>
    <t>Levantamento planimétrico cadastral com áreas ocupadas predominantemente por comunidades - área acima de 200.000 m²</t>
  </si>
  <si>
    <t>01.20.721</t>
  </si>
  <si>
    <t>Levantamento planimétrico cadastral com áreas até 50% de ocupação - área até 20.000 m² (mínimo de 3.500 m²)</t>
  </si>
  <si>
    <t>01.20.731</t>
  </si>
  <si>
    <t>Levantamento planimétrico cadastral com áreas até 50% de ocupação - área acima de 20.000 m² até 200.000 m²</t>
  </si>
  <si>
    <t>01.20.741</t>
  </si>
  <si>
    <t>Levantamento planimétrico cadastral com áreas até 50% de ocupação - área acima de 200.000 m²</t>
  </si>
  <si>
    <t>01.20.751</t>
  </si>
  <si>
    <t>Levantamento planimétrico cadastral com áreas acima de 50% de ocupação - área até 20.000 m² (mínimo de 4.000 m²)</t>
  </si>
  <si>
    <t>01.20.761</t>
  </si>
  <si>
    <t>Levantamento planimétrico cadastral com áreas acima de 50% de ocupação - área acima de 20.000 m² até 200.000 m²</t>
  </si>
  <si>
    <t>01.20.771</t>
  </si>
  <si>
    <t>Levantamento planimétrico cadastral com áreas acima de 50% de ocupação - área acima de 200.000 m²</t>
  </si>
  <si>
    <t>01.20.781</t>
  </si>
  <si>
    <t>Levantamento planialtimétrico cadastral com áreas ocupadas predominantemente por comunidades - área até 20.000 m² (mínimo de 3.500 m²)</t>
  </si>
  <si>
    <t>01.20.791</t>
  </si>
  <si>
    <t>Levantamento planialtimétrico cadastral com áreas ocupadas predominantemente por comunidades - área acima de 20.000 m² até 200.000 m²</t>
  </si>
  <si>
    <t>01.20.801</t>
  </si>
  <si>
    <t>Levantamento planialtimétrico cadastral com áreas ocupadas predominantemente por comunidades - área acima de 200.000 m²</t>
  </si>
  <si>
    <t>01.20.811</t>
  </si>
  <si>
    <t>Levantamento planialtimétrico cadastral com áreas até 50% de ocupação - área até 20.000 m² (mínimo de 4.000 m²)</t>
  </si>
  <si>
    <t>01.20.821</t>
  </si>
  <si>
    <t>Levantamento planialtimétrico cadastral com áreas até 50% de ocupação - área acima de 20.000 m² até 200.000 m²</t>
  </si>
  <si>
    <t>01.20.831</t>
  </si>
  <si>
    <t>Levantamento planialtimétrico cadastral com áreas até 50% de ocupação - área acima de 200.000 m²</t>
  </si>
  <si>
    <t>01.20.841</t>
  </si>
  <si>
    <t>Levantamento planialtimétrico cadastral com áreas acima de 50% de ocupação - área até 20.000 m² (mínimo de 3.500 m²)</t>
  </si>
  <si>
    <t>01.20.851</t>
  </si>
  <si>
    <t>Levantamento planialtimétrico cadastral com áreas acima de 50% de ocupação - área acima de 20.000 m² até 200.000 m²</t>
  </si>
  <si>
    <t>01.20.861</t>
  </si>
  <si>
    <t>Levantamento planialtimétrico cadastral com áreas acima de 50% de ocupação - área acima de 200.000 m²</t>
  </si>
  <si>
    <t>01.20.871</t>
  </si>
  <si>
    <t>Levantamento planialtimétrico cadastral em área rural até 2 alqueires (mínimo de 10.000 m²)</t>
  </si>
  <si>
    <t>01.20.881</t>
  </si>
  <si>
    <t>Levantamento planialtimétrico cadastral em área rural acima de 2 até 5 alqueires</t>
  </si>
  <si>
    <t>01.20.891</t>
  </si>
  <si>
    <t>Levantamento planialtimétrico cadastral em área rural acima de 5 até 10 alqueires</t>
  </si>
  <si>
    <t>01.20.901</t>
  </si>
  <si>
    <t>Levantamento planialtimétrico cadastral em área rural acima de 10 alqueires</t>
  </si>
  <si>
    <t>01.20.911</t>
  </si>
  <si>
    <t>Transporte de referência de nível (RN) - classe IIN (mínimo de 2 km)</t>
  </si>
  <si>
    <t>KM</t>
  </si>
  <si>
    <t>01.20.921</t>
  </si>
  <si>
    <t>Implantação de marcos através de levantamento com GPS (mínimo de 3 marcos)</t>
  </si>
  <si>
    <t>01.21</t>
  </si>
  <si>
    <t>Estudo geotecnico (sondagem)</t>
  </si>
  <si>
    <t>01.21.010</t>
  </si>
  <si>
    <t>Taxa de mobilização e desmobilização de equipamentos para execução de sondagem</t>
  </si>
  <si>
    <t>01.21.090</t>
  </si>
  <si>
    <t>Taxa de mobilização e desmobilização de equipamentos para execução de sondagem rotativa</t>
  </si>
  <si>
    <t>01.21.100</t>
  </si>
  <si>
    <t>Sondagem do terreno a trado</t>
  </si>
  <si>
    <t>M</t>
  </si>
  <si>
    <t>01.21.110</t>
  </si>
  <si>
    <t>Sondagem do terreno à percussão (mínimo de 30 m)</t>
  </si>
  <si>
    <t>01.21.120</t>
  </si>
  <si>
    <t>Sondagem do terreno rotativa em solo</t>
  </si>
  <si>
    <t>01.21.130</t>
  </si>
  <si>
    <t>Sondagem do terreno rotativa em rocha</t>
  </si>
  <si>
    <t>01.21.140</t>
  </si>
  <si>
    <t>Sondagem do terreno à percussão com a utilização de torquímetro (mínimo de 30 m)</t>
  </si>
  <si>
    <t>01.23</t>
  </si>
  <si>
    <t>Tratamento, recuperação e trabalhos especiais em concreto</t>
  </si>
  <si>
    <t>01.23.010</t>
  </si>
  <si>
    <t>Taxa de mobilização e desmobilização de equipamentos para execução de corte em concreto armado</t>
  </si>
  <si>
    <t>01.23.020</t>
  </si>
  <si>
    <t>Limpeza de armadura com escova de aço</t>
  </si>
  <si>
    <t>01.23.030</t>
  </si>
  <si>
    <t>Preparo de ponte de aderência com adesivo a base de epóxi</t>
  </si>
  <si>
    <t>01.23.056</t>
  </si>
  <si>
    <t>Tratamento de armadura com produto anticorrosivo a base de zinco</t>
  </si>
  <si>
    <t>01.23.060</t>
  </si>
  <si>
    <t>Corte de concreto deteriorado inclusive remoção dos detritos</t>
  </si>
  <si>
    <t>01.23.070</t>
  </si>
  <si>
    <t>Demarcação de área com disco de corte diamantado</t>
  </si>
  <si>
    <t>01.23.100</t>
  </si>
  <si>
    <t>Demolição de concreto armado com preservação de armadura, para reforço e recuperação estrutural</t>
  </si>
  <si>
    <t>M3</t>
  </si>
  <si>
    <t>01.23.140</t>
  </si>
  <si>
    <t>Furação de 1 1/4´ em concreto armado</t>
  </si>
  <si>
    <t>01.23.150</t>
  </si>
  <si>
    <t>Furação de 1 1/2´ em concreto armado</t>
  </si>
  <si>
    <t>01.23.160</t>
  </si>
  <si>
    <t>Furação de 2 1/4´ em concreto armado</t>
  </si>
  <si>
    <t>01.23.190</t>
  </si>
  <si>
    <t>Furação de 2 1/2´ em concreto armado</t>
  </si>
  <si>
    <t>01.23.200</t>
  </si>
  <si>
    <t>Taxa de mobilização e desmobilização de equipamentos para execução de perfuração em concreto</t>
  </si>
  <si>
    <t>01.23.221</t>
  </si>
  <si>
    <t>Furação para até 10mm x 100mm em concreto armado, inclusive colagem de armadura (para até 8mm)</t>
  </si>
  <si>
    <t>01.23.222</t>
  </si>
  <si>
    <t>Furação para 12,5mm x 100mm em concreto armado, inclusive colagem de armadura (para 10mm)</t>
  </si>
  <si>
    <t>01.23.223</t>
  </si>
  <si>
    <t>Furação para 16mm x 100mm em concreto armado, inclusive colagem de armadura (para 12,5mm)</t>
  </si>
  <si>
    <t>01.23.231</t>
  </si>
  <si>
    <t>Furação para até 10mm x 150mm em concreto armado, inclusive colagem de armadura (para até 8mm)</t>
  </si>
  <si>
    <t>01.23.232</t>
  </si>
  <si>
    <t>Furação para 12,5mm x 150mm em concreto armado, inclusive colagem de armadura (para 10mm)</t>
  </si>
  <si>
    <t>01.23.233</t>
  </si>
  <si>
    <t>Furação para 16mm x 150mm em concreto armado, inclusive colagem de armadura (para 12,5mm)</t>
  </si>
  <si>
    <t>01.23.234</t>
  </si>
  <si>
    <t>Furação para 20mm x 150mm em concreto armado, inclusive colagem de armadura (para 16mm)</t>
  </si>
  <si>
    <t>01.23.236</t>
  </si>
  <si>
    <t>Furação para até 10mm x 200mm em concreto armado, inclusive colagem de armadura (para 8mm)</t>
  </si>
  <si>
    <t>01.23.237</t>
  </si>
  <si>
    <t>Furação para 12,5mm x 200mm em concreto armado, inclusive colagem de armadura (para 10mm)</t>
  </si>
  <si>
    <t>01.23.238</t>
  </si>
  <si>
    <t>Furação para 16mm x 200mm em concreto armado, inclusive colagem de armadura (para 12,5mm)</t>
  </si>
  <si>
    <t>01.23.239</t>
  </si>
  <si>
    <t>Furação para 20mm x 200mm em concreto armado, inclusive colagem de armadura (para 16mm)</t>
  </si>
  <si>
    <t>01.23.254</t>
  </si>
  <si>
    <t>Furação de 1´ em concreto armado</t>
  </si>
  <si>
    <t>01.23.260</t>
  </si>
  <si>
    <t>Furação de 2´ em concreto armado</t>
  </si>
  <si>
    <t>01.23.264</t>
  </si>
  <si>
    <t>Furação de 3´ em concreto armado</t>
  </si>
  <si>
    <t>01.23.270</t>
  </si>
  <si>
    <t>Furação de 4´ em concreto armado</t>
  </si>
  <si>
    <t>01.23.274</t>
  </si>
  <si>
    <t>Furação de 5´ em concreto armado</t>
  </si>
  <si>
    <t>01.23.280</t>
  </si>
  <si>
    <t>Furação de 6´ em concreto armado</t>
  </si>
  <si>
    <t>01.23.510</t>
  </si>
  <si>
    <t>Corte vertical em concreto armado, espessura de 15 cm</t>
  </si>
  <si>
    <t>01.23.700</t>
  </si>
  <si>
    <t>Taxa de mobilização e desmobilização para reforço estrutural com fibra de carbono</t>
  </si>
  <si>
    <t>01.23.701</t>
  </si>
  <si>
    <t>Preparação de substrato para colagem de fibra de carbono, mediante lixamento e/ou apicoamento e escovação</t>
  </si>
  <si>
    <t>01.23.702</t>
  </si>
  <si>
    <t>Fibra de carbono para reforço estrutural de alta resistência - 300 g/m²</t>
  </si>
  <si>
    <t>01.27</t>
  </si>
  <si>
    <t>Estudo e programa ambientais</t>
  </si>
  <si>
    <t>01.27.011</t>
  </si>
  <si>
    <t>Projeto e implementação de gerenciamento integrado de resíduos sólidos e gestão de perdas</t>
  </si>
  <si>
    <t>01.27.021</t>
  </si>
  <si>
    <t>Projeto e implementação de educação ambiental</t>
  </si>
  <si>
    <t>01.27.031</t>
  </si>
  <si>
    <t>Projeto e implementação de controle ambiental de obra</t>
  </si>
  <si>
    <t>01.27.041</t>
  </si>
  <si>
    <t>Laudo de caracterização de vegetação</t>
  </si>
  <si>
    <t>01.27.051</t>
  </si>
  <si>
    <t>Laudo de caracterização da fauna associada à flora</t>
  </si>
  <si>
    <t>01.27.061</t>
  </si>
  <si>
    <t>Projeto e implementação de monitoramento da fauna durante a obra</t>
  </si>
  <si>
    <t>01.27.071</t>
  </si>
  <si>
    <t>Laudo de autodepuração</t>
  </si>
  <si>
    <t>01.27.091</t>
  </si>
  <si>
    <t>Estudo de impacto de vizinhança, em área urbana até 10.000 m²</t>
  </si>
  <si>
    <t>01.28</t>
  </si>
  <si>
    <t>Poço profundo</t>
  </si>
  <si>
    <t>01.28.010</t>
  </si>
  <si>
    <t>Taxa de mobilização e desmobilização de equipamentos para execução de perfuração para poço profundo - profundidade até 200 m</t>
  </si>
  <si>
    <t>01.28.020</t>
  </si>
  <si>
    <t>Taxa de mobilização e desmobilização de equipamentos para execução de perfuração para poço profundo - profundidade acima de 200 m e até 300 m</t>
  </si>
  <si>
    <t>01.28.030</t>
  </si>
  <si>
    <t>Taxa de mobilização e desmobilização de equipamentos para execução de perfuração para poço profundo - profundidade acima de 300 m</t>
  </si>
  <si>
    <t>01.28.040</t>
  </si>
  <si>
    <t>Perfuração rotativa para poço profundo em camadas de solos sedimentares, diâmetro de 8 1/2" (215,90 mm)</t>
  </si>
  <si>
    <t>01.28.050</t>
  </si>
  <si>
    <t>Perfuração rotativa para poço profundo em aluvião, arenito, ou solos sedimentados em geral, diâmetro de 10" (250 mm)</t>
  </si>
  <si>
    <t>01.28.060</t>
  </si>
  <si>
    <t>Perfuração rotativa para poço profundo em aluvião, arenito, ou solos sedimentados em geral, diâmetro de 12" (300 mm)</t>
  </si>
  <si>
    <t>01.28.070</t>
  </si>
  <si>
    <t>Perfuração rotativa para poço profundo em aluvião, arenito, ou solos sedimentados em geral, diâmetro de 14" (350 mm)</t>
  </si>
  <si>
    <t>01.28.080</t>
  </si>
  <si>
    <t>Perfuração rotativa para poço profundo em aluvião, arenito, ou solos sedimentados em geral, diâmetro de 16" (400 mm)</t>
  </si>
  <si>
    <t>01.28.090</t>
  </si>
  <si>
    <t>Perfuração rotativa para poço profundo em aluvião, arenito, ou solos sedimentados em geral, diâmetro de 18" (450 mm)</t>
  </si>
  <si>
    <t>01.28.100</t>
  </si>
  <si>
    <t>Perfuração rotativa para poço profundo em aluvião, arenito, ou solos sedimentados em geral, diâmetro de 20" (500 mm)</t>
  </si>
  <si>
    <t>01.28.110</t>
  </si>
  <si>
    <t>Perfuração rotativa para poço profundo em aluvião, arenito, ou solos sedimentados em geral, diâmetro de 22" (550 mm)</t>
  </si>
  <si>
    <t>01.28.120</t>
  </si>
  <si>
    <t>Perfuração rotativa para poço profundo em aluvião, arenito, ou solos sedimentados em geral, diâmetro de 26" (650 mm)</t>
  </si>
  <si>
    <t>01.28.130</t>
  </si>
  <si>
    <t>Perfuração rotativa para poço profundo em solos e/ou rocha metassedimentar alterada em geral, diâmetro de 20" (508 mm)</t>
  </si>
  <si>
    <t>01.28.140</t>
  </si>
  <si>
    <t>Perfuração roto-pneumática para poço profundo em rocha metassedimentar em geral, diâmetro de 12 1/4" (311,15 mm)</t>
  </si>
  <si>
    <t>01.28.150</t>
  </si>
  <si>
    <t>Perfuração rotativa para poço profundo em rocha sã (basalto), diâmetro de 14" (350 mm)</t>
  </si>
  <si>
    <t>01.28.160</t>
  </si>
  <si>
    <t>Perfuração rotativa para poço profundo em rocha alterada (basalto alterado), diâmetro de 8" (200 mm)</t>
  </si>
  <si>
    <t>01.28.170</t>
  </si>
  <si>
    <t>Perfuração rotativa para poço profundo em rocha alterada (basalto alterado), diâmetro de 10" (250 mm)</t>
  </si>
  <si>
    <t>01.28.180</t>
  </si>
  <si>
    <t>Perfuração rotativa para poço profundo em rocha alterada (basalto alterado), diâmetro de 12" (300 mm)</t>
  </si>
  <si>
    <t>01.28.190</t>
  </si>
  <si>
    <t>Perfuração roto-pneumática para poço profundo em rocha sã (basalto), diâmetro de 6" (150 mm)</t>
  </si>
  <si>
    <t>01.28.200</t>
  </si>
  <si>
    <t>Perfuração roto-pneumática para poço profundo em rocha sã (basalto), diâmetro de 8" (200 mm)</t>
  </si>
  <si>
    <t>01.28.210</t>
  </si>
  <si>
    <t>Perfuração roto-pneumática para poço profundo em rocha sã (basalto), diâmetro de 10" (250 mm)</t>
  </si>
  <si>
    <t>01.28.220</t>
  </si>
  <si>
    <t>Perfuração roto-pneumática para poço profundo em rocha sã (basalto), diâmetro de 12" (300 mm)</t>
  </si>
  <si>
    <t>01.28.230</t>
  </si>
  <si>
    <t>Perfuração roto-pneumática para poço profundo em rocha sã (basalto), diâmetro de 14" (350 mm)</t>
  </si>
  <si>
    <t>01.28.240</t>
  </si>
  <si>
    <t>Perfuração roto-pneumática para poço profundo em rocha sã (basalto), diâmetro de 18" (450 mm)</t>
  </si>
  <si>
    <t>01.28.250</t>
  </si>
  <si>
    <t>Revestimento interno de poço profundo tubo liso em aço galvanizado, diâmetro de 6" (152,40 mm) - união solda</t>
  </si>
  <si>
    <t>01.28.260</t>
  </si>
  <si>
    <t>Revestimento interno de poço profundo tubo PVC geomecânico nervurado standard, diâmetro de 6" (150 mm)</t>
  </si>
  <si>
    <t>01.28.270</t>
  </si>
  <si>
    <t>Revestimento interno de poço profundo tubo PVC geomecânico nervurado reforçado, diâmetro de 8" (200 mm)</t>
  </si>
  <si>
    <t>01.28.280</t>
  </si>
  <si>
    <t>Revestimento interno de poço profundo tubo de aço preto, diâmetro de 6" (152,40 mm)</t>
  </si>
  <si>
    <t>01.28.290</t>
  </si>
  <si>
    <t>Revestimento interno de poço profundo tubo preto DIN 2440, diâmetro de 6" (150 mm)</t>
  </si>
  <si>
    <t>01.28.300</t>
  </si>
  <si>
    <t>Revestimento interno de poço profundo tubo preto DIN 2440, diâmetro de 8" (200 mm)</t>
  </si>
  <si>
    <t>01.28.310</t>
  </si>
  <si>
    <t>Revestimento interno de poço profundo tubo de aço preto liso calandrado, diâmetro de 16" (406,40 mm)</t>
  </si>
  <si>
    <t>01.28.350</t>
  </si>
  <si>
    <t>Revestimento da boca de poço profundo tubo chapa 3/16", diâmetro de 12"</t>
  </si>
  <si>
    <t>01.28.360</t>
  </si>
  <si>
    <t>Revestimento da boca de poço profundo tubo chapa 3/16", diâmetro de 14"</t>
  </si>
  <si>
    <t>01.28.370</t>
  </si>
  <si>
    <t>Revestimento da boca de poço profundo tubo chapa 3/16", diâmetro de 16"</t>
  </si>
  <si>
    <t>01.28.380</t>
  </si>
  <si>
    <t>Revestimento da boca de poço profundo tubo chapa 3/16", diâmetro de 20"</t>
  </si>
  <si>
    <t>01.28.390</t>
  </si>
  <si>
    <t>Filtro PVC geomecânico nervurado tipo standard para poço profundo, diâmetro de 6" (150 mm)</t>
  </si>
  <si>
    <t>01.28.400</t>
  </si>
  <si>
    <t>Filtro PVC geomecânico nervurado tipo reforçado para poço profundo, diâmetro de 8" (200 mm)</t>
  </si>
  <si>
    <t>01.28.410</t>
  </si>
  <si>
    <t>Filtro espiralado galvanizado simples (standard) para poço profundo, diâmetro de 6" (152,40 mm)</t>
  </si>
  <si>
    <t>01.28.420</t>
  </si>
  <si>
    <t>Filtro espiralado galvanizado reforçado para poço profundo, diâmetro de 6" (152,40 mm)</t>
  </si>
  <si>
    <t>01.28.430</t>
  </si>
  <si>
    <t>Filtro espiralado em aço inoxidável reforçado para poço profundo, diâmetro de 6" (152,40 mm)</t>
  </si>
  <si>
    <t>01.28.440</t>
  </si>
  <si>
    <t>Filtro galvanizado tipo NOLD para poço profundo, diâmetro de 6" (150 mm)</t>
  </si>
  <si>
    <t>01.28.450</t>
  </si>
  <si>
    <t>Pré-filtro tipo pérola para poço profundo</t>
  </si>
  <si>
    <t>01.28.460</t>
  </si>
  <si>
    <t>Pré-filtro tipo Jacareí para poço profundo</t>
  </si>
  <si>
    <t>01.28.470</t>
  </si>
  <si>
    <t>Perfilagem ótica (filmagem / endoscopia) para poço profundo</t>
  </si>
  <si>
    <t>01.28.480</t>
  </si>
  <si>
    <t>Perfilagem elétrica de poço profundo</t>
  </si>
  <si>
    <t>01.28.490</t>
  </si>
  <si>
    <t>Taxa de mobilização e desmobilização de equipamentos para execução de bombeamento, limpeza, desenvolvimento e teste de vazão</t>
  </si>
  <si>
    <t>01.28.500</t>
  </si>
  <si>
    <t>Limpeza e desenvolvimento do poço profundo</t>
  </si>
  <si>
    <t>H</t>
  </si>
  <si>
    <t>01.28.510</t>
  </si>
  <si>
    <t>Ensaio de vazão (bombeamento) para poço profundo, com bomba submersa</t>
  </si>
  <si>
    <t>01.28.520</t>
  </si>
  <si>
    <t>Ensaio de vazão escalonado para poço profundo</t>
  </si>
  <si>
    <t>01.28.530</t>
  </si>
  <si>
    <t>Ensaio de recuperação de nível para poço profundo</t>
  </si>
  <si>
    <t>01.28.540</t>
  </si>
  <si>
    <t>Desinfecção de poço profundo</t>
  </si>
  <si>
    <t>01.28.550</t>
  </si>
  <si>
    <t>Análise físico-química e bacteriológica da água para poço profundo</t>
  </si>
  <si>
    <t>CJ</t>
  </si>
  <si>
    <t>01.28.560</t>
  </si>
  <si>
    <t>Centralizador de coluna para poço profundo, diâmetro de 4" ou 6"</t>
  </si>
  <si>
    <t>01.28.570</t>
  </si>
  <si>
    <t>Cimentação de boca do poço profundo, entre perfuração de maior diâmetro (cimentação do espaço anular)</t>
  </si>
  <si>
    <t>01.28.580</t>
  </si>
  <si>
    <t>Laje de proteção em concreto armado para poço profundo (área mínimo de 3,00 m²)</t>
  </si>
  <si>
    <t>01.28.590</t>
  </si>
  <si>
    <t>Lacre do poço profundo (tampa)</t>
  </si>
  <si>
    <t>01.28.600</t>
  </si>
  <si>
    <t>Licença de perfuração para poço profundo</t>
  </si>
  <si>
    <t>01.28.610</t>
  </si>
  <si>
    <t>Outorga de direito de uso para poço profundo</t>
  </si>
  <si>
    <t>01.28.620</t>
  </si>
  <si>
    <t>Parecer técnico junto a CETESB</t>
  </si>
  <si>
    <t>02</t>
  </si>
  <si>
    <t>INICIO, APOIO E ADMINISTRACAO DA OBRA</t>
  </si>
  <si>
    <t>02.01</t>
  </si>
  <si>
    <t>Construção provisória</t>
  </si>
  <si>
    <t>02.01.021</t>
  </si>
  <si>
    <t>Construção provisória em madeira - fornecimento e montagem</t>
  </si>
  <si>
    <t>02.01.171</t>
  </si>
  <si>
    <t>Sanitário/vestiário provisório em alvenaria</t>
  </si>
  <si>
    <t>02.01.180</t>
  </si>
  <si>
    <t>Banheiro químico modelo Standard, com manutenção conforme exigências da CETESB</t>
  </si>
  <si>
    <t>UNMES</t>
  </si>
  <si>
    <t>02.01.200</t>
  </si>
  <si>
    <t>Desmobilização de construção provisória</t>
  </si>
  <si>
    <t>02.02</t>
  </si>
  <si>
    <t>Container</t>
  </si>
  <si>
    <t>02.02.120</t>
  </si>
  <si>
    <t>Locação de container tipo alojamento - área mínima de 13,80 m²</t>
  </si>
  <si>
    <t>02.02.130</t>
  </si>
  <si>
    <t>Locação de container tipo escritório com 1 vaso sanitário, 1 lavatório e 1 ponto para chuveiro - área mínima de 13,80 m²</t>
  </si>
  <si>
    <t>02.02.140</t>
  </si>
  <si>
    <t>Locação de container tipo sanitário com 2 vasos sanitários, 2 lavatórios, 2 mictórios e 4 pontos para chuveiro - área mínima de 13,80 m²</t>
  </si>
  <si>
    <t>02.02.150</t>
  </si>
  <si>
    <t>Locação de container tipo depósito - área mínima de 13,80 m²</t>
  </si>
  <si>
    <t>02.02.160</t>
  </si>
  <si>
    <t>Locação de container tipo guarita - área mínima de 4,60 m²</t>
  </si>
  <si>
    <t>02.03</t>
  </si>
  <si>
    <t>Tapume, vedação e proteções diversas</t>
  </si>
  <si>
    <t>02.03.030</t>
  </si>
  <si>
    <t>Proteção de superfícies em geral com plástico bolha</t>
  </si>
  <si>
    <t>02.03.060</t>
  </si>
  <si>
    <t>Proteção de fachada com tela de nylon</t>
  </si>
  <si>
    <t>02.03.080</t>
  </si>
  <si>
    <t>Fechamento provisório de vãos em chapa de madeira compensada</t>
  </si>
  <si>
    <t>02.03.110</t>
  </si>
  <si>
    <t>Tapume móvel para fechamento de áreas</t>
  </si>
  <si>
    <t>02.03.120</t>
  </si>
  <si>
    <t>Tapume fixo para fechamento de áreas, com portão</t>
  </si>
  <si>
    <t>02.03.200</t>
  </si>
  <si>
    <t>Locação de quadros metálicos para plataforma de proteção, inclusive o madeiramento</t>
  </si>
  <si>
    <t>M2MES</t>
  </si>
  <si>
    <t>02.03.240</t>
  </si>
  <si>
    <t>Proteção de piso com tecido de aniagem e gesso</t>
  </si>
  <si>
    <t>02.03.250</t>
  </si>
  <si>
    <t>Tapume fixo em painel OSB - espessura 8 mm</t>
  </si>
  <si>
    <t>02.03.260</t>
  </si>
  <si>
    <t>Tapume fixo em painel OSB - espessura 10 mm</t>
  </si>
  <si>
    <t>02.03.270</t>
  </si>
  <si>
    <t>Tapume fixo em painel OSB - espessura 12 mm</t>
  </si>
  <si>
    <t>02.03.500</t>
  </si>
  <si>
    <t>Proteção em madeira e lona plástica para equipamento mecânico ou informática - para obras de reforma</t>
  </si>
  <si>
    <t>02.05</t>
  </si>
  <si>
    <t>Andaime e balancim</t>
  </si>
  <si>
    <t>02.05.060</t>
  </si>
  <si>
    <t>Montagem e desmontagem de andaime torre metálica com altura até 10 m</t>
  </si>
  <si>
    <t>02.05.080</t>
  </si>
  <si>
    <t>Montagem e desmontagem de andaime torre metálica com altura superior a 10 m</t>
  </si>
  <si>
    <t>02.05.090</t>
  </si>
  <si>
    <t>Montagem e desmontagem de andaime tubular fachadeiro com altura até 10 m</t>
  </si>
  <si>
    <t>02.05.100</t>
  </si>
  <si>
    <t>Montagem e desmontagem de andaime tubular fachadeiro com altura superior a 10 m</t>
  </si>
  <si>
    <t>02.05.195</t>
  </si>
  <si>
    <t>Balancim elétrico tipo plataforma para transporte vertical, com altura até 60 m</t>
  </si>
  <si>
    <t>02.05.202</t>
  </si>
  <si>
    <t>Andaime torre metálico (1,5 x 1,5 m) com piso metálico</t>
  </si>
  <si>
    <t>MXMES</t>
  </si>
  <si>
    <t>02.05.212</t>
  </si>
  <si>
    <t>Andaime tubular fachadeiro com piso metálico e sapatas ajustáveis</t>
  </si>
  <si>
    <t>02.06</t>
  </si>
  <si>
    <t>Alocação de equipe, equipamento e ferramental</t>
  </si>
  <si>
    <t>02.06.030</t>
  </si>
  <si>
    <t>Locação de plataforma elevatória articulada, com altura aproximada de 12,5m, capacidade de carga de 227 kg, elétrica</t>
  </si>
  <si>
    <t>02.06.040</t>
  </si>
  <si>
    <t>Locação de plataforma elevatória articulada, com altura aproximada de 20 m, capacidade de carga de 227 kg, diesel</t>
  </si>
  <si>
    <t>02.08</t>
  </si>
  <si>
    <t>Sinalização de obra</t>
  </si>
  <si>
    <t>02.08.020</t>
  </si>
  <si>
    <t>Placa de identificação para obra</t>
  </si>
  <si>
    <t>02.08.040</t>
  </si>
  <si>
    <t>Placa em lona com impressão digital e requadro em metalon</t>
  </si>
  <si>
    <t>02.08.050</t>
  </si>
  <si>
    <t>Placa em lona com impressão digital e estrutura em madeira</t>
  </si>
  <si>
    <t>02.09</t>
  </si>
  <si>
    <t>Limpeza de terreno</t>
  </si>
  <si>
    <t>02.09.030</t>
  </si>
  <si>
    <t>Limpeza manual do terreno, inclusive troncos até 5 cm de diâmetro, com caminhão à disposição dentro da obra, até o raio de 1 km</t>
  </si>
  <si>
    <t>02.09.040</t>
  </si>
  <si>
    <t>Limpeza mecanizada do terreno, inclusive troncos até 15 cm de diâmetro, com caminhão à disposição dentro e fora da obra, com transporte no raio de até 1 km</t>
  </si>
  <si>
    <t>02.09.130</t>
  </si>
  <si>
    <t>Limpeza mecanizada do terreno, inclusive troncos com diâmetro acima de 15 cm até 50 cm, com caminhão à disposição dentro da obra, até o raio de 1 km</t>
  </si>
  <si>
    <t>02.09.150</t>
  </si>
  <si>
    <t>Corte e derrubada de eucalipto (1° corte) - idade até 4 anos</t>
  </si>
  <si>
    <t>02.09.160</t>
  </si>
  <si>
    <t>Corte e derrubada de eucalipto (1° corte) - idade acima de 4 anos</t>
  </si>
  <si>
    <t>02.10</t>
  </si>
  <si>
    <t>Locação de obra</t>
  </si>
  <si>
    <t>02.10.020</t>
  </si>
  <si>
    <t>Locação de obra de edificação</t>
  </si>
  <si>
    <t>02.10.040</t>
  </si>
  <si>
    <t>Locação de rede de canalização</t>
  </si>
  <si>
    <t>02.10.050</t>
  </si>
  <si>
    <t>Locação para muros, cercas e alambrados</t>
  </si>
  <si>
    <t>02.10.060</t>
  </si>
  <si>
    <t>Locação de vias, calçadas, tanques e lagoas</t>
  </si>
  <si>
    <t>03</t>
  </si>
  <si>
    <t>DEMOLICAO SEM REAPROVEITAMENTO</t>
  </si>
  <si>
    <t>03.01</t>
  </si>
  <si>
    <t>Demolição de concreto, lastro, mistura e afins</t>
  </si>
  <si>
    <t>03.01.020</t>
  </si>
  <si>
    <t>Demolição manual de concreto simples</t>
  </si>
  <si>
    <t>03.01.040</t>
  </si>
  <si>
    <t>Demolição manual de concreto armado</t>
  </si>
  <si>
    <t>03.01.060</t>
  </si>
  <si>
    <t>Demolição manual de lajes pré-moldadas, incluindo revestimento</t>
  </si>
  <si>
    <t>03.01.200</t>
  </si>
  <si>
    <t>Demolição mecanizada de concreto armado, inclusive fragmentação, carregamento, transporte até 1 quilômetro e descarregamento</t>
  </si>
  <si>
    <t>03.01.210</t>
  </si>
  <si>
    <t>Demolição mecanizada de concreto armado, inclusive fragmentação e acomodação do material</t>
  </si>
  <si>
    <t>03.01.220</t>
  </si>
  <si>
    <t>Demolição mecanizada de concreto simples, inclusive fragmentação, carregamento, transporte até 1 quilômetro e descarregamento</t>
  </si>
  <si>
    <t>03.01.230</t>
  </si>
  <si>
    <t>Demolição mecanizada de concreto simples, inclusive fragmentação e acomodação do material</t>
  </si>
  <si>
    <t>03.01.240</t>
  </si>
  <si>
    <t>Demolição mecanizada de pavimento ou piso em concreto, inclusive fragmentação, carregamento, transporte até 1 quilômetro e descarregamento</t>
  </si>
  <si>
    <t>03.01.250</t>
  </si>
  <si>
    <t>Demolição mecanizada de pavimento ou piso em concreto, inclusive fragmentação e acomodação do material</t>
  </si>
  <si>
    <t>03.01.260</t>
  </si>
  <si>
    <t>Demolição mecanizada de sarjeta ou sarjetão, inclusive fragmentação, carregamento, transporte até 1 quilômetro e descarregamento</t>
  </si>
  <si>
    <t>03.01.270</t>
  </si>
  <si>
    <t>Demolição mecanizada de sarjeta ou sarjetão, inclusive fragmentação e acomodação do material</t>
  </si>
  <si>
    <t>03.02</t>
  </si>
  <si>
    <t>Demolição de alvenaria</t>
  </si>
  <si>
    <t>03.02.020</t>
  </si>
  <si>
    <t>Demolição manual de alvenaria de fundação/embasamento</t>
  </si>
  <si>
    <t>03.02.040</t>
  </si>
  <si>
    <t>Demolição manual de alvenaria de elevação ou elemento vazado, incluindo revestimento</t>
  </si>
  <si>
    <t>03.03</t>
  </si>
  <si>
    <t>Demolição de revestimento em massa</t>
  </si>
  <si>
    <t>03.03.020</t>
  </si>
  <si>
    <t>Apicoamento manual de piso, parede ou teto</t>
  </si>
  <si>
    <t>03.03.040</t>
  </si>
  <si>
    <t>Demolição manual de revestimento em massa de parede ou teto</t>
  </si>
  <si>
    <t>03.03.060</t>
  </si>
  <si>
    <t>Demolição manual de revestimento em massa de piso</t>
  </si>
  <si>
    <t>03.04</t>
  </si>
  <si>
    <t>Demolição de revestimento cerâmico e ladrilho hidráulico</t>
  </si>
  <si>
    <t>03.04.020</t>
  </si>
  <si>
    <t>Demolição manual de revestimento cerâmico, incluindo a base</t>
  </si>
  <si>
    <t>03.04.030</t>
  </si>
  <si>
    <t>Demolição manual de revestimento em ladrilho hidráulico, incluindo a base</t>
  </si>
  <si>
    <t>03.04.040</t>
  </si>
  <si>
    <t>Demolição manual de rodapé, soleira ou peitoril, em material cerâmico e/ou ladrilho hidráulico, incluindo a base</t>
  </si>
  <si>
    <t>03.05</t>
  </si>
  <si>
    <t>Demolição de revestimento sintético</t>
  </si>
  <si>
    <t>03.05.020</t>
  </si>
  <si>
    <t>Demolição manual de revestimento sintético, incluindo a base</t>
  </si>
  <si>
    <t>03.06</t>
  </si>
  <si>
    <t>Demolição de revestimento em pedra e blocos maciços</t>
  </si>
  <si>
    <t>03.06.050</t>
  </si>
  <si>
    <t>Desmonte (levantamento) mecanizado de pavimento em paralelepípedo ou lajota de concreto, inclusive carregamento, transporte até 1 quilômetro e descarregamento</t>
  </si>
  <si>
    <t>03.06.060</t>
  </si>
  <si>
    <t>Desmonte (levantamento) mecanizado de pavimento em paralelepípedo ou lajota de concreto, inclusive acomodação do material</t>
  </si>
  <si>
    <t>03.07</t>
  </si>
  <si>
    <t>Demolição de revestimento asfáltico</t>
  </si>
  <si>
    <t>03.07.010</t>
  </si>
  <si>
    <t>Demolição (levantamento) mecanizada de pavimento asfáltico, inclusive carregamento, transporte até 1 quilômetro e descarregamento</t>
  </si>
  <si>
    <t>03.07.030</t>
  </si>
  <si>
    <t>Demolição (levantamento) mecanizada de pavimento asfáltico, inclusive fragmentação e acomodação do material</t>
  </si>
  <si>
    <t>03.07.050</t>
  </si>
  <si>
    <t>Fresagem de pavimento asfáltico com espessura até 5 cm, inclusive carregamento, transporte até 1 quilômetro e descarregamento</t>
  </si>
  <si>
    <t>03.07.070</t>
  </si>
  <si>
    <t>Fresagem de pavimento asfáltico com espessura até 5 cm, inclusive acomodação do material</t>
  </si>
  <si>
    <t>03.07.080</t>
  </si>
  <si>
    <t>Fresagem de pavimento asfáltico com espessura até 5 cm, inclusive remoção do material fresado até 10 quilômetros e varrição</t>
  </si>
  <si>
    <t>03.08</t>
  </si>
  <si>
    <t>Demolição de forro / divisórias</t>
  </si>
  <si>
    <t>03.08.020</t>
  </si>
  <si>
    <t>Demolição manual de forro em estuque, inclusive sistema de fixação/tarugamento</t>
  </si>
  <si>
    <t>03.08.040</t>
  </si>
  <si>
    <t>Demolição manual de forro qualquer, inclusive sistema de fixação/tarugamento</t>
  </si>
  <si>
    <t>03.08.060</t>
  </si>
  <si>
    <t>Demolição manual de forro em gesso, inclusive sistema de fixação</t>
  </si>
  <si>
    <t>03.08.200</t>
  </si>
  <si>
    <t>Demolição manual de painéis divisórias, inclusive montantes metálicos</t>
  </si>
  <si>
    <t>03.09</t>
  </si>
  <si>
    <t>Demolição de impermeabilização e afins</t>
  </si>
  <si>
    <t>03.09.020</t>
  </si>
  <si>
    <t>Demolição manual de camada impermeabilizante</t>
  </si>
  <si>
    <t>03.09.040</t>
  </si>
  <si>
    <t>Demolição manual de argamassa regularizante, isolante ou protetora e papel Kraft</t>
  </si>
  <si>
    <t>03.09.060</t>
  </si>
  <si>
    <t>Remoção manual de junta de dilatação ou retração, inclusive apoio</t>
  </si>
  <si>
    <t>03.10</t>
  </si>
  <si>
    <t>Remoção de pintura</t>
  </si>
  <si>
    <t>03.10.020</t>
  </si>
  <si>
    <t>Remoção de pintura em rodapé, baguete ou moldura com lixa</t>
  </si>
  <si>
    <t>03.10.040</t>
  </si>
  <si>
    <t>Remoção de pintura em rodapé, baguete ou moldura com produto químico</t>
  </si>
  <si>
    <t>03.10.080</t>
  </si>
  <si>
    <t>Remoção de pintura em superfícies de madeira e/ou metálicas com produtos químicos</t>
  </si>
  <si>
    <t>03.10.100</t>
  </si>
  <si>
    <t>Remoção de pintura em superfícies de madeira e/ou metálicas com lixamento</t>
  </si>
  <si>
    <t>03.10.120</t>
  </si>
  <si>
    <t>Remoção de pintura em massa com produtos químicos</t>
  </si>
  <si>
    <t>03.10.140</t>
  </si>
  <si>
    <t>Remoção de pintura em massa com lixamento</t>
  </si>
  <si>
    <t>03.16</t>
  </si>
  <si>
    <t>Remoção de sinalização horizontal</t>
  </si>
  <si>
    <t>03.16.010</t>
  </si>
  <si>
    <t>Remoção de sinalização horizontal existente</t>
  </si>
  <si>
    <t>03.16.011</t>
  </si>
  <si>
    <t>Remoção de tacha/tachões</t>
  </si>
  <si>
    <t>04</t>
  </si>
  <si>
    <t>RETIRADA COM PROVAVEL REAPROVEITAMENTO</t>
  </si>
  <si>
    <t>04.01</t>
  </si>
  <si>
    <t>Retirada de fechamento e elemento divisor</t>
  </si>
  <si>
    <t>04.01.020</t>
  </si>
  <si>
    <t>Retirada de divisória em placa de madeira ou fibrocimento tarugada</t>
  </si>
  <si>
    <t>04.01.040</t>
  </si>
  <si>
    <t>Retirada de divisória em placa de madeira ou fibrocimento com montantes metálicos</t>
  </si>
  <si>
    <t>04.01.060</t>
  </si>
  <si>
    <t>Retirada de divisória em placa de concreto, granito, granilite ou mármore</t>
  </si>
  <si>
    <t>04.01.080</t>
  </si>
  <si>
    <t>Retirada de fechamento em placas pré-moldadas, inclusive pilares</t>
  </si>
  <si>
    <t>04.01.090</t>
  </si>
  <si>
    <t>Retirada de barreira de proteção com arame de alta segurança, simples ou duplo</t>
  </si>
  <si>
    <t>04.01.100</t>
  </si>
  <si>
    <t>Retirada de cerca</t>
  </si>
  <si>
    <t>04.02</t>
  </si>
  <si>
    <t>Retirada de elementos de estrutura (concreto, ferro, alumínio e madeira)</t>
  </si>
  <si>
    <t>04.02.020</t>
  </si>
  <si>
    <t>Retirada de peças lineares em madeira com seção até 60 cm²</t>
  </si>
  <si>
    <t>04.02.030</t>
  </si>
  <si>
    <t>Retirada de peças lineares em madeira com seção superior a 60 cm²</t>
  </si>
  <si>
    <t>04.02.050</t>
  </si>
  <si>
    <t>Retirada de estrutura em madeira tesoura - telhas de barro</t>
  </si>
  <si>
    <t>04.02.070</t>
  </si>
  <si>
    <t>Retirada de estrutura em madeira tesoura - telhas perfil qualquer</t>
  </si>
  <si>
    <t>04.02.090</t>
  </si>
  <si>
    <t>Retirada de estrutura em madeira pontaletada - telhas de barro</t>
  </si>
  <si>
    <t>04.02.110</t>
  </si>
  <si>
    <t>Retirada de estrutura em madeira pontaletada - telhas perfil qualquer</t>
  </si>
  <si>
    <t>04.02.140</t>
  </si>
  <si>
    <t>Retirada de estrutura metálica</t>
  </si>
  <si>
    <t>KG</t>
  </si>
  <si>
    <t>04.03</t>
  </si>
  <si>
    <t>Retirada de telhamento e proteção</t>
  </si>
  <si>
    <t>04.03.020</t>
  </si>
  <si>
    <t>Retirada de telhamento em barro</t>
  </si>
  <si>
    <t>04.03.040</t>
  </si>
  <si>
    <t>Retirada de telhamento perfil e material qualquer, exceto barro</t>
  </si>
  <si>
    <t>04.03.060</t>
  </si>
  <si>
    <t>Retirada de cumeeira ou espigão em barro</t>
  </si>
  <si>
    <t>04.03.080</t>
  </si>
  <si>
    <t>Retirada de cumeeira, espigão ou rufo perfil qualquer</t>
  </si>
  <si>
    <t>04.03.090</t>
  </si>
  <si>
    <t>Retirada de domo de acrílico, inclusive perfis metálicos de fixação</t>
  </si>
  <si>
    <t>04.04</t>
  </si>
  <si>
    <t>Retirada de revestimento em pedra e blocos maciços</t>
  </si>
  <si>
    <t>04.04.010</t>
  </si>
  <si>
    <t>Retirada de revestimento em pedra, granito ou mármore, em parede ou fachada</t>
  </si>
  <si>
    <t>04.04.020</t>
  </si>
  <si>
    <t>Retirada de revestimento em pedra, granito ou mármore, em piso</t>
  </si>
  <si>
    <t>04.04.030</t>
  </si>
  <si>
    <t>Retirada de soleira ou peitoril em pedra, granito ou mármore</t>
  </si>
  <si>
    <t>04.04.040</t>
  </si>
  <si>
    <t>Retirada de degrau em pedra, granito ou mármore</t>
  </si>
  <si>
    <t>04.04.060</t>
  </si>
  <si>
    <t>Retirada de rodapé em pedra, granito ou mármore</t>
  </si>
  <si>
    <t>04.05</t>
  </si>
  <si>
    <t>Retirada de revestimentos em madeira</t>
  </si>
  <si>
    <t>04.05.010</t>
  </si>
  <si>
    <t>Retirada de revestimento em lambris de madeira</t>
  </si>
  <si>
    <t>04.05.020</t>
  </si>
  <si>
    <t>Retirada de piso em tacos de madeira</t>
  </si>
  <si>
    <t>04.05.040</t>
  </si>
  <si>
    <t>Retirada de soalho somente o tablado</t>
  </si>
  <si>
    <t>04.05.060</t>
  </si>
  <si>
    <t>Retirada de soalho inclusive vigamento</t>
  </si>
  <si>
    <t>04.05.080</t>
  </si>
  <si>
    <t>Retirada de degrau em madeira</t>
  </si>
  <si>
    <t>04.05.100</t>
  </si>
  <si>
    <t>Retirada de rodapé inclusive cordão em madeira</t>
  </si>
  <si>
    <t>04.06</t>
  </si>
  <si>
    <t>Retirada de revestimentos sintéticos e metálicos</t>
  </si>
  <si>
    <t>04.06.010</t>
  </si>
  <si>
    <t>Retirada de revestimento em lambris metálicos</t>
  </si>
  <si>
    <t>04.06.020</t>
  </si>
  <si>
    <t>Retirada de piso em material sintético assentado a cola</t>
  </si>
  <si>
    <t>04.06.040</t>
  </si>
  <si>
    <t>Retirada de degrau em material sintético assentado a cola</t>
  </si>
  <si>
    <t>04.06.060</t>
  </si>
  <si>
    <t>Retirada de rodapé inclusive cordão em material sintético</t>
  </si>
  <si>
    <t>04.06.100</t>
  </si>
  <si>
    <t>Retirada de piso elevado telescópico metálico, inclusive estrutura de sustentação</t>
  </si>
  <si>
    <t>04.07</t>
  </si>
  <si>
    <t>Retirada de forro, brise e fachada</t>
  </si>
  <si>
    <t>04.07.020</t>
  </si>
  <si>
    <t>Retirada de forro qualquer em placas ou tiras fixadas</t>
  </si>
  <si>
    <t>04.07.040</t>
  </si>
  <si>
    <t>Retirada de forro qualquer em placas ou tiras apoiadas</t>
  </si>
  <si>
    <t>04.07.060</t>
  </si>
  <si>
    <t>Retirada de sistema de fixação ou tarugamento de forro</t>
  </si>
  <si>
    <t>04.08</t>
  </si>
  <si>
    <t>Retirada de esquadria e elemento de madeira</t>
  </si>
  <si>
    <t>04.08.020</t>
  </si>
  <si>
    <t>Retirada de folha de esquadria em madeira</t>
  </si>
  <si>
    <t>04.08.040</t>
  </si>
  <si>
    <t>Retirada de guarnição, moldura e peças lineares em madeira, fixadas</t>
  </si>
  <si>
    <t>04.08.060</t>
  </si>
  <si>
    <t>Retirada de batente com guarnição e peças lineares em madeira, chumbados</t>
  </si>
  <si>
    <t>04.08.080</t>
  </si>
  <si>
    <t>Retirada de elemento em madeira e sistema de fixação tipo quadro, lousa, etc.</t>
  </si>
  <si>
    <t>04.08.100</t>
  </si>
  <si>
    <t>Retirada de armário em madeira ou metal</t>
  </si>
  <si>
    <t>04.09</t>
  </si>
  <si>
    <t>Retirada de esquadria e elementos metálicos</t>
  </si>
  <si>
    <t>04.09.020</t>
  </si>
  <si>
    <t>Retirada de esquadria metálica em geral</t>
  </si>
  <si>
    <t>04.09.040</t>
  </si>
  <si>
    <t>Retirada de folha de esquadria metálica</t>
  </si>
  <si>
    <t>04.09.060</t>
  </si>
  <si>
    <t>Retirada de batente, corrimão ou peças lineares metálicas, chumbados</t>
  </si>
  <si>
    <t>04.09.080</t>
  </si>
  <si>
    <t>Retirada de batente, corrimão ou peças lineares metálicas, fixados</t>
  </si>
  <si>
    <t>04.09.100</t>
  </si>
  <si>
    <t>Retirada de guarda-corpo ou gradil em geral</t>
  </si>
  <si>
    <t>04.09.120</t>
  </si>
  <si>
    <t>Retirada de escada de marinheiro com ou sem guarda-corpo</t>
  </si>
  <si>
    <t>04.09.140</t>
  </si>
  <si>
    <t>Retirada de poste ou sistema de sustentação para alambrado ou fechamento</t>
  </si>
  <si>
    <t>04.09.160</t>
  </si>
  <si>
    <t>Retirada de entelamento metálico em geral</t>
  </si>
  <si>
    <t>04.10</t>
  </si>
  <si>
    <t>Retirada de ferragens e acessórios para esquadrias</t>
  </si>
  <si>
    <t>04.10.020</t>
  </si>
  <si>
    <t>Retirada de fechadura ou fecho de embutir</t>
  </si>
  <si>
    <t>04.10.040</t>
  </si>
  <si>
    <t>Retirada de fechadura ou fecho de sobrepor</t>
  </si>
  <si>
    <t>04.10.060</t>
  </si>
  <si>
    <t>Retirada de dobradiça</t>
  </si>
  <si>
    <t>04.10.080</t>
  </si>
  <si>
    <t>Retirada de peça ou acessório complementar em geral de esquadria</t>
  </si>
  <si>
    <t>04.11</t>
  </si>
  <si>
    <t>Retirada de aparelhos, metais sanitários e registro</t>
  </si>
  <si>
    <t>04.11.020</t>
  </si>
  <si>
    <t>Retirada de aparelho sanitário incluindo acessórios</t>
  </si>
  <si>
    <t>04.11.030</t>
  </si>
  <si>
    <t>Retirada de bancada incluindo pertences</t>
  </si>
  <si>
    <t>04.11.040</t>
  </si>
  <si>
    <t>Retirada de complemento sanitário chumbado</t>
  </si>
  <si>
    <t>04.11.060</t>
  </si>
  <si>
    <t>Retirada de complemento sanitário fixado ou de sobrepor</t>
  </si>
  <si>
    <t>04.11.080</t>
  </si>
  <si>
    <t>Retirada de registro ou válvula embutidos</t>
  </si>
  <si>
    <t>04.11.100</t>
  </si>
  <si>
    <t>Retirada de registro ou válvula aparentes</t>
  </si>
  <si>
    <t>04.11.110</t>
  </si>
  <si>
    <t>Retirada de purificador/bebedouro</t>
  </si>
  <si>
    <t>04.11.120</t>
  </si>
  <si>
    <t>Retirada de torneira ou chuveiro</t>
  </si>
  <si>
    <t>04.11.140</t>
  </si>
  <si>
    <t>Retirada de sifão ou metais sanitários diversos</t>
  </si>
  <si>
    <t>04.11.160</t>
  </si>
  <si>
    <t>Retirada de caixa de descarga de sobrepor ou acoplada</t>
  </si>
  <si>
    <t>04.12</t>
  </si>
  <si>
    <t>Retirada de aparelhos elétricos e hidráulicos</t>
  </si>
  <si>
    <t>04.12.020</t>
  </si>
  <si>
    <t>Retirada de conjunto motor-bomba</t>
  </si>
  <si>
    <t>04.12.040</t>
  </si>
  <si>
    <t>Retirada de motor de bomba de recalque</t>
  </si>
  <si>
    <t>04.13</t>
  </si>
  <si>
    <t>Retirada de impermeabilização e afins</t>
  </si>
  <si>
    <t>04.13.020</t>
  </si>
  <si>
    <t>Retirada de isolamento térmico com material monolítico</t>
  </si>
  <si>
    <t>04.13.060</t>
  </si>
  <si>
    <t>Retirada de isolamento térmico com material em panos</t>
  </si>
  <si>
    <t>04.14</t>
  </si>
  <si>
    <t>Retirada de vidro</t>
  </si>
  <si>
    <t>04.14.020</t>
  </si>
  <si>
    <t>Retirada de vidro ou espelho com raspagem da massa ou retirada de baguete</t>
  </si>
  <si>
    <t>04.14.040</t>
  </si>
  <si>
    <t>Retirada de esquadria em vidro</t>
  </si>
  <si>
    <t>04.17</t>
  </si>
  <si>
    <t>Retirada em instalação elétrica - letra A ate B</t>
  </si>
  <si>
    <t>04.17.020</t>
  </si>
  <si>
    <t>Remoção de aparelho de iluminação ou projetor fixo em teto, piso ou parede</t>
  </si>
  <si>
    <t>04.17.040</t>
  </si>
  <si>
    <t>Remoção de aparelho de iluminação ou projetor fixo em poste ou braço</t>
  </si>
  <si>
    <t>04.17.060</t>
  </si>
  <si>
    <t>Remoção de suporte tipo braquet</t>
  </si>
  <si>
    <t>04.17.080</t>
  </si>
  <si>
    <t>Remoção de barramento de cobre</t>
  </si>
  <si>
    <t>04.17.100</t>
  </si>
  <si>
    <t>Remoção de base de disjuntor tipo QUIK-LAG</t>
  </si>
  <si>
    <t>04.17.120</t>
  </si>
  <si>
    <t>Remoção de base de fusível tipo Diazed</t>
  </si>
  <si>
    <t>04.17.140</t>
  </si>
  <si>
    <t>Remoção de base e haste de para-raios</t>
  </si>
  <si>
    <t>04.17.160</t>
  </si>
  <si>
    <t>Remoção de base ou chave para fusível NH tipo tripolar</t>
  </si>
  <si>
    <t>04.17.180</t>
  </si>
  <si>
    <t>Remoção de base ou chave para fusível NH tipo unipolar</t>
  </si>
  <si>
    <t>04.17.200</t>
  </si>
  <si>
    <t>Remoção de braçadeira para passagem de cordoalha</t>
  </si>
  <si>
    <t>04.17.220</t>
  </si>
  <si>
    <t>Remoção de bucha de passagem interna ou externa</t>
  </si>
  <si>
    <t>04.17.240</t>
  </si>
  <si>
    <t>Remoção de bucha de passagem para neutro</t>
  </si>
  <si>
    <t>04.18</t>
  </si>
  <si>
    <t>Retirada em instalação elétrica - letra C</t>
  </si>
  <si>
    <t>04.18.020</t>
  </si>
  <si>
    <t>Remoção de cabeçote em rede de telefonia</t>
  </si>
  <si>
    <t>04.18.040</t>
  </si>
  <si>
    <t>Remoção de cabo de aço e esticadores de para-raios</t>
  </si>
  <si>
    <t>04.18.060</t>
  </si>
  <si>
    <t>Remoção de caixa de entrada de energia padrão medição indireta completa</t>
  </si>
  <si>
    <t>04.18.070</t>
  </si>
  <si>
    <t>Remoção de caixa de entrada de energia padrão residencial completa</t>
  </si>
  <si>
    <t>04.18.080</t>
  </si>
  <si>
    <t>Remoção de caixa de entrada telefônica completa</t>
  </si>
  <si>
    <t>04.18.090</t>
  </si>
  <si>
    <t>Remoção de caixa de medição padrão completa</t>
  </si>
  <si>
    <t>04.18.120</t>
  </si>
  <si>
    <t>Remoção de caixa estampada</t>
  </si>
  <si>
    <t>04.18.130</t>
  </si>
  <si>
    <t>Remoção de caixa para fusível ou tomada instalada em perfilado</t>
  </si>
  <si>
    <t>04.18.140</t>
  </si>
  <si>
    <t>Remoção de caixa para transformador de corrente</t>
  </si>
  <si>
    <t>04.18.180</t>
  </si>
  <si>
    <t>Remoção de cantoneira metálica</t>
  </si>
  <si>
    <t>04.18.200</t>
  </si>
  <si>
    <t>Remoção de captor de para-raios tipo Franklin</t>
  </si>
  <si>
    <t>04.18.220</t>
  </si>
  <si>
    <t>Remoção de chapa de ferro para bucha de passagem</t>
  </si>
  <si>
    <t>04.18.240</t>
  </si>
  <si>
    <t>Remoção de chave automática da boia</t>
  </si>
  <si>
    <t>04.18.250</t>
  </si>
  <si>
    <t>Remoção de chave base de mármore ou ardósia</t>
  </si>
  <si>
    <t>04.18.260</t>
  </si>
  <si>
    <t>Remoção de chave de ação rápida comando frontal montado em painel</t>
  </si>
  <si>
    <t>04.18.270</t>
  </si>
  <si>
    <t>Remoção de chave fusível indicadora tipo Matheus</t>
  </si>
  <si>
    <t>04.18.280</t>
  </si>
  <si>
    <t>Remoção de chave seccionadora tripolar seca mecanismo de manobra frontal</t>
  </si>
  <si>
    <t>04.18.290</t>
  </si>
  <si>
    <t>Remoção de chave tipo Pacco rotativo</t>
  </si>
  <si>
    <t>04.18.320</t>
  </si>
  <si>
    <t>Remoção de cinta de fixação de eletroduto ou sela para cruzeta em poste</t>
  </si>
  <si>
    <t>04.18.340</t>
  </si>
  <si>
    <t>Remoção de condulete</t>
  </si>
  <si>
    <t>04.18.360</t>
  </si>
  <si>
    <t>Remoção de condutor aparente diâmetro externo acima de 6,5 mm</t>
  </si>
  <si>
    <t>04.18.370</t>
  </si>
  <si>
    <t>Remoção de condutor aparente diâmetro externo até 6,5 mm</t>
  </si>
  <si>
    <t>04.18.380</t>
  </si>
  <si>
    <t>Remoção de condutor embutido diâmetro externo acima de 6,5 mm</t>
  </si>
  <si>
    <t>04.18.390</t>
  </si>
  <si>
    <t>Remoção de condutor embutido diâmetro externo até 6,5 mm</t>
  </si>
  <si>
    <t>04.18.400</t>
  </si>
  <si>
    <t>Remoção de condutor especial</t>
  </si>
  <si>
    <t>04.18.410</t>
  </si>
  <si>
    <t>Remoção de cordoalha ou cabo de cobre nu</t>
  </si>
  <si>
    <t>04.18.420</t>
  </si>
  <si>
    <t>Remoção de contator magnético para comando de bomba</t>
  </si>
  <si>
    <t>04.18.440</t>
  </si>
  <si>
    <t>Remoção de corrente para pendentes</t>
  </si>
  <si>
    <t>04.18.460</t>
  </si>
  <si>
    <t>Remoção de cruzeta de ferro para fixação de projetores</t>
  </si>
  <si>
    <t>04.18.470</t>
  </si>
  <si>
    <t>Remoção de cruzeta de madeira</t>
  </si>
  <si>
    <t>04.19</t>
  </si>
  <si>
    <t>Retirada em instalação elétrica - letra D ate I</t>
  </si>
  <si>
    <t>04.19.020</t>
  </si>
  <si>
    <t>Remoção de disjuntor de volume normal ou reduzido</t>
  </si>
  <si>
    <t>04.19.030</t>
  </si>
  <si>
    <t>Remoção de disjuntor a seco aberto tripolar, 600 V de 800 A</t>
  </si>
  <si>
    <t>04.19.060</t>
  </si>
  <si>
    <t>Remoção de disjuntor termomagnético</t>
  </si>
  <si>
    <t>04.19.080</t>
  </si>
  <si>
    <t>Remoção de fundo de quadro de distribuição ou caixa de passagem</t>
  </si>
  <si>
    <t>04.19.100</t>
  </si>
  <si>
    <t>Remoção de gancho de sustentação de luminária em perfilado</t>
  </si>
  <si>
    <t>04.19.120</t>
  </si>
  <si>
    <t>Remoção de interruptores, tomadas, botão de campainha ou cigarra</t>
  </si>
  <si>
    <t>04.19.140</t>
  </si>
  <si>
    <t>Remoção de isolador tipo castanha e gancho de sustentação</t>
  </si>
  <si>
    <t>04.19.160</t>
  </si>
  <si>
    <t>Remoção de isolador tipo disco completo e gancho de suspensão</t>
  </si>
  <si>
    <t>04.19.180</t>
  </si>
  <si>
    <t>Remoção de isolador tipo pino, inclusive o pino</t>
  </si>
  <si>
    <t>04.19.190</t>
  </si>
  <si>
    <t>Remoção de isolador galvanizado uso geral</t>
  </si>
  <si>
    <t>04.20</t>
  </si>
  <si>
    <t>Retirada em instalação elétrica - letra J ate N</t>
  </si>
  <si>
    <t>04.20.020</t>
  </si>
  <si>
    <t>Remoção de janela de ventilação, iluminação ou ventilação e iluminação padrão</t>
  </si>
  <si>
    <t>04.20.040</t>
  </si>
  <si>
    <t>Remoção de lâmpada</t>
  </si>
  <si>
    <t>04.20.060</t>
  </si>
  <si>
    <t>Remoção de luz de obstáculo</t>
  </si>
  <si>
    <t>04.20.080</t>
  </si>
  <si>
    <t>Remoção de manopla de comando de disjuntor</t>
  </si>
  <si>
    <t>04.20.100</t>
  </si>
  <si>
    <t>Remoção de mão francesa</t>
  </si>
  <si>
    <t>04.20.120</t>
  </si>
  <si>
    <t>Remoção de terminal modular (mufla) tripolar ou unipolar</t>
  </si>
  <si>
    <t>04.21</t>
  </si>
  <si>
    <t>Retirada em instalação elétrica - letra O ate S</t>
  </si>
  <si>
    <t>04.21.020</t>
  </si>
  <si>
    <t>Remoção de óleo de disjuntor ou transformador</t>
  </si>
  <si>
    <t>L</t>
  </si>
  <si>
    <t>04.21.040</t>
  </si>
  <si>
    <t>Remoção de pára-raios tipo cristal-valve em cabine primária</t>
  </si>
  <si>
    <t>04.21.050</t>
  </si>
  <si>
    <t>Remoção de pára-raios tipo cristal-valve em poste singelo ou estaleiro</t>
  </si>
  <si>
    <t>04.21.060</t>
  </si>
  <si>
    <t>Remoção de perfilado</t>
  </si>
  <si>
    <t>04.21.100</t>
  </si>
  <si>
    <t>Remoção de porta de quadro ou painel</t>
  </si>
  <si>
    <t>04.21.130</t>
  </si>
  <si>
    <t>Remoção de poste de concreto</t>
  </si>
  <si>
    <t>04.21.140</t>
  </si>
  <si>
    <t>Remoção de poste metálico</t>
  </si>
  <si>
    <t>04.21.150</t>
  </si>
  <si>
    <t>Remoção de poste de madeira</t>
  </si>
  <si>
    <t>04.21.160</t>
  </si>
  <si>
    <t>Remoção de quadro de distribuição, chamada ou caixa de passagem</t>
  </si>
  <si>
    <t>04.21.200</t>
  </si>
  <si>
    <t>Remoção de reator para lâmpada</t>
  </si>
  <si>
    <t>04.21.210</t>
  </si>
  <si>
    <t>Remoção de reator para lâmpada fixo em poste</t>
  </si>
  <si>
    <t>04.21.240</t>
  </si>
  <si>
    <t>Remoção de relé</t>
  </si>
  <si>
    <t>04.21.260</t>
  </si>
  <si>
    <t>Remoção de roldana</t>
  </si>
  <si>
    <t>04.21.280</t>
  </si>
  <si>
    <t>Remoção de soquete</t>
  </si>
  <si>
    <t>04.21.300</t>
  </si>
  <si>
    <t>Remoção de suporte de transformador em poste singelo ou estaleiro</t>
  </si>
  <si>
    <t>04.22</t>
  </si>
  <si>
    <t>Retirada em instalação elétrica - letra T ate o final</t>
  </si>
  <si>
    <t>04.22.020</t>
  </si>
  <si>
    <t>Remoção de terminal ou conector para cabos</t>
  </si>
  <si>
    <t>04.22.040</t>
  </si>
  <si>
    <t>Remoção de transformador de potência em cabine primária</t>
  </si>
  <si>
    <t>04.22.050</t>
  </si>
  <si>
    <t>Remoção de transformador de potencial completo (pequeno)</t>
  </si>
  <si>
    <t>04.22.060</t>
  </si>
  <si>
    <t>Remoção de transformador de potência trifásico até 225 kVA, a óleo, em poste singelo</t>
  </si>
  <si>
    <t>04.22.100</t>
  </si>
  <si>
    <t>Remoção de tubulação elétrica aparente com diâmetro externo acima de 50 mm</t>
  </si>
  <si>
    <t>04.22.110</t>
  </si>
  <si>
    <t>Remoção de tubulação elétrica aparente com diâmetro externo até 50 mm</t>
  </si>
  <si>
    <t>04.22.120</t>
  </si>
  <si>
    <t>Remoção de tubulação elétrica embutida com diâmetro externo acima de 50 mm</t>
  </si>
  <si>
    <t>04.22.130</t>
  </si>
  <si>
    <t>Remoção de tubulação elétrica embutida com diâmetro externo até 50 mm</t>
  </si>
  <si>
    <t>04.22.200</t>
  </si>
  <si>
    <t>Remoção de vergalhão</t>
  </si>
  <si>
    <t>04.30</t>
  </si>
  <si>
    <t>Retirada em instalação hidráulica</t>
  </si>
  <si>
    <t>04.30.020</t>
  </si>
  <si>
    <t>Remoção de calha ou rufo</t>
  </si>
  <si>
    <t>04.30.040</t>
  </si>
  <si>
    <t>Remoção de condutor aparente</t>
  </si>
  <si>
    <t>04.30.060</t>
  </si>
  <si>
    <t>Remoção de tubulação hidráulica em geral, incluindo conexões, caixas e ralos</t>
  </si>
  <si>
    <t>04.30.080</t>
  </si>
  <si>
    <t>Remoção de hidrante de parede completo</t>
  </si>
  <si>
    <t>04.30.100</t>
  </si>
  <si>
    <t>Remoção de reservatório em fibrocimento até 1000 litros</t>
  </si>
  <si>
    <t>04.31</t>
  </si>
  <si>
    <t>Retirada em instalação de combate a incêndio</t>
  </si>
  <si>
    <t>04.31.010</t>
  </si>
  <si>
    <t>Retirada de bico de sprinkler</t>
  </si>
  <si>
    <t>04.35</t>
  </si>
  <si>
    <t>Retirada de sistema e equipamento de conforto mecânico</t>
  </si>
  <si>
    <t>04.35.050</t>
  </si>
  <si>
    <t>Retirada de aparelho de ar condicionado portátil</t>
  </si>
  <si>
    <t>04.40</t>
  </si>
  <si>
    <t>Retirada diversa de pecas pre-moldadas</t>
  </si>
  <si>
    <t>04.40.010</t>
  </si>
  <si>
    <t>Retirada manual de guia pré-moldada, inclusive limpeza, carregamento, transporte até 1 quilômetro e descarregamento</t>
  </si>
  <si>
    <t>04.40.020</t>
  </si>
  <si>
    <t>Retirada de soleira ou peitoril em geral</t>
  </si>
  <si>
    <t>04.40.030</t>
  </si>
  <si>
    <t>Retirada manual de guia pré-moldada, inclusive limpeza e empilhamento</t>
  </si>
  <si>
    <t>04.40.050</t>
  </si>
  <si>
    <t>Retirada manual de paralelepípedo ou lajota de concreto, inclusive limpeza, carregamento, transporte até 1 quilômetro e descarregamento</t>
  </si>
  <si>
    <t>04.40.070</t>
  </si>
  <si>
    <t>Retirada manual de paralelepípedo ou lajota de concreto, inclusive limpeza e empilhamento</t>
  </si>
  <si>
    <t>04.41</t>
  </si>
  <si>
    <t>Retirada de dispositivos viários</t>
  </si>
  <si>
    <t>04.41.001</t>
  </si>
  <si>
    <t>Retirada de placa de solo</t>
  </si>
  <si>
    <t>05</t>
  </si>
  <si>
    <t>TRANSPORTE E MOVIMENTACAO, DENTRO E FORA DA OBRA</t>
  </si>
  <si>
    <t>05.04</t>
  </si>
  <si>
    <t>Transporte de material solto</t>
  </si>
  <si>
    <t>05.04.060</t>
  </si>
  <si>
    <t>Transporte manual horizontal e/ou vertical de entulho até o local de despejo - ensacado</t>
  </si>
  <si>
    <t>05.07</t>
  </si>
  <si>
    <t>Transporte comercial, carreteiro e aluguel</t>
  </si>
  <si>
    <t>05.07.040</t>
  </si>
  <si>
    <t>Remoção de entulho separado de obra com caçamba metálica - terra, alvenaria, concreto, argamassa, madeira, papel, plástico ou metal</t>
  </si>
  <si>
    <t>05.07.050</t>
  </si>
  <si>
    <t>Remoção de entulho de obra com caçamba metálica - material volumoso e misturado por alvenaria, terra, madeira, papel, plástico e metal</t>
  </si>
  <si>
    <t>05.07.060</t>
  </si>
  <si>
    <t>Remoção de entulho de obra com caçamba metálica - material rejeitado e misturado por vegetação, isopor, manta asfáltica e lã de vidro</t>
  </si>
  <si>
    <t>05.07.070</t>
  </si>
  <si>
    <t>Remoção de entulho de obra com caçamba metálica - gesso e/ou drywall</t>
  </si>
  <si>
    <t>05.08</t>
  </si>
  <si>
    <t>Transporte mecanizado de material solto</t>
  </si>
  <si>
    <t>05.08.060</t>
  </si>
  <si>
    <t>Transporte de entulho, para distâncias superiores ao 3° km até o 5° km</t>
  </si>
  <si>
    <t>05.08.080</t>
  </si>
  <si>
    <t>Transporte de entulho, para distâncias superiores ao 5° km até o 10° km</t>
  </si>
  <si>
    <t>05.08.100</t>
  </si>
  <si>
    <t>Transporte de entulho, para distâncias superiores ao 10° km até o 15° km</t>
  </si>
  <si>
    <t>05.08.120</t>
  </si>
  <si>
    <t>Transporte de entulho, para distâncias superiores ao 15° km até o 20° km</t>
  </si>
  <si>
    <t>05.08.140</t>
  </si>
  <si>
    <t>Transporte de entulho, para distâncias superiores ao 20° km</t>
  </si>
  <si>
    <t>M3XKM</t>
  </si>
  <si>
    <t>05.08.220</t>
  </si>
  <si>
    <t>Carregamento mecanizado de entulho fragmentado, com caminhão à disposição dentro da obra, até o raio de 1 km</t>
  </si>
  <si>
    <t>05.09</t>
  </si>
  <si>
    <t>Taxas de recolhimento</t>
  </si>
  <si>
    <t>05.09.006</t>
  </si>
  <si>
    <t>Taxa de destinação de resíduo sólido em aterro, tipo inerte</t>
  </si>
  <si>
    <t>T</t>
  </si>
  <si>
    <t>05.09.007</t>
  </si>
  <si>
    <t>Taxa de destinação de resíduo sólido em aterro, tipo solo/terra</t>
  </si>
  <si>
    <t>05.09.008</t>
  </si>
  <si>
    <t>Transporte e taxa de destinação de resíduo sólido em aterro, tipo telhas cimento amianto</t>
  </si>
  <si>
    <t>05.10</t>
  </si>
  <si>
    <t>Transporte mecanizado de solo</t>
  </si>
  <si>
    <t>05.10.010</t>
  </si>
  <si>
    <t>Carregamento mecanizado de solo de 1ª e 2ª categoria</t>
  </si>
  <si>
    <t>05.10.020</t>
  </si>
  <si>
    <t>Transporte de solo de 1ª e 2ª categoria por caminhão até o 2° km</t>
  </si>
  <si>
    <t>05.10.021</t>
  </si>
  <si>
    <t>Transporte de solo de 1ª e 2ª categoria por caminhão para distâncias superiores ao 2° km até o 3° km</t>
  </si>
  <si>
    <t>05.10.022</t>
  </si>
  <si>
    <t>Transporte de solo de 1ª e 2ª categoria por caminhão para distâncias superiores ao 3° km até o 5° km</t>
  </si>
  <si>
    <t>05.10.023</t>
  </si>
  <si>
    <t>Transporte de solo de 1ª e 2ª categoria por caminhão para distâncias superiores ao 5° km até o 10° km</t>
  </si>
  <si>
    <t>05.10.024</t>
  </si>
  <si>
    <t>Transporte de solo de 1ª e 2ª categoria por caminhão para distâncias superiores ao 10° km até o 15° km</t>
  </si>
  <si>
    <t>05.10.025</t>
  </si>
  <si>
    <t>Transporte de solo de 1ª e 2ª categoria por caminhão para distâncias superiores ao 15° km até o 20° km</t>
  </si>
  <si>
    <t>05.10.026</t>
  </si>
  <si>
    <t>Transporte de solo de 1ª e 2ª categoria por caminhão para distâncias superiores ao 20° km</t>
  </si>
  <si>
    <t>05.10.030</t>
  </si>
  <si>
    <t>Transporte de solo brejoso por caminhão até o 2° km</t>
  </si>
  <si>
    <t>05.10.031</t>
  </si>
  <si>
    <t>Transporte de solo brejoso por caminhão para distâncias superiores ao 2° km até o 3° km</t>
  </si>
  <si>
    <t>05.10.032</t>
  </si>
  <si>
    <t>Transporte de solo brejoso por caminhão para distâncias superiores ao 3° km até o 5° km</t>
  </si>
  <si>
    <t>05.10.033</t>
  </si>
  <si>
    <t>Transporte de solo brejoso por caminhão para distâncias superiores ao 5° km até o 10° km</t>
  </si>
  <si>
    <t>05.10.034</t>
  </si>
  <si>
    <t>Transporte de solo brejoso por caminhão para distâncias superiores ao 10° km até o 15° km</t>
  </si>
  <si>
    <t>05.10.035</t>
  </si>
  <si>
    <t>Transporte de solo brejoso por caminhão para distâncias superiores ao 15° km até o 20° km</t>
  </si>
  <si>
    <t>05.10.036</t>
  </si>
  <si>
    <t>Transporte de solo brejoso por caminhão para distâncias superiores ao 20° km</t>
  </si>
  <si>
    <t>06</t>
  </si>
  <si>
    <t>SERVICO EM SOLO E ROCHA, MANUAL</t>
  </si>
  <si>
    <t>06.01</t>
  </si>
  <si>
    <t>Escavação manual em campo aberto de solo, exceto rocha</t>
  </si>
  <si>
    <t>06.01.020</t>
  </si>
  <si>
    <t>Escavação manual em solo de 1ª e 2ª categoria em campo aberto</t>
  </si>
  <si>
    <t>06.01.040</t>
  </si>
  <si>
    <t>Escavação manual em solo brejoso em campo aberto</t>
  </si>
  <si>
    <t>06.02</t>
  </si>
  <si>
    <t>Escavação manual em valas e buracos de solo, exceto rocha</t>
  </si>
  <si>
    <t>06.02.020</t>
  </si>
  <si>
    <t>Escavação manual em solo de 1ª e 2ª categoria em vala ou cava até 1,5 m</t>
  </si>
  <si>
    <t>06.02.040</t>
  </si>
  <si>
    <t>Escavação manual em solo de 1ª e 2ª categoria em vala ou cava além de 1,5 m</t>
  </si>
  <si>
    <t>06.11</t>
  </si>
  <si>
    <t>Reaterro manual sem fornecimento de material</t>
  </si>
  <si>
    <t>06.11.020</t>
  </si>
  <si>
    <t>Reaterro manual para simples regularização sem compactação</t>
  </si>
  <si>
    <t>06.11.040</t>
  </si>
  <si>
    <t>Reaterro manual apiloado sem controle de compactação</t>
  </si>
  <si>
    <t>06.11.060</t>
  </si>
  <si>
    <t>Reaterro manual com adição de 2% de cimento</t>
  </si>
  <si>
    <t>06.12</t>
  </si>
  <si>
    <t>Aterro manual sem fornecimento de material</t>
  </si>
  <si>
    <t>06.12.020</t>
  </si>
  <si>
    <t>Aterro manual apiloado de área interna com maço de 30 kg</t>
  </si>
  <si>
    <t>06.14</t>
  </si>
  <si>
    <t>Carga / carregamento e descarga manual</t>
  </si>
  <si>
    <t>06.14.020</t>
  </si>
  <si>
    <t>Carga manual de solo</t>
  </si>
  <si>
    <t>07</t>
  </si>
  <si>
    <t>SERVICO EM SOLO E ROCHA, MECANIZADO</t>
  </si>
  <si>
    <t>07.01</t>
  </si>
  <si>
    <t>Escavação ou corte mecanizados em campo aberto de solo, exceto rocha</t>
  </si>
  <si>
    <t>07.01.010</t>
  </si>
  <si>
    <t>Escavação e carga mecanizada para exploração de solo em jazida</t>
  </si>
  <si>
    <t>07.01.020</t>
  </si>
  <si>
    <t>Escavação e carga mecanizada em solo de 1ª categoria, em campo aberto</t>
  </si>
  <si>
    <t>07.01.060</t>
  </si>
  <si>
    <t>Escavação e carga mecanizada em solo de 2ª categoria, em campo aberto</t>
  </si>
  <si>
    <t>07.01.120</t>
  </si>
  <si>
    <t>Carga e remoção de terra até a distância média de 1 km</t>
  </si>
  <si>
    <t>07.02</t>
  </si>
  <si>
    <t>Escavação mecanizada de valas e buracos em solo, exceto rocha</t>
  </si>
  <si>
    <t>07.02.020</t>
  </si>
  <si>
    <t>Escavação mecanizada de valas ou cavas com profundidade de até 2 m</t>
  </si>
  <si>
    <t>07.02.040</t>
  </si>
  <si>
    <t>Escavação mecanizada de valas ou cavas com profundidade de até 3 m</t>
  </si>
  <si>
    <t>07.02.060</t>
  </si>
  <si>
    <t>Escavação mecanizada de valas ou cavas com profundidade de até 4 m</t>
  </si>
  <si>
    <t>07.02.080</t>
  </si>
  <si>
    <t>Escavação mecanizada de valas ou cavas com profundidade acima de 4 m, com escavadeira hidráulica</t>
  </si>
  <si>
    <t>07.05</t>
  </si>
  <si>
    <t>Escavação mecanizada em solo brejoso ou turfa</t>
  </si>
  <si>
    <t>07.05.010</t>
  </si>
  <si>
    <t>Escavação e carga mecanizada em solo brejoso ou turfa</t>
  </si>
  <si>
    <t>07.05.020</t>
  </si>
  <si>
    <t>Escavação e carga mecanizada em solo vegetal superficial</t>
  </si>
  <si>
    <t>07.06</t>
  </si>
  <si>
    <t>Escavação ou carga mecanizada em campo aberto</t>
  </si>
  <si>
    <t>07.06.010</t>
  </si>
  <si>
    <t>Escavação e carga mecanizada em campo aberto, com rompedor hidráulico, em rocha</t>
  </si>
  <si>
    <t>07.10</t>
  </si>
  <si>
    <t>Apiloamento e nivelamento mecanizado de solo</t>
  </si>
  <si>
    <t>07.10.020</t>
  </si>
  <si>
    <t>Espalhamento de solo em bota-fora com compactação sem controle</t>
  </si>
  <si>
    <t>07.11</t>
  </si>
  <si>
    <t>Reaterro mecanizado sem fornecimento de material</t>
  </si>
  <si>
    <t>07.11.020</t>
  </si>
  <si>
    <t>Reaterro compactado mecanizado de vala ou cava com compactador</t>
  </si>
  <si>
    <t>07.11.040</t>
  </si>
  <si>
    <t>Reaterro compactado mecanizado de vala ou cava com rolo, mínimo de 95% PN</t>
  </si>
  <si>
    <t>07.12</t>
  </si>
  <si>
    <t>Aterro mecanizado sem fornecimento de material</t>
  </si>
  <si>
    <t>07.12.010</t>
  </si>
  <si>
    <t>Compactação de aterro mecanizado mínimo de 95% PN, sem fornecimento de solo em áreas fechadas</t>
  </si>
  <si>
    <t>07.12.020</t>
  </si>
  <si>
    <t>Compactação de aterro mecanizado mínimo de 95% PN, sem fornecimento de solo em campo aberto</t>
  </si>
  <si>
    <t>07.12.030</t>
  </si>
  <si>
    <t>Compactação de aterro mecanizado a 100% PN, sem fornecimento de solo em campo aberto</t>
  </si>
  <si>
    <t>07.12.040</t>
  </si>
  <si>
    <t>Aterro mecanizado por compensação, solo de 1ª categoria em campo aberto, sem compactação do aterro</t>
  </si>
  <si>
    <t>08</t>
  </si>
  <si>
    <t>ESCORAMENTO, CONTENCAO E DRENAGEM</t>
  </si>
  <si>
    <t>08.01</t>
  </si>
  <si>
    <t>Escoramento</t>
  </si>
  <si>
    <t>08.01.020</t>
  </si>
  <si>
    <t>Escoramento de solo contínuo</t>
  </si>
  <si>
    <t>08.01.040</t>
  </si>
  <si>
    <t>Escoramento de solo descontínuo</t>
  </si>
  <si>
    <t>08.01.060</t>
  </si>
  <si>
    <t>Escoramento de solo pontaletado</t>
  </si>
  <si>
    <t>08.01.080</t>
  </si>
  <si>
    <t>Escoramento de solo especial</t>
  </si>
  <si>
    <t>08.01.100</t>
  </si>
  <si>
    <t>Escoramento com estacas pranchas metálicas - profundidade até 4 m</t>
  </si>
  <si>
    <t>08.01.110</t>
  </si>
  <si>
    <t>Escoramento com estacas pranchas metálicas - profundidade até 6 m</t>
  </si>
  <si>
    <t>08.01.120</t>
  </si>
  <si>
    <t>Escoramento com estacas pranchas metálicas - profundidade até 8 m</t>
  </si>
  <si>
    <t>08.02</t>
  </si>
  <si>
    <t>Cimbramento</t>
  </si>
  <si>
    <t>08.02.020</t>
  </si>
  <si>
    <t>Cimbramento em madeira com estroncas de eucalipto</t>
  </si>
  <si>
    <t>08.02.040</t>
  </si>
  <si>
    <t>Cimbramento em perfil metálico para obras de arte</t>
  </si>
  <si>
    <t>08.02.050</t>
  </si>
  <si>
    <t>Cimbramento tubular metálico</t>
  </si>
  <si>
    <t>M3MES</t>
  </si>
  <si>
    <t>08.02.060</t>
  </si>
  <si>
    <t>Montagem e desmontagem de cimbramento tubular metálico</t>
  </si>
  <si>
    <t>08.03</t>
  </si>
  <si>
    <t>Descimbramento</t>
  </si>
  <si>
    <t>08.03.020</t>
  </si>
  <si>
    <t>Descimbramento em madeira</t>
  </si>
  <si>
    <t>08.05</t>
  </si>
  <si>
    <t>Manta, filtro e dreno</t>
  </si>
  <si>
    <t>08.05.010</t>
  </si>
  <si>
    <t>Geomembrana em polietileno de alta densidade PEAD de 1 mm</t>
  </si>
  <si>
    <t>08.05.100</t>
  </si>
  <si>
    <t>Dreno com pedra britada</t>
  </si>
  <si>
    <t>08.05.110</t>
  </si>
  <si>
    <t>Dreno com areia grossa</t>
  </si>
  <si>
    <t>08.05.180</t>
  </si>
  <si>
    <t>Manta geotêxtil com resistência à tração longitudinal de 10kN/m e transversal de 9kN/m</t>
  </si>
  <si>
    <t>08.05.190</t>
  </si>
  <si>
    <t>Manta geotêxtil com resistência à tração longitudinal de 16kN/m e transversal de 14kN/m</t>
  </si>
  <si>
    <t>08.05.220</t>
  </si>
  <si>
    <t>Manta geotêxtil com resistência à tração longitudinal de 31kN/m e transversal de 27kN/m</t>
  </si>
  <si>
    <t>08.06</t>
  </si>
  <si>
    <t>Barbaca</t>
  </si>
  <si>
    <t>08.06.040</t>
  </si>
  <si>
    <t>Barbacã em tubo de PVC com diâmetro 50 mm</t>
  </si>
  <si>
    <t>08.06.060</t>
  </si>
  <si>
    <t>Barbacã em tubo de PVC com diâmetro 75 mm</t>
  </si>
  <si>
    <t>08.06.080</t>
  </si>
  <si>
    <t>Barbacã em tubo de PVC com diâmetro 100 mm</t>
  </si>
  <si>
    <t>08.07</t>
  </si>
  <si>
    <t>Esgotamento</t>
  </si>
  <si>
    <t>08.07.050</t>
  </si>
  <si>
    <t>Taxa de mobilização e desmobilização de equipamentos para execução de rebaixamento de lençol freático</t>
  </si>
  <si>
    <t>08.07.060</t>
  </si>
  <si>
    <t>Locação de conjunto de bombeamento a vácuo para rebaixamento de lençol freático, com até 50 ponteiras e potência até 15 HP, mínimo 30 dias</t>
  </si>
  <si>
    <t>CJxDI</t>
  </si>
  <si>
    <t>08.07.070</t>
  </si>
  <si>
    <t>Ponteiras filtrantes, profundidade até 5 m</t>
  </si>
  <si>
    <t>08.07.090</t>
  </si>
  <si>
    <t>Esgotamento de águas superficiais com bomba de superfície ou submersa</t>
  </si>
  <si>
    <t>HPXh</t>
  </si>
  <si>
    <t>08.10</t>
  </si>
  <si>
    <t>Contenção</t>
  </si>
  <si>
    <t>08.10.040</t>
  </si>
  <si>
    <t>Enrocamento com pedra arrumada</t>
  </si>
  <si>
    <t>08.10.060</t>
  </si>
  <si>
    <t>Enrocamento com pedra assentada</t>
  </si>
  <si>
    <t>08.10.108</t>
  </si>
  <si>
    <t>Gabião tipo caixa em tela metálica, altura de 0,5 m, com revestimento liga zinco/alumínio, malha hexagonal 8/10 cm, fio diâmetro 2,7 mm, independente do formato ou utilização</t>
  </si>
  <si>
    <t>08.10.109</t>
  </si>
  <si>
    <t>Gabião tipo caixa em tela metálica, altura de 1 m, com revestimento liga zinco/alumínio, malha hexagonal 8/10 cm, fio diâmetro 2,7 mm, independente do formato ou utilização</t>
  </si>
  <si>
    <t>09</t>
  </si>
  <si>
    <t>FORMA</t>
  </si>
  <si>
    <t>09.01</t>
  </si>
  <si>
    <t>Forma em tabua</t>
  </si>
  <si>
    <t>09.01.020</t>
  </si>
  <si>
    <t>Forma em madeira comum para fundação</t>
  </si>
  <si>
    <t>09.01.030</t>
  </si>
  <si>
    <t>Forma em madeira comum para estrutura</t>
  </si>
  <si>
    <t>09.01.040</t>
  </si>
  <si>
    <t>Forma em madeira comum para caixão perdido</t>
  </si>
  <si>
    <t>09.01.150</t>
  </si>
  <si>
    <t>Desmontagem de forma em madeira para estrutura de laje, com tábuas</t>
  </si>
  <si>
    <t>09.01.160</t>
  </si>
  <si>
    <t>Desmontagem de forma em madeira para estrutura de vigas, com tábuas</t>
  </si>
  <si>
    <t>09.02</t>
  </si>
  <si>
    <t>Forma em madeira compensada</t>
  </si>
  <si>
    <t>09.02.020</t>
  </si>
  <si>
    <t>Forma plana em compensado para estrutura convencional</t>
  </si>
  <si>
    <t>09.02.040</t>
  </si>
  <si>
    <t>Forma plana em compensado para estrutura aparente</t>
  </si>
  <si>
    <t>09.02.060</t>
  </si>
  <si>
    <t>Forma curva em compensado para estrutura aparente</t>
  </si>
  <si>
    <t>09.02.080</t>
  </si>
  <si>
    <t>Forma plana em compensado para obra de arte, sem cimbramento</t>
  </si>
  <si>
    <t>09.02.100</t>
  </si>
  <si>
    <t>Forma em compensado para encamisamento de tubulão</t>
  </si>
  <si>
    <t>09.02.120</t>
  </si>
  <si>
    <t>Forma ripada de 5 cm na vertical</t>
  </si>
  <si>
    <t>09.02.130</t>
  </si>
  <si>
    <t>Forma plana em compensado para estrutura convencional com cimbramento tubular metálico</t>
  </si>
  <si>
    <t>09.02.140</t>
  </si>
  <si>
    <t>Forma plana em compensado para estrutura aparente com cimbramento tubular metálico</t>
  </si>
  <si>
    <t>09.02.150</t>
  </si>
  <si>
    <t>Forma curva em compensado para estrutura convencional com cimbramento tubular metálico</t>
  </si>
  <si>
    <t>09.04</t>
  </si>
  <si>
    <t>Forma em papelão</t>
  </si>
  <si>
    <t>09.04.020</t>
  </si>
  <si>
    <t>Forma em tubo de papelão com diâmetro de 25 cm</t>
  </si>
  <si>
    <t>09.04.030</t>
  </si>
  <si>
    <t>Forma em tubo de papelão com diâmetro de 30 cm</t>
  </si>
  <si>
    <t>09.04.040</t>
  </si>
  <si>
    <t>Forma em tubo de papelão com diâmetro de 35 cm</t>
  </si>
  <si>
    <t>09.04.050</t>
  </si>
  <si>
    <t>Forma em tubo de papelão com diâmetro de 40 cm</t>
  </si>
  <si>
    <t>09.04.060</t>
  </si>
  <si>
    <t>Forma em tubo de papelão com diâmetro de 45 cm</t>
  </si>
  <si>
    <t>09.04.070</t>
  </si>
  <si>
    <t>Forma em tubo de papelão com diâmetro de 50 cm</t>
  </si>
  <si>
    <t>09.07</t>
  </si>
  <si>
    <t>Forma em polipropileno</t>
  </si>
  <si>
    <t>09.07.060</t>
  </si>
  <si>
    <t>Forma em polipropileno (cubeta) e acessórios para laje nervurada com dimensões variáveis - locação</t>
  </si>
  <si>
    <t>10</t>
  </si>
  <si>
    <t>ARMADURA E CORDOALHA ESTRUTURAL</t>
  </si>
  <si>
    <t>10.01</t>
  </si>
  <si>
    <t>Armadura em barra</t>
  </si>
  <si>
    <t>10.01.020</t>
  </si>
  <si>
    <t>Armadura em barra de aço CA-25 fyk = 250 MPa</t>
  </si>
  <si>
    <t>10.01.040</t>
  </si>
  <si>
    <t>Armadura em barra de aço CA-50 (A ou B) fyk = 500 MPa</t>
  </si>
  <si>
    <t>10.01.060</t>
  </si>
  <si>
    <t>Armadura em barra de aço CA-60 (A ou B) fyk = 600 MPa</t>
  </si>
  <si>
    <t>10.02</t>
  </si>
  <si>
    <t>Armadura em tela</t>
  </si>
  <si>
    <t>10.02.020</t>
  </si>
  <si>
    <t>Armadura em tela soldada de aço</t>
  </si>
  <si>
    <t>11</t>
  </si>
  <si>
    <t>CONCRETO, MASSA E LASTRO</t>
  </si>
  <si>
    <t>11.01</t>
  </si>
  <si>
    <t>Concreto usinado com controle fck - fornecimento do material</t>
  </si>
  <si>
    <t>11.01.100</t>
  </si>
  <si>
    <t>Concreto usinado, fck = 20 MPa</t>
  </si>
  <si>
    <t>11.01.130</t>
  </si>
  <si>
    <t>Concreto usinado, fck = 25 MPa</t>
  </si>
  <si>
    <t>11.01.160</t>
  </si>
  <si>
    <t>Concreto usinado, fck = 30 MPa</t>
  </si>
  <si>
    <t>11.01.170</t>
  </si>
  <si>
    <t>Concreto usinado, fck = 35 MPa</t>
  </si>
  <si>
    <t>11.01.190</t>
  </si>
  <si>
    <t>Concreto usinado, fck = 40 MPa</t>
  </si>
  <si>
    <t>11.01.260</t>
  </si>
  <si>
    <t>Concreto usinado, fck = 20 MPa - para bombeamento</t>
  </si>
  <si>
    <t>11.01.290</t>
  </si>
  <si>
    <t>Concreto usinado, fck = 25 MPa - para bombeamento</t>
  </si>
  <si>
    <t>11.01.320</t>
  </si>
  <si>
    <t>Concreto usinado, fck = 30 MPa - para bombeamento</t>
  </si>
  <si>
    <t>11.01.321</t>
  </si>
  <si>
    <t>Concreto usinado, fck = 35 MPa - para bombeamento</t>
  </si>
  <si>
    <t>11.01.350</t>
  </si>
  <si>
    <t>Concreto usinado, fck = 40 MPa - para bombeamento</t>
  </si>
  <si>
    <t>11.01.520</t>
  </si>
  <si>
    <t>Concreto usinado, fck = 30 MPa - para bombeamento em estaca hélice contínua</t>
  </si>
  <si>
    <t>11.01.630</t>
  </si>
  <si>
    <t>Concreto usinado, fck = 25 MPa - para perfil extrudado</t>
  </si>
  <si>
    <t>11.02</t>
  </si>
  <si>
    <t>Concreto usinado não estrutural - fornecimento do material</t>
  </si>
  <si>
    <t>11.02.020</t>
  </si>
  <si>
    <t>Concreto usinado não estrutural mínimo 150 kg cimento / m³</t>
  </si>
  <si>
    <t>11.02.040</t>
  </si>
  <si>
    <t>Concreto usinado não estrutural mínimo 200 kg cimento / m³</t>
  </si>
  <si>
    <t>11.02.060</t>
  </si>
  <si>
    <t>Concreto usinado não estrutural mínimo 300 kg cimento / m³</t>
  </si>
  <si>
    <t>11.03</t>
  </si>
  <si>
    <t>Concreto executado no local com controle fck - fornecimento do material</t>
  </si>
  <si>
    <t>11.03.090</t>
  </si>
  <si>
    <t>Concreto preparado no local, fck = 20 MPa</t>
  </si>
  <si>
    <t>11.03.140</t>
  </si>
  <si>
    <t>Concreto preparado no local, fck = 30 MPa</t>
  </si>
  <si>
    <t>11.04</t>
  </si>
  <si>
    <t>Concreto não estrutural executado no local - fornecimento do material</t>
  </si>
  <si>
    <t>11.04.020</t>
  </si>
  <si>
    <t>Concreto não estrutural executado no local, mínimo 150 kg cimento / m³</t>
  </si>
  <si>
    <t>11.04.040</t>
  </si>
  <si>
    <t>Concreto não estrutural executado no local, mínimo 200 kg cimento / m³</t>
  </si>
  <si>
    <t>11.04.060</t>
  </si>
  <si>
    <t>Concreto não estrutural executado no local, mínimo 300 kg cimento / m³</t>
  </si>
  <si>
    <t>11.05</t>
  </si>
  <si>
    <t>Concreto e argamassa especial</t>
  </si>
  <si>
    <t>11.05.010</t>
  </si>
  <si>
    <t>Argamassa em solo e cimento a 5% em peso</t>
  </si>
  <si>
    <t>11.05.030</t>
  </si>
  <si>
    <t>Argamassa graute expansiva autonivelante de alta resistência</t>
  </si>
  <si>
    <t>11.05.040</t>
  </si>
  <si>
    <t>Argamassa graute</t>
  </si>
  <si>
    <t>11.05.060</t>
  </si>
  <si>
    <t>Concreto ciclópico - fornecimento e aplicação (com 30% de pedra rachão), concreto fck 15 Mpa</t>
  </si>
  <si>
    <t>11.05.120</t>
  </si>
  <si>
    <t>Execução de concreto projetado - consumo de cimento 350 kg/m³</t>
  </si>
  <si>
    <t>11.11</t>
  </si>
  <si>
    <t>Argamassas especiais</t>
  </si>
  <si>
    <t>11.11.030</t>
  </si>
  <si>
    <t>Argamassa de cimento e areia, fck = 20 MPa, consumo de cimento 600 kg/m³ - material para injeção em estaca raiz</t>
  </si>
  <si>
    <t>11.16</t>
  </si>
  <si>
    <t>Lançamento e aplicação</t>
  </si>
  <si>
    <t>11.16.020</t>
  </si>
  <si>
    <t>Lançamento, espalhamento e adensamento de concreto ou massa em lastro e/ou enchimento</t>
  </si>
  <si>
    <t>11.16.040</t>
  </si>
  <si>
    <t>Lançamento e adensamento de concreto ou massa em fundação</t>
  </si>
  <si>
    <t>11.16.060</t>
  </si>
  <si>
    <t>Lançamento e adensamento de concreto ou massa em estrutura</t>
  </si>
  <si>
    <t>11.16.080</t>
  </si>
  <si>
    <t>Lançamento e adensamento de concreto ou massa por bombeamento</t>
  </si>
  <si>
    <t>11.16.220</t>
  </si>
  <si>
    <t>Nivelamento de piso em concreto com acabadora de superfície</t>
  </si>
  <si>
    <t>11.18</t>
  </si>
  <si>
    <t>Lastro e enchimento</t>
  </si>
  <si>
    <t>11.18.020</t>
  </si>
  <si>
    <t>Lastro de areia</t>
  </si>
  <si>
    <t>11.18.040</t>
  </si>
  <si>
    <t>Lastro de pedra britada</t>
  </si>
  <si>
    <t>11.18.060</t>
  </si>
  <si>
    <t>Lona plástica</t>
  </si>
  <si>
    <t>11.18.070</t>
  </si>
  <si>
    <t>Enchimento de laje com concreto celular com densidade de 1.200 kg/m³</t>
  </si>
  <si>
    <t>11.18.080</t>
  </si>
  <si>
    <t>Enchimento de laje com tijolos cerâmicos furados</t>
  </si>
  <si>
    <t>11.18.110</t>
  </si>
  <si>
    <t>Enchimento de nichos em geral, com material proveniente de entulho</t>
  </si>
  <si>
    <t>11.18.140</t>
  </si>
  <si>
    <t>Lastro e/ou fundação em rachão mecanizado</t>
  </si>
  <si>
    <t>11.18.150</t>
  </si>
  <si>
    <t>Lastro e/ou fundação em rachão manual</t>
  </si>
  <si>
    <t>11.18.160</t>
  </si>
  <si>
    <t>Enchimento de nichos em geral, com areia</t>
  </si>
  <si>
    <t>11.18.180</t>
  </si>
  <si>
    <t>Colchão de areia</t>
  </si>
  <si>
    <t>11.18.190</t>
  </si>
  <si>
    <t>Enchimento de nichos com poliestireno expandido do tipo P-1</t>
  </si>
  <si>
    <t>11.18.220</t>
  </si>
  <si>
    <t>Enchimento de nichos com poliestireno expandido do tipo EPS-5F</t>
  </si>
  <si>
    <t>11.20</t>
  </si>
  <si>
    <t>Reparos, conservações e complementos - GRUPO 11</t>
  </si>
  <si>
    <t>11.20.030</t>
  </si>
  <si>
    <t>Cura química de concreto à base de película emulsionada</t>
  </si>
  <si>
    <t>11.20.050</t>
  </si>
  <si>
    <t>Corte de junta de dilatação, com serra de disco diamantado para pisos</t>
  </si>
  <si>
    <t>11.20.090</t>
  </si>
  <si>
    <t>Selante endurecedor de concreto antipó</t>
  </si>
  <si>
    <t>11.20.120</t>
  </si>
  <si>
    <t>Reparo superficial com argamassa polimérica (tixotrópica), bicomponente</t>
  </si>
  <si>
    <t>11.20.130</t>
  </si>
  <si>
    <t>Tratamento de fissuras estáveis (não ativas) em elementos de concreto</t>
  </si>
  <si>
    <t>12</t>
  </si>
  <si>
    <t>FUNDACAO PROFUNDA</t>
  </si>
  <si>
    <t>12.01</t>
  </si>
  <si>
    <t>Broca</t>
  </si>
  <si>
    <t>12.01.021</t>
  </si>
  <si>
    <t>Broca em concreto armado diâmetro de 20 cm - completa</t>
  </si>
  <si>
    <t>12.01.041</t>
  </si>
  <si>
    <t>Broca em concreto armado diâmetro de 25 cm - completa</t>
  </si>
  <si>
    <t>12.01.061</t>
  </si>
  <si>
    <t>Broca em concreto armado diâmetro de 30 cm - completa</t>
  </si>
  <si>
    <t>12.04</t>
  </si>
  <si>
    <t>Estaca pre-moldada de concreto</t>
  </si>
  <si>
    <t>12.04.010</t>
  </si>
  <si>
    <t>Taxa de mobilização e desmobilização de equipamentos para execução de estaca pré-moldada</t>
  </si>
  <si>
    <t>12.04.020</t>
  </si>
  <si>
    <t>Estaca pré-moldada de concreto até 20 t</t>
  </si>
  <si>
    <t>12.04.030</t>
  </si>
  <si>
    <t>Estaca pré-moldada de concreto até 30 t</t>
  </si>
  <si>
    <t>12.04.040</t>
  </si>
  <si>
    <t>Estaca pré-moldada de concreto até 40 t</t>
  </si>
  <si>
    <t>12.04.050</t>
  </si>
  <si>
    <t>Estaca pré-moldada de concreto até 50 t</t>
  </si>
  <si>
    <t>12.04.060</t>
  </si>
  <si>
    <t>Estaca pré-moldada de concreto até 60 t</t>
  </si>
  <si>
    <t>12.04.070</t>
  </si>
  <si>
    <t>Estaca pré-moldada de concreto até 70 t</t>
  </si>
  <si>
    <t>12.05</t>
  </si>
  <si>
    <t>Estaca escavada mecanicamente</t>
  </si>
  <si>
    <t>12.05.010</t>
  </si>
  <si>
    <t>Taxa de mobilização e desmobilização de equipamentos para execução de estaca escavada</t>
  </si>
  <si>
    <t>12.05.020</t>
  </si>
  <si>
    <t>Estaca escavada mecanicamente, diâmetro de 25 cm até 20 t</t>
  </si>
  <si>
    <t>12.05.030</t>
  </si>
  <si>
    <t>Estaca escavada mecanicamente, diâmetro de 30 cm até 30 t</t>
  </si>
  <si>
    <t>12.05.040</t>
  </si>
  <si>
    <t>Estaca escavada mecanicamente, diâmetro de 35 cm até 40 t</t>
  </si>
  <si>
    <t>12.05.150</t>
  </si>
  <si>
    <t>Estaca escavada mecanicamente, diâmetro de 40 cm até 50 t</t>
  </si>
  <si>
    <t>12.06</t>
  </si>
  <si>
    <t>Estaca tipo STRAUSS</t>
  </si>
  <si>
    <t>12.06.010</t>
  </si>
  <si>
    <t>Taxa de mobilização e desmobilização de equipamentos para execução de estaca tipo Strauss</t>
  </si>
  <si>
    <t>12.06.020</t>
  </si>
  <si>
    <t>Estaca tipo Strauss, diâmetro de 25 cm até 20 t</t>
  </si>
  <si>
    <t>12.06.030</t>
  </si>
  <si>
    <t>Estaca tipo Strauss, diâmetro de 32 cm até 30 t</t>
  </si>
  <si>
    <t>12.06.040</t>
  </si>
  <si>
    <t>Estaca tipo Strauss, diâmetro de 38 cm até 40 t</t>
  </si>
  <si>
    <t>12.06.080</t>
  </si>
  <si>
    <t>Estaca tipo Strauss, diâmetro de 45 cm até 60 t</t>
  </si>
  <si>
    <t>12.07</t>
  </si>
  <si>
    <t>Estaca tipo RAIZ</t>
  </si>
  <si>
    <t>12.07.010</t>
  </si>
  <si>
    <t>Taxa de mobilização e desmobilização de equipamentos para execução de estaca tipo Raiz em solo</t>
  </si>
  <si>
    <t>12.07.030</t>
  </si>
  <si>
    <t>Estaca tipo Raiz, diâmetro de 10 cm para 10 t, em solo</t>
  </si>
  <si>
    <t>12.07.050</t>
  </si>
  <si>
    <t>Estaca tipo Raiz, diâmetro de 12 cm para 15 t, em solo</t>
  </si>
  <si>
    <t>12.07.060</t>
  </si>
  <si>
    <t>Estaca tipo Raiz, diâmetro de 15 cm para 25 t, em solo</t>
  </si>
  <si>
    <t>12.07.070</t>
  </si>
  <si>
    <t>Estaca tipo Raiz, diâmetro de 16 cm para 35 t, em solo</t>
  </si>
  <si>
    <t>12.07.090</t>
  </si>
  <si>
    <t>Estaca tipo Raiz, diâmetro de 20 cm para 50 t, em solo</t>
  </si>
  <si>
    <t>12.07.100</t>
  </si>
  <si>
    <t>Estaca tipo Raiz, diâmetro de 25 cm para 80 t, em solo</t>
  </si>
  <si>
    <t>12.07.110</t>
  </si>
  <si>
    <t>Estaca tipo Raiz, diâmetro de 31 cm para 100 t, em solo</t>
  </si>
  <si>
    <t>12.07.130</t>
  </si>
  <si>
    <t>Estaca tipo Raiz, diâmetro de 40 cm para 130 t, em solo</t>
  </si>
  <si>
    <t>12.07.151</t>
  </si>
  <si>
    <t>Estaca tipo Raiz, diâmetro de 31 cm, sem armação, em solo</t>
  </si>
  <si>
    <t>12.07.153</t>
  </si>
  <si>
    <t>Estaca tipo Raiz, diâmetro de 45 cm, sem armação, em solo</t>
  </si>
  <si>
    <t>12.07.270</t>
  </si>
  <si>
    <t>Taxa de mobilização e desmobilização de equipamentos para execução de estaca tipo Raiz em rocha</t>
  </si>
  <si>
    <t>12.07.271</t>
  </si>
  <si>
    <t>Estaca tipo Raiz, diâmetro de 31 cm, sem armação, em rocha</t>
  </si>
  <si>
    <t>12.07.272</t>
  </si>
  <si>
    <t>Estaca tipo Raiz, diâmetro de 41 cm, sem armação, em rocha</t>
  </si>
  <si>
    <t>12.07.273</t>
  </si>
  <si>
    <t>Estaca tipo Raiz, diâmetro de 45 cm, sem armação, em rocha</t>
  </si>
  <si>
    <t>12.07.274</t>
  </si>
  <si>
    <t>Estaca tipo Raiz, diâmetro de 15 cm para 25 t, sem armação e sem argamassa, em rocha</t>
  </si>
  <si>
    <t>12.07.275</t>
  </si>
  <si>
    <t>Estaca tipo Raiz, diâmetro de 20 cm para 50 t, sem armação e sem argamassa, em rocha</t>
  </si>
  <si>
    <t>12.07.511</t>
  </si>
  <si>
    <t>Injeção de argamassa de cimento e areia em estaca raiz - sobreconsumo</t>
  </si>
  <si>
    <t>12.09</t>
  </si>
  <si>
    <t>Tubulão</t>
  </si>
  <si>
    <t>12.09.010</t>
  </si>
  <si>
    <t>Taxa de mobilização e desmobilização de equipamentos para execução de tubulão escavado mecanicamente</t>
  </si>
  <si>
    <t>12.09.020</t>
  </si>
  <si>
    <t>Abertura de fuste mecanizado diâmetro de 50 cm</t>
  </si>
  <si>
    <t>12.09.040</t>
  </si>
  <si>
    <t>Abertura de fuste mecanizado diâmetro de 60 cm</t>
  </si>
  <si>
    <t>12.09.060</t>
  </si>
  <si>
    <t>Abertura de fuste mecanizado diâmetro de 80 cm</t>
  </si>
  <si>
    <t>12.09.140</t>
  </si>
  <si>
    <t>Escavação manual em campo aberto para tubulão, fuste e/ou base</t>
  </si>
  <si>
    <t>12.12</t>
  </si>
  <si>
    <t>Estaca hélice continua</t>
  </si>
  <si>
    <t>12.12.010</t>
  </si>
  <si>
    <t>Taxa de mobilização e desmobilização de equipamentos para execução de estaca tipo hélice contínua em solo</t>
  </si>
  <si>
    <t>12.12.014</t>
  </si>
  <si>
    <t>Estaca tipo hélice contínua, diâmetro de 25 cm em solo</t>
  </si>
  <si>
    <t>12.12.016</t>
  </si>
  <si>
    <t>Estaca tipo hélice contínua, diâmetro de 30 cm em solo</t>
  </si>
  <si>
    <t>12.12.020</t>
  </si>
  <si>
    <t>Estaca tipo hélice contínua, diâmetro de 35 cm em solo</t>
  </si>
  <si>
    <t>12.12.060</t>
  </si>
  <si>
    <t>Estaca tipo hélice contínua, diâmetro de 40 cm em solo</t>
  </si>
  <si>
    <t>12.12.070</t>
  </si>
  <si>
    <t>Estaca tipo hélice contínua, diâmetro de 50 cm em solo</t>
  </si>
  <si>
    <t>12.12.074</t>
  </si>
  <si>
    <t>Estaca tipo hélice contínua, diâmetro de 60 cm em solo</t>
  </si>
  <si>
    <t>12.12.090</t>
  </si>
  <si>
    <t>Estaca tipo hélice contínua, diâmetro de 70 cm em solo</t>
  </si>
  <si>
    <t>12.12.100</t>
  </si>
  <si>
    <t>Estaca tipo hélice contínua, diâmetro de 80 cm em solo</t>
  </si>
  <si>
    <t>12.14</t>
  </si>
  <si>
    <t>Estaca escavada com injeção ou micro estaca</t>
  </si>
  <si>
    <t>12.14.010</t>
  </si>
  <si>
    <t>Taxa de mobilização e desmobilização de equipamentos para execução de estacas escavadas com injeção ou microestaca</t>
  </si>
  <si>
    <t>12.14.040</t>
  </si>
  <si>
    <t>Estaca escavada com injeção ou microestaca, diâmetro de 16 cm</t>
  </si>
  <si>
    <t>12.14.050</t>
  </si>
  <si>
    <t>Estaca escavada com injeção ou microestaca, diâmetro de 20 cm</t>
  </si>
  <si>
    <t>12.14.060</t>
  </si>
  <si>
    <t>Estaca escavada com injeção ou microestaca, diâmetro de 25 cm</t>
  </si>
  <si>
    <t>13</t>
  </si>
  <si>
    <t>LAJE E PAINEL DE FECHAMENTO PRE-FABRICADOS</t>
  </si>
  <si>
    <t>13.01</t>
  </si>
  <si>
    <t>Laje pre-fabricada mista em vigotas treplicadas e lajotas</t>
  </si>
  <si>
    <t>13.01.130</t>
  </si>
  <si>
    <t>Laje pré-fabricada mista vigota treliçada/lajota cerâmica - LT 12 (8+4) e capa com concreto de 25 MPa</t>
  </si>
  <si>
    <t>13.01.150</t>
  </si>
  <si>
    <t>Laje pré-fabricada mista vigota treliçada/lajota cerâmica - LT 16 (12+4) e capa com concreto de 25 MPa</t>
  </si>
  <si>
    <t>13.01.170</t>
  </si>
  <si>
    <t>Laje pré-fabricada mista vigota treliçada/lajota cerâmica - LT 20 (16+4) e capa com concreto de 25 MPa</t>
  </si>
  <si>
    <t>13.01.190</t>
  </si>
  <si>
    <t>Laje pré-fabricada mista vigota treliçada/lajota cerâmica - LT 24 (20+4) e capa com concreto de 25 MPa</t>
  </si>
  <si>
    <t>13.01.210</t>
  </si>
  <si>
    <t>Laje pré-fabricada mista vigota treliçada/lajota cerâmica - LT 30 (24+6) e capa com concreto de 25 MPa</t>
  </si>
  <si>
    <t>13.01.310</t>
  </si>
  <si>
    <t>Laje pré-fabricada unidirecional em viga treliçada/lajota em EPS LT 12 (8 + 4), com capa de concreto de 25 MPa</t>
  </si>
  <si>
    <t>13.01.320</t>
  </si>
  <si>
    <t>Laje pré-fabricada unidirecional em viga treliçada/lajota em EPS LT 16 (12 + 4), com capa de concreto de 25 MPa</t>
  </si>
  <si>
    <t>13.01.330</t>
  </si>
  <si>
    <t>Laje pré-fabricada unidirecional em viga treliçada/lajota em EPS LT 20 (16 + 4), com capa de concreto de 25 MPa</t>
  </si>
  <si>
    <t>13.01.340</t>
  </si>
  <si>
    <t>Laje pré-fabricada unidirecional em viga treliçada/lajota em EPS LT 25 (20 + 5), com capa de concreto de 25 MPa</t>
  </si>
  <si>
    <t>13.01.350</t>
  </si>
  <si>
    <t>Laje pré-fabricada unidirecional em viga treliçada/lajota em EPS LT 30 (25 + 5), com capa de concreto de 25 MPa</t>
  </si>
  <si>
    <t>13.02</t>
  </si>
  <si>
    <t>Laje pre-fabricada mista em vigotas protendidas e lajotas</t>
  </si>
  <si>
    <t>13.02.150</t>
  </si>
  <si>
    <t>Laje pré-fabricada mista vigota protendida/lajota cerâmica - LP 12 (8+4) e capa com concreto de 25 MPa</t>
  </si>
  <si>
    <t>13.02.170</t>
  </si>
  <si>
    <t>Laje pré-fabricada mista vigota protendida/lajota cerâmica - LP 16 (12+4) e capa com concreto de 25 MPa</t>
  </si>
  <si>
    <t>13.02.190</t>
  </si>
  <si>
    <t>Laje pré-fabricada mista vigota protendida/lajota cerâmica - LP 20 (16+4) e capa com concreto de 25 MPa</t>
  </si>
  <si>
    <t>13.02.210</t>
  </si>
  <si>
    <t>Laje pré-fabricada mista vigota protendida/lajota cerâmica - LP 25 (20+5) e capa com concreto de 25 MPa</t>
  </si>
  <si>
    <t>13.05</t>
  </si>
  <si>
    <t>Pre-laje</t>
  </si>
  <si>
    <t>13.05.084</t>
  </si>
  <si>
    <t>Pré-laje em painel pré-fabricado treliçado, com EPS, H= 12 cm</t>
  </si>
  <si>
    <t>13.05.090</t>
  </si>
  <si>
    <t>Pré-laje em painel pré-fabricado treliçado, com EPS, H= 16 cm</t>
  </si>
  <si>
    <t>13.05.094</t>
  </si>
  <si>
    <t>Pré-laje em painel pré-fabricado treliçado, com EPS, H= 20 cm</t>
  </si>
  <si>
    <t>13.05.096</t>
  </si>
  <si>
    <t>Pré-laje em painel pré-fabricado treliçado, com EPS, H= 25 cm</t>
  </si>
  <si>
    <t>13.05.110</t>
  </si>
  <si>
    <t>Pré-laje em painel pré-fabricado treliçado, H= 12 cm</t>
  </si>
  <si>
    <t>13.05.150</t>
  </si>
  <si>
    <t>Pré-laje em painel pré-fabricado treliçado, H= 16 cm</t>
  </si>
  <si>
    <t>14</t>
  </si>
  <si>
    <t>ALVENARIA E ELEMENTO DIVISOR</t>
  </si>
  <si>
    <t>14.01</t>
  </si>
  <si>
    <t>Alvenaria de fundação (embasamento)</t>
  </si>
  <si>
    <t>14.01.020</t>
  </si>
  <si>
    <t>Alvenaria de embasamento em tijolo maciço comum</t>
  </si>
  <si>
    <t>14.01.050</t>
  </si>
  <si>
    <t>Alvenaria de embasamento em bloco de concreto de 14 x 19 x 39 cm - classe A</t>
  </si>
  <si>
    <t>14.01.060</t>
  </si>
  <si>
    <t>Alvenaria de embasamento em bloco de concreto de 19 x 19 x 39 cm - classe A</t>
  </si>
  <si>
    <t>14.02</t>
  </si>
  <si>
    <t>Alvenaria com tijolo maciço comum ou especial</t>
  </si>
  <si>
    <t>14.02.020</t>
  </si>
  <si>
    <t>Alvenaria de elevação de 1/4 tijolo maciço comum</t>
  </si>
  <si>
    <t>14.02.030</t>
  </si>
  <si>
    <t>Alvenaria de elevação de 1/2 tijolo maciço comum</t>
  </si>
  <si>
    <t>14.02.040</t>
  </si>
  <si>
    <t>Alvenaria de elevação de 1 tijolo maciço comum</t>
  </si>
  <si>
    <t>14.02.050</t>
  </si>
  <si>
    <t>Alvenaria de elevação de 1 1/2 tijolo maciço comum</t>
  </si>
  <si>
    <t>14.02.070</t>
  </si>
  <si>
    <t>Alvenaria de elevação de 1/2 tijolo maciço aparente</t>
  </si>
  <si>
    <t>14.02.080</t>
  </si>
  <si>
    <t>Alvenaria de elevação de 1 tijolo maciço aparente</t>
  </si>
  <si>
    <t>14.03</t>
  </si>
  <si>
    <t>Alvenaria com tijolo laminado aparente</t>
  </si>
  <si>
    <t>14.03.020</t>
  </si>
  <si>
    <t>Alvenaria de elevação de 1/4 tijolo laminado</t>
  </si>
  <si>
    <t>14.03.040</t>
  </si>
  <si>
    <t>Alvenaria de elevação de 1/2 tijolo laminado</t>
  </si>
  <si>
    <t>14.03.060</t>
  </si>
  <si>
    <t>Alvenaria de elevação de 1 tijolo laminado</t>
  </si>
  <si>
    <t>14.04</t>
  </si>
  <si>
    <t>Alvenaria com bloco cerâmico de vedação</t>
  </si>
  <si>
    <t>14.04.200</t>
  </si>
  <si>
    <t>Alvenaria de bloco cerâmico de vedação, uso revestido, de 9 cm</t>
  </si>
  <si>
    <t>14.04.210</t>
  </si>
  <si>
    <t>Alvenaria de bloco cerâmico de vedação, uso revestido, de 14 cm</t>
  </si>
  <si>
    <t>14.04.220</t>
  </si>
  <si>
    <t>Alvenaria de bloco cerâmico de vedação, uso revestido, de 19 cm</t>
  </si>
  <si>
    <t>14.05</t>
  </si>
  <si>
    <t>Alvenaria com bloco cerâmico estrutural</t>
  </si>
  <si>
    <t>14.05.050</t>
  </si>
  <si>
    <t>Alvenaria de bloco cerâmico estrutural, uso revestido, de 14 cm</t>
  </si>
  <si>
    <t>14.05.060</t>
  </si>
  <si>
    <t>Alvenaria de bloco cerâmico estrutural, uso revestido, de 19 cm</t>
  </si>
  <si>
    <t>14.10</t>
  </si>
  <si>
    <t>Alvenaria com bloco de concreto de vedação</t>
  </si>
  <si>
    <t>14.10.101</t>
  </si>
  <si>
    <t>Alvenaria de bloco de concreto de vedação de 9 x 19 x 39 cm - classe C</t>
  </si>
  <si>
    <t>14.10.111</t>
  </si>
  <si>
    <t>Alvenaria de bloco de concreto de vedação de 14 x 19 x 39 cm - classe C</t>
  </si>
  <si>
    <t>14.10.121</t>
  </si>
  <si>
    <t>Alvenaria de bloco de concreto de vedação de 19 x 19 x 39 cm - classe C</t>
  </si>
  <si>
    <t>14.11</t>
  </si>
  <si>
    <t>Alvenaria com bloco de concreto estrutural</t>
  </si>
  <si>
    <t>14.11.221</t>
  </si>
  <si>
    <t>Alvenaria de bloco de concreto estrutural 14 x 19 x 39 cm - classe B</t>
  </si>
  <si>
    <t>14.11.231</t>
  </si>
  <si>
    <t>Alvenaria de bloco de concreto estrutural 19 x 19 x 39 cm - classe B</t>
  </si>
  <si>
    <t>14.11.261</t>
  </si>
  <si>
    <t>Alvenaria de bloco de concreto estrutural 14 x 19 x 39 cm - classe A</t>
  </si>
  <si>
    <t>14.11.271</t>
  </si>
  <si>
    <t>Alvenaria de bloco de concreto estrutural 19 x 19 x 39 cm - classe A</t>
  </si>
  <si>
    <t>14.15</t>
  </si>
  <si>
    <t>Alvenaria de concreto celular ou silico calcário</t>
  </si>
  <si>
    <t>14.15.060</t>
  </si>
  <si>
    <t>Alvenaria em bloco de concreto celular autoclavado de 10 cm, uso revestido - classe C25</t>
  </si>
  <si>
    <t>14.15.100</t>
  </si>
  <si>
    <t>Alvenaria em bloco de concreto celular autoclavado de 12,5 cm, uso revestido - classe C25</t>
  </si>
  <si>
    <t>14.15.120</t>
  </si>
  <si>
    <t>Alvenaria em bloco de concreto celular autoclavado de 15 cm, uso revestido - classe C25</t>
  </si>
  <si>
    <t>14.15.140</t>
  </si>
  <si>
    <t>Alvenaria em bloco de concreto celular autoclavado de 20 cm, uso revestido - classe C25</t>
  </si>
  <si>
    <t>14.20</t>
  </si>
  <si>
    <t>Pecas moldadas no local (vergas, pilaretes, etc.)</t>
  </si>
  <si>
    <t>14.20.010</t>
  </si>
  <si>
    <t>Vergas, contravergas e pilaretes de concreto armado</t>
  </si>
  <si>
    <t>14.20.020</t>
  </si>
  <si>
    <t>Cimalha em concreto com pingadeira</t>
  </si>
  <si>
    <t>14.28</t>
  </si>
  <si>
    <t>Elementos vazados (concreto, cerâmica e vidros)</t>
  </si>
  <si>
    <t>14.28.012</t>
  </si>
  <si>
    <t>Elemento vazado em cerâmica, tipo quadriculado de 18 x 18 x 7 cm</t>
  </si>
  <si>
    <t>14.28.030</t>
  </si>
  <si>
    <t>Elemento vazado em concreto, tipo quadriculado de 39 x 39 x 10 cm</t>
  </si>
  <si>
    <t>14.28.096</t>
  </si>
  <si>
    <t>Elemento vazado em concreto, tipo veneziana de 39 x 39 x 10 cm</t>
  </si>
  <si>
    <t>14.28.100</t>
  </si>
  <si>
    <t>Elemento vazado em vidro, tipo veneziana capelinha de 20 x 10 x 10 cm</t>
  </si>
  <si>
    <t>14.28.140</t>
  </si>
  <si>
    <t>Elemento vazado em vidro, tipo veneziana de 20 x 20 x 6 cm</t>
  </si>
  <si>
    <t>14.30</t>
  </si>
  <si>
    <t>Divisória e fechamento</t>
  </si>
  <si>
    <t>14.30.010</t>
  </si>
  <si>
    <t>Divisória em placas de granito com espessura de 3 cm</t>
  </si>
  <si>
    <t>14.30.020</t>
  </si>
  <si>
    <t>Divisória em placas de granilite com espessura de 3 cm</t>
  </si>
  <si>
    <t>14.30.070</t>
  </si>
  <si>
    <t>Divisória sanitária em painel laminado melamínico estrutural com perfis em alumínio, inclusive ferragem completa para vão de porta</t>
  </si>
  <si>
    <t>14.30.080</t>
  </si>
  <si>
    <t>Divisão para mictório em placas de mármore branco, com espessura de 3 cm</t>
  </si>
  <si>
    <t>14.30.110</t>
  </si>
  <si>
    <t>Divisória cega tipo naval, acabamento em laminado fenólico melamínico, com espessura de 3,5 cm</t>
  </si>
  <si>
    <t>14.30.160</t>
  </si>
  <si>
    <t>Divisória em placas de gesso acartonado, resistência ao fogo 60 minutos, espessura 120/90mm - 1RF / 1RF LM</t>
  </si>
  <si>
    <t>14.30.190</t>
  </si>
  <si>
    <t>Divisória cega tipo naval com miolo mineral, acabamento em laminado melamínico, com espessura de 3,5 cm</t>
  </si>
  <si>
    <t>14.30.230</t>
  </si>
  <si>
    <t>Divisória painel/vidro/vidro tipo naval, acabamento em laminado fenólico melamínico, com espessura de 3,5 cm</t>
  </si>
  <si>
    <t>14.30.260</t>
  </si>
  <si>
    <t>Divisória em placas de gesso acartonado, resistência ao fogo 30 minutos, espessura 73/48mm - 1ST / 1ST</t>
  </si>
  <si>
    <t>14.30.270</t>
  </si>
  <si>
    <t>Divisória em placas de gesso acartonado, resistência ao fogo 30 minutos, espessura 73/48mm - 1ST / 1ST LM</t>
  </si>
  <si>
    <t>14.30.300</t>
  </si>
  <si>
    <t>Divisória em placas de gesso acartonado, resistência ao fogo 30 minutos, espessura 100/70mm - 1ST / 1ST LM</t>
  </si>
  <si>
    <t>14.30.310</t>
  </si>
  <si>
    <t>Divisória em placas de gesso acartonado, resistência ao fogo 30 minutos, espessura 100/70mm - 1ST / 1ST</t>
  </si>
  <si>
    <t>14.30.410</t>
  </si>
  <si>
    <t>Divisória em placas de gesso acartonado, resistência ao fogo 30 minutos, espessura 100/70mm - 1RU / 1RU</t>
  </si>
  <si>
    <t>14.30.440</t>
  </si>
  <si>
    <t>Divisória em placas duplas de gesso acartonado, resistência ao fogo 60 minutos, espessura 120/70mm - 2ST / 2ST LM</t>
  </si>
  <si>
    <t>14.30.841</t>
  </si>
  <si>
    <t>Divisória cega tipo piso/teto em laminado melamínico de baixa pressão, com coluna estrutural em alumínio extrudado</t>
  </si>
  <si>
    <t>14.30.842</t>
  </si>
  <si>
    <t>Divisória tipo piso/teto em vidro temperado simples, com coluna estrutural em alumínio extrudado</t>
  </si>
  <si>
    <t>14.30.843</t>
  </si>
  <si>
    <t>Divisória tipo piso/teto em vidro temperado duplo e micro persianas, com coluna estrutural em alumínio extrudado</t>
  </si>
  <si>
    <t>14.30.860</t>
  </si>
  <si>
    <t>Divisória em placas de granilite com espessura de 4 cm</t>
  </si>
  <si>
    <t>14.30.870</t>
  </si>
  <si>
    <t>Divisória em placas duplas de gesso acartonado, resistência ao fogo 120 minutos, espessura 130/70mm - 2RF / 2RF</t>
  </si>
  <si>
    <t>14.30.880</t>
  </si>
  <si>
    <t>Divisória em placas duplas de gesso acartonado, resistência ao fogo 60 minutos, espessura 120/70mm - 2ST / 2RU</t>
  </si>
  <si>
    <t>14.30.890</t>
  </si>
  <si>
    <t>Divisória em placas duplas de gesso acartonado, resistência ao fogo 60 minutos, espessura 120/70mm - 2RU / 2RU</t>
  </si>
  <si>
    <t>14.30.900</t>
  </si>
  <si>
    <t>Divisória em placas duplas de gesso acartonado, resistência ao fogo 60 minutos, espessura 98/48mm - 2ST / 2ST LM</t>
  </si>
  <si>
    <t>14.30.910</t>
  </si>
  <si>
    <t>Divisória em placas duplas de gesso acartonado, resistência ao fogo 60 minutos, espessura 98/48mm - 2RU / 2RU LM</t>
  </si>
  <si>
    <t>14.30.920</t>
  </si>
  <si>
    <t>Divisória em placas duplas de gesso acartonado, resistência ao fogo 60 minutos, espessura 98/48mm - 2ST / 2RU LM</t>
  </si>
  <si>
    <t>14.31</t>
  </si>
  <si>
    <t>Divisória e fechamento.</t>
  </si>
  <si>
    <t>14.31.030</t>
  </si>
  <si>
    <t>Fechamento em placa cimentícia com espessura de 12 mm</t>
  </si>
  <si>
    <t>14.40</t>
  </si>
  <si>
    <t>Reparos, conservações e complementos - GRUPO 14</t>
  </si>
  <si>
    <t>14.40.040</t>
  </si>
  <si>
    <t>Recolocação de divisórias em chapas com montantes metálicos</t>
  </si>
  <si>
    <t>14.40.060</t>
  </si>
  <si>
    <t>Tela galvanizada para fixação de alvenaria com dimensão de 6x50cm</t>
  </si>
  <si>
    <t>14.40.070</t>
  </si>
  <si>
    <t>Tela galvanizada para fixação de alvenaria com dimensão de 7,5x50cm</t>
  </si>
  <si>
    <t>14.40.080</t>
  </si>
  <si>
    <t>Tela galvanizada para fixação de alvenaria com dimensão de 10,5x50cm</t>
  </si>
  <si>
    <t>14.40.090</t>
  </si>
  <si>
    <t>Tela galvanizada para fixação de alvenaria com dimensão de 12x50cm</t>
  </si>
  <si>
    <t>14.40.100</t>
  </si>
  <si>
    <t>Tela galvanizada para fixação de alvenaria com dimensão de 17x50cm</t>
  </si>
  <si>
    <t>15</t>
  </si>
  <si>
    <t>ESTRUTURA EM MADEIRA, FERRO, ALUMINIO E CONCRETO</t>
  </si>
  <si>
    <t>15.01</t>
  </si>
  <si>
    <t>Estrutura em madeira para cobertura</t>
  </si>
  <si>
    <t>15.01.010</t>
  </si>
  <si>
    <t>Estrutura de madeira tesourada para telha de barro - vãos até 7,00 m</t>
  </si>
  <si>
    <t>15.01.020</t>
  </si>
  <si>
    <t>Estrutura de madeira tesourada para telha de barro - vãos de 7,01 a 10,00 m</t>
  </si>
  <si>
    <t>15.01.030</t>
  </si>
  <si>
    <t>Estrutura de madeira tesourada para telha de barro - vãos de 10,01 a 13,00 m</t>
  </si>
  <si>
    <t>15.01.040</t>
  </si>
  <si>
    <t>Estrutura de madeira tesourada para telha de barro - vãos de 13,01 a 18,00 m</t>
  </si>
  <si>
    <t>15.01.110</t>
  </si>
  <si>
    <t>Estrutura de madeira tesourada para telha perfil ondulado - vãos até 7,00 m</t>
  </si>
  <si>
    <t>15.01.120</t>
  </si>
  <si>
    <t>Estrutura de madeira tesourada para telha perfil ondulado - vãos 7,01 a 10,00 m</t>
  </si>
  <si>
    <t>15.01.130</t>
  </si>
  <si>
    <t>Estrutura de madeira tesourada para telha perfil ondulado - vãos 10,01 a 13,00 m</t>
  </si>
  <si>
    <t>15.01.140</t>
  </si>
  <si>
    <t>Estrutura de madeira tesourada para telha perfil ondulado - vãos 13,01 a 18,00 m</t>
  </si>
  <si>
    <t>15.01.210</t>
  </si>
  <si>
    <t>Estrutura pontaletada para telhas de barro</t>
  </si>
  <si>
    <t>15.01.220</t>
  </si>
  <si>
    <t>Estrutura pontaletada para telhas onduladas</t>
  </si>
  <si>
    <t>15.01.310</t>
  </si>
  <si>
    <t>Estrutura em terças para telhas de barro</t>
  </si>
  <si>
    <t>15.01.320</t>
  </si>
  <si>
    <t>Estrutura em terças para telhas perfil e material qualquer, exceto barro</t>
  </si>
  <si>
    <t>15.01.330</t>
  </si>
  <si>
    <t>Estrutura em terças para telhas perfil trapezoidal</t>
  </si>
  <si>
    <t>15.03</t>
  </si>
  <si>
    <t>Estrutura em aço</t>
  </si>
  <si>
    <t>15.03.030</t>
  </si>
  <si>
    <t>Fornecimento e montagem de estrutura em aço ASTM-A36, sem pintura</t>
  </si>
  <si>
    <t>15.03.090</t>
  </si>
  <si>
    <t>Montagem de estrutura metálica em aço, sem pintura</t>
  </si>
  <si>
    <t>15.03.110</t>
  </si>
  <si>
    <t>Fornecimento e montagem de estrutura em aço patinável, sem pintura</t>
  </si>
  <si>
    <t>15.03.131</t>
  </si>
  <si>
    <t>Fornecimento e montagem de estrutura em aço ASTM-A572 Grau 50, sem pintura</t>
  </si>
  <si>
    <t>15.03.140</t>
  </si>
  <si>
    <t>Fornecimento e montagem de estrutura tubular em aço ASTM-A572 Grau 50, sem pintura</t>
  </si>
  <si>
    <t>15.03.150</t>
  </si>
  <si>
    <t>Fornecimento e montagem de estrutura metálica em perfil metalon, sem pintura</t>
  </si>
  <si>
    <t>15.05</t>
  </si>
  <si>
    <t>Estrutura pre-fabricada de concreto</t>
  </si>
  <si>
    <t>15.05.290</t>
  </si>
  <si>
    <t>Placas, vigas e pilares em concreto armado pré-moldado - fck= 40 MPa</t>
  </si>
  <si>
    <t>15.05.300</t>
  </si>
  <si>
    <t>Mobiliário em concreto armado pré-moldado - fck= 40 MPa</t>
  </si>
  <si>
    <t>15.05.520</t>
  </si>
  <si>
    <t>Placas, vigas e pilares em concreto armado pré-moldado - fck= 35 MPa</t>
  </si>
  <si>
    <t>15.05.530</t>
  </si>
  <si>
    <t>Placas, vigas e pilares em concreto armado pré-moldado - fck= 25 MPa</t>
  </si>
  <si>
    <t>15.05.540</t>
  </si>
  <si>
    <t>Mobiliário em concreto armado pré-moldado - fck= 25 MPa</t>
  </si>
  <si>
    <t>15.20</t>
  </si>
  <si>
    <t>Reparos, conservações e complementos - GRUPO 15</t>
  </si>
  <si>
    <t>15.20.020</t>
  </si>
  <si>
    <t>Fornecimento de peças diversas para estrutura em madeira</t>
  </si>
  <si>
    <t>15.20.040</t>
  </si>
  <si>
    <t>Recolocação de peças lineares em madeira com seção até 60 cm²</t>
  </si>
  <si>
    <t>15.20.060</t>
  </si>
  <si>
    <t>Recolocação de peças lineares em madeira com seção superior a 60 cm²</t>
  </si>
  <si>
    <t>16</t>
  </si>
  <si>
    <t>TELHAMENTO</t>
  </si>
  <si>
    <t>16.02</t>
  </si>
  <si>
    <t>Telhamento em barro</t>
  </si>
  <si>
    <t>16.02.010</t>
  </si>
  <si>
    <t>Telha de barro tipo italiana</t>
  </si>
  <si>
    <t>16.02.020</t>
  </si>
  <si>
    <t>Telha de barro tipo francesa</t>
  </si>
  <si>
    <t>16.02.030</t>
  </si>
  <si>
    <t>Telha de barro tipo romana</t>
  </si>
  <si>
    <t>16.02.045</t>
  </si>
  <si>
    <t>Telha de barro colonial/paulista</t>
  </si>
  <si>
    <t>16.02.060</t>
  </si>
  <si>
    <t>Telha de barro tipo plan</t>
  </si>
  <si>
    <t>16.02.120</t>
  </si>
  <si>
    <t>Emboçamento de beiral em telhas de barro</t>
  </si>
  <si>
    <t>16.02.230</t>
  </si>
  <si>
    <t>Cumeeira de barro emboçado tipos: plan, romana, italiana, francesa e paulistinha</t>
  </si>
  <si>
    <t>16.02.270</t>
  </si>
  <si>
    <t>Espigão de barro emboçado</t>
  </si>
  <si>
    <t>16.03</t>
  </si>
  <si>
    <t>Telhamento em cimento reforçado com fio sintético (CRFS)</t>
  </si>
  <si>
    <t>16.03.010</t>
  </si>
  <si>
    <t>Telhamento em cimento reforçado com fio sintético CRFS - perfil ondulado de 6 mm</t>
  </si>
  <si>
    <t>16.03.020</t>
  </si>
  <si>
    <t>Telhamento em cimento reforçado com fio sintético CRFS - perfil ondulado de 8 mm</t>
  </si>
  <si>
    <t>16.03.030</t>
  </si>
  <si>
    <t>Telhamento em cimento reforçado com fio sintético CRFS - perfil trapezoidal de 44 cm</t>
  </si>
  <si>
    <t>16.03.040</t>
  </si>
  <si>
    <t>Telhamento em cimento reforçado com fio sintético CRFS - perfil modulado</t>
  </si>
  <si>
    <t>16.03.300</t>
  </si>
  <si>
    <t>Cumeeira normal em cimento reforçado com fio sintético CRFS - perfil ondulado</t>
  </si>
  <si>
    <t>16.03.310</t>
  </si>
  <si>
    <t>Cumeeira universal em cimento reforçado com fio sintético CRFS - perfil ondulado</t>
  </si>
  <si>
    <t>16.03.320</t>
  </si>
  <si>
    <t>Cumeeira normal em cimento reforçado com fio sintético CRFS - perfil trapezoidal 44 cm</t>
  </si>
  <si>
    <t>16.03.330</t>
  </si>
  <si>
    <t>Cumeeira normal em cimento reforçado com fio sintético CRFS - perfil modulado</t>
  </si>
  <si>
    <t>16.03.360</t>
  </si>
  <si>
    <t>Espigão em cimento reforçado com fio sintético CRFS - perfil ondulado</t>
  </si>
  <si>
    <t>16.03.370</t>
  </si>
  <si>
    <t>Espigão em cimento reforçado com fio sintético CRFS - perfil modulado</t>
  </si>
  <si>
    <t>16.03.400</t>
  </si>
  <si>
    <t>Rufo em cimento reforçado com fio sintético CRFS - perfil ondulado</t>
  </si>
  <si>
    <t>16.10</t>
  </si>
  <si>
    <t>Telhamento em madeira ou fibra vegetal</t>
  </si>
  <si>
    <t>16.10.020</t>
  </si>
  <si>
    <t>Telha em fibra vegetal, perfil ondulado, com espessura de 3 mm</t>
  </si>
  <si>
    <t>16.10.100</t>
  </si>
  <si>
    <t>Cumeeira em fibra vegetal, lisa, com espessura de 3 mm</t>
  </si>
  <si>
    <t>16.12</t>
  </si>
  <si>
    <t>Telhamento metálico comum</t>
  </si>
  <si>
    <t>16.12.020</t>
  </si>
  <si>
    <t>Telhamento em chapa de aço pré-pintada com epóxi e poliéster, perfil ondulado, com espessura de 0,50 mm</t>
  </si>
  <si>
    <t>16.12.040</t>
  </si>
  <si>
    <t>Telhamento em chapa de aço pré-pintada com epóxi e poliéster, perfil ondulado calandrado, com espessura de 0,80 mm</t>
  </si>
  <si>
    <t>16.12.050</t>
  </si>
  <si>
    <t>Telhamento em chapa de aço pré-pintada com epóxi e poliéster, perfil trapezoidal, com espessura de 0,80 mm e altura de 100 mm</t>
  </si>
  <si>
    <t>16.12.060</t>
  </si>
  <si>
    <t>Telhamento em chapa de aço pré-pintada com epóxi e poliéster, perfil trapezoidal, com espessura de 0,50 mm e altura de 40 mm</t>
  </si>
  <si>
    <t>16.12.200</t>
  </si>
  <si>
    <t>Cumeeira em chapa de aço pré-pintada com epóxi e poliéster, perfil trapezoidal, com espessura de 0,50 mm</t>
  </si>
  <si>
    <t>16.12.220</t>
  </si>
  <si>
    <t>Cumeeira em chapa de aço pré-pintada com epóxi e poliéster, perfil ondulado, com espessura de 0,50 mm</t>
  </si>
  <si>
    <t>16.13</t>
  </si>
  <si>
    <t>Telhamento metálico especial</t>
  </si>
  <si>
    <t>16.13.060</t>
  </si>
  <si>
    <t>Telhamento em chapa de aço pré-pintada com epóxi e poliéster, tipo sanduíche, espessura de 0,50 mm, com lã de rocha</t>
  </si>
  <si>
    <t>16.13.070</t>
  </si>
  <si>
    <t>Telhamento em chapa de aço pré-pintada com epóxi e poliéster, tipo sanduíche, espessura de 0,50 mm, com poliuretano</t>
  </si>
  <si>
    <t>16.13.130</t>
  </si>
  <si>
    <t>Telhamento em chapa de aço com pintura poliéster, tipo sanduíche, espessura de 0,50 mm, com poliestireno expandido</t>
  </si>
  <si>
    <t>16.13.140</t>
  </si>
  <si>
    <t>Telhamento em chapa de aço galvanizado autoportante, perfil trapezoidal, com espessura de 0,80 mm e altura de 120 mm</t>
  </si>
  <si>
    <t>16.16</t>
  </si>
  <si>
    <t>Telhamento em material sintético</t>
  </si>
  <si>
    <t>16.16.040</t>
  </si>
  <si>
    <t>Telha ondulada translúcida em polipropileno</t>
  </si>
  <si>
    <t>16.16.160</t>
  </si>
  <si>
    <t>Telha em poliéster reforçado com fibras de vidro, perfil trapezoidal 49</t>
  </si>
  <si>
    <t>16.16.400</t>
  </si>
  <si>
    <t>Cumeeira para telha de poliéster, tipo perfil trapezoidal 49</t>
  </si>
  <si>
    <t>16.20</t>
  </si>
  <si>
    <t>Telhamento em vidro</t>
  </si>
  <si>
    <t>16.20.020</t>
  </si>
  <si>
    <t>Telhas de vidro para iluminação tipo francesa</t>
  </si>
  <si>
    <t>16.20.040</t>
  </si>
  <si>
    <t>Telhas de vidro para iluminação tipo colonial/paulistinha</t>
  </si>
  <si>
    <t>16.30</t>
  </si>
  <si>
    <t>Domos</t>
  </si>
  <si>
    <t>16.30.020</t>
  </si>
  <si>
    <t>Domo de acrílico fixado em perfis de alumínio</t>
  </si>
  <si>
    <t>16.32</t>
  </si>
  <si>
    <t>Painel, chapas e fechamento</t>
  </si>
  <si>
    <t>16.32.070</t>
  </si>
  <si>
    <t>Cobertura curva em chapa de policarbonato alveolar bronze de 6 mm</t>
  </si>
  <si>
    <t>16.32.120</t>
  </si>
  <si>
    <t>Cobertura plana em chapa de policarbonato alveolar de 10 mm</t>
  </si>
  <si>
    <t>16.32.130</t>
  </si>
  <si>
    <t>Cobertura curva em chapa de policarbonato alveolar bronze de 10 mm</t>
  </si>
  <si>
    <t>16.33</t>
  </si>
  <si>
    <t>Calhas e rufos</t>
  </si>
  <si>
    <t>16.33.022</t>
  </si>
  <si>
    <t>Calha, rufo, afins em chapa galvanizada nº 24 - corte 0,33 m</t>
  </si>
  <si>
    <t>16.33.052</t>
  </si>
  <si>
    <t>Calha, rufo, afins em chapa galvanizada nº 24 - corte 0,50 m</t>
  </si>
  <si>
    <t>16.33.062</t>
  </si>
  <si>
    <t>Calha, rufo, afins em chapa galvanizada nº 24 - corte 1,00 m</t>
  </si>
  <si>
    <t>16.33.082</t>
  </si>
  <si>
    <t>Calha, rufo, afins em chapa galvanizada nº 26 - corte 0,33 m</t>
  </si>
  <si>
    <t>16.33.102</t>
  </si>
  <si>
    <t>Calha, rufo, afins em chapa galvanizada nº 26 - corte 0,50 m</t>
  </si>
  <si>
    <t>16.33.250</t>
  </si>
  <si>
    <t>Calha em PVC 125mm, inclusive conexões - AP</t>
  </si>
  <si>
    <t>16.33.400</t>
  </si>
  <si>
    <t>Rufo pré-moldado em concreto, de 14 x 50 x 18,5 cm</t>
  </si>
  <si>
    <t>16.33.410</t>
  </si>
  <si>
    <t>Rufo pré-moldado em concreto, de 20 x 50 x 26 cm</t>
  </si>
  <si>
    <t>16.33.412</t>
  </si>
  <si>
    <t>Rufo pré-moldado em concreto, largura 24 cm</t>
  </si>
  <si>
    <t>16.40</t>
  </si>
  <si>
    <t>Reparos, conservações e complementos - GRUPO 16</t>
  </si>
  <si>
    <t>16.40.040</t>
  </si>
  <si>
    <t>Recolocação de cumeeiras e espigões de barro</t>
  </si>
  <si>
    <t>16.40.060</t>
  </si>
  <si>
    <t>Recolocação de telha de barro tipo colonial/paulistinha</t>
  </si>
  <si>
    <t>16.40.080</t>
  </si>
  <si>
    <t>Recolocação de telha de barro tipo plan</t>
  </si>
  <si>
    <t>16.40.090</t>
  </si>
  <si>
    <t>Recolocação de domo de acrílico, inclusive perfis metálicos de fixação</t>
  </si>
  <si>
    <t>16.40.120</t>
  </si>
  <si>
    <t>Recolocação de telhas de barro tipo francesa</t>
  </si>
  <si>
    <t>16.40.140</t>
  </si>
  <si>
    <t>Recolocação de telha em fibrocimento ou CRFS, perfil ondulado</t>
  </si>
  <si>
    <t>16.40.150</t>
  </si>
  <si>
    <t>Recolocação de telha em fibrocimento ou CRFS, perfil modulado ou trapezoidal</t>
  </si>
  <si>
    <t>17</t>
  </si>
  <si>
    <t>REVESTIMENTO EM MASSA OU FUNDIDO NO LOCAL</t>
  </si>
  <si>
    <t>17.01</t>
  </si>
  <si>
    <t>Regularização de base</t>
  </si>
  <si>
    <t>17.01.010</t>
  </si>
  <si>
    <t>Argamassa de proteção com argila expandida</t>
  </si>
  <si>
    <t>17.01.020</t>
  </si>
  <si>
    <t>Argamassa de regularização e/ou proteção</t>
  </si>
  <si>
    <t>17.01.040</t>
  </si>
  <si>
    <t>Lastro de concreto impermeabilizado</t>
  </si>
  <si>
    <t>17.01.050</t>
  </si>
  <si>
    <t>Regularização de piso com nata de cimento</t>
  </si>
  <si>
    <t>17.01.060</t>
  </si>
  <si>
    <t>Regularização de piso com nata de cimento e adesivo de alto desempenho</t>
  </si>
  <si>
    <t>17.01.120</t>
  </si>
  <si>
    <t>Argamassa de cimento e areia traço 1:3, com adesivo acrílico</t>
  </si>
  <si>
    <t>17.02</t>
  </si>
  <si>
    <t>Revestimento em argamassa</t>
  </si>
  <si>
    <t>17.02.020</t>
  </si>
  <si>
    <t>Chapisco</t>
  </si>
  <si>
    <t>17.02.030</t>
  </si>
  <si>
    <t>Chapisco 1:4 com areia grossa</t>
  </si>
  <si>
    <t>17.02.040</t>
  </si>
  <si>
    <t>Chapisco com adesivo de alto desempenho</t>
  </si>
  <si>
    <t>17.02.060</t>
  </si>
  <si>
    <t>Chapisco fino peneirado</t>
  </si>
  <si>
    <t>17.02.080</t>
  </si>
  <si>
    <t>Chapisco rústico com pedra britada nº 1</t>
  </si>
  <si>
    <t>17.02.120</t>
  </si>
  <si>
    <t>Emboço comum</t>
  </si>
  <si>
    <t>17.02.140</t>
  </si>
  <si>
    <t>Emboço desempenado com espuma de poliéster</t>
  </si>
  <si>
    <t>17.02.160</t>
  </si>
  <si>
    <t>Emboço desempenado com argamassa industrializada</t>
  </si>
  <si>
    <t>17.02.220</t>
  </si>
  <si>
    <t>Reboco</t>
  </si>
  <si>
    <t>17.02.260</t>
  </si>
  <si>
    <t>Barra lisa com acabamento em nata de cimento</t>
  </si>
  <si>
    <t>17.03</t>
  </si>
  <si>
    <t>Revestimento em cimentado</t>
  </si>
  <si>
    <t>17.03.020</t>
  </si>
  <si>
    <t>Cimentado desempenado</t>
  </si>
  <si>
    <t>17.03.040</t>
  </si>
  <si>
    <t>Cimentado desempenado e alisado (queimado)</t>
  </si>
  <si>
    <t>17.03.060</t>
  </si>
  <si>
    <t>Cimentado desempenado e alisado com corante (queimado)</t>
  </si>
  <si>
    <t>17.03.080</t>
  </si>
  <si>
    <t>Cimentado semi-áspero</t>
  </si>
  <si>
    <t>17.03.100</t>
  </si>
  <si>
    <t>Cimentado áspero com caneluras</t>
  </si>
  <si>
    <t>17.03.200</t>
  </si>
  <si>
    <t>Degrau em cimentado</t>
  </si>
  <si>
    <t>17.03.300</t>
  </si>
  <si>
    <t>Rodapé em cimentado desempenado e alisado com altura 5 cm</t>
  </si>
  <si>
    <t>17.03.310</t>
  </si>
  <si>
    <t>Rodapé em cimentado desempenado e alisado com altura 7 cm</t>
  </si>
  <si>
    <t>17.03.320</t>
  </si>
  <si>
    <t>Rodapé em cimentado desempenado e alisado com altura 10 cm</t>
  </si>
  <si>
    <t>17.03.330</t>
  </si>
  <si>
    <t>Rodapé em cimentado desempenado e alisado com altura 15 cm</t>
  </si>
  <si>
    <t>17.04</t>
  </si>
  <si>
    <t>Revestimento em gesso</t>
  </si>
  <si>
    <t>17.04.020</t>
  </si>
  <si>
    <t>Revestimento em gesso liso desempenado sobre emboço</t>
  </si>
  <si>
    <t>17.04.040</t>
  </si>
  <si>
    <t>Revestimento em gesso liso desempenado sobre bloco</t>
  </si>
  <si>
    <t>17.05</t>
  </si>
  <si>
    <t>Revestimento em concreto</t>
  </si>
  <si>
    <t>17.05.020</t>
  </si>
  <si>
    <t>Piso com requadro em concreto simples sem controle de fck</t>
  </si>
  <si>
    <t>17.05.070</t>
  </si>
  <si>
    <t>Piso com requadro em concreto simples com controle de fck= 20 MPa</t>
  </si>
  <si>
    <t>17.05.100</t>
  </si>
  <si>
    <t>Piso com requadro em concreto simples com controle de fck= 25 MPa</t>
  </si>
  <si>
    <t>17.05.320</t>
  </si>
  <si>
    <t>Soleira em concreto simples</t>
  </si>
  <si>
    <t>17.05.420</t>
  </si>
  <si>
    <t>Peitoril em concreto simples</t>
  </si>
  <si>
    <t>17.10</t>
  </si>
  <si>
    <t>Revestimento em granilite fundido no local</t>
  </si>
  <si>
    <t>17.10.020</t>
  </si>
  <si>
    <t>Piso em granilite moldado no local</t>
  </si>
  <si>
    <t>17.10.100</t>
  </si>
  <si>
    <t>Soleira em granilite moldado no local</t>
  </si>
  <si>
    <t>17.10.120</t>
  </si>
  <si>
    <t>Degrau em granilite moldado no local</t>
  </si>
  <si>
    <t>17.10.200</t>
  </si>
  <si>
    <t>Rodapé qualquer em granilite moldado no local até 10 cm</t>
  </si>
  <si>
    <t>17.10.410</t>
  </si>
  <si>
    <t>Rodapé em placas pré-moldadas de granilite, acabamento encerado, até 10 cm</t>
  </si>
  <si>
    <t>17.10.430</t>
  </si>
  <si>
    <t>Piso em placas de granilite, acabamento encerado</t>
  </si>
  <si>
    <t>17.12</t>
  </si>
  <si>
    <t>Revestimento industrial fundido no local</t>
  </si>
  <si>
    <t>17.12.060</t>
  </si>
  <si>
    <t>Piso em alta resistência moldado no local 12 mm</t>
  </si>
  <si>
    <t>17.12.100</t>
  </si>
  <si>
    <t>Soleira em alta resistência moldada no local</t>
  </si>
  <si>
    <t>17.12.120</t>
  </si>
  <si>
    <t>Degrau em alta resistência 8 mm</t>
  </si>
  <si>
    <t>17.12.140</t>
  </si>
  <si>
    <t>Degrau em alta resistência 12 mm</t>
  </si>
  <si>
    <t>17.12.240</t>
  </si>
  <si>
    <t>Rodapé qualquer em alta resistência moldado no local até 10 cm</t>
  </si>
  <si>
    <t>17.12.241</t>
  </si>
  <si>
    <t>Rodapé abaulado, com argamassa epoxi, altura entre 5 a 10 cm</t>
  </si>
  <si>
    <t>17.12.302</t>
  </si>
  <si>
    <t>Piso epóxi autonivelante, múltiplas camadas, espessura 4 mm</t>
  </si>
  <si>
    <t>17.12.310</t>
  </si>
  <si>
    <t>Taxa de mobilização e desmobilização de equipe e equipamentos para execução de piso epóxi</t>
  </si>
  <si>
    <t>17.20</t>
  </si>
  <si>
    <t>Revestimento especial fundido no local</t>
  </si>
  <si>
    <t>17.20.020</t>
  </si>
  <si>
    <t>Massa raspada</t>
  </si>
  <si>
    <t>17.20.040</t>
  </si>
  <si>
    <t>Revestimento em granito lavado tipo Fulget uso externo, em faixas até 40 cm</t>
  </si>
  <si>
    <t>17.20.050</t>
  </si>
  <si>
    <t>Friso para junta de dilatação em revestimento de granito lavado tipo Fulget</t>
  </si>
  <si>
    <t>17.20.060</t>
  </si>
  <si>
    <t>Revestimento em granito lavado tipo Fulget uso externo</t>
  </si>
  <si>
    <t>17.20.140</t>
  </si>
  <si>
    <t>Revestimento texturizado acrílico com microagregados minerais</t>
  </si>
  <si>
    <t>17.40</t>
  </si>
  <si>
    <t>Reparos e conservações em massa e concreto - GRUPO 17</t>
  </si>
  <si>
    <t>17.40.010</t>
  </si>
  <si>
    <t>Reparos em piso de granilite - estucamento e polimento</t>
  </si>
  <si>
    <t>17.40.020</t>
  </si>
  <si>
    <t>Reparos em pisos de alta resistência fundidos no local - estucamento e polimento</t>
  </si>
  <si>
    <t>17.40.030</t>
  </si>
  <si>
    <t>Reparos em degrau e espelho de granilite - estucamento e polimento</t>
  </si>
  <si>
    <t>17.40.070</t>
  </si>
  <si>
    <t>Reparos em rodapé de granilite - estucamento e polimento</t>
  </si>
  <si>
    <t>17.40.110</t>
  </si>
  <si>
    <t>Faixa antiderrapante definitiva para degraus, soleiras, patamares ou pisos</t>
  </si>
  <si>
    <t>17.40.150</t>
  </si>
  <si>
    <t>Resina acrílica para piso de granilite</t>
  </si>
  <si>
    <t>17.40.160</t>
  </si>
  <si>
    <t>Resina epóxi para piso de granilite</t>
  </si>
  <si>
    <t>17.40.180</t>
  </si>
  <si>
    <t>Resina acrílica para degrau de granilite</t>
  </si>
  <si>
    <t>17.40.190</t>
  </si>
  <si>
    <t>Resina epóxi para degrau de granilite</t>
  </si>
  <si>
    <t>18</t>
  </si>
  <si>
    <t>REVESTIMENTO CERAMICO</t>
  </si>
  <si>
    <t>18.05</t>
  </si>
  <si>
    <t>Plaqueta laminada para revestimento</t>
  </si>
  <si>
    <t>18.05.020</t>
  </si>
  <si>
    <t>Revestimento em plaqueta laminada, para área interna e externa, sem rejunte</t>
  </si>
  <si>
    <t>18.06</t>
  </si>
  <si>
    <t>Placa cerâmica esmaltada prensada</t>
  </si>
  <si>
    <t>18.06.102</t>
  </si>
  <si>
    <t>Placa cerâmica esmaltada PEI-5 para área interna, grupo de absorção BIIb, resistência química B, assentado com argamassa colante industrializada</t>
  </si>
  <si>
    <t>18.06.103</t>
  </si>
  <si>
    <t>Rodapé em placa cerâmica esmaltada PEI-5 para área interna, grupo de absorção BIIb, resistência química B, assentado com argamassa colante industrializada</t>
  </si>
  <si>
    <t>18.06.142</t>
  </si>
  <si>
    <t>Placa cerâmica esmaltada antiderrapante PEI-5 para área interna com saída para o exterior, grupo de absorção BIIa, resistência química A, assentado com argamassa colante industrializada</t>
  </si>
  <si>
    <t>18.06.143</t>
  </si>
  <si>
    <t>Rodapé em placa cerâmica esmaltada antiderrapante PEI-5 para área interna com saída para o exterior, grupo de absorção BIIa, resistência química A, assentado com argamassa colante industrializada</t>
  </si>
  <si>
    <t>18.06.152</t>
  </si>
  <si>
    <t>Placa cerâmica esmaltada PEI-4 para área interna com saída para o exterior, grupo de absorção BIIb, tráfego médio, assentado com argamassa colante industrializada</t>
  </si>
  <si>
    <t>18.06.153</t>
  </si>
  <si>
    <t>Rodapé em placa cerâmica esmaltada PEI-4 para área interna com saída para o exterior, grupo de absorção BIIb, tráfego médio, assentado com argamassa colante industrializada</t>
  </si>
  <si>
    <t>18.06.182</t>
  </si>
  <si>
    <t>Placa cerâmica esmaltada rústica PEI-5 para área interna com saída para o exterior, grupo de absorção BIIb, resistência química B, assentado com argamassa colante industrializada</t>
  </si>
  <si>
    <t>18.06.183</t>
  </si>
  <si>
    <t>Rodapé em placa cerâmica esmaltada rústica PEI-5 para área interna com saída para o exterior, grupo de absorção BIIb, resistência química B, assentado com argamassa colante industrializada</t>
  </si>
  <si>
    <t>18.06.350</t>
  </si>
  <si>
    <t>Assentamento de pisos e revestimentos cerâmicos com argamassa mista</t>
  </si>
  <si>
    <t>18.06.400</t>
  </si>
  <si>
    <t>Rejuntamento em placas cerâmicas com cimento branco, juntas acima de 3 até 5 mm</t>
  </si>
  <si>
    <t>18.06.410</t>
  </si>
  <si>
    <t>Rejuntamento em placas cerâmicas com argamassa industrializada para rejunte, juntas acima de 3 até 5 mm</t>
  </si>
  <si>
    <t>18.06.420</t>
  </si>
  <si>
    <t>Rejuntamento em placas cerâmicas com cimento branco, juntas acima de 5 até 10 mm</t>
  </si>
  <si>
    <t>18.06.430</t>
  </si>
  <si>
    <t>Rejuntamento em placas cerâmicas com argamassa industrializada para rejunte, juntas acima de 5 até 10 mm</t>
  </si>
  <si>
    <t>18.06.500</t>
  </si>
  <si>
    <t>Rejuntamento de rodapé em placas cerâmicas com cimento branco, altura até 10 cm, juntas acima de 3 até 5 mm</t>
  </si>
  <si>
    <t>18.06.510</t>
  </si>
  <si>
    <t>Rejuntamento de rodapé em placas cerâmicas com argamassa industrializada para rejunte, altura até 10 cm, juntas acima de 3 até 5 mm</t>
  </si>
  <si>
    <t>18.06.520</t>
  </si>
  <si>
    <t>Rejuntamento de rodapé em placas cerâmicas com cimento branco, altura até 10 cm, juntas acima de 5 até 10 mm</t>
  </si>
  <si>
    <t>18.06.530</t>
  </si>
  <si>
    <t>Rejuntamento de rodapé em placas cerâmicas com argamassa industrializada para rejunte, altura até 10 cm, juntas acima de 5 até 10 mm</t>
  </si>
  <si>
    <t>18.07</t>
  </si>
  <si>
    <t>Placa ceramica nao esmaltada extrudada</t>
  </si>
  <si>
    <t>18.07.020</t>
  </si>
  <si>
    <t>Placa cerâmica não esmaltada extrudada de alta resistência química e mecânica, espessura de 9 mm, uso industrial, assentado com argamassa química bicomponente</t>
  </si>
  <si>
    <t>18.07.021</t>
  </si>
  <si>
    <t>Placa cerâmica não esmaltada extrudada de alta resistência química e mecânica, espessura de 9 mm, uso industrial, assentado com argamassa colante industrial</t>
  </si>
  <si>
    <t>18.07.040</t>
  </si>
  <si>
    <t>Placa cerâmica não esmaltada extrudada de alta resistência química e mecânica, espessura de 14 mm, uso industrial, assentado com argamassa química bicomponente</t>
  </si>
  <si>
    <t>18.07.080</t>
  </si>
  <si>
    <t>Rodapé em placa cerâmica não esmaltada extrudada de alta resistência química e mecânica, altura de 10 cm, uso industrial, assentado com argamassa química bicomponente</t>
  </si>
  <si>
    <t>18.07.160</t>
  </si>
  <si>
    <t>Placa cerâmica não esmaltada extrudada para área com altas temperaturas, de alta resistência química e mecânica, espessura mínima de 13 mm, uso industrial e cozinhas profissionais, assentado com argamassa industrializada</t>
  </si>
  <si>
    <t>18.07.170</t>
  </si>
  <si>
    <t>Rodapé em placa cerâmica não esmaltada extrudada para área com altas temperaturas, de alta resistência química e mecânica, altura de 10cm, uso industrial e cozinhas profissionais, assentado com argamassa industrializada</t>
  </si>
  <si>
    <t>18.07.200</t>
  </si>
  <si>
    <t>Rejuntamento em placa cerâmica extrudada antiácida de 9 mm, com argamassa industrializada bicomponente à base de resina furânica, juntas acima de 3 até 6 mm</t>
  </si>
  <si>
    <t>18.07.210</t>
  </si>
  <si>
    <t>Rejuntamento de placa cerâmica extrudada de 9 mm, com argamassa sintética industrializada tricomponente à base de resina epóxi, juntas acima de 3 até 6 mm</t>
  </si>
  <si>
    <t>18.07.220</t>
  </si>
  <si>
    <t>Rejuntamento em placa cerâmica extrudada antiácida, espessura de 14 mm, com argamassa industrializada bicomponente, à base de resina furânica, juntas acima de 3 até 6 mm</t>
  </si>
  <si>
    <t>18.07.230</t>
  </si>
  <si>
    <t>Rejuntamento em placa cerâmica extrudada antiácida de 14 mm, com argamassa sintética industrializada tricomponente, à base de resina epóxi, juntas de 3 até 6 mm</t>
  </si>
  <si>
    <t>18.07.250</t>
  </si>
  <si>
    <t>Rejuntamento em placa cerâmica extrudada antiácida, com argamassa industrializada anticorrosiva bicomponente à base de bauxita, para área de altas temperaturas, juntas acima de 3 até 6 mm</t>
  </si>
  <si>
    <t>18.07.300</t>
  </si>
  <si>
    <t>Rejuntamento de rodapé em placa cerâmica extrudada antiácida de 9 mm, com argamassa industrializada bicomponente à base de resina furânica, juntas acima de 3 até 6 mm</t>
  </si>
  <si>
    <t>18.07.310</t>
  </si>
  <si>
    <t>Rejuntamento de rodapé em placa cerâmica extrudada antiácida de 9 mm, com argamassa sintética  industrializada tricomponente à base de resina epóxi, juntas acima de 3 até 6 mm</t>
  </si>
  <si>
    <t>18.08</t>
  </si>
  <si>
    <t>Revestimento em porcelanato</t>
  </si>
  <si>
    <t>18.08.032</t>
  </si>
  <si>
    <t>Revestimento em porcelanato esmaltado antiderrapante para área externa e ambiente com alto tráfego, grupo de absorção BIa, assentado com argamassa colante industrializada, rejuntado</t>
  </si>
  <si>
    <t>18.08.042</t>
  </si>
  <si>
    <t>Rodapé em porcelanato esmaltado antiderrapante para área externa e ambiente com alto tráfego, grupo de absorção BIa, assentado com argamassa colante industrializada, rejuntado</t>
  </si>
  <si>
    <t>18.08.062</t>
  </si>
  <si>
    <t>Revestimento em porcelanato esmaltado polido para área interna e ambiente com tráfego médio, grupo de absorção BIa, assentado com argamassa colante industrializada, rejuntado</t>
  </si>
  <si>
    <t>18.08.072</t>
  </si>
  <si>
    <t>Rodapé em porcelanato esmaltado polido para área interna e ambiente com tráfego médio, grupo de absorção BIa, assentado com argamassa colante industrializada, rejuntado</t>
  </si>
  <si>
    <t>18.08.090</t>
  </si>
  <si>
    <t>Revestimento em porcelanato esmaltado acetinado para área interna e ambiente com acesso ao exterior, grupo de absorção BIa, resistência química B, assentado com argamassa colante industrializada, rejuntado</t>
  </si>
  <si>
    <t>18.08.100</t>
  </si>
  <si>
    <t>Rodapé em porcelanato esmaltado acetinado para área interna e ambiente com acesso ao exterior, grupo de absorção BIa, resistência química B, assentado com argamassa colante industrializada, rejuntado</t>
  </si>
  <si>
    <t>18.08.110</t>
  </si>
  <si>
    <t>Revestimento em porcelanato técnico antiderrapante para área externa, grupo de absorção BIa, assentado com argamassa colante industrializada, rejuntado</t>
  </si>
  <si>
    <t>18.08.120</t>
  </si>
  <si>
    <t>Rodapé em porcelanato técnico antiderrapante para área interna, grupo de absorção BIa, assentado com argamassa colante industrializada, rejuntado</t>
  </si>
  <si>
    <t>18.08.152</t>
  </si>
  <si>
    <t>Revestimento em porcelanato técnico natural para área interna e ambiente com acesso ao exterior, grupo de absorção BIa, assentado com argamassa colante industrializada, rejuntado</t>
  </si>
  <si>
    <t>18.08.162</t>
  </si>
  <si>
    <t>Rodapé em porcelanato técnico natural, para área interna e ambiente com acesso ao exterior, grupo de absorção BIa, assentado com argamassa colante industrializada, rejuntado</t>
  </si>
  <si>
    <t>18.08.170</t>
  </si>
  <si>
    <t>Revestimento em porcelanato técnico polido para área interna e ambiente de médio tráfego, grupo de absorção BIa, coeficiente de atrito I, assentado com argamassa colante industrializada, rejuntado</t>
  </si>
  <si>
    <t>18.08.180</t>
  </si>
  <si>
    <t>Rodapé em porcelanato técnico polido para área interna e ambiente de médio tráfego, grupo de absorção BIa, assentado com argamassa colante industrializada, rejuntado</t>
  </si>
  <si>
    <t>18.11</t>
  </si>
  <si>
    <t>Revestimento em placa ceramica esmaltada</t>
  </si>
  <si>
    <t>18.11.012</t>
  </si>
  <si>
    <t>Revestimento em placa cerâmica esmaltada de 7,5x7,5 cm, assentado e rejuntado com argamassa industrializada</t>
  </si>
  <si>
    <t>18.11.022</t>
  </si>
  <si>
    <t>Revestimento em placa cerâmica esmaltada de 10x10 cm, assentado e rejuntado com argamassa industrializada</t>
  </si>
  <si>
    <t>18.11.032</t>
  </si>
  <si>
    <t>Revestimento em placa cerâmica esmaltada de 15x15 cm, tipo monocolor, assentado e rejuntado com argamassa industrializada</t>
  </si>
  <si>
    <t>18.11.042</t>
  </si>
  <si>
    <t>Revestimento em placa cerâmica esmaltada de 20x20 cm, tipo monocolor, assentado e rejuntado com argamassa industrializada</t>
  </si>
  <si>
    <t>18.11.052</t>
  </si>
  <si>
    <t>Revestimento em placa cerâmica esmaltada, tipo monoporosa, assentado e rejuntado com argamassa industrializada</t>
  </si>
  <si>
    <t>18.12</t>
  </si>
  <si>
    <t>Revestimento em pastilha e mosaico</t>
  </si>
  <si>
    <t>18.12.020</t>
  </si>
  <si>
    <t>Revestimento em pastilha de porcelana natural ou esmaltada de 5x5 cm, assentado e rejuntado com argamassa colante industrializada</t>
  </si>
  <si>
    <t>18.12.120</t>
  </si>
  <si>
    <t>Revestimento em pastilha de porcelana natural ou esmaltada de 2,5x2,5 cm, assentado e rejuntado com argamassa colante industrializada</t>
  </si>
  <si>
    <t>18.12.140</t>
  </si>
  <si>
    <t>Revestimento em pastilha de porcelana natural ou esmaltada de 2,5x5 cm, assentado e rejuntado com argamassa colante industrializada</t>
  </si>
  <si>
    <t>18.13</t>
  </si>
  <si>
    <t>Revestimento ceramico nao esmaltado extrudado</t>
  </si>
  <si>
    <t>18.13.010</t>
  </si>
  <si>
    <t>Revestimento em placa cerâmica não esmaltada extrudada, de alta resistência química e mecânica, espessura de 9 mm, assentado com argamassa colante industrializada</t>
  </si>
  <si>
    <t>18.13.020</t>
  </si>
  <si>
    <t>Revestimento em placa cerâmica extrudada de alta resistência química e mecânica, espessura entre 9 e 10 mm, assentado com argamassa industrializada de alta aderência</t>
  </si>
  <si>
    <t>18.13.202</t>
  </si>
  <si>
    <t>Rejuntamento em placa cerâmica extrudada, espessura entre 9 e 10 mm, com argamassa industrial anticorrosiva à base de resina epóxi, juntas de 6 a 10 mm</t>
  </si>
  <si>
    <t>19</t>
  </si>
  <si>
    <t>REVESTIMENTO EM PEDRA</t>
  </si>
  <si>
    <t>19.01</t>
  </si>
  <si>
    <t>Granito</t>
  </si>
  <si>
    <t>19.01.022</t>
  </si>
  <si>
    <t>Revestimento em granito, espessura de 2 cm, acabamento polido</t>
  </si>
  <si>
    <t>19.01.062</t>
  </si>
  <si>
    <t>Peitoril e/ou soleira em granito, espessura de 2 cm e largura até 20 cm, acabamento polido</t>
  </si>
  <si>
    <t>19.01.064</t>
  </si>
  <si>
    <t>Peitoril e/ou soleira em granito, espessura de 2 cm e largura de 21 cm até 30 cm, acabamento polido</t>
  </si>
  <si>
    <t>19.01.122</t>
  </si>
  <si>
    <t>Degrau e espelho de granito, espessura de 2 cm, acabamento polido</t>
  </si>
  <si>
    <t>19.01.322</t>
  </si>
  <si>
    <t>Rodapé em granito, espessura de 2 cm e altura de 7 cm, acabamento polido</t>
  </si>
  <si>
    <t>19.01.324</t>
  </si>
  <si>
    <t>Rodapé em granito, espessura de 2 cm e altura de 7,1 cm até 10 cm, acabamento polido</t>
  </si>
  <si>
    <t>19.02</t>
  </si>
  <si>
    <t>Marmore</t>
  </si>
  <si>
    <t>19.02.020</t>
  </si>
  <si>
    <t>Revestimento em mármore branco, espessura de 2 cm, assente com massa</t>
  </si>
  <si>
    <t>19.02.040</t>
  </si>
  <si>
    <t>Revestimento em mármore travertino nacional, espessura de 2 cm, assente com massa</t>
  </si>
  <si>
    <t>19.02.060</t>
  </si>
  <si>
    <t>Revestimento em mármore branco, espessura de 3 cm, assente com massa</t>
  </si>
  <si>
    <t>19.02.080</t>
  </si>
  <si>
    <t>Revestimento em mármore travertino nacional, espessura de 3 cm, assente com massa</t>
  </si>
  <si>
    <t>19.02.220</t>
  </si>
  <si>
    <t>Degrau e espelho em mármore branco, espessura de 2 cm</t>
  </si>
  <si>
    <t>19.02.240</t>
  </si>
  <si>
    <t>Degrau e espelho em mármore travertino nacional, espessura de 2 cm</t>
  </si>
  <si>
    <t>19.02.250</t>
  </si>
  <si>
    <t>Rodapé em mármore branco, espessura de 2 cm e altura de 7 cm</t>
  </si>
  <si>
    <t>19.03</t>
  </si>
  <si>
    <t>Pedra</t>
  </si>
  <si>
    <t>19.03.020</t>
  </si>
  <si>
    <t>Revestimento em pedra tipo arenito comum</t>
  </si>
  <si>
    <t>19.03.060</t>
  </si>
  <si>
    <t>Revestimento em pedra mineira comum</t>
  </si>
  <si>
    <t>19.03.090</t>
  </si>
  <si>
    <t>Revestimento em pedra Miracema</t>
  </si>
  <si>
    <t>19.03.100</t>
  </si>
  <si>
    <t>Rodapé em pedra Miracema, altura de 5,75 cm</t>
  </si>
  <si>
    <t>19.03.110</t>
  </si>
  <si>
    <t>Rodapé em pedra Miracema, altura de 11,5 cm</t>
  </si>
  <si>
    <t>19.03.220</t>
  </si>
  <si>
    <t>Rodapé em pedra mineira simples, altura de 10 cm</t>
  </si>
  <si>
    <t>19.03.260</t>
  </si>
  <si>
    <t>Revestimento em pedra ardósia selecionada</t>
  </si>
  <si>
    <t>19.03.270</t>
  </si>
  <si>
    <t>Rodapé em pedra ardósia, altura de 7 cm</t>
  </si>
  <si>
    <t>19.03.290</t>
  </si>
  <si>
    <t>Peitoril e/ou soleira em ardósia, espessura de 2 cm e largura até 20 cm</t>
  </si>
  <si>
    <t>19.20</t>
  </si>
  <si>
    <t>Reparos, conservacoes e complementos - GRUPO 19</t>
  </si>
  <si>
    <t>19.20.020</t>
  </si>
  <si>
    <t>Recolocação de mármore, pedras e granitos, assentes com massa</t>
  </si>
  <si>
    <t>20</t>
  </si>
  <si>
    <t>REVESTIMENTO EM MADEIRA</t>
  </si>
  <si>
    <t>20.01</t>
  </si>
  <si>
    <t>Lambris de madeira</t>
  </si>
  <si>
    <t>20.01.040</t>
  </si>
  <si>
    <t>Lambril em madeira macho/fêmea tarugado, exceto pinus</t>
  </si>
  <si>
    <t>20.03</t>
  </si>
  <si>
    <t>Soalho de madeira</t>
  </si>
  <si>
    <t>20.03.010</t>
  </si>
  <si>
    <t>Soalho em tábua de madeira aparelhada</t>
  </si>
  <si>
    <t>20.04</t>
  </si>
  <si>
    <t>Tacos</t>
  </si>
  <si>
    <t>20.04.020</t>
  </si>
  <si>
    <t>Piso em tacos de Ipê colado</t>
  </si>
  <si>
    <t>20.10</t>
  </si>
  <si>
    <t>Rodape de madeira</t>
  </si>
  <si>
    <t>20.10.040</t>
  </si>
  <si>
    <t>Rodapé de madeira de 7 x 1,5 cm</t>
  </si>
  <si>
    <t>20.10.120</t>
  </si>
  <si>
    <t>Cordão de madeira</t>
  </si>
  <si>
    <t>20.20</t>
  </si>
  <si>
    <t>Reparos, conservacoes e complementos - GRUPO 20</t>
  </si>
  <si>
    <t>20.20.020</t>
  </si>
  <si>
    <t>Recolocação de soalho em madeira</t>
  </si>
  <si>
    <t>20.20.040</t>
  </si>
  <si>
    <t>Recolocação de tacos soltos com cola</t>
  </si>
  <si>
    <t>20.20.100</t>
  </si>
  <si>
    <t>Recolocação de rodapé e cordão de madeira</t>
  </si>
  <si>
    <t>20.20.202</t>
  </si>
  <si>
    <t>Raspagem com calafetação e aplicação de verniz</t>
  </si>
  <si>
    <t>20.20.220</t>
  </si>
  <si>
    <t>Raspagem com calafetação e aplicação de cera</t>
  </si>
  <si>
    <t>21</t>
  </si>
  <si>
    <t>REVESTIMENTO SINTETICO E METALICO</t>
  </si>
  <si>
    <t>21.01</t>
  </si>
  <si>
    <t>Revestimento em borracha</t>
  </si>
  <si>
    <t>21.01.100</t>
  </si>
  <si>
    <t>Revestimento em borracha sintética preta, espessura de 4 mm - colado</t>
  </si>
  <si>
    <t>21.01.160</t>
  </si>
  <si>
    <t>Revestimento em grama sintética, com espessura de 20 a 32 mm</t>
  </si>
  <si>
    <t>21.02</t>
  </si>
  <si>
    <t>Revestimento vinilico</t>
  </si>
  <si>
    <t>21.02.050</t>
  </si>
  <si>
    <t>Revestimento vinílico, espessura de 2 mm, para tráfego médio, com impermeabilizante acrílico</t>
  </si>
  <si>
    <t>21.02.060</t>
  </si>
  <si>
    <t>Revestimento vinílico, espessura de 3,2 mm, para tráfego intenso, com impermeabilizante acrílico</t>
  </si>
  <si>
    <t>21.02.071</t>
  </si>
  <si>
    <t>Revestimento vinílico em manta, espessura total de 2mm, resistente a lavagem com hipoclorito</t>
  </si>
  <si>
    <t>21.02.271</t>
  </si>
  <si>
    <t>Revestimento vinílico em manta heterogênea, espessura de 2 mm, com impermeabilizante acrílico</t>
  </si>
  <si>
    <t>21.02.281</t>
  </si>
  <si>
    <t>Revestimento vinílico flexível em manta homogênea, espessura de 2 mm, com impermeabilizante acrílico</t>
  </si>
  <si>
    <t>21.02.291</t>
  </si>
  <si>
    <t>Revestimento vinílico heterogêneo flexível em réguas, espessura de 3 mm, com impermeabilizante acrílico</t>
  </si>
  <si>
    <t>21.02.310</t>
  </si>
  <si>
    <t>Revestimento vinílico autoportante acústico, espessura de 4,5 mm, com impermeabilizante acrílico</t>
  </si>
  <si>
    <t>21.02.311</t>
  </si>
  <si>
    <t>Revestimento vinílico autoportante, espessura de 4 mm, com impermeabilizante acrílico</t>
  </si>
  <si>
    <t>21.02.320</t>
  </si>
  <si>
    <t>Revestimento vinílico antiestático acústico, espessura de 5 mm, com impermeabilizante acrílico</t>
  </si>
  <si>
    <t>21.03</t>
  </si>
  <si>
    <t>Revestimento metalico</t>
  </si>
  <si>
    <t>21.03.010</t>
  </si>
  <si>
    <t>Revestimento em aço inoxidável AISI 304, liga 18,8, chapa 20, espessura de 1 mm, acabamento escovado com grana especial</t>
  </si>
  <si>
    <t>21.03.090</t>
  </si>
  <si>
    <t>Piso elevado tipo telescópico em chapa de aço, sem revestimento</t>
  </si>
  <si>
    <t>21.03.151</t>
  </si>
  <si>
    <t>Revestimento em placas de alumínio composto "ACM", espessura de 4 mm e acabamento em PVDF</t>
  </si>
  <si>
    <t>21.03.152</t>
  </si>
  <si>
    <t>Revestimento em placas de alumínio composto "ACM", espessura de 4 mm e acabamento em PVDF, na cor verde</t>
  </si>
  <si>
    <t>21.04</t>
  </si>
  <si>
    <t>Forracao e carpete</t>
  </si>
  <si>
    <t>21.04.100</t>
  </si>
  <si>
    <t>Revestimento com carpete para tráfego moderado, uso comercial, tipo bouclê de 5,4 até 8 mm</t>
  </si>
  <si>
    <t>21.04.110</t>
  </si>
  <si>
    <t>Revestimento com carpete para tráfego intenso, uso comercial, tipo bouclê de 6 mm</t>
  </si>
  <si>
    <t>21.05</t>
  </si>
  <si>
    <t>Revestimento em cimento reforcado com fio sintetico (CRFS)</t>
  </si>
  <si>
    <t>21.05.010</t>
  </si>
  <si>
    <t>Piso em painel com miolo de madeira contraplacado por lâminas de madeira e externamente por chapas em CRFS, espessura de 40 mm</t>
  </si>
  <si>
    <t>21.05.100</t>
  </si>
  <si>
    <t>Piso elevado de concreto em placas de 600 x 600 mm, antiderrapante, sem acabamento</t>
  </si>
  <si>
    <t>21.07</t>
  </si>
  <si>
    <t>Revestimento sintetico</t>
  </si>
  <si>
    <t>21.07.010</t>
  </si>
  <si>
    <t>Revestimento em laminado melamínico dissipativo</t>
  </si>
  <si>
    <t>21.10</t>
  </si>
  <si>
    <t>Rodape sintetico</t>
  </si>
  <si>
    <t>21.10.050</t>
  </si>
  <si>
    <t>Rodapé de poliestireno, espessura de 7 cm</t>
  </si>
  <si>
    <t>21.10.051</t>
  </si>
  <si>
    <t>Rodapé de poliestireno, espessura de 8 cm</t>
  </si>
  <si>
    <t>21.10.061</t>
  </si>
  <si>
    <t>Rodapé para piso vinílico em PVC, espessura de 2 mm e altura de 5 cm, curvo/plano, com impermeabilizante acrílico</t>
  </si>
  <si>
    <t>21.10.071</t>
  </si>
  <si>
    <t>Rodapé flexível para piso vinílico em PVC, espessura de 2 mm e altura de 7,5 cm, curvo/plano, com impermeabilizante acrílico</t>
  </si>
  <si>
    <t>21.10.081</t>
  </si>
  <si>
    <t>Rodapé hospitalar flexível em PVC para piso vinílico, espessura de 2 mm e altura de 7,5 cm, com impermeabilizante acrílico</t>
  </si>
  <si>
    <t>21.10.210</t>
  </si>
  <si>
    <t>Rodapé em borracha sintética preta, altura até 7 cm - colado</t>
  </si>
  <si>
    <t>21.10.220</t>
  </si>
  <si>
    <t>Rodapé de cordão de poliamida</t>
  </si>
  <si>
    <t>21.10.250</t>
  </si>
  <si>
    <t>Rodapé em laminado melamínico dissipativo, espessura de 2 mm e altura de 10 cm</t>
  </si>
  <si>
    <t>21.11</t>
  </si>
  <si>
    <t>Degrau sintetico</t>
  </si>
  <si>
    <t>21.11.050</t>
  </si>
  <si>
    <t>Degrau (piso e espelho) em borracha sintética preta com testeira - colado</t>
  </si>
  <si>
    <t>21.11.131</t>
  </si>
  <si>
    <t>Testeira flexível para arremate de degrau vinílico em PVC, espessura de 2 mm, com impermeabilizante acrílico</t>
  </si>
  <si>
    <t>21.20</t>
  </si>
  <si>
    <t>Reparos, conservacoes e complementos - GRUPO 21</t>
  </si>
  <si>
    <t>21.20.020</t>
  </si>
  <si>
    <t>Recolocação de piso sintético com cola</t>
  </si>
  <si>
    <t>21.20.040</t>
  </si>
  <si>
    <t>Recolocação de piso sintético argamassado</t>
  </si>
  <si>
    <t>21.20.050</t>
  </si>
  <si>
    <t>Recolocação de piso elevado telescópico metálico, inclusive estrutura de sustentação</t>
  </si>
  <si>
    <t>21.20.060</t>
  </si>
  <si>
    <t>Furação de piso elevado telescópico em chapa de aço</t>
  </si>
  <si>
    <t>21.20.100</t>
  </si>
  <si>
    <t>Recolocação de rodapé e cordões sintéticos</t>
  </si>
  <si>
    <t>21.20.300</t>
  </si>
  <si>
    <t>Fita adesiva antiderrapante com largura de 5 cm</t>
  </si>
  <si>
    <t>21.20.302</t>
  </si>
  <si>
    <t>Fita adesiva antiderrapante fosforescente, alto tráfego, largura de 5 cm</t>
  </si>
  <si>
    <t>21.20.410</t>
  </si>
  <si>
    <t>Cantoneira de sobrepor em PVC de 4 x 4 cm</t>
  </si>
  <si>
    <t>21.20.460</t>
  </si>
  <si>
    <t>Canto externo de acabamento em PVC</t>
  </si>
  <si>
    <t>21.20.500</t>
  </si>
  <si>
    <t>Cantoneira em alumínio antiderrapante de 50 x 30 mm</t>
  </si>
  <si>
    <t>22</t>
  </si>
  <si>
    <t>FORRO, BRISE E FACHADA</t>
  </si>
  <si>
    <t>22.01</t>
  </si>
  <si>
    <t>Forro de madeira</t>
  </si>
  <si>
    <t>22.01.010</t>
  </si>
  <si>
    <t>Forro em tábuas aparelhadas macho e fêmea de pinus</t>
  </si>
  <si>
    <t>22.01.020</t>
  </si>
  <si>
    <t>Forro em tábuas aparelhadas macho e fêmea de pinus tarugado</t>
  </si>
  <si>
    <t>22.01.080</t>
  </si>
  <si>
    <t>Forro xadrez em ripas de angelim-vermelho / bacuri / maçaranduba tarugado</t>
  </si>
  <si>
    <t>22.01.210</t>
  </si>
  <si>
    <t>Testeira em tábua aparelhada, largura até 20cm</t>
  </si>
  <si>
    <t>22.01.220</t>
  </si>
  <si>
    <t>Beiral em tábua de angelim-vermelho / bacuri / maçaranduba macho e fêmea com tarugamento</t>
  </si>
  <si>
    <t>22.01.240</t>
  </si>
  <si>
    <t>Beiral em tábua de angelim-vermelho / bacuri / maçaranduba macho e fêmea</t>
  </si>
  <si>
    <t>22.02</t>
  </si>
  <si>
    <t>Forro de gesso</t>
  </si>
  <si>
    <t>22.02.010</t>
  </si>
  <si>
    <t>Forro em placa de gesso liso fixo</t>
  </si>
  <si>
    <t>22.02.030</t>
  </si>
  <si>
    <t>Forro em painéis de gesso acartonado, espessura de 12,5mm, fixo</t>
  </si>
  <si>
    <t>22.02.100</t>
  </si>
  <si>
    <t>Forro em painéis de gesso acartonado, acabamento liso com película em PVC - 625mm x 1250mm, espessura de 9,5mm, removível</t>
  </si>
  <si>
    <t>22.02.190</t>
  </si>
  <si>
    <t>Forro em placa de gesso removível com película rígida de PVC de 625mm x 625mm</t>
  </si>
  <si>
    <t>22.03</t>
  </si>
  <si>
    <t>Forro sintetico</t>
  </si>
  <si>
    <t>22.03.020</t>
  </si>
  <si>
    <t>Forro em lã de vidro revestido em PVC, espessura de 20mm</t>
  </si>
  <si>
    <t>22.03.030</t>
  </si>
  <si>
    <t>Forro em fibra mineral NRC 0.55 acústico, revestido em látex</t>
  </si>
  <si>
    <t>22.03.040</t>
  </si>
  <si>
    <t>Forro modular removível em PVC de 618mm x 1243mm</t>
  </si>
  <si>
    <t>22.03.050</t>
  </si>
  <si>
    <t>Forro em fibra mineral NRC 0.50, revestido em látex</t>
  </si>
  <si>
    <t>22.03.070</t>
  </si>
  <si>
    <t>Forro em lâmina de PVC</t>
  </si>
  <si>
    <t>22.03.122</t>
  </si>
  <si>
    <t>Forro em fibra mineral NRC 0.85, em placas acústicas removíveis de 625mm x 1250mm</t>
  </si>
  <si>
    <t>22.03.140</t>
  </si>
  <si>
    <t>Forro em fibra mineral NRC 0.65, em placas acústicas removíveis de 625mm x 625mm</t>
  </si>
  <si>
    <t>22.03.200</t>
  </si>
  <si>
    <t>Forro em fibra mineral NRC 0.70, em placas acústicas removíveis</t>
  </si>
  <si>
    <t>22.04</t>
  </si>
  <si>
    <t>Forro metalico</t>
  </si>
  <si>
    <t>22.04.020</t>
  </si>
  <si>
    <t>Forro metálico removível, em painéis de 625mm x 625mm, tipo colmeia</t>
  </si>
  <si>
    <t>22.04.030</t>
  </si>
  <si>
    <t>Forro metálico removível, em painéis de 625mm x 625mm, tile tegular perfurada</t>
  </si>
  <si>
    <t>22.06</t>
  </si>
  <si>
    <t>Brise-soleil</t>
  </si>
  <si>
    <t>22.06.130</t>
  </si>
  <si>
    <t>Brise em placa cimentícia, montado em perfil e chapa metálica</t>
  </si>
  <si>
    <t>22.06.240</t>
  </si>
  <si>
    <t>Brise metálico fixo em chapa lisa aluzinc pré-pintada, formato ogiva, lâmina frontal de 200mm</t>
  </si>
  <si>
    <t>22.06.250</t>
  </si>
  <si>
    <t>Brise metálico curvo e móvel termoacústico em chapa lisa aluzinc pré-pintada</t>
  </si>
  <si>
    <t>22.06.300</t>
  </si>
  <si>
    <t>Brise metálico curvo e móvel em chapa microperfurada de alumínio pré-pintada</t>
  </si>
  <si>
    <t>22.06.340</t>
  </si>
  <si>
    <t>Brise metálico fixo em chapa lisa alumínio pré-pintada, formato ogiva, lâmina frontal de 200mm</t>
  </si>
  <si>
    <t>22.06.350</t>
  </si>
  <si>
    <t>Brise metálico curvo e móvel termoacústico em chapa lisa de alumínio pré-pintada</t>
  </si>
  <si>
    <t>22.20</t>
  </si>
  <si>
    <t>Reparos, conservacoes e complementos - GRUPO 22</t>
  </si>
  <si>
    <t>22.20.011</t>
  </si>
  <si>
    <t>Placa em lã de vidro revestida em PVC, auto extinguível</t>
  </si>
  <si>
    <t>22.20.020</t>
  </si>
  <si>
    <t>Recolocação de forros fixados</t>
  </si>
  <si>
    <t>22.20.040</t>
  </si>
  <si>
    <t>Recolocação de forros apoiados ou encaixados</t>
  </si>
  <si>
    <t>22.20.050</t>
  </si>
  <si>
    <t>Moldura de gesso simples, largura até 6,0cm</t>
  </si>
  <si>
    <t>22.20.090</t>
  </si>
  <si>
    <t>Abertura para vão de luminária em forro de PVC modular</t>
  </si>
  <si>
    <t>23</t>
  </si>
  <si>
    <t>ESQUADRIA, MARCENARIA E ELEMENTO EM MADEIRA</t>
  </si>
  <si>
    <t>23.01</t>
  </si>
  <si>
    <t>Janela e veneziana em madeira</t>
  </si>
  <si>
    <t>23.01.050</t>
  </si>
  <si>
    <t>Caixilho em madeira maxim-ar</t>
  </si>
  <si>
    <t>23.01.060</t>
  </si>
  <si>
    <t>Caixilho em madeira tipo veneziana de correr</t>
  </si>
  <si>
    <t>23.02</t>
  </si>
  <si>
    <t>Porta macho / femea montada com batente</t>
  </si>
  <si>
    <t>23.02.010</t>
  </si>
  <si>
    <t>Acréscimo de bandeira - porta macho e fêmea com batente de madeira</t>
  </si>
  <si>
    <t>23.02.030</t>
  </si>
  <si>
    <t>Porta macho e fêmea com batente de madeira - 70 x 210 cm</t>
  </si>
  <si>
    <t>23.02.040</t>
  </si>
  <si>
    <t>Porta macho e fêmea com batente de madeira - 80 x 210 cm</t>
  </si>
  <si>
    <t>23.02.050</t>
  </si>
  <si>
    <t>Porta macho e fêmea com batente de madeira - 90 x 210 cm</t>
  </si>
  <si>
    <t>23.02.060</t>
  </si>
  <si>
    <t>Porta macho e fêmea com batente de madeira - 120 x 210 cm</t>
  </si>
  <si>
    <t>23.04</t>
  </si>
  <si>
    <t>Porta lisa laminada montada com batente</t>
  </si>
  <si>
    <t>23.04.070</t>
  </si>
  <si>
    <t>Porta em laminado fenólico melamínico com batente em alumínio - 80 x 180 cm</t>
  </si>
  <si>
    <t>23.04.080</t>
  </si>
  <si>
    <t>Porta em laminado fenólico melamínico com batente em alumínio - 60 x 160 cm</t>
  </si>
  <si>
    <t>23.04.090</t>
  </si>
  <si>
    <t>Porta em laminado fenólico melamínico com acabamento liso, batente de madeira sem revestimento - 70 x 210 cm</t>
  </si>
  <si>
    <t>23.04.100</t>
  </si>
  <si>
    <t>Porta em laminado fenólico melamínico com acabamento liso, batente de madeira sem revestimento - 80 x 210 cm</t>
  </si>
  <si>
    <t>23.04.110</t>
  </si>
  <si>
    <t>Porta em laminado fenólico melamínico com acabamento liso, batente de madeira sem revestimento - 90 x 210 cm</t>
  </si>
  <si>
    <t>23.04.120</t>
  </si>
  <si>
    <t>Porta em laminado fenólico melamínico com acabamento liso, batente de madeira sem revestimento - 120 x 210 cm</t>
  </si>
  <si>
    <t>23.04.130</t>
  </si>
  <si>
    <t>Porta em laminado fenólico melamínico com acabamento liso, batente de madeira sem revestimento - 140 x 210 cm</t>
  </si>
  <si>
    <t>23.04.140</t>
  </si>
  <si>
    <t>Porta em laminado fenólico melamínico com acabamento liso, batente de madeira sem revestimento - 220 x 210 cm</t>
  </si>
  <si>
    <t>23.04.570</t>
  </si>
  <si>
    <t>Porta em laminado melamínico estrutural com acabamento texturizado, batente em alumínio com ferragens - 60 x 180 cm</t>
  </si>
  <si>
    <t>23.04.580</t>
  </si>
  <si>
    <t>Porta em laminado fenólico melamínico com acabamento liso, batente metálico - 60 x 160 cm</t>
  </si>
  <si>
    <t>23.04.590</t>
  </si>
  <si>
    <t>Porta em laminado fenólico melamínico com acabamento liso, batente metálico - 70 x 210 cm</t>
  </si>
  <si>
    <t>23.04.600</t>
  </si>
  <si>
    <t>Porta em laminado fenólico melamínico com acabamento liso, batente metálico - 80 x 210 cm</t>
  </si>
  <si>
    <t>23.04.610</t>
  </si>
  <si>
    <t>Porta em laminado fenólico melamínico com acabamento liso, batente metálico - 90 x 210 cm</t>
  </si>
  <si>
    <t>23.04.620</t>
  </si>
  <si>
    <t>Porta em laminado fenólico melamínico com acabamento liso, batente metálico - 120 x 210 cm</t>
  </si>
  <si>
    <t>23.08</t>
  </si>
  <si>
    <t>Marcenaria em geral</t>
  </si>
  <si>
    <t>23.08.010</t>
  </si>
  <si>
    <t>Estrado em madeira</t>
  </si>
  <si>
    <t>23.08.020</t>
  </si>
  <si>
    <t>Faixa/batedor de proteção em madeira aparelhada natural de 10 x 2,5 cm</t>
  </si>
  <si>
    <t>23.08.030</t>
  </si>
  <si>
    <t>Faixa/batedor de proteção em madeira de 20 x 5 cm, com acabamento em laminado fenólico melamínico</t>
  </si>
  <si>
    <t>23.08.040</t>
  </si>
  <si>
    <t>Armário/gabinete embutido em MDF sob medida, revestido em laminado melamínico, com portas e prateleiras</t>
  </si>
  <si>
    <t>23.08.060</t>
  </si>
  <si>
    <t>Tampo sob medida em compensado, revestido na face superior em laminado fenólico melamínico</t>
  </si>
  <si>
    <t>23.08.080</t>
  </si>
  <si>
    <t>Prateleira sob medida em compensado, revestida nas duas faces em laminado fenólico melamínico</t>
  </si>
  <si>
    <t>23.08.100</t>
  </si>
  <si>
    <t>Armário tipo prateleira com subdivisão em compensado, revestido totalmente em laminado fenólico melamínico</t>
  </si>
  <si>
    <t>23.08.110</t>
  </si>
  <si>
    <t>Painel em compensado naval, espessura de 25 mm</t>
  </si>
  <si>
    <t>23.08.160</t>
  </si>
  <si>
    <t>Porta lisa com balcão, batente de madeira, completa - 80 x 210 cm</t>
  </si>
  <si>
    <t>23.08.170</t>
  </si>
  <si>
    <t>Lousa em laminado melamínico, branco - linha comercial</t>
  </si>
  <si>
    <t>23.08.210</t>
  </si>
  <si>
    <t>Armário sob medida em compensado de madeira totalmente revestido em folheado de madeira, completo</t>
  </si>
  <si>
    <t>23.08.220</t>
  </si>
  <si>
    <t>Armário sob medida em compensado de madeira totalmente revestido em laminado melamínico texturizado, completo</t>
  </si>
  <si>
    <t>23.08.242</t>
  </si>
  <si>
    <t>Porta lisa de correr suspensa em madeira com batente</t>
  </si>
  <si>
    <t>23.08.244</t>
  </si>
  <si>
    <t>Porta articulada em MDF revestida com laminado melamínico, batente em alumínio - completa</t>
  </si>
  <si>
    <t>23.08.320</t>
  </si>
  <si>
    <t>Porta acústica de madeira</t>
  </si>
  <si>
    <t>23.08.380</t>
  </si>
  <si>
    <t>Faixa/batedor de proteção em madeira de 290 x 15 mm, com acabamento em laminado fenólico melamínico</t>
  </si>
  <si>
    <t>23.09</t>
  </si>
  <si>
    <t>Porta lisa comum montada com batente</t>
  </si>
  <si>
    <t>23.09.010</t>
  </si>
  <si>
    <t>Acréscimo de bandeira - porta lisa comum com batente de madeira</t>
  </si>
  <si>
    <t>23.09.020</t>
  </si>
  <si>
    <t>Porta lisa com batente madeira - 60 x 210 cm</t>
  </si>
  <si>
    <t>23.09.030</t>
  </si>
  <si>
    <t>Porta lisa com batente madeira - 70 x 210 cm</t>
  </si>
  <si>
    <t>23.09.040</t>
  </si>
  <si>
    <t>Porta lisa com batente madeira - 80 x 210 cm</t>
  </si>
  <si>
    <t>23.09.050</t>
  </si>
  <si>
    <t>Porta lisa com batente madeira - 90 x 210 cm</t>
  </si>
  <si>
    <t>23.09.052</t>
  </si>
  <si>
    <t>Porta lisa com batente madeira - 110 x 210 cm</t>
  </si>
  <si>
    <t>23.09.060</t>
  </si>
  <si>
    <t>Porta lisa com batente madeira - 120 x 210 cm</t>
  </si>
  <si>
    <t>23.09.100</t>
  </si>
  <si>
    <t>Porta lisa com batente madeira - 160 x 210 cm</t>
  </si>
  <si>
    <t>23.09.420</t>
  </si>
  <si>
    <t>Porta lisa com batente em alumínio, largura 60 cm, altura de 105 a 200 cm</t>
  </si>
  <si>
    <t>23.09.430</t>
  </si>
  <si>
    <t>Porta lisa com batente em alumínio, largura 80 cm, altura de 105 a 200 cm</t>
  </si>
  <si>
    <t>23.09.440</t>
  </si>
  <si>
    <t>Porta lisa com batente em alumínio, largura 90 cm, altura de 105 a 200 cm</t>
  </si>
  <si>
    <t>23.09.520</t>
  </si>
  <si>
    <t>Porta lisa com batente metálico - 60 x 160 cm</t>
  </si>
  <si>
    <t>23.09.530</t>
  </si>
  <si>
    <t>Porta lisa com batente metálico - 80 x 160 cm</t>
  </si>
  <si>
    <t>23.09.540</t>
  </si>
  <si>
    <t>Porta lisa com batente metálico - 70 x 210 cm</t>
  </si>
  <si>
    <t>23.09.550</t>
  </si>
  <si>
    <t>Porta lisa com batente metálico - 80 x 210 cm</t>
  </si>
  <si>
    <t>23.09.560</t>
  </si>
  <si>
    <t>Porta lisa com batente metálico - 90 x 210 cm</t>
  </si>
  <si>
    <t>23.09.570</t>
  </si>
  <si>
    <t>Porta lisa com batente metálico - 120 x 210 cm</t>
  </si>
  <si>
    <t>23.09.590</t>
  </si>
  <si>
    <t>Porta lisa com batente metálico - 160 x 210 cm</t>
  </si>
  <si>
    <t>23.09.600</t>
  </si>
  <si>
    <t>Porta lisa com batente metálico - 60 x 180 cm</t>
  </si>
  <si>
    <t>23.09.610</t>
  </si>
  <si>
    <t>Porta lisa com batente metálico - 60 x 210 cm</t>
  </si>
  <si>
    <t>23.09.630</t>
  </si>
  <si>
    <t>Porta lisa com batente madeira, 2 folhas - 140 x 210 cm</t>
  </si>
  <si>
    <t>23.11</t>
  </si>
  <si>
    <t>Porta lisa para acabamento em verniz montada com batente</t>
  </si>
  <si>
    <t>23.11.010</t>
  </si>
  <si>
    <t>Acréscimo de bandeira - porta lisa para acabamento em verniz, com batente de madeira</t>
  </si>
  <si>
    <t>23.11.030</t>
  </si>
  <si>
    <t>Porta lisa para acabamento em verniz, com batente de madeira - 70 x 210 cm</t>
  </si>
  <si>
    <t>23.11.040</t>
  </si>
  <si>
    <t>Porta lisa para acabamento em verniz, com batente de madeira - 80 x 210 cm</t>
  </si>
  <si>
    <t>23.11.050</t>
  </si>
  <si>
    <t>Porta lisa para acabamento em verniz, com batente de madeira - 90 x 210 cm</t>
  </si>
  <si>
    <t>23.12</t>
  </si>
  <si>
    <t>Porta comum completa - uso coletivo (padrao dimensional medio)</t>
  </si>
  <si>
    <t>23.12.001</t>
  </si>
  <si>
    <t>Porta lisa de madeira, interna "PIM", para acabamento em pintura, padrão dimensional médio, com ferragens, completo - 80 x 210 cm</t>
  </si>
  <si>
    <t>23.13</t>
  </si>
  <si>
    <t>Porta comum completa - uso publico (padrao dimensional medio/pesado)</t>
  </si>
  <si>
    <t>23.13.001</t>
  </si>
  <si>
    <t>Porta lisa de madeira, interna "PIM", para acabamento em pintura, padrão dimensional médio/pesado, com ferragens, completo - 80 x 210 cm</t>
  </si>
  <si>
    <t>23.13.002</t>
  </si>
  <si>
    <t>Porta lisa de madeira, interna "PIM", para acabamento em pintura, padrão dimensional médio/pesado, com ferragens, completo - 90 x 210 cm</t>
  </si>
  <si>
    <t>23.13.020</t>
  </si>
  <si>
    <t>Porta lisa de madeira, interna, resistente a umidade "PIM RU", para acabamento em pintura, padrão dimensional médio/pesado, com ferragens, completo - 80 x 210 cm</t>
  </si>
  <si>
    <t>23.13.040</t>
  </si>
  <si>
    <t>Porta lisa de madeira, interna, resistente a umidade "PIM RU", para acabamento revestido ou em pintura, para divisória sanitária, padrão dimensional médio/pesado, com ferragens, completo - 80 x 190 cm</t>
  </si>
  <si>
    <t>23.13.052</t>
  </si>
  <si>
    <t>Porta lisa de madeira, interna, resistente a umidade "PIM RU", para acabamento em pintura, tipo acessível, padrão dimensional médio/pesado, com ferragens, completo - 90 x 210 cm</t>
  </si>
  <si>
    <t>23.13.064</t>
  </si>
  <si>
    <t>Porta lisa de madeira, interna, resistente a umidade "PIM RU", para acabamento em pintura, de correr ou deslizante, tipo acessível, padrão dimensional pesado, com sistema deslizante e ferragens, completo - 100 x 210 cm</t>
  </si>
  <si>
    <t>23.20</t>
  </si>
  <si>
    <t>Reparos, conservacoes e complementos - GRUPO 23</t>
  </si>
  <si>
    <t>23.20.020</t>
  </si>
  <si>
    <t>Recolocação de batentes de madeira</t>
  </si>
  <si>
    <t>23.20.040</t>
  </si>
  <si>
    <t>Recolocação de folhas de porta ou janela</t>
  </si>
  <si>
    <t>23.20.060</t>
  </si>
  <si>
    <t>Recolocação de guarnição ou molduras</t>
  </si>
  <si>
    <t>23.20.100</t>
  </si>
  <si>
    <t>Batente de madeira para porta</t>
  </si>
  <si>
    <t>23.20.110</t>
  </si>
  <si>
    <t>Visor fixo e requadro de madeira para porta, para receber vidro</t>
  </si>
  <si>
    <t>23.20.120</t>
  </si>
  <si>
    <t>Guarnição de madeira</t>
  </si>
  <si>
    <t>23.20.140</t>
  </si>
  <si>
    <t>Acréscimo de visor completo em porta de madeira</t>
  </si>
  <si>
    <t>23.20.160</t>
  </si>
  <si>
    <t>Folha de porta veneziana maciça, sob medida</t>
  </si>
  <si>
    <t>23.20.170</t>
  </si>
  <si>
    <t>Folha de porta lisa folheada com madeira, sob medida</t>
  </si>
  <si>
    <t>23.20.180</t>
  </si>
  <si>
    <t>Folha de porta em madeira para receber vidro, sob medida</t>
  </si>
  <si>
    <t>23.20.310</t>
  </si>
  <si>
    <t>Folha de porta lisa comum - 60 x 210 cm</t>
  </si>
  <si>
    <t>23.20.320</t>
  </si>
  <si>
    <t>Folha de porta lisa comum - 70 x 210 cm</t>
  </si>
  <si>
    <t>23.20.330</t>
  </si>
  <si>
    <t>Folha de porta lisa comum - 80 x 210 cm</t>
  </si>
  <si>
    <t>23.20.340</t>
  </si>
  <si>
    <t>Folha de porta lisa comum - 90 x 210 cm</t>
  </si>
  <si>
    <t>23.20.450</t>
  </si>
  <si>
    <t>Folha de porta em laminado fenólico melamínico com acabamento liso - 70 x 210 cm</t>
  </si>
  <si>
    <t>23.20.460</t>
  </si>
  <si>
    <t>Folha de porta em laminado fenólico melamínico com acabamento liso - 90 x 210 cm</t>
  </si>
  <si>
    <t>23.20.550</t>
  </si>
  <si>
    <t>Folha de porta em laminado fenólico melamínico com acabamento liso - 80 x 210 cm</t>
  </si>
  <si>
    <t>23.20.600</t>
  </si>
  <si>
    <t>Folha de porta em madeira com tela de proteção tipo mosqueteira</t>
  </si>
  <si>
    <t>24</t>
  </si>
  <si>
    <t>ESQUADRIA, SERRALHERIA E ELEMENTO EM FERRO</t>
  </si>
  <si>
    <t>24.01</t>
  </si>
  <si>
    <t>Caixilho em ferro</t>
  </si>
  <si>
    <t>24.01.010</t>
  </si>
  <si>
    <t>Caixilho em ferro fixo, sob medida</t>
  </si>
  <si>
    <t>24.01.030</t>
  </si>
  <si>
    <t>Caixilho em ferro basculante, sob medida</t>
  </si>
  <si>
    <t>24.01.070</t>
  </si>
  <si>
    <t>Caixilho em ferro de correr, sob medida</t>
  </si>
  <si>
    <t>24.01.090</t>
  </si>
  <si>
    <t>Caixilho em ferro com ventilação permanente, sob medida</t>
  </si>
  <si>
    <t>24.01.100</t>
  </si>
  <si>
    <t>Caixilho em ferro tipo veneziana, linha comercial</t>
  </si>
  <si>
    <t>24.01.110</t>
  </si>
  <si>
    <t>Caixilho em ferro tipo veneziana, sob medida</t>
  </si>
  <si>
    <t>24.01.120</t>
  </si>
  <si>
    <t>Caixilho tipo veneziana industrial com montantes em aço galvanizado e aletas em fibra de vidro</t>
  </si>
  <si>
    <t>24.01.180</t>
  </si>
  <si>
    <t>Caixilho removível em tela de aço galvanizado, tipo ondulada com malha de 1", fio 12, com requadro tubular de aço carbono, sob medida</t>
  </si>
  <si>
    <t>24.01.190</t>
  </si>
  <si>
    <t>Caixilho fixo em tela de aço galvanizado tipo ondulada com malha de 1/2", fio 12, com requadro em cantoneira de aço carbono, sob medida</t>
  </si>
  <si>
    <t>24.01.200</t>
  </si>
  <si>
    <t>Caixilho fixo em aço SAE 1010/1020 para vidro à prova de bala, sob medida</t>
  </si>
  <si>
    <t>24.01.280</t>
  </si>
  <si>
    <t>Caixilho tipo guichê em chapa de aço</t>
  </si>
  <si>
    <t>24.02</t>
  </si>
  <si>
    <t>Portas, portoes e gradis</t>
  </si>
  <si>
    <t>24.02.010</t>
  </si>
  <si>
    <t>Porta em ferro de abrir, para receber vidro, sob medida</t>
  </si>
  <si>
    <t>24.02.040</t>
  </si>
  <si>
    <t>Porta/portão tipo gradil sob medida</t>
  </si>
  <si>
    <t>24.02.050</t>
  </si>
  <si>
    <t>Porta corta-fogo classe P.90 de 90 x 210 cm, completa, com maçaneta tipo alavanca</t>
  </si>
  <si>
    <t>24.02.052</t>
  </si>
  <si>
    <t>Porta corta-fogo classe P.90 de 100 x 210 cm, completa, com maçaneta tipo alavanca</t>
  </si>
  <si>
    <t>24.02.054</t>
  </si>
  <si>
    <t>Porta corta-fogo classe P.90, com barra antipânico numa face e maçaneta na outra, completa</t>
  </si>
  <si>
    <t>24.02.056</t>
  </si>
  <si>
    <t>Porta corta-fogo classe P.120 de 80 x 210 cm, com uma folha de abrir, completa</t>
  </si>
  <si>
    <t>24.02.058</t>
  </si>
  <si>
    <t>Porta corta-fogo classe P.120 de 90 x 210 cm, com uma folha de abrir, completa</t>
  </si>
  <si>
    <t>24.02.060</t>
  </si>
  <si>
    <t>Porta/portão de abrir em chapa, sob medida</t>
  </si>
  <si>
    <t>24.02.070</t>
  </si>
  <si>
    <t>Porta de ferro de abrir tipo veneziana, linha comercial</t>
  </si>
  <si>
    <t>24.02.080</t>
  </si>
  <si>
    <t>Porta/portão de abrir em veneziana de ferro, sob medida</t>
  </si>
  <si>
    <t>24.02.100</t>
  </si>
  <si>
    <t>Portão tubular em tela de aço galvanizado até 2,50 m de altura, completo</t>
  </si>
  <si>
    <t>24.02.270</t>
  </si>
  <si>
    <t>Portão de 2 folhas, tubular em tela de aço galvanizado acima de 2,50 m de altura, completo</t>
  </si>
  <si>
    <t>24.02.280</t>
  </si>
  <si>
    <t>Porta/portão de correr em tela ondulada de aço galvanizado, sob medida</t>
  </si>
  <si>
    <t>24.02.290</t>
  </si>
  <si>
    <t>Porta/portão de correr em chapa cega dupla, sob medida</t>
  </si>
  <si>
    <t>24.02.410</t>
  </si>
  <si>
    <t>Porta em ferro de correr, para receber vidro, sob medida</t>
  </si>
  <si>
    <t>24.02.430</t>
  </si>
  <si>
    <t>Porta em ferro de abrir, parte inferior chapeada, parte superior para receber vidro, sob medida</t>
  </si>
  <si>
    <t>24.02.450</t>
  </si>
  <si>
    <t>Grade de proteção para caixilhos</t>
  </si>
  <si>
    <t>24.02.460</t>
  </si>
  <si>
    <t>Porta de abrir em tela ondulada de aço galvanizado, completa</t>
  </si>
  <si>
    <t>24.02.470</t>
  </si>
  <si>
    <t>Portinhola de correr em chapa, para ´passa pacote´, completa, sob medida</t>
  </si>
  <si>
    <t>24.02.480</t>
  </si>
  <si>
    <t>Portinhola de abrir em chapa, para ´passa pacote´, completa, sob medida</t>
  </si>
  <si>
    <t>24.02.490</t>
  </si>
  <si>
    <t>Grade em barra chata soldada de 1 1/2´ x 1/4´, sob medida</t>
  </si>
  <si>
    <t>24.02.590</t>
  </si>
  <si>
    <t>Porta de enrolar manual, cega ou vazada</t>
  </si>
  <si>
    <t>24.02.630</t>
  </si>
  <si>
    <t>Portão de 2 folhas tubular diâmetro de 3´, com tela em aço galvanizado de 2´, altura acima de 3,00 m, completo</t>
  </si>
  <si>
    <t>24.02.810</t>
  </si>
  <si>
    <t>Porta/portão de abrir em chapa cega com isolamento acústico, sob medida</t>
  </si>
  <si>
    <t>24.02.811</t>
  </si>
  <si>
    <t>Porta de ferro acústica, espessura de 80mm, batente tripla vedação 185mm, com fechadura e maçaneta - 50 dB</t>
  </si>
  <si>
    <t>24.02.840</t>
  </si>
  <si>
    <t>Portão basculante em chapa metálica, estruturado com perfis metálicos</t>
  </si>
  <si>
    <t>24.02.900</t>
  </si>
  <si>
    <t>Porta de abrir em chapa dupla com visor, batente envolvente, completa</t>
  </si>
  <si>
    <t>24.02.930</t>
  </si>
  <si>
    <t>Portão de 2 folhas tubular, com tela em aço galvanizado de 2´ e fio 10, completo</t>
  </si>
  <si>
    <t>24.03</t>
  </si>
  <si>
    <t>Elementos em ferro</t>
  </si>
  <si>
    <t>24.03.040</t>
  </si>
  <si>
    <t>Guarda-corpo tubular com tela em aço galvanizado, diâmetro de 1 1/2´</t>
  </si>
  <si>
    <t>24.03.060</t>
  </si>
  <si>
    <t>Escada marinheiro (galvanizada)</t>
  </si>
  <si>
    <t>24.03.080</t>
  </si>
  <si>
    <t>Escada marinheiro com guarda corpo (degrau em ´T´)</t>
  </si>
  <si>
    <t>24.03.100</t>
  </si>
  <si>
    <t>Alçapão/tampa em chapa de ferro com porta cadeado</t>
  </si>
  <si>
    <t>24.03.200</t>
  </si>
  <si>
    <t>Tela de proteção tipo mosquiteira em aço galvanizado, com requadro em perfis de ferro</t>
  </si>
  <si>
    <t>24.03.210</t>
  </si>
  <si>
    <t>Tela de proteção em malha ondulada de 1´, fio 10 (BWG), com requadro</t>
  </si>
  <si>
    <t>24.03.290</t>
  </si>
  <si>
    <t>Fechamento em chapa de aço galvanizada nº 14 MSG, perfurada com diâmetro de 12,7 mm, requadro em chapa dobrada</t>
  </si>
  <si>
    <t>24.03.300</t>
  </si>
  <si>
    <t>Fechamento em chapa expandida losangular de 10 x 20 mm, com requadro em cantoneira de aço carbono</t>
  </si>
  <si>
    <t>24.03.310</t>
  </si>
  <si>
    <t>Corrimão tubular em aço galvanizado, diâmetro 1 1/2´</t>
  </si>
  <si>
    <t>24.03.320</t>
  </si>
  <si>
    <t>Corrimão tubular em aço galvanizado, diâmetro 2´</t>
  </si>
  <si>
    <t>24.03.340</t>
  </si>
  <si>
    <t>Tampa em chapa de segurança tipo xadrez, aço galvanizado a fogo antiderrapante de 1/4´</t>
  </si>
  <si>
    <t>24.03.410</t>
  </si>
  <si>
    <t>Fechamento em chapa perfurada, furos quadrados 4 x 4 mm, com requadro em cantoneira de aço carbono</t>
  </si>
  <si>
    <t>24.03.680</t>
  </si>
  <si>
    <t>Grade para piso eletrofundida, malha 30 x 100 mm, com barra de 40 x 2 mm</t>
  </si>
  <si>
    <t>24.03.690</t>
  </si>
  <si>
    <t>Grade para forro eletrofundida, malha 25 x 100 mm, com barra de 25 x 2 mm</t>
  </si>
  <si>
    <t>24.03.930</t>
  </si>
  <si>
    <t>Porta de enrolar automatizada, em chapa de aço galvanizada microperfurada, com pintura eletrostática, com controle remoto</t>
  </si>
  <si>
    <t>24.04</t>
  </si>
  <si>
    <t>Esquadria, serralheria de seguranca</t>
  </si>
  <si>
    <t>24.04.150</t>
  </si>
  <si>
    <t>Porta de segurança de correr suspensa em grade de aço SAE 1045, diâmetro de 1´, completa, sem têmpera e revenimento</t>
  </si>
  <si>
    <t>24.04.220</t>
  </si>
  <si>
    <t>Grade de segurança em aço SAE 1045, diâmetro 1´, sem têmpera e revenimento</t>
  </si>
  <si>
    <t>24.04.230</t>
  </si>
  <si>
    <t>Grade de segurança em aço SAE 1045, para janela, diâmetro 1´, sem têmpera e revenimento</t>
  </si>
  <si>
    <t>24.04.240</t>
  </si>
  <si>
    <t>Grade de segurança em aço SAE 1045 chapeada, diâmetro 1´, sem têmpera e revenimento</t>
  </si>
  <si>
    <t>24.04.250</t>
  </si>
  <si>
    <t>Porta de segurança de abrir em grade de aço SAE 1045, diâmetro 1´, completa, sem têmpera e revenimento</t>
  </si>
  <si>
    <t>24.04.260</t>
  </si>
  <si>
    <t>Porta de segurança de abrir em grade de aço SAE 1045 chapeada, diâmetro 1´, completa, sem têmpera e revenimento</t>
  </si>
  <si>
    <t>24.04.270</t>
  </si>
  <si>
    <t>Porta de segurança de abrir em grade de aço SAE 1045, diâmetro 1´, com ferrolho longo embutido em caixa, completa, sem têmpera e revenimento</t>
  </si>
  <si>
    <t>24.04.280</t>
  </si>
  <si>
    <t>Portão de segurança de abrir em grade de aço SAE 1045 chapeado, para muralha, diâmetro 1´, completo, sem têmpera e revenimento</t>
  </si>
  <si>
    <t>24.04.300</t>
  </si>
  <si>
    <t>Grade de segurança em aço SAE 1045, diâmetro 1´, com têmpera e revenimento</t>
  </si>
  <si>
    <t>24.04.310</t>
  </si>
  <si>
    <t>Grade de segurança em aço SAE 1045, para janela, diâmetro 1´, com têmpera e revenimento</t>
  </si>
  <si>
    <t>24.04.320</t>
  </si>
  <si>
    <t>Grade de segurança em aço SAE 1045 chapeada, diâmetro 1´, com têmpera e revenimento</t>
  </si>
  <si>
    <t>24.04.330</t>
  </si>
  <si>
    <t>Porta de segurança de abrir em grade de aço SAE 1045, diâmetro 1´, completa, com têmpera e revenimento</t>
  </si>
  <si>
    <t>24.04.340</t>
  </si>
  <si>
    <t>Porta de segurança de abrir em grade de aço SAE 1045 chapeada, diâmetro 1´, completa, com têmpera e revenimento</t>
  </si>
  <si>
    <t>24.04.350</t>
  </si>
  <si>
    <t>Porta de segurança de abrir em grade de aço SAE 1045, diâmetro 1´, com ferrolho longo embutido em caixa, completa, com têmpera e revenimento</t>
  </si>
  <si>
    <t>24.04.360</t>
  </si>
  <si>
    <t>Porta de segurança de abrir em grade de aço SAE 1045 chapeada, com isolamento acústico, diâmetro 1´, completa, com têmpera e revenimento</t>
  </si>
  <si>
    <t>24.04.370</t>
  </si>
  <si>
    <t>Portão de segurança de abrir em grade de aço SAE 1045 chapeado, para muralha, diâmetro 1´, completo, com têmpera e revenimento</t>
  </si>
  <si>
    <t>24.04.380</t>
  </si>
  <si>
    <t>Porta de segurança de correr suspensa em grade de aço SAE 1045, chapeada, diâmetro de 1´, completa, sem têmpera e revenimento</t>
  </si>
  <si>
    <t>24.04.400</t>
  </si>
  <si>
    <t>Porta de segurança de correr em grade de aço SAE 1045, diâmetro de 1´, completa, com têmpera e revenimento</t>
  </si>
  <si>
    <t>24.04.410</t>
  </si>
  <si>
    <t>Porta de segurança de correr suspensa em grade de aço SAE 1045 chapeada, diâmetro de 1´, completa, com têmpera e revenimento</t>
  </si>
  <si>
    <t>24.04.420</t>
  </si>
  <si>
    <t>Porta de segurança de correr em grade de aço SAE 1045 chapeada, diâmetro de 1´, completa, sem têmpera e revenimento</t>
  </si>
  <si>
    <t>24.04.430</t>
  </si>
  <si>
    <t>Porta de segurança de correr em grade de aço SAE 1045, diâmetro de 1´, completa, sem têmpera e revenimento</t>
  </si>
  <si>
    <t>24.04.610</t>
  </si>
  <si>
    <t>Caixilho de segurança em aço SAE 1010/1020 tipo fixo e de correr, para receber vidro, com bandeira tipo veneziana</t>
  </si>
  <si>
    <t>24.04.620</t>
  </si>
  <si>
    <t>Guichê de segurança em grade de aço SAE 1045, diâmetro de 1´', com têmpera e revenimento</t>
  </si>
  <si>
    <t>24.04.630</t>
  </si>
  <si>
    <t>Guichê de segurança em grade de aço SAE 1045, diâmetro de 1´', sem têmpera e revenimento</t>
  </si>
  <si>
    <t>24.06</t>
  </si>
  <si>
    <t>Esquadria, serralheria e elemento em ferro.</t>
  </si>
  <si>
    <t>24.06.030</t>
  </si>
  <si>
    <t>Guarda-corpo com vidro de 8 mm, em tubo de aço galvanizado, diâmetro 1 1/2´</t>
  </si>
  <si>
    <t>24.07</t>
  </si>
  <si>
    <t>Portas, portoes e gradis.</t>
  </si>
  <si>
    <t>24.07.030</t>
  </si>
  <si>
    <t>Porta de enrolar automatizado, em perfil meia cana perfurado, tipo transvision</t>
  </si>
  <si>
    <t>24.07.040</t>
  </si>
  <si>
    <t>Porta de abrir em chapa de aço galvanizado, com requadro em tela ondulada malha 2´ e fio 12</t>
  </si>
  <si>
    <t>24.08</t>
  </si>
  <si>
    <t>Esquadria, serralheria e elemento em aco inoxidavel</t>
  </si>
  <si>
    <t>24.08.020</t>
  </si>
  <si>
    <t>Corrimão duplo em tubo de aço inoxidável escovado, com diâmetro de 1 1/2´ e montantes com diâmetro de 2´</t>
  </si>
  <si>
    <t>24.08.031</t>
  </si>
  <si>
    <t>Corrimão em tubo de aço inoxidável escovado, diâmetro de 1 1/2"</t>
  </si>
  <si>
    <t>24.08.040</t>
  </si>
  <si>
    <t>Corrimão em tubo de aço inoxidável escovado, diâmetro de 1 1/2´ e montantes com diâmetro de 2´</t>
  </si>
  <si>
    <t>24.20</t>
  </si>
  <si>
    <t>Reparos, conservacoes e complementos - GRUPO 24</t>
  </si>
  <si>
    <t>24.20.020</t>
  </si>
  <si>
    <t>Recolocação de esquadrias metálicas</t>
  </si>
  <si>
    <t>24.20.040</t>
  </si>
  <si>
    <t>Recolocação de batentes</t>
  </si>
  <si>
    <t>24.20.060</t>
  </si>
  <si>
    <t>Recolocação de escada de marinheiro</t>
  </si>
  <si>
    <t>24.20.090</t>
  </si>
  <si>
    <t>Solda MIG em esquadrias metálicas</t>
  </si>
  <si>
    <t>24.20.100</t>
  </si>
  <si>
    <t>Brete para instalação lateral em grade de segurança</t>
  </si>
  <si>
    <t>24.20.120</t>
  </si>
  <si>
    <t>Batente em chapa dobrada para portas</t>
  </si>
  <si>
    <t>24.20.140</t>
  </si>
  <si>
    <t>Batente em chapa de aço SAE 1010/1020, espessura de 3/16´, para obras de segurança</t>
  </si>
  <si>
    <t>24.20.200</t>
  </si>
  <si>
    <t>Chapa de ferro nº 14, inclusive soldagem</t>
  </si>
  <si>
    <t>24.20.230</t>
  </si>
  <si>
    <t>Tela ondulada em aço galvanizado fio 10 BWG, malha de 1´</t>
  </si>
  <si>
    <t>24.20.270</t>
  </si>
  <si>
    <t>Tela em aço galvanizado fio 16 BWG, malha de 1´ - tipo alambrado</t>
  </si>
  <si>
    <t>24.20.300</t>
  </si>
  <si>
    <t>Chapa perfurada em aço SAE 1020, furos redondos de diâmetro 7,5 mm, espessura 1/8´ - soldagem tipo MIG</t>
  </si>
  <si>
    <t>24.20.310</t>
  </si>
  <si>
    <t>Chapa perfurada em aço SAE 1020, furos redondos de diâmetro 25 mm, espessura 1/4´ - inclusive soldagem</t>
  </si>
  <si>
    <t>25</t>
  </si>
  <si>
    <t>ESQUADRIA, SERRALHERIA E ELEMENTO EM ALUMINIO</t>
  </si>
  <si>
    <t>25.01</t>
  </si>
  <si>
    <t>Caixilho em aluminio</t>
  </si>
  <si>
    <t>25.01.020</t>
  </si>
  <si>
    <t>Caixilho em alumínio fixo, sob medida</t>
  </si>
  <si>
    <t>25.01.030</t>
  </si>
  <si>
    <t>Caixilho em alumínio basculante com vidro, linha comercial</t>
  </si>
  <si>
    <t>25.01.040</t>
  </si>
  <si>
    <t>Caixilho em alumínio basculante, sob medida</t>
  </si>
  <si>
    <t>25.01.050</t>
  </si>
  <si>
    <t>Caixilho em alumínio maxim-ar com vidro, linha comercial</t>
  </si>
  <si>
    <t>25.01.060</t>
  </si>
  <si>
    <t>Caixilho em alumínio maxim-ar, sob medida</t>
  </si>
  <si>
    <t>25.01.070</t>
  </si>
  <si>
    <t>Caixilho em alumínio de correr com vidro, linha comercial</t>
  </si>
  <si>
    <t>25.01.080</t>
  </si>
  <si>
    <t>Caixilho em alumínio de correr, sob medida</t>
  </si>
  <si>
    <t>25.01.090</t>
  </si>
  <si>
    <t>Caixilho em alumínio tipo veneziana com vidro, linha comercial</t>
  </si>
  <si>
    <t>25.01.100</t>
  </si>
  <si>
    <t>Caixilho em alumínio tipo veneziana, sob medida</t>
  </si>
  <si>
    <t>25.01.110</t>
  </si>
  <si>
    <t>Caixilho guilhotina em alumínio anodizado, sob medida</t>
  </si>
  <si>
    <t>25.01.120</t>
  </si>
  <si>
    <t>Caixilho tipo veneziana industrial com montantes em alumínio e aletas em fibra de vidro</t>
  </si>
  <si>
    <t>25.01.240</t>
  </si>
  <si>
    <t>Caixilho fixo em alumínio, sob medida - branco</t>
  </si>
  <si>
    <t>25.01.361</t>
  </si>
  <si>
    <t>Caixilho em alumínio maxim-ar com vidro - branco</t>
  </si>
  <si>
    <t>25.01.371</t>
  </si>
  <si>
    <t>Caixilho em alumínio basculante com vidro - branco</t>
  </si>
  <si>
    <t>25.01.380</t>
  </si>
  <si>
    <t>Caixilho em alumínio de correr com vidro - branco</t>
  </si>
  <si>
    <t>25.01.400</t>
  </si>
  <si>
    <t>Caixilho em alumínio anodizado fixo</t>
  </si>
  <si>
    <t>25.01.410</t>
  </si>
  <si>
    <t>Caixilho em alumínio anodizado maxim-ar</t>
  </si>
  <si>
    <t>25.01.430</t>
  </si>
  <si>
    <t>Caixilho em alumínio fixo, tipo fachada</t>
  </si>
  <si>
    <t>25.01.440</t>
  </si>
  <si>
    <t>Caixilho em alumínio maxim-ar, tipo fachada</t>
  </si>
  <si>
    <t>25.01.450</t>
  </si>
  <si>
    <t>Caixilho em alumínio para pele de vidro, tipo fachada</t>
  </si>
  <si>
    <t>25.01.460</t>
  </si>
  <si>
    <t>Gradil em alumínio natural, sob medida</t>
  </si>
  <si>
    <t>25.01.470</t>
  </si>
  <si>
    <t>Caixilho fixo tipo veneziana em alumínio anodizado, sob medida - branco</t>
  </si>
  <si>
    <t>25.01.480</t>
  </si>
  <si>
    <t>Caixilho em alumínio com pintura eletrostática, basculante, sob medida - branco</t>
  </si>
  <si>
    <t>25.01.490</t>
  </si>
  <si>
    <t>Caixilho em alumínio com pintura eletrostática, maxim-ar, sob medida - branco</t>
  </si>
  <si>
    <t>25.01.500</t>
  </si>
  <si>
    <t>Caixilho em alumínio anodizado fixo, sob medida - bronze/preto</t>
  </si>
  <si>
    <t>25.01.510</t>
  </si>
  <si>
    <t>Caixilho em alumínio anodizado basculante, sob medida - bronze/preto</t>
  </si>
  <si>
    <t>25.01.520</t>
  </si>
  <si>
    <t>Caixilho em alumínio anodizado maxim-ar, sob medida - bronze/preto</t>
  </si>
  <si>
    <t>25.01.530</t>
  </si>
  <si>
    <t>Caixilho em alumínio anodizado de correr, sob medida - bronze/preto</t>
  </si>
  <si>
    <t>25.02</t>
  </si>
  <si>
    <t>Porta em aluminio</t>
  </si>
  <si>
    <t>25.02.010</t>
  </si>
  <si>
    <t>Porta de entrada de abrir em alumínio com vidro, linha comercial</t>
  </si>
  <si>
    <t>25.02.020</t>
  </si>
  <si>
    <t>Porta de entrada de abrir em alumínio, sob medida</t>
  </si>
  <si>
    <t>25.02.040</t>
  </si>
  <si>
    <t>Porta de entrada de correr em alumínio, sob medida</t>
  </si>
  <si>
    <t>25.02.042</t>
  </si>
  <si>
    <t>Porta de correr em alumínio tipo lambri branco, sob medida</t>
  </si>
  <si>
    <t>25.02.050</t>
  </si>
  <si>
    <t>Porta veneziana de abrir em alumínio, linha comercial</t>
  </si>
  <si>
    <t>25.02.060</t>
  </si>
  <si>
    <t>Porta/portinhola em alumínio, sob medida</t>
  </si>
  <si>
    <t>25.02.070</t>
  </si>
  <si>
    <t>Portinhola tipo veneziana em alumínio, linha comercial</t>
  </si>
  <si>
    <t>25.02.110</t>
  </si>
  <si>
    <t>Porta veneziana de abrir em alumínio, sob medida</t>
  </si>
  <si>
    <t>25.02.211</t>
  </si>
  <si>
    <t>Porta veneziana de abrir em alumínio - cor branca</t>
  </si>
  <si>
    <t>25.02.221</t>
  </si>
  <si>
    <t>Porta de correr em alumínio com veneziana e vidro - cor branca</t>
  </si>
  <si>
    <t>25.02.230</t>
  </si>
  <si>
    <t>Porta em alumínio anodizado de abrir, sob medida - bronze/preto</t>
  </si>
  <si>
    <t>25.02.240</t>
  </si>
  <si>
    <t>Porta em alumínio anodizado de correr, sob medida - bronze/preto</t>
  </si>
  <si>
    <t>25.02.250</t>
  </si>
  <si>
    <t>Porta em alumínio anodizado de abrir, tipo veneziana, sob medida - bronze/preto</t>
  </si>
  <si>
    <t>25.02.260</t>
  </si>
  <si>
    <t>Portinhola em alumínio anodizado de correr, tipo veneziana, sob medida - bronze/preto</t>
  </si>
  <si>
    <t>25.02.300</t>
  </si>
  <si>
    <t>Porta de abrir em alumínio com pintura eletrostática, sob medida - cor branca</t>
  </si>
  <si>
    <t>25.02.310</t>
  </si>
  <si>
    <t>Porta de abrir em alumínio tipo lambri, sob medida - cor branca</t>
  </si>
  <si>
    <t>25.20</t>
  </si>
  <si>
    <t>Reparos, conservacoes e complementos - GRUPO 25</t>
  </si>
  <si>
    <t>25.20.020</t>
  </si>
  <si>
    <t>Tela de proteção tipo mosquiteira removível, em fibra de vidro com revestimento em PVC e requadro em alumínio</t>
  </si>
  <si>
    <t>26</t>
  </si>
  <si>
    <t>ESQUADRIA E ELEMENTO EM VIDRO</t>
  </si>
  <si>
    <t>26.01</t>
  </si>
  <si>
    <t>Vidro comum e laminado</t>
  </si>
  <si>
    <t>26.01.020</t>
  </si>
  <si>
    <t>Vidro liso transparente de 3 mm</t>
  </si>
  <si>
    <t>26.01.040</t>
  </si>
  <si>
    <t>Vidro liso transparente de 4 mm</t>
  </si>
  <si>
    <t>26.01.060</t>
  </si>
  <si>
    <t>Vidro liso transparente de 5 mm</t>
  </si>
  <si>
    <t>26.01.080</t>
  </si>
  <si>
    <t>Vidro liso transparente de 6 mm</t>
  </si>
  <si>
    <t>26.01.140</t>
  </si>
  <si>
    <t>Vidro liso laminado colorido de 6 mm</t>
  </si>
  <si>
    <t>26.01.142</t>
  </si>
  <si>
    <t>Vidro liso laminado colorido de 8 mm</t>
  </si>
  <si>
    <t>26.01.155</t>
  </si>
  <si>
    <t>Vidro liso laminado colorido de 10 mm</t>
  </si>
  <si>
    <t>26.01.160</t>
  </si>
  <si>
    <t>Vidro liso laminado leitoso de 6 mm</t>
  </si>
  <si>
    <t>26.01.168</t>
  </si>
  <si>
    <t>Vidro liso laminado incolor de 6 mm</t>
  </si>
  <si>
    <t>26.01.169</t>
  </si>
  <si>
    <t>Vidro liso laminado incolor de 8 mm</t>
  </si>
  <si>
    <t>26.01.170</t>
  </si>
  <si>
    <t>Vidro liso laminado incolor de 10 mm</t>
  </si>
  <si>
    <t>26.01.190</t>
  </si>
  <si>
    <t>Vidro liso laminado jateado de 6 mm</t>
  </si>
  <si>
    <t>26.01.230</t>
  </si>
  <si>
    <t>Vidro fantasia de 3/4 mm</t>
  </si>
  <si>
    <t>26.01.348</t>
  </si>
  <si>
    <t>Vidro multilaminado de alta segurança, proteção balística nível III</t>
  </si>
  <si>
    <t>26.01.350</t>
  </si>
  <si>
    <t>Vidro multilaminado de alta segurança em policarbonato, proteção balística nível III</t>
  </si>
  <si>
    <t>26.01.460</t>
  </si>
  <si>
    <t>Vidros float monolíticos verde de 6 mm</t>
  </si>
  <si>
    <t>26.02</t>
  </si>
  <si>
    <t>Vidro temperado</t>
  </si>
  <si>
    <t>26.02.020</t>
  </si>
  <si>
    <t>Vidro temperado incolor de 6 mm</t>
  </si>
  <si>
    <t>26.02.040</t>
  </si>
  <si>
    <t>Vidro temperado incolor de 8 mm</t>
  </si>
  <si>
    <t>26.02.060</t>
  </si>
  <si>
    <t>Vidro temperado incolor de 10 mm</t>
  </si>
  <si>
    <t>26.02.120</t>
  </si>
  <si>
    <t>Vidro temperado cinza ou bronze de 6 mm</t>
  </si>
  <si>
    <t>26.02.140</t>
  </si>
  <si>
    <t>Vidro temperado cinza ou bronze de 8 mm</t>
  </si>
  <si>
    <t>26.02.160</t>
  </si>
  <si>
    <t>Vidro temperado cinza ou bronze de 10 mm</t>
  </si>
  <si>
    <t>26.02.170</t>
  </si>
  <si>
    <t>Vidro temperado serigrafado incolor de 8 mm</t>
  </si>
  <si>
    <t>26.02.300</t>
  </si>
  <si>
    <t>Vidro temperado neutro verde de 10 mm</t>
  </si>
  <si>
    <t>26.03</t>
  </si>
  <si>
    <t>Vidro especial</t>
  </si>
  <si>
    <t>26.03.070</t>
  </si>
  <si>
    <t>Vidro laminado temperado incolor de 8mm</t>
  </si>
  <si>
    <t>26.03.074</t>
  </si>
  <si>
    <t>Vidro laminado temperado incolor de 16 mm</t>
  </si>
  <si>
    <t>26.03.090</t>
  </si>
  <si>
    <t>Vidro laminado temperado jateado de 8 mm</t>
  </si>
  <si>
    <t>26.03.300</t>
  </si>
  <si>
    <t>Vidro laminado temperado neutro verde de 12 mm</t>
  </si>
  <si>
    <t>26.04</t>
  </si>
  <si>
    <t>Espelhos</t>
  </si>
  <si>
    <t>26.04.010</t>
  </si>
  <si>
    <t>Espelho em vidro cristal liso, espessura de 4 mm</t>
  </si>
  <si>
    <t>26.04.030</t>
  </si>
  <si>
    <t>Espelho comum de 3 mm com moldura em alumínio</t>
  </si>
  <si>
    <t>26.20</t>
  </si>
  <si>
    <t>Reparos, conservacoes e complementos - GRUPO 26</t>
  </si>
  <si>
    <t>26.20.010</t>
  </si>
  <si>
    <t>Massa para vidro</t>
  </si>
  <si>
    <t>26.20.020</t>
  </si>
  <si>
    <t>Recolocação de vidro inclusive emassamento ou recolocação de baguetes</t>
  </si>
  <si>
    <t>27</t>
  </si>
  <si>
    <t>ESQUADRIA E ELEMENTO EM MATERIAL ESPECIAL</t>
  </si>
  <si>
    <t>27.02</t>
  </si>
  <si>
    <t>Policarbonato</t>
  </si>
  <si>
    <t>27.02.001</t>
  </si>
  <si>
    <t>Chapa em policarbonato compacta, fumê, espessura de 6 mm</t>
  </si>
  <si>
    <t>27.02.011</t>
  </si>
  <si>
    <t>Chapa em policarbonato compacta, cristal, espessura de 6 mm</t>
  </si>
  <si>
    <t>27.02.041</t>
  </si>
  <si>
    <t>Chapa em policarbonato compacta, cristal, espessura de 10 mm</t>
  </si>
  <si>
    <t>27.02.050</t>
  </si>
  <si>
    <t>Chapa de policarbonato alveolar de 6 mm</t>
  </si>
  <si>
    <t>27.03</t>
  </si>
  <si>
    <t>Chapa de fibra de vidro</t>
  </si>
  <si>
    <t>27.03.030</t>
  </si>
  <si>
    <t>Placa de poliéster reforçada com fibra de vidro de 3 mm</t>
  </si>
  <si>
    <t>27.04</t>
  </si>
  <si>
    <t>PVC / VINIL</t>
  </si>
  <si>
    <t>27.04.031</t>
  </si>
  <si>
    <t>Caixilho de correr em PVC com vidro e persiana</t>
  </si>
  <si>
    <t>27.04.040</t>
  </si>
  <si>
    <t>Corrimão, bate-maca ou protetor de parede em PVC, com amortecimento à impacto, altura de 131 mm</t>
  </si>
  <si>
    <t>27.04.050</t>
  </si>
  <si>
    <t>Protetor de parede ou bate-maca em PVC flexível, com amortecimento à impacto, altura de 150 mm</t>
  </si>
  <si>
    <t>27.04.051</t>
  </si>
  <si>
    <t>Faixa em vinil para proteção de paredes, com amortecimento à alto impacto, altura de 400 mm</t>
  </si>
  <si>
    <t>27.04.052</t>
  </si>
  <si>
    <t>Cantoneira adesiva em vinil de alto impacto</t>
  </si>
  <si>
    <t>27.04.060</t>
  </si>
  <si>
    <t>Bate-maca ou protetor de parede curvo em PVC, com amortecimento à impacto, altura de 200 mm</t>
  </si>
  <si>
    <t>27.04.070</t>
  </si>
  <si>
    <t>Bate-maca ou protetor de parede em PVC, com amortecimento à impacto, altura de 200 mm</t>
  </si>
  <si>
    <t>28</t>
  </si>
  <si>
    <t>FERRAGEM COMPLEMENTAR PARA ESQUADRIAS</t>
  </si>
  <si>
    <t>28.01</t>
  </si>
  <si>
    <t>Ferragem para porta</t>
  </si>
  <si>
    <t>28.01.020</t>
  </si>
  <si>
    <t>Ferragem completa com maçaneta tipo alavanca, para porta externa com 1 folha</t>
  </si>
  <si>
    <t>28.01.030</t>
  </si>
  <si>
    <t>Ferragem completa com maçaneta tipo alavanca, para porta externa com 2 folhas</t>
  </si>
  <si>
    <t>28.01.040</t>
  </si>
  <si>
    <t>Ferragem completa com maçaneta tipo alavanca, para porta interna com 1 folha</t>
  </si>
  <si>
    <t>28.01.050</t>
  </si>
  <si>
    <t>Ferragem completa com maçaneta tipo alavanca, para porta interna com 2 folhas</t>
  </si>
  <si>
    <t>28.01.070</t>
  </si>
  <si>
    <t>Ferragem completa para porta de box de WC tipo livre/ocupado</t>
  </si>
  <si>
    <t>28.01.080</t>
  </si>
  <si>
    <t>Ferragem adicional para porta vão simples em divisória</t>
  </si>
  <si>
    <t>28.01.090</t>
  </si>
  <si>
    <t>Ferragem adicional para porta vão duplo em divisória</t>
  </si>
  <si>
    <t>28.01.146</t>
  </si>
  <si>
    <t>Fechadura eletromagnética para capacidade de atraque de 150 kgf</t>
  </si>
  <si>
    <t>28.01.150</t>
  </si>
  <si>
    <t>Fechadura elétrica de sobrepor para porta ou portão com peso até 400 kg</t>
  </si>
  <si>
    <t>28.01.160</t>
  </si>
  <si>
    <t>Mola aérea para porta, com esforço acima de 50 kg até 60 kg</t>
  </si>
  <si>
    <t>28.01.171</t>
  </si>
  <si>
    <t>Mola aérea para porta, com esforço acima de 60 kg até 80 kg</t>
  </si>
  <si>
    <t>28.01.180</t>
  </si>
  <si>
    <t>Mola aérea hidráulica, para porta com largura até 1,60 m</t>
  </si>
  <si>
    <t>28.01.210</t>
  </si>
  <si>
    <t>Fechadura tipo alavanca com chave para porta corta-fogo</t>
  </si>
  <si>
    <t>28.01.250</t>
  </si>
  <si>
    <t>Visor tipo olho mágico</t>
  </si>
  <si>
    <t>28.01.330</t>
  </si>
  <si>
    <t>Mola hidráulica de piso, para porta com largura até 1,10 m e peso até 120 kg</t>
  </si>
  <si>
    <t>28.01.400</t>
  </si>
  <si>
    <t>Ferrolho de segurança de 1,20 m, para adaptação em portas de celas, embutido em caixa</t>
  </si>
  <si>
    <t>28.01.550</t>
  </si>
  <si>
    <t>Fechadura com maçaneta tipo alavanca em aço inoxidável, para porta externa</t>
  </si>
  <si>
    <t>28.05</t>
  </si>
  <si>
    <t>Cadeado</t>
  </si>
  <si>
    <t>28.05.020</t>
  </si>
  <si>
    <t>Cadeado de latão com cilindro - trava dupla - 25/27mm</t>
  </si>
  <si>
    <t>28.05.040</t>
  </si>
  <si>
    <t>Cadeado de latão com cilindro - trava dupla - 35/36mm</t>
  </si>
  <si>
    <t>28.05.060</t>
  </si>
  <si>
    <t>Cadeado de latão com cilindro - trava dupla - 50mm</t>
  </si>
  <si>
    <t>28.05.070</t>
  </si>
  <si>
    <t>Cadeado de latão com cilindro de alta segurança, com 16 pinos e tetra-chave - 70mm</t>
  </si>
  <si>
    <t>28.05.080</t>
  </si>
  <si>
    <t>Cadeado de latão com cilindro - trava dupla - 60mm</t>
  </si>
  <si>
    <t>28.20</t>
  </si>
  <si>
    <t>Reparos, conservacoes e complementos - GRUPO 28</t>
  </si>
  <si>
    <t>28.20.020</t>
  </si>
  <si>
    <t>Recolocação de fechaduras de embutir</t>
  </si>
  <si>
    <t>28.20.030</t>
  </si>
  <si>
    <t>Barra antipânico de sobrepor para porta de 1 folha</t>
  </si>
  <si>
    <t>28.20.040</t>
  </si>
  <si>
    <t>Recolocação de fechaduras e fechos de sobrepor</t>
  </si>
  <si>
    <t>28.20.050</t>
  </si>
  <si>
    <t>Barra antipânico de sobrepor e maçaneta livre para porta de 1 folha</t>
  </si>
  <si>
    <t>28.20.060</t>
  </si>
  <si>
    <t>Recolocação de dobradiças</t>
  </si>
  <si>
    <t>28.20.070</t>
  </si>
  <si>
    <t>Ferragem para portão de tapume</t>
  </si>
  <si>
    <t>28.20.090</t>
  </si>
  <si>
    <t>Dobradiça tipo gonzo, diâmetro de 1 1/2´ com abas de 2´ x 3/8´</t>
  </si>
  <si>
    <t>28.20.170</t>
  </si>
  <si>
    <t>Brete para instalação superior em porta chapa/grade de segurança</t>
  </si>
  <si>
    <t>28.20.210</t>
  </si>
  <si>
    <t>Ferrolho de segurança para adaptação em portas de celas</t>
  </si>
  <si>
    <t>28.20.211</t>
  </si>
  <si>
    <t>Maçaneta tipo alavanca, acionamento com chave, para porta corta-fogo</t>
  </si>
  <si>
    <t>28.20.220</t>
  </si>
  <si>
    <t>Dobradiça inferior para porta de vidro temperado</t>
  </si>
  <si>
    <t>28.20.230</t>
  </si>
  <si>
    <t>Dobradiça superior para porta de vidro temperado</t>
  </si>
  <si>
    <t>28.20.360</t>
  </si>
  <si>
    <t>Suporte duplo para vidro temperado fixado em alvenaria</t>
  </si>
  <si>
    <t>28.20.411</t>
  </si>
  <si>
    <t>Dobradiça em aço cromado de 3 1/2", para porta de até 21 kg</t>
  </si>
  <si>
    <t>28.20.412</t>
  </si>
  <si>
    <t>Dobradiça em aço inoxidável de 3" x 2 1/2", para porta de até 25 kg</t>
  </si>
  <si>
    <t>28.20.413</t>
  </si>
  <si>
    <t>Dobradiça em latão cromado reforçada de 3 1/2" x 3", para porta de até 35 kg</t>
  </si>
  <si>
    <t>28.20.430</t>
  </si>
  <si>
    <t>Dobradiça em latão cromado, com mola tipo vai e vem, de 3"</t>
  </si>
  <si>
    <t>28.20.510</t>
  </si>
  <si>
    <t>Pivô superior lateral para porta em vidro temperado</t>
  </si>
  <si>
    <t>28.20.550</t>
  </si>
  <si>
    <t>Mancal inferior com rolamento para porta em vidro temperado</t>
  </si>
  <si>
    <t>28.20.590</t>
  </si>
  <si>
    <t>Contra fechadura de centro para porta em vidro temperado</t>
  </si>
  <si>
    <t>28.20.600</t>
  </si>
  <si>
    <t>Fechadura de centro com cilindro para porta em vidro temperado</t>
  </si>
  <si>
    <t>28.20.650</t>
  </si>
  <si>
    <t>Puxador duplo em aço inoxidável, para porta de madeira, alumínio ou vidro, de 350 mm</t>
  </si>
  <si>
    <t>28.20.655</t>
  </si>
  <si>
    <t>Puxador duplo em aço inoxidável de 300 mm, para porta</t>
  </si>
  <si>
    <t>28.20.750</t>
  </si>
  <si>
    <t>Capa de proteção para fechadura / ferrolho</t>
  </si>
  <si>
    <t>28.20.770</t>
  </si>
  <si>
    <t>Trinco de piso para porta em vidro temperado</t>
  </si>
  <si>
    <t>28.20.800</t>
  </si>
  <si>
    <t>Equipamento automatizador de portas deslizantes para folha dupla</t>
  </si>
  <si>
    <t>28.20.810</t>
  </si>
  <si>
    <t>Equipamento automatizador telescópico unilateral de portas deslizantes para folha dupla</t>
  </si>
  <si>
    <t>28.20.820</t>
  </si>
  <si>
    <t>Barra antipânico de sobrepor com maçaneta e chave, para porta em vidro de 1 folha</t>
  </si>
  <si>
    <t>28.20.830</t>
  </si>
  <si>
    <t>Barra antipânico de sobrepor com maçaneta e chave, para porta dupla em vidro</t>
  </si>
  <si>
    <t>28.20.840</t>
  </si>
  <si>
    <t>Barra antipânico para porta dupla com travamentos horizontal e vertical completa, com maçaneta tipo alavanca e chave, para vãos de 1,40 a 1,60 m</t>
  </si>
  <si>
    <t>28.20.850</t>
  </si>
  <si>
    <t>Barra antipânico para porta dupla com travamentos horizontal e vertical completa, com maçaneta tipo alavanca e chave, para vãos de 1,70 a 2,60 m</t>
  </si>
  <si>
    <t>28.20.860</t>
  </si>
  <si>
    <t>Veda porta/veda fresta com escova em alumínio branco</t>
  </si>
  <si>
    <t>29</t>
  </si>
  <si>
    <t>INSERTE METALICO</t>
  </si>
  <si>
    <t>29.01</t>
  </si>
  <si>
    <t>Cantoneira</t>
  </si>
  <si>
    <t>29.01.020</t>
  </si>
  <si>
    <t>Cantoneira em alumínio perfil sextavado</t>
  </si>
  <si>
    <t>29.01.030</t>
  </si>
  <si>
    <t>Perfil em alumínio natural</t>
  </si>
  <si>
    <t>29.01.040</t>
  </si>
  <si>
    <t>Cantoneira em alumínio perfil ´Y´</t>
  </si>
  <si>
    <t>29.01.210</t>
  </si>
  <si>
    <t>Cantoneira em aço galvanizado</t>
  </si>
  <si>
    <t>29.01.230</t>
  </si>
  <si>
    <t>Cantoneira e perfis em ferro</t>
  </si>
  <si>
    <t>29.03</t>
  </si>
  <si>
    <t>Cabos e cordoalhas</t>
  </si>
  <si>
    <t>29.03.010</t>
  </si>
  <si>
    <t>Cabo em aço galvanizado com alma de aço, diâmetro de 3/16´ (4,76 mm)</t>
  </si>
  <si>
    <t>29.03.020</t>
  </si>
  <si>
    <t>Cabo em aço galvanizado com alma de aço, diâmetro de 5/16´ (7,94 mm)</t>
  </si>
  <si>
    <t>29.03.030</t>
  </si>
  <si>
    <t>Cordoalha de aço galvanizado, diâmetro de 1/4´ (6,35 mm)</t>
  </si>
  <si>
    <t>29.03.040</t>
  </si>
  <si>
    <t>Cabo em aço galvanizado com alma de aço, diâmetro de 3/8´ (9,52 mm)</t>
  </si>
  <si>
    <t>29.20</t>
  </si>
  <si>
    <t>Reparos, conservacoes e complementos - GRUPO 29</t>
  </si>
  <si>
    <t>29.20.030</t>
  </si>
  <si>
    <t>Alumínio liso para complementos e reparos</t>
  </si>
  <si>
    <t>30</t>
  </si>
  <si>
    <t>ACESSIBILIDADE</t>
  </si>
  <si>
    <t>30.01</t>
  </si>
  <si>
    <t>Barra de apoio</t>
  </si>
  <si>
    <t>30.01.010</t>
  </si>
  <si>
    <t>Barra de apoio reta, para pessoas com mobilidade reduzida, em tubo de aço inoxidável de 1 1/2´</t>
  </si>
  <si>
    <t>30.01.020</t>
  </si>
  <si>
    <t>Barra de apoio reta, para pessoas com mobilidade reduzida, em tubo de aço inoxidável de 1 1/2´ x 500 mm</t>
  </si>
  <si>
    <t>30.01.030</t>
  </si>
  <si>
    <t>Barra de apoio reta, para pessoas com mobilidade reduzida, em tubo de aço inoxidável de 1 1/2´ x 800 mm</t>
  </si>
  <si>
    <t>30.01.050</t>
  </si>
  <si>
    <t>Barra de apoio em ângulo de 90°, para pessoas com mobilidade reduzida, em tubo de aço inoxidável de 1 1/2´ x 800 x 800 mm</t>
  </si>
  <si>
    <t>30.01.061</t>
  </si>
  <si>
    <t>Barra de apoio lateral para lavatório, para pessoas com mobilidade reduzida, em tubo de aço inoxidável de 1.1/4", comprimento 25 a 30 cm</t>
  </si>
  <si>
    <t>30.01.080</t>
  </si>
  <si>
    <t>Barra de apoio reta, para pessoas com mobilidade reduzida, em tubo de alumínio, comprimento de 800 mm, acabamento com pintura epóxi</t>
  </si>
  <si>
    <t>30.01.090</t>
  </si>
  <si>
    <t>Barra de apoio em ângulo de 90°, para pessoas com mobilidade reduzida, em tubo de alumínio de 800 x 800 mm, acabamento com pintura epóxi</t>
  </si>
  <si>
    <t>30.01.110</t>
  </si>
  <si>
    <t>Barra de proteção para sifão, para pessoas com mobilidade reduzida, em tubo de alumínio, acabamento com pintura epóxi</t>
  </si>
  <si>
    <t>30.01.120</t>
  </si>
  <si>
    <t>Barra de apoio reta, para pessoas com mobilidade reduzida, em tubo de aço inoxidável de 1 1/4´ x 400 mm</t>
  </si>
  <si>
    <t>30.01.130</t>
  </si>
  <si>
    <t>Barra de proteção para lavatório, para pessoas com mobilidade reduzida, em tubo de alumínio acabamento com pintura epóxi</t>
  </si>
  <si>
    <t>30.03</t>
  </si>
  <si>
    <t>Aparelhos eletricos, hidraulicos e a gas</t>
  </si>
  <si>
    <t>30.03.032</t>
  </si>
  <si>
    <t>Purificador de pressão elétrico em chapa eletrozincado pré-pintada e tampo em aço inoxidável, capacidade de refrigeração de 2,75 l/h</t>
  </si>
  <si>
    <t>30.03.042</t>
  </si>
  <si>
    <t>Purificador de pressão elétrico em chapa eletrozincado pré-pintada e tampo em aço inoxidável, capacidade de refrigeração de 7,2 l/h</t>
  </si>
  <si>
    <t>30.04</t>
  </si>
  <si>
    <t>Revestimento</t>
  </si>
  <si>
    <t>30.04.010</t>
  </si>
  <si>
    <t>Revestimento em borracha sintética colorida de 5 mm, para sinalização tátil de alerta / direcional - assentamento argamassado</t>
  </si>
  <si>
    <t>30.04.020</t>
  </si>
  <si>
    <t>Revestimento em borracha sintética colorida de 5 mm, para sinalização tátil de alerta / direcional - colado</t>
  </si>
  <si>
    <t>30.04.030</t>
  </si>
  <si>
    <t>Piso em ladrilho hidráulico podotátil várias cores (25x25cm), assentado com argamassa mista</t>
  </si>
  <si>
    <t>30.04.032</t>
  </si>
  <si>
    <t>Piso em ladrilho hidráulico podotátil várias cores (30x30cm), assentado com argamassa mista</t>
  </si>
  <si>
    <t>30.04.040</t>
  </si>
  <si>
    <t>Faixa em policarbonato para sinalização visual fotoluminescente, para degraus, comprimento de 20 cm</t>
  </si>
  <si>
    <t>30.04.060</t>
  </si>
  <si>
    <t>Revestimento em chapa de aço inoxidável para proteção de portas, altura de 40 cm</t>
  </si>
  <si>
    <t>30.04.070</t>
  </si>
  <si>
    <t>Rejuntamento de piso em ladrilho hidráulico (25x25cm) com argamassa industrializada para rejunte, juntas de 2 mm</t>
  </si>
  <si>
    <t>30.04.090</t>
  </si>
  <si>
    <t>Sinalização visual de degraus com pintura esmalte epóxi, comprimento de 20 cm</t>
  </si>
  <si>
    <t>30.04.100</t>
  </si>
  <si>
    <t>Piso tátil de concreto, alerta / direcional, intertravado, espessura de 6 cm, com rejunte em areia</t>
  </si>
  <si>
    <t>30.06</t>
  </si>
  <si>
    <t>Comunicacao visual e sonora</t>
  </si>
  <si>
    <t>30.06.010</t>
  </si>
  <si>
    <t>Placa para sinalização tátil (início ou final) em braile para corrimão</t>
  </si>
  <si>
    <t>30.06.020</t>
  </si>
  <si>
    <t>Placa para sinalização tátil (pavimento) em braile para corrimão</t>
  </si>
  <si>
    <t>30.06.030</t>
  </si>
  <si>
    <t>Anel de borracha para sinalização tátil para corrimão, diâmetro de 4,5 cm</t>
  </si>
  <si>
    <t>30.06.050</t>
  </si>
  <si>
    <t>Tinta acrílica para sinalização visual de piso, com acabamento microtexturizado e antiderrapante</t>
  </si>
  <si>
    <t>30.06.061</t>
  </si>
  <si>
    <t>Sistema de alarme PNE com indicador audiovisual, para pessoas com mobilidade reduzida ou cadeirante</t>
  </si>
  <si>
    <t>30.06.064</t>
  </si>
  <si>
    <t>Sistema de alarme PNE com indicador audiovisual, sistema sem fio (Wireless), para pessoas com mobilidade reduzida ou cadeirante</t>
  </si>
  <si>
    <t>30.06.080</t>
  </si>
  <si>
    <t>Placa de identificação em alumínio para WC, com desenho universal de acessibilidade</t>
  </si>
  <si>
    <t>30.06.090</t>
  </si>
  <si>
    <t>Placa de identificação para estacionamento, com desenho universal de acessibilidade, tipo pedestal</t>
  </si>
  <si>
    <t>30.06.100</t>
  </si>
  <si>
    <t>Sinalização com pictograma para vaga de estacionamento</t>
  </si>
  <si>
    <t>30.06.110</t>
  </si>
  <si>
    <t>Sinalização com pictograma para vaga de estacionamento, com faixas demarcatórias</t>
  </si>
  <si>
    <t>30.06.124</t>
  </si>
  <si>
    <t>Sinalização com pictograma autoadesivo em policarbonato para piso 80 cm x 120 cm - área de resgate</t>
  </si>
  <si>
    <t>30.06.132</t>
  </si>
  <si>
    <t>Placa de sinalização tátil em poliestireno com alto relevo em braile, para identificação de pavimentos</t>
  </si>
  <si>
    <t>30.08</t>
  </si>
  <si>
    <t>Aparelhos sanitarios</t>
  </si>
  <si>
    <t>30.08.030</t>
  </si>
  <si>
    <t>Assento articulado para banho, em alumínio com pintura epóxi de 700 x 450 mm</t>
  </si>
  <si>
    <t>30.08.040</t>
  </si>
  <si>
    <t>Lavatório de louça para canto sem coluna para pessoas com mobilidade reduzida</t>
  </si>
  <si>
    <t>30.08.050</t>
  </si>
  <si>
    <t>Trocador acessível em MDF com revestimento em laminado melamínico de 180x80 cm</t>
  </si>
  <si>
    <t>30.08.060</t>
  </si>
  <si>
    <t>Bacia sifonada de louça para pessoas com mobilidade reduzida - capacidade de 6 litros</t>
  </si>
  <si>
    <t>30.14</t>
  </si>
  <si>
    <t>Elevador e plataforma</t>
  </si>
  <si>
    <t>30.14.010</t>
  </si>
  <si>
    <t>Elevador de uso restrito a pessoas com mobilidade reduzida com 02 paradas, capacidade de 225 kg - uso interno em alvenaria</t>
  </si>
  <si>
    <t>30.14.020</t>
  </si>
  <si>
    <t>Elevador de uso restrito a pessoas com mobilidade reduzida com 03 paradas, capacidade de 225 kg - uso interno em alvenaria</t>
  </si>
  <si>
    <t>30.14.030</t>
  </si>
  <si>
    <t>Plataforma para elevação até 2,00 m, nas dimensões de 900 x 1400 mm, capacidade de 250 kg- percurso até 1,00 m de altura</t>
  </si>
  <si>
    <t>30.14.040</t>
  </si>
  <si>
    <t>Plataforma para elevação até 2,00 m, nas dimensões de 900 x 1400 mm, capacidade de 250 kg - percurso superior a 1,00 m de altura</t>
  </si>
  <si>
    <t>32</t>
  </si>
  <si>
    <t>IMPERMEABILIZACAO, PROTECAO E JUNTA</t>
  </si>
  <si>
    <t>32.06</t>
  </si>
  <si>
    <t>Isolamentos termicos / acusticos</t>
  </si>
  <si>
    <t>32.06.010</t>
  </si>
  <si>
    <t>Lã de vidro e/ou lã de rocha com espessura de 1´</t>
  </si>
  <si>
    <t>32.06.030</t>
  </si>
  <si>
    <t>Lã de vidro e/ou lã de rocha com espessura de 2´</t>
  </si>
  <si>
    <t>32.06.120</t>
  </si>
  <si>
    <t>Argila expandida</t>
  </si>
  <si>
    <t>32.06.130</t>
  </si>
  <si>
    <t>Espuma flexível de poliuretano poliéter/poliéster para absorção acústica, espessura de 50 mm</t>
  </si>
  <si>
    <t>32.06.151</t>
  </si>
  <si>
    <t>Lâmina refletiva revestida com dupla face em alumínio, dupla malha de reforço e laminação entre camadas, para isolação térmica</t>
  </si>
  <si>
    <t>32.06.231</t>
  </si>
  <si>
    <t>Película de controle solar refletiva na cor prata, para aplicação em vidros</t>
  </si>
  <si>
    <t>32.06.380</t>
  </si>
  <si>
    <t>Isolamento acústico em placas de espuma semirrígida, com uma camada de manta HD, espessura de 50 mm</t>
  </si>
  <si>
    <t>32.06.396</t>
  </si>
  <si>
    <t>Manta termoacústica em fibra cerâmica aluminizada, espessura de 38 mm</t>
  </si>
  <si>
    <t>32.06.400</t>
  </si>
  <si>
    <t>Isolamento acústico em placas de espuma semirrígida incombustível, com superfície em cunhas anecóicas, espessura de 50 mm</t>
  </si>
  <si>
    <t>32.07</t>
  </si>
  <si>
    <t>Junta de dilatacao</t>
  </si>
  <si>
    <t>32.07.040</t>
  </si>
  <si>
    <t>Junta plástica de 3/4´ x 1/8´</t>
  </si>
  <si>
    <t>32.07.060</t>
  </si>
  <si>
    <t>Junta de latão bitola de 1/8´</t>
  </si>
  <si>
    <t>32.07.090</t>
  </si>
  <si>
    <t>Junta de dilatação ou vedação com mastique de silicone, 1,0 x 0,5 cm - inclusive guia de apoio em polietileno</t>
  </si>
  <si>
    <t>32.07.110</t>
  </si>
  <si>
    <t>Junta a base de asfalto oxidado a quente</t>
  </si>
  <si>
    <t>CM3</t>
  </si>
  <si>
    <t>32.07.120</t>
  </si>
  <si>
    <t>Mangueira plástica flexível para junta de dilatação</t>
  </si>
  <si>
    <t>32.07.160</t>
  </si>
  <si>
    <t>Junta de dilatação elástica a base de poliuretano</t>
  </si>
  <si>
    <t>32.07.230</t>
  </si>
  <si>
    <t>Perfil de acabamento com borracha termoplástica vulcanizada contínua flexível, para junta de dilatação de embutir - piso-piso</t>
  </si>
  <si>
    <t>32.07.240</t>
  </si>
  <si>
    <t>Perfil de acabamento com borracha termoplástica vulcanizada contínua flexível, para junta de dilatação de embutir - piso-parede</t>
  </si>
  <si>
    <t>32.07.250</t>
  </si>
  <si>
    <t>Perfil de acabamento com borracha termoplástica vulcanizada contínua flexível, para junta de dilatação de embutir - parede-parede ou forro-forro</t>
  </si>
  <si>
    <t>32.07.260</t>
  </si>
  <si>
    <t>Perfil de acabamento com borracha termoplástica vulcanizada contínua flexível, para junta de dilatação de embutir - parede-parede ou forro-forro - canto</t>
  </si>
  <si>
    <t>32.08</t>
  </si>
  <si>
    <t>Junta de dilatacao estrutural</t>
  </si>
  <si>
    <t>32.08.010</t>
  </si>
  <si>
    <t>Junta estrutural com poliestireno expandido de alta densidade P-III, espessura de 10 mm</t>
  </si>
  <si>
    <t>32.08.030</t>
  </si>
  <si>
    <t>Junta estrutural com poliestireno expandido de alta densidade P-III, espessura de 20 mm</t>
  </si>
  <si>
    <t>32.08.050</t>
  </si>
  <si>
    <t>Junta estrutural com perfilado termoplástico em PVC, perfil O-12</t>
  </si>
  <si>
    <t>32.08.060</t>
  </si>
  <si>
    <t>Junta estrutural com perfilado termoplástico em PVC, perfil O-22</t>
  </si>
  <si>
    <t>32.08.070</t>
  </si>
  <si>
    <t>Junta estrutural com perfil elastomérico para fissuras, painéis e estruturas em geral, movimentação máxima 15 mm</t>
  </si>
  <si>
    <t>32.08.090</t>
  </si>
  <si>
    <t>Junta estrutural com perfil elastomérico para fissuras, painéis e estruturas em geral, movimentação máxima 30 mm</t>
  </si>
  <si>
    <t>32.08.110</t>
  </si>
  <si>
    <t>Junta estrutural com perfil elastomérico e lábios poliméricos para obras de arte, movimentação máxima 40 mm</t>
  </si>
  <si>
    <t>32.08.130</t>
  </si>
  <si>
    <t>Junta estrutural com perfil elastomérico e lábios poliméricos para obras de arte, movimentação máxima 55 mm</t>
  </si>
  <si>
    <t>32.08.160</t>
  </si>
  <si>
    <t>Junta elástica estrutural de neoprene</t>
  </si>
  <si>
    <t>32.09</t>
  </si>
  <si>
    <t>Apoios e afins</t>
  </si>
  <si>
    <t>32.09.020</t>
  </si>
  <si>
    <t>Chapa de aço em bitolas medias</t>
  </si>
  <si>
    <t>32.09.040</t>
  </si>
  <si>
    <t>Apoio em placa de neoprene fretado</t>
  </si>
  <si>
    <t>DM3</t>
  </si>
  <si>
    <t>32.10</t>
  </si>
  <si>
    <t>Envelope de concreto e protecao de tubos</t>
  </si>
  <si>
    <t>32.10.050</t>
  </si>
  <si>
    <t>Proteção anticorrosiva, a base de resina epóxi com alcatrão, para ramais sob a terra, com DN até 1´</t>
  </si>
  <si>
    <t>32.10.060</t>
  </si>
  <si>
    <t>Proteção anticorrosiva, a base de resina epóxi com alcatrão, para ramais sob a terra, com DN acima de 1´ até 2´</t>
  </si>
  <si>
    <t>32.10.070</t>
  </si>
  <si>
    <t>Proteção anticorrosiva, a base de resina epóxi com alcatrão, para ramais sob a terra, com DN acima de 2´ até 3´</t>
  </si>
  <si>
    <t>32.10.080</t>
  </si>
  <si>
    <t>Proteção anticorrosiva, a base de resina epóxi com alcatrão, para ramais sob a terra, com DN acima de 3´ até 4´</t>
  </si>
  <si>
    <t>32.10.082</t>
  </si>
  <si>
    <t>Proteção anticorrosiva, a base de resina epóxi com alcatrão, para ramais sob a terra, com DN acima de 5´ até 6´</t>
  </si>
  <si>
    <t>32.10.090</t>
  </si>
  <si>
    <t>Proteção anticorrosiva, com fita adesiva, para ramais sob a terra, com DN até 1´</t>
  </si>
  <si>
    <t>32.10.100</t>
  </si>
  <si>
    <t>Proteção anticorrosiva, com fita adesiva, para ramais sob a terra, com DN acima de 1´ até 2´</t>
  </si>
  <si>
    <t>32.10.110</t>
  </si>
  <si>
    <t>Proteção anticorrosiva, com fita adesiva, para ramais sob a terra, com DN acima de 2´ até 3´</t>
  </si>
  <si>
    <t>32.11</t>
  </si>
  <si>
    <t>Isolante termico para tubos e dutos</t>
  </si>
  <si>
    <t>32.11.150</t>
  </si>
  <si>
    <t>Proteção para isolamento térmico em alumínio</t>
  </si>
  <si>
    <t>32.11.200</t>
  </si>
  <si>
    <t>Isolamento térmico em polietileno expandido, espessura de 5 mm, para tubulação de 1/2´ (15 mm)</t>
  </si>
  <si>
    <t>32.11.210</t>
  </si>
  <si>
    <t>Isolamento térmico em polietileno expandido, espessura de 5 mm, para tubulação de 3/4´ (22 mm)</t>
  </si>
  <si>
    <t>32.11.220</t>
  </si>
  <si>
    <t>Isolamento térmico em polietileno expandido, espessura de 5 mm, para tubulação de 1´ (28 mm)</t>
  </si>
  <si>
    <t>32.11.230</t>
  </si>
  <si>
    <t>Isolamento térmico em polietileno expandido, espessura de 10 mm, para tubulação de 1 1/4´ (35 mm)</t>
  </si>
  <si>
    <t>32.11.240</t>
  </si>
  <si>
    <t>Isolamento térmico em polietileno expandido, espessura de 10 mm, para tubulação de 1 1/2´ (42 mm)</t>
  </si>
  <si>
    <t>32.11.250</t>
  </si>
  <si>
    <t>Isolamento térmico em polietileno expandido, espessura de 10 mm, para tubulação de 2´ (54 mm)</t>
  </si>
  <si>
    <t>32.11.270</t>
  </si>
  <si>
    <t>Isolamento térmico em espuma elastomérica, espessura de 9 a 12 mm, para tubulação de 1/4´ (cobre)</t>
  </si>
  <si>
    <t>32.11.280</t>
  </si>
  <si>
    <t>Isolamento térmico em espuma elastomérica, espessura de 9 a 12 mm, para tubulação de 1/2´ (cobre)</t>
  </si>
  <si>
    <t>32.11.290</t>
  </si>
  <si>
    <t>Isolamento térmico em espuma elastomérica, espessura de 9 a 12 mm, para tubulação de 5/8´ (cobre) ou 1/4´ (ferro)</t>
  </si>
  <si>
    <t>32.11.300</t>
  </si>
  <si>
    <t>Isolamento térmico em espuma elastomérica, espessura de 9 a 12 mm, para tubulação de 1´ (cobre)</t>
  </si>
  <si>
    <t>32.11.310</t>
  </si>
  <si>
    <t>Isolamento térmico em espuma elastomérica, espessura de 19 a 26 mm, para tubulação de 7/8´ (cobre) ou 1/2´ (ferro)</t>
  </si>
  <si>
    <t>32.11.320</t>
  </si>
  <si>
    <t>Isolamento térmico em espuma elastomérica, espessura de 19 a 26 mm, para tubulação de 1 1/8´ (cobre) ou 3/4´ (ferro)</t>
  </si>
  <si>
    <t>32.11.330</t>
  </si>
  <si>
    <t>Isolamento térmico em espuma elastomérica, espessura de 19 a 26 mm, para tubulação de 1 3/8´ (cobre) ou 1´ (ferro)</t>
  </si>
  <si>
    <t>32.11.340</t>
  </si>
  <si>
    <t>Isolamento térmico em espuma elastomérica, espessura de 19 a 26 mm, para tubulação de 1 5/8´ (cobre) ou 1 1/4´ (ferro)</t>
  </si>
  <si>
    <t>32.11.350</t>
  </si>
  <si>
    <t>Isolamento térmico em espuma elastomérica, espessura de 19 a 26 mm, para tubulação de 1 1/2´ (ferro)</t>
  </si>
  <si>
    <t>32.11.360</t>
  </si>
  <si>
    <t>Isolamento térmico em espuma elastomérica, espessura de 19 a 26 mm, para tubulação de 2´ (ferro)</t>
  </si>
  <si>
    <t>32.11.370</t>
  </si>
  <si>
    <t>Isolamento térmico em espuma elastomérica, espessura de 19 a 26 mm, para tubulação de 2 1/2´ (ferro)</t>
  </si>
  <si>
    <t>32.11.380</t>
  </si>
  <si>
    <t>Isolamento térmico em espuma elastomérica, espessura de 19 a 26 mm, para tubulação de 3 1/2´ (cobre) ou 3´ (ferro)</t>
  </si>
  <si>
    <t>32.11.390</t>
  </si>
  <si>
    <t>Isolamento térmico em espuma elastomérica, espessura de 19 a 26 mm, para tubulação de 4´ (ferro)</t>
  </si>
  <si>
    <t>32.11.400</t>
  </si>
  <si>
    <t>Isolamento térmico em espuma elastomérica, espessura de 19 a 26 mm, para tubulação de 5´ (ferro)</t>
  </si>
  <si>
    <t>32.11.410</t>
  </si>
  <si>
    <t>Isolamento térmico em espuma elastomérica, espessura de 19 a 26 mm, para tubulação de 6´ (ferro)</t>
  </si>
  <si>
    <t>32.11.420</t>
  </si>
  <si>
    <t>Manta em espuma elastomérica, espessura de 19 a 26 mm, para isolamento térmico de tubulação acima de 6´</t>
  </si>
  <si>
    <t>32.11.430</t>
  </si>
  <si>
    <t>Isolamento térmico em espuma elastomérica, espessura de 19 a 26 mm, para tubulação de 3/8" (cobre) ou 1/8" (ferro)</t>
  </si>
  <si>
    <t>32.11.440</t>
  </si>
  <si>
    <t>Isolamento térmico em espuma elastomérica, espessura de 19 a 26 mm, para tubulação de 3/4" (cobre) ou 3/8" (ferro)</t>
  </si>
  <si>
    <t>32.15</t>
  </si>
  <si>
    <t>Impermeabilizacao flexivel com manta</t>
  </si>
  <si>
    <t>32.15.030</t>
  </si>
  <si>
    <t>Impermeabilização em manta asfáltica com armadura, tipo III-B, espessura de 3 mm</t>
  </si>
  <si>
    <t>32.15.040</t>
  </si>
  <si>
    <t>Impermeabilização em manta asfáltica com armadura, tipo III-B, espessura de 4 mm</t>
  </si>
  <si>
    <t>32.15.080</t>
  </si>
  <si>
    <t>Impermeabilização em manta asfáltica tipo III-B, espessura de 3 mm, face exposta em geotêxtil, com membrana acrílica</t>
  </si>
  <si>
    <t>32.15.100</t>
  </si>
  <si>
    <t>Impermeabilização em manta asfáltica plastomérica com armadura, tipo III, espessura de 4 mm, face exposta em geotêxtil com membrana acrílica</t>
  </si>
  <si>
    <t>32.15.240</t>
  </si>
  <si>
    <t>Impermeabilização com manta asfáltica tipo III, anti raiz, espessura de 4 mm</t>
  </si>
  <si>
    <t>32.16</t>
  </si>
  <si>
    <t>Impermeabilizacao flexivel com membranas</t>
  </si>
  <si>
    <t>32.16.010</t>
  </si>
  <si>
    <t>Impermeabilização em pintura de asfalto oxidado com solventes orgânicos, sobre massa</t>
  </si>
  <si>
    <t>32.16.020</t>
  </si>
  <si>
    <t>Impermeabilização em pintura de asfalto oxidado com solventes orgânicos, sobre metal</t>
  </si>
  <si>
    <t>32.16.030</t>
  </si>
  <si>
    <t>Impermeabilização em membrana de asfalto modificado com elastômeros, na cor preta</t>
  </si>
  <si>
    <t>32.16.040</t>
  </si>
  <si>
    <t>Impermeabilização em membrana de asfalto modificado com elastômeros, na cor preta e reforço em tela poliéster</t>
  </si>
  <si>
    <t>32.16.050</t>
  </si>
  <si>
    <t>Impermeabilização em membrana à base de polímeros acrílicos, na cor branca</t>
  </si>
  <si>
    <t>32.16.060</t>
  </si>
  <si>
    <t>Impermeabilização em membrana à base de polímeros acrílicos, na cor branca e reforço em tela poliéster</t>
  </si>
  <si>
    <t>32.16.070</t>
  </si>
  <si>
    <t>Impermeabilização em membrana à base de resina termoplástica e cimentos aditivados com reforço em tela poliéster</t>
  </si>
  <si>
    <t>32.17</t>
  </si>
  <si>
    <t>Impermeabilizacao rigida</t>
  </si>
  <si>
    <t>32.17.010</t>
  </si>
  <si>
    <t>Impermeabilização em argamassa impermeável com aditivo hidrófugo</t>
  </si>
  <si>
    <t>32.17.012</t>
  </si>
  <si>
    <t>Impermeabilização em argamassa de concreto não estrutural com aditivo hidrófugo</t>
  </si>
  <si>
    <t>32.17.030</t>
  </si>
  <si>
    <t>Impermeabilização em argamassa polimérica para umidade e água de percolação</t>
  </si>
  <si>
    <t>32.17.040</t>
  </si>
  <si>
    <t>Impermeabilização em argamassa polimérica com reforço em tela poliéster para pressão hidrostática positiva</t>
  </si>
  <si>
    <t>32.17.070</t>
  </si>
  <si>
    <t>Impermeabilização anticorrosiva em membrana epoxídica com alcatrão de hulha, sobre massa</t>
  </si>
  <si>
    <t>32.20</t>
  </si>
  <si>
    <t>Reparos, conservacoes e complementos - GRUPO 32</t>
  </si>
  <si>
    <t>32.20.010</t>
  </si>
  <si>
    <t>Recolocação de argila expandida</t>
  </si>
  <si>
    <t>32.20.020</t>
  </si>
  <si>
    <t>Aplicação de papel Kraft</t>
  </si>
  <si>
    <t>32.20.050</t>
  </si>
  <si>
    <t>Tela em polietileno, malha hexagonal de 1/2´, para armadura de argamassa</t>
  </si>
  <si>
    <t>32.20.060</t>
  </si>
  <si>
    <t>Tela galvanizada fio 24 BWG, malha hexagonal de 1/2´, para armadura de argamassa</t>
  </si>
  <si>
    <t>33</t>
  </si>
  <si>
    <t>PINTURA</t>
  </si>
  <si>
    <t>33.01</t>
  </si>
  <si>
    <t>Preparo de base</t>
  </si>
  <si>
    <t>33.01.040</t>
  </si>
  <si>
    <t>Estucamento e lixamento de concreto deteriorado</t>
  </si>
  <si>
    <t>33.01.050</t>
  </si>
  <si>
    <t>Estucamento e lixamento de concreto</t>
  </si>
  <si>
    <t>33.01.060</t>
  </si>
  <si>
    <t>Imunizante para madeira</t>
  </si>
  <si>
    <t>33.01.280</t>
  </si>
  <si>
    <t>Reparo de trincas rasas até 5 mm de largura, na massa</t>
  </si>
  <si>
    <t>33.01.350</t>
  </si>
  <si>
    <t>Preparo de base para superfície metálica com fundo antioxidante</t>
  </si>
  <si>
    <t>33.02</t>
  </si>
  <si>
    <t>Massa corrida</t>
  </si>
  <si>
    <t>33.02.060</t>
  </si>
  <si>
    <t>Massa corrida a base de PVA</t>
  </si>
  <si>
    <t>33.02.080</t>
  </si>
  <si>
    <t>Massa corrida à base de resina acrílica</t>
  </si>
  <si>
    <t>33.03</t>
  </si>
  <si>
    <t>Pintura em superficies de concreto / massa / gesso / pedras</t>
  </si>
  <si>
    <t>33.03.220</t>
  </si>
  <si>
    <t>Tinta látex em elemento vazado</t>
  </si>
  <si>
    <t>33.03.350</t>
  </si>
  <si>
    <t>Pintura especial em esmalte para lousa cor verde</t>
  </si>
  <si>
    <t>33.03.740</t>
  </si>
  <si>
    <t>Resina acrílica plastificante</t>
  </si>
  <si>
    <t>33.03.750</t>
  </si>
  <si>
    <t>Verniz acrílico</t>
  </si>
  <si>
    <t>33.03.760</t>
  </si>
  <si>
    <t>Hidrorepelente incolor para fachada à base de silano-siloxano oligomérico disperso em água</t>
  </si>
  <si>
    <t>33.03.770</t>
  </si>
  <si>
    <t>Hidrorepelente incolor para fachada à base de silano-siloxano oligomérico disperso em solvente</t>
  </si>
  <si>
    <t>33.03.780</t>
  </si>
  <si>
    <t>Verniz de proteção antipichação</t>
  </si>
  <si>
    <t>33.05</t>
  </si>
  <si>
    <t>Pintura em superficies de madeira</t>
  </si>
  <si>
    <t>33.05.010</t>
  </si>
  <si>
    <t>Verniz fungicida para madeira</t>
  </si>
  <si>
    <t>33.05.120</t>
  </si>
  <si>
    <t>Esmalte em rodapés, baguetes ou molduras de madeira</t>
  </si>
  <si>
    <t>33.05.330</t>
  </si>
  <si>
    <t>Verniz em superfície de madeira</t>
  </si>
  <si>
    <t>33.05.360</t>
  </si>
  <si>
    <t>Verniz em rodapés, baguetes ou molduras de madeira</t>
  </si>
  <si>
    <t>33.06</t>
  </si>
  <si>
    <t>Pintura em pisos</t>
  </si>
  <si>
    <t>33.06.020</t>
  </si>
  <si>
    <t>Acrílico para quadras e pisos cimentados</t>
  </si>
  <si>
    <t>33.07</t>
  </si>
  <si>
    <t>Pintura em estruturas metalicas</t>
  </si>
  <si>
    <t>33.07.102</t>
  </si>
  <si>
    <t>Esmalte a base de água em estrutura metálica</t>
  </si>
  <si>
    <t>33.07.130</t>
  </si>
  <si>
    <t>Pintura epóxi bicomponente em estruturas metálicas</t>
  </si>
  <si>
    <t>33.07.140</t>
  </si>
  <si>
    <t>Pintura com esmalte alquídico em estrutura metálica</t>
  </si>
  <si>
    <t>33.07.303</t>
  </si>
  <si>
    <t>Proteção passiva contra incêndio com tinta intumescente, com tempo requerido de resistência ao fogo TRRF = 60 min - aplicação em estrutura metálica</t>
  </si>
  <si>
    <t>33.07.304</t>
  </si>
  <si>
    <t>Proteção passiva contra incêndio com tinta intumescente, com tempo requerido de resistência ao fogo TRRF = 120 min - aplicação em estrutura metálica</t>
  </si>
  <si>
    <t>33.09</t>
  </si>
  <si>
    <t>Pintura de sinalizacao</t>
  </si>
  <si>
    <t>33.09.020</t>
  </si>
  <si>
    <t>Borracha clorada para faixas demarcatórias</t>
  </si>
  <si>
    <t>33.09.021</t>
  </si>
  <si>
    <t>Tinta acrílica para faixas demarcatórias</t>
  </si>
  <si>
    <t>33.10</t>
  </si>
  <si>
    <t>Pintura em superficie de concreto/massa/gesso/pedras, inclusive preparo</t>
  </si>
  <si>
    <t>33.10.010</t>
  </si>
  <si>
    <t>Tinta látex antimofo em massa, inclusive preparo</t>
  </si>
  <si>
    <t>33.10.020</t>
  </si>
  <si>
    <t>Tinta látex em massa, inclusive preparo</t>
  </si>
  <si>
    <t>33.10.030</t>
  </si>
  <si>
    <t>Tinta acrílica antimofo em massa, inclusive preparo</t>
  </si>
  <si>
    <t>33.10.041</t>
  </si>
  <si>
    <t>Esmalte à base de água em massa, inclusive preparo</t>
  </si>
  <si>
    <t>33.10.050</t>
  </si>
  <si>
    <t>Tinta acrílica em massa, inclusive preparo</t>
  </si>
  <si>
    <t>33.10.060</t>
  </si>
  <si>
    <t>Epóxi em massa, inclusive preparo</t>
  </si>
  <si>
    <t>33.10.070</t>
  </si>
  <si>
    <t>Borracha clorada em massa, inclusive preparo</t>
  </si>
  <si>
    <t>33.10.100</t>
  </si>
  <si>
    <t>Textura acrílica para uso interno / externo, inclusive preparo</t>
  </si>
  <si>
    <t>33.10.120</t>
  </si>
  <si>
    <t>Proteção passiva contra incêndio com tinta intumescente, tempo requerido de resistência ao fogo TRRF = 60 minutos - aplicação em painéis de gesso acartonado</t>
  </si>
  <si>
    <t>33.10.130</t>
  </si>
  <si>
    <t>Proteção passiva contra incêndio com tinta intumescente, tempo requerido de resistência ao fogo TRRF = 120 minutos - aplicação em painéis de gesso acartonado</t>
  </si>
  <si>
    <t>33.11</t>
  </si>
  <si>
    <t>Pintura em superficie metalica, inclusive preparo</t>
  </si>
  <si>
    <t>33.11.050</t>
  </si>
  <si>
    <t>Esmalte à base água em superfície metálica, inclusive preparo</t>
  </si>
  <si>
    <t>33.12</t>
  </si>
  <si>
    <t>Pintura em superficie de madeira, inclusive preparo</t>
  </si>
  <si>
    <t>33.12.011</t>
  </si>
  <si>
    <t>Esmalte à base de água em madeira, inclusive preparo</t>
  </si>
  <si>
    <t>34</t>
  </si>
  <si>
    <t>PAISAGISMO E FECHAMENTOS</t>
  </si>
  <si>
    <t>34.01</t>
  </si>
  <si>
    <t>Preparacao de solo</t>
  </si>
  <si>
    <t>34.01.010</t>
  </si>
  <si>
    <t>Terra vegetal orgânica comum</t>
  </si>
  <si>
    <t>34.01.020</t>
  </si>
  <si>
    <t>Limpeza e regularização de áreas para ajardinamento (jardins e canteiros)</t>
  </si>
  <si>
    <t>34.02</t>
  </si>
  <si>
    <t>Vegetacao rasteira</t>
  </si>
  <si>
    <t>34.02.020</t>
  </si>
  <si>
    <t>Plantio de grama batatais em placas (praças e áreas abertas)</t>
  </si>
  <si>
    <t>34.02.040</t>
  </si>
  <si>
    <t>Plantio de grama batatais em placas (jardins e canteiros)</t>
  </si>
  <si>
    <t>34.02.070</t>
  </si>
  <si>
    <t>Forração com Lírio Amarelo, mínimo 18 mudas / m² - h= 0,50 m</t>
  </si>
  <si>
    <t>34.02.080</t>
  </si>
  <si>
    <t>Plantio de grama São Carlos em placas (jardins e canteiros)</t>
  </si>
  <si>
    <t>34.02.090</t>
  </si>
  <si>
    <t>Forração com Hera Inglesa, mínimo 18 mudas / m² - h= 0,15 m</t>
  </si>
  <si>
    <t>34.02.100</t>
  </si>
  <si>
    <t>Plantio de grama esmeralda em placas (jardins e canteiros)</t>
  </si>
  <si>
    <t>34.02.110</t>
  </si>
  <si>
    <t>Forração com clorofito, mínimo de 20 mudas / m² - h= 0,15 m</t>
  </si>
  <si>
    <t>34.02.400</t>
  </si>
  <si>
    <t>Plantio de grama pelo processo hidrossemeadura</t>
  </si>
  <si>
    <t>34.03</t>
  </si>
  <si>
    <t>Vegetacao arbustiva</t>
  </si>
  <si>
    <t>34.03.020</t>
  </si>
  <si>
    <t>Arbusto Azaléa - h= 0,60 a 0,80 m</t>
  </si>
  <si>
    <t>34.03.120</t>
  </si>
  <si>
    <t>Arbusto Moréia - h= 0,50 m</t>
  </si>
  <si>
    <t>34.03.130</t>
  </si>
  <si>
    <t>Arbusto Alamanda - h= 0,60 a 0,80 m</t>
  </si>
  <si>
    <t>34.03.150</t>
  </si>
  <si>
    <t>Arbusto Curcúligo - h= 0,60 a 0,80 m</t>
  </si>
  <si>
    <t>34.04</t>
  </si>
  <si>
    <t>arvores</t>
  </si>
  <si>
    <t>34.04.050</t>
  </si>
  <si>
    <t>Árvore ornamental tipo Pata de Vaca - h= 2,00 m</t>
  </si>
  <si>
    <t>34.04.130</t>
  </si>
  <si>
    <t>Árvore ornamental tipo Ipê Amarelo - h= 2,00 m</t>
  </si>
  <si>
    <t>34.04.160</t>
  </si>
  <si>
    <t>Árvore ornamental tipo Areca Bambu - h= 2,00 m</t>
  </si>
  <si>
    <t>34.04.164</t>
  </si>
  <si>
    <t>Árvore ornamental tipo Falso barbatimão - h= 2,00 m</t>
  </si>
  <si>
    <t>34.04.166</t>
  </si>
  <si>
    <t>Árvore ornamental tipo Aroeira salsa - h= 2,00 m</t>
  </si>
  <si>
    <t>34.04.280</t>
  </si>
  <si>
    <t>Árvore ornamental tipo Manacá-da-serra - h= 2,00 m</t>
  </si>
  <si>
    <t>34.04.360</t>
  </si>
  <si>
    <t>Árvore ornamental tipo coqueiro Jerivá - h= 4,00 m</t>
  </si>
  <si>
    <t>34.04.370</t>
  </si>
  <si>
    <t>Árvore ornamental tipo Quaresmeira (Tibouchina granulosa) - h= 1,50 / 2,00 m</t>
  </si>
  <si>
    <t>34.05</t>
  </si>
  <si>
    <t>Cercas e fechamentos</t>
  </si>
  <si>
    <t>34.05.020</t>
  </si>
  <si>
    <t>Cerca em arame farpado com mourões de concreto</t>
  </si>
  <si>
    <t>34.05.030</t>
  </si>
  <si>
    <t>Cerca em arame farpado com mourões de concreto, com ponta inclinada</t>
  </si>
  <si>
    <t>34.05.032</t>
  </si>
  <si>
    <t>Cerca em arame farpado com mourões de concreto, com ponta inclinada - 12 fiadas</t>
  </si>
  <si>
    <t>34.05.050</t>
  </si>
  <si>
    <t>Cerca em tela de aço galvanizado de 2´, montantes em mourões de concreto com ponta inclinada e arame farpado</t>
  </si>
  <si>
    <t>34.05.080</t>
  </si>
  <si>
    <t>Alambrado em tela de aço galvanizado de 2´, montantes metálicos e arame farpado, até 4,00 m de altura</t>
  </si>
  <si>
    <t>34.05.110</t>
  </si>
  <si>
    <t>Alambrado em tela de aço galvanizado de 2´, montantes metálicos e arame farpado, acima de 4,00 m de altura</t>
  </si>
  <si>
    <t>34.05.120</t>
  </si>
  <si>
    <t>Alambrado em tela de aço galvanizado de 1´, montantes metálicos e arame farpado</t>
  </si>
  <si>
    <t>34.05.170</t>
  </si>
  <si>
    <t>Barreira de proteção perimetral em aço inoxidável AISI 430, dupla</t>
  </si>
  <si>
    <t>34.05.210</t>
  </si>
  <si>
    <t>Alambrado em tela de aço galvanizado de 2´, montantes metálicos com extremo superior duplo e arame farpado, acima de 4,00 m de altura</t>
  </si>
  <si>
    <t>34.05.260</t>
  </si>
  <si>
    <t>Gradil em aço galvanizado eletrofundido, malha 65 x 132 mm e pintura eletrostática</t>
  </si>
  <si>
    <t>34.05.270</t>
  </si>
  <si>
    <t>Alambrado em tela de aço galvanizado de 2´, montantes metálicos retos</t>
  </si>
  <si>
    <t>34.05.290</t>
  </si>
  <si>
    <t>Portão de abrir em grade de aço galvanizado eletrofundida, malha 65 x 132 mm, e pintura eletrostática</t>
  </si>
  <si>
    <t>34.05.300</t>
  </si>
  <si>
    <t>Portão de correr em grade de aço galvanizado eletrofundida, malha 65 x 132 mm, e pintura eletrostática</t>
  </si>
  <si>
    <t>34.05.310</t>
  </si>
  <si>
    <t>Gradil de ferro perfilado, tipo parque</t>
  </si>
  <si>
    <t>34.05.320</t>
  </si>
  <si>
    <t>Portão de ferro perfilado, tipo parque</t>
  </si>
  <si>
    <t>34.05.350</t>
  </si>
  <si>
    <t>Portão de abrir em gradil eletrofundido, malha 5 x 15 cm</t>
  </si>
  <si>
    <t>34.05.360</t>
  </si>
  <si>
    <t>Gradil tela eletrosoldado, malha de 5 x 15cm, galvanizado</t>
  </si>
  <si>
    <t>34.05.370</t>
  </si>
  <si>
    <t>Fechamento de divisa - mourão com placas pré moldadas</t>
  </si>
  <si>
    <t>34.13</t>
  </si>
  <si>
    <t>Corte, recorte e remocao</t>
  </si>
  <si>
    <t>34.13.011</t>
  </si>
  <si>
    <t>Corte, recorte e remoção de árvore  inclusive as raízes - diâmetro (DAP)&gt;5cm&lt;15cm</t>
  </si>
  <si>
    <t>34.13.021</t>
  </si>
  <si>
    <t>Corte, recorte e remoção de árvore inclusive as raízes - diâmetro (DAP)&gt;15cm&lt;30cm</t>
  </si>
  <si>
    <t>34.13.031</t>
  </si>
  <si>
    <t>Corte, recorte e remoção de árvore inclusive as raízes - diâmetro (DAP)&gt;30cm&lt;45cm</t>
  </si>
  <si>
    <t>34.13.041</t>
  </si>
  <si>
    <t>Corte, recorte e remoção de árvore inclusive as raízes - diâmetro (DAP)&gt;45cm&lt;60cm</t>
  </si>
  <si>
    <t>34.13.051</t>
  </si>
  <si>
    <t>Corte, recorte e remoção de árvore inclusive as raízes - diâmetro (DAP)&gt;60cm&lt;100cm</t>
  </si>
  <si>
    <t>34.13.060</t>
  </si>
  <si>
    <t>Corte, recorte e remoção de árvore inclusive as raízes - diâmetro (DAP) acima de 100 cm</t>
  </si>
  <si>
    <t>34.20</t>
  </si>
  <si>
    <t>Reparos, conservacoes e complementos - GRUPO 34</t>
  </si>
  <si>
    <t>34.20.050</t>
  </si>
  <si>
    <t>Tela de arame galvanizado fio nº 22 BWG, malha de 2´, tipo galinheiro</t>
  </si>
  <si>
    <t>34.20.080</t>
  </si>
  <si>
    <t>Tela de aço galvanizado fio nº 10 BWG, malha de 2´, tipo alambrado de segurança</t>
  </si>
  <si>
    <t>34.20.110</t>
  </si>
  <si>
    <t>Recolocação de barreira de proteção perimetral, simples ou dupla</t>
  </si>
  <si>
    <t>34.20.160</t>
  </si>
  <si>
    <t>Recolocação de alambrado, com altura até 4,50 m</t>
  </si>
  <si>
    <t>34.20.170</t>
  </si>
  <si>
    <t>Recolocação de alambrado, com altura acima de 4,50 m</t>
  </si>
  <si>
    <t>34.20.380</t>
  </si>
  <si>
    <t>Suporte para apoio de bicicletas em tubo de aço galvanizado, diâmetro de 2 1/2´</t>
  </si>
  <si>
    <t>34.20.390</t>
  </si>
  <si>
    <t>Grelha arvoreira em ferro fundido</t>
  </si>
  <si>
    <t>35</t>
  </si>
  <si>
    <t>PLAYGROUND E EQUIPAMENTO RECREATIVO</t>
  </si>
  <si>
    <t>35.01</t>
  </si>
  <si>
    <t>Quadra e equipamento de esportes</t>
  </si>
  <si>
    <t>35.01.070</t>
  </si>
  <si>
    <t>Tela de arame galvanizado fio nº 12 BWG, malha de 2´</t>
  </si>
  <si>
    <t>35.01.150</t>
  </si>
  <si>
    <t>Trave oficial completa com rede para futebol de salão</t>
  </si>
  <si>
    <t>35.01.160</t>
  </si>
  <si>
    <t>Tabela completa com suporte e rede para basquete</t>
  </si>
  <si>
    <t>35.01.170</t>
  </si>
  <si>
    <t>Poste oficial completo com rede para voleibol</t>
  </si>
  <si>
    <t>35.01.550</t>
  </si>
  <si>
    <t>Piso em fibra de polipropileno corrugado para quadra de esportes, inclusive pintura</t>
  </si>
  <si>
    <t>35.03</t>
  </si>
  <si>
    <t>Abrigo, guarita e quiosque</t>
  </si>
  <si>
    <t>35.03.030</t>
  </si>
  <si>
    <t>Cancela automática metálica com barreira de alumínio de 3,50 até 4,00 m</t>
  </si>
  <si>
    <t>35.04</t>
  </si>
  <si>
    <t>Bancos</t>
  </si>
  <si>
    <t>35.04.020</t>
  </si>
  <si>
    <t>Banco contínuo em concreto vazado</t>
  </si>
  <si>
    <t>35.04.120</t>
  </si>
  <si>
    <t>Banco em concreto pré-moldado, comprimento 150 cm</t>
  </si>
  <si>
    <t>35.04.130</t>
  </si>
  <si>
    <t>Banco de madeira sobre alvenaria</t>
  </si>
  <si>
    <t>35.04.140</t>
  </si>
  <si>
    <t>Banco em concreto pré-moldado com pés vazados, comprimento 200 cm</t>
  </si>
  <si>
    <t>35.04.150</t>
  </si>
  <si>
    <t>Banco em concreto pré-moldado com 3 pés, comprimento 300 cm</t>
  </si>
  <si>
    <t>35.05</t>
  </si>
  <si>
    <t>Equipamento recreativo</t>
  </si>
  <si>
    <t>35.05.200</t>
  </si>
  <si>
    <t>Centro de atividades em madeira rústica</t>
  </si>
  <si>
    <t>35.05.210</t>
  </si>
  <si>
    <t>Balanço duplo em madeira rústica</t>
  </si>
  <si>
    <t>35.05.220</t>
  </si>
  <si>
    <t>Gangorra dupla em madeira rústica</t>
  </si>
  <si>
    <t>35.05.240</t>
  </si>
  <si>
    <t>Gira-gira em ferro com assento de madeira (8 lugares)</t>
  </si>
  <si>
    <t>35.07</t>
  </si>
  <si>
    <t>Mastro para bandeiras</t>
  </si>
  <si>
    <t>35.07.020</t>
  </si>
  <si>
    <t>Plataforma com 3 mastros galvanizados, h= 7,00 m</t>
  </si>
  <si>
    <t>35.07.030</t>
  </si>
  <si>
    <t>Plataforma com 3 mastros galvanizados, h= 9,00 m</t>
  </si>
  <si>
    <t>35.07.060</t>
  </si>
  <si>
    <t>Mastro para bandeira galvanizado, h= 9,00 m</t>
  </si>
  <si>
    <t>35.07.070</t>
  </si>
  <si>
    <t>Mastro para bandeira galvanizado, h= 7,00 m</t>
  </si>
  <si>
    <t>35.20</t>
  </si>
  <si>
    <t>Reparos, conservacoes e complementos - GRUPO 35</t>
  </si>
  <si>
    <t>35.20.010</t>
  </si>
  <si>
    <t>Tela em polietileno, malha 10 x 10 cm, fio 2 mm</t>
  </si>
  <si>
    <t>35.20.050</t>
  </si>
  <si>
    <t>Conjunto de 4 lixeiras para coleta seletiva, com tampa basculante, capacidade 50 litros</t>
  </si>
  <si>
    <t>36</t>
  </si>
  <si>
    <t>ENTRADA DE ENERGIA ELETRICA E TELEFONIA</t>
  </si>
  <si>
    <t>36.01</t>
  </si>
  <si>
    <t>Entrada de energia - componentes</t>
  </si>
  <si>
    <t>36.01.242</t>
  </si>
  <si>
    <t>Cubículo de média tensão, para uso ao tempo, classe 24 kV</t>
  </si>
  <si>
    <t>36.01.252</t>
  </si>
  <si>
    <t>Cubículo de média tensão, para uso ao tempo, classe 17,5 kV</t>
  </si>
  <si>
    <t>36.01.260</t>
  </si>
  <si>
    <t>Cubículo de entrada e medição para uso abrigado, classe 15 kV</t>
  </si>
  <si>
    <t>36.03</t>
  </si>
  <si>
    <t>Caixas de entrada / medicao</t>
  </si>
  <si>
    <t>36.03.010</t>
  </si>
  <si>
    <t>Caixa de medição tipo II (300 x 560 x 200) mm, padrão concessionárias</t>
  </si>
  <si>
    <t>36.03.020</t>
  </si>
  <si>
    <t>Caixa de medição polifásica (500 x 600 x 200) mm, padrão concessionárias</t>
  </si>
  <si>
    <t>36.03.030</t>
  </si>
  <si>
    <t>Caixa de medição externa tipo ´L´ (900 x 600 x 270) mm, padrão Concessionárias</t>
  </si>
  <si>
    <t>36.03.050</t>
  </si>
  <si>
    <t>Caixa de medição externa tipo ´N´ (1300 x 1200 x 270) mm, padrão Concessionárias</t>
  </si>
  <si>
    <t>36.03.060</t>
  </si>
  <si>
    <t>Caixa de medição externa tipo ´M´ (900 x 1200 x 270) mm, padrão Concessionárias</t>
  </si>
  <si>
    <t>36.03.080</t>
  </si>
  <si>
    <t>Caixa para seccionadora tipo ´T´ (900 x 600 x 250) mm, padrão Concessionárias</t>
  </si>
  <si>
    <t>36.03.090</t>
  </si>
  <si>
    <t>Caixa de medição interna tipo ´A1´ (1000 x 1000 x 300) mm, padrão Concessionárias</t>
  </si>
  <si>
    <t>36.03.120</t>
  </si>
  <si>
    <t>Caixa de proteção para transformador de corrente, (1000 x 750 x 300) mm, padrão Concessionárias</t>
  </si>
  <si>
    <t>36.03.130</t>
  </si>
  <si>
    <t>Caixa de proteção dos bornes do medidor, (300 x 250 x 90) mm, padrão Concessionárias</t>
  </si>
  <si>
    <t>36.03.150</t>
  </si>
  <si>
    <t>Caixa de entrada tipo ´E´ (560 x 350 x 210) mm - padrão Concessionárias</t>
  </si>
  <si>
    <t>36.03.160</t>
  </si>
  <si>
    <t>Caixa base lateral tipo ´N´ (1300 x 400 x 250) mm</t>
  </si>
  <si>
    <t>36.04</t>
  </si>
  <si>
    <t>Suporte (Braquet)</t>
  </si>
  <si>
    <t>36.04.010</t>
  </si>
  <si>
    <t>Suporte para 1 isolador de baixa tensão</t>
  </si>
  <si>
    <t>36.04.030</t>
  </si>
  <si>
    <t>Suporte para 2 isoladores de baixa tensão</t>
  </si>
  <si>
    <t>36.04.050</t>
  </si>
  <si>
    <t>Suporte para 3 isoladores de baixa tensão</t>
  </si>
  <si>
    <t>36.04.070</t>
  </si>
  <si>
    <t>Suporte para 4 isoladores de baixa tensão</t>
  </si>
  <si>
    <t>36.05</t>
  </si>
  <si>
    <t>Isoladores</t>
  </si>
  <si>
    <t>36.05.010</t>
  </si>
  <si>
    <t>Isolador tipo roldana para baixa tensão de 76 x 79 mm</t>
  </si>
  <si>
    <t>36.05.040</t>
  </si>
  <si>
    <t>Isolador tipo disco para 15 kV de 6´ - 150 mm</t>
  </si>
  <si>
    <t>36.05.080</t>
  </si>
  <si>
    <t>Isolador tipo pino para 15 kV, inclusive pino (poste)</t>
  </si>
  <si>
    <t>36.05.100</t>
  </si>
  <si>
    <t>Isolador pedestal para 15 kV</t>
  </si>
  <si>
    <t>36.05.110</t>
  </si>
  <si>
    <t>Isolador pedestal para 25 kV</t>
  </si>
  <si>
    <t>36.06</t>
  </si>
  <si>
    <t>Muflas e terminais</t>
  </si>
  <si>
    <t>36.06.060</t>
  </si>
  <si>
    <t>Terminal modular (mufla) unipolar externo para cabo até 70 mm²/15 kV</t>
  </si>
  <si>
    <t>36.06.080</t>
  </si>
  <si>
    <t>Terminal modular (mufla) unipolar interno para cabo até 70 mm²/15 kV</t>
  </si>
  <si>
    <t>36.07</t>
  </si>
  <si>
    <t>Para-raios de media tensao</t>
  </si>
  <si>
    <t>36.07.010</t>
  </si>
  <si>
    <t>Para-raios de distribuição, classe 12 kV/5 kA, completo, encapsulado com polímero</t>
  </si>
  <si>
    <t>36.07.030</t>
  </si>
  <si>
    <t>Para-raios de distribuição, classe 12 kV/10 kA, completo, encapsulado com polímero</t>
  </si>
  <si>
    <t>36.07.050</t>
  </si>
  <si>
    <t>Para-raios de distribuição, classe 15 kV/5 kA, completo, encapsulado com polímero</t>
  </si>
  <si>
    <t>36.07.060</t>
  </si>
  <si>
    <t>Para-raios de distribuição, classe 15 kV/10 kA, completo, encapsulado com polímero</t>
  </si>
  <si>
    <t>36.08</t>
  </si>
  <si>
    <t>Gerador e grupo gerador</t>
  </si>
  <si>
    <t>36.08.030</t>
  </si>
  <si>
    <t>Grupo gerador com potência de 250/228 kVA, variação de + ou - 5% - completo</t>
  </si>
  <si>
    <t>36.08.040</t>
  </si>
  <si>
    <t>Grupo gerador com potência de 350/320 kVA, variação de + ou - 10% - completo</t>
  </si>
  <si>
    <t>36.08.050</t>
  </si>
  <si>
    <t>Grupo gerador com potência de 88/80 kVA, variação de + ou - 10% - completo</t>
  </si>
  <si>
    <t>36.08.060</t>
  </si>
  <si>
    <t>Grupo gerador com potência de 165/150 kVA, variação de + ou - 5% - completo</t>
  </si>
  <si>
    <t>36.08.100</t>
  </si>
  <si>
    <t>Grupo gerador com potência de 55/50 kVA, variação de + ou - 10% - completo</t>
  </si>
  <si>
    <t>36.08.110</t>
  </si>
  <si>
    <t>Grupo gerador com potência de 180/168 kVA, variação de + ou - 5% - completo</t>
  </si>
  <si>
    <t>36.08.290</t>
  </si>
  <si>
    <t>Grupo gerador com potência de 563/513 kVA, variação de + ou - 10% - completo</t>
  </si>
  <si>
    <t>36.08.350</t>
  </si>
  <si>
    <t>Grupo gerador carenado com potência de 150/136 kVA, variação de + ou - 5% - completo</t>
  </si>
  <si>
    <t>36.08.360</t>
  </si>
  <si>
    <t>Grupo gerador carenado com potência de 460/434 kVA, variação de + ou - 10% - completo</t>
  </si>
  <si>
    <t>36.08.540</t>
  </si>
  <si>
    <t>Grupo gerador com potência de 460/434 kVA, variação de + ou - 10% - completo</t>
  </si>
  <si>
    <t>36.09</t>
  </si>
  <si>
    <t>Transformador de entrada</t>
  </si>
  <si>
    <t>36.09.020</t>
  </si>
  <si>
    <t>Transformador de potência trifásico de 225 kVA, classe 15 kV, a óleo</t>
  </si>
  <si>
    <t>36.09.050</t>
  </si>
  <si>
    <t>Transformador de potência trifásico de 150 kVA, classe 15 kV, a óleo</t>
  </si>
  <si>
    <t>36.09.060</t>
  </si>
  <si>
    <t>Transformador de potência trifásico de 500 kVA, classe 15 kV, a seco</t>
  </si>
  <si>
    <t>36.09.070</t>
  </si>
  <si>
    <t>Transformador de potência trifásico de 1000 kVA, classe 15 kV, a seco com cabine</t>
  </si>
  <si>
    <t>36.09.100</t>
  </si>
  <si>
    <t>Transformador de potência trifásico de 5 kVA, classe 0,6 kV, a seco com cabine</t>
  </si>
  <si>
    <t>36.09.110</t>
  </si>
  <si>
    <t>Transformador de potência trifásico de 7,5 kVA, classe 0,6 kV, a seco com cabine</t>
  </si>
  <si>
    <t>36.09.150</t>
  </si>
  <si>
    <t>Transformador de potência trifásico de 75 kVA, classe 15 kV, a óleo</t>
  </si>
  <si>
    <t>36.09.170</t>
  </si>
  <si>
    <t>Transformador de potência trifásico de 300 kVA, classe 15 kV, a óleo</t>
  </si>
  <si>
    <t>36.09.180</t>
  </si>
  <si>
    <t>Transformador de potência trifásico de 112,5 kVA, classe 15 kV, a óleo</t>
  </si>
  <si>
    <t>36.09.220</t>
  </si>
  <si>
    <t>Transformador de potência trifásico de 500 kVA, classe 15 kV, a seco com cabine</t>
  </si>
  <si>
    <t>36.09.230</t>
  </si>
  <si>
    <t>Transformador de potência trifásico de 30 kVA, classe 1,2 KV, a seco com cabine</t>
  </si>
  <si>
    <t>36.09.250</t>
  </si>
  <si>
    <t>Transformador de potência trifásico de 500 kVA, classe 15 kV, a óleo</t>
  </si>
  <si>
    <t>36.09.300</t>
  </si>
  <si>
    <t>Transformador de potência trifásico de 750 kVA, classe 15 kV, a óleo</t>
  </si>
  <si>
    <t>36.09.360</t>
  </si>
  <si>
    <t>Transformador de potência trifásico de 750 kVA, classe 15 kV, a seco</t>
  </si>
  <si>
    <t>36.09.370</t>
  </si>
  <si>
    <t>Transformador de potência trifásico de 300 kVA, classe 15 kV, a seco</t>
  </si>
  <si>
    <t>36.09.410</t>
  </si>
  <si>
    <t>Transformador de potência trifásico de 45 kVA, classe 15 kV, a seco</t>
  </si>
  <si>
    <t>36.09.440</t>
  </si>
  <si>
    <t>Transformador de potência trifásico de 500 kVA, classe 15 kV, a óleo - tipo pedestal</t>
  </si>
  <si>
    <t>36.09.480</t>
  </si>
  <si>
    <t>Transformador trifásico a seco de 112,5 kVA, encapsulado em resina epóxi sob vácuo</t>
  </si>
  <si>
    <t>36.09.490</t>
  </si>
  <si>
    <t>Transformador trifásico a seco de 150 kVA, encapsulado em resina epóxi sob vácuo</t>
  </si>
  <si>
    <t>36.20</t>
  </si>
  <si>
    <t>Reparos, conservacoes e complementos - GRUPO 36</t>
  </si>
  <si>
    <t>36.20.010</t>
  </si>
  <si>
    <t>Vergalhão de cobre eletrolítico, diâmetro de 3/8´</t>
  </si>
  <si>
    <t>36.20.030</t>
  </si>
  <si>
    <t>União angular para vergalhão, diâmetro de 3/8´</t>
  </si>
  <si>
    <t>36.20.040</t>
  </si>
  <si>
    <t>Bobina mínima para disjuntor (a óleo)</t>
  </si>
  <si>
    <t>36.20.050</t>
  </si>
  <si>
    <t>Terminal para vergalhão, diâmetro de 3/8´</t>
  </si>
  <si>
    <t>36.20.060</t>
  </si>
  <si>
    <t>Braçadeira para fixação de eletroduto, até 4´</t>
  </si>
  <si>
    <t>36.20.070</t>
  </si>
  <si>
    <t>Prensa vergalhão ´T´, diâmetro de 3/8´</t>
  </si>
  <si>
    <t>36.20.090</t>
  </si>
  <si>
    <t>Vara para manobra em cabine em fibra de vidro, para tensão até 36 kV</t>
  </si>
  <si>
    <t>36.20.100</t>
  </si>
  <si>
    <t>Bucha para passagem interna/externa com isolação para 15 kV</t>
  </si>
  <si>
    <t>36.20.120</t>
  </si>
  <si>
    <t>Chapa de ferro de 1,50 x 0,50 m para bucha de passagem</t>
  </si>
  <si>
    <t>36.20.140</t>
  </si>
  <si>
    <t>Cruzeta de madeira de 2400 mm</t>
  </si>
  <si>
    <t>36.20.180</t>
  </si>
  <si>
    <t>Luva isolante de borracha, acima de 10 até 20 kV</t>
  </si>
  <si>
    <t>PAR</t>
  </si>
  <si>
    <t>36.20.200</t>
  </si>
  <si>
    <t>Mão francesa de 700 mm</t>
  </si>
  <si>
    <t>36.20.210</t>
  </si>
  <si>
    <t>Luva isolante de borracha, até 10 kV</t>
  </si>
  <si>
    <t>36.20.220</t>
  </si>
  <si>
    <t>Mudança de tap do transformador</t>
  </si>
  <si>
    <t>36.20.240</t>
  </si>
  <si>
    <t>Óleo para disjuntor</t>
  </si>
  <si>
    <t>36.20.260</t>
  </si>
  <si>
    <t>Óleo para transformador</t>
  </si>
  <si>
    <t>36.20.282</t>
  </si>
  <si>
    <t>Placa de advertência em chapa de aço, com pintura refletiva "Perigo Alta Tensão"</t>
  </si>
  <si>
    <t>36.20.284</t>
  </si>
  <si>
    <t>Placa de advertência em chapa de alumínio, com pintura refletiva "Perigo Alta Tensão"</t>
  </si>
  <si>
    <t>36.20.330</t>
  </si>
  <si>
    <t>Luva de couro para proteção de luva isolante</t>
  </si>
  <si>
    <t>36.20.340</t>
  </si>
  <si>
    <t>Sela para cruzeta de madeira</t>
  </si>
  <si>
    <t>36.20.350</t>
  </si>
  <si>
    <t>Caixa porta luvas em madeira, com tampa</t>
  </si>
  <si>
    <t>36.20.360</t>
  </si>
  <si>
    <t>Suporte de transformador em poste ou estaleiro</t>
  </si>
  <si>
    <t>36.20.380</t>
  </si>
  <si>
    <t>Tapete de borracha isolante elétrico de 1000 x 1000 mm</t>
  </si>
  <si>
    <t>36.20.540</t>
  </si>
  <si>
    <t>Cruzeta metálica de 2400 mm, para fixação de mufla ou para-raios</t>
  </si>
  <si>
    <t>36.20.560</t>
  </si>
  <si>
    <t>Dispositivo Soft Starter para motor 15 cv, trifásico 220 V</t>
  </si>
  <si>
    <t>36.20.570</t>
  </si>
  <si>
    <t>Dispositivo Soft Starter para motor 25 cv, trifásico 220 V</t>
  </si>
  <si>
    <t>36.20.580</t>
  </si>
  <si>
    <t>Dispositivo Soft Starter para motor 50 cv, trifásico 220 V</t>
  </si>
  <si>
    <t>37</t>
  </si>
  <si>
    <t>QUADRO E PAINEL PARA ENERGIA ELETRICA E TELEFONIA</t>
  </si>
  <si>
    <t>37.01</t>
  </si>
  <si>
    <t>Quadro para telefonia embutir, protecao IP40 chapa nº 16msg</t>
  </si>
  <si>
    <t>37.01.020</t>
  </si>
  <si>
    <t>Quadro Telebrás de embutir de 200 x 200 x 120 mm</t>
  </si>
  <si>
    <t>37.01.080</t>
  </si>
  <si>
    <t>Quadro Telebrás de embutir de 400 x 400 x 120 mm</t>
  </si>
  <si>
    <t>37.01.120</t>
  </si>
  <si>
    <t>Quadro Telebrás de embutir de 600 x 600 x 120 mm</t>
  </si>
  <si>
    <t>37.01.160</t>
  </si>
  <si>
    <t>Quadro Telebrás de embutir de 800 x 800 x 120 mm</t>
  </si>
  <si>
    <t>37.01.220</t>
  </si>
  <si>
    <t>Quadro Telebrás de embutir de 1200 x 1200 x 120 mm</t>
  </si>
  <si>
    <t>37.02</t>
  </si>
  <si>
    <t>Quadro para telefonia de sobrepor, protecao IP40 chapa nº 16msg</t>
  </si>
  <si>
    <t>37.02.020</t>
  </si>
  <si>
    <t>Quadro Telebrás de sobrepor de 200 x 200 x 120 mm</t>
  </si>
  <si>
    <t>37.02.060</t>
  </si>
  <si>
    <t>Quadro Telebrás de sobrepor de 400 x 400 x 120 mm</t>
  </si>
  <si>
    <t>37.02.100</t>
  </si>
  <si>
    <t>Quadro Telebrás de sobrepor de 600 x 600 x 120 mm</t>
  </si>
  <si>
    <t>37.02.140</t>
  </si>
  <si>
    <t>Quadro Telebrás de sobrepor de 800 x 800 x 120 mm</t>
  </si>
  <si>
    <t>37.03</t>
  </si>
  <si>
    <t>Quadro distribuicao de luz e forca de embutir universal</t>
  </si>
  <si>
    <t>37.03.200</t>
  </si>
  <si>
    <t>Quadro de distribuição universal de embutir, para disjuntores 16 DIN / 12 Bolt-on - 150 A - sem componentes</t>
  </si>
  <si>
    <t>37.03.210</t>
  </si>
  <si>
    <t>Quadro de distribuição universal de embutir, para disjuntores 24 DIN / 18 Bolt-on - 150 A - sem componentes</t>
  </si>
  <si>
    <t>37.03.220</t>
  </si>
  <si>
    <t>Quadro de distribuição universal de embutir, para disjuntores 34 DIN / 24 Bolt-on - 150 A - sem componentes</t>
  </si>
  <si>
    <t>37.03.230</t>
  </si>
  <si>
    <t>Quadro de distribuição universal de embutir, para disjuntores 44 DIN / 32 Bolt-on - 150 A - sem componentes</t>
  </si>
  <si>
    <t>37.03.240</t>
  </si>
  <si>
    <t>Quadro de distribuição universal de embutir, para disjuntores 56 DIN / 40 Bolt-on - 225 A - sem componentes</t>
  </si>
  <si>
    <t>37.03.250</t>
  </si>
  <si>
    <t>Quadro de distribuição universal de embutir, para disjuntores 70 DIN / 50 Bolt-on - 225 A - sem componentes</t>
  </si>
  <si>
    <t>37.04</t>
  </si>
  <si>
    <t>Quadro distribuicao de luz e forca de sobrepor universal</t>
  </si>
  <si>
    <t>37.04.250</t>
  </si>
  <si>
    <t>Quadro de distribuição universal de sobrepor, para disjuntores 16 DIN / 12 Bolt-on - 150 A - sem componentes</t>
  </si>
  <si>
    <t>37.04.260</t>
  </si>
  <si>
    <t>Quadro de distribuição universal de sobrepor, para disjuntores 24 DIN / 18 Bolt-on - 150 A - sem componentes</t>
  </si>
  <si>
    <t>37.04.270</t>
  </si>
  <si>
    <t>Quadro de distribuição universal de sobrepor, para disjuntores 34 DIN / 24 Bolt-on - 150 A - sem componentes</t>
  </si>
  <si>
    <t>37.04.280</t>
  </si>
  <si>
    <t>Quadro de distribuição universal de sobrepor, para disjuntores 44 DIN / 32 Bolt-on - 150 A - sem componentes</t>
  </si>
  <si>
    <t>37.04.290</t>
  </si>
  <si>
    <t>Quadro de distribuição universal de sobrepor, para disjuntores 56 DIN / 40 Bolt-on - 225 A - sem componentes</t>
  </si>
  <si>
    <t>37.04.300</t>
  </si>
  <si>
    <t>Quadro de distribuição universal de sobrepor, para disjuntores 70 DIN / 50 Bolt-on - 225 A - sem componentes</t>
  </si>
  <si>
    <t>37.06</t>
  </si>
  <si>
    <t>Painel autoportante</t>
  </si>
  <si>
    <t>37.06.014</t>
  </si>
  <si>
    <t>Painel autoportante em chapa de aço, com proteção mínima IP 54 - sem componentes</t>
  </si>
  <si>
    <t>37.10</t>
  </si>
  <si>
    <t>Barramentos</t>
  </si>
  <si>
    <t>37.10.010</t>
  </si>
  <si>
    <t>Barramento de cobre nu</t>
  </si>
  <si>
    <t>37.11</t>
  </si>
  <si>
    <t>Bases</t>
  </si>
  <si>
    <t>37.11.020</t>
  </si>
  <si>
    <t>Base de fusível Diazed completa para 25 A</t>
  </si>
  <si>
    <t>37.11.040</t>
  </si>
  <si>
    <t>Base de fusível Diazed completa para 63 A</t>
  </si>
  <si>
    <t>37.11.060</t>
  </si>
  <si>
    <t>Base de fusível NH até 125 A, com fusível</t>
  </si>
  <si>
    <t>37.11.080</t>
  </si>
  <si>
    <t>Base de fusível NH até 250 A, com fusível</t>
  </si>
  <si>
    <t>37.11.100</t>
  </si>
  <si>
    <t>Base de fusível NH até 400 A, com fusível</t>
  </si>
  <si>
    <t>37.11.120</t>
  </si>
  <si>
    <t>Base de fusível tripolar de 15 kV</t>
  </si>
  <si>
    <t>37.11.140</t>
  </si>
  <si>
    <t>Base de fusível unipolar de 15 kV</t>
  </si>
  <si>
    <t>37.12</t>
  </si>
  <si>
    <t>Fusiveis</t>
  </si>
  <si>
    <t>37.12.020</t>
  </si>
  <si>
    <t>Fusível tipo NH 00 de 6 A até 160 A</t>
  </si>
  <si>
    <t>37.12.040</t>
  </si>
  <si>
    <t>Fusível tipo NH 1 de 36 A até 250 A</t>
  </si>
  <si>
    <t>37.12.060</t>
  </si>
  <si>
    <t>Fusível tipo NH 2 de 224 A até 400 A</t>
  </si>
  <si>
    <t>37.12.080</t>
  </si>
  <si>
    <t>Fusível tipo NH 3 de 400 A até 630 A</t>
  </si>
  <si>
    <t>37.12.120</t>
  </si>
  <si>
    <t>Fusível tipo HH para 15 kV de 2,5 A até 50 A</t>
  </si>
  <si>
    <t>37.12.140</t>
  </si>
  <si>
    <t>Fusível tipo HH para 15 kV de 60 A até 100 A</t>
  </si>
  <si>
    <t>37.12.200</t>
  </si>
  <si>
    <t>Fusível Diazed retardado de 2 A até 25 A</t>
  </si>
  <si>
    <t>37.12.220</t>
  </si>
  <si>
    <t>Fusível Diazed retardado de 35 A até 63 A</t>
  </si>
  <si>
    <t>37.12.300</t>
  </si>
  <si>
    <t>Fusível em vidro para ´TP´ de 0,5 A</t>
  </si>
  <si>
    <t>37.13</t>
  </si>
  <si>
    <t>Disjuntores</t>
  </si>
  <si>
    <t>37.13.510</t>
  </si>
  <si>
    <t>Disjuntor fixo PVO trifásico, 17,5 kV, 630 A x 350 MVA, 50/60 Hz, com acessórios</t>
  </si>
  <si>
    <t>37.13.520</t>
  </si>
  <si>
    <t>Disjuntor a seco aberto trifásico, 600 V de 800 A, 50/60 Hz, com acessórios</t>
  </si>
  <si>
    <t>37.13.530</t>
  </si>
  <si>
    <t>Disjuntor fixo PVO trifásico, 15 kV, 630 A x 350 MVA, com relé de proteção de sobrecorrente e transformadores de corrente</t>
  </si>
  <si>
    <t>37.13.550</t>
  </si>
  <si>
    <t>Disjuntor em caixa aberta tripolar extraível, 500V de 3200A, com acessórios</t>
  </si>
  <si>
    <t>37.13.570</t>
  </si>
  <si>
    <t>Disjuntor em caixa aberta tripolar extraível, 500V de 4000A, com acessórios</t>
  </si>
  <si>
    <t>37.13.600</t>
  </si>
  <si>
    <t>Disjuntor termomagnético, unipolar 127/220 V, corrente de 10 A até 30 A</t>
  </si>
  <si>
    <t>37.13.610</t>
  </si>
  <si>
    <t>Disjuntor termomagnético, unipolar 127/220 V, corrente de 35 A até 50 A</t>
  </si>
  <si>
    <t>37.13.630</t>
  </si>
  <si>
    <t>Disjuntor termomagnético, bipolar 220/380 V, corrente de 10 A até 50 A</t>
  </si>
  <si>
    <t>37.13.640</t>
  </si>
  <si>
    <t>Disjuntor termomagnético, bipolar 220/380 V, corrente de 60 A até 100 A</t>
  </si>
  <si>
    <t>37.13.650</t>
  </si>
  <si>
    <t>Disjuntor termomagnético, tripolar 220/380 V, corrente de 10 A até 50 A</t>
  </si>
  <si>
    <t>37.13.660</t>
  </si>
  <si>
    <t>Disjuntor termomagnético, tripolar 220/380 V, corrente de 60 A até 100 A</t>
  </si>
  <si>
    <t>37.13.690</t>
  </si>
  <si>
    <t>Disjuntor série universal, em caixa moldada, térmico e magnético fixos, bipolar 480 V, corrente de 60 A até 100 A</t>
  </si>
  <si>
    <t>37.13.700</t>
  </si>
  <si>
    <t>Disjuntor série universal, em caixa moldada, térmico e magnético fixos, bipolar 480/600 V, corrente de 125 A</t>
  </si>
  <si>
    <t>37.13.720</t>
  </si>
  <si>
    <t>Disjuntor série universal, em caixa moldada, térmico fixo e magnético ajustável, tripolar 600 V, corrente de 300 A até 400 A</t>
  </si>
  <si>
    <t>37.13.730</t>
  </si>
  <si>
    <t>Disjuntor série universal, em caixa moldada, térmico fixo e magnético ajustável, tripolar 600 V, corrente de 500 A até 630 A</t>
  </si>
  <si>
    <t>37.13.740</t>
  </si>
  <si>
    <t>Disjuntor série universal, em caixa moldada, térmico fixo e magnético ajustável, tripolar 600 V, corrente de 700 A até 800 A</t>
  </si>
  <si>
    <t>37.13.760</t>
  </si>
  <si>
    <t>Disjuntor em caixa moldada, térmico e magnético ajustáveis, tripolar 630/690 V, faixa de ajuste de 440 até 630 A</t>
  </si>
  <si>
    <t>37.13.770</t>
  </si>
  <si>
    <t>Disjuntor em caixa moldada, térmico e magnético ajustáveis, tripolar 1250/690 V, faixa de ajuste de 800 até 1250 A</t>
  </si>
  <si>
    <t>37.13.780</t>
  </si>
  <si>
    <t>Disjuntor em caixa moldada, térmico e magnético ajustáveis, tripolar 1600/690 V, faixa de ajuste de 1000 até 1600 A</t>
  </si>
  <si>
    <t>37.13.800</t>
  </si>
  <si>
    <t>Mini-disjuntor termomagnético, unipolar 127/220 V, corrente de 10 A até 32 A</t>
  </si>
  <si>
    <t>37.13.810</t>
  </si>
  <si>
    <t>Mini-disjuntor termomagnético, unipolar 127/220 V, corrente de 40 A até 50 A</t>
  </si>
  <si>
    <t>37.13.840</t>
  </si>
  <si>
    <t>Mini-disjuntor termomagnético, bipolar 220/380 V, corrente de 10 A até 32 A</t>
  </si>
  <si>
    <t>37.13.850</t>
  </si>
  <si>
    <t>Mini-disjuntor termomagnético, bipolar 220/380 V, corrente de 40 A até 50 A</t>
  </si>
  <si>
    <t>37.13.860</t>
  </si>
  <si>
    <t>Mini-disjuntor termomagnético, bipolar 220/380 V, corrente de 63 A</t>
  </si>
  <si>
    <t>37.13.870</t>
  </si>
  <si>
    <t>Mini-disjuntor termomagnético, bipolar 400 V, corrente de 80 A até 100 A</t>
  </si>
  <si>
    <t>37.13.880</t>
  </si>
  <si>
    <t>Mini-disjuntor termomagnético, tripolar 220/380 V, corrente de 10 A até 32 A</t>
  </si>
  <si>
    <t>37.13.890</t>
  </si>
  <si>
    <t>Mini-disjuntor termomagnético, tripolar 220/380 V, corrente de 40 A até 50 A</t>
  </si>
  <si>
    <t>37.13.900</t>
  </si>
  <si>
    <t>Mini-disjuntor termomagnético, tripolar 220/380 V, corrente de 63 A</t>
  </si>
  <si>
    <t>37.13.910</t>
  </si>
  <si>
    <t>Mini-disjuntor termomagnético, tripolar 400 V, corrente de 80 A até 125 A</t>
  </si>
  <si>
    <t>37.13.920</t>
  </si>
  <si>
    <t>Disjuntor em caixa moldada, térmico ajustável e magnético fixo, tripolar 2000/1200 V, faixa de ajuste de 1600 até 2000 A</t>
  </si>
  <si>
    <t>37.13.930</t>
  </si>
  <si>
    <t>Disjuntor em caixa moldada, térmico ajustável e magnético fixo, tripolar 2500/1200 V, faixa de ajuste de 2000 até 2500 A</t>
  </si>
  <si>
    <t>37.13.940</t>
  </si>
  <si>
    <t>Disjuntor em caixa aberta tripolar extraível, 500 V de 6300 A, com acessórios</t>
  </si>
  <si>
    <t>37.14</t>
  </si>
  <si>
    <t>Chave de baixa tensao</t>
  </si>
  <si>
    <t>37.14.050</t>
  </si>
  <si>
    <t>Chave comutadora, reversão sob carga, tetrapolar, sem porta fusível, para 100 A</t>
  </si>
  <si>
    <t>37.14.300</t>
  </si>
  <si>
    <t>Chave seccionadora sob carga, tripolar, acionamento rotativo, com prolongador, sem porta-fusível, de 160 A</t>
  </si>
  <si>
    <t>37.14.310</t>
  </si>
  <si>
    <t>Chave seccionadora sob carga, tripolar, acionamento rotativo, com prolongador, sem porta-fusível, de 250 A</t>
  </si>
  <si>
    <t>37.14.320</t>
  </si>
  <si>
    <t>Chave seccionadora sob carga, tripolar, acionamento rotativo, com prolongador, sem porta-fusível, de 400 A</t>
  </si>
  <si>
    <t>37.14.330</t>
  </si>
  <si>
    <t>Chave seccionadora sob carga, tripolar, acionamento rotativo, com prolongador, sem porta-fusível, de 630 A</t>
  </si>
  <si>
    <t>37.14.340</t>
  </si>
  <si>
    <t>Chave seccionadora sob carga, tripolar, acionamento rotativo, com prolongador, sem porta-fusível, de 1000 A</t>
  </si>
  <si>
    <t>37.14.350</t>
  </si>
  <si>
    <t>Chave seccionadora sob carga, tripolar, acionamento rotativo, com prolongador, sem porta-fusível, de 1250 A</t>
  </si>
  <si>
    <t>37.14.410</t>
  </si>
  <si>
    <t>Chave seccionadora sob carga, tripolar, acionamento rotativo, com prolongador e porta-fusível até NH-00-125 A - sem fusíveis</t>
  </si>
  <si>
    <t>37.14.420</t>
  </si>
  <si>
    <t>Chave seccionadora sob carga, tripolar, acionamento rotativo, com prolongador e porta-fusível até NH-00-160 A - sem fusíveis</t>
  </si>
  <si>
    <t>37.14.430</t>
  </si>
  <si>
    <t>Chave seccionadora sob carga, tripolar, acionamento rotativo, com prolongador e porta-fusível até NH-1-250 A - sem fusíveis</t>
  </si>
  <si>
    <t>37.14.440</t>
  </si>
  <si>
    <t>Chave seccionadora sob carga, tripolar, acionamento rotativo, com prolongador e porta-fusível até NH-2-400 A - sem fusíveis</t>
  </si>
  <si>
    <t>37.14.450</t>
  </si>
  <si>
    <t>Chave seccionadora sob carga, tripolar, acionamento rotativo, com prolongador e porta-fusível até NH-3-630 A - sem fusíveis</t>
  </si>
  <si>
    <t>37.14.500</t>
  </si>
  <si>
    <t>Chave seccionadora sob carga, tripolar, acionamento tipo punho, com porta-fusível até NH-00-160 A - sem fusíveis</t>
  </si>
  <si>
    <t>37.14.510</t>
  </si>
  <si>
    <t>Chave seccionadora sob carga, tripolar, acionamento tipo punho, com porta-fusível até NH-1-250 A - sem fusíveis</t>
  </si>
  <si>
    <t>37.14.520</t>
  </si>
  <si>
    <t>Chave seccionadora sob carga, tripolar, acionamento tipo punho, com porta-fusível até NH-2-400 A - sem fusíveis</t>
  </si>
  <si>
    <t>37.14.530</t>
  </si>
  <si>
    <t>Chave seccionadora sob carga, tripolar, acionamento tipo punho, com porta-fusível até NH-3-630 A - sem fusíveis</t>
  </si>
  <si>
    <t>37.14.600</t>
  </si>
  <si>
    <t>Chave comutadora, reversão sob carga, tripolar, sem porta fusível, para 400 A</t>
  </si>
  <si>
    <t>37.14.610</t>
  </si>
  <si>
    <t>Chave comutadora, reversão sob carga, tripolar, sem porta fusível, para 600/630 A</t>
  </si>
  <si>
    <t>37.14.620</t>
  </si>
  <si>
    <t>Chave comutadora, reversão sob carga, tripolar, sem porta fusível, para 1000 A</t>
  </si>
  <si>
    <t>37.14.640</t>
  </si>
  <si>
    <t>Chave comutadora, reversão sob carga, tetrapolar, sem porta fusível, para 630 A / 690 V</t>
  </si>
  <si>
    <t>37.14.830</t>
  </si>
  <si>
    <t>Barra de contato para chave seccionadora tipo NH3-630 A</t>
  </si>
  <si>
    <t>37.14.912</t>
  </si>
  <si>
    <t>Chave seccionadora tripolar, abertura sob carga seca até 160 A / 690 V</t>
  </si>
  <si>
    <t>37.15</t>
  </si>
  <si>
    <t>Chave de media tensao</t>
  </si>
  <si>
    <t>37.15.110</t>
  </si>
  <si>
    <t>Chave seccionadora tripolar sob carga para 400 A - 25 kV - com prolongador</t>
  </si>
  <si>
    <t>37.15.120</t>
  </si>
  <si>
    <t>Chave seccionadora tripolar sob carga para 400 A - 15 kV - com prolongador</t>
  </si>
  <si>
    <t>37.15.150</t>
  </si>
  <si>
    <t>Chave fusível base ´C´ para 15 kV/100 A, com capacidade de ruptura até 10 kA - com fusível</t>
  </si>
  <si>
    <t>37.15.160</t>
  </si>
  <si>
    <t>Chave fusível base ´C´  para 15 kV/200 A, com capacidade de ruptura até 10 kA - com fusível</t>
  </si>
  <si>
    <t>37.15.170</t>
  </si>
  <si>
    <t>Chave fusível base ´C´ para 25 kV/100 A, com capacidade de ruptura até 6,3 kA - com fusível</t>
  </si>
  <si>
    <t>37.15.200</t>
  </si>
  <si>
    <t>Chave seccionadora tripolar seca para 400 A - 15 kV - com prolongador</t>
  </si>
  <si>
    <t>37.15.210</t>
  </si>
  <si>
    <t>Chave seccionadora tripolar seca para 600 / 630 A - 15 kV - com prolongador</t>
  </si>
  <si>
    <t>37.16</t>
  </si>
  <si>
    <t>Bus-way</t>
  </si>
  <si>
    <t>37.16.071</t>
  </si>
  <si>
    <t>Sistema de barramento blindado de 100 a 2000 A, trifásico, barra de cobre</t>
  </si>
  <si>
    <t>Axm</t>
  </si>
  <si>
    <t>37.16.081</t>
  </si>
  <si>
    <t>Sistema de barramento blindado de 100 a 2000 A, trifásico, barra de alumínio</t>
  </si>
  <si>
    <t>37.17</t>
  </si>
  <si>
    <t>Dispositivo DR ou interruptor de corrente de fuga</t>
  </si>
  <si>
    <t>37.17.060</t>
  </si>
  <si>
    <t>Dispositivo diferencial residual de 25 A x 30 mA - 2 polos</t>
  </si>
  <si>
    <t>37.17.070</t>
  </si>
  <si>
    <t>Dispositivo diferencial residual de 40 A x 30 mA - 2 polos</t>
  </si>
  <si>
    <t>37.17.074</t>
  </si>
  <si>
    <t>Dispositivo diferencial residual de 25 A x 30 mA - 4 polos</t>
  </si>
  <si>
    <t>37.17.080</t>
  </si>
  <si>
    <t>Dispositivo diferencial residual de 40 A x 30 mA - 4 polos</t>
  </si>
  <si>
    <t>37.17.090</t>
  </si>
  <si>
    <t>Dispositivo diferencial residual de 63 A x 30 mA - 4 polos</t>
  </si>
  <si>
    <t>37.17.100</t>
  </si>
  <si>
    <t>Dispositivo diferencial residual de 80 A x 30 mA - 4 polos</t>
  </si>
  <si>
    <t>37.17.110</t>
  </si>
  <si>
    <t>Dispositivo diferencial residual de 100 A x 30 mA - 4 polos</t>
  </si>
  <si>
    <t>37.17.114</t>
  </si>
  <si>
    <t>Dispositivo diferencial residual de 125 A x 30 mA - 4 polos</t>
  </si>
  <si>
    <t>37.17.130</t>
  </si>
  <si>
    <t>Dispositivo diferencial residual de 25 A x 300 mA - 4 polos</t>
  </si>
  <si>
    <t>37.18</t>
  </si>
  <si>
    <t>Transformador de Potencial</t>
  </si>
  <si>
    <t>37.18.010</t>
  </si>
  <si>
    <t>Transformador de potencial monofásico até 1000 VA classe 15 kV, a seco, com fusíveis</t>
  </si>
  <si>
    <t>37.18.020</t>
  </si>
  <si>
    <t>Transformador de potencial monofásico até 2000 VA classe 15 kV, a seco, com fusíveis</t>
  </si>
  <si>
    <t>37.18.030</t>
  </si>
  <si>
    <t>Transformador de potencial monofásico até 500 VA classe 15 kV, a seco, sem fusíveis</t>
  </si>
  <si>
    <t>37.19</t>
  </si>
  <si>
    <t>Transformador de corrente</t>
  </si>
  <si>
    <t>37.19.010</t>
  </si>
  <si>
    <t>Transformador de corrente 800-5 A, janela</t>
  </si>
  <si>
    <t>37.19.020</t>
  </si>
  <si>
    <t>Transformador de corrente 200-5 A até 600-5 A, janela</t>
  </si>
  <si>
    <t>37.19.030</t>
  </si>
  <si>
    <t>Transformador de corrente 1000-5 A até 1500-5 A, janela</t>
  </si>
  <si>
    <t>37.19.060</t>
  </si>
  <si>
    <t>Transformador de corrente 50-5 A até 150-5 A, janela</t>
  </si>
  <si>
    <t>37.20</t>
  </si>
  <si>
    <t>Reparos, conservacoes e complementos - GRUPO 37</t>
  </si>
  <si>
    <t>37.20.010</t>
  </si>
  <si>
    <t>Isolador em epóxi de 1 kV para barramento</t>
  </si>
  <si>
    <t>37.20.030</t>
  </si>
  <si>
    <t>Régua de bornes para 9 polos de 600 V / 50 A</t>
  </si>
  <si>
    <t>37.20.080</t>
  </si>
  <si>
    <t>Barra de neutro e/ou terra</t>
  </si>
  <si>
    <t>37.20.090</t>
  </si>
  <si>
    <t>Recolocação de chave seccionadora tripolar de 125 A até 650 A, sem base fusível</t>
  </si>
  <si>
    <t>37.20.100</t>
  </si>
  <si>
    <t>Recolocação de fundo de quadro de distribuição, sem componentes</t>
  </si>
  <si>
    <t>37.20.110</t>
  </si>
  <si>
    <t>Recolocação de quadro de distribuição de sobrepor, sem componentes</t>
  </si>
  <si>
    <t>37.20.130</t>
  </si>
  <si>
    <t>Banco de medição para transformadores TC/TP, padrão Eletropaulo e/ou Cesp</t>
  </si>
  <si>
    <t>37.20.140</t>
  </si>
  <si>
    <t>Suporte fixo para transformadores de potencial</t>
  </si>
  <si>
    <t>37.20.156</t>
  </si>
  <si>
    <t>Placa de montagem para quadros em geral, em chapa de aço</t>
  </si>
  <si>
    <t>37.20.190</t>
  </si>
  <si>
    <t>Inversor de frequência para variação de velocidade em motores, potência de 0,25 a 20 cv</t>
  </si>
  <si>
    <t>37.20.191</t>
  </si>
  <si>
    <t>Inversor de frequência para variação de velocidade em motores, potência de 25 a 30 cv</t>
  </si>
  <si>
    <t>37.20.193</t>
  </si>
  <si>
    <t>Inversor de frequência para variação de velocidade em motores, potência de 50 cv</t>
  </si>
  <si>
    <t>37.20.210</t>
  </si>
  <si>
    <t>Punho de manobra com articulador de acionamento</t>
  </si>
  <si>
    <t>37.21</t>
  </si>
  <si>
    <t>Capacitor de potencia</t>
  </si>
  <si>
    <t>37.21.010</t>
  </si>
  <si>
    <t>Capacitor de potência trifásico de 10 kVAr, 220 V/60 Hz, para correção de fator de potência</t>
  </si>
  <si>
    <t>37.22</t>
  </si>
  <si>
    <t>Transformador de comando</t>
  </si>
  <si>
    <t>37.22.010</t>
  </si>
  <si>
    <t>Transformador monofásico de comando de 200 VA, a seco</t>
  </si>
  <si>
    <t>37.24</t>
  </si>
  <si>
    <t>Supressor de surto</t>
  </si>
  <si>
    <t>37.24.031</t>
  </si>
  <si>
    <t>Supressor de surto monofásico, corrente nominal 4 a 11 kA, Imax. de surto 12 até 15 kA</t>
  </si>
  <si>
    <t>37.24.032</t>
  </si>
  <si>
    <t>Supressor de surto monofásico, corrente nominal 20 kA, Imax. de surto 50 até 80 kA</t>
  </si>
  <si>
    <t>37.24.042</t>
  </si>
  <si>
    <t>Dispositivo de proteção contra surto, 1 polo, suportabilidade &lt;= 4 kV, Un até 240V/415V, Iimp = 60 kA, curva de ensaio 10/350µs - classe 1</t>
  </si>
  <si>
    <t>37.24.043</t>
  </si>
  <si>
    <t>Dispositivo de proteção contra surto, 4 polos, 3F+N, Un até 240/415V, Iimp= 75 kA (25 kA por fase), curva de ensaio 10/350 µs - classe 1</t>
  </si>
  <si>
    <t>37.24.044</t>
  </si>
  <si>
    <t>Dispositivo de proteção contra surto, 4 polos, suportabilidade &lt;= 2,5 kV, 3F+N, Un até 240/415V, curva de ensaio 8/20µs, In=20kA/40kA - classe 2</t>
  </si>
  <si>
    <t>37.24.045</t>
  </si>
  <si>
    <t>Dispositivo de proteção contra surto, 1 polo, monobloco, suportabilidade &lt;=1,5kV, F+N / F+F, Un até 230/264V, curva de ensaio 8/20µs - classe 3</t>
  </si>
  <si>
    <t>37.25</t>
  </si>
  <si>
    <t>Disjuntores.</t>
  </si>
  <si>
    <t>37.25.090</t>
  </si>
  <si>
    <t>Disjuntor em caixa moldada tripolar, térmico e magnético fixos, tensão de isolamento 480/690V, de 10A a 60A</t>
  </si>
  <si>
    <t>37.25.100</t>
  </si>
  <si>
    <t>Disjuntor em caixa moldada tripolar, térmico e magnético fixos, tensão de isolamento 480/690V, de 70A até 150A</t>
  </si>
  <si>
    <t>37.25.110</t>
  </si>
  <si>
    <t>Disjuntor em caixa moldada tripolar, térmico e magnético fixos, tensão de isolamento 415/690V, de 175A a 250A</t>
  </si>
  <si>
    <t>37.25.200</t>
  </si>
  <si>
    <t>Disjuntor em caixa moldada bipolar, térmico e magnético fixos - 480 V, de 10 A a 50 A para 120/240 Vca - 25 KA e para 380/440 Vca - 18 KA</t>
  </si>
  <si>
    <t>37.25.210</t>
  </si>
  <si>
    <t>Disjuntor em caixa moldada bipolar, térmico e magnético fixos - 600 V, de 150 A para 120/240 Vca - 25 KA e para 380/440 Vca - 18 KA</t>
  </si>
  <si>
    <t>37.25.215</t>
  </si>
  <si>
    <t>Disjuntor fixo a vácuo de 15 a 17,5 kV, equipado com motorização de fechamento, com relê de proteção</t>
  </si>
  <si>
    <t>38</t>
  </si>
  <si>
    <t>TUBULACAO E CONDUTOR PARA ENERGIA ELETRICA E TELEFONIA BASICA</t>
  </si>
  <si>
    <t>38.01</t>
  </si>
  <si>
    <t>Eletroduto em PVC rigido roscavel</t>
  </si>
  <si>
    <t>38.01.040</t>
  </si>
  <si>
    <t>Eletroduto de PVC rígido roscável de 3/4´ - com acessórios</t>
  </si>
  <si>
    <t>38.01.060</t>
  </si>
  <si>
    <t>Eletroduto de PVC rígido roscável de 1´ - com acessórios</t>
  </si>
  <si>
    <t>38.01.080</t>
  </si>
  <si>
    <t>Eletroduto de PVC rígido roscável de 1 1/4´ - com acessórios</t>
  </si>
  <si>
    <t>38.01.100</t>
  </si>
  <si>
    <t>Eletroduto de PVC rígido roscável de 1 1/2´ - com acessórios</t>
  </si>
  <si>
    <t>38.01.120</t>
  </si>
  <si>
    <t>Eletroduto de PVC rígido roscável de 2´ - com acessórios</t>
  </si>
  <si>
    <t>38.01.140</t>
  </si>
  <si>
    <t>Eletroduto de PVC rígido roscável de 2 1/2´ - com acessórios</t>
  </si>
  <si>
    <t>38.01.160</t>
  </si>
  <si>
    <t>Eletroduto de PVC rígido roscável de 3´ - com acessórios</t>
  </si>
  <si>
    <t>38.01.180</t>
  </si>
  <si>
    <t>Eletroduto de PVC rígido roscável de 4´ - com acessórios</t>
  </si>
  <si>
    <t>38.04</t>
  </si>
  <si>
    <t>Eletroduto rígido em aço carbono galvanizado com acessórios - NBR 13057</t>
  </si>
  <si>
    <t>38.04.040</t>
  </si>
  <si>
    <t>Eletroduto galvanizado conforme NBR13057 -  3/4´ com acessórios</t>
  </si>
  <si>
    <t>38.04.060</t>
  </si>
  <si>
    <t>Eletroduto galvanizado conforme NBR13057 -  1´ com acessórios</t>
  </si>
  <si>
    <t>38.04.080</t>
  </si>
  <si>
    <t>Eletroduto galvanizado conforme NBR13057 -  1 1/4´ com acessórios</t>
  </si>
  <si>
    <t>38.04.100</t>
  </si>
  <si>
    <t>Eletroduto galvanizado conforme NBR13057 -  1 1/2´ com acessórios</t>
  </si>
  <si>
    <t>38.04.120</t>
  </si>
  <si>
    <t>Eletroduto galvanizado conforme NBR13057 -  2´ com acessórios</t>
  </si>
  <si>
    <t>38.04.140</t>
  </si>
  <si>
    <t>Eletroduto galvanizado conforme NBR13057 -  2 1/2´ com acessórios</t>
  </si>
  <si>
    <t>38.04.160</t>
  </si>
  <si>
    <t>Eletroduto galvanizado conforme NBR13057 -  3´ com acessórios</t>
  </si>
  <si>
    <t>38.04.180</t>
  </si>
  <si>
    <t>Eletroduto galvanizado conforme NBR13057 -  4´ com acessórios</t>
  </si>
  <si>
    <t>38.05</t>
  </si>
  <si>
    <t>Eletroduto rígido em aço carbono galvanizado com acessórios - NBR 6323</t>
  </si>
  <si>
    <t>38.05.040</t>
  </si>
  <si>
    <t>Eletroduto galvanizado a quente conforme NBR6323 - 3/4´ - com acessórios</t>
  </si>
  <si>
    <t>38.05.060</t>
  </si>
  <si>
    <t>Eletroduto galvanizado a quente conforme NBR6323 - 1´ - com acessórios</t>
  </si>
  <si>
    <t>38.05.090</t>
  </si>
  <si>
    <t>Eletroduto galvanizado a quente conforme NBR6323 - 1 1/4´ com acessórios</t>
  </si>
  <si>
    <t>38.05.100</t>
  </si>
  <si>
    <t>Eletroduto galvanizado a quente conforme NBR6323 - 1 1/2´ com acessórios</t>
  </si>
  <si>
    <t>38.05.120</t>
  </si>
  <si>
    <t>Eletroduto galvanizado a quente conforme NBR6323 - 2´ com acessórios</t>
  </si>
  <si>
    <t>38.05.140</t>
  </si>
  <si>
    <t>Eletroduto galvanizado a quente conforme NBR6323 - 2 1/2´ com acessórios</t>
  </si>
  <si>
    <t>38.05.160</t>
  </si>
  <si>
    <t>Eletroduto galvanizado a quente conforme NBR6323 - 3´ com acessórios</t>
  </si>
  <si>
    <t>38.05.180</t>
  </si>
  <si>
    <t>Eletroduto galvanizado a quente conforme NBR6323 - 4´ com acessórios</t>
  </si>
  <si>
    <t>38.06</t>
  </si>
  <si>
    <t>Eletroduto rígido em aço carbono galvanizado por imersão a quente com acessórios – NBR 5598</t>
  </si>
  <si>
    <t>38.06.020</t>
  </si>
  <si>
    <t>Eletroduto galvanizado a quente conforme NBR5598 - 1/2´ com acessórios</t>
  </si>
  <si>
    <t>38.06.040</t>
  </si>
  <si>
    <t>Eletroduto galvanizado a quente conforme NBR5598 - 3/4´ com acessórios</t>
  </si>
  <si>
    <t>38.06.060</t>
  </si>
  <si>
    <t>Eletroduto galvanizado a quente conforme NBR5598 - 1´ com acessórios</t>
  </si>
  <si>
    <t>38.06.080</t>
  </si>
  <si>
    <t>Eletroduto galvanizado a quente conforme NBR5598 - 1 1/4´ com acessórios</t>
  </si>
  <si>
    <t>38.06.100</t>
  </si>
  <si>
    <t>Eletroduto galvanizado a quente conforme NBR5598 - 1 1/2´ com acessórios</t>
  </si>
  <si>
    <t>38.06.120</t>
  </si>
  <si>
    <t>Eletroduto galvanizado a quente conforme NBR5598 - 2´ com acessórios</t>
  </si>
  <si>
    <t>38.06.140</t>
  </si>
  <si>
    <t>Eletroduto galvanizado a quente conforme NBR5598 - 2 1/2´ com acessórios</t>
  </si>
  <si>
    <t>38.06.160</t>
  </si>
  <si>
    <t>Eletroduto galvanizado a quente conforme NBR5598 - 3´ com acessórios</t>
  </si>
  <si>
    <t>38.06.180</t>
  </si>
  <si>
    <t>Eletroduto galvanizado a quente conforme NBR5598 - 4´ com acessórios</t>
  </si>
  <si>
    <t>38.07</t>
  </si>
  <si>
    <t>Canaleta, perfilado e acessorios</t>
  </si>
  <si>
    <t>38.07.030</t>
  </si>
  <si>
    <t>Grampo tipo ´C´ diâmetro 3/8`, com balancim tamanho grande</t>
  </si>
  <si>
    <t>38.07.050</t>
  </si>
  <si>
    <t>Tampa de pressão para perfilado de 38 x 38 mm</t>
  </si>
  <si>
    <t>38.07.120</t>
  </si>
  <si>
    <t>Saída final, diâmetro de 3/4´</t>
  </si>
  <si>
    <t>38.07.130</t>
  </si>
  <si>
    <t>Saída lateral simples, diâmetro de 3/4´</t>
  </si>
  <si>
    <t>38.07.134</t>
  </si>
  <si>
    <t>Saída lateral simples, diâmetro de 1´</t>
  </si>
  <si>
    <t>38.07.140</t>
  </si>
  <si>
    <t>Saída superior, diâmetro de 3/4´</t>
  </si>
  <si>
    <t>38.07.172</t>
  </si>
  <si>
    <t>Canaleta em PVC de 20 x 12 mm, inclusive acessórios</t>
  </si>
  <si>
    <t>38.07.200</t>
  </si>
  <si>
    <t>Vergalhão com rosca, porca e arruela de diâmetro 3/8´ (tirante)</t>
  </si>
  <si>
    <t>38.07.210</t>
  </si>
  <si>
    <t>Vergalhão com rosca, porca e arruela de diâmetro 1/4´ (tirante)</t>
  </si>
  <si>
    <t>38.07.216</t>
  </si>
  <si>
    <t>Vergalhão com rosca, porca e arruela de diâmetro 5/16´ (tirante)</t>
  </si>
  <si>
    <t>38.07.300</t>
  </si>
  <si>
    <t>Perfilado perfurado 38 x 38 mm em chapa 14 pré-zincada, com acessórios</t>
  </si>
  <si>
    <t>38.07.310</t>
  </si>
  <si>
    <t>Perfilado perfurado 38 x 76 mm em chapa 14 pré-zincada, com acessórios</t>
  </si>
  <si>
    <t>38.07.340</t>
  </si>
  <si>
    <t>Perfilado liso 38 x 38 mm - com acessórios</t>
  </si>
  <si>
    <t>38.07.700</t>
  </si>
  <si>
    <t>Canaleta aparente com tampa em PVC, autoextinguível, de 85 x 35 mm, com acessórios</t>
  </si>
  <si>
    <t>38.07.710</t>
  </si>
  <si>
    <t>Canaleta aparente com duas tampas em PVC, autoextinguível, de 120 x 35 mm, com acessórios</t>
  </si>
  <si>
    <t>38.07.720</t>
  </si>
  <si>
    <t>Canaleta aparente com duas tampas em PVC, autoextinguível, de 120 x 60 mm, com acessórios</t>
  </si>
  <si>
    <t>38.07.730</t>
  </si>
  <si>
    <t>Suporte com furos de tomada em PVC de 60 x 35 x 150 mm, para canaleta aparente</t>
  </si>
  <si>
    <t>38.07.740</t>
  </si>
  <si>
    <t>Suporte com furos de tomada em PVC de 85 x 35 x 150 mm, para canaleta aparente</t>
  </si>
  <si>
    <t>38.07.750</t>
  </si>
  <si>
    <t>Suporte com furos de tomada em PVC de 60 x 60 x 150 mm, para canaleta aparente</t>
  </si>
  <si>
    <t>38.07.800</t>
  </si>
  <si>
    <t>Gancho longo em chapa aço zincado para fixação de luminária</t>
  </si>
  <si>
    <t>38.07.801</t>
  </si>
  <si>
    <t>Sapata externa com 4 furos, 38 x 38 mm</t>
  </si>
  <si>
    <t>38.10</t>
  </si>
  <si>
    <t>Duto fechado de piso e acessorios</t>
  </si>
  <si>
    <t>38.10.010</t>
  </si>
  <si>
    <t>Duto de piso liso em aço, medindo 2 x 25 x 70 mm, com acessórios</t>
  </si>
  <si>
    <t>38.10.020</t>
  </si>
  <si>
    <t>Duto de piso liso em aço, medindo 3 x 25 x 70 mm, com acessórios</t>
  </si>
  <si>
    <t>38.10.024</t>
  </si>
  <si>
    <t>Caixa de derivação ou passagem, para cruzamento de duto, medindo 4 x 25 x 70 mm, sem cruzadora</t>
  </si>
  <si>
    <t>38.10.026</t>
  </si>
  <si>
    <t>Caixa de derivação ou passagem, para cruzamento de duto, medindo 12 x 25 x 70 mm, com cruzadora</t>
  </si>
  <si>
    <t>38.10.030</t>
  </si>
  <si>
    <t>Caixa de derivação ou passagem, para cruzamento de duto, medindo 16 x 25 x 70 mm, com cruzadora</t>
  </si>
  <si>
    <t>38.10.060</t>
  </si>
  <si>
    <t>Caixa de tomada e tampa basculante com rebaixo de 2 x (25 x 70 mm)</t>
  </si>
  <si>
    <t>38.10.070</t>
  </si>
  <si>
    <t>Caixa de tomada e tampa basculante com rebaixo de 3 x (25 x 70 mm)</t>
  </si>
  <si>
    <t>38.10.080</t>
  </si>
  <si>
    <t>Caixa de tomada e tampa basculante com rebaixo de 4 x (25 x 70 mm)</t>
  </si>
  <si>
    <t>38.10.090</t>
  </si>
  <si>
    <t>Suporte de tomada para caixas com 2, 3 ou 4 vias</t>
  </si>
  <si>
    <t>38.12</t>
  </si>
  <si>
    <t>Leitos e acessorios</t>
  </si>
  <si>
    <t>38.12.086</t>
  </si>
  <si>
    <t>Leito para cabos, tipo pesado, em aço galvanizado de 300 x 100 mm - com acessórios</t>
  </si>
  <si>
    <t>38.12.090</t>
  </si>
  <si>
    <t>Leito para cabos, tipo pesado, em aço galvanizado de 400 x 100 mm - com acessórios</t>
  </si>
  <si>
    <t>38.12.100</t>
  </si>
  <si>
    <t>Leito para cabos, tipo pesado, em aço galvanizado de 600 x 100 mm - com acessórios</t>
  </si>
  <si>
    <t>38.12.120</t>
  </si>
  <si>
    <t>Leito para cabos, tipo pesado, em aço galvanizado de 500 x 100 mm - com acessórios</t>
  </si>
  <si>
    <t>38.12.130</t>
  </si>
  <si>
    <t>Leito para cabos, tipo pesado, em aço galvanizado de 800 x 100 mm - com acessórios</t>
  </si>
  <si>
    <t>38.13</t>
  </si>
  <si>
    <t>Eletroduto em polietileno de alta densidade</t>
  </si>
  <si>
    <t>38.13.010</t>
  </si>
  <si>
    <t>Eletroduto corrugado em polietileno de alta densidade, DN= 30 mm, com acessórios</t>
  </si>
  <si>
    <t>38.13.016</t>
  </si>
  <si>
    <t>Eletroduto corrugado em polietileno de alta densidade, DN= 40 mm, com acessórios</t>
  </si>
  <si>
    <t>38.13.020</t>
  </si>
  <si>
    <t>Eletroduto corrugado em polietileno de alta densidade, DN= 50 mm, com acessórios</t>
  </si>
  <si>
    <t>38.13.030</t>
  </si>
  <si>
    <t>Eletroduto corrugado em polietileno de alta densidade, DN= 75 mm, com acessórios</t>
  </si>
  <si>
    <t>38.13.040</t>
  </si>
  <si>
    <t>Eletroduto corrugado em polietileno de alta densidade, DN= 100 mm, com acessórios</t>
  </si>
  <si>
    <t>38.13.050</t>
  </si>
  <si>
    <t>Eletroduto corrugado em polietileno de alta densidade, DN= 125 mm, com acessórios</t>
  </si>
  <si>
    <t>38.13.060</t>
  </si>
  <si>
    <t>Eletroduto corrugado em polietileno de alta densidade, DN= 150 mm, com acessórios</t>
  </si>
  <si>
    <t>38.15</t>
  </si>
  <si>
    <t>Eletroduto metalico flexivel</t>
  </si>
  <si>
    <t>38.15.010</t>
  </si>
  <si>
    <t>Eletroduto metálico flexível com capa em PVC de 3/4´</t>
  </si>
  <si>
    <t>38.15.020</t>
  </si>
  <si>
    <t>Eletroduto metálico flexível com capa em PVC de 1´</t>
  </si>
  <si>
    <t>38.15.040</t>
  </si>
  <si>
    <t>Eletroduto metálico flexível com capa em PVC de 2´</t>
  </si>
  <si>
    <t>38.15.110</t>
  </si>
  <si>
    <t>Terminal macho fixo em latão zincado de 3/4´</t>
  </si>
  <si>
    <t>38.15.120</t>
  </si>
  <si>
    <t>Terminal macho fixo em latão zincado de 1´</t>
  </si>
  <si>
    <t>38.15.140</t>
  </si>
  <si>
    <t>Terminal macho fixo em latão zincado de 2´</t>
  </si>
  <si>
    <t>38.15.310</t>
  </si>
  <si>
    <t>Terminal macho giratório em latão zincado de 3/4´</t>
  </si>
  <si>
    <t>38.15.320</t>
  </si>
  <si>
    <t>Terminal macho giratório em latão zincado de 1´</t>
  </si>
  <si>
    <t>38.15.340</t>
  </si>
  <si>
    <t>Terminal macho giratório em latão zincado de 2´</t>
  </si>
  <si>
    <t>38.16</t>
  </si>
  <si>
    <t>Rodape tecnico e acessorios</t>
  </si>
  <si>
    <t>38.16.030</t>
  </si>
  <si>
    <t>Rodapé técnico triplo e tampa com pintura eletrostática</t>
  </si>
  <si>
    <t>38.16.060</t>
  </si>
  <si>
    <t>Curva horizontal tripla de 90°, interna ou externa e tampa com pintura eletrostática</t>
  </si>
  <si>
    <t>38.16.080</t>
  </si>
  <si>
    <t>Tê triplo de 90°, horizontal ou vertical e tampa com pintura eletrostática</t>
  </si>
  <si>
    <t>38.16.090</t>
  </si>
  <si>
    <t>Caixa para tomadas: de energia, RJ, sobressalente, interruptor ou espelho, com pintura eletrostática, para rodapé técnico triplo</t>
  </si>
  <si>
    <t>38.16.130</t>
  </si>
  <si>
    <t>Caixa para tomadas: de energia, RJ, sobressalente, interruptor ou espelho, com pintura eletrostática, para rodapé técnico duplo</t>
  </si>
  <si>
    <t>38.16.140</t>
  </si>
  <si>
    <t>Terminal de fechamento ou mata junta com pintura eletrostática, para rodapé técnico triplo</t>
  </si>
  <si>
    <t>38.16.150</t>
  </si>
  <si>
    <t>Rodapé técnico duplo e tampa com pintura eletrostática</t>
  </si>
  <si>
    <t>38.16.160</t>
  </si>
  <si>
    <t>Curva vertical dupla de 90°, interna ou externa e tampa com pintura eletrostática</t>
  </si>
  <si>
    <t>38.16.190</t>
  </si>
  <si>
    <t>Terminal de fechamento ou mata junta com pintura eletrostática, para rodapé técnico duplo</t>
  </si>
  <si>
    <t>38.16.200</t>
  </si>
  <si>
    <t>Curva horizontal dupla de 90°, interna ou externa e tampa com pintura eletrostática</t>
  </si>
  <si>
    <t>38.16.230</t>
  </si>
  <si>
    <t>Curva vertical tripla de 90°, interna ou externa e tampa com pintura eletrostática</t>
  </si>
  <si>
    <t>38.16.250</t>
  </si>
  <si>
    <t>Poste condutor metálico para distribuição, com suporte para tomadas elétricas e RJ, com pintura eletrostática, altura de 3 m</t>
  </si>
  <si>
    <t>38.16.270</t>
  </si>
  <si>
    <t>Caixa de derivação embutida ou externa para rodapé técnico duplo</t>
  </si>
  <si>
    <t>38.19</t>
  </si>
  <si>
    <t>Eletroduto em PVC corrugado flexivel</t>
  </si>
  <si>
    <t>38.19.020</t>
  </si>
  <si>
    <t>Eletroduto de PVC corrugado flexível leve, diâmetro externo de 20 mm</t>
  </si>
  <si>
    <t>38.19.030</t>
  </si>
  <si>
    <t>Eletroduto de PVC corrugado flexível leve, diâmetro externo de 25 mm</t>
  </si>
  <si>
    <t>38.19.040</t>
  </si>
  <si>
    <t>Eletroduto de PVC corrugado flexível leve, diâmetro externo de 32 mm</t>
  </si>
  <si>
    <t>38.19.210</t>
  </si>
  <si>
    <t>Eletroduto de PVC corrugado flexível reforçado, diâmetro externo de 25 mm</t>
  </si>
  <si>
    <t>38.19.220</t>
  </si>
  <si>
    <t>Eletroduto de PVC corrugado flexível reforçado, diâmetro externo de 32 mm</t>
  </si>
  <si>
    <t>38.20</t>
  </si>
  <si>
    <t>Reparos, conservacoes e complementos - GRUPO 38</t>
  </si>
  <si>
    <t>38.20.010</t>
  </si>
  <si>
    <t>Recolocação de perfilado 38x38 mm</t>
  </si>
  <si>
    <t>38.20.020</t>
  </si>
  <si>
    <t>Recolocação de vergalhão</t>
  </si>
  <si>
    <t>38.20.030</t>
  </si>
  <si>
    <t>Recolocação de caixa de tomada para perfilado</t>
  </si>
  <si>
    <t>38.20.040</t>
  </si>
  <si>
    <t>Recolocação de eletrodutos</t>
  </si>
  <si>
    <t>38.21</t>
  </si>
  <si>
    <t>Eletrocalha e acessorios</t>
  </si>
  <si>
    <t>38.21.110</t>
  </si>
  <si>
    <t>Eletrocalha lisa galvanizada a fogo, 50 x 50 mm, com acessórios</t>
  </si>
  <si>
    <t>38.21.120</t>
  </si>
  <si>
    <t>Eletrocalha lisa galvanizada a fogo, 100 x 50 mm, com acessórios</t>
  </si>
  <si>
    <t>38.21.130</t>
  </si>
  <si>
    <t>Eletrocalha lisa galvanizada a fogo, 150 x 50 mm, com acessórios</t>
  </si>
  <si>
    <t>38.21.140</t>
  </si>
  <si>
    <t>Eletrocalha lisa galvanizada a fogo, 200 x 50 mm, com acessórios</t>
  </si>
  <si>
    <t>38.21.150</t>
  </si>
  <si>
    <t>Eletrocalha lisa galvanizada a fogo, 250 x 50 mm, com acessórios</t>
  </si>
  <si>
    <t>38.21.310</t>
  </si>
  <si>
    <t>Eletrocalha lisa galvanizada a fogo, 100 x 100 mm, com acessórios</t>
  </si>
  <si>
    <t>38.21.320</t>
  </si>
  <si>
    <t>Eletrocalha lisa galvanizada a fogo, 150 x 100 mm, com acessórios</t>
  </si>
  <si>
    <t>38.21.330</t>
  </si>
  <si>
    <t>Eletrocalha lisa galvanizada a fogo, 200 x 100 mm, com acessórios</t>
  </si>
  <si>
    <t>38.21.340</t>
  </si>
  <si>
    <t>Eletrocalha lisa galvanizada a fogo, 250 x 100 mm, com acessórios</t>
  </si>
  <si>
    <t>38.21.350</t>
  </si>
  <si>
    <t>Eletrocalha lisa galvanizada a fogo, 300 x 100 mm, com acessórios</t>
  </si>
  <si>
    <t>38.21.360</t>
  </si>
  <si>
    <t>Eletrocalha lisa galvanizada a fogo, 400 x 100 mm, com acessórios</t>
  </si>
  <si>
    <t>38.21.920</t>
  </si>
  <si>
    <t>Eletrocalha perfurada galvanizada a fogo, 100 x 50 mm, com acessórios</t>
  </si>
  <si>
    <t>38.21.930</t>
  </si>
  <si>
    <t>Eletrocalha perfurada galvanizada a fogo, 150 x 50 mm, com acessórios</t>
  </si>
  <si>
    <t>38.21.940</t>
  </si>
  <si>
    <t>Eletrocalha perfurada galvanizada a fogo, 200 x 50 mm, com acessórios</t>
  </si>
  <si>
    <t>38.21.950</t>
  </si>
  <si>
    <t>Eletrocalha perfurada galvanizada a fogo, 250 x 50 mm, com acessórios</t>
  </si>
  <si>
    <t>38.22</t>
  </si>
  <si>
    <t>Eletrocalha e acessorios.</t>
  </si>
  <si>
    <t>38.22.120</t>
  </si>
  <si>
    <t>Eletrocalha perfurada galvanizada a fogo, 150x100 mm, com acessórios</t>
  </si>
  <si>
    <t>38.22.130</t>
  </si>
  <si>
    <t>Eletrocalha perfurada galvanizada a fogo, 200x100 mm, com acessórios</t>
  </si>
  <si>
    <t>38.22.140</t>
  </si>
  <si>
    <t>Eletrocalha perfurada galvanizada a fogo, 250x100 mm, com acessórios</t>
  </si>
  <si>
    <t>38.22.150</t>
  </si>
  <si>
    <t>Eletrocalha perfurada galvanizada a fogo, 300x100 mm, com acessórios</t>
  </si>
  <si>
    <t>38.22.160</t>
  </si>
  <si>
    <t>Eletrocalha perfurada galvanizada a fogo, 400x100 mm, com acessórios</t>
  </si>
  <si>
    <t>38.22.610</t>
  </si>
  <si>
    <t>Tampa de encaixe para eletrocalha, galvanizada a fogo, L= 50 mm</t>
  </si>
  <si>
    <t>38.22.620</t>
  </si>
  <si>
    <t>Tampa de encaixe para eletrocalha, galvanizada a fogo, L= 100 mm</t>
  </si>
  <si>
    <t>38.22.630</t>
  </si>
  <si>
    <t>Tampa de encaixe para eletrocalha, galvanizada a fogo, L= 150 mm</t>
  </si>
  <si>
    <t>38.22.640</t>
  </si>
  <si>
    <t>Tampa de encaixe para eletrocalha, galvanizada a fogo, L= 200 mm</t>
  </si>
  <si>
    <t>38.22.650</t>
  </si>
  <si>
    <t>Tampa de encaixe para eletrocalha, galvanizada a fogo, L= 250 mm</t>
  </si>
  <si>
    <t>38.22.660</t>
  </si>
  <si>
    <t>Tampa de encaixe para eletrocalha, galvanizada a fogo, L= 300 mm</t>
  </si>
  <si>
    <t>38.22.670</t>
  </si>
  <si>
    <t>Tampa de encaixe para eletrocalha, galvanizada a fogo, L= 400 mm</t>
  </si>
  <si>
    <t>38.23</t>
  </si>
  <si>
    <t>Eletrocalha e acessorios..</t>
  </si>
  <si>
    <t>38.23.010</t>
  </si>
  <si>
    <t>Suporte para eletrocalha, galvanizado a fogo, 50x50 mm</t>
  </si>
  <si>
    <t>38.23.020</t>
  </si>
  <si>
    <t>Suporte para eletrocalha, galvanizado a fogo, 100x50 mm</t>
  </si>
  <si>
    <t>38.23.030</t>
  </si>
  <si>
    <t>Suporte para eletrocalha, galvanizado a fogo, 150x50 mm</t>
  </si>
  <si>
    <t>38.23.040</t>
  </si>
  <si>
    <t>Suporte para eletrocalha, galvanizado a fogo, 200x50 mm</t>
  </si>
  <si>
    <t>38.23.050</t>
  </si>
  <si>
    <t>Suporte para eletrocalha, galvanizado a fogo, 250x50 mm</t>
  </si>
  <si>
    <t>38.23.060</t>
  </si>
  <si>
    <t>Suporte para eletrocalha, galvanizado a fogo, 300x50 mm</t>
  </si>
  <si>
    <t>38.23.110</t>
  </si>
  <si>
    <t>Suporte para eletrocalha, galvanizado a fogo, 100x100 mm</t>
  </si>
  <si>
    <t>38.23.120</t>
  </si>
  <si>
    <t>Suporte para eletrocalha, galvanizado a fogo, 150x100 mm</t>
  </si>
  <si>
    <t>38.23.130</t>
  </si>
  <si>
    <t>Suporte para eletrocalha, galvanizado a fogo, 200x100 mm</t>
  </si>
  <si>
    <t>38.23.140</t>
  </si>
  <si>
    <t>Suporte para eletrocalha, galvanizado a fogo, 250x100 mm</t>
  </si>
  <si>
    <t>38.23.150</t>
  </si>
  <si>
    <t>Suporte para eletrocalha, galvanizado a fogo, 300x100 mm</t>
  </si>
  <si>
    <t>38.23.160</t>
  </si>
  <si>
    <t>Suporte para eletrocalha, galvanizado a fogo, 400x100 mm</t>
  </si>
  <si>
    <t>38.23.210</t>
  </si>
  <si>
    <t>Mão francesa simples, galvanizada a fogo, L= 200 mm</t>
  </si>
  <si>
    <t>38.23.220</t>
  </si>
  <si>
    <t>Mão francesa simples, galvanizada a fogo, L= 300 mm</t>
  </si>
  <si>
    <t>38.23.230</t>
  </si>
  <si>
    <t>Mão francesa simples, galvanizada a fogo, L= 400 mm</t>
  </si>
  <si>
    <t>38.23.240</t>
  </si>
  <si>
    <t>Mão francesa simples, galvanizada a fogo, L= 500 mm</t>
  </si>
  <si>
    <t>38.23.310</t>
  </si>
  <si>
    <t>Mão francesa dupla, galvanizada a fogo, L= 300 mm</t>
  </si>
  <si>
    <t>38.23.320</t>
  </si>
  <si>
    <t>Mão francesa dupla, galvanizada a fogo, L= 400 mm</t>
  </si>
  <si>
    <t>38.23.330</t>
  </si>
  <si>
    <t>Mão francesa dupla, galvanizada a fogo, L= 500 mm</t>
  </si>
  <si>
    <t>39</t>
  </si>
  <si>
    <t>CONDUTOR E ENFIACAO DE ENERGIA ELETRICA E TELEFONIA</t>
  </si>
  <si>
    <t>39.02</t>
  </si>
  <si>
    <t>Cabo de cobre, isolamento 450V / 750 V, isolacao em PVC 70°C</t>
  </si>
  <si>
    <t>39.02.010</t>
  </si>
  <si>
    <t>Cabo de cobre de 1,5 mm², isolamento 750 V - isolação em PVC 70°C</t>
  </si>
  <si>
    <t>39.02.016</t>
  </si>
  <si>
    <t>Cabo de cobre de 2,5 mm², isolamento 750 V - isolação em PVC 70°C</t>
  </si>
  <si>
    <t>39.02.020</t>
  </si>
  <si>
    <t>Cabo de cobre de 4 mm², isolamento 750 V - isolação em PVC 70°C</t>
  </si>
  <si>
    <t>39.02.030</t>
  </si>
  <si>
    <t>Cabo de cobre de 6 mm², isolamento 750 V - isolação em PVC 70°C</t>
  </si>
  <si>
    <t>39.02.040</t>
  </si>
  <si>
    <t>Cabo de cobre de 10 mm², isolamento 750 V - isolação em PVC 70°C</t>
  </si>
  <si>
    <t>39.03</t>
  </si>
  <si>
    <t>Cabo de cobre, isolamento 0,6/1kV, isolacao em PVC 70°C</t>
  </si>
  <si>
    <t>39.03.160</t>
  </si>
  <si>
    <t>Cabo de cobre de 1,5 mm², isolamento 0,6/1 kV - isolação em PVC 70°C</t>
  </si>
  <si>
    <t>39.03.170</t>
  </si>
  <si>
    <t>Cabo de cobre de 2,5 mm², isolamento 0,6/1 kV - isolação em PVC 70°C</t>
  </si>
  <si>
    <t>39.03.174</t>
  </si>
  <si>
    <t xml:space="preserve">Cabo de cobre de 4 mm², isolamento 0,6/1 kV - isolação em PVC 70°C.
</t>
  </si>
  <si>
    <t>39.03.178</t>
  </si>
  <si>
    <t>Cabo de cobre de 6 mm², isolamento 0,6/1 kV - isolação em PVC 70°C</t>
  </si>
  <si>
    <t>39.03.182</t>
  </si>
  <si>
    <t>Cabo de cobre de 10 mm², isolamento 0,6/1 kV - isolação em PVC 70°C</t>
  </si>
  <si>
    <t>39.04</t>
  </si>
  <si>
    <t>Cabo de cobre nu, tempera mole, classe 2</t>
  </si>
  <si>
    <t>39.04.040</t>
  </si>
  <si>
    <t>Cabo de cobre nu, têmpera mole, classe 2, de 10 mm²</t>
  </si>
  <si>
    <t>39.04.050</t>
  </si>
  <si>
    <t>Cabo de cobre nu, têmpera mole, classe 2, de 16 mm²</t>
  </si>
  <si>
    <t>39.04.060</t>
  </si>
  <si>
    <t>Cabo de cobre nu, têmpera mole, classe 2, de 25 mm²</t>
  </si>
  <si>
    <t>39.04.070</t>
  </si>
  <si>
    <t>Cabo de cobre nu, têmpera mole, classe 2, de 35 mm²</t>
  </si>
  <si>
    <t>39.04.080</t>
  </si>
  <si>
    <t>Cabo de cobre nu, têmpera mole, classe 2, de 50 mm²</t>
  </si>
  <si>
    <t>39.04.100</t>
  </si>
  <si>
    <t>Cabo de cobre nu, têmpera mole, classe 2, de 70 mm²</t>
  </si>
  <si>
    <t>39.04.120</t>
  </si>
  <si>
    <t>Cabo de cobre nu, têmpera mole, classe 2, de 95 mm²</t>
  </si>
  <si>
    <t>39.04.180</t>
  </si>
  <si>
    <t>Cabo de cobre nu, têmpera mole, classe 2, de 185 mm²</t>
  </si>
  <si>
    <t>39.05</t>
  </si>
  <si>
    <t>Cabo de cobre tripolar, isolamento 8,7/15 kV, isolacao EPR 90°C</t>
  </si>
  <si>
    <t>39.05.070</t>
  </si>
  <si>
    <t>Cabo de cobre de 3x35 mm², isolamento 8,7/15 kV - isolação EPR 90°C</t>
  </si>
  <si>
    <t>39.06</t>
  </si>
  <si>
    <t>Cabo de cobre unipolar, isolamento 8,7/15 kV, isolacao EPR 90°C</t>
  </si>
  <si>
    <t>39.06.060</t>
  </si>
  <si>
    <t>Cabo de cobre de 25 mm², isolamento 8,7/15 kV - isolação EPR 90°C</t>
  </si>
  <si>
    <t>39.06.070</t>
  </si>
  <si>
    <t>Cabo de cobre de 35 mm², isolamento 8,7/15 kV - isolação EPR 90°C</t>
  </si>
  <si>
    <t>39.06.074</t>
  </si>
  <si>
    <t>Cabo de cobre de 50 mm², isolamento 8,7/15 kV - isolação EPR 90°C</t>
  </si>
  <si>
    <t>39.06.084</t>
  </si>
  <si>
    <t>Cabo de cobre de 120 mm², isolamento 8,7/15 kV - isolação EPR 90°C</t>
  </si>
  <si>
    <t>39.09</t>
  </si>
  <si>
    <t>Conectores</t>
  </si>
  <si>
    <t>39.09.010</t>
  </si>
  <si>
    <t>Conector terminal tipo BNC para cabo coaxial RG 59</t>
  </si>
  <si>
    <t>39.09.015</t>
  </si>
  <si>
    <t>Conector de emenda tipo BNC para cabo coaxial RG 59</t>
  </si>
  <si>
    <t>39.09.020</t>
  </si>
  <si>
    <t>Conector split-bolt para cabo de 25 mm², latão, simples</t>
  </si>
  <si>
    <t>39.09.040</t>
  </si>
  <si>
    <t>Conector split-bolt para cabo de 35 mm², latão, simples</t>
  </si>
  <si>
    <t>39.09.060</t>
  </si>
  <si>
    <t>Conector split-bolt para cabo de 50 mm², latão, simples</t>
  </si>
  <si>
    <t>39.09.100</t>
  </si>
  <si>
    <t>Conector split-bolt para cabo de 25 mm², latão, com rabicho</t>
  </si>
  <si>
    <t>39.09.120</t>
  </si>
  <si>
    <t>Conector split-bolt para cabo de 35 mm², latão, com rabicho</t>
  </si>
  <si>
    <t>39.09.140</t>
  </si>
  <si>
    <t>Conector split-bolt para cabo de 50 mm², latão, com rabicho</t>
  </si>
  <si>
    <t>39.10</t>
  </si>
  <si>
    <t>Terminais de pressao e compressao</t>
  </si>
  <si>
    <t>39.10.050</t>
  </si>
  <si>
    <t>Terminal de compressão para cabo de 2,5 mm²</t>
  </si>
  <si>
    <t>39.10.060</t>
  </si>
  <si>
    <t>Terminal de pressão/compressão para cabo de 6 até 10 mm²</t>
  </si>
  <si>
    <t>39.10.080</t>
  </si>
  <si>
    <t>Terminal de pressão/compressão para cabo de 16 mm²</t>
  </si>
  <si>
    <t>39.10.120</t>
  </si>
  <si>
    <t>Terminal de pressão/compressão para cabo de 25 mm²</t>
  </si>
  <si>
    <t>39.10.130</t>
  </si>
  <si>
    <t>Terminal de pressão/compressão para cabo de 35 mm²</t>
  </si>
  <si>
    <t>39.10.160</t>
  </si>
  <si>
    <t>Terminal de pressão/compressão para cabo de 50 mm²</t>
  </si>
  <si>
    <t>39.10.200</t>
  </si>
  <si>
    <t>Terminal de pressão/compressão para cabo de 70 mm²</t>
  </si>
  <si>
    <t>39.10.240</t>
  </si>
  <si>
    <t>Terminal de pressão/compressão para cabo de 95 mm²</t>
  </si>
  <si>
    <t>39.10.246</t>
  </si>
  <si>
    <t>Terminal de pressão/compressão para cabo de 120 mm²</t>
  </si>
  <si>
    <t>39.10.250</t>
  </si>
  <si>
    <t>Terminal de pressão/compressão para cabo de 150 mm²</t>
  </si>
  <si>
    <t>39.10.280</t>
  </si>
  <si>
    <t>Terminal de pressão/compressão para cabo de 185 mm²</t>
  </si>
  <si>
    <t>39.10.300</t>
  </si>
  <si>
    <t>Terminal de pressão/compressão para cabo de 240 mm²</t>
  </si>
  <si>
    <t>39.11</t>
  </si>
  <si>
    <t>Fios e cabos telefônicos</t>
  </si>
  <si>
    <t>39.11.020</t>
  </si>
  <si>
    <t>Cabo telefônico CI, com 10 pares de 0,50 mm, para centrais telefônicas, equipamentos e rede interna</t>
  </si>
  <si>
    <t>39.11.040</t>
  </si>
  <si>
    <t>Cabo telefônico CI, com 20 pares de 0,50 mm, para centrais telefônicas, equipamentos e rede interna</t>
  </si>
  <si>
    <t>39.11.080</t>
  </si>
  <si>
    <t>Cabo telefônico CI, com 50 pares de 0,50 mm, para centrais telefônicas, equipamentos e rede interna</t>
  </si>
  <si>
    <t>39.11.090</t>
  </si>
  <si>
    <t>Fio telefônico tipo FI-60, para ligação de aparelhos telefônicos</t>
  </si>
  <si>
    <t>39.11.091</t>
  </si>
  <si>
    <t>Cabo telefônico CI, com 01 par de 0,40 mm, para centrais telefônicas, equipamentos e rede interna</t>
  </si>
  <si>
    <t>39.11.110</t>
  </si>
  <si>
    <t>Fio telefônico externo tipo FE-160</t>
  </si>
  <si>
    <t>39.11.120</t>
  </si>
  <si>
    <t>Cabo telefônico CTP-APL-SN, com 10 pares de 0,50 mm, para cotos de transição em caixas e entradas</t>
  </si>
  <si>
    <t>39.11.190</t>
  </si>
  <si>
    <t>Cabo telefônico CCE-APL, com 4 pares de 0,50 mm, para conexões em rede externa</t>
  </si>
  <si>
    <t>39.11.210</t>
  </si>
  <si>
    <t>Cabo telefônico secundário de distribuição CTP-APL, com 20 pares de 0,50 mm, para rede externa</t>
  </si>
  <si>
    <t>39.11.230</t>
  </si>
  <si>
    <t>Cabo telefônico secundário de distribuição CTP-APL, com 50 pares de 0,50 mm, para rede externa</t>
  </si>
  <si>
    <t>39.11.240</t>
  </si>
  <si>
    <t>Cabo telefônico secundário de distribuição CTP-APL, com 100 pares de 0,50 mm, para rede externa</t>
  </si>
  <si>
    <t>39.11.270</t>
  </si>
  <si>
    <t>Cabo telefônico secundário de distribuição CTP-APL-G, com 10 pares de 0,50 mm, para rede subterrânea</t>
  </si>
  <si>
    <t>39.11.280</t>
  </si>
  <si>
    <t>Cabo telefônico secundário de distribuição CTP-APL-G, com 20 pares de 0,50 mm, para rede subterrânea</t>
  </si>
  <si>
    <t>39.11.300</t>
  </si>
  <si>
    <t>Cabo telefônico secundário de distribuição CTP-APL-G, com 50 pares de 0,50 mm, para rede subterrânea</t>
  </si>
  <si>
    <t>39.11.400</t>
  </si>
  <si>
    <t>Cabo telefônico secundário de distribuição CTP-APL, com 10 pares de 0,65 mm, para rede externa</t>
  </si>
  <si>
    <t>39.11.410</t>
  </si>
  <si>
    <t>Cabo telefônico secundário de distribuição CTP-APL, com 20 pares de 0,65 mm, para rede externa</t>
  </si>
  <si>
    <t>39.11.430</t>
  </si>
  <si>
    <t>Cabo telefônico secundário de distribuição CTP-APL, com 50 pares de 0,65 mm, para rede externa</t>
  </si>
  <si>
    <t>39.12</t>
  </si>
  <si>
    <t>Cabo de cobre flexivel, isolamento 600 V, isolacao em VC/E 105°C</t>
  </si>
  <si>
    <t>39.12.510</t>
  </si>
  <si>
    <t>Cabo de cobre flexível blindado de 2 x 1,5 mm², isolamento 600V, isolação em VC/E 105°C - para detecção de incêndio</t>
  </si>
  <si>
    <t>39.12.520</t>
  </si>
  <si>
    <t>Cabo de cobre flexível blindado de 3 x 1,5 mm², isolamento 600V, isolação em VC/E 105°C - para detecção de incêndio</t>
  </si>
  <si>
    <t>39.12.530</t>
  </si>
  <si>
    <t>Cabo de cobre flexível blindado de 2 x 2,5 mm², isolamento 600V, isolação em VC/E 105°C - para detecção de incêndio</t>
  </si>
  <si>
    <t>39.14</t>
  </si>
  <si>
    <t>Cabo de aluminio nu com alma de aco</t>
  </si>
  <si>
    <t>39.14.010</t>
  </si>
  <si>
    <t>Cabo de alumínio nu com alma de aço CAA, 1/0 AWG - Raven</t>
  </si>
  <si>
    <t>39.14.050</t>
  </si>
  <si>
    <t>Cabo de alumínio nu com alma de aço CAA, 4 AWG - Swan</t>
  </si>
  <si>
    <t>39.15</t>
  </si>
  <si>
    <t>Cabo de aluminio nu sem alma de aco</t>
  </si>
  <si>
    <t>39.15.040</t>
  </si>
  <si>
    <t>Cabo de alumínio nu sem alma de aço CA, 2 AWG - Iris</t>
  </si>
  <si>
    <t>39.15.070</t>
  </si>
  <si>
    <t>Cabo de alumínio nu sem alma de aço CA, 2/0 AWG - Aster</t>
  </si>
  <si>
    <t>39.18</t>
  </si>
  <si>
    <t>Cabo para transmissao de dados</t>
  </si>
  <si>
    <t>39.18.100</t>
  </si>
  <si>
    <t>Cabo coaxial tipo RG 6</t>
  </si>
  <si>
    <t>39.18.104</t>
  </si>
  <si>
    <t>Cabo coaxial tipo RG 11</t>
  </si>
  <si>
    <t>39.18.106</t>
  </si>
  <si>
    <t>Cabo coaxial tipo RG 59</t>
  </si>
  <si>
    <t>39.18.110</t>
  </si>
  <si>
    <t>Cabo coaxial tipo RGC 6</t>
  </si>
  <si>
    <t>39.18.114</t>
  </si>
  <si>
    <t>Cabo coaxial tipo RGC 59</t>
  </si>
  <si>
    <t>39.18.120</t>
  </si>
  <si>
    <t>Cabo para rede U/UTP 23 AWG com 4 pares - categoria 6A</t>
  </si>
  <si>
    <t>39.18.126</t>
  </si>
  <si>
    <t>Cabo para rede 24 AWG com 4 pares, categoria 6</t>
  </si>
  <si>
    <t>39.20</t>
  </si>
  <si>
    <t>Reparos, conservacoes e complementos - GRUPO 39</t>
  </si>
  <si>
    <t>39.20.005</t>
  </si>
  <si>
    <t>Conector prensa-cabo de 3/4´</t>
  </si>
  <si>
    <t>39.20.010</t>
  </si>
  <si>
    <t>Recolocação de condutor aparente com diâmetro externo até 6,5 mm</t>
  </si>
  <si>
    <t>39.20.030</t>
  </si>
  <si>
    <t>Recolocação de condutor aparente com diâmetro externo acima de 6,5 mm</t>
  </si>
  <si>
    <t>39.21</t>
  </si>
  <si>
    <t>Cabo de cobre flexivel, isolamento 0,6/1 kV, isolacao em HEPR 90°C</t>
  </si>
  <si>
    <t>39.21.010</t>
  </si>
  <si>
    <t>Cabo de cobre flexível de 1,5 mm², isolamento 0,6/1kV - isolação HEPR 90°C</t>
  </si>
  <si>
    <t>39.21.020</t>
  </si>
  <si>
    <t>Cabo de cobre flexível de 2,5 mm², isolamento 0,6/1kV - isolação HEPR 90°C</t>
  </si>
  <si>
    <t>39.21.030</t>
  </si>
  <si>
    <t>Cabo de cobre flexível de 4 mm², isolamento 0,6/1kV - isolação HEPR 90°C</t>
  </si>
  <si>
    <t>39.21.040</t>
  </si>
  <si>
    <t>Cabo de cobre flexível de 6 mm², isolamento 0,6/1kV - isolação HEPR 90°C</t>
  </si>
  <si>
    <t>39.21.050</t>
  </si>
  <si>
    <t>Cabo de cobre flexível de 10 mm², isolamento 0,6/1kV - isolação HEPR 90°C</t>
  </si>
  <si>
    <t>39.21.060</t>
  </si>
  <si>
    <t>Cabo de cobre flexível de 16 mm², isolamento 0,6/1kV - isolação HEPR 90°C</t>
  </si>
  <si>
    <t>39.21.070</t>
  </si>
  <si>
    <t>Cabo de cobre flexível de 25 mm², isolamento 0,6/1kV - isolação HEPR 90°C</t>
  </si>
  <si>
    <t>39.21.080</t>
  </si>
  <si>
    <t>Cabo de cobre flexível de 35 mm², isolamento 0,6/1kV - isolação HEPR 90°C</t>
  </si>
  <si>
    <t>39.21.090</t>
  </si>
  <si>
    <t>Cabo de cobre flexível de 50 mm², isolamento 0,6/1kV - isolação HEPR 90°C</t>
  </si>
  <si>
    <t>39.21.100</t>
  </si>
  <si>
    <t>Cabo de cobre flexível de 70 mm², isolamento 0,6/1kV - isolação HEPR 90°C</t>
  </si>
  <si>
    <t>39.21.110</t>
  </si>
  <si>
    <t>Cabo de cobre flexível de 95 mm², isolamento 0,6/1kV - isolação HEPR 90°C</t>
  </si>
  <si>
    <t>39.21.120</t>
  </si>
  <si>
    <t>Cabo de cobre flexível de 120 mm², isolamento 0,6/1kV - isolação HEPR 90°C</t>
  </si>
  <si>
    <t>39.21.125</t>
  </si>
  <si>
    <t>Cabo de cobre flexível de 150 mm², isolamento 0,6/1 kV - isolação HEPR 90°C</t>
  </si>
  <si>
    <t>39.21.130</t>
  </si>
  <si>
    <t>Cabo de cobre flexível de 185 mm², isolamento 0,6/1kV - isolação HEPR 90°C</t>
  </si>
  <si>
    <t>39.21.140</t>
  </si>
  <si>
    <t>Cabo de cobre flexível de 240 mm², isolamento 0,6/1kV - isolação HEPR 90°C</t>
  </si>
  <si>
    <t>39.21.201</t>
  </si>
  <si>
    <t>Cabo de cobre flexível de 2 x 2,5 mm², isolamento 0,6/1 kV - isolação HEPR 90°C</t>
  </si>
  <si>
    <t>39.21.230</t>
  </si>
  <si>
    <t>Cabo de cobre flexível de 3 x 1,5 mm², isolamento 0,6/1 kV - isolação HEPR 90°C</t>
  </si>
  <si>
    <t>39.21.231</t>
  </si>
  <si>
    <t>Cabo de cobre flexível de 3 x 2,5 mm², isolamento 0,6/1 kV - isolação HEPR 90°C</t>
  </si>
  <si>
    <t>39.21.234</t>
  </si>
  <si>
    <t>Cabo de cobre flexível de 3 x 10 mm², isolamento 0,6/1 kV - isolação HEPR 90°C</t>
  </si>
  <si>
    <t>39.21.236</t>
  </si>
  <si>
    <t>Cabo de cobre flexível de 3 x 25 mm², isolamento 0,6/1 kV - isolação HEPR 90°C</t>
  </si>
  <si>
    <t>39.21.237</t>
  </si>
  <si>
    <t>Cabo de cobre flexível de 3 x 35 mm², isolamento 0,6/1 kV - isolação HEPR 90°C</t>
  </si>
  <si>
    <t>39.21.254</t>
  </si>
  <si>
    <t>Cabo de cobre flexível de 4 x 10 mm², isolamento 0,6/1 kV - isolação HEPR 90°C</t>
  </si>
  <si>
    <t>39.24</t>
  </si>
  <si>
    <t>Cabo de cobre flexivel, isolamento 500 V, isolacao PP 70°C</t>
  </si>
  <si>
    <t>39.24.151</t>
  </si>
  <si>
    <t>Cabo de cobre flexível de 3 x 1,5 mm², isolamento 500 V - isolação PP 70°C</t>
  </si>
  <si>
    <t>39.24.152</t>
  </si>
  <si>
    <t>Cabo de cobre flexível de 3 x 2,5 mm², isolamento 500 V - isolação PP 70°C</t>
  </si>
  <si>
    <t>39.24.153</t>
  </si>
  <si>
    <t>Cabo de cobre flexível de 3 x 4 mm², isolamento 500 V - isolação PP 70°C</t>
  </si>
  <si>
    <t>39.24.154</t>
  </si>
  <si>
    <t>Cabo de cobre flexível de 3 x 6 mm², isolamento 500 V - isolação PP 70°C</t>
  </si>
  <si>
    <t>39.24.173</t>
  </si>
  <si>
    <t>Cabo de cobre flexível de 4 x 4 mm², isolamento 500 V - isolação PP 70°C</t>
  </si>
  <si>
    <t>39.24.174</t>
  </si>
  <si>
    <t>Cabo de cobre flexível de 4 x 6 mm², isolamento 500 V - isolação PP 70°C</t>
  </si>
  <si>
    <t>39.25</t>
  </si>
  <si>
    <t>Cabo de cobre unipolar, isolamento 15/25 kV, isolacao EPR 90 °C / 105 °C</t>
  </si>
  <si>
    <t>39.25.020</t>
  </si>
  <si>
    <t>Cabo de cobre de 35 mm², isolamento 15/25 kV - isolação EPR 105°C</t>
  </si>
  <si>
    <t>39.25.030</t>
  </si>
  <si>
    <t>Cabo de cobre de 50 mm², isolamento 15/25 kV - isolação EPR 105°C</t>
  </si>
  <si>
    <t>39.26</t>
  </si>
  <si>
    <t>Cabo de cobre flexivel, isolamento 0,6/1kV - isolacao HEPR 90° C - baixa emissao fumaca e gases</t>
  </si>
  <si>
    <t>39.26.010</t>
  </si>
  <si>
    <t>Cabo de cobre flexível de 1,5 mm², isolamento 0,6/1 kV - isolação HEPR 90°C - baixa emissão de fumaça e gases</t>
  </si>
  <si>
    <t>39.26.020</t>
  </si>
  <si>
    <t>Cabo de cobre flexível de 2,5 mm², isolamento 0,6/1 kV - isolação HEPR 90°C - baixa emissão de fumaça e gases</t>
  </si>
  <si>
    <t>39.26.030</t>
  </si>
  <si>
    <t>Cabo de cobre flexível de 4 mm², isolamento 0,6/1 kV -  isolação HEPR 90°C - baixa emissão de fumaça e gases</t>
  </si>
  <si>
    <t>39.26.040</t>
  </si>
  <si>
    <t>Cabo de cobre flexível de 6 mm², isolamento 0,6/1 kV - isolação HEPR 90°C - baixa emissão de fumaça e gases</t>
  </si>
  <si>
    <t>39.26.050</t>
  </si>
  <si>
    <t>Cabo de cobre flexível de 10 mm², isolamento 0,6/1 kV - isolação HEPR 90°C - baixa emissão de fumaça e gases</t>
  </si>
  <si>
    <t>39.26.060</t>
  </si>
  <si>
    <t>Cabo de cobre flexível de 16 mm², isolamento 0,6/1 kV - isolação HEPR 90°C - baixa emissão de fumaça e gases</t>
  </si>
  <si>
    <t>39.26.070</t>
  </si>
  <si>
    <t>Cabo de cobre flexível de 25 mm², isolamento 0,6/1 kV - isolação HEPR 90°C - baixa emissão de fumaça e gases</t>
  </si>
  <si>
    <t>39.26.080</t>
  </si>
  <si>
    <t>Cabo de cobre flexível de 35 mm², isolamento 0,6/1 kV - isolação HEPR 90°C - baixa emissão de fumaça e gases</t>
  </si>
  <si>
    <t>39.26.090</t>
  </si>
  <si>
    <t>Cabo de cobre flexível de 50 mm², isolamento 0,6/1 kV - isolação HEPR 90°C - baixa emissão de fumaça e gases</t>
  </si>
  <si>
    <t>39.26.100</t>
  </si>
  <si>
    <t>Cabo de cobre flexível de 70 mm², isolamento 0,6/1 kV - isolação HEPR 90°C - baixa emissão de fumaça e gases</t>
  </si>
  <si>
    <t>39.26.110</t>
  </si>
  <si>
    <t>Cabo de cobre flexível de 95 mm², isolamento 0,6/1 kV - isolação HEPR 90°C - baixa emissão de fumaça e gases</t>
  </si>
  <si>
    <t>39.26.120</t>
  </si>
  <si>
    <t>Cabo de cobre flexível de 120 mm², isolamento 0,6/1 kV - isolação HEPR 90°C - baixa emissão de fumaça e gases</t>
  </si>
  <si>
    <t>39.26.130</t>
  </si>
  <si>
    <t>Cabo de cobre flexível de 150 mm², isolamento 0,6/1 kV - isolação HEPR 90°C - baixa emissão de fumaça e gases</t>
  </si>
  <si>
    <t>39.26.140</t>
  </si>
  <si>
    <t>Cabo de cobre flexível de 185 mm², isolamento 0,6/1 kV - isolação HEPR 90°C - baixa emissão de fumaça e gases</t>
  </si>
  <si>
    <t>39.26.150</t>
  </si>
  <si>
    <t>Cabo de cobre flexível de 240 mm², isolamento 0,6/1 kV - isolação HEPR 90°C - baixa emissão de fumaça e gases</t>
  </si>
  <si>
    <t>39.27</t>
  </si>
  <si>
    <t>Cabo optico</t>
  </si>
  <si>
    <t>39.27.010</t>
  </si>
  <si>
    <t>Cabo óptico de terminação, 2 fibras, 50/125 µm - uso interno/externo</t>
  </si>
  <si>
    <t>39.27.020</t>
  </si>
  <si>
    <t>Cabo óptico multimodo, 4 fibras, 50/125 µm - uso interno/externo</t>
  </si>
  <si>
    <t>39.27.030</t>
  </si>
  <si>
    <t>Cabo óptico multimodo, 6 fibras, 50/125 µm - uso interno/externo</t>
  </si>
  <si>
    <t>39.27.110</t>
  </si>
  <si>
    <t>Cabo óptico multimodo, núcleo geleado, 4 fibras, 50/125 µm - uso externo</t>
  </si>
  <si>
    <t>39.27.120</t>
  </si>
  <si>
    <t>Cabo óptico multimodo, núcleo geleado, 6 fibras, 50/125 µm - uso externo</t>
  </si>
  <si>
    <t>39.29</t>
  </si>
  <si>
    <t>Cabo de cobre flexivel, isolamento 750 V - isolacao 70°C, baixa emissao de fumaca e gases</t>
  </si>
  <si>
    <t>39.29.110</t>
  </si>
  <si>
    <t>Cabo de cobre flexível de 1,5 mm², isolamento 750 V - isolação LSHF/A 70°C - baixa emissão de fumaça e gases</t>
  </si>
  <si>
    <t>39.29.111</t>
  </si>
  <si>
    <t>Cabo de cobre flexível de 2,5 mm², isolamento 750 V - isolação LSHF/A 70°C - baixa emissão de fumaça e gases</t>
  </si>
  <si>
    <t>39.29.112</t>
  </si>
  <si>
    <t>Cabo de cobre flexível de 4 mm², isolamento 750 V - isolação LSHF/A 70°C - baixa emissão de fumaça e gases</t>
  </si>
  <si>
    <t>39.29.113</t>
  </si>
  <si>
    <t>Cabo de cobre flexível de 6 mm², isolamento 750 V - isolação LSHF/A 70°C - baixa emissão de fumaça e gases</t>
  </si>
  <si>
    <t>39.29.114</t>
  </si>
  <si>
    <t>Cabo de cobre flexível de 10 mm², isolamento 750 V - isolação LSHF/A 70°C - baixa emissão de fumaça e gases</t>
  </si>
  <si>
    <t>39.30</t>
  </si>
  <si>
    <t>Fios e cabos - audio e video</t>
  </si>
  <si>
    <t>39.30.010</t>
  </si>
  <si>
    <t>Cabo torcido flexível de 2 x 2,5 mm², isolação em PVC antichama</t>
  </si>
  <si>
    <t>40</t>
  </si>
  <si>
    <t>DISTRIBUICAO DE FORCA E COMANDO DE ENERGIA ELETRICA E TELEFONIA</t>
  </si>
  <si>
    <t>40.01</t>
  </si>
  <si>
    <t>Caixa de passagem estampada</t>
  </si>
  <si>
    <t>40.01.020</t>
  </si>
  <si>
    <t>Caixa de ferro estampada 4´ x 2´</t>
  </si>
  <si>
    <t>40.01.040</t>
  </si>
  <si>
    <t>Caixa de ferro estampada 4´ x 4´</t>
  </si>
  <si>
    <t>40.01.080</t>
  </si>
  <si>
    <t>Caixa de ferro estampada octogonal fundo móvel 4´ x 4´</t>
  </si>
  <si>
    <t>40.01.090</t>
  </si>
  <si>
    <t>Caixa de ferro estampada octogonal de 3´ x 3´</t>
  </si>
  <si>
    <t>40.02</t>
  </si>
  <si>
    <t>Caixa de passagem com tampa</t>
  </si>
  <si>
    <t>40.02.010</t>
  </si>
  <si>
    <t>Caixa de tomada em alumínio para piso 4´ x 4´</t>
  </si>
  <si>
    <t>40.02.020</t>
  </si>
  <si>
    <t>Caixa de passagem em chapa, com tampa parafusada, 100 x 100 x 80 mm</t>
  </si>
  <si>
    <t>40.02.040</t>
  </si>
  <si>
    <t>Caixa de passagem em chapa, com tampa parafusada, 150 x 150 x 80 mm</t>
  </si>
  <si>
    <t>40.02.060</t>
  </si>
  <si>
    <t>Caixa de passagem em chapa, com tampa parafusada, 200 x 200 x 100 mm</t>
  </si>
  <si>
    <t>40.02.080</t>
  </si>
  <si>
    <t>Caixa de passagem em chapa, com tampa parafusada, 300 x 300 x 120 mm</t>
  </si>
  <si>
    <t>40.02.100</t>
  </si>
  <si>
    <t>Caixa de passagem em chapa, com tampa parafusada, 400 x 400 x 150 mm</t>
  </si>
  <si>
    <t>40.02.120</t>
  </si>
  <si>
    <t>Caixa de passagem em chapa, com tampa parafusada, 500 x 500 x 150 mm</t>
  </si>
  <si>
    <t>40.02.440</t>
  </si>
  <si>
    <t>Caixa em alumínio fundido à prova de tempo, umidade, gases, vapores e pó, 150 x 150 x 150 mm</t>
  </si>
  <si>
    <t>40.02.450</t>
  </si>
  <si>
    <t>Caixa em alumínio fundido à prova de tempo, umidade, gases, vapores e pó, 200 x 200 x 200 mm</t>
  </si>
  <si>
    <t>40.02.460</t>
  </si>
  <si>
    <t>Caixa em alumínio fundido à prova de tempo, umidade, gases, vapores e pó, 240 x 240 x 150 mm</t>
  </si>
  <si>
    <t>40.02.470</t>
  </si>
  <si>
    <t>Caixa em alumínio fundido à prova de tempo, umidade, gases, vapores e pó, 445 x 350 x 220 mm</t>
  </si>
  <si>
    <t>40.02.600</t>
  </si>
  <si>
    <t>Caixa de passagem em alumínio fundido à prova de tempo, 100 x 100 mm</t>
  </si>
  <si>
    <t>40.02.610</t>
  </si>
  <si>
    <t>Caixa de passagem em alumínio fundido à prova de tempo, 200 x 200 mm</t>
  </si>
  <si>
    <t>40.02.620</t>
  </si>
  <si>
    <t>Caixa de passagem em alumínio fundido à prova de tempo, 300 x 300 mm</t>
  </si>
  <si>
    <t>40.04</t>
  </si>
  <si>
    <t>Tomadas</t>
  </si>
  <si>
    <t>40.04.080</t>
  </si>
  <si>
    <t>Tomada para telefone 4P, padrão TELEBRÁS, com placa</t>
  </si>
  <si>
    <t>40.04.090</t>
  </si>
  <si>
    <t>Tomada RJ 11 para telefone, sem placa</t>
  </si>
  <si>
    <t>40.04.096</t>
  </si>
  <si>
    <t>Tomada RJ 45 para rede de dados, com placa</t>
  </si>
  <si>
    <t>40.04.140</t>
  </si>
  <si>
    <t>Tomada 3P+T de 32 A, blindada industrial de sobrepor negativa</t>
  </si>
  <si>
    <t>40.04.146</t>
  </si>
  <si>
    <t>Tomada 3P+T de 63 A, blindada industrial de embutir</t>
  </si>
  <si>
    <t>40.04.230</t>
  </si>
  <si>
    <t>Tomada de canaleta/perfilado universal 2P+T, com caixa e tampa</t>
  </si>
  <si>
    <t>40.04.340</t>
  </si>
  <si>
    <t>Plugue e tomada 2P+T de 16 A de sobrepor - 380 / 440 V</t>
  </si>
  <si>
    <t>40.04.390</t>
  </si>
  <si>
    <t>Tomada de energia quadrada com rabicho de 10 A - 250 V , para instalação em painel / rodapé / caixa de tomadas</t>
  </si>
  <si>
    <t>40.04.450</t>
  </si>
  <si>
    <t>Tomada 2P+T de 10 A - 250 V, completa</t>
  </si>
  <si>
    <t>40.04.460</t>
  </si>
  <si>
    <t>Tomada 2P+T de 20 A - 250 V, completa</t>
  </si>
  <si>
    <t>40.04.470</t>
  </si>
  <si>
    <t>Conjunto 2 tomadas 2P+T de 10 A, completo</t>
  </si>
  <si>
    <t>40.04.480</t>
  </si>
  <si>
    <t>Conjunto 1 interruptor simples e 1 tomada 2P+T de 10 A, completo</t>
  </si>
  <si>
    <t>40.04.490</t>
  </si>
  <si>
    <t>Conjunto 2 interruptores simples e 1 tomada 2P+T de 10 A, completo</t>
  </si>
  <si>
    <t>40.04.492</t>
  </si>
  <si>
    <t>Conjunto 4´ x 4´ de 1 interruptor simples, 1 tomada universal e 1 tomada de 3 polos</t>
  </si>
  <si>
    <t>40.05</t>
  </si>
  <si>
    <t>Interruptores e minuterias</t>
  </si>
  <si>
    <t>40.05.020</t>
  </si>
  <si>
    <t>Interruptor com 1 tecla simples e placa</t>
  </si>
  <si>
    <t>40.05.040</t>
  </si>
  <si>
    <t>Interruptor com 2 teclas simples e placa</t>
  </si>
  <si>
    <t>40.05.060</t>
  </si>
  <si>
    <t>Interruptor com 3 teclas simples e placa</t>
  </si>
  <si>
    <t>40.05.080</t>
  </si>
  <si>
    <t>Interruptor com 1 tecla paralelo e placa</t>
  </si>
  <si>
    <t>40.05.100</t>
  </si>
  <si>
    <t>Interruptor com 2 teclas paralelo e placa</t>
  </si>
  <si>
    <t>40.05.120</t>
  </si>
  <si>
    <t>Interruptor com 2 teclas, 1 simples, 1 paralelo e placa</t>
  </si>
  <si>
    <t>40.05.140</t>
  </si>
  <si>
    <t>Interruptor com 3 teclas, 2 simples, 1 paralelo e placa</t>
  </si>
  <si>
    <t>40.05.160</t>
  </si>
  <si>
    <t>Interruptor com 3 teclas, 1 simples, 2 paralelo e placa</t>
  </si>
  <si>
    <t>40.05.170</t>
  </si>
  <si>
    <t>Interruptor bipolar paralelo, 1 tecla dupla e placa</t>
  </si>
  <si>
    <t>40.05.180</t>
  </si>
  <si>
    <t>Interruptor bipolar simples, 1 tecla dupla e placa</t>
  </si>
  <si>
    <t>40.05.320</t>
  </si>
  <si>
    <t>Pulsador 2 A - 250 V, para minuteria com placa</t>
  </si>
  <si>
    <t>40.05.330</t>
  </si>
  <si>
    <t>Variador de luminosidade rotativo até 1000 W, 127/220 V, com placa</t>
  </si>
  <si>
    <t>40.05.340</t>
  </si>
  <si>
    <t>Sensor de presença para teto, com fotocélula, para lâmpada qualquer</t>
  </si>
  <si>
    <t>40.05.350</t>
  </si>
  <si>
    <t>Sensor de presença infravermelho passivo e microondas, alcance de 12 m - sem fio</t>
  </si>
  <si>
    <t>40.06</t>
  </si>
  <si>
    <t>Conduletes</t>
  </si>
  <si>
    <t>40.06.040</t>
  </si>
  <si>
    <t>Condulete metálico de 3/4´</t>
  </si>
  <si>
    <t>40.06.060</t>
  </si>
  <si>
    <t>Condulete metálico de 1´</t>
  </si>
  <si>
    <t>40.06.080</t>
  </si>
  <si>
    <t>Condulete metálico de 1 1/4´</t>
  </si>
  <si>
    <t>40.06.100</t>
  </si>
  <si>
    <t>Condulete metálico de 1 1/2´</t>
  </si>
  <si>
    <t>40.06.120</t>
  </si>
  <si>
    <t>Condulete metálico de 2´</t>
  </si>
  <si>
    <t>40.06.140</t>
  </si>
  <si>
    <t>Condulete metálico de 2 1/2´</t>
  </si>
  <si>
    <t>40.06.160</t>
  </si>
  <si>
    <t>Condulete metálico de 3´</t>
  </si>
  <si>
    <t>40.06.170</t>
  </si>
  <si>
    <t>Condulete metálico de 4´</t>
  </si>
  <si>
    <t>40.06.510</t>
  </si>
  <si>
    <t>Condulete em PVC de 1´ - com tampa</t>
  </si>
  <si>
    <t>40.07</t>
  </si>
  <si>
    <t>Caixa de passagem em PVC</t>
  </si>
  <si>
    <t>40.07.010</t>
  </si>
  <si>
    <t>Caixa em PVC de 4´ x 2´</t>
  </si>
  <si>
    <t>40.07.020</t>
  </si>
  <si>
    <t>Caixa em PVC de 4´ x 4´</t>
  </si>
  <si>
    <t>40.07.040</t>
  </si>
  <si>
    <t>Caixa em PVC octogonal de 4´ x 4´</t>
  </si>
  <si>
    <t>40.10</t>
  </si>
  <si>
    <t>Contator</t>
  </si>
  <si>
    <t>40.10.016</t>
  </si>
  <si>
    <t>Contator de potência 12 A - 1na+1nf</t>
  </si>
  <si>
    <t>40.10.020</t>
  </si>
  <si>
    <t>Contator de potência 9 A - 2na+2nf</t>
  </si>
  <si>
    <t>40.10.040</t>
  </si>
  <si>
    <t>Contator de potência 12 A - 2na+2nf</t>
  </si>
  <si>
    <t>40.10.060</t>
  </si>
  <si>
    <t>Contator de potência 16 A - 2na+2nf</t>
  </si>
  <si>
    <t>40.10.080</t>
  </si>
  <si>
    <t>Contator de potência 22 A/25 A - 2na+2nf</t>
  </si>
  <si>
    <t>40.10.100</t>
  </si>
  <si>
    <t>Contator de potência 32 A - 2na+2nf</t>
  </si>
  <si>
    <t>40.10.106</t>
  </si>
  <si>
    <t>Contator de potência 38 A/40 A - 2na+2nf</t>
  </si>
  <si>
    <t>40.10.110</t>
  </si>
  <si>
    <t>Contator de potência 50 A - 2na+2nf</t>
  </si>
  <si>
    <t>40.10.132</t>
  </si>
  <si>
    <t>Contator de potência 65 A - 2na+2nf</t>
  </si>
  <si>
    <t>40.10.136</t>
  </si>
  <si>
    <t>Contator de potência 110 A - 2na+2nf</t>
  </si>
  <si>
    <t>40.10.140</t>
  </si>
  <si>
    <t>Contator de potência 150 A - 2na+2nf</t>
  </si>
  <si>
    <t>40.10.150</t>
  </si>
  <si>
    <t>Contator de potência 220 A - 2na+2nf</t>
  </si>
  <si>
    <t>40.10.500</t>
  </si>
  <si>
    <t>Minicontator auxiliar - 4na</t>
  </si>
  <si>
    <t>40.10.510</t>
  </si>
  <si>
    <t>Contator auxiliar - 2na+2nf</t>
  </si>
  <si>
    <t>40.10.520</t>
  </si>
  <si>
    <t>Contator auxiliar - 4na+4nf</t>
  </si>
  <si>
    <t>40.11</t>
  </si>
  <si>
    <t>Rele</t>
  </si>
  <si>
    <t>40.11.010</t>
  </si>
  <si>
    <t>Relé fotoelétrico 50/60 Hz, 110/220 V, 1200 VA, completo</t>
  </si>
  <si>
    <t>40.11.020</t>
  </si>
  <si>
    <t>Relé bimetálico de sobrecarga para acoplamento direto, faixas de ajuste de 9/12 A</t>
  </si>
  <si>
    <t>40.11.030</t>
  </si>
  <si>
    <t>Relé bimetálico de sobrecarga para acoplamento direto, faixas de ajuste de 20/32 A até 50/63 A</t>
  </si>
  <si>
    <t>40.11.050</t>
  </si>
  <si>
    <t>Relé bimetálico de sobrecarga para acoplamento direto, faixas de ajuste 0,4/0,63 A até 16/25 A</t>
  </si>
  <si>
    <t>40.11.060</t>
  </si>
  <si>
    <t>Relé de tempo eletrônico de 0,6 até 6 s - 220V - 50/60 Hz</t>
  </si>
  <si>
    <t>40.11.070</t>
  </si>
  <si>
    <t>Relé supervisor trifásico contra falta de fase, inversão de fase e mínima tensão</t>
  </si>
  <si>
    <t>40.11.120</t>
  </si>
  <si>
    <t>Relé de tempo eletrônico de 1,5 até 15 minutos - 110V/220V - 50/60Hz</t>
  </si>
  <si>
    <t>40.11.230</t>
  </si>
  <si>
    <t>Relé de sobrecarga eletrônico para acoplamento direto, faixa de ajuste de 55 A até 250 A</t>
  </si>
  <si>
    <t>40.11.240</t>
  </si>
  <si>
    <t>Relé de tempo eletrônico de 3 até 30s - 220V - 50/60Hz</t>
  </si>
  <si>
    <t>40.11.250</t>
  </si>
  <si>
    <t>Relé de impulso bipolar, 16 A, 250 V CA</t>
  </si>
  <si>
    <t>40.12</t>
  </si>
  <si>
    <t>Chave comutadora e seletora</t>
  </si>
  <si>
    <t>40.12.020</t>
  </si>
  <si>
    <t>Chave comutadora/seletora com 1 polo e 3 posições para 63 A</t>
  </si>
  <si>
    <t>40.12.030</t>
  </si>
  <si>
    <t>Chave comutadora/seletora com 1 polo e 3 posições para 25 A</t>
  </si>
  <si>
    <t>40.12.200</t>
  </si>
  <si>
    <t>Chave comutadora/seletora com 1 polo e 2 posições para 25 A</t>
  </si>
  <si>
    <t>40.12.210</t>
  </si>
  <si>
    <t>Chave comutadora/seletora com 3 polos e 3 posições para 25 A</t>
  </si>
  <si>
    <t>40.13</t>
  </si>
  <si>
    <t>Amperimetro</t>
  </si>
  <si>
    <t>40.13.010</t>
  </si>
  <si>
    <t>Chave comutadora para amperímetro</t>
  </si>
  <si>
    <t>40.13.040</t>
  </si>
  <si>
    <t>Amperímetro de ferro móvel de 96 x 96 mm, para ligação em transformador de corrente, escala fixa de 0A/50 A até 0A/2 kA</t>
  </si>
  <si>
    <t>40.14</t>
  </si>
  <si>
    <t>Voltimetro</t>
  </si>
  <si>
    <t>40.14.010</t>
  </si>
  <si>
    <t>Chave comutadora para voltímetro</t>
  </si>
  <si>
    <t>40.14.030</t>
  </si>
  <si>
    <t>Voltímetro de ferro móvel de 96 x 96 mm, escalas variáveis de 0/150 V, 0/250 V, 0/300 V, 0/500 V e 0/600 V</t>
  </si>
  <si>
    <t>40.20</t>
  </si>
  <si>
    <t>Reparos, conservacoes e complementos - GRUPO 40</t>
  </si>
  <si>
    <t>40.20.050</t>
  </si>
  <si>
    <t>Sinalizador com lâmpada</t>
  </si>
  <si>
    <t>40.20.060</t>
  </si>
  <si>
    <t>Botão de comando duplo sem sinalizador</t>
  </si>
  <si>
    <t>40.20.090</t>
  </si>
  <si>
    <t>Botoeira com retenção para quadro/painel</t>
  </si>
  <si>
    <t>40.20.100</t>
  </si>
  <si>
    <t>Botoeira de comando liga-desliga, sem sinalização</t>
  </si>
  <si>
    <t>40.20.110</t>
  </si>
  <si>
    <t>Alarme sonoro bitonal 220 V para painel de comando</t>
  </si>
  <si>
    <t>40.20.120</t>
  </si>
  <si>
    <t>Placa de 4´ x 2´</t>
  </si>
  <si>
    <t>40.20.140</t>
  </si>
  <si>
    <t>Placa de 4´ x 4´</t>
  </si>
  <si>
    <t>40.20.200</t>
  </si>
  <si>
    <t>Chave de boia normalmente fechada ou aberta</t>
  </si>
  <si>
    <t>40.20.240</t>
  </si>
  <si>
    <t>Plugue com 2P+T de 10A, 250V</t>
  </si>
  <si>
    <t>40.20.250</t>
  </si>
  <si>
    <t>Plugue prolongador com 2P+T de 10A, 250V</t>
  </si>
  <si>
    <t>40.20.300</t>
  </si>
  <si>
    <t>Chave de nível tipo boia pendular (pera), com contato micro switch</t>
  </si>
  <si>
    <t>40.20.302</t>
  </si>
  <si>
    <t>Placa suporte (tampa) 4´ x 4´ para áreas úmidas, grau de proteção IP55</t>
  </si>
  <si>
    <t>40.20.310</t>
  </si>
  <si>
    <t>Placa/espelho em latão escovado 4´ x 4´, para 02 tomadas elétrica</t>
  </si>
  <si>
    <t>40.20.320</t>
  </si>
  <si>
    <t>Placa/espelho em latão escovado 4´ x 4´, para 01 tomada elétrica</t>
  </si>
  <si>
    <t>41</t>
  </si>
  <si>
    <t>ILUMINACAO</t>
  </si>
  <si>
    <t>41.02</t>
  </si>
  <si>
    <t>Lampadas</t>
  </si>
  <si>
    <t>41.02.541</t>
  </si>
  <si>
    <t>Lâmpada LED tubular T8 com base G13, de 900 até 1050 Im - 9 a 10 W</t>
  </si>
  <si>
    <t>41.02.551</t>
  </si>
  <si>
    <t>Lâmpada LED tubular T8 com base G13, de 1850 até 2000 Im - 18 a 20 W</t>
  </si>
  <si>
    <t>41.02.562</t>
  </si>
  <si>
    <t>Lâmpada LED tubular T8 com base G13, de 3400 até 4000 Im - 36 a 40 W</t>
  </si>
  <si>
    <t>41.02.580</t>
  </si>
  <si>
    <t>Lâmpada LED 13,5W, com base E-27, 1400 até 1510 lm</t>
  </si>
  <si>
    <t>41.04</t>
  </si>
  <si>
    <t>Acessorios para iluminacao</t>
  </si>
  <si>
    <t>41.04.020</t>
  </si>
  <si>
    <t>Receptáculo de porcelana com parafuso de fixação com rosca E-27</t>
  </si>
  <si>
    <t>41.04.050</t>
  </si>
  <si>
    <t>Trilho eletrificado de alimentação com 1 circuito, em alumínio com pintura na cor branco, inclusive acessórios</t>
  </si>
  <si>
    <t>41.05</t>
  </si>
  <si>
    <t>Lampada de descarga de alta potencia</t>
  </si>
  <si>
    <t>41.05.710</t>
  </si>
  <si>
    <t>Lâmpada de vapor metálico tubular, base G12 de 70 W</t>
  </si>
  <si>
    <t>41.05.720</t>
  </si>
  <si>
    <t>Lâmpada de vapor metálico tubular, base G12 de 150 W</t>
  </si>
  <si>
    <t>41.05.800</t>
  </si>
  <si>
    <t>Lâmpada de vapor metálico tubular, base RX7s bilateral de 70 W</t>
  </si>
  <si>
    <t>41.06</t>
  </si>
  <si>
    <t>Lampada halogena</t>
  </si>
  <si>
    <t>41.06.100</t>
  </si>
  <si>
    <t>Lâmpada halógena refletora PAR20, base E27 de 50 W - 220 V</t>
  </si>
  <si>
    <t>41.06.130</t>
  </si>
  <si>
    <t>Lâmpada halógena com refletor dicroico de 50 W - 12 V</t>
  </si>
  <si>
    <t>41.06.410</t>
  </si>
  <si>
    <t>Lâmpada halógena tubular, base R7s bilateral de 300 W - 110 ou 220 V</t>
  </si>
  <si>
    <t>41.07</t>
  </si>
  <si>
    <t>Lampada fluorescente</t>
  </si>
  <si>
    <t>41.07.020</t>
  </si>
  <si>
    <t>Lâmpada fluorescente tubular, base bipino bilateral de 15 W</t>
  </si>
  <si>
    <t>41.07.030</t>
  </si>
  <si>
    <t>Lâmpada fluorescente tubular, base bipino bilateral de 16 W</t>
  </si>
  <si>
    <t>41.07.050</t>
  </si>
  <si>
    <t>Lâmpada fluorescente tubular, base bipino bilateral de 20 W</t>
  </si>
  <si>
    <t>41.07.060</t>
  </si>
  <si>
    <t>Lâmpada fluorescente tubular, base bipino bilateral de 28 W</t>
  </si>
  <si>
    <t>41.07.070</t>
  </si>
  <si>
    <t>Lâmpada fluorescente tubular, base bipino bilateral de 32 W</t>
  </si>
  <si>
    <t>41.07.200</t>
  </si>
  <si>
    <t>Lâmpada fluorescente tubular, base bipino bilateral de 32 W, com camada trifósforo</t>
  </si>
  <si>
    <t>41.07.420</t>
  </si>
  <si>
    <t>Lâmpada fluorescente compacta eletrônica "3U", base E27 de 15 W - 110 ou 220 V</t>
  </si>
  <si>
    <t>41.07.430</t>
  </si>
  <si>
    <t>Lâmpada fluorescente compacta eletrônica "3U", base E27 de 20 W - 110 ou 220 V</t>
  </si>
  <si>
    <t>41.07.440</t>
  </si>
  <si>
    <t>Lâmpada fluorescente compacta eletrônica "3U", base E27 de 23 W - 110 ou 220 V</t>
  </si>
  <si>
    <t>41.07.450</t>
  </si>
  <si>
    <t>Lâmpada fluorescente compacta eletrônica "3U", base E27 de 25 W - 110 ou 220 V</t>
  </si>
  <si>
    <t>41.07.800</t>
  </si>
  <si>
    <t>Lâmpada fluorescente compacta "1U", base G-23 de 9 W</t>
  </si>
  <si>
    <t>41.07.810</t>
  </si>
  <si>
    <t>Lâmpada fluorescente compacta "2U", base G-24D-2 de 18 W</t>
  </si>
  <si>
    <t>41.07.820</t>
  </si>
  <si>
    <t>Lâmpada fluorescente compacta "2U", base G-24D-3 de 26 W</t>
  </si>
  <si>
    <t>41.07.830</t>
  </si>
  <si>
    <t>Lâmpada fluorescente compacta longa "1U", base 2G-11 de 36 W</t>
  </si>
  <si>
    <t>41.07.860</t>
  </si>
  <si>
    <t>Lâmpada fluorescente compacta "2U", base G24q-3 de 26 W</t>
  </si>
  <si>
    <t>41.08</t>
  </si>
  <si>
    <t>Reator e equipamentos para lampada de descarga de alta potencia</t>
  </si>
  <si>
    <t>41.08.010</t>
  </si>
  <si>
    <t>Transformador eletrônico para lâmpada halógena dicroica de 50 W - 220 V</t>
  </si>
  <si>
    <t>41.08.230</t>
  </si>
  <si>
    <t>Reator eletromagnético de alto fator de potência, para lâmpada vapor de sódio 150 W / 220 V</t>
  </si>
  <si>
    <t>41.08.250</t>
  </si>
  <si>
    <t>Reator eletromagnético de alto fator de potência, para lâmpada vapor de sódio 250 W / 220 V</t>
  </si>
  <si>
    <t>41.08.270</t>
  </si>
  <si>
    <t>Reator eletromagnético de alto fator de potência, para lâmpada vapor de sódio 400 W / 220 V</t>
  </si>
  <si>
    <t>41.08.280</t>
  </si>
  <si>
    <t>Reator eletromagnético de alto fator de potência, para lâmpada vapor de sódio 1000 W / 220 V</t>
  </si>
  <si>
    <t>41.08.420</t>
  </si>
  <si>
    <t>Reator eletromagnético de alto fator de potência, para lâmpada vapor metálico 70 W / 220 V</t>
  </si>
  <si>
    <t>41.08.440</t>
  </si>
  <si>
    <t>Reator eletromagnético de alto fator de potência, para lâmpada vapor metálico 150 W / 220 V</t>
  </si>
  <si>
    <t>41.08.450</t>
  </si>
  <si>
    <t>Reator eletromagnético de alto fator de potência, para lâmpada vapor metálico 250 W / 220 V</t>
  </si>
  <si>
    <t>41.08.460</t>
  </si>
  <si>
    <t>Reator eletromagnético de alto fator de potência, para lâmpada vapor metálico 400 W / 220 V</t>
  </si>
  <si>
    <t>41.09</t>
  </si>
  <si>
    <t>Reator e equipamentos para lampada fluorescente</t>
  </si>
  <si>
    <t>41.09.720</t>
  </si>
  <si>
    <t>Reator eletrônico de alto fator de potência com partida instantânea, para 2 lâmpadas fluorescentes tubulares, base bipino bilateral, 16 W - 127 V / 220 V</t>
  </si>
  <si>
    <t>41.09.740</t>
  </si>
  <si>
    <t>Reator eletrônico de alto fator de potência com partida instantânea, para 2 lâmpadas fluorescentes tubulares, base bipino bilateral, 28 W - 127 V / 220 V</t>
  </si>
  <si>
    <t>41.09.750</t>
  </si>
  <si>
    <t>Reator eletrônico de alto fator de potência com partida instantânea, para 2 lâmpadas fluorescentes tubulares, base bipino bilateral, 32 W - 127 V / 220 V</t>
  </si>
  <si>
    <t>41.09.830</t>
  </si>
  <si>
    <t>Reator eletrônico de alto fator de potência com partida instantânea, para 2 lâmpadas fluorescentes tubulares "HO", base bipino bilateral, 110 W - 220 V</t>
  </si>
  <si>
    <t>41.09.870</t>
  </si>
  <si>
    <t>Reator eletrônico de alto fator de potência com partida instantânea, para uma lâmpada fluorescente compacta "2U", base G24q-3, 26 W - 220 V</t>
  </si>
  <si>
    <t>41.09.890</t>
  </si>
  <si>
    <t>Reator eletrônico de alto fator de potência com partida instantânea, para 2 lâmpadas fluorescentes compactas "2U", base G24q-3, 26 W - 220 V</t>
  </si>
  <si>
    <t>41.10</t>
  </si>
  <si>
    <t>Postes e acessorios</t>
  </si>
  <si>
    <t>41.10.060</t>
  </si>
  <si>
    <t>Braço em tubo de ferro galvanizado de 1" x 1,00 m para fixação de uma luminária</t>
  </si>
  <si>
    <t>41.10.070</t>
  </si>
  <si>
    <t>Cruzeta reforçada em ferro galvanizado para fixação de quatro luminárias</t>
  </si>
  <si>
    <t>41.10.080</t>
  </si>
  <si>
    <t>Cruzeta reforçada em ferro galvanizado para fixação de duas luminárias</t>
  </si>
  <si>
    <t>41.10.260</t>
  </si>
  <si>
    <t>Poste telecônico curvo em aço SAE 1010/1020 galvanizado a fogo, altura de 8,00 m</t>
  </si>
  <si>
    <t>41.10.330</t>
  </si>
  <si>
    <t>Poste telecônico reto em aço SAE 1010/1020 galvanizado a fogo, altura de 10,00 m</t>
  </si>
  <si>
    <t>41.10.340</t>
  </si>
  <si>
    <t>Poste telecônico reto em aço SAE 1010/1020 galvanizado a fogo, altura de 8,00 m</t>
  </si>
  <si>
    <t>41.10.400</t>
  </si>
  <si>
    <t>Poste telecônico em aço SAE 1010/1020 galvanizado a fogo, com espera para uma luminária, altura de 3,00 m</t>
  </si>
  <si>
    <t>41.10.410</t>
  </si>
  <si>
    <t>Poste telecônico em aço SAE 1010/1020 galvanizado a fogo, com espera para duas luminárias, altura de 3,00 m</t>
  </si>
  <si>
    <t>41.10.430</t>
  </si>
  <si>
    <t>Poste telecônico reto em aço SAE 1010/1020 galvanizado a fogo, altura de 6,00 m</t>
  </si>
  <si>
    <t>41.10.490</t>
  </si>
  <si>
    <t>Poste telecônico reto em aço SAE 1010/1020 galvanizado a fogo, com base, altura de 7,00 m</t>
  </si>
  <si>
    <t>41.10.500</t>
  </si>
  <si>
    <t>Poste telecônico reto em aço SAE 1010/1020 galvanizado a fogo, altura de 4,00 m</t>
  </si>
  <si>
    <t>41.11</t>
  </si>
  <si>
    <t>Aparelho de iluminacao publica e decorativa</t>
  </si>
  <si>
    <t>41.11.060</t>
  </si>
  <si>
    <t>Luminária fechada para iluminação pública tipo pétala pequena</t>
  </si>
  <si>
    <t>41.11.090</t>
  </si>
  <si>
    <t>Luminária com corpo em tubo de alumínio tipo balizador para uso externo</t>
  </si>
  <si>
    <t>41.11.094</t>
  </si>
  <si>
    <t>Luminária LED de embutir para caixa de luz 4 x 2cm, para uso externo, tipo balizador de 3 W</t>
  </si>
  <si>
    <t>41.11.100</t>
  </si>
  <si>
    <t>Luminária retangular fechada para iluminação externa em poste, tipo pétala grande</t>
  </si>
  <si>
    <t>41.11.110</t>
  </si>
  <si>
    <t>Luminária retangular fechada para iluminação externa em poste, tipo pétala pequena</t>
  </si>
  <si>
    <t>41.11.115</t>
  </si>
  <si>
    <t>Luminária retangular tipo arandela externa para 2 lâmpadas, com difusor em polietileno ou vidro leitoso</t>
  </si>
  <si>
    <t>41.11.440</t>
  </si>
  <si>
    <t>Suporte tubular de fixação em poste para 1 luminária tipo pétala</t>
  </si>
  <si>
    <t>41.11.450</t>
  </si>
  <si>
    <t>Suporte tubular de fixação em poste para 2 luminárias tipo pétala</t>
  </si>
  <si>
    <t>41.11.702</t>
  </si>
  <si>
    <t>Luminária LED solar integrada para poste, fluxo luminoso de 8000 lm, eficiência mínima de 130,5 lm/W - potência de 80 W</t>
  </si>
  <si>
    <t>41.11.703</t>
  </si>
  <si>
    <t>Luminária LED retangular para poste, fluxo luminoso de 14160 a 17475 lm, eficiência mínima de 118 lm/W - potência de 80 W/120 W</t>
  </si>
  <si>
    <t>41.11.704</t>
  </si>
  <si>
    <t>Luminária LED retangular para poste, fluxo luminoso de 14083 lm, eficiência mínima 135 lm/W - potência de 104 W</t>
  </si>
  <si>
    <t>41.11.707</t>
  </si>
  <si>
    <t>Luminária LED retangular para poste, fluxo luminoso de 27624 lm, eficiência mínima 135 lm/W - potência de 204 W</t>
  </si>
  <si>
    <t>41.11.711</t>
  </si>
  <si>
    <t>Luminária LED retangular para parede ou piso, fluxo luminoso de 11838 a 12150 lm, eficiência mínima 107 lm/W - potência de 86 W/120 W</t>
  </si>
  <si>
    <t>41.11.712</t>
  </si>
  <si>
    <t>Luminária LED redonda de embutir para parede ou piso, área interna ou externa, bivolt - potência 6 W</t>
  </si>
  <si>
    <t>41.11.721</t>
  </si>
  <si>
    <t>Luminária LED retangular para poste, fluxo luminoso de 6250 a 6674 lm, eficiência mínima 113 lm/W - potência 40 W/59 W</t>
  </si>
  <si>
    <t>41.12</t>
  </si>
  <si>
    <t>Aparelho de iluminacao de longo alcance e especifica</t>
  </si>
  <si>
    <t>41.12.050</t>
  </si>
  <si>
    <t>Projetor retangular fechado, com alojamento para reator, para lâmpada vapor metálico ou vapor de sódio de 150 W a 400 W</t>
  </si>
  <si>
    <t>41.12.060</t>
  </si>
  <si>
    <t>Projetor retangular fechado, para lâmpada vapor de sódio de 1.000 W ou vapor metálico de 2.000 W</t>
  </si>
  <si>
    <t>41.12.070</t>
  </si>
  <si>
    <t>Projetor retangular fechado, para lâmpada vapor metálico de 70 W/150 W ou halógena de 300 W/500 W</t>
  </si>
  <si>
    <t>41.12.080</t>
  </si>
  <si>
    <t>Projetor retangular fechado, para lâmpada vapor metálico ou vapor de sódio de 250 W/400 W</t>
  </si>
  <si>
    <t>41.12.090</t>
  </si>
  <si>
    <t>Projetor cônico fechado, para lâmpadas vapor metálico, vapor de sódio de 250 W/400 W ou mista de 250 W/500 W</t>
  </si>
  <si>
    <t>41.12.210</t>
  </si>
  <si>
    <t>Projetor LED modular, fluxo luminoso de 26294 lm, eficiência mínima de 125 l/W - 150 W/200 W</t>
  </si>
  <si>
    <t>41.13</t>
  </si>
  <si>
    <t>Aparelho de iluminacao a prova de tempo, gases e vapores</t>
  </si>
  <si>
    <t>41.13.030</t>
  </si>
  <si>
    <t>Luminária blindada retangular de embutir, para lâmpada de 160 W</t>
  </si>
  <si>
    <t>41.13.040</t>
  </si>
  <si>
    <t>Luminária blindada de sobrepor ou pendente em calha fechada, para 1 lâmpada fluorescente de 32 W/36 W/40 W</t>
  </si>
  <si>
    <t>41.13.050</t>
  </si>
  <si>
    <t>Luminária blindada de sobrepor ou pendente em calha fechada, para 2 lâmpadas fluorescentes de 32 W/36 W/40 W</t>
  </si>
  <si>
    <t>41.13.102</t>
  </si>
  <si>
    <t>Luminária blindada tipo arandela de 45º e 90º, para lâmpada LED</t>
  </si>
  <si>
    <t>41.13.200</t>
  </si>
  <si>
    <t>Luminária blindada oval de sobrepor ou arandela, para lâmpada fluorescentes compacta</t>
  </si>
  <si>
    <t>41.14</t>
  </si>
  <si>
    <t>Aparelho de iluminacao comercial e industrial</t>
  </si>
  <si>
    <t>41.14.020</t>
  </si>
  <si>
    <t>Luminária retangular de embutir tipo calha fechada, com difusor plano, para 2 lâmpadas fluorescentes tubulares de 28 W/32 W/36 W/54 W</t>
  </si>
  <si>
    <t>41.14.070</t>
  </si>
  <si>
    <t>Luminária retangular de sobrepor tipo calha aberta, para 2 lâmpadas fluorescentes tubulares de 32 W</t>
  </si>
  <si>
    <t>41.14.090</t>
  </si>
  <si>
    <t>Luminária retangular de sobrepor tipo calha fechada, com difusor translúcido, para 2 lâmpadas fluorescentes de 28 W/32 W/36 W/54 W</t>
  </si>
  <si>
    <t>41.14.210</t>
  </si>
  <si>
    <t>Luminária quadrada de embutir tipo calha aberta com aletas planas, para 2 lâmpadas fluorescentes compactas de 18 W/26 W</t>
  </si>
  <si>
    <t>41.14.310</t>
  </si>
  <si>
    <t>Luminária redonda de embutir com difusor recuado, para 1 ou 2 lâmpadas fluorescentes compactas de 15 W/18 W/20 W/23 W/26 W</t>
  </si>
  <si>
    <t>41.14.390</t>
  </si>
  <si>
    <t>Luminária retangular de sobrepor tipo calha aberta, com refletor em alumínio de alto brilho, para 2 lâmpadas fluorescentes tubulares 32 W/36 W</t>
  </si>
  <si>
    <t>41.14.430</t>
  </si>
  <si>
    <t>Luminária quadrada de embutir tipo calha aberta, com refletor e aleta parabólicas em alumínio de alto brilho, para 4 lâmpadas fluorescentes de 14 W/16 W/18 W</t>
  </si>
  <si>
    <t>41.14.510</t>
  </si>
  <si>
    <t>Luminária industrial pendente com refletor prismático sem alojamento para reator, para lâmpadas vapor de sódio/metálico ou mista de 150 W/250 W/400 W</t>
  </si>
  <si>
    <t>41.14.530</t>
  </si>
  <si>
    <t>Luminária redonda de sobrepor com difusor em vidro temperado jateado para 1 ou 2 lâmpadas fluorescentes compactas de 18 W/26 W</t>
  </si>
  <si>
    <t>41.14.560</t>
  </si>
  <si>
    <t>Luminária retangular de embutir tipo calha aberta com aletas parabólicas para 2 lâmpadas fluorescentes tubulares de 28 W/54 W</t>
  </si>
  <si>
    <t>41.14.590</t>
  </si>
  <si>
    <t>Luminária industrial pendente tipo calha aberta instalação em perfilado para 1 ou 2 lâmpadas fluorescentes tubulares 14 W</t>
  </si>
  <si>
    <t>41.14.600</t>
  </si>
  <si>
    <t>Luminária industrial pendente tipo calha aberta instalação em perfilado para 1 ou 2 lâmpadas fluorescentes tubulares 28 W/54 W</t>
  </si>
  <si>
    <t>41.14.620</t>
  </si>
  <si>
    <t>Luminária retangular de sobrepor tipo calha aberta com refletor e aletas parabólicas para 2 lâmpadas fluorescentes tubulares 28 W/54 W</t>
  </si>
  <si>
    <t>41.14.640</t>
  </si>
  <si>
    <t>Luminária retangular de embutir tipo calha aberta com refletor em alumínio de alto brilho para 2 lâmpadas fluorescentes tubulares de 28 W/54 W</t>
  </si>
  <si>
    <t>41.14.670</t>
  </si>
  <si>
    <t>Luminária triangular de sobrepor tipo arandela para fluorescente compacta de 15 W/20 W/23 W</t>
  </si>
  <si>
    <t>41.14.730</t>
  </si>
  <si>
    <t>Luminária redonda de embutir com refletor em alumínio jateado e difusor em vidro para 2 lâmpadas fluorescentes compactas duplas de 18 W/26 W</t>
  </si>
  <si>
    <t>41.14.740</t>
  </si>
  <si>
    <t>Luminária retangular de embutir assimétrica para 1 lâmpada fluorescente tubular de 14 W</t>
  </si>
  <si>
    <t>41.14.750</t>
  </si>
  <si>
    <t>Luminária redonda de sobrepor ou pendente com refletor em alumínio anodizado facho concentrado para 1 lâmpada vapor metálico elipsoidal de 250 W ou 400 W</t>
  </si>
  <si>
    <t>41.14.780</t>
  </si>
  <si>
    <t>Luminária retangular de sobrepor tipo calha fechada, com difusor plano, para 4 lâmpadas fluorescentes tubulares de 14 W/16 W/18 W</t>
  </si>
  <si>
    <t>41.14.790</t>
  </si>
  <si>
    <t>Luminária retangular de embutir tipo calha aberta com refletor assimétrico em alumínio de alto brilho para 2 lâmpadas fluorescentes tubulares de 28 W/54 W</t>
  </si>
  <si>
    <t>41.14.792</t>
  </si>
  <si>
    <t>Luminária hermética de sobrepor, com difusor em policarbonato, para lâmpadas de 2 x 28 W</t>
  </si>
  <si>
    <t>41.15</t>
  </si>
  <si>
    <t>Aparelho de iluminacao interna decorativa</t>
  </si>
  <si>
    <t>41.15.170</t>
  </si>
  <si>
    <t>Luminária redonda de embutir, com foco orientável e acessório antiofuscante, para 1 lâmpada dicroica de 50 W</t>
  </si>
  <si>
    <t>41.20</t>
  </si>
  <si>
    <t>Reparos, conservacoes e complementos - GRUPO 41</t>
  </si>
  <si>
    <t>41.20.020</t>
  </si>
  <si>
    <t>Recolocação de aparelhos de iluminação ou projetores fixos em teto, piso ou parede</t>
  </si>
  <si>
    <t>41.20.080</t>
  </si>
  <si>
    <t>Plafon plástico e/ou PVC para acabamento de ponto de luz, com soquete E-27 para lâmpada fluorescente compacta</t>
  </si>
  <si>
    <t>41.20.120</t>
  </si>
  <si>
    <t>Recolocação de reator</t>
  </si>
  <si>
    <t>41.20.130</t>
  </si>
  <si>
    <t>Recolocação de lâmpada</t>
  </si>
  <si>
    <t>41.31</t>
  </si>
  <si>
    <t>Iluminacao LED</t>
  </si>
  <si>
    <t>41.31.040</t>
  </si>
  <si>
    <t>Luminária LED retangular de sobrepor com difusor translúcido, 4000 K, fluxo luminoso de 3690 a 4800 lm, potência de 38 W a 41 W</t>
  </si>
  <si>
    <t>41.31.070</t>
  </si>
  <si>
    <t>Luminária LED quadrada de sobrepor com difusor prismático translúcido, 4000 K, fluxo luminoso de 1363 a 1800 lm, potência de 15 W a 24 W</t>
  </si>
  <si>
    <t>41.31.080</t>
  </si>
  <si>
    <t>Luminária LED redonda de embutir com difusor translúcido, 4000 K, fluxo luminoso de 800 a 1060 lm, potência de 9 W a 12 W</t>
  </si>
  <si>
    <t>41.31.087</t>
  </si>
  <si>
    <t>Luminária LED redonda de sobrepor com difusor recuado translucido, 4000 K, fluxo luminoso de 1900 a 2000 lm, potência de 17 W a 19 W</t>
  </si>
  <si>
    <t>41.31.100</t>
  </si>
  <si>
    <t>Projetor LED verde retangular, foco orientável, para fixação em parede ou piso, potência de 7,5 W</t>
  </si>
  <si>
    <t>41.31.101</t>
  </si>
  <si>
    <t>Projetor LED retangular, potência de 30 W, fluxo luminoso de 2250 a 2400 lm, temperatura cor 6.500 K, bivolt</t>
  </si>
  <si>
    <t>42</t>
  </si>
  <si>
    <t>PARA-RAIOS PARA EDIFICACAO</t>
  </si>
  <si>
    <t>42.01</t>
  </si>
  <si>
    <t>Complementos para para-raios</t>
  </si>
  <si>
    <t>42.01.020</t>
  </si>
  <si>
    <t>Captor tipo Franklin, h= 300 mm, 4 pontos, 1 descida, acabamento cromado</t>
  </si>
  <si>
    <t>42.01.040</t>
  </si>
  <si>
    <t>Captor tipo Franklin, h= 300 mm, 4 pontos, 2 descidas, acabamento cromado</t>
  </si>
  <si>
    <t>42.01.060</t>
  </si>
  <si>
    <t>Luva de redução galvanizada de 2´ x 3/4´</t>
  </si>
  <si>
    <t>42.01.080</t>
  </si>
  <si>
    <t>Niple duplo galvanizado de 2´</t>
  </si>
  <si>
    <t>42.01.086</t>
  </si>
  <si>
    <t>Captor tipo terminal aéreo, h= 300 mm em alumínio</t>
  </si>
  <si>
    <t>42.01.090</t>
  </si>
  <si>
    <t>Captor tipo terminal aéreo, h= 300 mm, diâmetro de 1/4´ em cobre</t>
  </si>
  <si>
    <t>42.01.096</t>
  </si>
  <si>
    <t>Captor tipo terminal aéreo, h= 250 mm, diâmetro de 3/8´ galvanizado a fogo</t>
  </si>
  <si>
    <t>42.01.098</t>
  </si>
  <si>
    <t>Captor tipo terminal aéreo, h= 600 mm, diâmetro de 3/8´ galvanizado a fogo</t>
  </si>
  <si>
    <t>42.02</t>
  </si>
  <si>
    <t>Isolador galvanizado uso geral</t>
  </si>
  <si>
    <t>42.02.010</t>
  </si>
  <si>
    <t>Isolador galvanizado uso geral, simples com rosca mecânica</t>
  </si>
  <si>
    <t>42.02.020</t>
  </si>
  <si>
    <t>Isolador galvanizado uso geral, reforçado para fixação a 90°</t>
  </si>
  <si>
    <t>42.02.040</t>
  </si>
  <si>
    <t>Isolador galvanizado uso geral, simples com chapa de encosto</t>
  </si>
  <si>
    <t>42.02.060</t>
  </si>
  <si>
    <t>Isolador galvanizado uso geral, reforçado com chapa de encosto</t>
  </si>
  <si>
    <t>42.02.080</t>
  </si>
  <si>
    <t>Isolador galvanizado uso geral, simples com calha para telha ondulada</t>
  </si>
  <si>
    <t>42.02.100</t>
  </si>
  <si>
    <t>Isolador galvanizado uso geral, reforçado com calha para telha ondulada</t>
  </si>
  <si>
    <t>42.03</t>
  </si>
  <si>
    <t>Isolador galvanizado para mastro</t>
  </si>
  <si>
    <t>42.03.020</t>
  </si>
  <si>
    <t>Isolador galvanizado para mastro de diâmetro 2´, simples com 1 descida</t>
  </si>
  <si>
    <t>42.03.040</t>
  </si>
  <si>
    <t>Isolador galvanizado para mastro de diâmetro 2´, simples com 2 descidas</t>
  </si>
  <si>
    <t>42.03.060</t>
  </si>
  <si>
    <t>Isolador galvanizado para mastro de diâmetro 2´, reforçado com 1 descida</t>
  </si>
  <si>
    <t>42.03.080</t>
  </si>
  <si>
    <t>Isolador galvanizado para mastro de diâmetro 2´, reforçado com 2 descidas</t>
  </si>
  <si>
    <t>42.04</t>
  </si>
  <si>
    <t>Componentes de sustentacao para mastro galvanizado</t>
  </si>
  <si>
    <t>42.04.020</t>
  </si>
  <si>
    <t>Braçadeira de contraventagem para mastro de diâmetro 2´</t>
  </si>
  <si>
    <t>42.04.040</t>
  </si>
  <si>
    <t>Apoio para mastro de diâmetro 2´</t>
  </si>
  <si>
    <t>42.04.060</t>
  </si>
  <si>
    <t>Base para mastro de diâmetro 2´</t>
  </si>
  <si>
    <t>42.04.080</t>
  </si>
  <si>
    <t>Contraventagem com cabo para mastro de diâmetro 2´</t>
  </si>
  <si>
    <t>42.04.120</t>
  </si>
  <si>
    <t>Mastro simples galvanizado de diâmetro 2´</t>
  </si>
  <si>
    <t>42.04.140</t>
  </si>
  <si>
    <t>Suporte porta bandeira simples para mastro de diâmetro 2´</t>
  </si>
  <si>
    <t>42.04.160</t>
  </si>
  <si>
    <t>Suporte porta bandeira reforçado para mastro de diâmetro 2´</t>
  </si>
  <si>
    <t>42.05</t>
  </si>
  <si>
    <t>Componentes para cabo de descida</t>
  </si>
  <si>
    <t>42.05.010</t>
  </si>
  <si>
    <t>Sinalizador de obstáculo simples, sem célula fotoelétrica</t>
  </si>
  <si>
    <t>42.05.020</t>
  </si>
  <si>
    <t>Braçadeira para fixação do aparelho sinalizador para mastro de diâmetro 2´</t>
  </si>
  <si>
    <t>42.05.030</t>
  </si>
  <si>
    <t>Sinalizador de obstáculo duplo, sem célula fotoelétrica</t>
  </si>
  <si>
    <t>42.05.050</t>
  </si>
  <si>
    <t>Sinalizador de obstáculo simples, com célula fotoelétrica</t>
  </si>
  <si>
    <t>42.05.070</t>
  </si>
  <si>
    <t>Sinalizador de obstáculo duplo, com célula fotoelétrica</t>
  </si>
  <si>
    <t>42.05.100</t>
  </si>
  <si>
    <t>Caixa de inspeção suspensa</t>
  </si>
  <si>
    <t>42.05.110</t>
  </si>
  <si>
    <t>Conector cabo/haste de 3/4´</t>
  </si>
  <si>
    <t>42.05.120</t>
  </si>
  <si>
    <t>Conector de emenda em latão para cabo de até 50 mm² com 4 parafusos</t>
  </si>
  <si>
    <t>42.05.140</t>
  </si>
  <si>
    <t>Conector olhal cabo/haste de 3/4´</t>
  </si>
  <si>
    <t>42.05.160</t>
  </si>
  <si>
    <t>Conector olhal cabo/haste de 5/8´</t>
  </si>
  <si>
    <t>42.05.170</t>
  </si>
  <si>
    <t>Vergalhão liso de aço galvanizado, diâmetro de 3/8´</t>
  </si>
  <si>
    <t>42.05.180</t>
  </si>
  <si>
    <t>Esticador em latão para cabo de cobre</t>
  </si>
  <si>
    <t>42.05.190</t>
  </si>
  <si>
    <t>Haste de aterramento de 3/4´ x 3 m</t>
  </si>
  <si>
    <t>42.05.200</t>
  </si>
  <si>
    <t>Haste de aterramento de 5/8´ x 2,4 m</t>
  </si>
  <si>
    <t>42.05.210</t>
  </si>
  <si>
    <t>Haste de aterramento de 5/8´ x 3 m</t>
  </si>
  <si>
    <t>42.05.220</t>
  </si>
  <si>
    <t>Mastro para sinalizador de obstáculo, de 1,5 m x 3/4´</t>
  </si>
  <si>
    <t>42.05.230</t>
  </si>
  <si>
    <t>Clips de fixação para vergalhão em aço galvanizado de 3/8´</t>
  </si>
  <si>
    <t>42.05.240</t>
  </si>
  <si>
    <t>Suporte para tubo de proteção com chapa de encosto, diâmetro 2´</t>
  </si>
  <si>
    <t>42.05.250</t>
  </si>
  <si>
    <t>Barra condutora chata em alumínio de 3/4´ x 1/4´, inclusive acessórios de fixação</t>
  </si>
  <si>
    <t>42.05.260</t>
  </si>
  <si>
    <t>Suporte para tubo de proteção com grapa para chumbar, diâmetro 2´</t>
  </si>
  <si>
    <t>42.05.270</t>
  </si>
  <si>
    <t>Conector em latão estanhado para cabos de 16 a 50 mm² e vergalhões até 3/8´</t>
  </si>
  <si>
    <t>42.05.290</t>
  </si>
  <si>
    <t>Suporte para fixação de terminal aéreo e/ou de cabo de cobre nu, com base plana</t>
  </si>
  <si>
    <t>42.05.300</t>
  </si>
  <si>
    <t>Tampa para caixa de inspeção cilíndrica, aço galvanizado</t>
  </si>
  <si>
    <t>42.05.310</t>
  </si>
  <si>
    <t>Caixa de inspeção do terra cilíndrica em PVC rígido, diâmetro de 300 mm - h= 250 mm</t>
  </si>
  <si>
    <t>42.05.320</t>
  </si>
  <si>
    <t>Caixa de inspeção do terra cilíndrica em PVC rígido, diâmetro de 300 mm - h= 400 mm</t>
  </si>
  <si>
    <t>42.05.330</t>
  </si>
  <si>
    <t>Caixa de inspeção do terra cilíndrica em PVC rígido, diâmetro de 300 mm - h= 600 mm</t>
  </si>
  <si>
    <t>42.05.340</t>
  </si>
  <si>
    <t>Barra condutora chata em cobre de 3/4´ x 3/16´, inclusive acessórios de fixação</t>
  </si>
  <si>
    <t>42.05.370</t>
  </si>
  <si>
    <t>Caixa de equalização, de embutir, em aço com barramento, de 400 x 400 mm e tampa</t>
  </si>
  <si>
    <t>42.05.380</t>
  </si>
  <si>
    <t>Caixa de equalização, de embutir, em aço com barramento, de 200 x 200 mm e tampa</t>
  </si>
  <si>
    <t>42.05.390</t>
  </si>
  <si>
    <t>Presilha em latão para cabos de 16 até 50 mm²</t>
  </si>
  <si>
    <t>42.05.410</t>
  </si>
  <si>
    <t>Suporte para fixação de terminal aéreo e/ou de cabo de cobre nu, com base ondulada</t>
  </si>
  <si>
    <t>42.05.440</t>
  </si>
  <si>
    <t>Barra condutora chata em alumínio de 7/8´ x 1/8´, inclusive acessórios de fixação</t>
  </si>
  <si>
    <t>42.05.450</t>
  </si>
  <si>
    <t>Conector com rabicho e porca em latão para cabo de 16 a 35 mm²</t>
  </si>
  <si>
    <t>42.05.510</t>
  </si>
  <si>
    <t>Suporte para fixação de fita de alumínio 7/8´ x 1/8´ e/ou cabo de cobre nu, com base ondulada</t>
  </si>
  <si>
    <t>42.05.520</t>
  </si>
  <si>
    <t>Suporte para fixação de fita de alumínio 7/8´ x 1/8´, com base plana</t>
  </si>
  <si>
    <t>42.05.542</t>
  </si>
  <si>
    <t>Tela equipotencial em aço inoxidável, largura de 200 mm, espessura de 1,4 mm</t>
  </si>
  <si>
    <t>42.05.550</t>
  </si>
  <si>
    <t>Cordoalha flexível "Jumpers" de 25 x 235 mm, com 4 furos de 11 mm</t>
  </si>
  <si>
    <t>42.05.560</t>
  </si>
  <si>
    <t>Cordoalha flexível "Jumpers" de 25 x 300 mm, com 4 furos de 11 mm</t>
  </si>
  <si>
    <t>42.05.570</t>
  </si>
  <si>
    <t>Terminal estanhado com 1 furo e 1 compressão - 16 mm²</t>
  </si>
  <si>
    <t>42.05.580</t>
  </si>
  <si>
    <t>Terminal estanhado com 1 furo e 1 compressão - 35 mm²</t>
  </si>
  <si>
    <t>42.05.590</t>
  </si>
  <si>
    <t>Terminal estanhado com 1 furo e 1 compressão - 50 mm²</t>
  </si>
  <si>
    <t>42.05.620</t>
  </si>
  <si>
    <t>Terminal estanhado com 2 furos e 1 compressão - 50 mm²</t>
  </si>
  <si>
    <t>42.05.630</t>
  </si>
  <si>
    <t>Conector tipo ´X´ para aterramento de telas, acabamento estanhado, para cabo de 16 - 50 mm²</t>
  </si>
  <si>
    <t>42.05.650</t>
  </si>
  <si>
    <t>Malha fechada pré-fabricada em fio de cobre de 16mm e mesch 30 x 30cm para aterramento</t>
  </si>
  <si>
    <t>42.20</t>
  </si>
  <si>
    <t>Reparos, conservacoes e complementos - GRUPO 42</t>
  </si>
  <si>
    <t>42.20.080</t>
  </si>
  <si>
    <t>Solda exotérmica conexão cabo-cabo horizontal em X, bitola do cabo de 16-16mm² a 35-35mm²</t>
  </si>
  <si>
    <t>42.20.090</t>
  </si>
  <si>
    <t>Solda exotérmica conexão cabo-cabo horizontal em X, bitola do cabo de 50-25mm² a 95-50mm²</t>
  </si>
  <si>
    <t>42.20.120</t>
  </si>
  <si>
    <t>Solda exotérmica conexão cabo-cabo horizontal em X sobreposto, bitola do cabo de 35-35mm² a 50-35mm²</t>
  </si>
  <si>
    <t>42.20.130</t>
  </si>
  <si>
    <t>Solda exotérmica conexão cabo-cabo horizontal em X sobreposto, bitola do cabo de 50-50mm² a 95-50mm²</t>
  </si>
  <si>
    <t>42.20.150</t>
  </si>
  <si>
    <t>Solda exotérmica conexão cabo-cabo horizontal em T, bitola do cabo de 16-16mm² a 50-35mm², 70-35mm² e 95-35mm²</t>
  </si>
  <si>
    <t>42.20.160</t>
  </si>
  <si>
    <t>Solda exotérmica conexão cabo-cabo horizontal em T, bitola do cabo de 50-50mm² a 95-50mm²</t>
  </si>
  <si>
    <t>42.20.170</t>
  </si>
  <si>
    <t>Solda exotérmica conexão cabo-cabo horizontal reto, bitola do cabo de 16mm² a 70mm²</t>
  </si>
  <si>
    <t>42.20.190</t>
  </si>
  <si>
    <t>Solda exotérmica conexão cabo-haste em X sobreposto, bitola do cabo de 35mm² a 50mm² para haste de 5/8" e 3/4"</t>
  </si>
  <si>
    <t>42.20.210</t>
  </si>
  <si>
    <t>Solda exotérmica conexão cabo-haste em T, bitola do cabo de 35mm² para haste de 5/8" e 3/4"</t>
  </si>
  <si>
    <t>42.20.220</t>
  </si>
  <si>
    <t>Solda exotérmica conexão cabo-haste em T, bitola do cabo de 50mm² a 95mm² para haste de 5/8" e 3/4"</t>
  </si>
  <si>
    <t>42.20.230</t>
  </si>
  <si>
    <t>Solda exotérmica conexão cabo-haste na lateral, bitola do cabo de 25mm² a 70mm² para haste de 5/8" e 3/4"</t>
  </si>
  <si>
    <t>42.20.240</t>
  </si>
  <si>
    <t>Solda exotérmica conexão cabo-haste no topo, bitola do cabo de 25mm² a 35mm² para haste de 5/8"</t>
  </si>
  <si>
    <t>42.20.250</t>
  </si>
  <si>
    <t>Solda exotérmica conexão cabo-haste no topo, bitola do cabo de 50mm² a 95mm² para haste de 5/8" e 3/4"</t>
  </si>
  <si>
    <t>42.20.260</t>
  </si>
  <si>
    <t>Solda exotérmica conexão cabo-ferro de construção com cabo paralelo, bitola do cabo de 35mm² para haste de 5/8" e 3/4"</t>
  </si>
  <si>
    <t>42.20.270</t>
  </si>
  <si>
    <t>Solda exotérmica conexão cabo-ferro de construção com cabo paralelo, bitola do cabo de 50mm² a 70mm² para haste de 5/8" e 3/4"</t>
  </si>
  <si>
    <t>42.20.280</t>
  </si>
  <si>
    <t>Solda exotérmica conexão cabo-ferro de construção com cabo em X sobreposto, bitola do cabo de 35mm² a 70mm² para haste de 5/8"</t>
  </si>
  <si>
    <t>42.20.290</t>
  </si>
  <si>
    <t>Solda exotérmica conexão cabo-ferro de construção com cabo em X sobreposto, bitola do cabo de 35mm² a 70mm² para haste de 3/8"</t>
  </si>
  <si>
    <t>42.20.300</t>
  </si>
  <si>
    <t>Solda exotérmica conexão cabo-terminal com duas fixações, bitola do cabo de 25mm² a 50mm² para terminal 3x25</t>
  </si>
  <si>
    <t>42.20.310</t>
  </si>
  <si>
    <t>Solda exotérmica conexão cabo-superfície de aço, bitola do cabo de 16mm² a 35mm²</t>
  </si>
  <si>
    <t>42.20.320</t>
  </si>
  <si>
    <t>Solda exotérmica conexão cabo-superfície de aço, bitola do cabo de 50mm² a 95mm²</t>
  </si>
  <si>
    <t>43</t>
  </si>
  <si>
    <t>APARELHOS ELETRICOS, HIDRAULICOS E A GAS.</t>
  </si>
  <si>
    <t>43.01</t>
  </si>
  <si>
    <t>Bebedouros</t>
  </si>
  <si>
    <t>43.01.012</t>
  </si>
  <si>
    <t>Purificador de pressão elétrico em chapa eletrozincado pré-pintada e tampo em aço inoxidável, tipo coluna, capacidade de refrigeração de 2 l/h - simples</t>
  </si>
  <si>
    <t>43.01.032</t>
  </si>
  <si>
    <t>Purificador de pressão elétrico em chapa eletrozincado pré-pintada e tampo em aço inoxidável, tipo coluna, capacidade de refrigeração de 2 l/h - conjugado</t>
  </si>
  <si>
    <t>43.02</t>
  </si>
  <si>
    <t>Chuveiros</t>
  </si>
  <si>
    <t>43.02.010</t>
  </si>
  <si>
    <t>Chuveiro frio em PVC, diâmetro de 10 cm</t>
  </si>
  <si>
    <t>43.02.070</t>
  </si>
  <si>
    <t>Chuveiro com válvula de acionamento antivandalismo, DN= 3/4´</t>
  </si>
  <si>
    <t>43.02.080</t>
  </si>
  <si>
    <t>Chuveiro elétrico de 6.500W / 220V com resistência blindada</t>
  </si>
  <si>
    <t>43.02.100</t>
  </si>
  <si>
    <t>Chuveiro com jato regulável em metal com acabamento cromado</t>
  </si>
  <si>
    <t>43.02.122</t>
  </si>
  <si>
    <t>Chuveiro frio em PVC, com registro e tubo de ligação acoplados</t>
  </si>
  <si>
    <t>43.02.140</t>
  </si>
  <si>
    <t>Chuveiro elétrico de 5.500 W / 220 V em PVC</t>
  </si>
  <si>
    <t>43.02.160</t>
  </si>
  <si>
    <t>Chuveiro lava-olhos, acionamento manual, tubulação em ferro galvanizado com pintura epóxi cor verde</t>
  </si>
  <si>
    <t>43.02.170</t>
  </si>
  <si>
    <t>Chuveiro elétrico de 7.500W / 220 V, com resistência blindada</t>
  </si>
  <si>
    <t>43.02.180</t>
  </si>
  <si>
    <t>Ducha eletrônica de 6.800W até 7.900 W / 220 V</t>
  </si>
  <si>
    <t>43.03</t>
  </si>
  <si>
    <t>Aquecedores</t>
  </si>
  <si>
    <t>43.03.050</t>
  </si>
  <si>
    <t>Aquecedor a gás de acumulação, capacidade 300 l</t>
  </si>
  <si>
    <t>43.03.130</t>
  </si>
  <si>
    <t>Aquecedor a gás de acumulação, capacidade 500 l</t>
  </si>
  <si>
    <t>43.03.212</t>
  </si>
  <si>
    <t>Aquecedor de passagem elétrico individual, baixa pressão - 5.000 W / 6.400 W</t>
  </si>
  <si>
    <t>43.03.220</t>
  </si>
  <si>
    <t>Sistema de aquecimento de passagem a gás com sistema misturador para abastecimento de até 08 duchas</t>
  </si>
  <si>
    <t>43.03.230</t>
  </si>
  <si>
    <t>Sistema de aquecimento de passagem a gás com sistema misturador para abastecimento de até 16 duchas</t>
  </si>
  <si>
    <t>43.03.240</t>
  </si>
  <si>
    <t>Sistema de aquecimento de passagem a gás com sistema misturador para abastecimento de até 24 duchas</t>
  </si>
  <si>
    <t>43.03.500</t>
  </si>
  <si>
    <t>Coletor em alumínio para sistema de aquecimento solar com área coletora até 1,60 m²</t>
  </si>
  <si>
    <t>43.03.510</t>
  </si>
  <si>
    <t>Coletor em alumínio para sistema de aquecimento solar com área coletora até 2,00 m²</t>
  </si>
  <si>
    <t>43.03.550</t>
  </si>
  <si>
    <t>Reservatório térmico horizontal em aço inoxidável AISI 304, capacidade de 500 litros</t>
  </si>
  <si>
    <t>43.04</t>
  </si>
  <si>
    <t>Torneiras eletricas</t>
  </si>
  <si>
    <t>43.04.020</t>
  </si>
  <si>
    <t>Torneira elétrica</t>
  </si>
  <si>
    <t>43.05</t>
  </si>
  <si>
    <t>Exaustor, ventilador e circulador de ar</t>
  </si>
  <si>
    <t>43.05.030</t>
  </si>
  <si>
    <t>Exaustor elétrico em plástico, vazão de 150 a 190m³/h</t>
  </si>
  <si>
    <t>43.05.100</t>
  </si>
  <si>
    <t>Insuflador de ar compacto, para renovação de ar em ambientes, vazão máxima 93 m³/h</t>
  </si>
  <si>
    <t>43.06</t>
  </si>
  <si>
    <t>Emissores de som</t>
  </si>
  <si>
    <t>43.06.010</t>
  </si>
  <si>
    <t>Cigarra de embutir 50/60HZ até 127V, com placa</t>
  </si>
  <si>
    <t>43.07</t>
  </si>
  <si>
    <t>Aparelho condicionador de ar</t>
  </si>
  <si>
    <t>43.07.070</t>
  </si>
  <si>
    <t>Ar condicionado a frio, tipo split piso teto com capacidade de 48.000 BTU/h</t>
  </si>
  <si>
    <t>43.07.300</t>
  </si>
  <si>
    <t>Ar condicionado a frio, tipo split cassete com capacidade de 18.000 BTU/h</t>
  </si>
  <si>
    <t>43.07.310</t>
  </si>
  <si>
    <t>Ar condicionado a frio, tipo split cassete com capacidade de 24.000 BTU/h</t>
  </si>
  <si>
    <t>43.07.320</t>
  </si>
  <si>
    <t>Ar condicionado a frio, tipo split cassete com capacidade de 36.000 BTU/h</t>
  </si>
  <si>
    <t>43.07.330</t>
  </si>
  <si>
    <t>Ar condicionado a frio, tipo split parede com capacidade de 12.000 BTU/h</t>
  </si>
  <si>
    <t>43.07.340</t>
  </si>
  <si>
    <t>Ar condicionado a frio, tipo split parede com capacidade de 18.000 BTU/h</t>
  </si>
  <si>
    <t>43.07.350</t>
  </si>
  <si>
    <t>Ar condicionado a frio, tipo split parede com capacidade de 24.000 BTU/h</t>
  </si>
  <si>
    <t>43.07.360</t>
  </si>
  <si>
    <t>Ar condicionado a frio, tipo split parede com capacidade de 30.000 BTU/h</t>
  </si>
  <si>
    <t>43.07.380</t>
  </si>
  <si>
    <t>Ar condicionado a frio, tipo split piso teto com capacidade de 24.000 BTU/h</t>
  </si>
  <si>
    <t>43.07.390</t>
  </si>
  <si>
    <t>Ar condicionado a frio, tipo split piso teto com capacidade de 36.000 BTU/h</t>
  </si>
  <si>
    <t>43.08</t>
  </si>
  <si>
    <t>Equipamentos para sistema VRF ar condicionado</t>
  </si>
  <si>
    <t>43.08.001</t>
  </si>
  <si>
    <t>Condensador para sistema VRF de ar condicionado, capacidade até 6 TR</t>
  </si>
  <si>
    <t>43.08.002</t>
  </si>
  <si>
    <t>Condensador para sistema VRF de ar condicionado, capacidade de 8 TR a 10 TR</t>
  </si>
  <si>
    <t>43.08.003</t>
  </si>
  <si>
    <t>Condensador para sistema VRF de ar condicionado, capacidade de 11 TR a 13 TR</t>
  </si>
  <si>
    <t>43.08.004</t>
  </si>
  <si>
    <t>Condensador para sistema VRF de ar condicionado, capacidade de 14 TR a 16 TR</t>
  </si>
  <si>
    <t>43.08.020</t>
  </si>
  <si>
    <t>Evaporador para sistema VRF de ar condicionado, tipo parede, capacidade de 1 TR</t>
  </si>
  <si>
    <t>43.08.021</t>
  </si>
  <si>
    <t>Evaporador para sistema VRF de ar condicionado, tipo parede, capacidade de 2 TR</t>
  </si>
  <si>
    <t>43.08.022</t>
  </si>
  <si>
    <t>Evaporador para sistema VRF de ar condicionado, tipo parede, capacidade de 3 TR</t>
  </si>
  <si>
    <t>43.08.030</t>
  </si>
  <si>
    <t>Evaporador para sistema VRF de ar condicionado, tipo piso teto, capacidade de 1 TR</t>
  </si>
  <si>
    <t>43.08.031</t>
  </si>
  <si>
    <t>Evaporador para sistema VRF de ar condicionado, tipo piso teto, capacidade de 2 TR</t>
  </si>
  <si>
    <t>43.08.032</t>
  </si>
  <si>
    <t>Evaporador para sistema VRF de ar condicionado, tipo piso teto, capacidade de 3 TR</t>
  </si>
  <si>
    <t>43.08.033</t>
  </si>
  <si>
    <t>Evaporador para sistema VRF de ar condicionado, tipo piso teto, capacidade de 4 TR</t>
  </si>
  <si>
    <t>43.08.040</t>
  </si>
  <si>
    <t>Evaporador para sistema VRF de ar condicionado, tipo cassete, capacidade de 1 TR</t>
  </si>
  <si>
    <t>43.08.041</t>
  </si>
  <si>
    <t>Evaporador para sistema VRF de ar condicionado, tipo cassete, capacidade de 2 TR</t>
  </si>
  <si>
    <t>43.08.042</t>
  </si>
  <si>
    <t>Evaporador para sistema VRF de ar condicionado, tipo cassete, capacidade de 3 TR</t>
  </si>
  <si>
    <t>43.08.043</t>
  </si>
  <si>
    <t>Evaporador para sistema VRF de ar condicionado, tipo cassete, capacidade de 4 TR</t>
  </si>
  <si>
    <t>43.10</t>
  </si>
  <si>
    <t>Bombas centrifugas, uso geral</t>
  </si>
  <si>
    <t>43.10.050</t>
  </si>
  <si>
    <t>Conjunto motor-bomba (centrífuga) 10 cv, monoestágio, Hman= 24 a 36 mca, Q= 53 a 45 m³/h</t>
  </si>
  <si>
    <t>43.10.090</t>
  </si>
  <si>
    <t>Conjunto motor-bomba (centrífuga) 20 cv, monoestágio, Hman= 40 a 70 mca, Q= 76 a 28 m³/h</t>
  </si>
  <si>
    <t>43.10.110</t>
  </si>
  <si>
    <t>Conjunto motor-bomba (centrífuga) 5 cv, monoestágio, Hmam= 14 a 26 mca, Q= 56 a 30 m³/h</t>
  </si>
  <si>
    <t>43.10.130</t>
  </si>
  <si>
    <t>Conjunto motor-bomba (centrífuga) 3/4 cv, monoestágio, Hman= 10 a 16 mca, Q= 12,7 a 8 m³/h</t>
  </si>
  <si>
    <t>43.10.210</t>
  </si>
  <si>
    <t>Conjunto motor-bomba (centrífuga) 60 cv, monoestágio, Hman= 90 a 125 mca, Q= 115 a 50 m³/h</t>
  </si>
  <si>
    <t>43.10.230</t>
  </si>
  <si>
    <t>Conjunto motor-bomba (centrífuga) 2 cv, monoestágio, Hman= 12 a 27 mca, Q= 25 a 8 m³/h</t>
  </si>
  <si>
    <t>43.10.250</t>
  </si>
  <si>
    <t>Conjunto motor-bomba (centrífuga) 15 cv, monoestágio, Hman= 30 a 60 mca, Q= 82 a 20 m³/h</t>
  </si>
  <si>
    <t>43.10.290</t>
  </si>
  <si>
    <t>Conjunto motor-bomba (centrífuga) 5 cv, monoestágio, Hman= 24 a 33 mca, Q= 41,6 a 35,2 m³/h</t>
  </si>
  <si>
    <t>43.10.450</t>
  </si>
  <si>
    <t>Conjunto motor-bomba (centrífuga) 30 cv, monoestágio, Hman= 20 a 50 mca, Q= 197 a 112 m³/h</t>
  </si>
  <si>
    <t>43.10.452</t>
  </si>
  <si>
    <t>Conjunto motor-bomba (centrífuga) 1,5 cv, multiestágio, Hman= 20 a 35 mca, Q= 7,1 a 4,5 m³/h</t>
  </si>
  <si>
    <t>43.10.454</t>
  </si>
  <si>
    <t>Conjunto motor-bomba (centrífuga) 3 cv, multiestágio, Hman= 30 a 45 mca, Q= 12,4 a 8,4 m³/h</t>
  </si>
  <si>
    <t>43.10.456</t>
  </si>
  <si>
    <t>Conjunto motor-bomba (centrífuga) 3 cv, multiestágio, Hman= 35 a 60 mca, Q= 7,8 a 5,8 m³/h</t>
  </si>
  <si>
    <t>43.10.480</t>
  </si>
  <si>
    <t>Conjunto motor-bomba (centrífuga) 7,5 cv, multiestágio, Hman= 30 a 80 mca, Q= 21,6 a 12,0 m³/h</t>
  </si>
  <si>
    <t>43.10.490</t>
  </si>
  <si>
    <t>Conjunto motor-bomba (centrífuga) 5 cv, multiestágio, Hman= 25 a 50 mca, Q= 21,0 a 13,3 m³/h</t>
  </si>
  <si>
    <t>43.10.620</t>
  </si>
  <si>
    <t>Conjunto motor-bomba (centrífuga), 0,5 cv, monoestágio, Hman= 10 a 20 mca, Q= 7,5 a 1,5 m³/h</t>
  </si>
  <si>
    <t>43.10.670</t>
  </si>
  <si>
    <t>Conjunto motor-bomba (centrífuga) 0,5 cv, monoestágio, trifásico, Hman= 9 a 21 mca, Q= 8,3 a 2,0 m³/h</t>
  </si>
  <si>
    <t>43.10.730</t>
  </si>
  <si>
    <t>Conjunto motor-bomba (centrífuga) 30 cv, monoestágio trifásico, Hman= 70 a 94 mca, Q= 34,80 a 61,7 m³/h</t>
  </si>
  <si>
    <t>43.10.740</t>
  </si>
  <si>
    <t>Conjunto motor-bomba (centrífuga) 20 cv, monoestágio trifásico, Hman= 62 a 90 mca, Q= 21,1 a 43,8 m³/h</t>
  </si>
  <si>
    <t>43.10.750</t>
  </si>
  <si>
    <t>Conjunto motor-bomba (centrífuga) 1 cv, monoestágio trifásico, Hman= 8 a 25 mca e Q= 11 a 1,50 m³/h</t>
  </si>
  <si>
    <t>43.10.770</t>
  </si>
  <si>
    <t>Conjunto motor-bomba (centrífuga) 40 cv, monoestágio trifásico, Hman= 45 a 75 mca e Q= 120 a 75 m³/h</t>
  </si>
  <si>
    <t>43.10.780</t>
  </si>
  <si>
    <t>Conjunto motor-bomba (centrífuga) 50 cv, monoestágio trifásico, Hman= 61 a 81 mca e Q= 170 a 80 m³/h</t>
  </si>
  <si>
    <t>43.10.790</t>
  </si>
  <si>
    <t>Conjunto motor-bomba (centrífuga) 1 cv, multiestágio trifásico, Hman= 15 a 30 mca, Q= 6,5 a 4,2 m³/h</t>
  </si>
  <si>
    <t>43.10.794</t>
  </si>
  <si>
    <t>Conjunto motor-bomba (centrífuga) 1 cv, multiestágio trifásico, Hman= 70 a 115 mca e Q= 1,0 a 1,6 m³/h</t>
  </si>
  <si>
    <t>43.11</t>
  </si>
  <si>
    <t>Bombas submersiveis</t>
  </si>
  <si>
    <t>43.11.050</t>
  </si>
  <si>
    <t>Conjunto motor-bomba submersível para poço profundo de 6´, Q= 10 a 20m³/h, Hman= 80 a 48 mca, até 6 HP</t>
  </si>
  <si>
    <t>43.11.060</t>
  </si>
  <si>
    <t>Conjunto motor-bomba submersível para poço profundo de 6´, Q= 10 a 20m³/h, Hman= 108 a 64,5 mca, 8 HP</t>
  </si>
  <si>
    <t>43.11.100</t>
  </si>
  <si>
    <t>Conjunto motor-bomba submersível para poço profundo de 6´, Q= 10 a 20m³/h, Hman= 274 a 170 mca, 20 HP</t>
  </si>
  <si>
    <t>43.11.110</t>
  </si>
  <si>
    <t>Conjunto motor-bomba submersível para poço profundo de 6´, Q= 20 a 34m³/h, Hman= 56,5 a 32 mca, até 8 HP</t>
  </si>
  <si>
    <t>43.11.130</t>
  </si>
  <si>
    <t>Conjunto motor-bomba submersível para poço profundo de 6´, Q= 20 a 34m³/h, Hman= 92,5 a 53 mca, 12,5 HP</t>
  </si>
  <si>
    <t>43.11.150</t>
  </si>
  <si>
    <t>Conjunto motor-bomba submersível para poço profundo de 6´, Q= 20 a 34m³/h, Hman= 152 a 88 mca, 20 HP</t>
  </si>
  <si>
    <t>43.11.320</t>
  </si>
  <si>
    <t>Conjunto motor-bomba submersível vertical para esgoto, Q= 4,8 a 25,8 m³/h, Hmam= 19 a 5 mca, potência 1 cv, diâmetro de sólidos até 20mm</t>
  </si>
  <si>
    <t>43.11.330</t>
  </si>
  <si>
    <t>Conjunto motor-bomba submersível vertical para esgoto, Q= 4,6 a 57,2 m³/h, Hman= 13 a 4 mca, potência 2 a 3,5 cv, diâmetro de sólidos até 50mm</t>
  </si>
  <si>
    <t>43.11.360</t>
  </si>
  <si>
    <t>Conjunto motor-bomba submersível vertical para águas residuais, Q= 2 a16 m³/h, Hman= 12 a 2 mca, potência de 0,5 cv</t>
  </si>
  <si>
    <t>43.11.370</t>
  </si>
  <si>
    <t>Conjunto motor-bomba submersível vertical para águas residuais, Q= 3 a 20 m³/h, Hman= 13 a 5 mca, potência de 1 cv</t>
  </si>
  <si>
    <t>43.11.380</t>
  </si>
  <si>
    <t>Conjunto motor-bomba submersível vertical para águas residuais, Q= 10 a 50 m³/h, Hman= 22 a 4 mca, potência 4 cv</t>
  </si>
  <si>
    <t>43.11.390</t>
  </si>
  <si>
    <t>Conjunto motor-bomba submersível vertical para águas residuais, Q= 8 a 45 m³/h, Hman= 10,5 a 3,5 mca, potência 1,5 cv</t>
  </si>
  <si>
    <t>43.11.400</t>
  </si>
  <si>
    <t>Conjunto motor-bomba submersível vertical para esgoto, Q= 3,4 a 86,3 m³/h, Hman= 14 a 5 mca, potência 5 cv</t>
  </si>
  <si>
    <t>43.11.410</t>
  </si>
  <si>
    <t>Conjunto motor-bomba submersível vertical para esgoto, Q= 9,1 a 113,6m³/h, Hman= 20 a 15 mca, potência 10 cv</t>
  </si>
  <si>
    <t>43.11.420</t>
  </si>
  <si>
    <t>Conjunto motor-bomba submersível vertical para esgoto, Q=9,3 a 69,0 m³/h, Hman=15 a 7 mca, potência 3cv, diâmetro de sólidos 50/65mm</t>
  </si>
  <si>
    <t>43.11.460</t>
  </si>
  <si>
    <t>Conjunto motor-bomba submersível vertical para esgoto, Q= 40 m³/h, Hman= 40 mca, diâmetro de sólidos até 50 mm</t>
  </si>
  <si>
    <t>43.12</t>
  </si>
  <si>
    <t>Bombas especiais, uso industrial</t>
  </si>
  <si>
    <t>43.12.500</t>
  </si>
  <si>
    <t>Filtro de areia com carga de areia filtrante, vazão de 16,9 m³/h</t>
  </si>
  <si>
    <t>43.20</t>
  </si>
  <si>
    <t>Reparos, conservacoes e complementos - GRUPO 43</t>
  </si>
  <si>
    <t>43.20.130</t>
  </si>
  <si>
    <t>Caixa de passagem para condicionamento de ar tipo Split, com saída de dreno único na vertical - 39 x 22 x 6 cm</t>
  </si>
  <si>
    <t>43.20.140</t>
  </si>
  <si>
    <t>Bomba de remoção de condensados para condicionadores de ar</t>
  </si>
  <si>
    <t>43.20.200</t>
  </si>
  <si>
    <t>Controlador de temperatura analógico</t>
  </si>
  <si>
    <t>43.20.210</t>
  </si>
  <si>
    <t>Bomba de circulação para água quente</t>
  </si>
  <si>
    <t>43.20.250</t>
  </si>
  <si>
    <t>Poço termométrico em alumínio, com haste de 30mm e rosca 1/2" npt</t>
  </si>
  <si>
    <t>43.20.260</t>
  </si>
  <si>
    <t>Termostato para aquecimento ou refrigeração com programação horária</t>
  </si>
  <si>
    <t>44</t>
  </si>
  <si>
    <t>APARELHOS E METAIS HIDRAULICOS</t>
  </si>
  <si>
    <t>44.01</t>
  </si>
  <si>
    <t>Aparelhos e loucas</t>
  </si>
  <si>
    <t>44.01.030</t>
  </si>
  <si>
    <t>Bacia turca de louça - 6 litros</t>
  </si>
  <si>
    <t>44.01.040</t>
  </si>
  <si>
    <t xml:space="preserve">Bacia sifonada com caixa de descarga acoplada e tampa - infantil	</t>
  </si>
  <si>
    <t>44.01.050</t>
  </si>
  <si>
    <t>Bacia sifonada de louça sem tampa - 6 litros</t>
  </si>
  <si>
    <t>44.01.070</t>
  </si>
  <si>
    <t>Bacia sifonada de louça sem tampa com saída horizontal - 6 litros</t>
  </si>
  <si>
    <t>44.01.100</t>
  </si>
  <si>
    <t>Lavatório de louça sem coluna</t>
  </si>
  <si>
    <t>44.01.110</t>
  </si>
  <si>
    <t>Lavatório de louça com coluna</t>
  </si>
  <si>
    <t>44.01.160</t>
  </si>
  <si>
    <t>Lavatório de louça pequeno com coluna suspensa - linha especial</t>
  </si>
  <si>
    <t>44.01.170</t>
  </si>
  <si>
    <t>Lavatório em polipropileno</t>
  </si>
  <si>
    <t>44.01.200</t>
  </si>
  <si>
    <t>Mictório de louça sifonado auto aspirante</t>
  </si>
  <si>
    <t>44.01.240</t>
  </si>
  <si>
    <t>Lavatório em louça com coluna suspensa</t>
  </si>
  <si>
    <t>44.01.270</t>
  </si>
  <si>
    <t>Cuba de louça de embutir oval</t>
  </si>
  <si>
    <t>44.01.310</t>
  </si>
  <si>
    <t>Tanque de louça com coluna de 30 litros</t>
  </si>
  <si>
    <t>44.01.360</t>
  </si>
  <si>
    <t>Tanque de louça com coluna de 18 a 20 litros</t>
  </si>
  <si>
    <t>44.01.370</t>
  </si>
  <si>
    <t>Tanque em granito sintético, linha comercial - sem pertences</t>
  </si>
  <si>
    <t>44.01.610</t>
  </si>
  <si>
    <t>Lavatório de louça para canto, sem coluna - sem pertences</t>
  </si>
  <si>
    <t>44.01.680</t>
  </si>
  <si>
    <t>Caixa de descarga em plástico, de sobrepor, capacidade 9 litros com engate flexível</t>
  </si>
  <si>
    <t>44.01.690</t>
  </si>
  <si>
    <t>Tanque de louça sem coluna de 30 litros</t>
  </si>
  <si>
    <t>44.01.800</t>
  </si>
  <si>
    <t>Bacia sifonada com caixa de descarga acoplada sem tampa - 6 litros</t>
  </si>
  <si>
    <t>44.01.850</t>
  </si>
  <si>
    <t>Cuba de louça de embutir redonda</t>
  </si>
  <si>
    <t>44.02</t>
  </si>
  <si>
    <t>Bancadas e tampos</t>
  </si>
  <si>
    <t>44.02.062</t>
  </si>
  <si>
    <t>Tampo/bancada em granito, com frontão, espessura de 2 cm, acabamento polido</t>
  </si>
  <si>
    <t>44.02.100</t>
  </si>
  <si>
    <t>Tampo/bancada em mármore nacional espessura de 3 cm</t>
  </si>
  <si>
    <t>44.02.200</t>
  </si>
  <si>
    <t>Tampo/bancada em concreto armado, revestido em aço inoxidável fosco polido</t>
  </si>
  <si>
    <t>44.02.300</t>
  </si>
  <si>
    <t>Superfície sólido mineral para bancadas, saias, frontões e/ou cubas</t>
  </si>
  <si>
    <t>44.03</t>
  </si>
  <si>
    <t>Acessorios e metais</t>
  </si>
  <si>
    <t>44.03.010</t>
  </si>
  <si>
    <t>Dispenser toalheiro em ABS e policarbonato para bobina de 20 cm x 200 m, com alavanca</t>
  </si>
  <si>
    <t>44.03.020</t>
  </si>
  <si>
    <t>Meia saboneteira de louça de embutir</t>
  </si>
  <si>
    <t>44.03.030</t>
  </si>
  <si>
    <t>Dispenser toalheiro metálico esmaltado para bobina de 25cm x 50m, sem alavanca</t>
  </si>
  <si>
    <t>44.03.040</t>
  </si>
  <si>
    <t>Saboneteira de louça de embutir</t>
  </si>
  <si>
    <t>44.03.050</t>
  </si>
  <si>
    <t>Dispenser papel higiênico em ABS para rolão 300 / 600 m, com visor</t>
  </si>
  <si>
    <t>44.03.080</t>
  </si>
  <si>
    <t>Porta-papel de louça de embutir</t>
  </si>
  <si>
    <t>44.03.090</t>
  </si>
  <si>
    <t>Cabide cromado para banheiro</t>
  </si>
  <si>
    <t>44.03.130</t>
  </si>
  <si>
    <t>Saboneteira tipo dispenser, para refil de 800 ml</t>
  </si>
  <si>
    <t>44.03.180</t>
  </si>
  <si>
    <t>Dispenser toalheiro em ABS, para folhas</t>
  </si>
  <si>
    <t>44.03.210</t>
  </si>
  <si>
    <t>Ducha cromada simples</t>
  </si>
  <si>
    <t>44.03.260</t>
  </si>
  <si>
    <t>Armário de plástico de embutir, para lavatório</t>
  </si>
  <si>
    <t>44.03.300</t>
  </si>
  <si>
    <t>Torneira volante tipo alavanca</t>
  </si>
  <si>
    <t>44.03.315</t>
  </si>
  <si>
    <t>Torneira de mesa com bica móvel e alavanca</t>
  </si>
  <si>
    <t>44.03.316</t>
  </si>
  <si>
    <t>Torneira misturador clínica de mesa com arejador articulado, acionamento cotovelo</t>
  </si>
  <si>
    <t>44.03.360</t>
  </si>
  <si>
    <t>Ducha higiênica cromada</t>
  </si>
  <si>
    <t>44.03.370</t>
  </si>
  <si>
    <t>Torneira curta com rosca para uso geral, em latão fundido sem acabamento, DN= 1/2´</t>
  </si>
  <si>
    <t>44.03.380</t>
  </si>
  <si>
    <t>Torneira curta com rosca para uso geral, em latão fundido sem acabamento, DN= 3/4´</t>
  </si>
  <si>
    <t>44.03.400</t>
  </si>
  <si>
    <t>Torneira curta com rosca para uso geral, em latão fundido cromado, DN= 3/4´</t>
  </si>
  <si>
    <t>44.03.420</t>
  </si>
  <si>
    <t>Torneira curta sem rosca para uso geral, em latão fundido sem acabamento, DN= 3/4´</t>
  </si>
  <si>
    <t>44.03.430</t>
  </si>
  <si>
    <t>Torneira curta sem rosca para uso geral, em latão fundido cromado, DN= 1/2´</t>
  </si>
  <si>
    <t>44.03.440</t>
  </si>
  <si>
    <t>Torneira curta sem rosca para uso geral, em latão fundido cromado, DN= 3/4´</t>
  </si>
  <si>
    <t>44.03.450</t>
  </si>
  <si>
    <t>Torneira longa sem rosca para uso geral, em latão fundido cromado</t>
  </si>
  <si>
    <t>44.03.470</t>
  </si>
  <si>
    <t>Torneira de parede para pia com bica móvel e arejador, em latão fundido cromado</t>
  </si>
  <si>
    <t>44.03.500</t>
  </si>
  <si>
    <t>Aparelho misturador de parede, para pia, com bica móvel, acabamento cromado</t>
  </si>
  <si>
    <t>44.03.510</t>
  </si>
  <si>
    <t>Torneira de parede antivandalismo, DN= 3/4´</t>
  </si>
  <si>
    <t>44.03.590</t>
  </si>
  <si>
    <t>Torneira de mesa para pia com bica móvel e arejador em latão fundido cromado</t>
  </si>
  <si>
    <t>44.03.630</t>
  </si>
  <si>
    <t>Torneira de acionamento restrito em latão cromado, DN= 1/2´ com adaptador para 3/4´</t>
  </si>
  <si>
    <t>44.03.640</t>
  </si>
  <si>
    <t>Torneira de parede acionamento hidromecânico, em latão cromado, DN= 1/2´ ou 3/4´</t>
  </si>
  <si>
    <t>44.03.645</t>
  </si>
  <si>
    <t>Torneira de mesa automática, acionamento hidromecânico, em latão cromado, DN= 1/2´ou 3/4´</t>
  </si>
  <si>
    <t>44.03.670</t>
  </si>
  <si>
    <t>Caixa de descarga de embutir, acionamento frontal, completa</t>
  </si>
  <si>
    <t>44.03.690</t>
  </si>
  <si>
    <t>Torneira de parede em ABS, DN 1/2´ ou 3/4´, 10cm</t>
  </si>
  <si>
    <t>44.03.700</t>
  </si>
  <si>
    <t>Torneira de parede em ABS, DN 1/2´ ou 3/4´, 15cm</t>
  </si>
  <si>
    <t>44.03.720</t>
  </si>
  <si>
    <t>Torneira de mesa para lavatório, acionamento hidromecânico com alavanca, registro integrado regulador de vazão, em latão cromado, DN= 1/2´</t>
  </si>
  <si>
    <t>44.03.810</t>
  </si>
  <si>
    <t>Aparelho misturador de mesa para pia com bica móvel, acabamento cromado</t>
  </si>
  <si>
    <t>44.03.825</t>
  </si>
  <si>
    <t>Misturador termostato para chuveiro ou ducha, acabamento cromado</t>
  </si>
  <si>
    <t>44.03.900</t>
  </si>
  <si>
    <t>Secador de mãos em ABS</t>
  </si>
  <si>
    <t>44.03.920</t>
  </si>
  <si>
    <t>Ducha higiênica com registro</t>
  </si>
  <si>
    <t>44.03.931</t>
  </si>
  <si>
    <t>Desviador para duchas e chuveiros</t>
  </si>
  <si>
    <t>44.03.940</t>
  </si>
  <si>
    <t>Válvula dupla para bancada de laboratório, uso em GLP, com bico para mangueira - diâmetro de 1/4´ a 1/2´</t>
  </si>
  <si>
    <t>44.03.950</t>
  </si>
  <si>
    <t>Válvula para cuba de laboratório, com nuca giratória e bico escalonado para mangueira</t>
  </si>
  <si>
    <t>44.04</t>
  </si>
  <si>
    <t>Prateleiras</t>
  </si>
  <si>
    <t>44.04.030</t>
  </si>
  <si>
    <t>Prateleira em granito com espessura de 2 cm</t>
  </si>
  <si>
    <t>44.04.040</t>
  </si>
  <si>
    <t>Prateleira em granilite</t>
  </si>
  <si>
    <t>44.04.050</t>
  </si>
  <si>
    <t>Prateleira em granito com espessura de 3 cm</t>
  </si>
  <si>
    <t>44.06</t>
  </si>
  <si>
    <t>Aparelhos de aco inoxidavel</t>
  </si>
  <si>
    <t>44.06.010</t>
  </si>
  <si>
    <t>Lavatório coletivo em aço inoxidável</t>
  </si>
  <si>
    <t>44.06.100</t>
  </si>
  <si>
    <t>Mictório coletivo em aço inoxidável</t>
  </si>
  <si>
    <t>44.06.200</t>
  </si>
  <si>
    <t>Tanque em aço inoxidável</t>
  </si>
  <si>
    <t>44.06.250</t>
  </si>
  <si>
    <t>Cuba em aço inoxidável simples de 300 x 140mm</t>
  </si>
  <si>
    <t>44.06.300</t>
  </si>
  <si>
    <t>Cuba em aço inoxidável simples de 400x340x140mm</t>
  </si>
  <si>
    <t>44.06.310</t>
  </si>
  <si>
    <t>Cuba em aço inoxidável simples de 465x300x140mm</t>
  </si>
  <si>
    <t>44.06.320</t>
  </si>
  <si>
    <t>Cuba em aço inoxidável simples de 560x330x140mm</t>
  </si>
  <si>
    <t>44.06.330</t>
  </si>
  <si>
    <t>Cuba em aço inoxidável simples de 500x400x400mm</t>
  </si>
  <si>
    <t>44.06.360</t>
  </si>
  <si>
    <t>Cuba em aço inoxidável simples de 500x400x200mm</t>
  </si>
  <si>
    <t>44.06.370</t>
  </si>
  <si>
    <t>Cuba em aço inoxidável simples de 500x400x250mm</t>
  </si>
  <si>
    <t>44.06.400</t>
  </si>
  <si>
    <t>Cuba em aço inoxidável simples de 500x400x300mm</t>
  </si>
  <si>
    <t>44.06.410</t>
  </si>
  <si>
    <t>Cuba em aço inoxidável simples de 600x500x300mm</t>
  </si>
  <si>
    <t>44.06.470</t>
  </si>
  <si>
    <t>Cuba em aço inoxidável simples de 600x500x350mm</t>
  </si>
  <si>
    <t>44.06.520</t>
  </si>
  <si>
    <t>Cuba em aço inoxidável simples de 600x500x400mm</t>
  </si>
  <si>
    <t>44.06.570</t>
  </si>
  <si>
    <t>Cuba em aço inoxidável simples de 700x600x450mm</t>
  </si>
  <si>
    <t>44.06.600</t>
  </si>
  <si>
    <t>Cuba em aço inoxidável simples de 1400x900x500mm</t>
  </si>
  <si>
    <t>44.06.610</t>
  </si>
  <si>
    <t>Cuba em aço inoxidável simples de 1100x600x400mm</t>
  </si>
  <si>
    <t>44.06.700</t>
  </si>
  <si>
    <t>Cuba em aço inoxidável dupla de 715x400x140mm</t>
  </si>
  <si>
    <t>44.06.710</t>
  </si>
  <si>
    <t>Cuba em aço inoxidável dupla de 835x340x140mm</t>
  </si>
  <si>
    <t>44.06.750</t>
  </si>
  <si>
    <t>Cuba em aço inoxidável dupla de 1020x400x250mm</t>
  </si>
  <si>
    <t>44.20</t>
  </si>
  <si>
    <t>Reparos, conservacoes e complementos - GRUPO 44</t>
  </si>
  <si>
    <t>44.20.010</t>
  </si>
  <si>
    <t>Sifão plástico sanfonado universal de 1´</t>
  </si>
  <si>
    <t>44.20.020</t>
  </si>
  <si>
    <t>Recolocação de torneiras</t>
  </si>
  <si>
    <t>44.20.040</t>
  </si>
  <si>
    <t>Recolocação de sifões</t>
  </si>
  <si>
    <t>44.20.060</t>
  </si>
  <si>
    <t>Recolocação de aparelhos sanitários, incluindo acessórios</t>
  </si>
  <si>
    <t>44.20.080</t>
  </si>
  <si>
    <t>Recolocação de caixas de descarga de sobrepor</t>
  </si>
  <si>
    <t>44.20.100</t>
  </si>
  <si>
    <t>Engate flexível metálico DN= 1/2´</t>
  </si>
  <si>
    <t>44.20.110</t>
  </si>
  <si>
    <t>Engate flexível de PVC DN= 1/2´</t>
  </si>
  <si>
    <t>44.20.120</t>
  </si>
  <si>
    <t>Canopla para válvula de descarga</t>
  </si>
  <si>
    <t>44.20.121</t>
  </si>
  <si>
    <t>Arejador com articulador em ABS cromado para torneira padrão, completo</t>
  </si>
  <si>
    <t>44.20.130</t>
  </si>
  <si>
    <t>Tubo de ligação para mictório, DN= 1/2´</t>
  </si>
  <si>
    <t>44.20.150</t>
  </si>
  <si>
    <t>Acabamento cromado para registro</t>
  </si>
  <si>
    <t>44.20.160</t>
  </si>
  <si>
    <t>Botão para válvula de descarga</t>
  </si>
  <si>
    <t>44.20.180</t>
  </si>
  <si>
    <t>Reparo para válvula de descarga</t>
  </si>
  <si>
    <t>44.20.200</t>
  </si>
  <si>
    <t>Sifão de metal cromado de 1 1/2´ x 2´</t>
  </si>
  <si>
    <t>44.20.220</t>
  </si>
  <si>
    <t>Sifão de metal cromado de 1´ x 1 1/2´</t>
  </si>
  <si>
    <t>44.20.230</t>
  </si>
  <si>
    <t>Tubo de ligação para sanitário</t>
  </si>
  <si>
    <t>44.20.240</t>
  </si>
  <si>
    <t>Sifão plástico com copo, rígido, de 1´ x 1 1/2´</t>
  </si>
  <si>
    <t>44.20.260</t>
  </si>
  <si>
    <t>Sifão plástico com copo, rígido, de 1 1/4´ x 2´</t>
  </si>
  <si>
    <t>44.20.280</t>
  </si>
  <si>
    <t>Tampa de plástico para bacia sanitária</t>
  </si>
  <si>
    <t>44.20.300</t>
  </si>
  <si>
    <t>Bolsa para bacia sanitária</t>
  </si>
  <si>
    <t>44.20.310</t>
  </si>
  <si>
    <t>Filtro de pressão em ABS, para 360 l/h</t>
  </si>
  <si>
    <t>44.20.390</t>
  </si>
  <si>
    <t>Válvula de PVC para lavatório</t>
  </si>
  <si>
    <t>44.20.620</t>
  </si>
  <si>
    <t>Válvula americana</t>
  </si>
  <si>
    <t>44.20.640</t>
  </si>
  <si>
    <t>Válvula de metal cromado de 1 1/2´</t>
  </si>
  <si>
    <t>44.20.650</t>
  </si>
  <si>
    <t>Válvula de metal cromado de 1´</t>
  </si>
  <si>
    <t>45</t>
  </si>
  <si>
    <t>ENTRADA DE AGUA, INCÊNDIO E GAS</t>
  </si>
  <si>
    <t>45.01</t>
  </si>
  <si>
    <t>Entrada de agua</t>
  </si>
  <si>
    <t>45.01.020</t>
  </si>
  <si>
    <t>Entrada completa de água com abrigo e registro de gaveta, DN= 3/4´</t>
  </si>
  <si>
    <t>45.01.040</t>
  </si>
  <si>
    <t>Entrada completa de água com abrigo e registro de gaveta, DN= 1´</t>
  </si>
  <si>
    <t>45.01.060</t>
  </si>
  <si>
    <t>Entrada completa de água com abrigo e registro de gaveta, DN= 1 1/2´</t>
  </si>
  <si>
    <t>45.01.066</t>
  </si>
  <si>
    <t>Entrada completa de água com abrigo e registro de gaveta, DN= 2´</t>
  </si>
  <si>
    <t>45.01.080</t>
  </si>
  <si>
    <t>Entrada completa de água com abrigo e registro de gaveta, DN= 2 1/2´</t>
  </si>
  <si>
    <t>45.01.082</t>
  </si>
  <si>
    <t>Entrada completa de água com abrigo e registro de gaveta, DN= 3´</t>
  </si>
  <si>
    <t>45.02</t>
  </si>
  <si>
    <t>Entrada de gas</t>
  </si>
  <si>
    <t>45.02.020</t>
  </si>
  <si>
    <t>Entrada completa de gás GLP domiciliar com 2 bujões de 13 kg</t>
  </si>
  <si>
    <t>45.02.040</t>
  </si>
  <si>
    <t>Entrada completa de gás GLP com 2 cilindros de 45 kg</t>
  </si>
  <si>
    <t>45.02.060</t>
  </si>
  <si>
    <t>Entrada completa de gás GLP com 4 cilindros de 45 kg</t>
  </si>
  <si>
    <t>45.02.080</t>
  </si>
  <si>
    <t>Entrada completa de gás GLP com 6 cilindros de 45 kg</t>
  </si>
  <si>
    <t>45.02.200</t>
  </si>
  <si>
    <t>Abrigo padronizado de gás GLP encanado</t>
  </si>
  <si>
    <t>45.03</t>
  </si>
  <si>
    <t>Hidrômetro</t>
  </si>
  <si>
    <t>45.03.010</t>
  </si>
  <si>
    <t>Hidrômetro em ferro fundido, diâmetro 50 mm (2´)</t>
  </si>
  <si>
    <t>45.03.030</t>
  </si>
  <si>
    <t>Hidrômetro em ferro fundido, diâmetro 100 mm (4´)</t>
  </si>
  <si>
    <t>45.03.100</t>
  </si>
  <si>
    <t>Hidrômetro em bronze, diâmetro de 25 mm (1´)</t>
  </si>
  <si>
    <t>45.03.110</t>
  </si>
  <si>
    <t>Hidrômetro em bronze, diâmetro de 40 mm (1 1/2´)</t>
  </si>
  <si>
    <t>45.03.200</t>
  </si>
  <si>
    <t>Filtro tipo cesto para hidrômetro de 50 mm (2´)</t>
  </si>
  <si>
    <t>45.20</t>
  </si>
  <si>
    <t>Reparos, conservacoes e complementos - GRUPO 45</t>
  </si>
  <si>
    <t>45.20.020</t>
  </si>
  <si>
    <t>Cilindro de gás (GLP) de 45 kg, com carga</t>
  </si>
  <si>
    <t>46</t>
  </si>
  <si>
    <t>TUBULACAO E CONDUTORES PARA LIQUIDOS E GASES.</t>
  </si>
  <si>
    <t>46.01</t>
  </si>
  <si>
    <t>Tubulacao em PVC rigido marrom para sistemas prediais de agua fria</t>
  </si>
  <si>
    <t>46.01.010</t>
  </si>
  <si>
    <t>Tubo de PVC rígido soldável marrom, DN= 20 mm, (1/2´), inclusive conexões</t>
  </si>
  <si>
    <t>46.01.020</t>
  </si>
  <si>
    <t>Tubo de PVC rígido soldável marrom, DN= 25 mm, (3/4´), inclusive conexões</t>
  </si>
  <si>
    <t>46.01.030</t>
  </si>
  <si>
    <t>Tubo de PVC rígido soldável marrom, DN= 32 mm, (1´), inclusive conexões</t>
  </si>
  <si>
    <t>46.01.040</t>
  </si>
  <si>
    <t>Tubo de PVC rígido soldável marrom, DN= 40 mm, (1 1/4´), inclusive conexões</t>
  </si>
  <si>
    <t>46.01.050</t>
  </si>
  <si>
    <t>Tubo de PVC rígido soldável marrom, DN= 50 mm, (1 1/2´), inclusive conexões</t>
  </si>
  <si>
    <t>46.01.060</t>
  </si>
  <si>
    <t>Tubo de PVC rígido soldável marrom, DN= 60 mm, (2´), inclusive conexões</t>
  </si>
  <si>
    <t>46.01.070</t>
  </si>
  <si>
    <t>Tubo de PVC rígido soldável marrom, DN= 75 mm, (2 1/2´), inclusive conexões</t>
  </si>
  <si>
    <t>46.01.080</t>
  </si>
  <si>
    <t>Tubo de PVC rígido soldável marrom, DN= 85 mm, (3´), inclusive conexões</t>
  </si>
  <si>
    <t>46.01.090</t>
  </si>
  <si>
    <t>Tubo de PVC rígido soldável marrom, DN= 110 mm, (4´), inclusive conexões</t>
  </si>
  <si>
    <t>46.02</t>
  </si>
  <si>
    <t>Tubulacao em PVC rigido branco para esgoto domiciliar</t>
  </si>
  <si>
    <t>46.02.010</t>
  </si>
  <si>
    <t>Tubo de PVC rígido branco, pontas lisas, soldável, linha esgoto série normal, DN= 40 mm, inclusive conexões</t>
  </si>
  <si>
    <t>46.02.050</t>
  </si>
  <si>
    <t>Tubo de PVC rígido branco PxB com virola e anel de borracha, linha esgoto série normal, DN= 50 mm, inclusive conexões</t>
  </si>
  <si>
    <t>46.02.060</t>
  </si>
  <si>
    <t>Tubo de PVC rígido branco PxB com virola e anel de borracha, linha esgoto série normal, DN= 75 mm, inclusive conexões</t>
  </si>
  <si>
    <t>46.02.070</t>
  </si>
  <si>
    <t>Tubo de PVC rígido branco PxB com virola e anel de borracha, linha esgoto série normal, DN= 100 mm, inclusive conexões</t>
  </si>
  <si>
    <t>46.03</t>
  </si>
  <si>
    <t>Tubulacao em PVC rigido branco serie R - A.P e esgoto domiciliar</t>
  </si>
  <si>
    <t>46.03.038</t>
  </si>
  <si>
    <t>Tubo de PVC rígido PxB com virola e anel de borracha, linha esgoto série reforçada ´R´, DN= 50 mm, inclusive conexões</t>
  </si>
  <si>
    <t>46.03.040</t>
  </si>
  <si>
    <t>Tubo de PVC rígido PxB com virola e anel de borracha, linha esgoto série reforçada ´R´, DN= 75 mm, inclusive conexões</t>
  </si>
  <si>
    <t>46.03.050</t>
  </si>
  <si>
    <t>Tubo de PVC rígido PxB com virola e anel de borracha, linha esgoto série reforçada ´R´, DN= 100 mm, inclusive conexões</t>
  </si>
  <si>
    <t>46.03.060</t>
  </si>
  <si>
    <t>Tubo de PVC rígido PxB com virola e anel de borracha, linha esgoto série reforçada ´R´. DN= 150 mm, inclusive conexões</t>
  </si>
  <si>
    <t>46.03.080</t>
  </si>
  <si>
    <t>Tubo de PVC rígido, pontas lisas, soldável, linha esgoto série reforçada ´R´, DN= 40 mm, inclusive conexões</t>
  </si>
  <si>
    <t>46.04</t>
  </si>
  <si>
    <t>Tubulacao em PVC rigido com junta elastica - aducao e distribuicao de agua</t>
  </si>
  <si>
    <t>46.04.010</t>
  </si>
  <si>
    <t>Tubo de PVC rígido tipo PBA classe 15, DN= 50mm, (DE= 60mm), inclusive conexões</t>
  </si>
  <si>
    <t>46.04.020</t>
  </si>
  <si>
    <t>Tubo de PVC rígido tipo PBA classe 15, DN= 75mm, (DE= 85mm), inclusive conexões</t>
  </si>
  <si>
    <t>46.04.030</t>
  </si>
  <si>
    <t>Tubo de PVC rígido tipo PBA classe 15, DN= 100mm, (DE= 110mm), inclusive conexões</t>
  </si>
  <si>
    <t>46.04.040</t>
  </si>
  <si>
    <t>Tubo de PVC rígido DEFoFo, DN= 100mm (DE= 118mm), inclusive conexões</t>
  </si>
  <si>
    <t>46.04.050</t>
  </si>
  <si>
    <t>Tubo de PVC rígido DEFoFo, DN= 150mm (DE= 170mm), inclusive conexões</t>
  </si>
  <si>
    <t>46.04.070</t>
  </si>
  <si>
    <t>Tubo de PVC rígido DEFoFo, DN= 200mm (DE= 222mm), inclusive conexões</t>
  </si>
  <si>
    <t>46.04.080</t>
  </si>
  <si>
    <t>Tubo de PVC rígido DEFoFo, DN= 250mm (DE= 274mm), inclusive conexões</t>
  </si>
  <si>
    <t>46.04.090</t>
  </si>
  <si>
    <t>Tubo de PVC rígido DEFoFo, DN= 300mm (DE= 326mm), inclusive conexões</t>
  </si>
  <si>
    <t>46.05</t>
  </si>
  <si>
    <t>Tubulacao em PVC rigido com junta elastica - rede de esgoto</t>
  </si>
  <si>
    <t>46.05.020</t>
  </si>
  <si>
    <t>Tubo PVC rígido, tipo Coletor Esgoto, junta elástica, DN= 100 mm, inclusive conexões</t>
  </si>
  <si>
    <t>46.05.040</t>
  </si>
  <si>
    <t>Tubo PVC rígido, tipo Coletor Esgoto, junta elástica, DN= 150 mm, inclusive conexões</t>
  </si>
  <si>
    <t>46.05.050</t>
  </si>
  <si>
    <t>Tubo PVC rígido, tipo Coletor Esgoto, junta elástica, DN= 200 mm, inclusive conexões</t>
  </si>
  <si>
    <t>46.05.060</t>
  </si>
  <si>
    <t>Tubo PVC rígido, tipo Coletor Esgoto, junta elástica, DN= 250 mm, inclusive conexões</t>
  </si>
  <si>
    <t>46.05.070</t>
  </si>
  <si>
    <t>Tubo PVC rígido, tipo Coletor Esgoto, junta elástica, DN= 300 mm, inclusive conexões</t>
  </si>
  <si>
    <t>46.05.090</t>
  </si>
  <si>
    <t>Tubo PVC rígido, tipo Coletor Esgoto, junta elástica, DN= 400 mm, inclusive conexões</t>
  </si>
  <si>
    <t>46.07</t>
  </si>
  <si>
    <t>Tubulacao galvanizado</t>
  </si>
  <si>
    <t>46.07.010</t>
  </si>
  <si>
    <t>Tubo galvanizado DN= 1/2´, inclusive conexões</t>
  </si>
  <si>
    <t>46.07.020</t>
  </si>
  <si>
    <t>Tubo galvanizado DN= 3/4´, inclusive conexões</t>
  </si>
  <si>
    <t>46.07.030</t>
  </si>
  <si>
    <t>Tubo galvanizado DN= 1´, inclusive conexões</t>
  </si>
  <si>
    <t>46.07.040</t>
  </si>
  <si>
    <t>Tubo galvanizado DN= 1 1/4´, inclusive conexões</t>
  </si>
  <si>
    <t>46.07.050</t>
  </si>
  <si>
    <t>Tubo galvanizado DN= 1 1/2´, inclusive conexões</t>
  </si>
  <si>
    <t>46.07.060</t>
  </si>
  <si>
    <t>Tubo galvanizado DN= 2´, inclusive conexões</t>
  </si>
  <si>
    <t>46.07.070</t>
  </si>
  <si>
    <t>Tubo galvanizado DN= 2 1/2´, inclusive conexões</t>
  </si>
  <si>
    <t>46.07.080</t>
  </si>
  <si>
    <t>Tubo galvanizado DN= 3´, inclusive conexões</t>
  </si>
  <si>
    <t>46.07.090</t>
  </si>
  <si>
    <t>Tubo galvanizado DN= 4´, inclusive conexões</t>
  </si>
  <si>
    <t>46.07.100</t>
  </si>
  <si>
    <t>Tubo galvanizado DN= 6´, inclusive conexões</t>
  </si>
  <si>
    <t>46.08</t>
  </si>
  <si>
    <t>Tubulacao em aco carbono galvanizado classe schedule</t>
  </si>
  <si>
    <t>46.08.006</t>
  </si>
  <si>
    <t>Tubo galvanizado sem costura schedule 40, DN= 1/2´, inclusive conexões</t>
  </si>
  <si>
    <t>46.08.010</t>
  </si>
  <si>
    <t>Tubo galvanizado sem costura schedule 40, DN= 3/4´, inclusive conexões</t>
  </si>
  <si>
    <t>46.08.020</t>
  </si>
  <si>
    <t>Tubo galvanizado sem costura schedule 40, DN= 1´, inclusive conexões</t>
  </si>
  <si>
    <t>46.08.030</t>
  </si>
  <si>
    <t>Tubo galvanizado sem costura schedule 40, DN= 1 1/4´, inclusive conexões</t>
  </si>
  <si>
    <t>46.08.040</t>
  </si>
  <si>
    <t>Tubo galvanizado sem costura schedule 40, DN= 1 1/2´, inclusive conexões</t>
  </si>
  <si>
    <t>46.08.050</t>
  </si>
  <si>
    <t>Tubo galvanizado sem costura schedule 40, DN= 2´, inclusive conexões</t>
  </si>
  <si>
    <t>46.08.070</t>
  </si>
  <si>
    <t>Tubo galvanizado sem costura schedule 40, DN= 2 1/2´, inclusive conexões</t>
  </si>
  <si>
    <t>46.08.080</t>
  </si>
  <si>
    <t>Tubo galvanizado sem costura schedule 40, DN= 3´, inclusive conexões</t>
  </si>
  <si>
    <t>46.08.100</t>
  </si>
  <si>
    <t>Tubo galvanizado sem costura schedule 40, DN= 4´, inclusive conexões</t>
  </si>
  <si>
    <t>46.08.110</t>
  </si>
  <si>
    <t>Tubo galvanizado sem costura schedule 40, DN= 6´, inclusive conexões</t>
  </si>
  <si>
    <t>46.09</t>
  </si>
  <si>
    <t>Conexoes e acessorios em ferro fundido, predial e tradicional, esgoto e pluvial</t>
  </si>
  <si>
    <t>46.09.050</t>
  </si>
  <si>
    <t>Joelho 45° em ferro fundido, linha predial tradicional, DN= 50 mm</t>
  </si>
  <si>
    <t>46.09.060</t>
  </si>
  <si>
    <t>Joelho 45° em ferro fundido, linha predial tradicional, DN= 75 mm</t>
  </si>
  <si>
    <t>46.09.070</t>
  </si>
  <si>
    <t>Joelho 45° em ferro fundido, linha predial tradicional, DN= 100 mm</t>
  </si>
  <si>
    <t>46.09.080</t>
  </si>
  <si>
    <t>Joelho 45° em ferro fundido, linha predial tradicional, DN= 150 mm</t>
  </si>
  <si>
    <t>46.09.100</t>
  </si>
  <si>
    <t>Joelho 87° 30´ em ferro fundido, linha predial tradicional, DN= 50 mm</t>
  </si>
  <si>
    <t>46.09.110</t>
  </si>
  <si>
    <t>Joelho 87° 30´ em ferro fundido, linha predial tradicional, DN= 75 mm</t>
  </si>
  <si>
    <t>46.09.120</t>
  </si>
  <si>
    <t>Joelho 87° 30´ em ferro fundido, linha predial tradicional, DN= 100 mm</t>
  </si>
  <si>
    <t>46.09.130</t>
  </si>
  <si>
    <t>Joelho 87° 30´ em ferro fundido, linha predial tradicional, DN= 150 mm</t>
  </si>
  <si>
    <t>46.09.150</t>
  </si>
  <si>
    <t>Luva bolsa e bolsa em ferro fundido, linha predial tradicional, DN= 50 mm</t>
  </si>
  <si>
    <t>46.09.160</t>
  </si>
  <si>
    <t>Luva bolsa e bolsa em ferro fundido, linha predial tradicional, DN= 75 mm</t>
  </si>
  <si>
    <t>46.09.170</t>
  </si>
  <si>
    <t>Luva bolsa e bolsa em ferro fundido, linha predial tradicional, DN= 100 mm</t>
  </si>
  <si>
    <t>46.09.180</t>
  </si>
  <si>
    <t>Luva bolsa e bolsa em ferro fundido, linha predial tradicional, DN= 150 mm</t>
  </si>
  <si>
    <t>46.09.200</t>
  </si>
  <si>
    <t>Placa cega em ferro fundido, linha predial tradicional, DN= 75 mm</t>
  </si>
  <si>
    <t>46.09.210</t>
  </si>
  <si>
    <t>Placa cega em ferro fundido, linha predial tradicional, DN= 100 mm</t>
  </si>
  <si>
    <t>46.09.230</t>
  </si>
  <si>
    <t>Junção 45° em ferro fundido, linha predial tradicional, DN= 50 x 50 mm</t>
  </si>
  <si>
    <t>46.09.240</t>
  </si>
  <si>
    <t>Junção 45° em ferro fundido, linha predial tradicional, DN= 75 x 50 mm</t>
  </si>
  <si>
    <t>46.09.250</t>
  </si>
  <si>
    <t>Junção 45° em ferro fundido, linha predial tradicional, DN= 75 x 75 mm</t>
  </si>
  <si>
    <t>46.09.260</t>
  </si>
  <si>
    <t>Junção 45° em ferro fundido, linha predial tradicional, DN= 100 x 50 mm</t>
  </si>
  <si>
    <t>46.09.270</t>
  </si>
  <si>
    <t>Junção 45° em ferro fundido, linha predial tradicional, DN= 100 x 75 mm</t>
  </si>
  <si>
    <t>46.09.280</t>
  </si>
  <si>
    <t>Junção 45° em ferro fundido, linha predial tradicional, DN= 100 x 100 mm</t>
  </si>
  <si>
    <t>46.09.290</t>
  </si>
  <si>
    <t>Junção 45° em ferro fundido, linha predial tradicional, DN= 150 x 100 mm</t>
  </si>
  <si>
    <t>46.09.300</t>
  </si>
  <si>
    <t>Junção dupla 45° em ferro fundido, linha predial tradicional, DN= 100 mm</t>
  </si>
  <si>
    <t>46.09.320</t>
  </si>
  <si>
    <t>Te sanitário 87° 30´ em ferro fundido, linha predial tradicional, DN= 50 x 50 mm</t>
  </si>
  <si>
    <t>46.09.330</t>
  </si>
  <si>
    <t>Te sanitário 87° 30´ em ferro fundido, linha predial tradicional, DN= 75 x 50 mm</t>
  </si>
  <si>
    <t>46.09.340</t>
  </si>
  <si>
    <t>Te sanitário 87° 30´ em ferro fundido, linha predial tradicional, DN= 75 x 75 mm</t>
  </si>
  <si>
    <t>46.09.350</t>
  </si>
  <si>
    <t>Te sanitário 87° 30´ em ferro fundido, linha predial tradicional, DN= 100 x 50 mm</t>
  </si>
  <si>
    <t>46.09.360</t>
  </si>
  <si>
    <t>Te sanitário 87° 30´ em ferro fundido, linha predial tradicional, DN= 100 x 75 mm</t>
  </si>
  <si>
    <t>46.09.370</t>
  </si>
  <si>
    <t>Te sanitário 87° 30´ em ferro fundido, linha predial tradicional, DN= 100 x 100 mm</t>
  </si>
  <si>
    <t>46.09.400</t>
  </si>
  <si>
    <t>Bucha de redução em ferro fundido, linha predial tradicional, DN= 75 x 50 mm</t>
  </si>
  <si>
    <t>46.09.410</t>
  </si>
  <si>
    <t>Bucha de redução em ferro fundido, linha predial tradicional, DN= 100 x 75 mm</t>
  </si>
  <si>
    <t>46.09.420</t>
  </si>
  <si>
    <t>Bucha de redução em ferro fundido, linha predial tradicional, DN= 150 x 100 mm</t>
  </si>
  <si>
    <t>46.10</t>
  </si>
  <si>
    <t>Tubulacao em cobre para agua quente, gas e vapor</t>
  </si>
  <si>
    <t>46.10.010</t>
  </si>
  <si>
    <t>Tubo de cobre classe A, DN= 15mm (1/2´), inclusive conexões</t>
  </si>
  <si>
    <t>46.10.020</t>
  </si>
  <si>
    <t>Tubo de cobre classe A, DN= 22mm (3/4´), inclusive conexões</t>
  </si>
  <si>
    <t>46.10.030</t>
  </si>
  <si>
    <t>Tubo de cobre classe A, DN= 28mm (1´), inclusive conexões</t>
  </si>
  <si>
    <t>46.10.040</t>
  </si>
  <si>
    <t>Tubo de cobre classe A, DN= 35mm (1 1/4´), inclusive conexões</t>
  </si>
  <si>
    <t>46.10.050</t>
  </si>
  <si>
    <t>Tubo de cobre classe A, DN= 42mm (1 1/2´), inclusive conexões</t>
  </si>
  <si>
    <t>46.10.060</t>
  </si>
  <si>
    <t>Tubo de cobre classe A, DN= 54mm (2´), inclusive conexões</t>
  </si>
  <si>
    <t>46.10.070</t>
  </si>
  <si>
    <t>Tubo de cobre classe A, DN= 66mm (2 1/2´), inclusive conexões</t>
  </si>
  <si>
    <t>46.10.080</t>
  </si>
  <si>
    <t>Tubo de cobre classe A, DN= 79mm (3´), inclusive conexões</t>
  </si>
  <si>
    <t>46.10.090</t>
  </si>
  <si>
    <t>Tubo de cobre classe A, DN= 104mm (4´), inclusive conexões</t>
  </si>
  <si>
    <t>46.10.200</t>
  </si>
  <si>
    <t>Tubo de cobre classe E, DN= 22mm (3/4´), inclusive conexões</t>
  </si>
  <si>
    <t>46.10.210</t>
  </si>
  <si>
    <t>Tubo de cobre classe E, DN= 28mm (1´), inclusive conexões</t>
  </si>
  <si>
    <t>46.10.220</t>
  </si>
  <si>
    <t>Tubo de cobre classe E, DN= 35mm (1 1/4´), inclusive conexões</t>
  </si>
  <si>
    <t>46.10.230</t>
  </si>
  <si>
    <t>Tubo de cobre classe E, DN= 42mm (1 1/2´), inclusive conexões</t>
  </si>
  <si>
    <t>46.10.240</t>
  </si>
  <si>
    <t>Tubo de cobre classe E, DN= 54mm (2´), inclusive conexões</t>
  </si>
  <si>
    <t>46.10.250</t>
  </si>
  <si>
    <t>Tubo de cobre classe E, DN= 66mm (2 1/2´), inclusive conexões</t>
  </si>
  <si>
    <t>46.12</t>
  </si>
  <si>
    <t>Tubulacao em concreto para rede de aguas pluviais</t>
  </si>
  <si>
    <t>46.12.010</t>
  </si>
  <si>
    <t>Tubo de concreto (PS-1), DN= 300mm</t>
  </si>
  <si>
    <t>46.12.020</t>
  </si>
  <si>
    <t>Tubo de concreto (PS-1), DN= 400mm</t>
  </si>
  <si>
    <t>46.12.050</t>
  </si>
  <si>
    <t>Tubo de concreto (PS-2), DN= 300mm</t>
  </si>
  <si>
    <t>46.12.060</t>
  </si>
  <si>
    <t>Tubo de concreto (PS-2), DN= 400mm</t>
  </si>
  <si>
    <t>46.12.070</t>
  </si>
  <si>
    <t>Tubo de concreto (PS-2), DN= 500mm</t>
  </si>
  <si>
    <t>46.12.080</t>
  </si>
  <si>
    <t>Tubo de concreto (PA-1), DN= 600mm</t>
  </si>
  <si>
    <t>46.12.100</t>
  </si>
  <si>
    <t>Tubo de concreto (PA-1), DN= 800mm</t>
  </si>
  <si>
    <t>46.12.120</t>
  </si>
  <si>
    <t>Tubo de concreto (PA-1), DN= 1000mm</t>
  </si>
  <si>
    <t>46.12.140</t>
  </si>
  <si>
    <t>Tubo de concreto (PA-1), DN= 1200mm</t>
  </si>
  <si>
    <t>46.12.150</t>
  </si>
  <si>
    <t>Tubo de concreto (PA-2), DN= 600mm</t>
  </si>
  <si>
    <t>46.12.160</t>
  </si>
  <si>
    <t>Tubo de concreto (PA-2), DN= 800mm</t>
  </si>
  <si>
    <t>46.12.170</t>
  </si>
  <si>
    <t>Tubo de concreto (PA-2), DN= 1000mm</t>
  </si>
  <si>
    <t>46.12.180</t>
  </si>
  <si>
    <t>Tubo de concreto (PA-3), DN= 600mm</t>
  </si>
  <si>
    <t>46.12.190</t>
  </si>
  <si>
    <t>Tubo de concreto (PA-3), DN= 800mm</t>
  </si>
  <si>
    <t>46.12.200</t>
  </si>
  <si>
    <t>Tubo de concreto (PA-3), DN= 1000mm</t>
  </si>
  <si>
    <t>46.12.210</t>
  </si>
  <si>
    <t>Meio tubo de concreto, DN= 300mm</t>
  </si>
  <si>
    <t>46.12.220</t>
  </si>
  <si>
    <t>Meio tubo de concreto, DN= 400mm</t>
  </si>
  <si>
    <t>46.12.240</t>
  </si>
  <si>
    <t>Meio tubo de concreto, DN= 600mm</t>
  </si>
  <si>
    <t>46.12.250</t>
  </si>
  <si>
    <t>Tubo de concreto (PA-2), DN= 1500mm</t>
  </si>
  <si>
    <t>46.12.260</t>
  </si>
  <si>
    <t>Tubo de concreto (PA-1), DN= 400mm</t>
  </si>
  <si>
    <t>46.12.270</t>
  </si>
  <si>
    <t>Tubo de concreto (PA-2), DN= 400mm</t>
  </si>
  <si>
    <t>46.12.280</t>
  </si>
  <si>
    <t>Tubo de concreto (PA-3), DN= 400mm</t>
  </si>
  <si>
    <t>46.12.290</t>
  </si>
  <si>
    <t>Tubo de concreto (PA-2), DN= 700mm</t>
  </si>
  <si>
    <t>46.12.300</t>
  </si>
  <si>
    <t>Tubo de concreto (PA-2), DN= 500mm</t>
  </si>
  <si>
    <t>46.12.310</t>
  </si>
  <si>
    <t>Tubo de concreto (PA-2), DN= 900mm</t>
  </si>
  <si>
    <t>46.12.320</t>
  </si>
  <si>
    <t>Tubo de concreto (PA-1), DN= 300mm</t>
  </si>
  <si>
    <t>46.12.330</t>
  </si>
  <si>
    <t>Tubo de concreto (PA-2), DN= 300mm</t>
  </si>
  <si>
    <t>46.12.340</t>
  </si>
  <si>
    <t>Meio tubo de concreto, DN= 200mm</t>
  </si>
  <si>
    <t>46.13</t>
  </si>
  <si>
    <t>Tubulacao em PEAD corrugado perfurado para rede drenagem</t>
  </si>
  <si>
    <t>46.13.006</t>
  </si>
  <si>
    <t>Tubo em polietileno de alta densidade corrugado perfurado, DN= 2 1/2´, inclusive conexões</t>
  </si>
  <si>
    <t>46.13.010</t>
  </si>
  <si>
    <t>Tubo em polietileno de alta densidade corrugado perfurado, DN= 3´, inclusive conexões</t>
  </si>
  <si>
    <t>46.13.020</t>
  </si>
  <si>
    <t>Tubo em polietileno de alta densidade corrugado perfurado, DN= 4´, inclusive conexões</t>
  </si>
  <si>
    <t>46.13.026</t>
  </si>
  <si>
    <t>Tubo em polietileno de alta densidade corrugado perfurado, DN= 6´, inclusive conexões</t>
  </si>
  <si>
    <t>46.13.030</t>
  </si>
  <si>
    <t>Tubo em polietileno de alta densidade corrugado perfurado, DN= 8´, inclusive conexões</t>
  </si>
  <si>
    <t>46.13.100</t>
  </si>
  <si>
    <t>Tubo em polietileno de alta densidade corrugado, DN/DI= 250 mm</t>
  </si>
  <si>
    <t>46.13.101</t>
  </si>
  <si>
    <t>Tubo em polietileno de alta densidade corrugado, DN/DI= 300 mm</t>
  </si>
  <si>
    <t>46.13.102</t>
  </si>
  <si>
    <t>Tubo em polietileno de alta densidade corrugado, DN/DI= 400 mm</t>
  </si>
  <si>
    <t>46.13.103</t>
  </si>
  <si>
    <t>Tubo em polietileno de alta densidade corrugado, DN/DI= 500 mm</t>
  </si>
  <si>
    <t>46.13.104</t>
  </si>
  <si>
    <t>Tubo em polietileno de alta densidade corrugado, DN/DI= 600 mm</t>
  </si>
  <si>
    <t>46.13.105</t>
  </si>
  <si>
    <t>Tubo em polietileno de alta densidade corrugado, DN/DI= 800 mm</t>
  </si>
  <si>
    <t>46.13.106</t>
  </si>
  <si>
    <t>Tubo em polietileno de alta densidade corrugado, DN/DI= 1000 mm</t>
  </si>
  <si>
    <t>46.13.107</t>
  </si>
  <si>
    <t>Tubo em polietileno de alta densidade corrugado, DN/DI= 1200 mm</t>
  </si>
  <si>
    <t>46.14</t>
  </si>
  <si>
    <t>Tubulacao em ferro ductil para redes de saneamento</t>
  </si>
  <si>
    <t>46.14.020</t>
  </si>
  <si>
    <t>Tubo de ferro fundido classe K-7 com junta elástica, DN= 150mm, inclusive conexões</t>
  </si>
  <si>
    <t>46.14.030</t>
  </si>
  <si>
    <t>Tubo de ferro fundido classe K-7 com junta elástica, DN= 200mm, inclusive conexões</t>
  </si>
  <si>
    <t>46.14.040</t>
  </si>
  <si>
    <t>Tubo de ferro fundido classe K-7 com junta elástica, DN= 250mm, inclusive conexões</t>
  </si>
  <si>
    <t>46.14.050</t>
  </si>
  <si>
    <t>Tubo de ferro fundido classe K-7 com junta elástica, DN= 350mm, inclusive conexões</t>
  </si>
  <si>
    <t>46.14.060</t>
  </si>
  <si>
    <t>Tubo de ferro fundido classe K-7 com junta elástica, DN= 300mm, inclusive conexões</t>
  </si>
  <si>
    <t>46.14.490</t>
  </si>
  <si>
    <t>Tubo de ferro fundido classe k-9 com junta elástica, DN= 80mm, inclusive conexões</t>
  </si>
  <si>
    <t>46.14.510</t>
  </si>
  <si>
    <t>Tubo de ferro fundido classe K-9 com junta elástica, DN= 100mm, inclusive conexões</t>
  </si>
  <si>
    <t>46.14.520</t>
  </si>
  <si>
    <t>Tubo de ferro fundido classe K-9 com junta elástica, DN= 150mm, inclusive conexões</t>
  </si>
  <si>
    <t>46.14.530</t>
  </si>
  <si>
    <t>Tubo de ferro fundido classe K-9 com junta elástica, DN= 200mm, inclusive conexões</t>
  </si>
  <si>
    <t>46.14.540</t>
  </si>
  <si>
    <t>Tubo de ferro fundido classe k-9 com junta elástica, DN= 250mm, inclusive conexões</t>
  </si>
  <si>
    <t>46.14.550</t>
  </si>
  <si>
    <t>Tubo de ferro fundido classe K-9 com junta elástica, DN= 300mm, inclusive conexões</t>
  </si>
  <si>
    <t>46.14.560</t>
  </si>
  <si>
    <t>Tubo de ferro fundido classe k-9 com junta elástica, DN= 350mm, inclusive conexões</t>
  </si>
  <si>
    <t>46.15</t>
  </si>
  <si>
    <t>Tubulacao em PEAD - recalque de tratamento de esgoto</t>
  </si>
  <si>
    <t>46.15.111</t>
  </si>
  <si>
    <t>Tubo em polietileno de alta densidade DE=160 mm - PN-10, inclusive conexões</t>
  </si>
  <si>
    <t>46.15.112</t>
  </si>
  <si>
    <t>Tubo em polietileno de alta densidade DE=200 mm - PN-10, inclusive conexões</t>
  </si>
  <si>
    <t>46.15.113</t>
  </si>
  <si>
    <t>Tubo em polietileno de alta densidade DE=225 mm - PN-10, inclusive conexões</t>
  </si>
  <si>
    <t>46.18</t>
  </si>
  <si>
    <t>Tubulacao flangeada em ferro ductil para redes de saneamento</t>
  </si>
  <si>
    <t>46.18.010</t>
  </si>
  <si>
    <t>Tubo em ferro fundido com ponta e ponta TCLA - DN= 80mm, sem juntas e conexões</t>
  </si>
  <si>
    <t>46.18.020</t>
  </si>
  <si>
    <t>Tubo em ferro fundido com ponta e ponta TCLA - DN= 100mm, sem juntas e conexões</t>
  </si>
  <si>
    <t>46.18.030</t>
  </si>
  <si>
    <t>Tubo em ferro fundido com ponta e ponta TCLA - DN= 150mm, sem juntas e conexões</t>
  </si>
  <si>
    <t>46.18.040</t>
  </si>
  <si>
    <t>Tubo em ferro fundido com ponta e ponta TCLA - DN= 200mm, sem juntas e conexões</t>
  </si>
  <si>
    <t>46.18.050</t>
  </si>
  <si>
    <t>Tubo em ferro fundido com ponta e ponta TCLA - DN= 250mm, sem juntas e conexões</t>
  </si>
  <si>
    <t>46.18.060</t>
  </si>
  <si>
    <t>Tubo em ferro fundido com ponta e ponta TCLA - DN= 300mm, sem juntas e conexões</t>
  </si>
  <si>
    <t>46.18.089</t>
  </si>
  <si>
    <t>Flange avulso em ferro fundido, classe PN-10, DN= 50mm</t>
  </si>
  <si>
    <t>46.18.090</t>
  </si>
  <si>
    <t>Flange avulso em ferro fundido, classe PN-10, DN= 80mm</t>
  </si>
  <si>
    <t>46.18.100</t>
  </si>
  <si>
    <t>Flange avulso em ferro fundido, classe PN-10, DN= 100mm</t>
  </si>
  <si>
    <t>46.18.110</t>
  </si>
  <si>
    <t>Flange avulso em ferro fundido, classe PN-10, DN= 150mm</t>
  </si>
  <si>
    <t>46.18.120</t>
  </si>
  <si>
    <t>Flange avulso em ferro fundido, classe PN-10, DN= 200mm</t>
  </si>
  <si>
    <t>46.18.130</t>
  </si>
  <si>
    <t>Flange avulso em ferro fundido, classe PN-10, DN= 250mm</t>
  </si>
  <si>
    <t>46.18.140</t>
  </si>
  <si>
    <t>Flange avulso em ferro fundido, classe PN-10, DN= 300mm</t>
  </si>
  <si>
    <t>46.18.168</t>
  </si>
  <si>
    <t>Curva de 90° em ferro fundido com flanges, classe PN-10, DN= 50mm</t>
  </si>
  <si>
    <t>46.18.170</t>
  </si>
  <si>
    <t>Curva de 90° em ferro fundido, com flanges, classe PN-10, DN= 80mm</t>
  </si>
  <si>
    <t>46.18.180</t>
  </si>
  <si>
    <t>Curva de 90° em ferro fundido, com flanges, classe PN-10, DN= 100mm</t>
  </si>
  <si>
    <t>46.18.190</t>
  </si>
  <si>
    <t>Curva de 90° em ferro fundido, com flanges, classe PN-10, DN= 150mm</t>
  </si>
  <si>
    <t>46.18.410</t>
  </si>
  <si>
    <t>Te em ferro fundido, com flanges, classe PN-10, DN= 80mm, com derivação de 80mm</t>
  </si>
  <si>
    <t>46.18.420</t>
  </si>
  <si>
    <t>Te em ferro fundido, com flanges, classe PN-10, DN= 100mm, com derivações de 80 até 100mm</t>
  </si>
  <si>
    <t>46.18.430</t>
  </si>
  <si>
    <t>Te em ferro fundido, com flanges, classe PN-10, DN= 150mm, com derivações de 80 até 150mm</t>
  </si>
  <si>
    <t>46.18.560</t>
  </si>
  <si>
    <t>Junta Gibault em ferro fundido, DN= 80mm, completa</t>
  </si>
  <si>
    <t>46.18.570</t>
  </si>
  <si>
    <t>Junta Gibault em ferro fundido, DN= 100 mm, completa</t>
  </si>
  <si>
    <t>46.19</t>
  </si>
  <si>
    <t>Tubulacao flangeada em ferro ductil para redes de saneamento.</t>
  </si>
  <si>
    <t>46.19.500</t>
  </si>
  <si>
    <t>Redução excêntrica em ferro fundido, com flanges, classe PN-10, DN= 100mm x 80mm</t>
  </si>
  <si>
    <t>46.19.510</t>
  </si>
  <si>
    <t>Redução excêntrica em ferro fundido, com flanges, classe PN-10, DN= 150mm x 80/100mm</t>
  </si>
  <si>
    <t>46.19.520</t>
  </si>
  <si>
    <t>Redução excêntrica em ferro fundido, com flanges, classe PN-10, DN= 200mm x 100/150mm</t>
  </si>
  <si>
    <t>46.19.530</t>
  </si>
  <si>
    <t>Redução excêntrica em ferro fundido, com flanges, classe PN-10, DN= 250mm x 150/200mm</t>
  </si>
  <si>
    <t>46.19.590</t>
  </si>
  <si>
    <t>Redução concêntrica em ferro fundido, com flanges, classe PN-10, DN= 80 x 50mm</t>
  </si>
  <si>
    <t>46.19.600</t>
  </si>
  <si>
    <t>Redução concêntrica em ferro fundido, com flanges, classe PN-10, DN= 100mm x 80mm</t>
  </si>
  <si>
    <t>46.19.610</t>
  </si>
  <si>
    <t>Redução concêntrica em ferro fundido, com flanges, classe PN-10, DN= 150mm x 80/100mm</t>
  </si>
  <si>
    <t>46.19.620</t>
  </si>
  <si>
    <t>Redução concêntrica em ferro fundido, com flanges, classe PN-10, DN= 200mm x 100/150mm</t>
  </si>
  <si>
    <t>46.19.630</t>
  </si>
  <si>
    <t>Redução concêntrica em ferro fundido, com flanges, classe PN-10, DN= 250mm x 150/200mm</t>
  </si>
  <si>
    <t>46.20</t>
  </si>
  <si>
    <t>Reparos, conservacoes e complementos - GRUPO 46</t>
  </si>
  <si>
    <t>46.20.010</t>
  </si>
  <si>
    <t>Assentamento de tubo de concreto com diâmetro até 600 mm</t>
  </si>
  <si>
    <t>46.20.020</t>
  </si>
  <si>
    <t>Assentamento de tubo de concreto com diâmetro de 700 até 1500 mm</t>
  </si>
  <si>
    <t>46.21</t>
  </si>
  <si>
    <t>Tubulacao em aco preto schedule</t>
  </si>
  <si>
    <t>46.21.012</t>
  </si>
  <si>
    <t>Tubo de aço carbono preto sem costura Schedule 40, DN= 1´ - inclusive conexões</t>
  </si>
  <si>
    <t>46.21.036</t>
  </si>
  <si>
    <t>Tubo de aço carbono preto sem costura Schedule 40, DN= 1 1/4´ - inclusive conexões</t>
  </si>
  <si>
    <t>46.21.040</t>
  </si>
  <si>
    <t>Tubo de aço carbono preto sem costura Schedule 40, DN= 1 1/2´ - inclusive conexões</t>
  </si>
  <si>
    <t>46.21.046</t>
  </si>
  <si>
    <t>Tubo de aço carbono preto sem costura Schedule 40, DN= 2´ - inclusive conexões</t>
  </si>
  <si>
    <t>46.21.056</t>
  </si>
  <si>
    <t>Tubo de aço carbono preto sem costura Schedule 40, DN= 2 1/2´ - inclusive conexões</t>
  </si>
  <si>
    <t>46.21.060</t>
  </si>
  <si>
    <t>Tubo de aço carbono preto sem costura Schedule 40, DN= 3´ - inclusive conexões</t>
  </si>
  <si>
    <t>46.21.066</t>
  </si>
  <si>
    <t>Tubo de aço carbono preto sem costura Schedule 40, DN= 3 1/2´ - inclusive conexões</t>
  </si>
  <si>
    <t>46.21.080</t>
  </si>
  <si>
    <t>Tubo de aço carbono preto sem costura Schedule 40, DN= 4´ - inclusive conexões</t>
  </si>
  <si>
    <t>46.21.090</t>
  </si>
  <si>
    <t>Tubo de aço carbono preto sem costura Schedule 40, DN= 5´ - inclusive conexões</t>
  </si>
  <si>
    <t>46.21.100</t>
  </si>
  <si>
    <t>Tubo de aço carbono preto sem costura Schedule 40, DN= 6´ - inclusive conexões</t>
  </si>
  <si>
    <t>46.21.110</t>
  </si>
  <si>
    <t>Tubo de aço carbono preto sem costura Schedule 40, DN= 8´ - inclusive conexões</t>
  </si>
  <si>
    <t>46.21.140</t>
  </si>
  <si>
    <t>Tubo de aço carbono preto com costura Schedule 40, DN= 10´ - inclusive conexões</t>
  </si>
  <si>
    <t>46.21.150</t>
  </si>
  <si>
    <t>Tubo de aço carbono preto com costura Schedule 40, DN= 12´ - inclusive conexões</t>
  </si>
  <si>
    <t>46.23</t>
  </si>
  <si>
    <t>Tubulacao em concreto para rede de esgoto sanitario</t>
  </si>
  <si>
    <t>46.23.110</t>
  </si>
  <si>
    <t>Tubo de concreto classe EA-3, DN= 400 mm</t>
  </si>
  <si>
    <t>46.23.120</t>
  </si>
  <si>
    <t>Tubo de concreto classe EA-3, DN= 500 mm</t>
  </si>
  <si>
    <t>46.23.130</t>
  </si>
  <si>
    <t>Tubo de concreto classe EA-3, DN= 600 mm</t>
  </si>
  <si>
    <t>46.23.140</t>
  </si>
  <si>
    <t>Tubo de concreto classe EA-3, DN= 700 mm</t>
  </si>
  <si>
    <t>46.23.150</t>
  </si>
  <si>
    <t>Tubo de concreto classe EA-3, DN= 800 mm</t>
  </si>
  <si>
    <t>46.23.160</t>
  </si>
  <si>
    <t>Tubo de concreto classe EA-3, DN= 900 mm</t>
  </si>
  <si>
    <t>46.23.170</t>
  </si>
  <si>
    <t>Tubo de concreto classe EA-3, DN= 1000 mm</t>
  </si>
  <si>
    <t>46.23.180</t>
  </si>
  <si>
    <t>Tubo de concreto classe EA-3, DN= 1200 mm</t>
  </si>
  <si>
    <t>46.25</t>
  </si>
  <si>
    <t>Tubulação em CPVC</t>
  </si>
  <si>
    <t>46.25.050</t>
  </si>
  <si>
    <t>Condutor em PVC 88mm, inclusive conexões - AP</t>
  </si>
  <si>
    <t>46.26</t>
  </si>
  <si>
    <t>Tubulacao em ferro fundido predial SMU - esgoto e pluvial</t>
  </si>
  <si>
    <t>46.26.010</t>
  </si>
  <si>
    <t>Tubo em ferro fundido com ponta e ponta, predial SMU, DN= 50 mm</t>
  </si>
  <si>
    <t>46.26.020</t>
  </si>
  <si>
    <t>Tubo em ferro fundido com ponta e ponta, predial SMU, DN= 75 mm</t>
  </si>
  <si>
    <t>46.26.030</t>
  </si>
  <si>
    <t>Tubo em ferro fundido com ponta e ponta, predial SMU, DN= 100 mm</t>
  </si>
  <si>
    <t>46.26.040</t>
  </si>
  <si>
    <t>Tubo em ferro fundido com ponta e ponta, predial SMU, DN= 150 mm</t>
  </si>
  <si>
    <t>46.26.050</t>
  </si>
  <si>
    <t>Tubo em ferro fundido com ponta e ponta, predial SMU, DN= 200 mm</t>
  </si>
  <si>
    <t>46.26.060</t>
  </si>
  <si>
    <t>Junta de união em aço inoxidável para tubo em ferro fundido predial SMU, DN= 50 mm</t>
  </si>
  <si>
    <t>46.26.070</t>
  </si>
  <si>
    <t>Junta de união em aço inoxidável para tubo em ferro fundido predial SMU, DN= 75 mm</t>
  </si>
  <si>
    <t>46.26.080</t>
  </si>
  <si>
    <t>Junta de união em aço inoxidável para tubo em ferro fundido predial SMU, DN= 100 mm</t>
  </si>
  <si>
    <t>46.26.090</t>
  </si>
  <si>
    <t>Junta de união em aço inoxidável para tubo em ferro fundido predial SMU, DN= 150 mm</t>
  </si>
  <si>
    <t>46.26.100</t>
  </si>
  <si>
    <t>Junta de união em aço inoxidável para tubo em ferro fundido predial SMU, DN= 200 mm</t>
  </si>
  <si>
    <t>46.26.110</t>
  </si>
  <si>
    <t>Conjunto de ancoragem para tubo em ferro fundido predial SMU, DN= 50 mm</t>
  </si>
  <si>
    <t>46.26.120</t>
  </si>
  <si>
    <t>Conjunto de ancoragem para tubo em ferro fundido predial SMU, DN= 75 mm</t>
  </si>
  <si>
    <t>46.26.130</t>
  </si>
  <si>
    <t>Conjunto de ancoragem para tubo em ferro fundido predial SMU, DN= 100 mm</t>
  </si>
  <si>
    <t>46.26.136</t>
  </si>
  <si>
    <t>Conjunto de ancoragem para tubo em ferro fundido predial SMU, DN= 125 mm</t>
  </si>
  <si>
    <t>46.26.140</t>
  </si>
  <si>
    <t>Conjunto de ancoragem para tubo em ferro fundido predial SMU, DN= 150 mm</t>
  </si>
  <si>
    <t>46.26.150</t>
  </si>
  <si>
    <t>Conjunto de ancoragem para tubo em ferro fundido predial SMU, DN= 200 mm</t>
  </si>
  <si>
    <t>46.26.200</t>
  </si>
  <si>
    <t>Tubo em ferro fundido com ponta e ponta, predial SMU, DN= 125 mm</t>
  </si>
  <si>
    <t>46.26.210</t>
  </si>
  <si>
    <t>Tubo em ferro fundido com ponta e ponta, predial SMU, DN= 250 mm</t>
  </si>
  <si>
    <t>46.26.400</t>
  </si>
  <si>
    <t>Joelho 45° em ferro fundido, predial SMU, DN= 50 mm</t>
  </si>
  <si>
    <t>46.26.410</t>
  </si>
  <si>
    <t>Joelho 45° em ferro fundido, predial SMU, DN= 75 mm</t>
  </si>
  <si>
    <t>46.26.420</t>
  </si>
  <si>
    <t>Joelho 45° em ferro fundido, predial SMU, DN= 100 mm</t>
  </si>
  <si>
    <t>46.26.426</t>
  </si>
  <si>
    <t>Joelho 45° em ferro fundido, predial SMU, DN= 125 mm</t>
  </si>
  <si>
    <t>46.26.430</t>
  </si>
  <si>
    <t>Joelho 45° em ferro fundido, predial SMU, DN= 150 mm</t>
  </si>
  <si>
    <t>46.26.440</t>
  </si>
  <si>
    <t>Joelho 45° em ferro fundido, predial SMU, DN= 200 mm</t>
  </si>
  <si>
    <t>46.26.460</t>
  </si>
  <si>
    <t>Joelho 88° em ferro fundido, predial SMU, DN= 50 mm</t>
  </si>
  <si>
    <t>46.26.470</t>
  </si>
  <si>
    <t>Joelho 88° em ferro fundido, predial SMU, DN= 75 mm</t>
  </si>
  <si>
    <t>46.26.480</t>
  </si>
  <si>
    <t>Joelho 88° em ferro fundido, predial SMU, DN= 100 mm</t>
  </si>
  <si>
    <t>46.26.490</t>
  </si>
  <si>
    <t>Joelho 88° em ferro fundido, predial SMU, DN= 150 mm</t>
  </si>
  <si>
    <t>46.26.500</t>
  </si>
  <si>
    <t>Joelho 88° em ferro fundido, predial SMU, DN= 200 mm</t>
  </si>
  <si>
    <t>46.26.510</t>
  </si>
  <si>
    <t>Junção 45° em ferro fundido, predial SMU, DN= 50 x 50 mm</t>
  </si>
  <si>
    <t>46.26.516</t>
  </si>
  <si>
    <t>Junção 45° em ferro fundido, predial SMU, DN= 75 x 50 mm</t>
  </si>
  <si>
    <t>46.26.520</t>
  </si>
  <si>
    <t>Junção 45° em ferro fundido, predial SMU, DN= 75 x 75 mm</t>
  </si>
  <si>
    <t>46.26.540</t>
  </si>
  <si>
    <t>Junção 45° em ferro fundido, predial SMU, DN= 100 x 75 mm</t>
  </si>
  <si>
    <t>46.26.550</t>
  </si>
  <si>
    <t>Junção 45° em ferro fundido, predial SMU, DN= 100 x 100 mm</t>
  </si>
  <si>
    <t>46.26.560</t>
  </si>
  <si>
    <t>Junção 45° em ferro fundido, predial SMU, DN= 150 x 150 mm</t>
  </si>
  <si>
    <t>46.26.580</t>
  </si>
  <si>
    <t>Junta de união em aço inoxidável para tubo em ferro fundido predial SMU, DN= 125 mm</t>
  </si>
  <si>
    <t>46.26.590</t>
  </si>
  <si>
    <t>Junta de união em aço inoxidável para tubo em ferro fundido predial SMU, DN= 250 mm</t>
  </si>
  <si>
    <t>46.26.600</t>
  </si>
  <si>
    <t>Redução excêntrica em ferro fundido, predial SMU, DN= 75 x 50 mm</t>
  </si>
  <si>
    <t>46.26.610</t>
  </si>
  <si>
    <t>Redução excêntrica em ferro fundido, predial SMU, DN= 100 x 75 mm</t>
  </si>
  <si>
    <t>46.26.612</t>
  </si>
  <si>
    <t>Redução excêntrica em ferro fundido, predial SMU, DN= 125 x 75 mm</t>
  </si>
  <si>
    <t>46.26.614</t>
  </si>
  <si>
    <t>Redução excêntrica em ferro fundido, predial SMU, DN= 125 x 100 mm</t>
  </si>
  <si>
    <t>46.26.616</t>
  </si>
  <si>
    <t>Redução excêntrica em ferro fundido, predial SMU, DN= 150 x 75 mm</t>
  </si>
  <si>
    <t>46.26.632</t>
  </si>
  <si>
    <t>Redução excêntrica em ferro fundido, predial SMU, DN= 150 x 100 mm</t>
  </si>
  <si>
    <t>46.26.634</t>
  </si>
  <si>
    <t>Redução excêntrica em ferro fundido, predial SMU, DN= 150 x 125 mm</t>
  </si>
  <si>
    <t>46.26.636</t>
  </si>
  <si>
    <t>Redução excêntrica em ferro fundido, predial SMU, DN= 200 x 125 mm</t>
  </si>
  <si>
    <t>46.26.640</t>
  </si>
  <si>
    <t>Redução excêntrica em ferro fundido, predial SMU, DN= 200 x 150 mm</t>
  </si>
  <si>
    <t>46.26.690</t>
  </si>
  <si>
    <t>Redução excêntrica em ferro fundido, predial SMU, DN= 250 x 200 mm</t>
  </si>
  <si>
    <t>46.26.700</t>
  </si>
  <si>
    <t>Te de visita em ferro fundido, predial SMU, DN= 75 mm</t>
  </si>
  <si>
    <t>46.26.710</t>
  </si>
  <si>
    <t>Te de visita em ferro fundido, predial SMU, DN= 100 mm</t>
  </si>
  <si>
    <t>46.26.720</t>
  </si>
  <si>
    <t>Te de visita em ferro fundido, predial SMU, DN= 125 mm</t>
  </si>
  <si>
    <t>46.26.730</t>
  </si>
  <si>
    <t>Te de visita em ferro fundido, predial SMU, DN= 150 mm</t>
  </si>
  <si>
    <t>46.26.740</t>
  </si>
  <si>
    <t>Te de visita em ferro fundido, predial SMU, DN= 200 mm</t>
  </si>
  <si>
    <t>46.26.800</t>
  </si>
  <si>
    <t>Abraçadeira dentada para travamento em aço inoxidável, com parafuso de aço zincado, para tubo em ferro fundido predial SMU, DN= 50 mm</t>
  </si>
  <si>
    <t>46.26.810</t>
  </si>
  <si>
    <t>Abraçadeira dentada para travamento em aço inoxidável, com parafuso de aço zincado, para tubo em ferro fundido predial SMU, DN= 75 mm</t>
  </si>
  <si>
    <t>46.26.820</t>
  </si>
  <si>
    <t>Abraçadeira dentada para travamento em aço inoxidável, com parafuso de aço zincado, para tubo em ferro fundido predial SMU, DN= 100 mm</t>
  </si>
  <si>
    <t>46.26.825</t>
  </si>
  <si>
    <t>Abraçadeira dentada para travamento em aço inoxidável, com parafuso de aço zincado, para tubo em ferro fundido predial SMU, DN= 125 mm</t>
  </si>
  <si>
    <t>46.26.830</t>
  </si>
  <si>
    <t>Abraçadeira dentada para travamento em aço inoxidável, com parafuso de aço zincado, para tubo em ferro fundido predial SMU, DN= 150 mm</t>
  </si>
  <si>
    <t>46.26.840</t>
  </si>
  <si>
    <t>Tampão simples em ferro fundido, predial SMU, DN= 150 mm</t>
  </si>
  <si>
    <t>46.26.843</t>
  </si>
  <si>
    <t>Tampão simples em ferro fundido, predial SMU, DN= 200 mm</t>
  </si>
  <si>
    <t>46.26.900</t>
  </si>
  <si>
    <t>Junção 45° em ferro fundido, predial SMU, DN= 125 x 100 mm</t>
  </si>
  <si>
    <t>46.26.910</t>
  </si>
  <si>
    <t>Junção 45° em ferro fundido, predial SMU, DN= 150 x 100 mm</t>
  </si>
  <si>
    <t>46.26.920</t>
  </si>
  <si>
    <t>Junção 45° em ferro fundido, predial SMU, DN= 200 x 100 mm</t>
  </si>
  <si>
    <t>46.26.930</t>
  </si>
  <si>
    <t>Junção 45° em ferro fundido, predial SMU, DN= 200 x 200 mm</t>
  </si>
  <si>
    <t>46.27</t>
  </si>
  <si>
    <t>Tubulacao em cobre, para sistema de ar condicionado</t>
  </si>
  <si>
    <t>46.27.050</t>
  </si>
  <si>
    <t>Tubo de cobre flexível, espessura 1/32" - diâmetro 3/16", inclusive conexões</t>
  </si>
  <si>
    <t>46.27.060</t>
  </si>
  <si>
    <t>Tubo de cobre flexível, espessura 1/32" - diâmetro 1/4", inclusive conexões</t>
  </si>
  <si>
    <t>46.27.070</t>
  </si>
  <si>
    <t>Tubo de cobre flexível, espessura 1/32" - diâmetro 5/16", inclusive conexões</t>
  </si>
  <si>
    <t>46.27.080</t>
  </si>
  <si>
    <t>Tubo de cobre flexível, espessura 1/32" - diâmetro 3/8", inclusive conexões</t>
  </si>
  <si>
    <t>46.27.090</t>
  </si>
  <si>
    <t>Tubo de cobre flexível, espessura 1/32" - diâmetro 1/2", inclusive conexões</t>
  </si>
  <si>
    <t>46.27.100</t>
  </si>
  <si>
    <t>Tubo de cobre flexível, espessura 1/32" - diâmetro 5/8", inclusive conexões</t>
  </si>
  <si>
    <t>46.27.110</t>
  </si>
  <si>
    <t>Tubo de cobre flexível, espessura 1/32" - diâmetro 3/4", inclusive conexões</t>
  </si>
  <si>
    <t>46.32</t>
  </si>
  <si>
    <t>Tubulacao em cobre rigido, para sistema VRF de ar condicionado</t>
  </si>
  <si>
    <t>46.32.001</t>
  </si>
  <si>
    <t>Tubo de cobre sem costura, rígido, espessura 1/16" - diâmetro 3/8", inclusive conexões</t>
  </si>
  <si>
    <t>46.32.002</t>
  </si>
  <si>
    <t>Tubo de cobre sem costura, rígido, espessura 1/16" - diâmetro 1/2", inclusive conexões</t>
  </si>
  <si>
    <t>46.32.003</t>
  </si>
  <si>
    <t>Tubo de cobre sem costura, rígido, espessura 1/16" - diâmetro 5/8", inclusive conexões</t>
  </si>
  <si>
    <t>46.32.004</t>
  </si>
  <si>
    <t>Tubo de cobre sem costura, rígido, espessura 1/16" - diâmetro 3/4", inclusive conexões</t>
  </si>
  <si>
    <t>46.32.005</t>
  </si>
  <si>
    <t>Tubo de cobre sem costura, rígido, espessura 1/16" - diâmetro 7/8", inclusive conexões</t>
  </si>
  <si>
    <t>46.32.006</t>
  </si>
  <si>
    <t>Tubo de cobre sem costura, rígido, espessura 1/16" - diâmetro 1", inclusive conexões</t>
  </si>
  <si>
    <t>46.32.007</t>
  </si>
  <si>
    <t>Tubo de cobre sem costura, rígido, espessura 1/16" - diâmetro 1.1/8", inclusive conexões</t>
  </si>
  <si>
    <t>46.32.008</t>
  </si>
  <si>
    <t>Tubo de cobre sem costura, rígido, espessura 1/16" - diâmetro 1.1/4", inclusive conexões</t>
  </si>
  <si>
    <t>46.32.009</t>
  </si>
  <si>
    <t>Tubo de cobre sem costura, rígido, espessura 1/16" - diâmetro 1.3/8", inclusive conexões</t>
  </si>
  <si>
    <t>46.32.010</t>
  </si>
  <si>
    <t>Tubo de cobre sem costura, rígido, espessura 1/16" - diâmetro 1.1/2", inclusive conexões</t>
  </si>
  <si>
    <t>46.32.011</t>
  </si>
  <si>
    <t>Tubo de cobre sem costura, rígido, espessura 1/16" - diâmetro 1.5/8", inclusive conexões</t>
  </si>
  <si>
    <t>46.33</t>
  </si>
  <si>
    <t>Tubulacao em PP - aguas pluviais / esgoto</t>
  </si>
  <si>
    <t>46.33.001</t>
  </si>
  <si>
    <t>Tubo de esgoto em polipropileno de alta resistência - PP, DN= 40mm, preto, com união deslizante e guarnição elastomérica de duplo lábio</t>
  </si>
  <si>
    <t>46.33.002</t>
  </si>
  <si>
    <t>Tubo de esgoto em polipropileno de alta resistência - PP, DN= 50mm, preto, com união deslizante e guarnição elastomérica de duplo lábio</t>
  </si>
  <si>
    <t>46.33.003</t>
  </si>
  <si>
    <t>Tubo de esgoto em polipropileno de alta resistência - PP, DN= 63mm, preto, com união deslizante e guarnição elastomérica de duplo lábio</t>
  </si>
  <si>
    <t>46.33.004</t>
  </si>
  <si>
    <t>Tubo de esgoto em polipropileno de alta resistência - PP, DN= 110mm, preto, com união deslizante e guarnição elastomérica de duplo lábio</t>
  </si>
  <si>
    <t>46.33.020</t>
  </si>
  <si>
    <t>Joelho 45° em polipropileno de alta resistência, preto, tipo PB, DN= 40mm</t>
  </si>
  <si>
    <t>46.33.021</t>
  </si>
  <si>
    <t>Joelho 45° em polipropileno de alta resistência - PP, preto, tipo PB, DN= 50mm</t>
  </si>
  <si>
    <t>46.33.022</t>
  </si>
  <si>
    <t>Joelho 45° em polipropileno de alta resistência - PP, preto, tipo PB, DN= 63mm</t>
  </si>
  <si>
    <t>46.33.023</t>
  </si>
  <si>
    <t>Joelho 45° em polipropileno de alta resistência - PP, preto, tipo PB, DN= 110mm</t>
  </si>
  <si>
    <t>46.33.047</t>
  </si>
  <si>
    <t>Joelho 87°30' em polipropileno de alta resistência - PP, preto, tipo PB, DN= 40mm</t>
  </si>
  <si>
    <t>46.33.048</t>
  </si>
  <si>
    <t>Joelho 87°30' em polipropileno de alta resistência - PP, preto, tipo PB, DN= 50mm</t>
  </si>
  <si>
    <t>46.33.049</t>
  </si>
  <si>
    <t>Joelho 87°30' em polipropileno de alta resistência - PP, preto, tipo PB, DN= 63mm</t>
  </si>
  <si>
    <t>46.33.074</t>
  </si>
  <si>
    <t>Joelho 87°30' em polipropileno de alta resistência - PP, preto, tipo PB, DN= 110mm, com base de apoio</t>
  </si>
  <si>
    <t>46.33.102</t>
  </si>
  <si>
    <t>Luva dupla em polipropileno de alta resistência - PP,  preto,  DN= 40mm</t>
  </si>
  <si>
    <t>46.33.103</t>
  </si>
  <si>
    <t>Luva dupla em polipropileno de alta resistência - PP,  preto,  DN= 50mm</t>
  </si>
  <si>
    <t>46.33.104</t>
  </si>
  <si>
    <t>Luva dupla em polipropileno de alta resistência - PP,  preto,  DN= 63mm</t>
  </si>
  <si>
    <t>46.33.105</t>
  </si>
  <si>
    <t>Luva dupla em polipropileno de alta resistência - PP,  preto,  DN= 110mm</t>
  </si>
  <si>
    <t>46.33.116</t>
  </si>
  <si>
    <t>Luva de Redução em polipropileno de alta resistência - PP, preto, tipo PB, DN= 50x40mm</t>
  </si>
  <si>
    <t>46.33.117</t>
  </si>
  <si>
    <t>Luva de Redução em polipropileno de alta resistência - PP, preto, tipo PB, DN= 63x50mm</t>
  </si>
  <si>
    <t>46.33.118</t>
  </si>
  <si>
    <t>Luva de Redução em polipropileno de alta resistência - PP, preto, tipo PB, DN= 110x63mm</t>
  </si>
  <si>
    <t>46.33.130</t>
  </si>
  <si>
    <t>Tê 87°30' simples em polipropileno de alta resistência - PP, preto, tipo PB, DN= 50x50mm</t>
  </si>
  <si>
    <t>46.33.131</t>
  </si>
  <si>
    <t>Tê 87°30' simples em polipropileno de alta resistência - PP, preto, tipo PB, DN= 63x63mm</t>
  </si>
  <si>
    <t>46.33.132</t>
  </si>
  <si>
    <t>Tê 87°30' simples em polipropileno de alta resistência - PP, preto, tipo PB, DN= 110x110mm</t>
  </si>
  <si>
    <t>46.33.137</t>
  </si>
  <si>
    <t>Tê 87°30' simples de redução em polipropileno de alta resistência - PP, preto, tipo PB, DN= 110x63mm</t>
  </si>
  <si>
    <t>46.33.140</t>
  </si>
  <si>
    <t>Tê 87°30' de inspeção em polipropileno de alta resistência - PP, preto (PxB), DN 110mm</t>
  </si>
  <si>
    <t>46.33.149</t>
  </si>
  <si>
    <t>Junção 45° simples em polipropileno de alta resistência - PP, preto, tipo PB, DN= 50x50mm</t>
  </si>
  <si>
    <t>46.33.150</t>
  </si>
  <si>
    <t>Junção 45° simples em polipropileno de alta resistência - PP, preto, tipo PB, DN= 63x63mm</t>
  </si>
  <si>
    <t>46.33.151</t>
  </si>
  <si>
    <t>Junção 45° simples em polipropileno de alta resistência - PP, preto, tipo PB, DN= 110x110mm</t>
  </si>
  <si>
    <t>46.33.159</t>
  </si>
  <si>
    <t>Junção 45° simples de redução em polipropileno de alta resistência - PP, preto, tipo PB, DN= 63x50mm</t>
  </si>
  <si>
    <t>46.33.160</t>
  </si>
  <si>
    <t>Junção 45° simples de redução em polipropileno de alta resistência - PP, preto, tipo PB, DN= 110x50mm</t>
  </si>
  <si>
    <t>46.33.161</t>
  </si>
  <si>
    <t>Junção 45° simples de redução em polipropileno de alta resistência - PP, preto, tipo PB, DN= 110x63mm</t>
  </si>
  <si>
    <t>46.33.170</t>
  </si>
  <si>
    <t>Curva 87°30' em polipropileno de alta resistência - PP, preto, tipo PB, DN= 110mm</t>
  </si>
  <si>
    <t>46.33.186</t>
  </si>
  <si>
    <t>Caixa sifonada de piso, em polipropileno de alta resistência PP, preto,  DN=125mm, uma saída de 63mm</t>
  </si>
  <si>
    <t>46.33.197</t>
  </si>
  <si>
    <t>Prolongamento para caixa sifonada em prolipropileno de alta resistência PP, preto, DN= 125mm</t>
  </si>
  <si>
    <t>46.33.201</t>
  </si>
  <si>
    <t>Tampa tê de inspeção oval, em polipropileno de alta resistência preto (PxB), DN=110mm</t>
  </si>
  <si>
    <t>46.33.206</t>
  </si>
  <si>
    <t>Tampão em polipropileno de alta resistência PP, preto (PxB), DN=63mm</t>
  </si>
  <si>
    <t>46.33.207</t>
  </si>
  <si>
    <t>Tampão em polipropileno de alta resistência PP, preto (PxB), DN=110mm</t>
  </si>
  <si>
    <t>46.33.210</t>
  </si>
  <si>
    <t>Porta marco para grelha de 12x12 cm, em prolipropileno de alta resistência PP,  preto</t>
  </si>
  <si>
    <t>46.33.211</t>
  </si>
  <si>
    <t>Marco de bronze com grelha em aço inoxidável de 12x12cm</t>
  </si>
  <si>
    <t>47</t>
  </si>
  <si>
    <t>VALVULAS E APARELHOS DE MEDICAO E CONTROLE PARA LIQUIDOS E GASES</t>
  </si>
  <si>
    <t>47.01</t>
  </si>
  <si>
    <t>Registro e / ou valvula em latao fundido sem acabamento</t>
  </si>
  <si>
    <t>47.01.010</t>
  </si>
  <si>
    <t>Registro de gaveta em latão fundido sem acabamento, DN= 1/2´</t>
  </si>
  <si>
    <t>47.01.020</t>
  </si>
  <si>
    <t>Registro de gaveta em latão fundido sem acabamento, DN= 3/4´</t>
  </si>
  <si>
    <t>47.01.030</t>
  </si>
  <si>
    <t>Registro de gaveta em latão fundido sem acabamento, DN= 1´</t>
  </si>
  <si>
    <t>47.01.040</t>
  </si>
  <si>
    <t>Registro de gaveta em latão fundido sem acabamento, DN= 1 1/4´</t>
  </si>
  <si>
    <t>47.01.050</t>
  </si>
  <si>
    <t>Registro de gaveta em latão fundido sem acabamento, DN= 1 1/2´</t>
  </si>
  <si>
    <t>47.01.060</t>
  </si>
  <si>
    <t>Registro de gaveta em latão fundido sem acabamento, DN= 2´</t>
  </si>
  <si>
    <t>47.01.070</t>
  </si>
  <si>
    <t>Registro de gaveta em latão fundido sem acabamento, DN= 2 1/2´</t>
  </si>
  <si>
    <t>47.01.080</t>
  </si>
  <si>
    <t>Registro de gaveta em latão fundido sem acabamento, DN= 3´</t>
  </si>
  <si>
    <t>47.01.090</t>
  </si>
  <si>
    <t>Registro de gaveta em latão fundido sem acabamento, DN= 4´</t>
  </si>
  <si>
    <t>47.01.130</t>
  </si>
  <si>
    <t>Registro de pressão em latão fundido sem acabamento, DN= 3/4´</t>
  </si>
  <si>
    <t>47.01.170</t>
  </si>
  <si>
    <t>Válvula de esfera monobloco em latão, passagem plena, acionamento com alavanca, DN= 1/2´</t>
  </si>
  <si>
    <t>47.01.180</t>
  </si>
  <si>
    <t>Válvula de esfera monobloco em latão, passagem plena, acionamento com alavanca, DN= 3/4´</t>
  </si>
  <si>
    <t>47.01.190</t>
  </si>
  <si>
    <t>Válvula de esfera monobloco em latão, passagem plena, acionamento com alavanca, DN= 1´</t>
  </si>
  <si>
    <t>47.01.191</t>
  </si>
  <si>
    <t>Válvula de esfera monobloco em latão, passagem plena, acionamento com alavanca, DN= 1.1/4´</t>
  </si>
  <si>
    <t>47.01.210</t>
  </si>
  <si>
    <t>Válvula de esfera monobloco em latão, passagem plena, acionamento com alavanca, DN= 2´</t>
  </si>
  <si>
    <t>47.01.220</t>
  </si>
  <si>
    <t>Válvula de esfera monobloco em latão, passagem plena, acionamento com alavanca, DN= 4´</t>
  </si>
  <si>
    <t>47.02</t>
  </si>
  <si>
    <t>Registro e / ou valvula em latao fundido com acabamento cromado</t>
  </si>
  <si>
    <t>47.02.010</t>
  </si>
  <si>
    <t>Registro de gaveta em latão fundido cromado com canopla, DN= 1/2´ - linha especial</t>
  </si>
  <si>
    <t>47.02.020</t>
  </si>
  <si>
    <t>Registro de gaveta em latão fundido cromado com canopla, DN= 3/4´ - linha especial</t>
  </si>
  <si>
    <t>47.02.030</t>
  </si>
  <si>
    <t>Registro de gaveta em latão fundido cromado com canopla, DN= 1´ - linha especial</t>
  </si>
  <si>
    <t>47.02.040</t>
  </si>
  <si>
    <t>Registro de gaveta em latão fundido cromado com canopla, DN= 1 1/4´ - linha especial</t>
  </si>
  <si>
    <t>47.02.050</t>
  </si>
  <si>
    <t>Registro de gaveta em latão fundido cromado com canopla, DN= 1 1/2´ - linha especial</t>
  </si>
  <si>
    <t>47.02.100</t>
  </si>
  <si>
    <t>Registro de pressão em latão fundido cromado com canopla, DN= 1/2´ - linha especial</t>
  </si>
  <si>
    <t>47.02.110</t>
  </si>
  <si>
    <t>Registro de pressão em latão fundido cromado com canopla, DN= 3/4´ - linha especial</t>
  </si>
  <si>
    <t>47.02.200</t>
  </si>
  <si>
    <t>Registro regulador de vazão para chuveiro e ducha em latão cromado com canopla, DN= 1/2´</t>
  </si>
  <si>
    <t>47.02.210</t>
  </si>
  <si>
    <t>Registro regulador de vazão para torneira, misturador e bidê, em latão cromado com canopla, DN= 1/2´</t>
  </si>
  <si>
    <t>47.04</t>
  </si>
  <si>
    <t>Valvula de descarga ou para acionamento de metais sanitarios</t>
  </si>
  <si>
    <t>47.04.020</t>
  </si>
  <si>
    <t>Válvula de descarga com registro próprio, duplo acionamento limitador de fluxo, DN= 1 1/4´</t>
  </si>
  <si>
    <t>47.04.030</t>
  </si>
  <si>
    <t>Válvula de descarga com registro próprio, DN= 1 1/4´</t>
  </si>
  <si>
    <t>47.04.040</t>
  </si>
  <si>
    <t>Válvula de descarga com registro próprio, DN= 1 1/2´</t>
  </si>
  <si>
    <t>47.04.050</t>
  </si>
  <si>
    <t>Válvula de descarga antivandalismo, DN= 1 1/2´</t>
  </si>
  <si>
    <t>47.04.080</t>
  </si>
  <si>
    <t>Válvula de descarga externa, tipo alavanca com registro próprio, DN= 1 1/4´ e DN= 1 1/2´</t>
  </si>
  <si>
    <t>47.04.090</t>
  </si>
  <si>
    <t>Válvula de mictório antivandalismo, DN= 3/4´</t>
  </si>
  <si>
    <t>47.04.100</t>
  </si>
  <si>
    <t>Válvula de mictório padrão, vazão automática, DN= 3/4´</t>
  </si>
  <si>
    <t>47.04.110</t>
  </si>
  <si>
    <t>Válvula de acionamento hidromecânico para piso</t>
  </si>
  <si>
    <t>47.04.120</t>
  </si>
  <si>
    <t>Válvula de acionamento hidromecânico para ducha, em latão cromado, DN= 3/4´</t>
  </si>
  <si>
    <t>47.04.180</t>
  </si>
  <si>
    <t>Válvula de descarga com registro próprio, duplo acionamento limitador de fluxo, DN = 1 1/2´</t>
  </si>
  <si>
    <t>47.05</t>
  </si>
  <si>
    <t>Registro e / ou valvula em bronze</t>
  </si>
  <si>
    <t>47.05.010</t>
  </si>
  <si>
    <t>Válvula de retenção horizontal em bronze, DN= 3/4´</t>
  </si>
  <si>
    <t>47.05.020</t>
  </si>
  <si>
    <t>Válvula de retenção horizontal em bronze, DN= 1´</t>
  </si>
  <si>
    <t>47.05.030</t>
  </si>
  <si>
    <t>Válvula de retenção horizontal em bronze, DN= 1 1/4´</t>
  </si>
  <si>
    <t>47.05.040</t>
  </si>
  <si>
    <t>Válvula de retenção horizontal em bronze, DN= 1 1/2´</t>
  </si>
  <si>
    <t>47.05.050</t>
  </si>
  <si>
    <t>Válvula de retenção horizontal em bronze, DN= 2´</t>
  </si>
  <si>
    <t>47.05.060</t>
  </si>
  <si>
    <t>Válvula de retenção horizontal em bronze, DN= 2 1/2´</t>
  </si>
  <si>
    <t>47.05.070</t>
  </si>
  <si>
    <t>Válvula de retenção horizontal em bronze, DN= 3´</t>
  </si>
  <si>
    <t>47.05.080</t>
  </si>
  <si>
    <t>Válvula de retenção horizontal em bronze, DN= 4´</t>
  </si>
  <si>
    <t>47.05.100</t>
  </si>
  <si>
    <t>Válvula de retenção vertical em bronze, DN= 1´</t>
  </si>
  <si>
    <t>47.05.110</t>
  </si>
  <si>
    <t>Válvula de retenção vertical em bronze, DN= 1 1/4´</t>
  </si>
  <si>
    <t>47.05.120</t>
  </si>
  <si>
    <t>Válvula de retenção vertical em bronze, DN= 1 1/2´</t>
  </si>
  <si>
    <t>47.05.130</t>
  </si>
  <si>
    <t>Válvula de retenção vertical em bronze, DN= 2´</t>
  </si>
  <si>
    <t>47.05.140</t>
  </si>
  <si>
    <t>Válvula de retenção vertical em bronze, DN= 2 1/2´</t>
  </si>
  <si>
    <t>47.05.150</t>
  </si>
  <si>
    <t>Válvula de retenção vertical em bronze, DN= 3´</t>
  </si>
  <si>
    <t>47.05.160</t>
  </si>
  <si>
    <t>Válvula de retenção vertical em bronze, DN= 4´</t>
  </si>
  <si>
    <t>47.05.170</t>
  </si>
  <si>
    <t>Válvula de retenção de pé com crivo em bronze, DN= 1´</t>
  </si>
  <si>
    <t>47.05.180</t>
  </si>
  <si>
    <t>Válvula de retenção de pé com crivo em bronze, DN= 1 1/4´</t>
  </si>
  <si>
    <t>47.05.190</t>
  </si>
  <si>
    <t>Válvula de retenção de pé com crivo em bronze, DN= 1 1/2´</t>
  </si>
  <si>
    <t>47.05.200</t>
  </si>
  <si>
    <t>Válvula de retenção de pé com crivo em bronze, DN= 2´</t>
  </si>
  <si>
    <t>47.05.210</t>
  </si>
  <si>
    <t>Válvula de retenção de pé com crivo em bronze, DN= 2 1/2´</t>
  </si>
  <si>
    <t>47.05.220</t>
  </si>
  <si>
    <t>Válvula de gaveta em bronze, com haste não ascendente, classe 125 libras para vapor e classe 200 libras para água, óleo e gás, DN= 6´</t>
  </si>
  <si>
    <t>47.05.230</t>
  </si>
  <si>
    <t>Válvula de gaveta em bronze, com haste não ascendente, classe 125 libras para vapor e classe 200 libras para água, óleo e gás, DN= 2´</t>
  </si>
  <si>
    <t>47.05.240</t>
  </si>
  <si>
    <t>Válvula globo em bronze, classe 125 libras para vapor e classe 200 libras para água, óleo e gás, DN= 2´</t>
  </si>
  <si>
    <t>47.05.260</t>
  </si>
  <si>
    <t>Válvula de retenção de pé com crivo em bronze, DN= 3´</t>
  </si>
  <si>
    <t>47.05.270</t>
  </si>
  <si>
    <t>Válvula de retenção de pé com crivo em bronze, DN= 4´</t>
  </si>
  <si>
    <t>47.05.280</t>
  </si>
  <si>
    <t>Válvula globo angular de 45° em bronze, DN= 2 1/2´</t>
  </si>
  <si>
    <t>47.05.290</t>
  </si>
  <si>
    <t>Válvula de gaveta em bronze, haste ascendente, classe 150 libras para vapor saturado e 300 libras para água, óleo e gás, DN= 1/2´</t>
  </si>
  <si>
    <t>47.05.296</t>
  </si>
  <si>
    <t>Válvula de gaveta em bronze, haste ascendente, classe 150 libras para vapor saturado e 300 libras para água, óleo e gás, DN= 4´</t>
  </si>
  <si>
    <t>47.05.300</t>
  </si>
  <si>
    <t>Válvula de gaveta em bronze, haste não ascendente, classe 150 libras para vapor saturado e 300 libras para água, óleo e gás, DN= 4´</t>
  </si>
  <si>
    <t>47.05.310</t>
  </si>
  <si>
    <t>Válvula de gaveta em bronze, haste não ascendente, classe 150 libras para vapor saturado e 300 libras para água, óleo e gás, DN= 2´</t>
  </si>
  <si>
    <t>47.05.340</t>
  </si>
  <si>
    <t>Válvula globo em bronze, classe 150 libras para vapor saturado e 300 libras para água, óleo e gás, DN= 3/4´</t>
  </si>
  <si>
    <t>47.05.350</t>
  </si>
  <si>
    <t>Válvula globo em bronze, classe 150 libras para vapor saturado e 300 libras para água, óleo e gás, DN= 1´</t>
  </si>
  <si>
    <t>47.05.360</t>
  </si>
  <si>
    <t>Válvula globo em bronze, classe 150 libras para vapor saturado e 300 libras para água, óleo e gás, DN= 1 1/2´</t>
  </si>
  <si>
    <t>47.05.370</t>
  </si>
  <si>
    <t>Válvula globo em bronze, classe 150 libras para vapor saturado e 300 libras para água, óleo e gás, DN= 2´</t>
  </si>
  <si>
    <t>47.05.390</t>
  </si>
  <si>
    <t>Válvula globo em bronze, classe 150 libras para vapor saturado e 300 libras para água, óleo e gás, DN= 2 1/2´</t>
  </si>
  <si>
    <t>47.05.392</t>
  </si>
  <si>
    <t>Válvula globo em bronze, classe 150 libras para vapor saturado e 300 libras para água, óleo e gás, DN= 3´</t>
  </si>
  <si>
    <t>47.05.394</t>
  </si>
  <si>
    <t>Válvula globo em bronze, classe 150 libras para vapor saturado e 300 libras para água, óleo e gás, DN= 4´</t>
  </si>
  <si>
    <t>47.05.398</t>
  </si>
  <si>
    <t>Válvula de gaveta em bronze, haste não ascendente, classe 125 libras para vapor e classe 200 libras para água, óleo e gás, DN= 3/4´</t>
  </si>
  <si>
    <t>47.05.400</t>
  </si>
  <si>
    <t>Válvula de gaveta em bronze, haste não ascendente, classe 125 libras para vapor e classe 200 libras para água, óleo e gás, DN= 1´</t>
  </si>
  <si>
    <t>47.05.406</t>
  </si>
  <si>
    <t>Válvula de gaveta em bronze, haste não ascendente, classe 125 libras para vapor e classe 200 libras para água, óleo e gás, DN= 1.1/4´</t>
  </si>
  <si>
    <t>47.05.410</t>
  </si>
  <si>
    <t>Válvula de gaveta em bronze, haste não ascendente, classe 125 libras para vapor e classe 200 libras para água, óleo e gás, DN= 1 1/2´</t>
  </si>
  <si>
    <t>47.05.420</t>
  </si>
  <si>
    <t>Válvula de gaveta em bronze, haste não ascendente, classe 125 libras para vapor e classe 200 libras para água, óleo e gás, DN= 2 1/2´</t>
  </si>
  <si>
    <t>47.05.430</t>
  </si>
  <si>
    <t>Válvula de gaveta em bronze, haste não ascendente, classe 125 libras para vapor e classe 200 libras para água, óleo e gás, DN= 3´</t>
  </si>
  <si>
    <t>47.05.450</t>
  </si>
  <si>
    <t>Válvula redutora de pressão de ação direta em bronze, extremidade roscada, para água, ar, óleo e gás, PE= 200 psi e PS= 20 à 90 psi, DN= 1 1/4´</t>
  </si>
  <si>
    <t>47.05.460</t>
  </si>
  <si>
    <t>Válvula redutora de pressão de ação direta em bronze, extremidade roscada, para água, ar, óleo e gás, PE= 200 psi e PS= 20 à 90 psi, DN= 2´</t>
  </si>
  <si>
    <t>47.05.580</t>
  </si>
  <si>
    <t>Válvula de gaveta em bronze com fecho rápido, DN= 1 1/2´</t>
  </si>
  <si>
    <t>47.06</t>
  </si>
  <si>
    <t>Registro e / ou valvula em ferro fundido</t>
  </si>
  <si>
    <t>47.06.030</t>
  </si>
  <si>
    <t>Válvula de gaveta em ferro fundido, haste ascendente com flange, classe 125 libras, DN= 2´</t>
  </si>
  <si>
    <t>47.06.040</t>
  </si>
  <si>
    <t>Válvula de retenção de pé com crivo em ferro fundido, flangeada, DN= 6´</t>
  </si>
  <si>
    <t>47.06.041</t>
  </si>
  <si>
    <t>Válvula de retenção de pé com crivo em ferro fundido, flangeada, DN= 8´</t>
  </si>
  <si>
    <t>47.06.050</t>
  </si>
  <si>
    <t>Válvula de retenção tipo portinhola dupla em ferro fundido, DN= 6´</t>
  </si>
  <si>
    <t>47.06.051</t>
  </si>
  <si>
    <t>Válvula de retenção tipo portinhola simples em ferro fundido, flangeada, DN= 6´</t>
  </si>
  <si>
    <t>47.06.060</t>
  </si>
  <si>
    <t>Válvula de gaveta em ferro fundido com bolsa, DN= 150 mm</t>
  </si>
  <si>
    <t>47.06.070</t>
  </si>
  <si>
    <t>Válvula de gaveta em ferro fundido com bolsa, DN= 200 mm</t>
  </si>
  <si>
    <t>47.06.080</t>
  </si>
  <si>
    <t>Válvula de retenção tipo portinhola simples em ferro fundido, DN= 4´</t>
  </si>
  <si>
    <t>47.06.090</t>
  </si>
  <si>
    <t>Válvula de retenção tipo portinhola dupla em ferro fundido, DN= 4´</t>
  </si>
  <si>
    <t>47.06.100</t>
  </si>
  <si>
    <t>Válvula de segurança em ferro fundido rosqueada com pressão de ajuste 0,4 até 0,75kgf/cm², DN= 2´</t>
  </si>
  <si>
    <t>47.06.110</t>
  </si>
  <si>
    <t>Válvula de segurança em ferro fundido rosqueada com pressão de ajuste 6,1 até 10,0kgf/cm², DN= 3/4´</t>
  </si>
  <si>
    <t>47.06.180</t>
  </si>
  <si>
    <t>Válvula de gaveta em ferro fundido com bolsa, DN= 100mm</t>
  </si>
  <si>
    <t>47.06.310</t>
  </si>
  <si>
    <t>Visor de fluxo com janela simples, corpo em ferro fundido ou aço carbono, DN = 1´</t>
  </si>
  <si>
    <t>47.06.320</t>
  </si>
  <si>
    <t>Válvula de governo (retenção e alarme) completa, corpo em ferro fundido, classe 125 libras, DN= 4´</t>
  </si>
  <si>
    <t>47.06.330</t>
  </si>
  <si>
    <t>Válvula de gaveta em ferro fundido, haste ascendente com flange, classe 125 libras, DN= 4´</t>
  </si>
  <si>
    <t>47.06.340</t>
  </si>
  <si>
    <t>Válvula de gaveta em ferro fundido, haste ascendente com flange, classe 125 libras, DN= 6´</t>
  </si>
  <si>
    <t>47.06.350</t>
  </si>
  <si>
    <t>Válvula de retenção vertical em ferro fundido com flange, classe 125 libras, DN= 4´</t>
  </si>
  <si>
    <t>47.07</t>
  </si>
  <si>
    <t>Registro e / ou valvula em aco carbono fundido</t>
  </si>
  <si>
    <t>47.07.010</t>
  </si>
  <si>
    <t>Válvula de esfera em aço carbono fundido, passagem plena, classe 150 libras para vapor e classe 600 libras para água, óleo e gás, DN= 1/2´</t>
  </si>
  <si>
    <t>47.07.020</t>
  </si>
  <si>
    <t>Válvula de esfera em aço carbono fundido, passagem plena, classe 150 libras para vapor e classe 600 libras para água, óleo e gás, DN= 3/4´</t>
  </si>
  <si>
    <t>47.07.030</t>
  </si>
  <si>
    <t>Válvula de esfera em aço carbono fundido, passagem plena, classe 150 libras para vapor e classe 600 libras para água, óleo e gás, DN= 1´</t>
  </si>
  <si>
    <t>47.07.031</t>
  </si>
  <si>
    <t>Válvula de esfera em aço carbono fundido, passagem plena, classe 150 libras para vapor e classe 600 libras para água, óleo e gás, DN= 1.1/4´</t>
  </si>
  <si>
    <t>47.07.090</t>
  </si>
  <si>
    <t>Válvula de esfera em aço carbono fundido, passagem plena, extremidades rosqueáveis, classe 300 libras para vapor saturado, DN= 2´</t>
  </si>
  <si>
    <t>47.09</t>
  </si>
  <si>
    <t>Registro e / ou valvula em aco carbono forjado</t>
  </si>
  <si>
    <t>47.09.010</t>
  </si>
  <si>
    <t>Válvula globo em aço carbono forjado, classe 800 libras para vapor e classe 2000 libras para água, óleo e gás, DN= 3/4´</t>
  </si>
  <si>
    <t>47.09.020</t>
  </si>
  <si>
    <t>Válvula globo em aço carbono forjado, classe 800 libras para vapor e classe 2000 libras para água, óleo e gás, DN= 1´</t>
  </si>
  <si>
    <t>47.09.030</t>
  </si>
  <si>
    <t>Válvula globo em aço carbono forjado, classe 800 libras para vapor e classe 2000 libras para água, óleo e gás, DN= 1 1/2´</t>
  </si>
  <si>
    <t>47.09.040</t>
  </si>
  <si>
    <t>Válvula globo em aço carbono forjado, classe 800 libras para vapor e classe 2000 libras para água, óleo e gás, DN= 2´</t>
  </si>
  <si>
    <t>47.10</t>
  </si>
  <si>
    <t>Registro e / ou valvula em aco inoxidavel forjado</t>
  </si>
  <si>
    <t>47.10.010</t>
  </si>
  <si>
    <t>Purgador termodinâmico com filtro incorporado, em aço inoxidável forjado, pressão de 0,25 a 42 kg/cm², temperatura até 425°C, DN= 1/2´</t>
  </si>
  <si>
    <t>47.11</t>
  </si>
  <si>
    <t>Aparelho de medicao e controle</t>
  </si>
  <si>
    <t>47.11.021</t>
  </si>
  <si>
    <t>Pressostato diferencial ajustável mecânico, montagem inferior com diâmetro de 1/2" e/ou 1/4", faixa de operação até 16 bar</t>
  </si>
  <si>
    <t>47.11.080</t>
  </si>
  <si>
    <t>Termômetro bimetálico, mostrador com 4´, saída angular, escala 0-100°C</t>
  </si>
  <si>
    <t>47.11.100</t>
  </si>
  <si>
    <t>Manômetro com mostrador de 4´, escalas: 0-4 / 0-7 / 0-10 / 0-17 / 0-21 / 0-28 kg/cm²</t>
  </si>
  <si>
    <t>47.11.111</t>
  </si>
  <si>
    <t>Pressostato diferencial ajustável, caixa à prova de água, unidade sensora em aço inoxidável 316, faixa de operação entre 1,4 a 14 bar, para fluídos corrosivos, DN=1/2´</t>
  </si>
  <si>
    <t>47.12</t>
  </si>
  <si>
    <t>Registro e / ou valvula em ferro ductil</t>
  </si>
  <si>
    <t>47.12.040</t>
  </si>
  <si>
    <t>Válvula de gaveta em ferro dúctil com flanges, classe PN-10, DN= 200mm</t>
  </si>
  <si>
    <t>47.12.270</t>
  </si>
  <si>
    <t>Válvula de gaveta em ferro dúctil com flanges, classe PN-10, DN= 80mm</t>
  </si>
  <si>
    <t>47.12.280</t>
  </si>
  <si>
    <t>Válvula globo auto-operada hidraulicamente, em ferro dúctil, classe PN-10/16, DN= 50mm</t>
  </si>
  <si>
    <t>47.12.290</t>
  </si>
  <si>
    <t>Válvula globo auto-operada hidraulicamente, comandada por solenóide, em ferro dúctil, classe PN-10, DN= 50mm</t>
  </si>
  <si>
    <t>47.12.300</t>
  </si>
  <si>
    <t>Válvula globo auto-operada hidraulicamente, comandada por solenóide, em ferro dúctil, classe PN-10, DN= 100mm</t>
  </si>
  <si>
    <t>47.12.310</t>
  </si>
  <si>
    <t>Válvula de gaveta em ferro dúctil com flanges, classe PN-10, DN= 300mm</t>
  </si>
  <si>
    <t>47.12.320</t>
  </si>
  <si>
    <t>Válvula de gaveta em ferro dúctil com flanges, classe PN-10, DN= 100mm</t>
  </si>
  <si>
    <t>47.12.330</t>
  </si>
  <si>
    <t>Válvula de gaveta em ferro dúctil com flanges, classe PN-10, DN= 150mm</t>
  </si>
  <si>
    <t>47.12.340</t>
  </si>
  <si>
    <t>Ventosa simples rosqueada em ferro dúctil, classe PN-25, DN= 3/4´</t>
  </si>
  <si>
    <t>47.12.350</t>
  </si>
  <si>
    <t>Ventosa de tríplice função em ferro dúctil flangeada, classe PN-10/16/25, DN= 50mm</t>
  </si>
  <si>
    <t>47.14</t>
  </si>
  <si>
    <t>Registro e / ou valvula em PVC rigido ou ABS</t>
  </si>
  <si>
    <t>47.14.020</t>
  </si>
  <si>
    <t>Registro de pressão em PVC rígido, soldável, DN= 25mm (3/4´)</t>
  </si>
  <si>
    <t>47.14.200</t>
  </si>
  <si>
    <t>Registro regulador de vazão para torneira, misturador e bidê, em ABS com canopla, DN= 1/2´</t>
  </si>
  <si>
    <t>47.20</t>
  </si>
  <si>
    <t>Reparos, conservacoes e complementos - GRUPO 47</t>
  </si>
  <si>
    <t>47.20.010</t>
  </si>
  <si>
    <t>Pigtail em latão para manômetro, DN= 1/2´</t>
  </si>
  <si>
    <t>47.20.020</t>
  </si>
  <si>
    <t>Filtro ´Y´ em bronze para gás combustível, DN= 2´</t>
  </si>
  <si>
    <t>47.20.030</t>
  </si>
  <si>
    <t>Filtro ´Y´ em ferro fundido, classe 125 libras para vapor saturado, com extremidades rosqueáveis, DN= 2´</t>
  </si>
  <si>
    <t>47.20.070</t>
  </si>
  <si>
    <t>Pigtail flexível, revestido com borracha sintética resistente, DN= 7/16´ comprimento até 1,00 m</t>
  </si>
  <si>
    <t>47.20.080</t>
  </si>
  <si>
    <t>Regulador de primeiro estágio de alta pressão até 2 kgf/cm², vazão de 90 kg GLP/hora</t>
  </si>
  <si>
    <t>47.20.100</t>
  </si>
  <si>
    <t>Regulador de primeiro estágio de alta pressão até 1,3 kgf/cm², vazão de 50 kg GLP/hora</t>
  </si>
  <si>
    <t>47.20.120</t>
  </si>
  <si>
    <t>Regulador de segundo estágio para gás, uso industrial, vazão até 12 kg GLP/hora</t>
  </si>
  <si>
    <t>47.20.181</t>
  </si>
  <si>
    <t>Filtro Y em aço carbono, classe 150 libras, conexões flangeadas, DN= 4´</t>
  </si>
  <si>
    <t>47.20.190</t>
  </si>
  <si>
    <t>Chave de fluxo tipo palheta para tubulação de líquidos</t>
  </si>
  <si>
    <t>47.20.300</t>
  </si>
  <si>
    <t>Chave de fluxo de água com retardo para tubulações com diâmetro nominal de 1´ a 6´ - conexão BSP</t>
  </si>
  <si>
    <t>47.20.320</t>
  </si>
  <si>
    <t>Filtro ´Y´ corpo em bronze, pressão de serviço até 20,7 bar (PN 20), DN= 1 1/2´</t>
  </si>
  <si>
    <t>47.20.330</t>
  </si>
  <si>
    <t>Filtro ´Y´ corpo em bronze, pressão de serviço até 20,7 bar (PN 20), DN= 2´</t>
  </si>
  <si>
    <t>48</t>
  </si>
  <si>
    <t>RESERVATORIO E TANQUE PARA LIQUIDOS E GASES</t>
  </si>
  <si>
    <t>48.02</t>
  </si>
  <si>
    <t>Reservatorio em material sintetico</t>
  </si>
  <si>
    <t>48.02.008</t>
  </si>
  <si>
    <t>Reservatório de fibra de vidro - capacidade de 15.000 litros</t>
  </si>
  <si>
    <t>48.02.009</t>
  </si>
  <si>
    <t>Reservatório de fibra de vidro - capacidade de 20.000 litros</t>
  </si>
  <si>
    <t>48.02.204</t>
  </si>
  <si>
    <t>Reservatório em polietileno com tampa de encaixar - capacidade de 2.000 litros</t>
  </si>
  <si>
    <t>48.02.205</t>
  </si>
  <si>
    <t>Reservatório em polietileno com tampa de encaixar - capacidade de 3.000 litros</t>
  </si>
  <si>
    <t>48.02.206</t>
  </si>
  <si>
    <t>Reservatório em polietileno com tampa de encaixar - capacidade de 5.000 litros</t>
  </si>
  <si>
    <t>48.02.207</t>
  </si>
  <si>
    <t>Reservatório em polietileno com tampa de encaixar - capacidade de 10.000 litros</t>
  </si>
  <si>
    <t>48.02.300</t>
  </si>
  <si>
    <t>Reservatório em polietileno de alta densidade (cisterna) com antioxidante e proteção contra raios ultravioleta (UV) - capacidade de 5.000 litros</t>
  </si>
  <si>
    <t>48.02.310</t>
  </si>
  <si>
    <t>Reservatório em polietileno de alta densidade (cisterna) com antioxidante e proteção contra raios ultravioleta (UV) - capacidade de 10.000 litros</t>
  </si>
  <si>
    <t>48.02.400</t>
  </si>
  <si>
    <t>Reservatório em polietileno com tampa de rosca - capacidade de 1.000 litros</t>
  </si>
  <si>
    <t>48.02.401</t>
  </si>
  <si>
    <t>Reservatório em polietileno com tampa de rosca - capacidade de 500 litros</t>
  </si>
  <si>
    <t>48.03</t>
  </si>
  <si>
    <t>Reservatorio metalico</t>
  </si>
  <si>
    <t>48.03.010</t>
  </si>
  <si>
    <t>Reservatório metálico cilíndrico horizontal - capacidade de 1.000 litros</t>
  </si>
  <si>
    <t>48.03.112</t>
  </si>
  <si>
    <t>Reservatório metálico cilíndrico horizontal - capacidade de 3.000 litros</t>
  </si>
  <si>
    <t>48.03.130</t>
  </si>
  <si>
    <t>Reservatório metálico cilíndrico horizontal - capacidade de 5.000 litros</t>
  </si>
  <si>
    <t>48.03.138</t>
  </si>
  <si>
    <t>Reservatório metálico cilíndrico horizontal - capacidade de 10.000 litros</t>
  </si>
  <si>
    <t>48.04</t>
  </si>
  <si>
    <t>Reservatorio em concreto</t>
  </si>
  <si>
    <t>48.04.381</t>
  </si>
  <si>
    <t>Reservatório em concreto armado cilíndrico, vertical, bipartido, método construtivo em formas deslizantes, diâmetro interno de 3,50m a 4,00m, altura de 15,00m a 25,00m</t>
  </si>
  <si>
    <t>48.04.391</t>
  </si>
  <si>
    <t>Reservatório em concreto armado cilíndrico, vertical, bipartido, método construtivo em formas deslizantes, diâmetro interno de 5,5m a 6,00m, altura de 25,00m a 30,00m</t>
  </si>
  <si>
    <t>48.05</t>
  </si>
  <si>
    <t>Torneira de boia</t>
  </si>
  <si>
    <t>48.05.010</t>
  </si>
  <si>
    <t>Torneira de boia, DN= 3/4´</t>
  </si>
  <si>
    <t>48.05.020</t>
  </si>
  <si>
    <t>Torneira de boia, DN= 1´</t>
  </si>
  <si>
    <t>48.05.030</t>
  </si>
  <si>
    <t>Torneira de boia, DN= 1 1/4´</t>
  </si>
  <si>
    <t>48.05.040</t>
  </si>
  <si>
    <t>Torneira de boia, DN= 1 1/2´</t>
  </si>
  <si>
    <t>48.05.050</t>
  </si>
  <si>
    <t>Torneira de boia, DN= 2´</t>
  </si>
  <si>
    <t>48.05.052</t>
  </si>
  <si>
    <t>Torneira de boia, DN= 2 1/2´</t>
  </si>
  <si>
    <t>48.05.070</t>
  </si>
  <si>
    <t>Torneira de boia, tipo registro automático de entrada, DN= 3´</t>
  </si>
  <si>
    <t>48.20</t>
  </si>
  <si>
    <t>Reparos, conservacoes e complementos - GRUPO 48</t>
  </si>
  <si>
    <t>48.20.020</t>
  </si>
  <si>
    <t>Limpeza de caixa d´água até 1.000 litros</t>
  </si>
  <si>
    <t>48.20.040</t>
  </si>
  <si>
    <t>Limpeza de caixa d´água de 1.001 até 10.000 litros</t>
  </si>
  <si>
    <t>48.20.060</t>
  </si>
  <si>
    <t>Limpeza de caixa d´água acima de 10.000 litros</t>
  </si>
  <si>
    <t>49</t>
  </si>
  <si>
    <t>CAIXA, RALO, GRELHA E ACESSORIO HIDRAULICO</t>
  </si>
  <si>
    <t>49.01</t>
  </si>
  <si>
    <t>Caixas sifonadas de PVC rigido</t>
  </si>
  <si>
    <t>49.01.016</t>
  </si>
  <si>
    <t>Caixa sifonada de PVC rígido de 100 x 100 x 50 mm, com grelha</t>
  </si>
  <si>
    <t>49.01.020</t>
  </si>
  <si>
    <t>Caixa sifonada de PVC rígido de 100 x 150 x 50 mm, com grelha</t>
  </si>
  <si>
    <t>49.01.030</t>
  </si>
  <si>
    <t>Caixa sifonada de PVC rígido de 150 x 150 x 50 mm, com grelha</t>
  </si>
  <si>
    <t>49.01.040</t>
  </si>
  <si>
    <t>Caixa sifonada de PVC rígido de 150 x 185 x 75 mm, com grelha</t>
  </si>
  <si>
    <t>49.01.050</t>
  </si>
  <si>
    <t>Caixa sifonada de PVC rígido de 250 x 172 x 50 mm, com tampa cega</t>
  </si>
  <si>
    <t>49.01.070</t>
  </si>
  <si>
    <t>Caixa sifonada de PVC rígido de 250 x 230 x 75 mm, com tampa cega</t>
  </si>
  <si>
    <t>49.03</t>
  </si>
  <si>
    <t>Caixa de gordura</t>
  </si>
  <si>
    <t>49.03.020</t>
  </si>
  <si>
    <t>Caixa de gordura em alvenaria, 600 x 600 x 600 mm</t>
  </si>
  <si>
    <t>49.03.022</t>
  </si>
  <si>
    <t>Caixa de gordura premoldada com tampa - capacidade 18 litros</t>
  </si>
  <si>
    <t>49.03.036</t>
  </si>
  <si>
    <t>Caixa de gordura em PVC com tampa reforçada - capacidade 19 litros</t>
  </si>
  <si>
    <t>49.04</t>
  </si>
  <si>
    <t>Ralo em PVC rigido</t>
  </si>
  <si>
    <t>49.04.010</t>
  </si>
  <si>
    <t>Ralo seco em PVC rígido de 100 x 40 mm, com grelha</t>
  </si>
  <si>
    <t>49.05</t>
  </si>
  <si>
    <t>Ralo em ferro fundido</t>
  </si>
  <si>
    <t>49.05.020</t>
  </si>
  <si>
    <t>Ralo seco em ferro fundido, 100 x 165 x 50 mm, com grelha metálica saída vertical</t>
  </si>
  <si>
    <t>49.05.040</t>
  </si>
  <si>
    <t>Ralo sifonado em ferro fundido de 150 x 240 x 75 mm, com grelha</t>
  </si>
  <si>
    <t>49.06</t>
  </si>
  <si>
    <t>Grelhas e tampas</t>
  </si>
  <si>
    <t>49.06.010</t>
  </si>
  <si>
    <t>Grelha hemisférica em ferro fundido de 4´</t>
  </si>
  <si>
    <t>49.06.020</t>
  </si>
  <si>
    <t>Grelha em ferro fundido para caixas e canaletas</t>
  </si>
  <si>
    <t>49.06.030</t>
  </si>
  <si>
    <t>Grelha hemisférica em ferro fundido de 3´</t>
  </si>
  <si>
    <t>49.06.072</t>
  </si>
  <si>
    <t>Grelha articulada em ferro fundido tipo boca de leão</t>
  </si>
  <si>
    <t>49.06.080</t>
  </si>
  <si>
    <t>Grelha hemisférica em ferro fundido de 6´</t>
  </si>
  <si>
    <t>49.06.110</t>
  </si>
  <si>
    <t>Grelha hemisférica em ferro fundido de 2´</t>
  </si>
  <si>
    <t>49.06.160</t>
  </si>
  <si>
    <t>Grelha quadriculada em ferro fundido para caixas e canaletas</t>
  </si>
  <si>
    <t>49.06.170</t>
  </si>
  <si>
    <t>Grelha em alumínio fundido para caixas e canaletas - linha comercial</t>
  </si>
  <si>
    <t>49.06.190</t>
  </si>
  <si>
    <t>Grelha pré-moldada em concreto, com furos redondos, 79,5 x 24,5 x 8 cm</t>
  </si>
  <si>
    <t>49.06.200</t>
  </si>
  <si>
    <t>Captador pluvial em aço inoxidável e grelha em alumínio, com mecanismo anti-vórtice, DN= 50 mm</t>
  </si>
  <si>
    <t>49.06.210</t>
  </si>
  <si>
    <t>Captador pluvial em aço inoxidável e grelha em alumínio, com mecanismo anti-vórtice, DN= 75 mm</t>
  </si>
  <si>
    <t>49.06.400</t>
  </si>
  <si>
    <t>Tampão em ferro fundido, diâmetro de 600 mm, classe B 125 (ruptura &gt; 125 kN)</t>
  </si>
  <si>
    <t>49.06.410</t>
  </si>
  <si>
    <t>Tampão em ferro fundido, diâmetro de 600 mm, classe C 250 (ruptura &gt; 250 kN)</t>
  </si>
  <si>
    <t>49.06.420</t>
  </si>
  <si>
    <t>Tampão em ferro fundido, diâmetro de 600 mm, classe D 400 (ruptura&gt; 400 kN)</t>
  </si>
  <si>
    <t>49.06.430</t>
  </si>
  <si>
    <t>Tampão em ferro fundido de 300 x 300 mm, classe B 125 (ruptura &gt; 125 kN)</t>
  </si>
  <si>
    <t>49.06.440</t>
  </si>
  <si>
    <t>Tampão em ferro fundido de 400 x 400 mm, classe B 125 (ruptura &gt; 125 kN)</t>
  </si>
  <si>
    <t>49.06.450</t>
  </si>
  <si>
    <t>Tampão em ferro fundido de 500 x 500 mm, classe B 125 (ruptura &gt; 125 kN)</t>
  </si>
  <si>
    <t>49.06.460</t>
  </si>
  <si>
    <t>Tampão em ferro fundido de 600 x 600 mm, classe B 125 (ruptura &gt; 125 kN)</t>
  </si>
  <si>
    <t>49.06.480</t>
  </si>
  <si>
    <t>Tampão em ferro fundido com tampa articulada, de 400 x 600 mm, classe 15 (ruptura &gt; 1500 kg)</t>
  </si>
  <si>
    <t>49.06.486</t>
  </si>
  <si>
    <t>Tampão em ferro fundido com tampa articulada, de 900 mm, classe D 400 (ruptura &gt; 400kN</t>
  </si>
  <si>
    <t>49.06.550</t>
  </si>
  <si>
    <t>Grelha com calha e cesto coletor para piso em aço inoxidável, largura de 15 cm</t>
  </si>
  <si>
    <t>49.06.560</t>
  </si>
  <si>
    <t>Grelha com calha e cesto coletor para piso em aço inoxidável, largura de 20 cm</t>
  </si>
  <si>
    <t>49.08</t>
  </si>
  <si>
    <t>Caixa de passagem e inspecao</t>
  </si>
  <si>
    <t>49.08.250</t>
  </si>
  <si>
    <t>Caixa de areia em PVC, diâmetro nominal de 100 mm</t>
  </si>
  <si>
    <t>49.11</t>
  </si>
  <si>
    <t>Canaletas e afins</t>
  </si>
  <si>
    <t>49.11.130</t>
  </si>
  <si>
    <t>Canaleta com grelha em alumínio, largura de 80 mm</t>
  </si>
  <si>
    <t>49.11.140</t>
  </si>
  <si>
    <t>Canaleta com grelha em alumínio, saída central / vertical, largura de 46 mm</t>
  </si>
  <si>
    <t>49.11.141</t>
  </si>
  <si>
    <t>Canaleta com grelha abre-fecha, em alumínio, saída central ou vertical, largura 46mm</t>
  </si>
  <si>
    <t>49.12</t>
  </si>
  <si>
    <t>Poco de visita, boca de lobo, caixa de passagem e afins</t>
  </si>
  <si>
    <t>49.12.010</t>
  </si>
  <si>
    <t>Boca de lobo simples tipo PMSP com tampa de concreto</t>
  </si>
  <si>
    <t>49.12.030</t>
  </si>
  <si>
    <t>Boca de lobo dupla tipo PMSP com tampa de concreto</t>
  </si>
  <si>
    <t>49.12.050</t>
  </si>
  <si>
    <t>Boca de lobo tripla tipo PMSP com tampa de concreto</t>
  </si>
  <si>
    <t>49.12.058</t>
  </si>
  <si>
    <t>Boca de leão simples tipo PMSP com grelha</t>
  </si>
  <si>
    <t>49.12.110</t>
  </si>
  <si>
    <t>Poço de visita de 1,60 x 1,60 x 1,60 m - tipo PMSP</t>
  </si>
  <si>
    <t>49.12.120</t>
  </si>
  <si>
    <t>Chaminé para poço de visita tipo PMSP em alvenaria, diâmetro interno 70 cm - pescoço</t>
  </si>
  <si>
    <t>49.12.140</t>
  </si>
  <si>
    <t>Poço de visita em alvenaria tipo PMSP - balão</t>
  </si>
  <si>
    <t>49.13</t>
  </si>
  <si>
    <t>Filtro anaerobio</t>
  </si>
  <si>
    <t>49.13.010</t>
  </si>
  <si>
    <t>Filtro biológico anaeróbio com anéis pré-moldados de concreto diâmetro de 1,40 m - h= 2,00 m</t>
  </si>
  <si>
    <t>49.13.020</t>
  </si>
  <si>
    <t>Filtro biológico anaeróbio com anéis pré-moldados de concreto diâmetro de 2,00 m - h= 2,00 m</t>
  </si>
  <si>
    <t>49.13.030</t>
  </si>
  <si>
    <t>Filtro biológico anaeróbio com anéis pré-moldados de concreto diâmetro de 2,40 m - h= 2,00 m</t>
  </si>
  <si>
    <t>49.13.040</t>
  </si>
  <si>
    <t>Filtro biológico anaeróbio com anéis pré-moldados de concreto diâmetro de 2,84 m - h= 2,50 m</t>
  </si>
  <si>
    <t>49.14</t>
  </si>
  <si>
    <t>Fossa septica</t>
  </si>
  <si>
    <t>49.14.010</t>
  </si>
  <si>
    <t>Fossa séptica câmara única com anéis pré-moldados em concreto, diâmetro externo de 1,50 m, altura útil de 1,50 m</t>
  </si>
  <si>
    <t>49.14.020</t>
  </si>
  <si>
    <t>Fossa séptica câmara única com anéis pré-moldados em concreto, diâmetro externo de 2,50 m, altura útil de 2,50 m</t>
  </si>
  <si>
    <t>49.14.030</t>
  </si>
  <si>
    <t>Fossa séptica câmara única com anéis pré-moldados em concreto, diâmetro externo de 2,50 m, altura útil de 4,00 m</t>
  </si>
  <si>
    <t>49.14.061</t>
  </si>
  <si>
    <t>SM01 Sumidouro - poço absorvente</t>
  </si>
  <si>
    <t>49.14.071</t>
  </si>
  <si>
    <t>Tampão pré-moldado de concreto armado para sumidouro com diâmetro externo de 2,00 m</t>
  </si>
  <si>
    <t>49.15</t>
  </si>
  <si>
    <t>Anel e aduela pre-moldados</t>
  </si>
  <si>
    <t>49.15.010</t>
  </si>
  <si>
    <t>Anel pré-moldado de concreto com diâmetro de 0,60 m</t>
  </si>
  <si>
    <t>49.15.030</t>
  </si>
  <si>
    <t>Anel pré-moldado de concreto com diâmetro de 0,80 m</t>
  </si>
  <si>
    <t>49.15.040</t>
  </si>
  <si>
    <t>Anel pré-moldado de concreto com diâmetro de 1,20 m</t>
  </si>
  <si>
    <t>49.15.050</t>
  </si>
  <si>
    <t>Anel pré-moldado de concreto com diâmetro de 1,50 m</t>
  </si>
  <si>
    <t>49.15.060</t>
  </si>
  <si>
    <t>Anel pré-moldado de concreto com diâmetro de 1,80 m</t>
  </si>
  <si>
    <t>49.15.100</t>
  </si>
  <si>
    <t>Anel pré-moldado de concreto com diâmetro de 3,00 m</t>
  </si>
  <si>
    <t>49.16</t>
  </si>
  <si>
    <t>Acessorios hidraulicos para agua de reuso</t>
  </si>
  <si>
    <t>49.16.050</t>
  </si>
  <si>
    <t>Realimentador automático, DN= 1´</t>
  </si>
  <si>
    <t>49.16.051</t>
  </si>
  <si>
    <t>Sifão ladrão em polietileno para extravasão, diâmetro de 100mm</t>
  </si>
  <si>
    <t>50</t>
  </si>
  <si>
    <t>DETECCAO, COMBATE E PREVENCAO A INCÊNDIO</t>
  </si>
  <si>
    <t>50.01</t>
  </si>
  <si>
    <t>Hidrantes e acessorios</t>
  </si>
  <si>
    <t>50.01.030</t>
  </si>
  <si>
    <t>Abrigo duplo para hidrante/mangueira, com visor e suporte (embutir e externo)</t>
  </si>
  <si>
    <t>50.01.060</t>
  </si>
  <si>
    <t>Abrigo para hidrante/mangueira (embutir e externo)</t>
  </si>
  <si>
    <t>50.01.080</t>
  </si>
  <si>
    <t>Mangueira com união de engate rápido, DN= 1 1/2´ (38 mm)</t>
  </si>
  <si>
    <t>50.01.090</t>
  </si>
  <si>
    <t>Botoeira para acionamento de bomba de incêndio tipo quebra-vidro</t>
  </si>
  <si>
    <t>50.01.100</t>
  </si>
  <si>
    <t>Mangueira com união de engate rápido, DN= 2 1/2´ (63 mm)</t>
  </si>
  <si>
    <t>50.01.110</t>
  </si>
  <si>
    <t>Esguicho em latão com engate rápido, DN= 2 1/2´, jato regulável</t>
  </si>
  <si>
    <t>50.01.130</t>
  </si>
  <si>
    <t>Abrigo simples com suporte, em aço inoxidável escovado, para mangueira de 1 1/2´, porta em vidro temperado jateado - inclusive mangueira de 30 m (2 x 15 m)</t>
  </si>
  <si>
    <t>50.01.160</t>
  </si>
  <si>
    <t>Adaptador de engate rápido em latão de 2 1/2´ x 1 1/2´</t>
  </si>
  <si>
    <t>50.01.170</t>
  </si>
  <si>
    <t>Adaptador de engate rápido em latão de 2 1/2´ x 2 1/2´</t>
  </si>
  <si>
    <t>50.01.180</t>
  </si>
  <si>
    <t>Hidrante de coluna com duas saídas, 4´x 2 1/2´ - simples</t>
  </si>
  <si>
    <t>50.01.190</t>
  </si>
  <si>
    <t>Tampão de engate rápido em latão, DN= 2 1/2´, com corrente</t>
  </si>
  <si>
    <t>50.01.200</t>
  </si>
  <si>
    <t>Tampão de engate rápido em latão, DN= 1 1/2´, com corrente</t>
  </si>
  <si>
    <t>50.01.210</t>
  </si>
  <si>
    <t>Chave para conexão de engate rápido</t>
  </si>
  <si>
    <t>50.01.220</t>
  </si>
  <si>
    <t>Esguicho latão com engate rápido, DN= 1 1/2´, jato regulável</t>
  </si>
  <si>
    <t>50.01.320</t>
  </si>
  <si>
    <t>Abrigo de hidrante de 1 1/2´ completo - inclusive mangueira de 30 m (2 x 15 m)</t>
  </si>
  <si>
    <t>50.01.330</t>
  </si>
  <si>
    <t>Abrigo de hidrante de 2 1/2´ completo - inclusive mangueira de 30 m (2 x 15 m)</t>
  </si>
  <si>
    <t>50.01.340</t>
  </si>
  <si>
    <t>Abrigo para registro de recalque tipo coluna, completo - inclusive tubulações e válvulas</t>
  </si>
  <si>
    <t>50.02</t>
  </si>
  <si>
    <t>Registro e valvula controladora</t>
  </si>
  <si>
    <t>50.02.020</t>
  </si>
  <si>
    <t>Bico de sprinkler tipo pendente com rompimento da ampola a 68°C</t>
  </si>
  <si>
    <t>50.02.050</t>
  </si>
  <si>
    <t>Alarme hidráulico tipo gongo</t>
  </si>
  <si>
    <t>50.02.060</t>
  </si>
  <si>
    <t>Bico de sprinkler tipo upright com rompimento da ampola a 68ºC</t>
  </si>
  <si>
    <t>50.02.080</t>
  </si>
  <si>
    <t>Válvula de governo completa com alarme VGA, corpo em ferro fundido, extremidades flangeadas e DN = 6´</t>
  </si>
  <si>
    <t>50.05</t>
  </si>
  <si>
    <t>Iluminacao e sinalizacao de emergencia</t>
  </si>
  <si>
    <t>50.05.022</t>
  </si>
  <si>
    <t>Destravador magnético (eletroímã) para porta corta-fogo de 24 Vcc</t>
  </si>
  <si>
    <t>50.05.060</t>
  </si>
  <si>
    <t>Central de iluminação de emergência, completa, para até 6.000 W</t>
  </si>
  <si>
    <t>50.05.070</t>
  </si>
  <si>
    <t>Luminária para unidade centralizada pendente completa com lâmpadas fluorescentes compactas de 9 W</t>
  </si>
  <si>
    <t>50.05.080</t>
  </si>
  <si>
    <t>Luminária para unidade centralizada de sobrepor completa com lâmpada fluorescente compacta de 15 W</t>
  </si>
  <si>
    <t>50.05.160</t>
  </si>
  <si>
    <t>Módulo para adaptação de luminária de emergência, autonomia 90 minutos para lâmpada fluorescente de 32 W</t>
  </si>
  <si>
    <t>50.05.170</t>
  </si>
  <si>
    <t>Acionador manual tipo quebra vidro, em caixa plástica</t>
  </si>
  <si>
    <t>50.05.210</t>
  </si>
  <si>
    <t>Detector termovelocimétrico endereçável com base endereçável</t>
  </si>
  <si>
    <t>50.05.214</t>
  </si>
  <si>
    <t>Detector de gás liquefeito (GLP), gás natural (GN) ou derivados de metano</t>
  </si>
  <si>
    <t>50.05.230</t>
  </si>
  <si>
    <t>Sirene audiovisual tipo endereçável</t>
  </si>
  <si>
    <t>50.05.250</t>
  </si>
  <si>
    <t>Central de iluminação de emergência, completa, autonomia 1 hora, para até 240 W</t>
  </si>
  <si>
    <t>50.05.260</t>
  </si>
  <si>
    <t>Bloco autônomo de iluminação de emergência com autonomia mínima de 1 hora, equipado com 2 lâmpadas de 11 W</t>
  </si>
  <si>
    <t>50.05.270</t>
  </si>
  <si>
    <t>Central de detecção e alarme de incêndio completa, autonomia de 1 hora para 12 laços, 220 V/12 V</t>
  </si>
  <si>
    <t>50.05.280</t>
  </si>
  <si>
    <t>Sirene tipo corneta de 12 V</t>
  </si>
  <si>
    <t>50.05.312</t>
  </si>
  <si>
    <t>Bloco autônomo de iluminação de emergência LED, com autonomia mínima de 3 horas, fluxo luminoso de 2.000 até 3.000 lúmens, equipado com 2 faróis</t>
  </si>
  <si>
    <t>50.05.400</t>
  </si>
  <si>
    <t>Sirene eletrônica em caixa metálica de 4 x 4</t>
  </si>
  <si>
    <t>50.05.430</t>
  </si>
  <si>
    <t>Detector óptico de fumaça com base endereçável</t>
  </si>
  <si>
    <t>50.05.440</t>
  </si>
  <si>
    <t>Painel repetidor de detecção e alarme de incêndio tipo endereçável</t>
  </si>
  <si>
    <t>50.05.450</t>
  </si>
  <si>
    <t>Acionador manual quebra-vidro endereçável</t>
  </si>
  <si>
    <t>50.05.470</t>
  </si>
  <si>
    <t>Módulo isolador, módulo endereçador para audiovisual</t>
  </si>
  <si>
    <t>50.05.490</t>
  </si>
  <si>
    <t>Sinalizador audiovisual endereçável com LED</t>
  </si>
  <si>
    <t>50.05.491</t>
  </si>
  <si>
    <t>Sinalizador visual de advertência</t>
  </si>
  <si>
    <t>50.05.492</t>
  </si>
  <si>
    <t>Sinalizador audiovisual de advertência</t>
  </si>
  <si>
    <t>50.10</t>
  </si>
  <si>
    <t>Extintores</t>
  </si>
  <si>
    <t>50.10.030</t>
  </si>
  <si>
    <t>Extintor sobre rodas de gás carbônico - capacidade de 10 kg</t>
  </si>
  <si>
    <t>50.10.050</t>
  </si>
  <si>
    <t>Extintor sobre rodas de gás carbônico - capacidade de 25 kg</t>
  </si>
  <si>
    <t>50.10.058</t>
  </si>
  <si>
    <t>Extintor manual de pó químico seco BC - capacidade de 4 kg</t>
  </si>
  <si>
    <t>50.10.060</t>
  </si>
  <si>
    <t>Extintor manual de pó químico seco BC - capacidade de 8 kg</t>
  </si>
  <si>
    <t>50.10.084</t>
  </si>
  <si>
    <t>Extintor manual de pó químico seco 20 BC - capacidade de 12 kg</t>
  </si>
  <si>
    <t>50.10.096</t>
  </si>
  <si>
    <t>Extintor sobre rodas de pó químico seco BC - capacidade de 20 kg</t>
  </si>
  <si>
    <t>50.10.100</t>
  </si>
  <si>
    <t>Extintor manual de água pressurizada - capacidade de 10 litros</t>
  </si>
  <si>
    <t>50.10.110</t>
  </si>
  <si>
    <t>Extintor manual de pó químico seco ABC - capacidade de 4 kg</t>
  </si>
  <si>
    <t>50.10.120</t>
  </si>
  <si>
    <t>Extintor manual de pó químico seco ABC - capacidade de 6 kg</t>
  </si>
  <si>
    <t>50.10.140</t>
  </si>
  <si>
    <t>Extintor manual de gás carbônico 5 BC - capacidade de 6 kg</t>
  </si>
  <si>
    <t>50.10.210</t>
  </si>
  <si>
    <t>Suporte para extintor de piso em fibra de vidro</t>
  </si>
  <si>
    <t>50.10.220</t>
  </si>
  <si>
    <t>Suporte para extintor de piso em aço inoxidável</t>
  </si>
  <si>
    <t>50.20</t>
  </si>
  <si>
    <t>Reparos, conservacoes e complementos - GRUPO 50</t>
  </si>
  <si>
    <t>50.20.110</t>
  </si>
  <si>
    <t>Recarga de extintor de água pressurizada</t>
  </si>
  <si>
    <t>50.20.120</t>
  </si>
  <si>
    <t>Recarga de extintor de gás carbônico</t>
  </si>
  <si>
    <t>50.20.130</t>
  </si>
  <si>
    <t>Recarga de extintor de pó químico seco</t>
  </si>
  <si>
    <t>50.20.160</t>
  </si>
  <si>
    <t>Pintura de extintor de gás carbônico, pó químico seco, ou água pressurizada, com capacidade acima de 12 kg até 20 kg</t>
  </si>
  <si>
    <t>50.20.170</t>
  </si>
  <si>
    <t>Pintura de extintor de gás carbônico, pó químico seco, ou água pressurizada, com capacidade até 12 kg</t>
  </si>
  <si>
    <t>50.20.200</t>
  </si>
  <si>
    <t>Recolocação de bico de sprinkler</t>
  </si>
  <si>
    <t>54</t>
  </si>
  <si>
    <t>PAVIMENTACAO E PASSEIO</t>
  </si>
  <si>
    <t>54.01</t>
  </si>
  <si>
    <t>Pavimentacao preparo de base</t>
  </si>
  <si>
    <t>54.01.010</t>
  </si>
  <si>
    <t>Regularização e compactação mecanizada de superfície, sem controle do proctor normal</t>
  </si>
  <si>
    <t>54.01.030</t>
  </si>
  <si>
    <t>Abertura e preparo de caixa até 40 cm, compactação do subleito mínimo de 95% do PN e transporte até o raio de 1 km</t>
  </si>
  <si>
    <t>54.01.050</t>
  </si>
  <si>
    <t>Compactação do subleito mínimo de 95% do PN</t>
  </si>
  <si>
    <t>54.01.200</t>
  </si>
  <si>
    <t>Base de macadame hidráulico</t>
  </si>
  <si>
    <t>54.01.210</t>
  </si>
  <si>
    <t>Base de brita graduada</t>
  </si>
  <si>
    <t>54.01.220</t>
  </si>
  <si>
    <t>Base de bica corrida</t>
  </si>
  <si>
    <t>54.01.230</t>
  </si>
  <si>
    <t>Base de macadame betuminoso</t>
  </si>
  <si>
    <t>54.01.300</t>
  </si>
  <si>
    <t>Pavimento de concreto rolado (concreto pobre) para base de pavimento rígido</t>
  </si>
  <si>
    <t>54.01.400</t>
  </si>
  <si>
    <t>Abertura de caixa até 25 cm, inclui escavação, compactação, transporte e preparo do sub-leito</t>
  </si>
  <si>
    <t>54.01.410</t>
  </si>
  <si>
    <t>Varrição de pavimento para recapeamento</t>
  </si>
  <si>
    <t>54.02</t>
  </si>
  <si>
    <t>Pavimentacao com pedrisco e revestimento primario</t>
  </si>
  <si>
    <t>54.02.030</t>
  </si>
  <si>
    <t>Revestimento primário com pedra britada, compactação mínima de 95% do PN</t>
  </si>
  <si>
    <t>54.02.040</t>
  </si>
  <si>
    <t>Camada de areia grossa compactada manualmente com compactador</t>
  </si>
  <si>
    <t>54.03</t>
  </si>
  <si>
    <t>Pavimentacao flexivel</t>
  </si>
  <si>
    <t>54.03.200</t>
  </si>
  <si>
    <t>Concreto asfáltico usinado a quente - Binder</t>
  </si>
  <si>
    <t>54.03.210</t>
  </si>
  <si>
    <t>Camada de rolamento em concreto betuminoso usinado quente - CBUQ</t>
  </si>
  <si>
    <t>54.03.221</t>
  </si>
  <si>
    <t>Restauração de pavimento asfáltico com concreto betuminoso usinado quente - CBUQ</t>
  </si>
  <si>
    <t>54.03.230</t>
  </si>
  <si>
    <t>Imprimação betuminosa ligante</t>
  </si>
  <si>
    <t>54.03.240</t>
  </si>
  <si>
    <t>Imprimação betuminosa impermeabilizante</t>
  </si>
  <si>
    <t>54.03.250</t>
  </si>
  <si>
    <t>Revestimento de pré-misturado a quente</t>
  </si>
  <si>
    <t>54.03.260</t>
  </si>
  <si>
    <t>Revestimento de pré-misturado a frio</t>
  </si>
  <si>
    <t>54.04</t>
  </si>
  <si>
    <t>Pavimentacao em paralelepipedos e blocos de concreto</t>
  </si>
  <si>
    <t>54.04.030</t>
  </si>
  <si>
    <t>Pavimentação em paralelepípedo, sem rejunte</t>
  </si>
  <si>
    <t>54.04.040</t>
  </si>
  <si>
    <t>Rejuntamento de paralelepípedo com areia</t>
  </si>
  <si>
    <t>54.04.050</t>
  </si>
  <si>
    <t>Rejuntamento de paralelepípedo com argamassa de cimento e areia 1:3</t>
  </si>
  <si>
    <t>54.04.060</t>
  </si>
  <si>
    <t>Rejuntamento de paralelepípedo com asfalto e pedrisco</t>
  </si>
  <si>
    <t>54.04.340</t>
  </si>
  <si>
    <t>Pavimentação em lajota de concreto 35 MPa, espessura 6 cm, cor natural, tipos: raquete, retangular, sextavado e 16 faces, com rejunte em areia</t>
  </si>
  <si>
    <t>54.04.342</t>
  </si>
  <si>
    <t>Pavimentação em lajota de concreto 35 MPa, espessura 6 cm, colorido, tipos: raquete, retangular, sextavado e 16 faces, com rejunte em areia</t>
  </si>
  <si>
    <t>54.04.350</t>
  </si>
  <si>
    <t>Pavimentação em lajota de concreto 35 MPa, espessura 8 cm, tipos: raquete, retangular, sextavado e 16 faces, com rejunte em areia</t>
  </si>
  <si>
    <t>54.04.360</t>
  </si>
  <si>
    <t>Bloco diagonal em concreto tipo piso drenante para plantio de grama - 50 x 50 x 10 cm</t>
  </si>
  <si>
    <t>54.04.392</t>
  </si>
  <si>
    <t>Piso em placa de concreto permeável drenante, cor natural - espessura de 6 cm</t>
  </si>
  <si>
    <t>54.04.393</t>
  </si>
  <si>
    <t>Piso em placa de concreto permeável drenante, cor natural - espessura de 8 cm</t>
  </si>
  <si>
    <t>54.06</t>
  </si>
  <si>
    <t>Guias e sarjetas</t>
  </si>
  <si>
    <t>54.06.020</t>
  </si>
  <si>
    <t>Guia pré-moldada curva tipo PMSP 100 - fck 25 MPa</t>
  </si>
  <si>
    <t>54.06.040</t>
  </si>
  <si>
    <t>Guia pré-moldada reta tipo PMSP 100 - fck 25 MPa</t>
  </si>
  <si>
    <t>54.06.100</t>
  </si>
  <si>
    <t>Base em concreto com fck de 20 MPa, para guias, sarjetas ou sarjetões</t>
  </si>
  <si>
    <t>54.06.110</t>
  </si>
  <si>
    <t>Base em concreto com fck de 25 MPa, para guias, sarjetas ou sarjetões</t>
  </si>
  <si>
    <t>54.06.151</t>
  </si>
  <si>
    <t>Execução de perfil extrusado no local, sem concreto</t>
  </si>
  <si>
    <t>54.06.160</t>
  </si>
  <si>
    <t>Sarjeta ou sarjetão moldado no local, tipo PMSP em concreto com fck 20 MPa</t>
  </si>
  <si>
    <t>54.06.170</t>
  </si>
  <si>
    <t>Sarjeta ou sarjetão moldado no local, tipo PMSP em concreto com fck 25 MPa</t>
  </si>
  <si>
    <t>54.07</t>
  </si>
  <si>
    <t>Calcadas e passeios.</t>
  </si>
  <si>
    <t>54.07.040</t>
  </si>
  <si>
    <t>Passeio em mosaico português</t>
  </si>
  <si>
    <t>54.07.110</t>
  </si>
  <si>
    <t>Piso em ladrilho hidráulico preto, branco e cinza 20 x 20 cm, assentado com argamassa colante industrializada</t>
  </si>
  <si>
    <t>54.07.130</t>
  </si>
  <si>
    <t>Piso em ladrilho hidráulico várias cores 20 x 20 cm, assentado com argamassa colante industrializada</t>
  </si>
  <si>
    <t>54.07.210</t>
  </si>
  <si>
    <t>Rejuntamento de piso em ladrilho hidráulico (20 x 20 x 1,8 cm) com argamassa industrializada para rejunte, juntas de 2 mm</t>
  </si>
  <si>
    <t>54.07.240</t>
  </si>
  <si>
    <t>Rejuntamento de piso em ladrilho hidráulico (30 x 30 x 2,5 cm), com cimento branco, juntas de 2 mm</t>
  </si>
  <si>
    <t>54.07.260</t>
  </si>
  <si>
    <t>Piso em ladrilho hidráulico tipo rampa várias cores 30 x 30 cm, antiderrapante, assentado com argamassa mista</t>
  </si>
  <si>
    <t>54.20</t>
  </si>
  <si>
    <t>Reparos, conservacoes e complementos - GRUPO 54</t>
  </si>
  <si>
    <t>54.20.040</t>
  </si>
  <si>
    <t>Bate-roda em concreto pré-moldado</t>
  </si>
  <si>
    <t>54.20.100</t>
  </si>
  <si>
    <t>Reassentamento de guia pré-moldada reta e/ou curva</t>
  </si>
  <si>
    <t>54.20.110</t>
  </si>
  <si>
    <t>Reassentamento de paralelepípedos, sem rejunte</t>
  </si>
  <si>
    <t>54.20.120</t>
  </si>
  <si>
    <t>Reassentamento de pavimentação em lajota de concreto, espessura 6 cm, com rejunte em areia</t>
  </si>
  <si>
    <t>54.20.130</t>
  </si>
  <si>
    <t>Reassentamento de pavimentação em lajota de concreto, espessura 8 cm, com rejunte em areia</t>
  </si>
  <si>
    <t>54.20.140</t>
  </si>
  <si>
    <t>Reassentamento de pavimentação em lajota de concreto, espessura 10 cm, com rejunte em areia</t>
  </si>
  <si>
    <t>55</t>
  </si>
  <si>
    <t>LIMPEZA E ARREMATE</t>
  </si>
  <si>
    <t>55.01</t>
  </si>
  <si>
    <t>Limpeza de obra</t>
  </si>
  <si>
    <t>55.01.020</t>
  </si>
  <si>
    <t>Limpeza final da obra</t>
  </si>
  <si>
    <t>55.01.030</t>
  </si>
  <si>
    <t>Limpeza complementar com hidrojateamento</t>
  </si>
  <si>
    <t>55.01.070</t>
  </si>
  <si>
    <t>Limpeza complementar e especial de piso com produtos químicos</t>
  </si>
  <si>
    <t>55.01.080</t>
  </si>
  <si>
    <t>Limpeza complementar e especial de peças e aparelhos sanitários</t>
  </si>
  <si>
    <t>55.01.100</t>
  </si>
  <si>
    <t>Limpeza complementar e especial de vidros</t>
  </si>
  <si>
    <t>55.01.130</t>
  </si>
  <si>
    <t>Limpeza e lavagem de superfície revestida com material cerâmico ou pastilhas por hidrojateamento com rejuntamento</t>
  </si>
  <si>
    <t>55.01.140</t>
  </si>
  <si>
    <t>Limpeza de superfície com hidrojateamento</t>
  </si>
  <si>
    <t>55.02</t>
  </si>
  <si>
    <t>Limpeza e desinfeccao sanitaria</t>
  </si>
  <si>
    <t>55.02.010</t>
  </si>
  <si>
    <t>Limpeza de caixa de inspeção</t>
  </si>
  <si>
    <t>55.02.012</t>
  </si>
  <si>
    <t>Limpeza de caixa de passagem, poço de visita ou bueiro</t>
  </si>
  <si>
    <t>55.02.020</t>
  </si>
  <si>
    <t>Limpeza de fossa</t>
  </si>
  <si>
    <t>55.02.040</t>
  </si>
  <si>
    <t>Limpeza e desobstrução de boca de lobo</t>
  </si>
  <si>
    <t>55.02.050</t>
  </si>
  <si>
    <t>Limpeza e desobstrução de canaletas ou tubulações de águas pluviais</t>
  </si>
  <si>
    <t>55.02.060</t>
  </si>
  <si>
    <t>Limpeza e desentupimento manual de tubulação de esgoto predial</t>
  </si>
  <si>
    <t>55.10</t>
  </si>
  <si>
    <t>Remocao de entulho</t>
  </si>
  <si>
    <t>55.10.030</t>
  </si>
  <si>
    <t>Locação de duto coletor de entulho</t>
  </si>
  <si>
    <t>61</t>
  </si>
  <si>
    <t>CONFORTO MECANICO, EQUIPAMENTO E SISTEMA</t>
  </si>
  <si>
    <t>61.01</t>
  </si>
  <si>
    <t>Elevador</t>
  </si>
  <si>
    <t>61.01.670</t>
  </si>
  <si>
    <t>Elevador para passageiros, uso interno com capacidade mínima de 600 kg para duas paradas, portas unilaterais</t>
  </si>
  <si>
    <t>61.01.680</t>
  </si>
  <si>
    <t>Elevador para passageiros, uso interno com capacidade mínima de 600 kg para três paradas, portas unilaterais</t>
  </si>
  <si>
    <t>61.01.690</t>
  </si>
  <si>
    <t>Elevador para passageiros, uso interno com capacidade mínima de 600 kg para três paradas, portas bilaterais</t>
  </si>
  <si>
    <t>61.01.760</t>
  </si>
  <si>
    <t>Elevador para passageiros, uso interno com capacidade mínima de 600 kg para quatro paradas, portas bilaterais</t>
  </si>
  <si>
    <t>61.01.770</t>
  </si>
  <si>
    <t>Elevador para passageiros, uso interno com capacidade mínima de 600 kg para quatro paradas, portas unilaterais</t>
  </si>
  <si>
    <t>61.01.800</t>
  </si>
  <si>
    <t>Fechamento em vidro laminado para caixa de elevador</t>
  </si>
  <si>
    <t>61.10</t>
  </si>
  <si>
    <t>Climatizacao</t>
  </si>
  <si>
    <t>61.10.001</t>
  </si>
  <si>
    <t>Resfriadora de líquidos (chiller), com compressor e condensação à ar, capacidade de 120 TR</t>
  </si>
  <si>
    <t>61.10.007</t>
  </si>
  <si>
    <t>Resfriadora de líquidos (chiller), com compressor e condensação à ar, capacidade de 160 TR</t>
  </si>
  <si>
    <t>61.10.010</t>
  </si>
  <si>
    <t>Resfriadora de líquidos (chiller), com compressor e condensação à ar, capacidade de 200-210 TR</t>
  </si>
  <si>
    <t>61.10.012</t>
  </si>
  <si>
    <t>Resfriadora de líquidos (chiller), com compressor e condensação à ar, capacidade de 80 TR</t>
  </si>
  <si>
    <t>61.10.014</t>
  </si>
  <si>
    <t>Resfriadora de líquidos (chiller), com compressor e condensação à ar, capacidade de 20 TR</t>
  </si>
  <si>
    <t>61.10.100</t>
  </si>
  <si>
    <t>Tratamento de ar (fan-coil) tipo Air Handling Unit de concepção modular, capacidade de 10 TR</t>
  </si>
  <si>
    <t>61.10.101</t>
  </si>
  <si>
    <t>Tratamento de ar (fan-Coil) tipo Air Handling Unit de concepção modular, capacidade de 6 TR</t>
  </si>
  <si>
    <t>61.10.110</t>
  </si>
  <si>
    <t>Tratamento de ar (fan-coil) tipo Air Handling Unit de concepção modular, capacidade de 40 TR</t>
  </si>
  <si>
    <t>61.10.120</t>
  </si>
  <si>
    <t>Tratamento de ar (fan-coil) tipo Air Handling Unit de concepção modular, capacidade de 50 TR</t>
  </si>
  <si>
    <t>61.10.200</t>
  </si>
  <si>
    <t>Tratamento de ar compacta fancolete hidrônico tipo piso-teto, vazão de ar nominal 637 m³/h, capacidade de refrigeração 14.000 Btu/h - 1,2 TR</t>
  </si>
  <si>
    <t>61.10.210</t>
  </si>
  <si>
    <t>Tratamento de ar compacta fancolete hidrônico tipo piso-teto, vazão de ar nominal 1.215 m³/h, capacidade de refrigeração 25.000 Btu/h - 2,1 TR</t>
  </si>
  <si>
    <t>61.10.220</t>
  </si>
  <si>
    <t>Tratamento de ar compacta fancolete hidrônico tipo piso-teto, vazão de ar nominal 1.758 m³/h, capacidade de refrigeração 36.000 Btu/h - 3,0 TR</t>
  </si>
  <si>
    <t>61.10.230</t>
  </si>
  <si>
    <t>Tratamento de ar compacta fancolete hidrônico tipo piso-teto, vazão de ar nominal 2.166 m³/h, capacidade de refrigeração 48.000 Btu/h - 4,0 TR</t>
  </si>
  <si>
    <t>61.10.250</t>
  </si>
  <si>
    <t>Tratamento de ar compacta fancolete hidrônico tipo cassete, capacidade de refrigeração 20.000 Btu/h - 1,6 TR</t>
  </si>
  <si>
    <t>61.10.260</t>
  </si>
  <si>
    <t>Tratamento de ar compacta fancolete hidrônico tipo cassete, capacidade de refrigeração 25.000 Btu/h - 2,1 TR</t>
  </si>
  <si>
    <t>61.10.270</t>
  </si>
  <si>
    <t>Tratamento de ar compacta fancolete hidrônico tipo cassete, capacidade de refrigeração 32.000 Btu/h - 2,6 TR</t>
  </si>
  <si>
    <t>61.10.300</t>
  </si>
  <si>
    <t>Duto flexível aluminizado, seção circular de 10cm (4´)</t>
  </si>
  <si>
    <t>61.10.310</t>
  </si>
  <si>
    <t>Duto flexível aluminizado, seção circular de 15cm (6´)</t>
  </si>
  <si>
    <t>61.10.320</t>
  </si>
  <si>
    <t>Duto flexível aluminizado, seção circular de 20cm (8´)</t>
  </si>
  <si>
    <t>61.10.380</t>
  </si>
  <si>
    <t>Duto em painel rígido de lã de vidro acústico, espessura 25 mm</t>
  </si>
  <si>
    <t>61.10.400</t>
  </si>
  <si>
    <t>Damper corta fogo (DCF) tipo comporta, com elemento fusível e chave fim de curso.</t>
  </si>
  <si>
    <t>61.10.401</t>
  </si>
  <si>
    <t>Damper de regulagem manual, tamanho: 0,10 m² a 0,14 m²</t>
  </si>
  <si>
    <t>61.10.402</t>
  </si>
  <si>
    <t>Damper de regulagem manual, tamanho: 0,15 m² a 0,20 m²</t>
  </si>
  <si>
    <t>61.10.403</t>
  </si>
  <si>
    <t>Damper de regulagem manual, tamanho: 0,21 m² a 0,40 m²</t>
  </si>
  <si>
    <t>61.10.410</t>
  </si>
  <si>
    <t>Serviço de instalação de Damper Corta Fogo</t>
  </si>
  <si>
    <t>61.10.430</t>
  </si>
  <si>
    <t>Tanque de compensação pressurizado, capacidade (volume mínimo) de 250 litros</t>
  </si>
  <si>
    <t>61.10.440</t>
  </si>
  <si>
    <t>Registro de regulagem de vazão de ar</t>
  </si>
  <si>
    <t>61.10.510</t>
  </si>
  <si>
    <t>Difusor de ar de longo alcance tipo Jet-Nozzles, vazão de ar 1.330 m³/h</t>
  </si>
  <si>
    <t>61.10.511</t>
  </si>
  <si>
    <t>Difusor para insuflamento de ar com plenum, multivias e colarinho</t>
  </si>
  <si>
    <t>61.10.512</t>
  </si>
  <si>
    <t>Difusor para insuflamento de ar com plenum, com 2 aberturas</t>
  </si>
  <si>
    <t>61.10.513</t>
  </si>
  <si>
    <t>Difusor de plástico, diâmetro 15 cm</t>
  </si>
  <si>
    <t>61.10.514</t>
  </si>
  <si>
    <t>Difusor de plástico, diâmetro 20 cm</t>
  </si>
  <si>
    <t>61.10.530</t>
  </si>
  <si>
    <t>Difusor de insuflação de ar tipo direcional, medindo 30 x 30 cm</t>
  </si>
  <si>
    <t>61.10.550</t>
  </si>
  <si>
    <t>Difusor de insuflação de ar tipo direcional, medindo 45 x 15 cm</t>
  </si>
  <si>
    <t>61.10.564</t>
  </si>
  <si>
    <t>Grelha de insuflação de ar em alumínio anodizado, de dupla deflexão, tamanho: até 0,10 m²</t>
  </si>
  <si>
    <t>61.10.565</t>
  </si>
  <si>
    <t>Grelha de insuflação de ar em alumínio anodizado, de dupla deflexão, tamanho: acima de 0,10 m² até 0,50 m²</t>
  </si>
  <si>
    <t>61.10.566</t>
  </si>
  <si>
    <t>Grelha de insuflação de ar em alumínio anodizado, de dupla deflexão, tamanho: acima de 0,50 m² até 1,00 m²</t>
  </si>
  <si>
    <t>61.10.567</t>
  </si>
  <si>
    <t>Grelha de porta, tamanho: 0,14 m² a 0,30 m²</t>
  </si>
  <si>
    <t>61.10.568</t>
  </si>
  <si>
    <t>Grelha de porta, tamanho: 0,07 m² a 0,13 m²</t>
  </si>
  <si>
    <t>61.10.569</t>
  </si>
  <si>
    <t>Grelha de porta, tamanho: 0,03 m² a 0,06 m²</t>
  </si>
  <si>
    <t>61.10.574</t>
  </si>
  <si>
    <t>Grelha de retorno/exaustão com registro, tamanho: 0,03 m² a 0,06 m²</t>
  </si>
  <si>
    <t>61.10.575</t>
  </si>
  <si>
    <t>Grelha de retorno/exaustão com registro, tamanho: 0,07 m² a 0,13 m²</t>
  </si>
  <si>
    <t>61.10.576</t>
  </si>
  <si>
    <t>Grelha de retorno/exaustão com registro, tamanho: 0,14 m² a 0,19 m²</t>
  </si>
  <si>
    <t>61.10.577</t>
  </si>
  <si>
    <t>Grelha de retorno/exaustão com registro, tamanho: 0,20 m² a 0,40 m²</t>
  </si>
  <si>
    <t>61.10.578</t>
  </si>
  <si>
    <t>Grelha de retorno/exaustão com registro, tamanho: 0,41 m² a 0,65 m²</t>
  </si>
  <si>
    <t>61.10.581</t>
  </si>
  <si>
    <t>Veneziana com tela e filtro G4</t>
  </si>
  <si>
    <t>61.10.582</t>
  </si>
  <si>
    <t>Veneziana com tela</t>
  </si>
  <si>
    <t>61.10.583</t>
  </si>
  <si>
    <t>Veneziana com tela, tamanho 38,5 x 33 cm</t>
  </si>
  <si>
    <t>61.10.584</t>
  </si>
  <si>
    <t>Veneziana com tela, tamanho 78,5 x 33 cm</t>
  </si>
  <si>
    <t>61.14</t>
  </si>
  <si>
    <t>Ventilacao</t>
  </si>
  <si>
    <t>61.14.005</t>
  </si>
  <si>
    <t>Caixa ventiladora com ventilador centrífugo, vazão 4.600 m³/h, pressão 30 mmCA - 220 / 380 V / 60HZ</t>
  </si>
  <si>
    <t>61.14.015</t>
  </si>
  <si>
    <t>Caixa ventiladora com ventilador centrífugo, vazão 28.000 m³/h, pressão 30 mmCA - 220 / 380 V / 60HZ</t>
  </si>
  <si>
    <t>61.14.050</t>
  </si>
  <si>
    <t>Caixa ventiladora com ventilador centrífugo, vazão 8.800 m³/h, pressão 35 mmCA - 220/380 V / 60Hz</t>
  </si>
  <si>
    <t>61.14.051</t>
  </si>
  <si>
    <t>Caixa ventiladora com ventilador centrífugo, vazão 10.000 m³/h, pressão 30 mmCA - 220/380 V / 60Hz</t>
  </si>
  <si>
    <t>61.14.070</t>
  </si>
  <si>
    <t>Caixa ventiladora com ventilador centrífugo, vazão 1.710 m³/h, pressão 35 mmCA - 220/380 V / 60Hz</t>
  </si>
  <si>
    <t>61.14.080</t>
  </si>
  <si>
    <t>Caixa ventiladora com ventilador centrífugo, vazão 1.190 m³/h, pressão 37 mmCA - 220/380 V / 60Hz</t>
  </si>
  <si>
    <t>61.14.100</t>
  </si>
  <si>
    <t>Ventilador centrífugo de dupla aspiração "limite-load", vazão 20.000 m³/h, pressão 50 mmCA - 380/660 V / 60 Hz</t>
  </si>
  <si>
    <t>61.15</t>
  </si>
  <si>
    <t>Controles para Fan-Coil e CAG</t>
  </si>
  <si>
    <t>61.15.010</t>
  </si>
  <si>
    <t>Fonte de alimentação universal bivolt com saída de 24 V - 1,5 A - 35 W</t>
  </si>
  <si>
    <t>61.15.020</t>
  </si>
  <si>
    <t>Tomada simples de sobrepor universal 2P+T - 10 A - 250 V</t>
  </si>
  <si>
    <t>61.15.030</t>
  </si>
  <si>
    <t>Transformador abaixador, entrada 110/220V, saída 24V+24V, corrente secundário 6A</t>
  </si>
  <si>
    <t>61.15.040</t>
  </si>
  <si>
    <t>Atuador Floating de 40Nm, sinal de controle 3 e 2 pontos, tensão de entrada AC/DC 24V, IP 54</t>
  </si>
  <si>
    <t>61.15.050</t>
  </si>
  <si>
    <t>Válvula motorizada esfera, com duas vias atuador floating, diâmetro 3/4´ a 1 1/2´</t>
  </si>
  <si>
    <t>61.15.060</t>
  </si>
  <si>
    <t>Válvula de balanceamento diâmetro 1´ a 2 1/2´</t>
  </si>
  <si>
    <t>61.15.070</t>
  </si>
  <si>
    <t>Válvula borboleta na configuração wafer motorizada atuador floating diâmetro 3´ a 4´</t>
  </si>
  <si>
    <t>61.15.080</t>
  </si>
  <si>
    <t>Válvula duas vias on/off retorno elétrico diâmetro 1/2´ a 3/4´</t>
  </si>
  <si>
    <t>61.15.090</t>
  </si>
  <si>
    <t>Válvula esfera motorizada de duas vias de atuador proporcional diâmetro 2´ a 2 1/2´</t>
  </si>
  <si>
    <t>61.15.100</t>
  </si>
  <si>
    <t>Atuador proporcional de 10 Nm, tensão de entrada AC/DC 24 V - IP 54</t>
  </si>
  <si>
    <t>61.15.110</t>
  </si>
  <si>
    <t>Válvula esfera duas vias flangeada, diâmetro 3´</t>
  </si>
  <si>
    <t>61.15.120</t>
  </si>
  <si>
    <t>Acoplador a relé 24 VCC/VAC - 1 contato reversível</t>
  </si>
  <si>
    <t>61.15.130</t>
  </si>
  <si>
    <t>Chave de fluxo para ar</t>
  </si>
  <si>
    <t>61.15.140</t>
  </si>
  <si>
    <t>Repetidor de sinal I/I e V/I</t>
  </si>
  <si>
    <t>61.15.150</t>
  </si>
  <si>
    <t>Relé de corrente ajustável de 0 a 200 A</t>
  </si>
  <si>
    <t>61.15.160</t>
  </si>
  <si>
    <t>Sensor de temperatura ambiente PT100 - 2 fios</t>
  </si>
  <si>
    <t>61.15.164</t>
  </si>
  <si>
    <t>Termostato de segurança com temperatura ajustável de 90°C - 110°C</t>
  </si>
  <si>
    <t>61.15.170</t>
  </si>
  <si>
    <t>Transmissor de pressão diferencial, operação de 0 a 750 Pa</t>
  </si>
  <si>
    <t>61.15.172</t>
  </si>
  <si>
    <t>Transmissor de pressão compacto, escala de pressão 0 a 10 Bar, sinal de saída 4 - 20 mA</t>
  </si>
  <si>
    <t>61.15.174</t>
  </si>
  <si>
    <t>Transmissor de temperatura e umidade para dutos, alta precisão, corrente de 0 a 20 mA, alimentação 12Vcc a 30Vcc</t>
  </si>
  <si>
    <t>61.15.181</t>
  </si>
  <si>
    <t>Controlador lógico programável para 16 entradas/16 saídas</t>
  </si>
  <si>
    <t>61.15.191</t>
  </si>
  <si>
    <t>Módulo de expansão para 4 canais de saída analógica</t>
  </si>
  <si>
    <t>61.15.196</t>
  </si>
  <si>
    <t>Módulo de expansão para 8 canais de entrada analógica</t>
  </si>
  <si>
    <t>61.15.201</t>
  </si>
  <si>
    <t>Módulo de expansão para 8 canais de entrada e saída digitais</t>
  </si>
  <si>
    <t>61.20</t>
  </si>
  <si>
    <t>Reparos, conservacoes e complementos - GRUPO 61</t>
  </si>
  <si>
    <t>61.20.040</t>
  </si>
  <si>
    <t>Cortina de ar com duas velocidades, para vão de 1,20 m</t>
  </si>
  <si>
    <t>61.20.092</t>
  </si>
  <si>
    <t>Cortina de ar com duas velocidades, para vão de 1,50 m</t>
  </si>
  <si>
    <t>61.20.100</t>
  </si>
  <si>
    <t>Ligação típica, (cavalete), para ar condicionado ´fancoil´, diâmetro de 1/2´</t>
  </si>
  <si>
    <t>61.20.110</t>
  </si>
  <si>
    <t>Ligação típica, (cavalete), para ar condicionado ´fancoil´, diâmetro de 3/4´</t>
  </si>
  <si>
    <t>61.20.120</t>
  </si>
  <si>
    <t>Ligação típica, (cavalete), para ar condicionado ´fancoil´, diâmetro de 1´</t>
  </si>
  <si>
    <t>61.20.130</t>
  </si>
  <si>
    <t>Ligação típica, (cavalete), para ar condicionado ´fancoil´, diâmetro de 1 1/4´</t>
  </si>
  <si>
    <t>61.20.450</t>
  </si>
  <si>
    <t>Duto em chapa de aço galvanizado</t>
  </si>
  <si>
    <t>61.20.452</t>
  </si>
  <si>
    <t>Chapéu tipo chinês para duto galvanizado de 35cm</t>
  </si>
  <si>
    <t>62</t>
  </si>
  <si>
    <t>COZINHA, REFEITORIO, LAVANDERIA INDUSTRIAL E EQUIPAMENTOS</t>
  </si>
  <si>
    <t>62.04</t>
  </si>
  <si>
    <t>Mobiliario e acessorios</t>
  </si>
  <si>
    <t>62.04.060</t>
  </si>
  <si>
    <t>Tanque duplo com pés em aço inoxidável de 1600 x 700 x 850 mm</t>
  </si>
  <si>
    <t>62.04.070</t>
  </si>
  <si>
    <t>Mesa em aço inoxidável, largura até 700 mm</t>
  </si>
  <si>
    <t>62.04.090</t>
  </si>
  <si>
    <t>Mesa lateral em aço inoxidável com prateleira inferior, largura até 700 mm</t>
  </si>
  <si>
    <t>62.20</t>
  </si>
  <si>
    <t>Reparos, conservacoes e complementos - GRUPO 62</t>
  </si>
  <si>
    <t>62.20.330</t>
  </si>
  <si>
    <t>Coifa em aço inoxidável com filtro e exaustor axial - área até 3,00 m²</t>
  </si>
  <si>
    <t>62.20.340</t>
  </si>
  <si>
    <t>Coifa em aço inoxidável com filtro e exaustor axial - área de 3,01 até 7,50 m²</t>
  </si>
  <si>
    <t>62.20.350</t>
  </si>
  <si>
    <t>Coifa em aço inoxidável com filtro e exaustor axial - área de 7,51 até 16,00 m²</t>
  </si>
  <si>
    <t>65</t>
  </si>
  <si>
    <t>RESFRIAMENTO E CONSERVACAO DE MATERIAL PERECIVEL</t>
  </si>
  <si>
    <t>65.01</t>
  </si>
  <si>
    <t>Camara frigorifica para resfriado</t>
  </si>
  <si>
    <t>65.01.210</t>
  </si>
  <si>
    <t>Câmara frigorífica para resfriados</t>
  </si>
  <si>
    <t>65.02</t>
  </si>
  <si>
    <t>Camara frigorifica para congelado</t>
  </si>
  <si>
    <t>65.02.100</t>
  </si>
  <si>
    <t>Câmara frigorífica para congelados</t>
  </si>
  <si>
    <t>66</t>
  </si>
  <si>
    <t>SEGURANCA, VIGILANCIA E CONTROLE, EQUIPAMENTO E SISTEMA</t>
  </si>
  <si>
    <t>66.02</t>
  </si>
  <si>
    <t>Controle de acessos e alarme</t>
  </si>
  <si>
    <t>66.02.060</t>
  </si>
  <si>
    <t>Repetidora de sinais de ocorrências, do painel sinóptico da central de alarme</t>
  </si>
  <si>
    <t>66.02.090</t>
  </si>
  <si>
    <t>Detector de metais, tipo portal, microprocessado</t>
  </si>
  <si>
    <t>66.02.130</t>
  </si>
  <si>
    <t>Porteiro eletrônico com um interfone</t>
  </si>
  <si>
    <t>66.02.239</t>
  </si>
  <si>
    <t>Sistema eletrônico de automatização de portão deslizante, para esforços até 800 kg</t>
  </si>
  <si>
    <t>66.02.240</t>
  </si>
  <si>
    <t>Sistema eletrônico de automatização de portão deslizante, para esforços maior de 800 kg e até 1400 kg</t>
  </si>
  <si>
    <t>66.02.460</t>
  </si>
  <si>
    <t>Vídeo porteiro eletrônico colorido, com um interfone</t>
  </si>
  <si>
    <t>66.02.500</t>
  </si>
  <si>
    <t>Central de alarme microprocessada, para até 125 zonas</t>
  </si>
  <si>
    <t>66.02.560</t>
  </si>
  <si>
    <t>Controlador de acesso com identificação por impressão digital (biometria) e software de gerenciamento</t>
  </si>
  <si>
    <t>66.08</t>
  </si>
  <si>
    <t>Equipamentos para sistema de seguranca, vigilancia e controle</t>
  </si>
  <si>
    <t>66.08.061</t>
  </si>
  <si>
    <t>Mesa controladora híbrida para até 32 câmeras IPs, com teclado e joystick, compatível com sistema de CFTV, IP ou analógico</t>
  </si>
  <si>
    <t>66.08.100</t>
  </si>
  <si>
    <t>Rack fechado padrão metálico, 19 x 12 Us x 470 mm</t>
  </si>
  <si>
    <t>66.08.110</t>
  </si>
  <si>
    <t>Rack fechado padrão metálico, 19 x 20 Us x 470 mm</t>
  </si>
  <si>
    <t>66.08.111</t>
  </si>
  <si>
    <t>Rack fechado de piso padrão metálico, 19 x 24 Us x 570 mm</t>
  </si>
  <si>
    <t>66.08.115</t>
  </si>
  <si>
    <t>Rack fechado de piso padrão metálico, 19 x 44 Us x 770 mm</t>
  </si>
  <si>
    <t>66.08.131</t>
  </si>
  <si>
    <t>Monitor LCD ou LED colorido, tela plana de 21,5´</t>
  </si>
  <si>
    <t>66.08.240</t>
  </si>
  <si>
    <t>Filtro passivo e misturador de sinais VHF / UHF / CATV</t>
  </si>
  <si>
    <t>66.08.258</t>
  </si>
  <si>
    <t>Ponto de acesso de dados (Access Point), uso interno, compatível com PoE 802.3af</t>
  </si>
  <si>
    <t>66.08.260</t>
  </si>
  <si>
    <t>Modulador de canais VHF / UHF / CATV / CFTV</t>
  </si>
  <si>
    <t>66.08.270</t>
  </si>
  <si>
    <t>Amplificador de linha VHF / UHF com conector de F-50 dB</t>
  </si>
  <si>
    <t>66.08.324</t>
  </si>
  <si>
    <t>Câmera fixa colorida compacta com domo, para áreas internas e externas - 1,3 MP</t>
  </si>
  <si>
    <t>66.08.326</t>
  </si>
  <si>
    <t>Câmera fixa colorida tipo bullet, para áreas internas e externas - 1,3 MP</t>
  </si>
  <si>
    <t>66.08.328</t>
  </si>
  <si>
    <t>Câmera fixa colorida com domo, para áreas internas e externas - 5 MP</t>
  </si>
  <si>
    <t>66.08.340</t>
  </si>
  <si>
    <t>Unidade de disco rígido (HD) externo de 5 TB</t>
  </si>
  <si>
    <t>66.08.400</t>
  </si>
  <si>
    <t>Estação de monitoramento "WorkStation" para até 3 monitores - memória RAM de 8 GB</t>
  </si>
  <si>
    <t>66.08.401</t>
  </si>
  <si>
    <t>Estação de monitoramento "WorkStation" para até 3 monitores - memória RAM de 16 GB</t>
  </si>
  <si>
    <t>66.08.600</t>
  </si>
  <si>
    <t>Unidade gerenciadora digital de vídeo em rede (NVR) de até 8 câmeras IP, armazenamento de 6 TB, 1 interface de rede Fast Ethernet</t>
  </si>
  <si>
    <t>66.08.610</t>
  </si>
  <si>
    <t>Unidade gerenciadora digital de vídeo em rede (NVR) de até 16 câmeras IP, armazenamento de 12 TB, 1 interface de rede Gigabit Ethernet e 4 entradas de alarme</t>
  </si>
  <si>
    <t>66.08.620</t>
  </si>
  <si>
    <t>Unidade gerenciadora digital vídeo em rede (NVR) de até 32 câmeras IP, armazenamento de 48 TB, 2 interface de rede Gigabit Ethernet e 16 entradas de alarme</t>
  </si>
  <si>
    <t>66.20</t>
  </si>
  <si>
    <t>Reparos, conservacoes e complementos - GRUPO 66</t>
  </si>
  <si>
    <t>66.20.150</t>
  </si>
  <si>
    <t>Guia organizadora de cabos para rack, 19´ 1 U</t>
  </si>
  <si>
    <t>66.20.170</t>
  </si>
  <si>
    <t>Guia organizadora de cabos para rack, 19´ 2 U</t>
  </si>
  <si>
    <t>66.20.202</t>
  </si>
  <si>
    <t>Instalação de câmera fixa para CFTV</t>
  </si>
  <si>
    <t>66.20.212</t>
  </si>
  <si>
    <t>Instalação de câmera móvel para CFTV</t>
  </si>
  <si>
    <t>66.20.221</t>
  </si>
  <si>
    <t>Switch Gigabit para servidor central com 24 portas frontais e 2 portas SFP, capacidade 10 / 100 / 1000 Mbps</t>
  </si>
  <si>
    <t>66.20.225</t>
  </si>
  <si>
    <t>Switch Gigabit 24 portas com capacidade de 10/100/1000/Mbps</t>
  </si>
  <si>
    <t>67</t>
  </si>
  <si>
    <t>CAPTACAO, ADUCAO E TRATAMENTO DE AGUA E ESGOTO, EQUIPAMENTOS E SISTEMA</t>
  </si>
  <si>
    <t>67.02</t>
  </si>
  <si>
    <t>Tratamento</t>
  </si>
  <si>
    <t>67.02.160</t>
  </si>
  <si>
    <t>Medidor de vazão tipo calha Parshall com garganta W= 3´</t>
  </si>
  <si>
    <t>67.02.210</t>
  </si>
  <si>
    <t>Tela galvanizada revestida em poliamida, malha de 10 mm</t>
  </si>
  <si>
    <t>67.02.240</t>
  </si>
  <si>
    <t>Grade média em aço carbono, espaçamento de 2 cm com barras chatas de 1´ x 3/8´</t>
  </si>
  <si>
    <t>67.02.280</t>
  </si>
  <si>
    <t>Cesto em chapa de aço inoxidável com espessura de 1,5 mm e furos de 1/2´</t>
  </si>
  <si>
    <t>67.02.301</t>
  </si>
  <si>
    <t>Peneira estática em poliéster reforçado de fibra de vidro (PRFV) com tela de aço inoxidável AISI 304, malha de 1,5 mm, vazão de 50 l/s</t>
  </si>
  <si>
    <t>67.02.320</t>
  </si>
  <si>
    <t>Comporta em fibra de vidro (stop log) - espessura de 10 mm</t>
  </si>
  <si>
    <t>67.02.330</t>
  </si>
  <si>
    <t>Sistema de tratamento de águas cinzas e aproveitamento de águas pluviais, para reuso em fins não potáveis, vazão de 2 m³/h</t>
  </si>
  <si>
    <t>67.02.400</t>
  </si>
  <si>
    <t>Tanque em fibra de vidro (PRFV) com quebra ondas, capacidade de 25.000 l e misturador interno vertical em aço inoxidável</t>
  </si>
  <si>
    <t>67.02.410</t>
  </si>
  <si>
    <t>Sistema de tratamento de efluente por reator anaeróbio (UASB) e filtro aeróbio (FAS), para obras de segurança com vazão máxima horária 12 l/s</t>
  </si>
  <si>
    <t>67.02.502</t>
  </si>
  <si>
    <t>Elaboração de projeto de sistema de estação compacta de tratamento de esgoto para vazão máxima horária 12 l/s e atendimento classe II, assessoria, documentação e aprovação na CETESB</t>
  </si>
  <si>
    <t>67.02.503</t>
  </si>
  <si>
    <t>Elaboração de projeto de sistema de estação compacta de tratamento de esgoto para vazão máxima horária 12 l/s, atendimento classe II, tratamento de nitrogênio e fósforo, assessoria, documentação e aprovação na CETESB</t>
  </si>
  <si>
    <t>68</t>
  </si>
  <si>
    <t>ELETRIFICACAO, EQUIPAMENTOS E SISTEMA</t>
  </si>
  <si>
    <t>68.01</t>
  </si>
  <si>
    <t>Posteamento</t>
  </si>
  <si>
    <t>68.01.600</t>
  </si>
  <si>
    <t>Poste de concreto circular, 200 kg, H = 7,00 m</t>
  </si>
  <si>
    <t>68.01.620</t>
  </si>
  <si>
    <t>Poste de concreto circular, 200 kg, H = 9,00 m</t>
  </si>
  <si>
    <t>68.01.630</t>
  </si>
  <si>
    <t>Poste de concreto circular, 200 kg, H = 10,00 m</t>
  </si>
  <si>
    <t>68.01.640</t>
  </si>
  <si>
    <t>Poste de concreto circular, 200 kg, H = 11,00 m</t>
  </si>
  <si>
    <t>68.01.650</t>
  </si>
  <si>
    <t>Poste de concreto circular, 200 kg, H = 12,00 m</t>
  </si>
  <si>
    <t>68.01.670</t>
  </si>
  <si>
    <t>Poste de concreto circular, 300 kg, H = 9,00 m</t>
  </si>
  <si>
    <t>68.01.730</t>
  </si>
  <si>
    <t>Poste de concreto circular, 400 kg, H = 9,00 m</t>
  </si>
  <si>
    <t>68.01.740</t>
  </si>
  <si>
    <t>Poste de concreto circular, 400 kg, H = 10,00 m</t>
  </si>
  <si>
    <t>68.01.750</t>
  </si>
  <si>
    <t>Poste de concreto circular, 400 kg, H = 11,00 m</t>
  </si>
  <si>
    <t>68.01.760</t>
  </si>
  <si>
    <t>Poste de concreto circular, 400 kg, H = 12,00 m</t>
  </si>
  <si>
    <t>68.01.800</t>
  </si>
  <si>
    <t>Poste de concreto circular, 600 kg, H = 11,00 m</t>
  </si>
  <si>
    <t>68.01.810</t>
  </si>
  <si>
    <t>Poste de concreto circular, 600 kg, H = 12,00 m</t>
  </si>
  <si>
    <t>68.01.850</t>
  </si>
  <si>
    <t>Poste de concreto circular, 1000 kg, H = 12,00 m</t>
  </si>
  <si>
    <t>68.02</t>
  </si>
  <si>
    <t>Estrutura especifica</t>
  </si>
  <si>
    <t>68.02.010</t>
  </si>
  <si>
    <t>Estai</t>
  </si>
  <si>
    <t>68.02.020</t>
  </si>
  <si>
    <t>Estrutura tipo M1</t>
  </si>
  <si>
    <t>68.02.030</t>
  </si>
  <si>
    <t>Estrutura tipo M2</t>
  </si>
  <si>
    <t>68.02.040</t>
  </si>
  <si>
    <t>Estrutura tipo N3</t>
  </si>
  <si>
    <t>68.02.050</t>
  </si>
  <si>
    <t>Estrutura tipo M1 - N3</t>
  </si>
  <si>
    <t>68.02.060</t>
  </si>
  <si>
    <t>Estrutura tipo M4</t>
  </si>
  <si>
    <t>68.02.070</t>
  </si>
  <si>
    <t>Estrutura tipo N2</t>
  </si>
  <si>
    <t>68.02.090</t>
  </si>
  <si>
    <t>Estrutura tipo N4</t>
  </si>
  <si>
    <t>68.02.100</t>
  </si>
  <si>
    <t>Armação secundária tipo 1C - 2R</t>
  </si>
  <si>
    <t>68.02.110</t>
  </si>
  <si>
    <t>Armação secundária tipo 1C - 3R</t>
  </si>
  <si>
    <t>68.02.120</t>
  </si>
  <si>
    <t>Armação secundária tipo 2C - 3R</t>
  </si>
  <si>
    <t>68.02.140</t>
  </si>
  <si>
    <t>Armação secundária tipo 4C - 6R</t>
  </si>
  <si>
    <t>68.20</t>
  </si>
  <si>
    <t>Reparos, conservacoes e complementos - GRUPO 68</t>
  </si>
  <si>
    <t>68.20.010</t>
  </si>
  <si>
    <t>Recolocação de poste de madeira</t>
  </si>
  <si>
    <t>68.20.040</t>
  </si>
  <si>
    <t>Braçadeira circular em aço carbono galvanizado, diâmetro nominal de 140 até 300 mm</t>
  </si>
  <si>
    <t>68.20.050</t>
  </si>
  <si>
    <t>Cruzeta em aço carbono galvanizado perfil ´L´ 75 x 75 x 8 mm, comprimento 2500 mm</t>
  </si>
  <si>
    <t>68.20.120</t>
  </si>
  <si>
    <t>Bengala em PVC para ramal de entrada, diâmetro de 32 mm</t>
  </si>
  <si>
    <t>69</t>
  </si>
  <si>
    <t>TELEFONIA, LOGICA E TRANSMISSAO DE DADOS, EQUIPAMENTOS E SISTEMA</t>
  </si>
  <si>
    <t>69.03</t>
  </si>
  <si>
    <t>Distribuicao e comando, caixas e equipamentos especificos</t>
  </si>
  <si>
    <t>69.03.090</t>
  </si>
  <si>
    <t>Aparelho telefônico multifrequencial, com teclas ´FLASH´, ´HOOK´, ´PAUSE´, ´LND´, ´MODE´</t>
  </si>
  <si>
    <t>69.03.130</t>
  </si>
  <si>
    <t>Caixa subterrânea de entrada de telefonia, tipo R1 (600 x 350 x 500) mm, padrão TELEBRÁS, com tampa</t>
  </si>
  <si>
    <t>69.03.140</t>
  </si>
  <si>
    <t>Caixa subterrânea de entrada de telefonia, tipo R2 (1070 x 520 x 500) mm, padrão TELEBRÁS, com tampa</t>
  </si>
  <si>
    <t>69.03.301</t>
  </si>
  <si>
    <t>Central de Pabx para 2 linhas e 8 ramais</t>
  </si>
  <si>
    <t>69.03.310</t>
  </si>
  <si>
    <t>Caixa de tomada em poliamida e tampa para piso elevado, com 4 alojamentos para elétrica e até 8 alojamentos para telefonia e dados</t>
  </si>
  <si>
    <t>69.03.340</t>
  </si>
  <si>
    <t>Conector RJ-45 fêmea - categoria 6</t>
  </si>
  <si>
    <t>69.03.360</t>
  </si>
  <si>
    <t>Conector RJ-45 fêmea - categoria 6A</t>
  </si>
  <si>
    <t>69.03.400</t>
  </si>
  <si>
    <t>Central PABX híbrida de telefonia para 8 linhas tronco e 24 a 32 ramais digital e analógico</t>
  </si>
  <si>
    <t>69.03.410</t>
  </si>
  <si>
    <t>Central PABX híbrida de telefonia para 8 linhas tronco e 128 ramais digital e analógico</t>
  </si>
  <si>
    <t>69.03.420</t>
  </si>
  <si>
    <t>Central PABX híbrida de telefonia para 8 linhas tronco e 128 ramais digital e analógico, com recursos PBX Networking</t>
  </si>
  <si>
    <t>69.05</t>
  </si>
  <si>
    <t>Estabilizacao de tensao</t>
  </si>
  <si>
    <t>69.05.010</t>
  </si>
  <si>
    <t>Estabilizador eletrônico de tensão, monofásico, com potência de 5 kVA</t>
  </si>
  <si>
    <t>69.05.040</t>
  </si>
  <si>
    <t>Estabilizador eletrônico de tensão, monofásico, com potência de 10 kVA</t>
  </si>
  <si>
    <t>69.05.230</t>
  </si>
  <si>
    <t>Estabilizador eletrônico de tensão, trifásico, com potência de 40 kVA</t>
  </si>
  <si>
    <t>69.06</t>
  </si>
  <si>
    <t>Sistemas ininterruptos de energia</t>
  </si>
  <si>
    <t>69.06.020</t>
  </si>
  <si>
    <t>Sistema ininterrupto de energia, trifásico on line de 10 kVA (220 V/220 V), com autonomia de 15 minutos</t>
  </si>
  <si>
    <t>69.06.030</t>
  </si>
  <si>
    <t>Sistema ininterrupto de energia, trifásico on line de 20 kVA (220 V/208 V-108 V), com autonomia 15 minutos</t>
  </si>
  <si>
    <t>69.06.040</t>
  </si>
  <si>
    <t>Sistema ininterrupto de energia, trifásico on line senoidal de 15 kVA (208 V/110 V), com autonomia de 15 minutos</t>
  </si>
  <si>
    <t>69.06.050</t>
  </si>
  <si>
    <t>Sistema ininterrupto de energia, monofásico, com potência de 2 kVA</t>
  </si>
  <si>
    <t>69.06.080</t>
  </si>
  <si>
    <t>Sistema ininterrupto de energia, monofásico on line senoidal de 5 kVA (220 V/110 V), com autonomia de 15 minutos</t>
  </si>
  <si>
    <t>69.06.100</t>
  </si>
  <si>
    <t>Sistema ininterrupto de energia, monofásico, com potência entre 5 a 7,5 kVA</t>
  </si>
  <si>
    <t>69.06.110</t>
  </si>
  <si>
    <t>Sistema ininterrupto de energia, monofásico de 600 VA (127 V/127 V), com autonomia de 10 a 15 minutos</t>
  </si>
  <si>
    <t>69.06.120</t>
  </si>
  <si>
    <t>Sistema ininterrupto de energia, trifásico on line senoidal de 10 kVA (220 V/110 V), com autonomia de 2 horas</t>
  </si>
  <si>
    <t>69.06.200</t>
  </si>
  <si>
    <t>Sistema ininterrupto de energia, trifásico on line de 20 kVA (220/127 V), com autonomia de 15 minutos</t>
  </si>
  <si>
    <t>69.06.210</t>
  </si>
  <si>
    <t>Sistema ininterrupto de energia, trifásico on line de 60 kVA (220/127 V), com autonomia de 15 minutos</t>
  </si>
  <si>
    <t>69.06.220</t>
  </si>
  <si>
    <t>Sistema ininterrupto de energia, trifásico on line de 80 kVA (220/127 V), com autonomia de 15 minutos</t>
  </si>
  <si>
    <t>69.06.240</t>
  </si>
  <si>
    <t>Sistema ininterrupto de energia, trifásico on line de 20 kVA (380/220 V), com autonomia de 15 minutos</t>
  </si>
  <si>
    <t>69.06.280</t>
  </si>
  <si>
    <t>Sistema ininterrupto de energia, trifásico on line senoidal de 5 kVA (220/110 V), com autonomia de 15 minutos</t>
  </si>
  <si>
    <t>69.06.290</t>
  </si>
  <si>
    <t>Sistema ininterrupto de energia, trifásico on line senoidal de 10 kVA (220/110 V), com autonomia de 10 a 15 minutos</t>
  </si>
  <si>
    <t>69.06.300</t>
  </si>
  <si>
    <t>Sistema ininterrupto de energia, trifásico on line senoidal de 50 kVA (220/110 V), com autonomia de 15 minutos</t>
  </si>
  <si>
    <t>69.06.320</t>
  </si>
  <si>
    <t>Sistema ininterrupto de energia, trifásico on line senoidal de 7,5 kVA (220/110 V), com autonomia de 15 minutos</t>
  </si>
  <si>
    <t>69.06.390</t>
  </si>
  <si>
    <t>Sistema ininterrupto de energia, trifásico on line senoidal de 40 kVA (380/220 V), com autonomia de 15 minutos</t>
  </si>
  <si>
    <t>69.08</t>
  </si>
  <si>
    <t>Equipamentos para informatica</t>
  </si>
  <si>
    <t>69.08.010</t>
  </si>
  <si>
    <t>Distribuidor interno óptico - 1 U para até 24 fibras</t>
  </si>
  <si>
    <t>69.09</t>
  </si>
  <si>
    <t>Sistema de rede</t>
  </si>
  <si>
    <t>69.09.250</t>
  </si>
  <si>
    <t>Patch cords de 1,50 ou 3,00 m - RJ-45 / RJ-45 - categoria 6A</t>
  </si>
  <si>
    <t>69.09.260</t>
  </si>
  <si>
    <t>Patch panel de 24 portas - categoria 6</t>
  </si>
  <si>
    <t>69.09.300</t>
  </si>
  <si>
    <t>Voice panel de 50 portas - categoria 3</t>
  </si>
  <si>
    <t>69.09.360</t>
  </si>
  <si>
    <t>Patch cords de 2,00 ou 3,00 m - RJ-45 / RJ-45 - categoria 6A</t>
  </si>
  <si>
    <t>69.09.370</t>
  </si>
  <si>
    <t>Transceptor Gigabit SX - LC conectável de formato pequeno (SFP)</t>
  </si>
  <si>
    <t>69.10</t>
  </si>
  <si>
    <t>Telecomunicacoes</t>
  </si>
  <si>
    <t>69.10.130</t>
  </si>
  <si>
    <t>Amplificador de potência para VHF e CATV-50 dB, frequência 40 a 550 MHz</t>
  </si>
  <si>
    <t>69.10.140</t>
  </si>
  <si>
    <t>Antena parabólica com captador de sinais e modulador de áudio e vídeo</t>
  </si>
  <si>
    <t>69.20</t>
  </si>
  <si>
    <t>Reparos, conservacoes e complementos - GRUPO 69</t>
  </si>
  <si>
    <t>69.20.010</t>
  </si>
  <si>
    <t>Arame de espinar em aço inoxidável nu, para TV a cabo</t>
  </si>
  <si>
    <t>69.20.040</t>
  </si>
  <si>
    <t>Isolador roldana em porcelana de 72 x 72 mm</t>
  </si>
  <si>
    <t>69.20.050</t>
  </si>
  <si>
    <t>Suporte para isolador roldana tipo DM, padrão TELEBRÁS</t>
  </si>
  <si>
    <t>69.20.070</t>
  </si>
  <si>
    <t>Fita em aço inoxidável para poste de 0,50 m x 19 mm, com fecho em aço inoxidável</t>
  </si>
  <si>
    <t>69.20.100</t>
  </si>
  <si>
    <t>Tampa para caixa R1, padrão TELEBRÁS</t>
  </si>
  <si>
    <t>69.20.110</t>
  </si>
  <si>
    <t>Tampa para caixa R2, padrão TELEBRÁS</t>
  </si>
  <si>
    <t>69.20.130</t>
  </si>
  <si>
    <t>Bloco de ligação interna para 10 pares, BLI-10</t>
  </si>
  <si>
    <t>69.20.140</t>
  </si>
  <si>
    <t>Bloco de ligação com engate rápido para 10 pares, BER-10</t>
  </si>
  <si>
    <t>69.20.170</t>
  </si>
  <si>
    <t>Calha de aço com 4 tomadas 2P+T - 250 V, com cabo</t>
  </si>
  <si>
    <t>69.20.180</t>
  </si>
  <si>
    <t>Cordão óptico duplex, multimodo com conector LC/LC - 2,5 m</t>
  </si>
  <si>
    <t>69.20.200</t>
  </si>
  <si>
    <t>Bandeja fixa para rack, 19´ x 500 mm</t>
  </si>
  <si>
    <t>69.20.210</t>
  </si>
  <si>
    <t>Bandeja fixa para rack, 19´ x 800 mm</t>
  </si>
  <si>
    <t>69.20.220</t>
  </si>
  <si>
    <t>Bandeja deslizante para rack, 19´ x 800 mm</t>
  </si>
  <si>
    <t>69.20.230</t>
  </si>
  <si>
    <t>Calha de aço com 8 tomadas 2P+T - 250 V, com cabo</t>
  </si>
  <si>
    <t>69.20.240</t>
  </si>
  <si>
    <t>Calha de aço com 12 tomadas 2P+T - 250 V, com cabo</t>
  </si>
  <si>
    <t>69.20.248</t>
  </si>
  <si>
    <t>Painel frontal cego - 19´ x 1 U</t>
  </si>
  <si>
    <t>69.20.250</t>
  </si>
  <si>
    <t>Painel frontal cego - 19´ x 2 U</t>
  </si>
  <si>
    <t>69.20.260</t>
  </si>
  <si>
    <t>Protetor de surto híbrido para rede de telecomunicações</t>
  </si>
  <si>
    <t>69.20.270</t>
  </si>
  <si>
    <t>Divisor interno com 1 entrada e 2 saídas - 75 Ohms</t>
  </si>
  <si>
    <t>69.20.280</t>
  </si>
  <si>
    <t>Divisor interno com 1 entrada e 4 saídas - 75 Ohms</t>
  </si>
  <si>
    <t>69.20.290</t>
  </si>
  <si>
    <t>Tomada blindada para VHF/UHF, CATV e FM, frequência 5 MHz a 1 GHz</t>
  </si>
  <si>
    <t>69.20.300</t>
  </si>
  <si>
    <t>Bloco de distribuição com protetor de surtos, para 10 pares, BTDG-10</t>
  </si>
  <si>
    <t>69.20.340</t>
  </si>
  <si>
    <t>Tomada para TV, tipo pino Jack, com placa</t>
  </si>
  <si>
    <t>69.20.350</t>
  </si>
  <si>
    <t>Caixa de emenda ventilada, em polipropileno, para até 200 pares</t>
  </si>
  <si>
    <t>70</t>
  </si>
  <si>
    <t>SINALIZACAO VIARIA</t>
  </si>
  <si>
    <t>70.01</t>
  </si>
  <si>
    <t>Dispositivo viario</t>
  </si>
  <si>
    <t>70.01.003</t>
  </si>
  <si>
    <t>Faixa elevada para travessia de pedestres em massa asfáltica - lombofaixa</t>
  </si>
  <si>
    <t>70.01.030</t>
  </si>
  <si>
    <t>Ondulação transversal em massa asfáltica - lombada tipo A</t>
  </si>
  <si>
    <t>70.01.031</t>
  </si>
  <si>
    <t>Ondulação transversal em massa alfáltica - lombada tipo B</t>
  </si>
  <si>
    <t>70.01.050</t>
  </si>
  <si>
    <t>Defensa semimaleavel simples</t>
  </si>
  <si>
    <t>70.02</t>
  </si>
  <si>
    <t>Sinalizacao horizontal</t>
  </si>
  <si>
    <t>70.02.001</t>
  </si>
  <si>
    <t>Limpeza, pré marcação e pré pintura de solo</t>
  </si>
  <si>
    <t>70.02.010</t>
  </si>
  <si>
    <t>Sinalização horizontal com tinta vinílica ou acrílica</t>
  </si>
  <si>
    <t>70.02.012</t>
  </si>
  <si>
    <t>Sinalização horizontal em laminado elastoplástico retrorefletivo e antiderrapante, para faixas</t>
  </si>
  <si>
    <t>70.02.013</t>
  </si>
  <si>
    <t>Sinalização horizontal em laminado elastoplástico retrorefletivo e antiderrapante, para símbolos e letras</t>
  </si>
  <si>
    <t>70.02.014</t>
  </si>
  <si>
    <t>Sinalização horizontal em massa termoplástica à quente por aspersão, espessura de 1,5 mm, para faixas</t>
  </si>
  <si>
    <t>70.02.016</t>
  </si>
  <si>
    <t>Sinalização horizontal em massa termoplástica à quente por extrusão, espessura de 3,0 mm, para faixas</t>
  </si>
  <si>
    <t>70.02.017</t>
  </si>
  <si>
    <t>Sinalização horizontal em massa termoplástica à quente por extrusão, espessura de 3,0 mm, para legendas</t>
  </si>
  <si>
    <t>70.02.020</t>
  </si>
  <si>
    <t>Sinalização horizontal em plástico a frio manual, para faixas</t>
  </si>
  <si>
    <t>70.02.021</t>
  </si>
  <si>
    <t>Sinalização horizontal em termoplástico de alto relevo</t>
  </si>
  <si>
    <t>70.02.022</t>
  </si>
  <si>
    <t>Sinalização horizontal em tinta a base de resina acrílica emulsionada em água</t>
  </si>
  <si>
    <t>70.03</t>
  </si>
  <si>
    <t>Sinalizacao vertical</t>
  </si>
  <si>
    <t>70.03.001</t>
  </si>
  <si>
    <t>Placa para sinalização viária em chapa de aço, totalmente refletiva com película IA/IA - área até 2,0 m²</t>
  </si>
  <si>
    <t>70.03.003</t>
  </si>
  <si>
    <t>Placa para sinalização viária em chapa de aço, totalmente refletiva com película III/III - área até 2,0 m²</t>
  </si>
  <si>
    <t>70.03.006</t>
  </si>
  <si>
    <t>Placa para sinalização viária em chapa de alumínio, totalmente refletiva com película IA/IA - área até 2,0 m²</t>
  </si>
  <si>
    <t>70.03.008</t>
  </si>
  <si>
    <t>Placa para sinalização viária em chapa de alumínio, totalmente refletiva com película III/III - área até 2,0 m²</t>
  </si>
  <si>
    <t>70.03.009</t>
  </si>
  <si>
    <t>Placa para sinalização viária em chapa de alumínio, totalmente refletiva com película III/III - área maior que 2,0 m²</t>
  </si>
  <si>
    <t>70.03.010</t>
  </si>
  <si>
    <t>Placa para sinalização viária em alumínio composto, totalmente refletiva com película IA/IA - área até 2,0 m²</t>
  </si>
  <si>
    <t>70.03.012</t>
  </si>
  <si>
    <t>Placa para sinalização viária em alumínio composto, totalmente refletiva com película III/III - área até 2,0 m²</t>
  </si>
  <si>
    <t>70.03.013</t>
  </si>
  <si>
    <t>Placa para sinalização viária em alumínio composto, totalmente refletiva com película III/III - área maior que 2,0 m²</t>
  </si>
  <si>
    <t>70.04</t>
  </si>
  <si>
    <t>Coluna cônica</t>
  </si>
  <si>
    <t>70.04.001</t>
  </si>
  <si>
    <t>Coluna simples (PP), diâmetro de 2 1/2´ e comprimento de 3,6 m</t>
  </si>
  <si>
    <t>70.04.002</t>
  </si>
  <si>
    <t>Coluna simples (P-51), para fixação de placa de orientação</t>
  </si>
  <si>
    <t>70.04.003</t>
  </si>
  <si>
    <t>Coluna dupla (P-53) para fixação de placa de orientação</t>
  </si>
  <si>
    <t>70.04.004</t>
  </si>
  <si>
    <t>Coluna (P-57) para fixação de placa de orientação, com braço projetado</t>
  </si>
  <si>
    <t>70.04.005</t>
  </si>
  <si>
    <t>Braço (P-55) para fixação em poste de concreto</t>
  </si>
  <si>
    <t>70.04.006</t>
  </si>
  <si>
    <t>Coluna dupla (PP), diâmetro de 2 x 2 1/2´ e comprimento de 3,6 m</t>
  </si>
  <si>
    <t>70.04.007</t>
  </si>
  <si>
    <t>Coluna semafórica simples 101 mm x 6 m</t>
  </si>
  <si>
    <t>70.05</t>
  </si>
  <si>
    <t>Sinalizacao semaforica e complementar</t>
  </si>
  <si>
    <t>70.05.001</t>
  </si>
  <si>
    <t>Botoeira convencional para pedestre</t>
  </si>
  <si>
    <t>70.05.002</t>
  </si>
  <si>
    <t>Botoeira sonora para deficientes visuais</t>
  </si>
  <si>
    <t>70.05.006</t>
  </si>
  <si>
    <t>Luminária LED 20W com braço, para travessia de pedestre</t>
  </si>
  <si>
    <t>70.05.011</t>
  </si>
  <si>
    <t>Grupo focal para pedestre com lâmpada LED e contador regressivo</t>
  </si>
  <si>
    <t>70.05.020</t>
  </si>
  <si>
    <t>Grupo focal veicular com lâmpada LED, com anteparo e suportes de fixação</t>
  </si>
  <si>
    <t>70.06</t>
  </si>
  <si>
    <t>Tachas e tachoes</t>
  </si>
  <si>
    <t>70.06.001</t>
  </si>
  <si>
    <t>Segregador (bate rodas) refletivo</t>
  </si>
  <si>
    <t>70.06.010</t>
  </si>
  <si>
    <t>Tacha refletiva de vidro temperado</t>
  </si>
  <si>
    <t>70.06.011</t>
  </si>
  <si>
    <t>Tacha tipo I bidirecional refletiva</t>
  </si>
  <si>
    <t>70.06.012</t>
  </si>
  <si>
    <t>Tacha tipo I monodirecional refletiva</t>
  </si>
  <si>
    <t>70.06.013</t>
  </si>
  <si>
    <t>Tacha tipo II bidirecional refletiva</t>
  </si>
  <si>
    <t>70.06.014</t>
  </si>
  <si>
    <t>Tacha tipo II monodirecional refletiva</t>
  </si>
  <si>
    <t>70.06.020</t>
  </si>
  <si>
    <t>Tachão tipo I bidirecional refletivo</t>
  </si>
  <si>
    <t>70.06.021</t>
  </si>
  <si>
    <t>Tachão tipo I monodirecional refletivo</t>
  </si>
  <si>
    <t>97</t>
  </si>
  <si>
    <t>SINALIZACAO E COMUNICACAO VISUAL</t>
  </si>
  <si>
    <t>97.02</t>
  </si>
  <si>
    <t>Placas, porticos e obeliscos arquitetônicos</t>
  </si>
  <si>
    <t>97.02.030</t>
  </si>
  <si>
    <t>Placa comemorativa em aço inoxidável escovado</t>
  </si>
  <si>
    <t>97.02.036</t>
  </si>
  <si>
    <t>Placa de identificação em PVC com texto em vinil</t>
  </si>
  <si>
    <t>97.02.190</t>
  </si>
  <si>
    <t>Placa de identificação em acrílico com texto em vinil</t>
  </si>
  <si>
    <t>97.02.193</t>
  </si>
  <si>
    <t>Placa de sinalização em PVC fotoluminescente (200x200mm), com indicação de equipamentos de alarme, detecção e extinção de incêndio</t>
  </si>
  <si>
    <t>97.02.194</t>
  </si>
  <si>
    <t>Placa de sinalização em PVC fotoluminescente (150x150mm), com indicação de equipamentos de combate à incêndio e alarme</t>
  </si>
  <si>
    <t>97.02.195</t>
  </si>
  <si>
    <t>Placa de sinalização em PVC fotoluminescente (240x120mm), com indicação de rota de evacuação e saída de emergência</t>
  </si>
  <si>
    <t>97.02.196</t>
  </si>
  <si>
    <t>Placa de sinalização em PVC fotoluminescente, com identificação de pavimentos</t>
  </si>
  <si>
    <t>97.02.197</t>
  </si>
  <si>
    <t>Placa de sinalização em PVC, com indicação de alerta</t>
  </si>
  <si>
    <t>97.02.198</t>
  </si>
  <si>
    <t>Placa de sinalização em PVC, com indicação de proibição normativa</t>
  </si>
  <si>
    <t>97.02.210</t>
  </si>
  <si>
    <t>Placa de sinalização em PVC para ambientes</t>
  </si>
  <si>
    <t>97.03</t>
  </si>
  <si>
    <t>Pintura de letras e pictogramas</t>
  </si>
  <si>
    <t>97.03.010</t>
  </si>
  <si>
    <t>Sinalização com pictograma em tinta acrílica</t>
  </si>
  <si>
    <t>97.05</t>
  </si>
  <si>
    <t>Placas, porticos e sinalizacao viaria</t>
  </si>
  <si>
    <t>97.05.070</t>
  </si>
  <si>
    <t>Manta de borracha para sinalização em estacionamento e proteção de coluna e parede, de 1000 x 750 mm e espessura 10 mm</t>
  </si>
  <si>
    <t>97.05.080</t>
  </si>
  <si>
    <t>Cantoneira de borracha para sinalização em estacionamento e proteção de coluna, de 750 x 100 x 100 mm e espessura 10 mm</t>
  </si>
  <si>
    <t>97.05.130</t>
  </si>
  <si>
    <t>Colocação de placa em suporte de madeira / metálico - solo</t>
  </si>
  <si>
    <t>97.05.140</t>
  </si>
  <si>
    <t>Suporte de perfil metálico galvanizado</t>
  </si>
  <si>
    <t>98</t>
  </si>
  <si>
    <t>ARQUITETURA DE INTERIORES</t>
  </si>
  <si>
    <t>98.02</t>
  </si>
  <si>
    <t>Mobiliario</t>
  </si>
  <si>
    <t>98.02.210</t>
  </si>
  <si>
    <t>Banco de madeira com encosto e pés em ferro fundido pintado</t>
  </si>
  <si>
    <t>Versão 189</t>
  </si>
  <si>
    <t>FEVEREIRO/23</t>
  </si>
  <si>
    <t>12.04.080</t>
  </si>
  <si>
    <t>12.04.081</t>
  </si>
  <si>
    <t>Estaca pré-moldada protendida cravada para 20t</t>
  </si>
  <si>
    <t>12.04.082</t>
  </si>
  <si>
    <t>Estaca pré-moldada protendida cravada para 30t</t>
  </si>
  <si>
    <t>12.04.083</t>
  </si>
  <si>
    <t>Estaca pré-moldada protendida cravada para 40t</t>
  </si>
  <si>
    <t>12.04.084</t>
  </si>
  <si>
    <t>Estaca pré-moldada protendida cravada para 50t</t>
  </si>
  <si>
    <t>12.04.085</t>
  </si>
  <si>
    <t>Estaca pré-moldada protendida cravada para 60t</t>
  </si>
  <si>
    <t>Forro em painéis de gesso acartonado, acabamento liso com película em PVC - removível</t>
  </si>
  <si>
    <t>Escada marinheiro (em aço galvanizado)</t>
  </si>
  <si>
    <t>Escada marinheiro com guarda corpo (em aço galvanizado)</t>
  </si>
  <si>
    <t>Vidro float monolítico verde de 6 mm</t>
  </si>
  <si>
    <t>Bloco terminal conector até 65A / 600V, faixa de aplicação até 16 mm²</t>
  </si>
  <si>
    <t>Cabo de cobre de 4 mm², isolamento 0,6/1 kV - isolação em PVC 70°C</t>
  </si>
  <si>
    <t>41.11.116</t>
  </si>
  <si>
    <t>Luminária LED retangular para poste, fluxo luminoso de 5000 a 5500 lm - potência de 50W</t>
  </si>
  <si>
    <t>Luminária hermética de sobrepor, com difusor em policarbonato, para lâmpadas de 2 x 28 W/32 W/54 W</t>
  </si>
  <si>
    <t>Torneira clínica com volante tipo alavanca</t>
  </si>
  <si>
    <t>Tampão em ferro fundido, diâmetro de 600 mm, classe C 300 (ruptura &gt; 300 kN)</t>
  </si>
  <si>
    <t>50.05.072</t>
  </si>
  <si>
    <t>Luminária de emergência LED de sobrepor, para teto ou parede, autonomia mínima 2 horas</t>
  </si>
  <si>
    <t>54.20.050</t>
  </si>
  <si>
    <t>Bate rodas / limitador de pneus em resina</t>
  </si>
  <si>
    <t xml:space="preserve">Amplificador de potência para VHF e CATV-50 dB, frequência 54 a 750 MHz  </t>
  </si>
  <si>
    <t>69.10.152</t>
  </si>
  <si>
    <t>Antena WI-FI dual band access point, bandas simultâneas - 1750Mbps</t>
  </si>
  <si>
    <t>Faixa elevada para travessia de pedestres em massa asfáltica - lombofaixa de vias com execução de recapeamento</t>
  </si>
  <si>
    <t>Ondulação transversal em massa asfáltica - lombada tipo "A" de vias com execução de recapeamento</t>
  </si>
  <si>
    <t>Ondulação transversal em massa asfáltica - lombada tipo "B" de vias com execução de recapeamento</t>
  </si>
  <si>
    <t>Segregador (bate-roda) refletivo - resina</t>
  </si>
  <si>
    <t>Tacha refletiva monodirecional tipo III ou IV, prismática/vítrea - resina</t>
  </si>
  <si>
    <t>70.06.031</t>
  </si>
  <si>
    <t>Tacha tipo I bidirecional refletiva - resina</t>
  </si>
  <si>
    <t>70.06.032</t>
  </si>
  <si>
    <t>Tacha tipo I monodirecional refletiva - resina</t>
  </si>
  <si>
    <t>70.06.033</t>
  </si>
  <si>
    <t>Tacha tipo II bidirecional refletiva - resina</t>
  </si>
  <si>
    <t>70.06.034</t>
  </si>
  <si>
    <t>Tacha tipo II monodirecional refletiva - resina</t>
  </si>
  <si>
    <t>70.06.040</t>
  </si>
  <si>
    <t>Tachão tipo I bidirecional refletivo - resina</t>
  </si>
  <si>
    <t>70.06.041</t>
  </si>
  <si>
    <t>Tachão tipo I monodirecional refletivo - resina</t>
  </si>
  <si>
    <t>70.20</t>
  </si>
  <si>
    <t>Dispositivo viário / transporte</t>
  </si>
  <si>
    <t>70.20.001</t>
  </si>
  <si>
    <t>Faixa elevada para travessia de pedestres em massa asfáltica - lombafaixa - conservação de vias sem execução de recapeamento</t>
  </si>
  <si>
    <t>70.20.010</t>
  </si>
  <si>
    <t>Ondulação transversal em massa asfáltica - lombada tipo "A" - conservação de vias urbanas sem execução de recapeamento</t>
  </si>
  <si>
    <t>70.20.011</t>
  </si>
  <si>
    <t>Ondulação transversal em massa asfáltica - lombada tipo "B" - conservação de vias urbanas sem execução de recapeamento</t>
  </si>
  <si>
    <t>70.20.020</t>
  </si>
  <si>
    <t>Transporte de equipamentos com caminhão carroceria em rodovia pavimentada</t>
  </si>
  <si>
    <t>70.20.021</t>
  </si>
  <si>
    <t>Equipe para serviços de conservação de pavimentação de vias</t>
  </si>
  <si>
    <t>EQDIA</t>
  </si>
  <si>
    <t>PLANILHA ORÇAMENTÁRIA</t>
  </si>
  <si>
    <t>Obra: Praça Mons João Baptista Lisboa – Reforma e Implantação de Equipamento</t>
  </si>
  <si>
    <t>Local: Praça Mons João Baptista Lisboa - Amparo SP</t>
  </si>
  <si>
    <t>BDI</t>
  </si>
  <si>
    <t>ITEM</t>
  </si>
  <si>
    <t>ORGÃO</t>
  </si>
  <si>
    <t>CODIGO</t>
  </si>
  <si>
    <t>DESCRIÇÃO</t>
  </si>
  <si>
    <t xml:space="preserve">UN </t>
  </si>
  <si>
    <t>QUANT.</t>
  </si>
  <si>
    <t>VALOR UNIT.</t>
  </si>
  <si>
    <t>VALOR UNIT. + BDI</t>
  </si>
  <si>
    <t>VALOR DO SERVIÇO</t>
  </si>
  <si>
    <t xml:space="preserve">OBRAS CIVIS </t>
  </si>
  <si>
    <t>1.1</t>
  </si>
  <si>
    <t>SERVIÇOS PRELIMINARES</t>
  </si>
  <si>
    <t>CDHU</t>
  </si>
  <si>
    <t>PERIMETRO 81 M  - ALTURA 2,20 M</t>
  </si>
  <si>
    <t>1.2</t>
  </si>
  <si>
    <t>ESPELHO D'ÁGUA</t>
  </si>
  <si>
    <t>DEMOLIÇÃO / RETIRADA</t>
  </si>
  <si>
    <t>8*3,70*0,10*0,40</t>
  </si>
  <si>
    <t>30 % de empolamento</t>
  </si>
  <si>
    <t>RETIRADA DE MONUMENTO CENTRAL</t>
  </si>
  <si>
    <t>COMP.</t>
  </si>
  <si>
    <t xml:space="preserve">Remoção de monumento central </t>
  </si>
  <si>
    <t>2,20* 65,74</t>
  </si>
  <si>
    <t>65,74 *0,20 esp</t>
  </si>
  <si>
    <t>IMPERMEABILIZAÇÃO</t>
  </si>
  <si>
    <t>REVESTIMENTO</t>
  </si>
  <si>
    <t>PINTURA DA ALVENARIAS EXTERNAS</t>
  </si>
  <si>
    <t>1.3</t>
  </si>
  <si>
    <t>CASA DE MÁQUINA</t>
  </si>
  <si>
    <t>ESQUADRIAS</t>
  </si>
  <si>
    <t>2,10 * 0,80</t>
  </si>
  <si>
    <t xml:space="preserve">1* 1 </t>
  </si>
  <si>
    <t>2,10 * 0,80 + 1* 1  + 0,78 * 3,96</t>
  </si>
  <si>
    <t>1.4</t>
  </si>
  <si>
    <t>INSTALAÇÕES HIDRÁULICAS</t>
  </si>
  <si>
    <t>1.5</t>
  </si>
  <si>
    <t>INSTALAÇÕES ELÉTRICA</t>
  </si>
  <si>
    <t>1.6</t>
  </si>
  <si>
    <t xml:space="preserve">REPARO DO PAV. EM MOSAICO PORTUGUES </t>
  </si>
  <si>
    <t xml:space="preserve">                 </t>
  </si>
  <si>
    <t>1.7</t>
  </si>
  <si>
    <t>SERVIÇOS COMPLEMENTARES</t>
  </si>
  <si>
    <t>1.</t>
  </si>
  <si>
    <t>COTAÇÃO 01</t>
  </si>
  <si>
    <t xml:space="preserve">Total </t>
  </si>
  <si>
    <t>Carlos Eduard Mazzetto</t>
  </si>
  <si>
    <t>Eng. Civil      SMDU</t>
  </si>
  <si>
    <t>BOLETIM REFERENCIAL DE CUSTOS – CDHU</t>
  </si>
  <si>
    <t>CRONOGRAMA FÍSICO FINANCEIRO</t>
  </si>
  <si>
    <t>SERVIÇOS DA OBRA</t>
  </si>
  <si>
    <t>VALORES R$</t>
  </si>
  <si>
    <t>PART.</t>
  </si>
  <si>
    <t>MÊS  1</t>
  </si>
  <si>
    <t>MÊS  2</t>
  </si>
  <si>
    <t>MÊS 3</t>
  </si>
  <si>
    <t>MÊS 4</t>
  </si>
  <si>
    <t>MÊS  5</t>
  </si>
  <si>
    <t>MÊS  6</t>
  </si>
  <si>
    <t>1.0</t>
  </si>
  <si>
    <t>TOTAL</t>
  </si>
  <si>
    <t>TOTAL ACUMULADO</t>
  </si>
  <si>
    <t>Carlos Eduardo Mazzetto</t>
  </si>
  <si>
    <t>Eng. Civil  SMDU</t>
  </si>
  <si>
    <t>CREA 5060363666</t>
  </si>
  <si>
    <t>Estância Hidromineral</t>
  </si>
  <si>
    <t>COMPOSIÇÕES</t>
  </si>
  <si>
    <r>
      <rPr>
        <b/>
        <sz val="12"/>
        <rFont val="Arial"/>
        <family val="2"/>
      </rPr>
      <t xml:space="preserve">Objeto: </t>
    </r>
    <r>
      <rPr>
        <sz val="12"/>
        <rFont val="Arial"/>
        <family val="2"/>
      </rPr>
      <t>Praça Av. José Guiseppe, Bairro Santa Maria do Amparo</t>
    </r>
  </si>
  <si>
    <r>
      <rPr>
        <b/>
        <sz val="12"/>
        <rFont val="Arial"/>
        <family val="2"/>
      </rPr>
      <t>Endereço:</t>
    </r>
    <r>
      <rPr>
        <sz val="12"/>
        <rFont val="Arial"/>
        <family val="2"/>
      </rPr>
      <t xml:space="preserve"> Av. José Giuseppe</t>
    </r>
  </si>
  <si>
    <r>
      <rPr>
        <b/>
        <sz val="12"/>
        <rFont val="Arial"/>
        <family val="2"/>
      </rPr>
      <t>DATA DA ELABORAÇÃO:</t>
    </r>
    <r>
      <rPr>
        <sz val="12"/>
        <rFont val="Arial"/>
        <family val="2"/>
      </rPr>
      <t xml:space="preserve"> janeiro/2020</t>
    </r>
  </si>
  <si>
    <r>
      <rPr>
        <b/>
        <sz val="12"/>
        <rFont val="Arial"/>
        <family val="2"/>
      </rPr>
      <t xml:space="preserve">FONTE: </t>
    </r>
    <r>
      <rPr>
        <sz val="12"/>
        <rFont val="Arial"/>
        <family val="2"/>
      </rPr>
      <t xml:space="preserve"> CPOS 177</t>
    </r>
  </si>
  <si>
    <t>Caixa de inspeção em alvenaria 30x30x30cm em bloco de concreto com tampa</t>
  </si>
  <si>
    <t>CPOS</t>
  </si>
  <si>
    <t>Total</t>
  </si>
  <si>
    <t>Item</t>
  </si>
  <si>
    <t>Fonte dos Serviços</t>
  </si>
  <si>
    <t>Código dos Serviços</t>
  </si>
  <si>
    <t>Composição unitária</t>
  </si>
  <si>
    <t>unid</t>
  </si>
  <si>
    <t>Qde.</t>
  </si>
  <si>
    <t>Pr. Unit.</t>
  </si>
  <si>
    <t>Pr. Total</t>
  </si>
  <si>
    <t>0</t>
  </si>
  <si>
    <t>Caixa de inspeção em alvenaria 40x40x40cm em bloco de concreto com tampa</t>
  </si>
  <si>
    <t>1.8</t>
  </si>
  <si>
    <t>1.9</t>
  </si>
  <si>
    <t>Caixa de inspeção em alvenaria 60x60x60cm em bloco de concreto com tampa</t>
  </si>
  <si>
    <t>__________________________</t>
  </si>
  <si>
    <t>Renata Rossi Tavella</t>
  </si>
  <si>
    <t>Arquiteta e Urbanista</t>
  </si>
  <si>
    <t>Prefeitura do Município de Amparo</t>
  </si>
  <si>
    <t>CAU A51567-0</t>
  </si>
  <si>
    <t>COTAÇÕES</t>
  </si>
  <si>
    <r>
      <rPr>
        <b/>
        <sz val="11"/>
        <rFont val="Arial"/>
        <family val="2"/>
      </rPr>
      <t>Objeto:</t>
    </r>
    <r>
      <rPr>
        <sz val="11"/>
        <rFont val="Arial"/>
        <family val="2"/>
      </rPr>
      <t xml:space="preserve"> Drenagem na Quadra de Areia do Parque Linear</t>
    </r>
  </si>
  <si>
    <r>
      <rPr>
        <b/>
        <sz val="11"/>
        <rFont val="Arial"/>
        <family val="2"/>
      </rPr>
      <t>Endereço:</t>
    </r>
    <r>
      <rPr>
        <sz val="11"/>
        <rFont val="Arial"/>
        <family val="2"/>
      </rPr>
      <t xml:space="preserve"> Av. Dr. Carlos Burgos</t>
    </r>
  </si>
  <si>
    <r>
      <rPr>
        <b/>
        <sz val="11"/>
        <rFont val="Arial"/>
        <family val="2"/>
      </rPr>
      <t>DATA DA ELABORAÇÃO:</t>
    </r>
    <r>
      <rPr>
        <sz val="11"/>
        <rFont val="Arial"/>
        <family val="2"/>
      </rPr>
      <t>fevereiro 2020</t>
    </r>
  </si>
  <si>
    <r>
      <rPr>
        <b/>
        <sz val="11"/>
        <rFont val="Arial"/>
        <family val="2"/>
      </rPr>
      <t xml:space="preserve">FONTE: </t>
    </r>
    <r>
      <rPr>
        <sz val="11"/>
        <rFont val="Arial"/>
        <family val="2"/>
      </rPr>
      <t xml:space="preserve"> CPOS 177</t>
    </r>
  </si>
  <si>
    <t>MacPipe  (ou similar) - Tubo Dreno 100 mm</t>
  </si>
  <si>
    <t>Maccaferri</t>
  </si>
  <si>
    <t>MacPipe® - Tubo Dreno 100 mm</t>
  </si>
  <si>
    <t>m</t>
  </si>
  <si>
    <t>Diprotec</t>
  </si>
  <si>
    <t>TUBO FLEX. PEAD DN 100MM 4 POL CANODRENO</t>
  </si>
  <si>
    <t>x</t>
  </si>
  <si>
    <t>Valor Mediana</t>
  </si>
  <si>
    <t>MacDrain (ou similar) - TD 20.2 (0,6X20)</t>
  </si>
  <si>
    <t>MacDrain® - TD 20.2 (0,6X20)</t>
  </si>
  <si>
    <t>m²</t>
  </si>
  <si>
    <t>GEOCOMPOSTO ROMADRAIN TD 0,60M X 30M</t>
  </si>
  <si>
    <t>MacDrain ( ou similar) - FP 2L 20.2 (2X30)</t>
  </si>
  <si>
    <t>MacDrain® - FP 2L 20.2 (2X30)</t>
  </si>
  <si>
    <t>GEOCOMPOSTO ROMADRAIN GTF 2M X 30M</t>
  </si>
  <si>
    <t>Mediana</t>
  </si>
  <si>
    <t>Média</t>
  </si>
  <si>
    <t>Cotações</t>
  </si>
  <si>
    <t>I001</t>
  </si>
  <si>
    <t>I</t>
  </si>
  <si>
    <t>E001</t>
  </si>
  <si>
    <t>E</t>
  </si>
  <si>
    <t>FONTE</t>
  </si>
  <si>
    <t>CÓDIGO</t>
  </si>
  <si>
    <t>UNIDADE</t>
  </si>
  <si>
    <t>ÍNDICE RETROAÇÃO</t>
  </si>
  <si>
    <t>COTAÇÃO</t>
  </si>
  <si>
    <t>Sim</t>
  </si>
  <si>
    <t>EMPRESA</t>
  </si>
  <si>
    <t>NOME DA EMPRESA</t>
  </si>
  <si>
    <t>DATA COTAÇÃO</t>
  </si>
  <si>
    <t>C</t>
  </si>
  <si>
    <t>OBSERVAÇÕES:</t>
  </si>
  <si>
    <t>FILTRO</t>
  </si>
  <si>
    <t>IMPRIMIR</t>
  </si>
  <si>
    <t>ÍNDICES DE RETROAÇÃO:</t>
  </si>
  <si>
    <t>ÍNDICE</t>
  </si>
  <si>
    <t>NOME DO ÍNDICE</t>
  </si>
  <si>
    <t>DATA BASE</t>
  </si>
  <si>
    <t>ÍNDICE DT BASE</t>
  </si>
  <si>
    <t>DT COTAÇÃO</t>
  </si>
  <si>
    <t>ÍNDICE DT COT.</t>
  </si>
  <si>
    <t>COEFICIENTE</t>
  </si>
  <si>
    <t>I002</t>
  </si>
  <si>
    <t>I003</t>
  </si>
  <si>
    <t>EMPRESAS FORNECEDORAS:</t>
  </si>
  <si>
    <t>EMPRESAS</t>
  </si>
  <si>
    <t>CNPJ</t>
  </si>
  <si>
    <t>NOME</t>
  </si>
  <si>
    <t>FONE</t>
  </si>
  <si>
    <t>CONTATO</t>
  </si>
  <si>
    <t>07.416.686/0001-45</t>
  </si>
  <si>
    <t>Petro Fontes</t>
  </si>
  <si>
    <t>11 3877 1100</t>
  </si>
  <si>
    <t>Sérgio Salama</t>
  </si>
  <si>
    <t>E002</t>
  </si>
  <si>
    <t>22.903.569/0001-08</t>
  </si>
  <si>
    <t xml:space="preserve">Tecsus engenharia </t>
  </si>
  <si>
    <t>11 2771 3333</t>
  </si>
  <si>
    <t>Orlando Gonsalves</t>
  </si>
  <si>
    <t>E003</t>
  </si>
  <si>
    <t>13.002.809/0001-02</t>
  </si>
  <si>
    <t>Acqua Chafarizes</t>
  </si>
  <si>
    <t>11 3673 9999</t>
  </si>
  <si>
    <t>E004</t>
  </si>
  <si>
    <t>COTAÇÕES:</t>
  </si>
  <si>
    <t>200.01.01</t>
  </si>
  <si>
    <t>FornecimentoeInstalaçãodeBicotipoBorbulhantecomentradade1.1/2"esaídade2,5"fabricadoemaçoinoxcomsistemadeareaçãoparaformaçãodeefeitosespumantes.(Atingindoalturade1,20metros).</t>
  </si>
  <si>
    <t>un.</t>
  </si>
  <si>
    <t>15-06-2020</t>
  </si>
  <si>
    <t>17-06-2020</t>
  </si>
  <si>
    <t>16-06-2020</t>
  </si>
  <si>
    <t>200.01.02</t>
  </si>
  <si>
    <t>FornecimentoeInstalaçãodeProjetoresdeluzSubaquáticostipoLed,parailuminaçãodosEfeitosdeágua, fabricado em aço inox e termoplástico com troca de cores e sistema de sincronismo.</t>
  </si>
  <si>
    <t>200.01.03</t>
  </si>
  <si>
    <t>FornecimentoeInstalaçãodeBicoVulcanoArticuladocom230mmdecomprimentoentradade11/2"esaídadeáguade5/8",fabricadoemlatãocromadoepolipropileno,comsistemadearticulação,paraformação de efeito d'água em vertical. (Atingindo altura de 4,00 metros).</t>
  </si>
  <si>
    <t>200.01.04</t>
  </si>
  <si>
    <t>200.01.05</t>
  </si>
  <si>
    <t>FornecimentoeInstalaçãodeBicotipoDistribuidordeÁgua,paraefeitod'água,fabricadoemlatãocromado, com sistema de distribuição, para formação de efeito cascata.</t>
  </si>
  <si>
    <t>200.01.06</t>
  </si>
  <si>
    <t>200.01.07</t>
  </si>
  <si>
    <t>FornecimentoeInstalaçãodeConjuntomoto-bomba,compostoporummotorelétricotrifásico,tensãonominalde220/380Veumabombacentrífugavedadacomselomecânico,paraserviçocontínuodevazão e pressão adequadas para função.</t>
  </si>
  <si>
    <t>200.02.01</t>
  </si>
  <si>
    <t>FornecimentoeInstalaçãodeBicoVulcanoArticuladocom230mmdecomprimentoentradade11/2"esaídadeáguade5/8",fabricadoemlatãocromadoepolipropileno,comsistemadearticulação,paraformação de efeito d'água em vertical. (Atingindo altura de 1,50 a 2,50 metros).</t>
  </si>
  <si>
    <t>200.02.02</t>
  </si>
  <si>
    <t>200.02.03</t>
  </si>
  <si>
    <t>200.03.01</t>
  </si>
  <si>
    <t>200.03.02</t>
  </si>
  <si>
    <t>200.03.03</t>
  </si>
  <si>
    <t>200.04.01</t>
  </si>
  <si>
    <t>FornecimentoeInstalaçãodeRalodeSucçãoprotetor,fabricadoemestruturadelatãoebronzecromados,emformatocilíndricoparaproteçãodosconjuntos,contrapartículassólidasdegranulometriasuperior a 3 mm, medindo 200 mm de diâmetro.</t>
  </si>
  <si>
    <t>200.04.02</t>
  </si>
  <si>
    <t>Fornecimento e Instalação de Conjunto de filtragem d'água, composto por válvula multi vias seis posições emtermoplástico,filtrodeareiaemtermoplásticoeconjuntomoto-bombaautoescorvantecompré-filtrode recirculação d'água com motor elétrico de 1/2 CV monofásico.</t>
  </si>
  <si>
    <t xml:space="preserve">un. </t>
  </si>
  <si>
    <t>200.04.03</t>
  </si>
  <si>
    <t>Fornecimento e Instalação de dispositivos de Alimentação, fabricado em termoplastico medindo 1.1/2".</t>
  </si>
  <si>
    <t>200.04.04</t>
  </si>
  <si>
    <t>Fornecimento e Instalação de dispositivos de retorno, fabricado em termoplastico medindo 1.1/2".</t>
  </si>
  <si>
    <t>200.04.05</t>
  </si>
  <si>
    <t>Fornecimento e Instalação de dispositivos de Aspiração ,fabricado em termoplastico medindo 1.1/2".</t>
  </si>
  <si>
    <t>200.04.06</t>
  </si>
  <si>
    <t>FornecimentoeInstalaçãodedispositivosdeReguladordenível,fabricadoemtermoplasticomedindo1.1/2".</t>
  </si>
  <si>
    <t>200.04.07</t>
  </si>
  <si>
    <t>FornecimentoeInstalaçãodeBombadedrenagemmonocelularcomimpulsorsemiabertoconstruídaemaço inoxidável, motor síncrono e blindado monofásico 220 V, IP 68 e classe de isolamento F.</t>
  </si>
  <si>
    <t>200.04.08</t>
  </si>
  <si>
    <t>FornecimentoeInstalaçãodeBaseparaprojetoressubaquáticos,fabricadosemtubodeaçoinoxde1.1/4"ehastemóvelde7/8",fixaçãonopisoemchapadeaçoinoxcomdiâmetro12cmeespessurade2mm com sistema de regulagem de altura</t>
  </si>
  <si>
    <t>200.04.09</t>
  </si>
  <si>
    <t>Fornecimento de Painel de comando eletroeletrônico, trifásico, tensão nominal de 220 V, com grau de proteção IP43,tensão de comando 24V, disjuntores para proteção específica dos motores, disjuntor motor, disjuntor geral com dispositivo de segurança para bloqueio da porta, contatoras e relés térmicos (chaves e comandos da Marca Siemens), relé de segurança, para rearme do comando, botão de emergência e impulso, instalado em gabinete metálico apropriado, pintado com tinta anticorrosiva, contendo todas as chaves gerais e seccionais, botoeiras, sinalizadores luminosos tipo "LEDs", para proteção dos conj. moto-bombas, filtros, projetores de luz subaquáticos, contendo duas chaves seletoras: Manual / Automático (liga e desliga em horários programados).</t>
  </si>
  <si>
    <t>55642,,50</t>
  </si>
  <si>
    <t>###</t>
  </si>
  <si>
    <t>F</t>
  </si>
  <si>
    <t>Data</t>
  </si>
  <si>
    <t>Resp. Pesquisa de Mercado:</t>
  </si>
  <si>
    <t>CUSTO UNIT</t>
  </si>
  <si>
    <t>Composições</t>
  </si>
  <si>
    <t>COEFIC.</t>
  </si>
  <si>
    <t>DESONERADO</t>
  </si>
  <si>
    <t>NÃO DESONER.</t>
  </si>
  <si>
    <t>COMPOSIÇÃO</t>
  </si>
  <si>
    <t xml:space="preserve">comp 1 </t>
  </si>
  <si>
    <t>Guia rebaixada modelo 1</t>
  </si>
  <si>
    <t>CPOS-176D</t>
  </si>
  <si>
    <t>SINAPI</t>
  </si>
  <si>
    <t>72897</t>
  </si>
  <si>
    <t>95156</t>
  </si>
  <si>
    <t>94992</t>
  </si>
  <si>
    <t>99358</t>
  </si>
  <si>
    <t xml:space="preserve">comp 2 </t>
  </si>
  <si>
    <t>Guia rebaixada modelo 2</t>
  </si>
  <si>
    <t>comp 03</t>
  </si>
  <si>
    <t>Retirada e replantio de palmeiras com abertura das valas, tratamento do solo, escoramento e transporte dentro da propria praça.</t>
  </si>
  <si>
    <t>5679</t>
  </si>
  <si>
    <t>91467</t>
  </si>
  <si>
    <t>88316</t>
  </si>
  <si>
    <t>95610</t>
  </si>
  <si>
    <t>14 DE NOVEMBRO 2019</t>
  </si>
  <si>
    <t>Responsável Técnico:</t>
  </si>
  <si>
    <t>CARLOS EDUARDO MAZZETTO</t>
  </si>
  <si>
    <t>CREA/CAU:</t>
  </si>
  <si>
    <t>50603636656</t>
  </si>
  <si>
    <t>ANEXO 17</t>
  </si>
  <si>
    <t xml:space="preserve">DEMONSTRATIVO DE COMPOSIÇÃO DO BDI (acórdão 2622/2013-TCU-Plenário) </t>
  </si>
  <si>
    <t xml:space="preserve">Prefeitura do Municipio de Amparo </t>
  </si>
  <si>
    <t xml:space="preserve">Processo n.º  </t>
  </si>
  <si>
    <t>Data da Elaboração: 22/11/2021</t>
  </si>
  <si>
    <t>COMPOSIÇÃO DO BDI (acórdão 2622/2013-TCU-Plenário)</t>
  </si>
  <si>
    <t>ITENS</t>
  </si>
  <si>
    <t>%</t>
  </si>
  <si>
    <t>AC</t>
  </si>
  <si>
    <t>Administraçao Central</t>
  </si>
  <si>
    <t>S</t>
  </si>
  <si>
    <t>Seguros</t>
  </si>
  <si>
    <t xml:space="preserve">R </t>
  </si>
  <si>
    <t>Riscos</t>
  </si>
  <si>
    <t>G</t>
  </si>
  <si>
    <t>Garantias</t>
  </si>
  <si>
    <t>DF</t>
  </si>
  <si>
    <t>Despesas Financeiras</t>
  </si>
  <si>
    <t>Lucro/Remuneração</t>
  </si>
  <si>
    <t>l</t>
  </si>
  <si>
    <t>Impostos/tributos</t>
  </si>
  <si>
    <t>PIS</t>
  </si>
  <si>
    <t>COFINS</t>
  </si>
  <si>
    <t>ISS</t>
  </si>
  <si>
    <t>Contribuição Previdenciaria</t>
  </si>
  <si>
    <t>Taxa do BDI  (%)</t>
  </si>
  <si>
    <r>
      <rPr>
        <sz val="10"/>
        <rFont val="Arial"/>
        <family val="2"/>
      </rPr>
      <t xml:space="preserve">Declaramos sob pena da Lei que a alternativa adotada pela Prefeitura do Municipio de </t>
    </r>
    <r>
      <rPr>
        <sz val="11"/>
        <color rgb="FFFF0000"/>
        <rFont val="Calibri"/>
        <family val="2"/>
      </rPr>
      <t>Amparo</t>
    </r>
    <r>
      <rPr>
        <sz val="10"/>
        <rFont val="Arial"/>
        <family val="2"/>
      </rPr>
      <t xml:space="preserve"> é </t>
    </r>
    <r>
      <rPr>
        <sz val="11"/>
        <color rgb="FFFF0000"/>
        <rFont val="Calibri"/>
        <family val="2"/>
      </rPr>
      <t xml:space="preserve">COM Desoneração </t>
    </r>
    <r>
      <rPr>
        <sz val="10"/>
        <rFont val="Arial"/>
        <family val="2"/>
      </rPr>
      <t>e que esta é a mais vantajosa para a Administração Pública.</t>
    </r>
  </si>
  <si>
    <t>Assinatura do Responsável Técnico</t>
  </si>
  <si>
    <t>Assinatura do Gestor Contábil</t>
  </si>
  <si>
    <t>eng. civil      smdu</t>
  </si>
  <si>
    <t xml:space="preserve">crea 5060363666 </t>
  </si>
  <si>
    <t>Versão 190</t>
  </si>
  <si>
    <t>MAIO/23</t>
  </si>
  <si>
    <t>10.20</t>
  </si>
  <si>
    <t>Reparos, conservações e complementos - GRUPO 10</t>
  </si>
  <si>
    <t>10.20.001</t>
  </si>
  <si>
    <t>Lubrificante em pasta para aplicação em barras de transferência de concreto</t>
  </si>
  <si>
    <t>11.01.621</t>
  </si>
  <si>
    <t>Concreto usinado, fck=30 MPa, fctm_k=4,2 Mpa</t>
  </si>
  <si>
    <t>Lona plástica - 150 micron</t>
  </si>
  <si>
    <t>Cura química de concreto, membrana líquida</t>
  </si>
  <si>
    <t>Recolocação de telha de barro tipo francesa</t>
  </si>
  <si>
    <t>Revestimento em placa de alumínio composto "ACM", espessura de 4 mm e acabamento em PVDF</t>
  </si>
  <si>
    <t>21.03.153</t>
  </si>
  <si>
    <t>Revestimento em placa de alumínio composto "ACM", espessura de 3 mm e acabamento em poliéster - uso interno</t>
  </si>
  <si>
    <t>34.20.382</t>
  </si>
  <si>
    <t>Suporte para apoio de bicicletas em aço carbono 2", modelo U invertido sem emendas, com  acabamento em pintura eletrostática para fixação chumbada/parafusada</t>
  </si>
  <si>
    <t>Lâmpada fluorescente compacta "2U", base G-24Q-3 de 26 W</t>
  </si>
  <si>
    <t>Luminária LED retangular de sobrepor com difusor translúcido, 4000 K, fluxo luminoso de 3690 a 4800 lm, potência de 35 W a 41 W</t>
  </si>
  <si>
    <t>Haste de aterramento de 5/8" x 2,4 m</t>
  </si>
  <si>
    <t>Controlador de temperatura digital</t>
  </si>
  <si>
    <t>Torneira curta sem rosca para uso geral, em latão fundido cromado, DN= 1/2"</t>
  </si>
  <si>
    <t>Torneira curta sem rosca para uso geral, em latão fundido cromado, DN= 3/4"</t>
  </si>
  <si>
    <t>Válvula de esfera em aço carbono fundido, passagem plena, extremidades rosqueáveis, classe 300 libras para vapor e classe 600 libras para água, óleo e gás, DN= 1/2"</t>
  </si>
  <si>
    <t>Válvula de esfera em aço carbono fundido, passagem plena, extremidades rosqueáveis, classe 300 libras para vapor e classe 600 libras para água, óleo e gás, DN= 3/4"</t>
  </si>
  <si>
    <t>Válvula de esfera em aço carbono fundido, passagem plena, extremidades rosqueáveis, classe 300 libras para vapor e classe 600 libras para água, óleo e gás, DN= 1"</t>
  </si>
  <si>
    <t>Válvula de esfera em aço carbono fundido, passagem plena, extremidades rosqueáveis, classe 300 libras para vapor e classe 600 libras para água, óleo e gás, DN= 1.1/4"</t>
  </si>
  <si>
    <t>Válvula de esfera em aço carbono fundido, passagem plena, extremidades rosqueáveis, classe 300 libras para vapor saturado, DN= 2"</t>
  </si>
  <si>
    <t>54.08</t>
  </si>
  <si>
    <t>Pavimentação rígida</t>
  </si>
  <si>
    <t>54.08.001</t>
  </si>
  <si>
    <t>Nivelamento e regularização de superfície e desempeno mecânico através de régua vibratória de pavimento em concreto</t>
  </si>
  <si>
    <t>54.08.002</t>
  </si>
  <si>
    <t>Texturização de superfície de pavimento em concreto com vassoura</t>
  </si>
  <si>
    <t>54.08.010</t>
  </si>
  <si>
    <t>Fibra em polipropileno (macrofibra), resistência residual 4,3+-0,3 Mpa</t>
  </si>
  <si>
    <t>54.08.011</t>
  </si>
  <si>
    <t>Fibra polimérica (microfibra anticrack), tenacidade mínima 5cN/dtex</t>
  </si>
  <si>
    <t>Montagem Eletro / Hidráulica</t>
  </si>
  <si>
    <t>Versão 191</t>
  </si>
  <si>
    <t>AGOSTO/23</t>
  </si>
  <si>
    <t>05.07.100</t>
  </si>
  <si>
    <t>Transporte de resíduo sólido em aterro - telhas cimento amianto Classe D</t>
  </si>
  <si>
    <t>Taxa de destinação de resíduo sólido em aterro - telhas cimento amianto</t>
  </si>
  <si>
    <t>Alvenaria de bloco cerâmico de vedação de 9 cm</t>
  </si>
  <si>
    <t>Alvenaria de bloco cerâmico de vedação de 14 cm</t>
  </si>
  <si>
    <t>Alvenaria de bloco cerâmico de vedação de 19 cm</t>
  </si>
  <si>
    <t>Alvenaria de bloco cerâmico estrutural de 14 cm</t>
  </si>
  <si>
    <t>Alvenaria de bloco cerâmico estrutural de 19 cm</t>
  </si>
  <si>
    <t>Revestimento sintético de borracha ou PVC colorido, para sinalização tátil de alerta / direcional - assentamento argamassado</t>
  </si>
  <si>
    <t>Revestimento sintético de borracha ou PVC colorido, para sinalização tátil de alerta / direcional - colado</t>
  </si>
  <si>
    <t>30.04.034</t>
  </si>
  <si>
    <t>Piso em ladrilho hidráulico podotátil várias cores, assentado com argamassa mista</t>
  </si>
  <si>
    <t>Piso tátil de concreto intertravado alerta / direcional, espessura de 6 cm, com rejunte em areia</t>
  </si>
  <si>
    <t>Película de controle solar refletiva na cor prata, aplicado em vidros</t>
  </si>
  <si>
    <t>Árvore ornamental tipo Quaresmeira - h= 1,50 / 2,00 m</t>
  </si>
  <si>
    <t>34.05.322</t>
  </si>
  <si>
    <t>Gradil rígido modular em aço 2" - H=1,10m, C=1,65m, padrão CET SP</t>
  </si>
  <si>
    <t>Suporte para apoio de bicicletas em aço carbono 2", modelo U invertido sem emendas, com acabamento em pintura eletrostática para fixação chumbada/parafusada</t>
  </si>
  <si>
    <t>Caixa de ferro octogonal fundo móvel 4´ x 4´</t>
  </si>
  <si>
    <t>Projetor LED verde retangular, foco orientável, para fixação em parede ou piso, potência 10 W</t>
  </si>
  <si>
    <t>Piso em ladrilho hidráulico preto, branco e cinza, assentado com argamassa colante industrializada</t>
  </si>
  <si>
    <t>Boletim CPOS: 191</t>
  </si>
  <si>
    <t>REGULARIZAÇÃO / ESTRUTURA DE CONTENÇÃO</t>
  </si>
  <si>
    <t>PROJETOS EXECUTIVOS</t>
  </si>
  <si>
    <t>Equipamentos: 
a)	16 un - Fornecimento de Bico Vulcano Articulado com 230 mm de comprimento entrada de 1 1/2" e saída de água de 5/8", fabricado em latão cromado e polipropileno, com sistema de articulação, para formação de efeito d'água em parábolas. 
b)	16 un - Fornecimento de Base de fixação dupla para Projetores de luz subaquático, fabricadas em aço. 
c)	 32 un - Fornecimento de Projetores de luz subaquático tipo Led 12 volts, fabricado em aço inox e termoplástico com troca de cores e sistema de sincronismo.
d)	20 un - Fornecimento de Bico tipo Borbulhante com entrada de 1.1/2" e saída de 2" fabricado em aço inox com sistema de areação para formação de efeitos espumantes. 
e)	 20 un - Fornecimento de Base de fixação dupla para Projetores de luz subaquático, fabricadas em aço. 
f)	40 un - Fornecimento de Projetores de luz subaquático tipo Led 12 volts, fabricado em aço inox e termoplástico com troca de cores e sistema de sincronismo.
g)	01 un. - Fornecimento de Bico Volumoso com entrada de 1.1/2" e saída de 2" fabricado em aço inox com sistema de areação.
h)	 01 un - Fornecimento de Base de fixação dupla para Projetores de luz subaquático, fabricadas em aço. 
i)	04 un - Fornecimento de Projetores de luz subaquático tipo Led 12 volts, fabricado em aço inox e termoplástico com troca de cores e sistema de sincronismo.
j)	03 un - Fornecimento de Conjunto moto-bomba, composto por um motor elétrico trifásico, tensão nominal de 220/380V e uma bomba centrífuga vedada com selo mecânico, para serviço contínuo de vazão e pressão adequadas para função. 
k)	01 un - Fornecimento de Bomba de drenagem monocelular com impulsor semiaberto, motor síncrono e blindado monofásico, 220 V, IP 68 e classe de isolamento F.
l)	01 un - Fornecimento de Filtro completo, fabricado em termoplástico, composto de: válvulas seletoras de 06 vias; moto-bomba monofásica 220/V, com pré-filtro.
m)	01 un - Clorador Automático - Nautilus Dosador Cloro + 10 Pastilhas 
n)	08 un - Fornecimento de Grelhas de sucção protetora, fabricada em estrutura de latão e bronze cromadas, proteção dos conjuntos contra partículas sólidas de granulometria superior a 3 mm, para proteção do conjunto de moto-bomba, medindo 300x300mm, incluisive suporte em cantoneira de aço inox de 2" X 1/8".
o)	01 un - Fornecimento de Dispositivo de Regulador de nível, fabricado em termoplástico com entrada de 1 1/2”, equipado com filtro e bocal. 
p)	01 un - Fornecimento de Dispositivo de Alimentação, fabricado em termoplástico com entrada de 1.1/2", equipado com tampa e bocal. 
q)	02 un - Fornecimento de Dispositivo de Retorno, fabricado em termoplástico com diâmetro de 1 1/2". 
r)	02 un - Fornecimento de Dispositivo de Aspiração, fabricado em termoplástico com entrada de 1.1/2".
s)	01 un - Fornecimento de Painel de comando eletroeletrônico, trifásico, tensão nominal de 220 V, com grau de proteção IP43, disjuntores para proteção específica dos motores, disjuntor geral com dispositivo de segurança para bloqueio da porta, contatoras e relés térmicos, relé de segurança, para rearme do comando, botão de emergência e impulso, instalado em gabinete metálico apropriado, pintado com tinta anticorrosiva, contendo todas as chaves gerais e seccionais, botoeiras, sinalizadores luminosos tipo "leds", para proteção dos conj. moto-bombas, filtros, projetores de luz subaquáticos, contendo duas chaves seletoras: Manual / Automático (liga e desliga em horários programados).</t>
  </si>
  <si>
    <t>2.1</t>
  </si>
  <si>
    <t>2.2</t>
  </si>
  <si>
    <t>2.2.1</t>
  </si>
  <si>
    <t>2.2.2</t>
  </si>
  <si>
    <t>2.2.3</t>
  </si>
  <si>
    <t>2.2.4</t>
  </si>
  <si>
    <t>2.3</t>
  </si>
  <si>
    <t>2.3.1</t>
  </si>
  <si>
    <t>2.3.2</t>
  </si>
  <si>
    <t>2.3.3</t>
  </si>
  <si>
    <t>2.4</t>
  </si>
  <si>
    <t>2.5</t>
  </si>
  <si>
    <t>2.6</t>
  </si>
  <si>
    <t>2.7</t>
  </si>
  <si>
    <t>Amparo, 20 de outubro 2023.</t>
  </si>
  <si>
    <t>28,86 + 11,54</t>
  </si>
  <si>
    <t>extraido do cad (acrescido 30% do valor em função da largura  e o flameado</t>
  </si>
  <si>
    <t>memorial de calculo</t>
  </si>
  <si>
    <t>TABELA DE SERVIÇOS 191</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</si>
</sst>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quot;R$ &quot;* #,##0.00_);_(&quot;R$ &quot;* \(#,##0.00\);_(&quot;R$ &quot;* \-??_);_(@_)"/>
    <numFmt numFmtId="165" formatCode="_(* #,##0.00_);_(* \(#,##0.00\);_(* \-??_);_(@_)"/>
    <numFmt numFmtId="166" formatCode="_-* #,##0.00_-;\-* #,##0.00_-;_-* \-??_-;_-@_-"/>
    <numFmt numFmtId="167" formatCode="_-&quot;R$ &quot;* #,##0.00_-;&quot;-R$ &quot;* #,##0.00_-;_-&quot;R$ &quot;* \-??_-;_-@_-"/>
    <numFmt numFmtId="168" formatCode="&quot;R$&quot;#,##0.00"/>
    <numFmt numFmtId="169" formatCode="&quot;R$&quot;#,##0.00_);&quot;(R$&quot;#,##0.00\)"/>
    <numFmt numFmtId="170" formatCode="&quot;R$ &quot;#,##0.00"/>
    <numFmt numFmtId="171" formatCode="00000"/>
    <numFmt numFmtId="172" formatCode="0.000"/>
    <numFmt numFmtId="173" formatCode="_(\ #,##0.00_);_(&quot; (&quot;#,##0.00\);_(* \-??_);_(@_)"/>
    <numFmt numFmtId="174" formatCode="0.0000"/>
    <numFmt numFmtId="175" formatCode="_(\ #,##0.00_);_(&quot; (&quot;#,##0.00\);_(&quot; -&quot;??_);_(@_)"/>
  </numFmts>
  <fonts count="77" x14ac:knownFonts="1">
    <font>
      <sz val="10"/>
      <name val="Arial"/>
      <family val="2"/>
    </font>
    <font>
      <sz val="10"/>
      <name val="Arial"/>
      <family val="2"/>
    </font>
    <font>
      <sz val="11"/>
      <color rgb="FF000000"/>
      <name val="Calibri"/>
      <family val="2"/>
    </font>
    <font>
      <sz val="11"/>
      <color rgb="FFFFFFFF"/>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sz val="11"/>
      <color rgb="FF800080"/>
      <name val="Calibri"/>
      <family val="2"/>
    </font>
    <font>
      <b/>
      <sz val="9.85"/>
      <color rgb="FF000000"/>
      <name val="Times New Roman"/>
      <family val="1"/>
    </font>
    <font>
      <sz val="11"/>
      <color rgb="FF993300"/>
      <name val="Calibri"/>
      <family val="2"/>
    </font>
    <font>
      <sz val="10"/>
      <color rgb="FF000000"/>
      <name val="MS Sans Serif"/>
      <family val="2"/>
    </font>
    <font>
      <sz val="10"/>
      <name val="MS Sans Serif"/>
      <family val="2"/>
    </font>
    <font>
      <sz val="10"/>
      <color rgb="FF000000"/>
      <name val="Arial"/>
      <family val="2"/>
    </font>
    <font>
      <b/>
      <sz val="11"/>
      <color rgb="FF333333"/>
      <name val="Calibri"/>
      <family val="2"/>
    </font>
    <font>
      <sz val="11"/>
      <color rgb="FFFF0000"/>
      <name val="Calibri"/>
      <family val="2"/>
    </font>
    <font>
      <i/>
      <sz val="11"/>
      <color rgb="FF808080"/>
      <name val="Calibri"/>
      <family val="2"/>
    </font>
    <font>
      <b/>
      <sz val="11"/>
      <color rgb="FF000000"/>
      <name val="Calibri"/>
      <family val="2"/>
    </font>
    <font>
      <b/>
      <sz val="18"/>
      <color rgb="FF003366"/>
      <name val="Cambria"/>
      <family val="2"/>
    </font>
    <font>
      <b/>
      <sz val="15"/>
      <color rgb="FF003366"/>
      <name val="Calibri"/>
      <family val="2"/>
    </font>
    <font>
      <b/>
      <sz val="13"/>
      <color rgb="FF003366"/>
      <name val="Calibri"/>
      <family val="2"/>
    </font>
    <font>
      <b/>
      <sz val="11"/>
      <color rgb="FF003366"/>
      <name val="Calibri"/>
      <family val="2"/>
    </font>
    <font>
      <b/>
      <sz val="13"/>
      <color rgb="FF33CCCC"/>
      <name val="Arial"/>
      <family val="2"/>
    </font>
    <font>
      <b/>
      <sz val="10"/>
      <color rgb="FF000000"/>
      <name val="Arial"/>
      <family val="2"/>
    </font>
    <font>
      <b/>
      <u/>
      <sz val="12"/>
      <color rgb="FF000000"/>
      <name val="Arial"/>
      <family val="2"/>
    </font>
    <font>
      <sz val="11"/>
      <color rgb="FF000000"/>
      <name val="Arial"/>
      <family val="2"/>
    </font>
    <font>
      <b/>
      <sz val="11"/>
      <color rgb="FF000000"/>
      <name val="Arial"/>
      <family val="2"/>
    </font>
    <font>
      <b/>
      <i/>
      <sz val="11"/>
      <color rgb="FF000000"/>
      <name val="Arial"/>
      <family val="2"/>
    </font>
    <font>
      <b/>
      <i/>
      <sz val="10"/>
      <name val="Arial"/>
      <family val="2"/>
    </font>
    <font>
      <b/>
      <sz val="13"/>
      <color rgb="FF5B9BD5"/>
      <name val="Arial"/>
      <family val="2"/>
      <charset val="1"/>
    </font>
    <font>
      <b/>
      <sz val="10"/>
      <color rgb="FF000000"/>
      <name val="Arial"/>
      <family val="2"/>
      <charset val="1"/>
    </font>
    <font>
      <b/>
      <u/>
      <sz val="12"/>
      <color rgb="FF000000"/>
      <name val="Arial"/>
      <family val="2"/>
      <charset val="1"/>
    </font>
    <font>
      <sz val="11"/>
      <color rgb="FF000000"/>
      <name val="Arial"/>
      <family val="2"/>
      <charset val="1"/>
    </font>
    <font>
      <b/>
      <sz val="11"/>
      <color rgb="FF000000"/>
      <name val="Arial"/>
      <family val="2"/>
      <charset val="1"/>
    </font>
    <font>
      <b/>
      <i/>
      <sz val="11"/>
      <color rgb="FF000000"/>
      <name val="Arial"/>
      <family val="2"/>
      <charset val="1"/>
    </font>
    <font>
      <b/>
      <i/>
      <sz val="10"/>
      <name val="Arial"/>
      <family val="2"/>
      <charset val="1"/>
    </font>
    <font>
      <sz val="12"/>
      <color rgb="FF000000"/>
      <name val="Arial"/>
      <family val="2"/>
    </font>
    <font>
      <b/>
      <sz val="16"/>
      <name val="Arial"/>
      <family val="2"/>
    </font>
    <font>
      <b/>
      <sz val="12"/>
      <name val="Arial"/>
      <family val="2"/>
    </font>
    <font>
      <sz val="12"/>
      <name val="Arial"/>
      <family val="2"/>
    </font>
    <font>
      <b/>
      <sz val="14"/>
      <name val="Arial"/>
      <family val="2"/>
    </font>
    <font>
      <b/>
      <sz val="12"/>
      <color rgb="FF000000"/>
      <name val="Arial"/>
      <family val="2"/>
    </font>
    <font>
      <sz val="12"/>
      <color rgb="FFC9211E"/>
      <name val="Arial"/>
      <family val="2"/>
    </font>
    <font>
      <b/>
      <sz val="10"/>
      <color rgb="FFC9211E"/>
      <name val="Arial"/>
      <family val="2"/>
    </font>
    <font>
      <sz val="10"/>
      <color rgb="FFC9211E"/>
      <name val="Microsoft Sans Serif"/>
      <family val="2"/>
    </font>
    <font>
      <sz val="10"/>
      <color rgb="FF000000"/>
      <name val="Verdana"/>
      <family val="2"/>
    </font>
    <font>
      <sz val="11"/>
      <color rgb="FFC9211E"/>
      <name val="Calibri"/>
      <family val="2"/>
    </font>
    <font>
      <b/>
      <sz val="10"/>
      <name val="Arial"/>
      <family val="2"/>
    </font>
    <font>
      <sz val="10"/>
      <name val="Microsoft Sans Serif"/>
      <family val="2"/>
    </font>
    <font>
      <b/>
      <sz val="11"/>
      <color rgb="FF000000"/>
      <name val="ARIAL"/>
      <family val="2"/>
      <charset val="1"/>
    </font>
    <font>
      <sz val="12"/>
      <color rgb="FFFF0000"/>
      <name val="Arial"/>
      <family val="2"/>
    </font>
    <font>
      <b/>
      <sz val="17.5"/>
      <color rgb="FF000000"/>
      <name val="MS Sans Serif"/>
      <family val="2"/>
    </font>
    <font>
      <b/>
      <sz val="11"/>
      <name val="Arial"/>
      <family val="2"/>
    </font>
    <font>
      <b/>
      <sz val="17.5"/>
      <name val="Arial"/>
      <family val="2"/>
    </font>
    <font>
      <sz val="17.5"/>
      <color rgb="FF000000"/>
      <name val="Arial"/>
      <family val="2"/>
    </font>
    <font>
      <sz val="17.5"/>
      <name val="Arial"/>
      <family val="2"/>
    </font>
    <font>
      <sz val="11"/>
      <name val="Arial"/>
      <family val="2"/>
    </font>
    <font>
      <sz val="8"/>
      <name val="Calibri"/>
      <family val="2"/>
    </font>
    <font>
      <b/>
      <sz val="14"/>
      <name val="Calibri"/>
      <family val="2"/>
    </font>
    <font>
      <b/>
      <sz val="8"/>
      <name val="Calibri"/>
      <family val="2"/>
    </font>
    <font>
      <b/>
      <sz val="8"/>
      <color rgb="FF000000"/>
      <name val="Calibri"/>
      <family val="2"/>
    </font>
    <font>
      <sz val="8"/>
      <color rgb="FF000000"/>
      <name val="Calibri"/>
      <family val="2"/>
    </font>
    <font>
      <b/>
      <sz val="8"/>
      <color rgb="FFC0C0C0"/>
      <name val="Calibri"/>
      <family val="2"/>
    </font>
    <font>
      <b/>
      <sz val="12"/>
      <color rgb="FF000000"/>
      <name val="Calibri"/>
      <family val="2"/>
    </font>
    <font>
      <b/>
      <sz val="12"/>
      <name val="Calibri"/>
      <family val="2"/>
    </font>
    <font>
      <i/>
      <sz val="10"/>
      <name val="Arial"/>
      <family val="2"/>
    </font>
    <font>
      <sz val="10"/>
      <name val="Arial"/>
      <family val="2"/>
    </font>
    <font>
      <b/>
      <sz val="13"/>
      <color theme="4"/>
      <name val="Arial"/>
      <family val="2"/>
    </font>
    <font>
      <b/>
      <sz val="10"/>
      <color indexed="8"/>
      <name val="Arial"/>
      <family val="2"/>
    </font>
    <font>
      <b/>
      <u/>
      <sz val="12"/>
      <color indexed="8"/>
      <name val="Arial"/>
      <family val="2"/>
    </font>
    <font>
      <sz val="11"/>
      <color theme="1"/>
      <name val="Arial"/>
      <family val="2"/>
    </font>
    <font>
      <b/>
      <sz val="11"/>
      <color theme="1"/>
      <name val="Arial"/>
      <family val="2"/>
    </font>
    <font>
      <sz val="11"/>
      <color indexed="8"/>
      <name val="Arial"/>
      <family val="2"/>
    </font>
    <font>
      <b/>
      <i/>
      <sz val="11"/>
      <color indexed="8"/>
      <name val="Arial"/>
      <family val="2"/>
    </font>
    <font>
      <sz val="10"/>
      <color rgb="FFC9211E"/>
      <name val="Arial"/>
      <family val="2"/>
    </font>
    <font>
      <sz val="12"/>
      <color theme="0"/>
      <name val="Arial"/>
      <family val="2"/>
    </font>
  </fonts>
  <fills count="31">
    <fill>
      <patternFill patternType="none"/>
    </fill>
    <fill>
      <patternFill patternType="gray125"/>
    </fill>
    <fill>
      <patternFill patternType="solid">
        <fgColor rgb="FFCCCCFF"/>
        <bgColor rgb="FFD9D9D9"/>
      </patternFill>
    </fill>
    <fill>
      <patternFill patternType="solid">
        <fgColor rgb="FFFF99CC"/>
        <bgColor rgb="FFFF8080"/>
      </patternFill>
    </fill>
    <fill>
      <patternFill patternType="solid">
        <fgColor rgb="FFCCFFCC"/>
        <bgColor rgb="FFCCFFFF"/>
      </patternFill>
    </fill>
    <fill>
      <patternFill patternType="solid">
        <fgColor rgb="FFCC99FF"/>
        <bgColor rgb="FFFF99CC"/>
      </patternFill>
    </fill>
    <fill>
      <patternFill patternType="solid">
        <fgColor rgb="FFCCFFFF"/>
        <bgColor rgb="FFCCFFCC"/>
      </patternFill>
    </fill>
    <fill>
      <patternFill patternType="solid">
        <fgColor rgb="FFFFCC99"/>
        <bgColor rgb="FFD9D9D9"/>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C0C0C0"/>
        <bgColor rgb="FFCCCCFF"/>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
      <patternFill patternType="solid">
        <fgColor rgb="FF333399"/>
        <bgColor rgb="FF003366"/>
      </patternFill>
    </fill>
    <fill>
      <patternFill patternType="solid">
        <fgColor rgb="FFFF0000"/>
        <bgColor rgb="FFC9211E"/>
      </patternFill>
    </fill>
    <fill>
      <patternFill patternType="solid">
        <fgColor rgb="FF339966"/>
        <bgColor rgb="FF008080"/>
      </patternFill>
    </fill>
    <fill>
      <patternFill patternType="solid">
        <fgColor rgb="FFFF6600"/>
        <bgColor rgb="FFEB613D"/>
      </patternFill>
    </fill>
    <fill>
      <patternFill patternType="solid">
        <fgColor rgb="FFFFFFFF"/>
        <bgColor rgb="FFFFFFCC"/>
      </patternFill>
    </fill>
    <fill>
      <patternFill patternType="solid">
        <fgColor rgb="FFEB613D"/>
        <bgColor rgb="FFFF6600"/>
      </patternFill>
    </fill>
    <fill>
      <patternFill patternType="solid">
        <fgColor rgb="FFFFFF00"/>
        <bgColor rgb="FFFFFF00"/>
      </patternFill>
    </fill>
    <fill>
      <patternFill patternType="solid">
        <fgColor rgb="FFFFFFFF"/>
        <bgColor indexed="64"/>
      </patternFill>
    </fill>
    <fill>
      <patternFill patternType="solid">
        <fgColor theme="0"/>
        <bgColor indexed="64"/>
      </patternFill>
    </fill>
    <fill>
      <patternFill patternType="solid">
        <fgColor rgb="FFFFFFFF"/>
      </patternFill>
    </fill>
    <fill>
      <patternFill patternType="solid">
        <fgColor theme="0"/>
        <bgColor rgb="FFFF6600"/>
      </patternFill>
    </fill>
  </fills>
  <borders count="70">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medium">
        <color auto="1"/>
      </right>
      <top style="medium">
        <color auto="1"/>
      </top>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right/>
      <top/>
      <bottom style="thin">
        <color auto="1"/>
      </bottom>
      <diagonal/>
    </border>
    <border>
      <left/>
      <right/>
      <top style="thin">
        <color auto="1"/>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hair">
        <color auto="1"/>
      </right>
      <top style="thin">
        <color auto="1"/>
      </top>
      <bottom style="medium">
        <color auto="1"/>
      </bottom>
      <diagonal/>
    </border>
    <border>
      <left style="hair">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thin">
        <color auto="1"/>
      </left>
      <right/>
      <top style="medium">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165">
    <xf numFmtId="0" fontId="0" fillId="0" borderId="0"/>
    <xf numFmtId="166" fontId="67" fillId="0" borderId="0" applyBorder="0" applyAlignment="0" applyProtection="0"/>
    <xf numFmtId="167" fontId="1" fillId="0" borderId="0" applyBorder="0" applyAlignment="0" applyProtection="0"/>
    <xf numFmtId="9" fontId="1" fillId="0" borderId="0" applyBorder="0" applyAlignment="0" applyProtection="0"/>
    <xf numFmtId="0" fontId="2" fillId="2" borderId="0" applyBorder="0" applyAlignment="0" applyProtection="0"/>
    <xf numFmtId="0" fontId="2" fillId="2" borderId="0" applyBorder="0" applyAlignment="0" applyProtection="0"/>
    <xf numFmtId="0" fontId="2" fillId="2" borderId="0" applyBorder="0" applyAlignment="0" applyProtection="0"/>
    <xf numFmtId="0" fontId="2" fillId="3" borderId="0" applyBorder="0" applyAlignment="0" applyProtection="0"/>
    <xf numFmtId="0" fontId="2" fillId="3" borderId="0" applyBorder="0" applyAlignment="0" applyProtection="0"/>
    <xf numFmtId="0" fontId="2" fillId="3" borderId="0" applyBorder="0" applyAlignment="0" applyProtection="0"/>
    <xf numFmtId="0" fontId="2" fillId="4" borderId="0" applyBorder="0" applyAlignment="0" applyProtection="0"/>
    <xf numFmtId="0" fontId="2" fillId="4" borderId="0" applyBorder="0" applyAlignment="0" applyProtection="0"/>
    <xf numFmtId="0" fontId="2" fillId="4" borderId="0" applyBorder="0" applyAlignment="0" applyProtection="0"/>
    <xf numFmtId="0" fontId="2" fillId="5" borderId="0" applyBorder="0" applyAlignment="0" applyProtection="0"/>
    <xf numFmtId="0" fontId="2" fillId="5" borderId="0" applyBorder="0" applyAlignment="0" applyProtection="0"/>
    <xf numFmtId="0" fontId="2" fillId="5" borderId="0" applyBorder="0" applyAlignment="0" applyProtection="0"/>
    <xf numFmtId="0" fontId="2" fillId="6" borderId="0" applyBorder="0" applyAlignment="0" applyProtection="0"/>
    <xf numFmtId="0" fontId="2" fillId="6" borderId="0" applyBorder="0" applyAlignment="0" applyProtection="0"/>
    <xf numFmtId="0" fontId="2" fillId="6" borderId="0" applyBorder="0" applyAlignment="0" applyProtection="0"/>
    <xf numFmtId="0" fontId="2" fillId="7" borderId="0" applyBorder="0" applyAlignment="0" applyProtection="0"/>
    <xf numFmtId="0" fontId="2" fillId="7" borderId="0" applyBorder="0" applyAlignment="0" applyProtection="0"/>
    <xf numFmtId="0" fontId="2" fillId="7" borderId="0" applyBorder="0" applyAlignment="0" applyProtection="0"/>
    <xf numFmtId="0" fontId="2" fillId="8" borderId="0" applyBorder="0" applyAlignment="0" applyProtection="0"/>
    <xf numFmtId="0" fontId="2" fillId="8" borderId="0" applyBorder="0" applyAlignment="0" applyProtection="0"/>
    <xf numFmtId="0" fontId="2" fillId="8" borderId="0" applyBorder="0" applyAlignment="0" applyProtection="0"/>
    <xf numFmtId="0" fontId="2" fillId="9" borderId="0" applyBorder="0" applyAlignment="0" applyProtection="0"/>
    <xf numFmtId="0" fontId="2" fillId="9" borderId="0" applyBorder="0" applyAlignment="0" applyProtection="0"/>
    <xf numFmtId="0" fontId="2" fillId="9" borderId="0" applyBorder="0" applyAlignment="0" applyProtection="0"/>
    <xf numFmtId="0" fontId="2" fillId="10" borderId="0" applyBorder="0" applyAlignment="0" applyProtection="0"/>
    <xf numFmtId="0" fontId="2" fillId="10" borderId="0" applyBorder="0" applyAlignment="0" applyProtection="0"/>
    <xf numFmtId="0" fontId="2" fillId="10" borderId="0" applyBorder="0" applyAlignment="0" applyProtection="0"/>
    <xf numFmtId="0" fontId="2" fillId="5" borderId="0" applyBorder="0" applyAlignment="0" applyProtection="0"/>
    <xf numFmtId="0" fontId="2" fillId="5" borderId="0" applyBorder="0" applyAlignment="0" applyProtection="0"/>
    <xf numFmtId="0" fontId="2" fillId="5" borderId="0" applyBorder="0" applyAlignment="0" applyProtection="0"/>
    <xf numFmtId="0" fontId="2" fillId="8" borderId="0" applyBorder="0" applyAlignment="0" applyProtection="0"/>
    <xf numFmtId="0" fontId="2" fillId="8" borderId="0" applyBorder="0" applyAlignment="0" applyProtection="0"/>
    <xf numFmtId="0" fontId="2" fillId="8" borderId="0" applyBorder="0" applyAlignment="0" applyProtection="0"/>
    <xf numFmtId="0" fontId="2" fillId="11" borderId="0" applyBorder="0" applyAlignment="0" applyProtection="0"/>
    <xf numFmtId="0" fontId="2" fillId="11" borderId="0" applyBorder="0" applyAlignment="0" applyProtection="0"/>
    <xf numFmtId="0" fontId="2" fillId="11" borderId="0" applyBorder="0" applyAlignment="0" applyProtection="0"/>
    <xf numFmtId="0" fontId="3" fillId="12" borderId="0" applyBorder="0" applyAlignment="0" applyProtection="0"/>
    <xf numFmtId="0" fontId="3" fillId="12" borderId="0" applyBorder="0" applyAlignment="0" applyProtection="0"/>
    <xf numFmtId="0" fontId="3" fillId="12" borderId="0" applyBorder="0" applyAlignment="0" applyProtection="0"/>
    <xf numFmtId="0" fontId="3" fillId="9" borderId="0" applyBorder="0" applyAlignment="0" applyProtection="0"/>
    <xf numFmtId="0" fontId="3" fillId="9" borderId="0" applyBorder="0" applyAlignment="0" applyProtection="0"/>
    <xf numFmtId="0" fontId="3" fillId="9" borderId="0" applyBorder="0" applyAlignment="0" applyProtection="0"/>
    <xf numFmtId="0" fontId="3" fillId="10" borderId="0" applyBorder="0" applyAlignment="0" applyProtection="0"/>
    <xf numFmtId="0" fontId="3" fillId="10" borderId="0" applyBorder="0" applyAlignment="0" applyProtection="0"/>
    <xf numFmtId="0" fontId="3" fillId="10" borderId="0" applyBorder="0" applyAlignment="0" applyProtection="0"/>
    <xf numFmtId="0" fontId="3" fillId="13" borderId="0" applyBorder="0" applyAlignment="0" applyProtection="0"/>
    <xf numFmtId="0" fontId="3" fillId="13" borderId="0" applyBorder="0" applyAlignment="0" applyProtection="0"/>
    <xf numFmtId="0" fontId="3" fillId="13" borderId="0" applyBorder="0" applyAlignment="0" applyProtection="0"/>
    <xf numFmtId="0" fontId="3" fillId="14" borderId="0" applyBorder="0" applyAlignment="0" applyProtection="0"/>
    <xf numFmtId="0" fontId="3" fillId="14" borderId="0" applyBorder="0" applyAlignment="0" applyProtection="0"/>
    <xf numFmtId="0" fontId="3" fillId="14" borderId="0" applyBorder="0" applyAlignment="0" applyProtection="0"/>
    <xf numFmtId="0" fontId="3" fillId="15" borderId="0" applyBorder="0" applyAlignment="0" applyProtection="0"/>
    <xf numFmtId="0" fontId="3" fillId="15" borderId="0" applyBorder="0" applyAlignment="0" applyProtection="0"/>
    <xf numFmtId="0" fontId="3" fillId="15" borderId="0" applyBorder="0" applyAlignment="0" applyProtection="0"/>
    <xf numFmtId="0" fontId="67" fillId="0" borderId="0" applyBorder="0" applyProtection="0">
      <alignment wrapText="1"/>
    </xf>
    <xf numFmtId="0" fontId="4" fillId="4" borderId="0" applyBorder="0" applyAlignment="0" applyProtection="0"/>
    <xf numFmtId="0" fontId="4" fillId="4" borderId="0" applyBorder="0" applyAlignment="0" applyProtection="0"/>
    <xf numFmtId="0" fontId="4" fillId="4" borderId="0" applyBorder="0" applyAlignment="0" applyProtection="0"/>
    <xf numFmtId="0" fontId="5" fillId="16" borderId="1" applyAlignment="0" applyProtection="0"/>
    <xf numFmtId="0" fontId="5" fillId="16" borderId="1" applyAlignment="0" applyProtection="0"/>
    <xf numFmtId="0" fontId="5" fillId="16" borderId="1" applyAlignment="0" applyProtection="0"/>
    <xf numFmtId="0" fontId="6" fillId="17" borderId="2" applyAlignment="0" applyProtection="0"/>
    <xf numFmtId="0" fontId="6" fillId="17" borderId="2" applyAlignment="0" applyProtection="0"/>
    <xf numFmtId="0" fontId="6" fillId="17" borderId="2" applyAlignment="0" applyProtection="0"/>
    <xf numFmtId="0" fontId="7" fillId="0" borderId="3" applyAlignment="0" applyProtection="0"/>
    <xf numFmtId="0" fontId="7" fillId="0" borderId="3" applyAlignment="0" applyProtection="0"/>
    <xf numFmtId="0" fontId="7" fillId="0" borderId="3" applyAlignment="0" applyProtection="0"/>
    <xf numFmtId="0" fontId="8" fillId="7" borderId="1" applyAlignment="0" applyProtection="0"/>
    <xf numFmtId="0" fontId="8" fillId="7" borderId="1" applyAlignment="0" applyProtection="0"/>
    <xf numFmtId="0" fontId="8" fillId="7" borderId="1" applyAlignment="0" applyProtection="0"/>
    <xf numFmtId="0" fontId="9" fillId="3" borderId="0" applyBorder="0" applyAlignment="0" applyProtection="0"/>
    <xf numFmtId="0" fontId="9" fillId="3" borderId="0" applyBorder="0" applyAlignment="0" applyProtection="0"/>
    <xf numFmtId="0" fontId="9" fillId="3" borderId="0" applyBorder="0" applyAlignment="0" applyProtection="0"/>
    <xf numFmtId="0" fontId="10" fillId="0" borderId="0" applyBorder="0" applyProtection="0">
      <alignment vertical="center"/>
    </xf>
    <xf numFmtId="0" fontId="10" fillId="0" borderId="0" applyBorder="0" applyProtection="0">
      <alignment vertical="center"/>
    </xf>
    <xf numFmtId="0" fontId="10" fillId="0" borderId="0" applyBorder="0" applyProtection="0">
      <alignment vertical="center"/>
    </xf>
    <xf numFmtId="0" fontId="10" fillId="0" borderId="0" applyBorder="0" applyProtection="0">
      <alignment vertical="center"/>
    </xf>
    <xf numFmtId="0" fontId="10" fillId="0" borderId="0" applyBorder="0" applyProtection="0">
      <alignment vertical="center"/>
    </xf>
    <xf numFmtId="164" fontId="67" fillId="0" borderId="0" applyBorder="0" applyAlignment="0" applyProtection="0"/>
    <xf numFmtId="0" fontId="11" fillId="18" borderId="0" applyBorder="0" applyAlignment="0" applyProtection="0"/>
    <xf numFmtId="0" fontId="11" fillId="18" borderId="0" applyBorder="0" applyAlignment="0" applyProtection="0"/>
    <xf numFmtId="0" fontId="11" fillId="18" borderId="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2" fillId="0" borderId="0"/>
    <xf numFmtId="0" fontId="12" fillId="0" borderId="0"/>
    <xf numFmtId="0" fontId="13" fillId="0" borderId="0"/>
    <xf numFmtId="0" fontId="13" fillId="0" borderId="0"/>
    <xf numFmtId="0" fontId="14" fillId="0" borderId="0">
      <alignment vertical="top"/>
    </xf>
    <xf numFmtId="0" fontId="14" fillId="0" borderId="0">
      <alignment vertical="top"/>
    </xf>
    <xf numFmtId="0" fontId="14" fillId="0" borderId="0">
      <alignment vertical="top"/>
    </xf>
    <xf numFmtId="0" fontId="67" fillId="0" borderId="0"/>
    <xf numFmtId="0" fontId="1" fillId="0" borderId="0"/>
    <xf numFmtId="0" fontId="67" fillId="19" borderId="4" applyAlignment="0" applyProtection="0"/>
    <xf numFmtId="0" fontId="67" fillId="19" borderId="4" applyAlignment="0" applyProtection="0"/>
    <xf numFmtId="0" fontId="67" fillId="19" borderId="4" applyAlignment="0" applyProtection="0"/>
    <xf numFmtId="0" fontId="15" fillId="16" borderId="5" applyAlignment="0" applyProtection="0"/>
    <xf numFmtId="0" fontId="15" fillId="16" borderId="5" applyAlignment="0" applyProtection="0"/>
    <xf numFmtId="0" fontId="15" fillId="16" borderId="5" applyAlignment="0" applyProtection="0"/>
    <xf numFmtId="0" fontId="67" fillId="0" borderId="0" applyBorder="0" applyProtection="0">
      <alignment vertical="center"/>
    </xf>
    <xf numFmtId="0" fontId="16" fillId="0" borderId="0" applyBorder="0" applyAlignment="0" applyProtection="0"/>
    <xf numFmtId="0" fontId="16" fillId="0" borderId="0" applyBorder="0" applyAlignment="0" applyProtection="0"/>
    <xf numFmtId="0" fontId="16" fillId="0" borderId="0" applyBorder="0" applyAlignment="0" applyProtection="0"/>
    <xf numFmtId="0" fontId="17" fillId="0" borderId="0" applyBorder="0" applyAlignment="0" applyProtection="0"/>
    <xf numFmtId="0" fontId="17" fillId="0" borderId="0" applyBorder="0" applyAlignment="0" applyProtection="0"/>
    <xf numFmtId="0" fontId="17" fillId="0" borderId="0" applyBorder="0" applyAlignment="0" applyProtection="0"/>
    <xf numFmtId="0" fontId="18" fillId="0" borderId="6" applyAlignment="0" applyProtection="0"/>
    <xf numFmtId="0" fontId="18" fillId="0" borderId="6" applyAlignment="0" applyProtection="0"/>
    <xf numFmtId="0" fontId="18" fillId="0" borderId="6" applyAlignment="0" applyProtection="0"/>
    <xf numFmtId="0" fontId="19" fillId="0" borderId="0" applyBorder="0" applyAlignment="0" applyProtection="0"/>
    <xf numFmtId="0" fontId="20" fillId="0" borderId="7" applyAlignment="0" applyProtection="0"/>
    <xf numFmtId="0" fontId="20" fillId="0" borderId="7" applyAlignment="0" applyProtection="0"/>
    <xf numFmtId="0" fontId="20" fillId="0" borderId="7" applyAlignment="0" applyProtection="0"/>
    <xf numFmtId="0" fontId="20" fillId="0" borderId="7" applyAlignment="0" applyProtection="0"/>
    <xf numFmtId="0" fontId="21" fillId="0" borderId="8" applyAlignment="0" applyProtection="0"/>
    <xf numFmtId="0" fontId="21" fillId="0" borderId="8" applyAlignment="0" applyProtection="0"/>
    <xf numFmtId="0" fontId="21" fillId="0" borderId="8" applyAlignment="0" applyProtection="0"/>
    <xf numFmtId="0" fontId="22" fillId="0" borderId="9" applyAlignment="0" applyProtection="0"/>
    <xf numFmtId="0" fontId="22" fillId="0" borderId="9" applyAlignment="0" applyProtection="0"/>
    <xf numFmtId="0" fontId="22" fillId="0" borderId="9" applyAlignment="0" applyProtection="0"/>
    <xf numFmtId="0" fontId="22" fillId="0" borderId="0" applyBorder="0" applyAlignment="0" applyProtection="0"/>
    <xf numFmtId="0" fontId="22" fillId="0" borderId="0" applyBorder="0" applyAlignment="0" applyProtection="0"/>
    <xf numFmtId="0" fontId="22" fillId="0" borderId="0" applyBorder="0" applyAlignment="0" applyProtection="0"/>
    <xf numFmtId="0" fontId="19" fillId="0" borderId="0" applyBorder="0" applyAlignment="0" applyProtection="0"/>
    <xf numFmtId="0" fontId="19" fillId="0" borderId="0" applyBorder="0" applyAlignment="0" applyProtection="0"/>
    <xf numFmtId="0" fontId="19" fillId="0" borderId="0" applyBorder="0" applyAlignment="0" applyProtection="0"/>
    <xf numFmtId="165" fontId="67" fillId="0" borderId="0" applyBorder="0" applyAlignment="0" applyProtection="0"/>
    <xf numFmtId="165" fontId="67" fillId="0" borderId="0" applyBorder="0" applyAlignment="0" applyProtection="0"/>
    <xf numFmtId="166" fontId="67" fillId="0" borderId="0" applyBorder="0" applyAlignment="0" applyProtection="0"/>
    <xf numFmtId="165" fontId="67" fillId="0" borderId="0" applyBorder="0" applyAlignment="0" applyProtection="0"/>
    <xf numFmtId="165" fontId="67" fillId="0" borderId="0" applyBorder="0" applyAlignment="0" applyProtection="0"/>
    <xf numFmtId="165" fontId="67" fillId="0" borderId="0" applyBorder="0" applyAlignment="0" applyProtection="0"/>
    <xf numFmtId="165" fontId="67" fillId="0" borderId="0" applyBorder="0" applyAlignment="0" applyProtection="0"/>
    <xf numFmtId="0" fontId="3" fillId="20" borderId="0" applyBorder="0" applyAlignment="0" applyProtection="0"/>
    <xf numFmtId="0" fontId="3" fillId="20" borderId="0" applyBorder="0" applyAlignment="0" applyProtection="0"/>
    <xf numFmtId="0" fontId="3" fillId="20" borderId="0" applyBorder="0" applyAlignment="0" applyProtection="0"/>
    <xf numFmtId="0" fontId="3" fillId="21" borderId="0" applyBorder="0" applyAlignment="0" applyProtection="0"/>
    <xf numFmtId="0" fontId="3" fillId="21" borderId="0" applyBorder="0" applyAlignment="0" applyProtection="0"/>
    <xf numFmtId="0" fontId="3" fillId="21" borderId="0" applyBorder="0" applyAlignment="0" applyProtection="0"/>
    <xf numFmtId="0" fontId="3" fillId="22" borderId="0" applyBorder="0" applyAlignment="0" applyProtection="0"/>
    <xf numFmtId="0" fontId="3" fillId="22" borderId="0" applyBorder="0" applyAlignment="0" applyProtection="0"/>
    <xf numFmtId="0" fontId="3" fillId="22" borderId="0" applyBorder="0" applyAlignment="0" applyProtection="0"/>
    <xf numFmtId="0" fontId="3" fillId="13" borderId="0" applyBorder="0" applyAlignment="0" applyProtection="0"/>
    <xf numFmtId="0" fontId="3" fillId="13" borderId="0" applyBorder="0" applyAlignment="0" applyProtection="0"/>
    <xf numFmtId="0" fontId="3" fillId="13" borderId="0" applyBorder="0" applyAlignment="0" applyProtection="0"/>
    <xf numFmtId="0" fontId="3" fillId="14" borderId="0" applyBorder="0" applyAlignment="0" applyProtection="0"/>
    <xf numFmtId="0" fontId="3" fillId="14" borderId="0" applyBorder="0" applyAlignment="0" applyProtection="0"/>
    <xf numFmtId="0" fontId="3" fillId="14" borderId="0" applyBorder="0" applyAlignment="0" applyProtection="0"/>
    <xf numFmtId="0" fontId="3" fillId="23" borderId="0" applyBorder="0" applyAlignment="0" applyProtection="0"/>
    <xf numFmtId="0" fontId="3" fillId="23" borderId="0" applyBorder="0" applyAlignment="0" applyProtection="0"/>
    <xf numFmtId="0" fontId="3" fillId="23" borderId="0" applyBorder="0" applyAlignment="0" applyProtection="0"/>
    <xf numFmtId="165" fontId="67" fillId="0" borderId="0" applyBorder="0" applyAlignment="0" applyProtection="0"/>
  </cellStyleXfs>
  <cellXfs count="503">
    <xf numFmtId="0" fontId="0" fillId="0" borderId="0" xfId="0"/>
    <xf numFmtId="49" fontId="2" fillId="0" borderId="0" xfId="86" applyNumberFormat="1" applyAlignment="1">
      <alignment horizontal="left" vertical="center"/>
    </xf>
    <xf numFmtId="0" fontId="2" fillId="0" borderId="0" xfId="86" applyAlignment="1">
      <alignment vertical="center"/>
    </xf>
    <xf numFmtId="49" fontId="2" fillId="0" borderId="0" xfId="97" applyNumberFormat="1" applyAlignment="1">
      <alignment horizontal="left" vertical="center"/>
    </xf>
    <xf numFmtId="0" fontId="2" fillId="0" borderId="0" xfId="86"/>
    <xf numFmtId="0" fontId="26" fillId="24" borderId="0" xfId="86" applyFont="1" applyFill="1" applyAlignment="1">
      <alignment vertical="center"/>
    </xf>
    <xf numFmtId="0" fontId="2" fillId="24" borderId="0" xfId="86" applyFill="1" applyAlignment="1">
      <alignment vertical="center"/>
    </xf>
    <xf numFmtId="0" fontId="27" fillId="24" borderId="0" xfId="86" applyFont="1" applyFill="1" applyAlignment="1">
      <alignment horizontal="right" vertical="center"/>
    </xf>
    <xf numFmtId="0" fontId="2" fillId="0" borderId="0" xfId="97" applyAlignment="1">
      <alignment vertical="center" wrapText="1"/>
    </xf>
    <xf numFmtId="0" fontId="26" fillId="0" borderId="0" xfId="97" applyFont="1" applyAlignment="1">
      <alignment horizontal="center" vertical="center"/>
    </xf>
    <xf numFmtId="49" fontId="27" fillId="24" borderId="0" xfId="86" applyNumberFormat="1" applyFont="1" applyFill="1" applyAlignment="1">
      <alignment horizontal="left" vertical="center"/>
    </xf>
    <xf numFmtId="0" fontId="28" fillId="0" borderId="0" xfId="97" applyFont="1" applyAlignment="1">
      <alignment horizontal="right" vertical="center"/>
    </xf>
    <xf numFmtId="10" fontId="18" fillId="24" borderId="0" xfId="86" applyNumberFormat="1" applyFont="1" applyFill="1"/>
    <xf numFmtId="4" fontId="28" fillId="24" borderId="0" xfId="142" applyNumberFormat="1" applyFont="1" applyFill="1" applyBorder="1" applyAlignment="1" applyProtection="1">
      <alignment horizontal="right" vertical="center"/>
    </xf>
    <xf numFmtId="10" fontId="28" fillId="24" borderId="0" xfId="97" applyNumberFormat="1" applyFont="1" applyFill="1" applyAlignment="1">
      <alignment horizontal="center" vertical="center"/>
    </xf>
    <xf numFmtId="49" fontId="29" fillId="24" borderId="10" xfId="97" applyNumberFormat="1" applyFont="1" applyFill="1" applyBorder="1" applyAlignment="1">
      <alignment horizontal="center" vertical="center"/>
    </xf>
    <xf numFmtId="49" fontId="29" fillId="24" borderId="11" xfId="97" applyNumberFormat="1" applyFont="1" applyFill="1" applyBorder="1" applyAlignment="1">
      <alignment horizontal="center" vertical="center"/>
    </xf>
    <xf numFmtId="0" fontId="29" fillId="24" borderId="11" xfId="97" applyFont="1" applyFill="1" applyBorder="1" applyAlignment="1">
      <alignment horizontal="center" vertical="center" wrapText="1"/>
    </xf>
    <xf numFmtId="0" fontId="29" fillId="24" borderId="10" xfId="97" applyFont="1" applyFill="1" applyBorder="1" applyAlignment="1">
      <alignment horizontal="center" vertical="center"/>
    </xf>
    <xf numFmtId="4" fontId="29" fillId="24" borderId="10" xfId="97" applyNumberFormat="1" applyFont="1" applyFill="1" applyBorder="1" applyAlignment="1">
      <alignment horizontal="center" vertical="center"/>
    </xf>
    <xf numFmtId="0" fontId="2" fillId="0" borderId="0" xfId="86" applyAlignment="1">
      <alignment horizontal="center" vertical="center"/>
    </xf>
    <xf numFmtId="49" fontId="2" fillId="24" borderId="12" xfId="86" applyNumberFormat="1" applyFill="1" applyBorder="1" applyAlignment="1">
      <alignment horizontal="left" vertical="center"/>
    </xf>
    <xf numFmtId="0" fontId="2" fillId="0" borderId="12" xfId="86" applyBorder="1" applyAlignment="1">
      <alignment vertical="center" wrapText="1"/>
    </xf>
    <xf numFmtId="0" fontId="2" fillId="0" borderId="12" xfId="86" applyBorder="1" applyAlignment="1">
      <alignment horizontal="center" vertical="center"/>
    </xf>
    <xf numFmtId="4" fontId="2" fillId="0" borderId="12" xfId="86" applyNumberFormat="1" applyBorder="1" applyAlignment="1">
      <alignment vertical="center"/>
    </xf>
    <xf numFmtId="49" fontId="2" fillId="0" borderId="13" xfId="86" applyNumberFormat="1" applyBorder="1" applyAlignment="1">
      <alignment horizontal="left" vertical="center"/>
    </xf>
    <xf numFmtId="0" fontId="2" fillId="0" borderId="13" xfId="86" applyBorder="1" applyAlignment="1">
      <alignment vertical="center" wrapText="1"/>
    </xf>
    <xf numFmtId="0" fontId="2" fillId="0" borderId="13" xfId="86" applyBorder="1" applyAlignment="1">
      <alignment horizontal="center" vertical="center"/>
    </xf>
    <xf numFmtId="4" fontId="2" fillId="0" borderId="13" xfId="86" applyNumberFormat="1" applyBorder="1" applyAlignment="1">
      <alignment vertical="center"/>
    </xf>
    <xf numFmtId="49" fontId="0" fillId="0" borderId="0" xfId="0" applyNumberFormat="1" applyAlignment="1">
      <alignment horizontal="left" vertical="center"/>
    </xf>
    <xf numFmtId="0" fontId="0" fillId="0" borderId="0" xfId="0" applyAlignment="1">
      <alignment vertical="center" wrapText="1"/>
    </xf>
    <xf numFmtId="0" fontId="0" fillId="0" borderId="0" xfId="0" applyAlignment="1">
      <alignment horizontal="center" vertical="center"/>
    </xf>
    <xf numFmtId="4" fontId="0" fillId="0" borderId="0" xfId="0" applyNumberFormat="1" applyAlignment="1">
      <alignment vertical="center"/>
    </xf>
    <xf numFmtId="0" fontId="0" fillId="0" borderId="0" xfId="0" applyAlignment="1">
      <alignment vertical="center"/>
    </xf>
    <xf numFmtId="49" fontId="12" fillId="0" borderId="0" xfId="87" applyNumberFormat="1" applyAlignment="1">
      <alignment horizontal="left" vertical="center"/>
    </xf>
    <xf numFmtId="0" fontId="33" fillId="24" borderId="0" xfId="0" applyFont="1" applyFill="1" applyAlignment="1">
      <alignment vertical="center"/>
    </xf>
    <xf numFmtId="0" fontId="0" fillId="24" borderId="0" xfId="0" applyFill="1" applyAlignment="1">
      <alignment vertical="center"/>
    </xf>
    <xf numFmtId="0" fontId="34" fillId="24" borderId="0" xfId="0" applyFont="1" applyFill="1" applyAlignment="1">
      <alignment horizontal="right" vertical="center"/>
    </xf>
    <xf numFmtId="0" fontId="12" fillId="0" borderId="0" xfId="87" applyAlignment="1">
      <alignment vertical="center" wrapText="1"/>
    </xf>
    <xf numFmtId="0" fontId="33" fillId="0" borderId="0" xfId="87" applyFont="1" applyAlignment="1">
      <alignment horizontal="center" vertical="center"/>
    </xf>
    <xf numFmtId="49" fontId="31" fillId="24" borderId="0" xfId="0" applyNumberFormat="1" applyFont="1" applyFill="1" applyAlignment="1">
      <alignment horizontal="left" vertical="center"/>
    </xf>
    <xf numFmtId="0" fontId="35" fillId="0" borderId="0" xfId="87" applyFont="1" applyAlignment="1">
      <alignment horizontal="right" vertical="center"/>
    </xf>
    <xf numFmtId="10" fontId="35" fillId="24" borderId="0" xfId="87" applyNumberFormat="1" applyFont="1" applyFill="1" applyAlignment="1">
      <alignment horizontal="center" vertical="center"/>
    </xf>
    <xf numFmtId="4" fontId="35" fillId="24" borderId="0" xfId="139" applyNumberFormat="1" applyFont="1" applyFill="1" applyBorder="1" applyAlignment="1" applyProtection="1">
      <alignment horizontal="right" vertical="center"/>
    </xf>
    <xf numFmtId="49" fontId="36" fillId="24" borderId="10" xfId="87" applyNumberFormat="1" applyFont="1" applyFill="1" applyBorder="1" applyAlignment="1">
      <alignment horizontal="center" vertical="center"/>
    </xf>
    <xf numFmtId="0" fontId="36" fillId="24" borderId="11" xfId="87" applyFont="1" applyFill="1" applyBorder="1" applyAlignment="1">
      <alignment horizontal="center" vertical="center" wrapText="1"/>
    </xf>
    <xf numFmtId="0" fontId="36" fillId="24" borderId="10" xfId="87" applyFont="1" applyFill="1" applyBorder="1" applyAlignment="1">
      <alignment horizontal="center" vertical="center"/>
    </xf>
    <xf numFmtId="4" fontId="36" fillId="24" borderId="10" xfId="87" applyNumberFormat="1" applyFont="1" applyFill="1" applyBorder="1" applyAlignment="1">
      <alignment horizontal="center" vertical="center"/>
    </xf>
    <xf numFmtId="49" fontId="0" fillId="24" borderId="12" xfId="0" applyNumberFormat="1" applyFill="1" applyBorder="1" applyAlignment="1">
      <alignment horizontal="left" vertical="center"/>
    </xf>
    <xf numFmtId="0" fontId="0" fillId="0" borderId="12" xfId="0" applyBorder="1" applyAlignment="1">
      <alignment vertical="center" wrapText="1"/>
    </xf>
    <xf numFmtId="0" fontId="0" fillId="0" borderId="12" xfId="0" applyBorder="1" applyAlignment="1">
      <alignment horizontal="center" vertical="center"/>
    </xf>
    <xf numFmtId="4" fontId="0" fillId="0" borderId="12" xfId="0" applyNumberFormat="1" applyBorder="1" applyAlignment="1">
      <alignment vertical="center"/>
    </xf>
    <xf numFmtId="49" fontId="0" fillId="0" borderId="13" xfId="0" applyNumberFormat="1" applyBorder="1" applyAlignment="1">
      <alignment horizontal="left" vertical="center"/>
    </xf>
    <xf numFmtId="0" fontId="0" fillId="0" borderId="13" xfId="0" applyBorder="1" applyAlignment="1">
      <alignment vertical="center" wrapText="1"/>
    </xf>
    <xf numFmtId="0" fontId="0" fillId="0" borderId="13" xfId="0" applyBorder="1" applyAlignment="1">
      <alignment horizontal="center" vertical="center"/>
    </xf>
    <xf numFmtId="4" fontId="0" fillId="0" borderId="13" xfId="0" applyNumberFormat="1" applyBorder="1" applyAlignment="1">
      <alignment vertical="center"/>
    </xf>
    <xf numFmtId="0" fontId="0" fillId="0" borderId="13" xfId="0" applyBorder="1" applyAlignment="1">
      <alignment horizontal="left" vertical="center" wrapText="1"/>
    </xf>
    <xf numFmtId="49" fontId="0" fillId="0" borderId="13" xfId="0" applyNumberFormat="1" applyBorder="1" applyAlignment="1">
      <alignment vertical="center"/>
    </xf>
    <xf numFmtId="0" fontId="0" fillId="0" borderId="0" xfId="0" applyAlignment="1">
      <alignment horizontal="left" vertical="center"/>
    </xf>
    <xf numFmtId="0" fontId="12" fillId="0" borderId="0" xfId="87" applyAlignment="1">
      <alignment vertical="center"/>
    </xf>
    <xf numFmtId="0" fontId="12" fillId="0" borderId="0" xfId="87"/>
    <xf numFmtId="49" fontId="12" fillId="0" borderId="0" xfId="87" applyNumberFormat="1" applyAlignment="1">
      <alignment horizontal="center"/>
    </xf>
    <xf numFmtId="0" fontId="12" fillId="0" borderId="0" xfId="87" applyAlignment="1">
      <alignment horizontal="left" wrapText="1"/>
    </xf>
    <xf numFmtId="4" fontId="12" fillId="0" borderId="0" xfId="87" applyNumberFormat="1"/>
    <xf numFmtId="0" fontId="37" fillId="0" borderId="14" xfId="87" applyFont="1" applyBorder="1" applyAlignment="1">
      <alignment vertical="center"/>
    </xf>
    <xf numFmtId="0" fontId="37" fillId="0" borderId="0" xfId="87" applyFont="1"/>
    <xf numFmtId="0" fontId="37" fillId="0" borderId="17" xfId="87" applyFont="1" applyBorder="1" applyAlignment="1">
      <alignment vertical="center"/>
    </xf>
    <xf numFmtId="0" fontId="39" fillId="24" borderId="0" xfId="0" applyFont="1" applyFill="1" applyAlignment="1">
      <alignment vertical="center"/>
    </xf>
    <xf numFmtId="0" fontId="39" fillId="24" borderId="18" xfId="0" applyFont="1" applyFill="1" applyBorder="1" applyAlignment="1">
      <alignment vertical="center"/>
    </xf>
    <xf numFmtId="0" fontId="39" fillId="24" borderId="0" xfId="0" applyFont="1" applyFill="1" applyAlignment="1">
      <alignment horizontal="center" vertical="center"/>
    </xf>
    <xf numFmtId="0" fontId="42" fillId="24" borderId="0" xfId="0" applyFont="1" applyFill="1" applyAlignment="1">
      <alignment vertical="center"/>
    </xf>
    <xf numFmtId="0" fontId="39" fillId="24" borderId="17" xfId="0" applyFont="1" applyFill="1" applyBorder="1"/>
    <xf numFmtId="0" fontId="39" fillId="24" borderId="0" xfId="0" applyFont="1" applyFill="1"/>
    <xf numFmtId="0" fontId="42" fillId="24" borderId="0" xfId="0" applyFont="1" applyFill="1"/>
    <xf numFmtId="0" fontId="39" fillId="24" borderId="18" xfId="0" applyFont="1" applyFill="1" applyBorder="1"/>
    <xf numFmtId="0" fontId="39" fillId="24" borderId="0" xfId="0" applyFont="1" applyFill="1" applyAlignment="1">
      <alignment horizontal="right"/>
    </xf>
    <xf numFmtId="0" fontId="42" fillId="24" borderId="0" xfId="0" applyFont="1" applyFill="1" applyAlignment="1">
      <alignment horizontal="right"/>
    </xf>
    <xf numFmtId="0" fontId="42" fillId="24" borderId="0" xfId="87" applyFont="1" applyFill="1" applyAlignment="1">
      <alignment horizontal="left" vertical="center" wrapText="1"/>
    </xf>
    <xf numFmtId="9" fontId="42" fillId="24" borderId="18" xfId="87" applyNumberFormat="1" applyFont="1" applyFill="1" applyBorder="1" applyAlignment="1">
      <alignment horizontal="center" vertical="center" wrapText="1"/>
    </xf>
    <xf numFmtId="0" fontId="37" fillId="0" borderId="0" xfId="87" applyFont="1" applyAlignment="1">
      <alignment horizontal="center"/>
    </xf>
    <xf numFmtId="0" fontId="37" fillId="0" borderId="17" xfId="87" applyFont="1" applyBorder="1" applyAlignment="1">
      <alignment horizontal="center" vertical="center"/>
    </xf>
    <xf numFmtId="0" fontId="42" fillId="0" borderId="24" xfId="87" applyFont="1" applyBorder="1" applyAlignment="1">
      <alignment horizontal="center" vertical="center" wrapText="1"/>
    </xf>
    <xf numFmtId="0" fontId="42" fillId="0" borderId="22" xfId="87" applyFont="1" applyBorder="1" applyAlignment="1">
      <alignment horizontal="center" vertical="center" wrapText="1"/>
    </xf>
    <xf numFmtId="0" fontId="42" fillId="0" borderId="23" xfId="87" applyFont="1" applyBorder="1" applyAlignment="1">
      <alignment horizontal="center" vertical="center" wrapText="1"/>
    </xf>
    <xf numFmtId="0" fontId="39" fillId="23" borderId="25" xfId="98" applyFont="1" applyFill="1" applyBorder="1" applyAlignment="1">
      <alignment horizontal="center" vertical="center"/>
    </xf>
    <xf numFmtId="4" fontId="39" fillId="23" borderId="26" xfId="87" applyNumberFormat="1" applyFont="1" applyFill="1" applyBorder="1" applyAlignment="1">
      <alignment horizontal="center" vertical="center"/>
    </xf>
    <xf numFmtId="4" fontId="39" fillId="23" borderId="26" xfId="0" applyNumberFormat="1" applyFont="1" applyFill="1" applyBorder="1" applyAlignment="1">
      <alignment horizontal="center" vertical="center"/>
    </xf>
    <xf numFmtId="4" fontId="39" fillId="23" borderId="26" xfId="87" applyNumberFormat="1" applyFont="1" applyFill="1" applyBorder="1" applyAlignment="1">
      <alignment horizontal="left" vertical="center" wrapText="1"/>
    </xf>
    <xf numFmtId="4" fontId="39" fillId="23" borderId="26" xfId="87" applyNumberFormat="1" applyFont="1" applyFill="1" applyBorder="1" applyAlignment="1">
      <alignment horizontal="center" vertical="center" wrapText="1"/>
    </xf>
    <xf numFmtId="4" fontId="39" fillId="23" borderId="26" xfId="87" applyNumberFormat="1" applyFont="1" applyFill="1" applyBorder="1" applyAlignment="1">
      <alignment horizontal="right" vertical="center"/>
    </xf>
    <xf numFmtId="4" fontId="39" fillId="23" borderId="26" xfId="164" applyNumberFormat="1" applyFont="1" applyFill="1" applyBorder="1" applyAlignment="1" applyProtection="1">
      <alignment horizontal="right" vertical="center" wrapText="1"/>
    </xf>
    <xf numFmtId="167" fontId="39" fillId="23" borderId="27" xfId="2" applyFont="1" applyFill="1" applyBorder="1" applyAlignment="1" applyProtection="1">
      <alignment horizontal="right" vertical="center"/>
    </xf>
    <xf numFmtId="0" fontId="39" fillId="7" borderId="25" xfId="98" applyFont="1" applyFill="1" applyBorder="1" applyAlignment="1">
      <alignment horizontal="center" vertical="center"/>
    </xf>
    <xf numFmtId="4" fontId="39" fillId="7" borderId="26" xfId="87" applyNumberFormat="1" applyFont="1" applyFill="1" applyBorder="1" applyAlignment="1">
      <alignment horizontal="center" vertical="center"/>
    </xf>
    <xf numFmtId="4" fontId="39" fillId="7" borderId="26" xfId="0" applyNumberFormat="1" applyFont="1" applyFill="1" applyBorder="1" applyAlignment="1">
      <alignment horizontal="center" vertical="center"/>
    </xf>
    <xf numFmtId="4" fontId="39" fillId="7" borderId="26" xfId="87" applyNumberFormat="1" applyFont="1" applyFill="1" applyBorder="1" applyAlignment="1">
      <alignment horizontal="left" vertical="center" wrapText="1"/>
    </xf>
    <xf numFmtId="4" fontId="39" fillId="7" borderId="26" xfId="87" applyNumberFormat="1" applyFont="1" applyFill="1" applyBorder="1" applyAlignment="1">
      <alignment horizontal="center" vertical="center" wrapText="1"/>
    </xf>
    <xf numFmtId="4" fontId="39" fillId="7" borderId="26" xfId="87" applyNumberFormat="1" applyFont="1" applyFill="1" applyBorder="1" applyAlignment="1">
      <alignment horizontal="right" vertical="center"/>
    </xf>
    <xf numFmtId="4" fontId="39" fillId="7" borderId="26" xfId="164" applyNumberFormat="1" applyFont="1" applyFill="1" applyBorder="1" applyAlignment="1" applyProtection="1">
      <alignment horizontal="right" vertical="center" wrapText="1"/>
    </xf>
    <xf numFmtId="167" fontId="39" fillId="7" borderId="27" xfId="2" applyFont="1" applyFill="1" applyBorder="1" applyAlignment="1" applyProtection="1">
      <alignment horizontal="right" vertical="center"/>
    </xf>
    <xf numFmtId="0" fontId="43" fillId="24" borderId="30" xfId="98" applyFont="1" applyFill="1" applyBorder="1" applyAlignment="1">
      <alignment horizontal="center" vertical="center"/>
    </xf>
    <xf numFmtId="0" fontId="44" fillId="0" borderId="10" xfId="0" applyFont="1" applyBorder="1" applyAlignment="1">
      <alignment horizontal="center" vertical="center"/>
    </xf>
    <xf numFmtId="0" fontId="45" fillId="0" borderId="10" xfId="0" applyFont="1" applyBorder="1" applyAlignment="1">
      <alignment horizontal="center" vertical="center" wrapText="1"/>
    </xf>
    <xf numFmtId="4" fontId="43" fillId="24" borderId="10" xfId="87" applyNumberFormat="1" applyFont="1" applyFill="1" applyBorder="1" applyAlignment="1">
      <alignment horizontal="left" vertical="center" wrapText="1"/>
    </xf>
    <xf numFmtId="4" fontId="43" fillId="24" borderId="10" xfId="87" applyNumberFormat="1" applyFont="1" applyFill="1" applyBorder="1" applyAlignment="1">
      <alignment horizontal="center" vertical="center" wrapText="1"/>
    </xf>
    <xf numFmtId="4" fontId="43" fillId="0" borderId="10" xfId="87" applyNumberFormat="1" applyFont="1" applyBorder="1" applyAlignment="1">
      <alignment vertical="center"/>
    </xf>
    <xf numFmtId="4" fontId="43" fillId="24" borderId="10" xfId="164" applyNumberFormat="1" applyFont="1" applyFill="1" applyBorder="1" applyAlignment="1" applyProtection="1">
      <alignment horizontal="right" vertical="center" wrapText="1"/>
    </xf>
    <xf numFmtId="4" fontId="43" fillId="0" borderId="31" xfId="87" applyNumberFormat="1" applyFont="1" applyBorder="1" applyAlignment="1">
      <alignment vertical="center"/>
    </xf>
    <xf numFmtId="0" fontId="37" fillId="0" borderId="0" xfId="98" applyFont="1"/>
    <xf numFmtId="49" fontId="47" fillId="0" borderId="13" xfId="86" applyNumberFormat="1" applyFont="1" applyBorder="1" applyAlignment="1">
      <alignment horizontal="left" vertical="center"/>
    </xf>
    <xf numFmtId="4" fontId="14" fillId="0" borderId="0" xfId="87" applyNumberFormat="1" applyFont="1" applyAlignment="1">
      <alignment vertical="center"/>
    </xf>
    <xf numFmtId="49" fontId="37" fillId="0" borderId="0" xfId="87" applyNumberFormat="1" applyFont="1" applyAlignment="1">
      <alignment horizontal="center"/>
    </xf>
    <xf numFmtId="0" fontId="37" fillId="0" borderId="0" xfId="87" applyFont="1" applyAlignment="1">
      <alignment horizontal="left" wrapText="1"/>
    </xf>
    <xf numFmtId="0" fontId="39" fillId="0" borderId="14" xfId="0" applyFont="1" applyBorder="1" applyAlignment="1">
      <alignment horizontal="right"/>
    </xf>
    <xf numFmtId="0" fontId="39" fillId="0" borderId="16" xfId="0" applyFont="1" applyBorder="1" applyAlignment="1">
      <alignment horizontal="right"/>
    </xf>
    <xf numFmtId="0" fontId="39" fillId="0" borderId="16" xfId="0" applyFont="1" applyBorder="1" applyAlignment="1">
      <alignment horizontal="right" vertical="center" wrapText="1"/>
    </xf>
    <xf numFmtId="0" fontId="39" fillId="0" borderId="17" xfId="0" applyFont="1" applyBorder="1" applyAlignment="1">
      <alignment horizontal="right"/>
    </xf>
    <xf numFmtId="0" fontId="39" fillId="11" borderId="34" xfId="0" applyFont="1" applyFill="1" applyBorder="1" applyAlignment="1">
      <alignment horizontal="center" wrapText="1"/>
    </xf>
    <xf numFmtId="0" fontId="39" fillId="11" borderId="35" xfId="0" applyFont="1" applyFill="1" applyBorder="1" applyAlignment="1">
      <alignment horizontal="center" wrapText="1"/>
    </xf>
    <xf numFmtId="4" fontId="39" fillId="11" borderId="35" xfId="0" applyNumberFormat="1" applyFont="1" applyFill="1" applyBorder="1" applyAlignment="1">
      <alignment horizontal="center"/>
    </xf>
    <xf numFmtId="169" fontId="39" fillId="11" borderId="36" xfId="0" applyNumberFormat="1" applyFont="1" applyFill="1" applyBorder="1" applyAlignment="1">
      <alignment horizontal="center"/>
    </xf>
    <xf numFmtId="0" fontId="39" fillId="24" borderId="30" xfId="0" applyFont="1" applyFill="1" applyBorder="1" applyAlignment="1">
      <alignment horizontal="center" wrapText="1"/>
    </xf>
    <xf numFmtId="0" fontId="39" fillId="24" borderId="10" xfId="0" applyFont="1" applyFill="1" applyBorder="1" applyAlignment="1">
      <alignment horizontal="left" wrapText="1"/>
    </xf>
    <xf numFmtId="4" fontId="39" fillId="24" borderId="10" xfId="0" applyNumberFormat="1" applyFont="1" applyFill="1" applyBorder="1" applyAlignment="1">
      <alignment horizontal="center"/>
    </xf>
    <xf numFmtId="10" fontId="39" fillId="24" borderId="31" xfId="3" applyNumberFormat="1" applyFont="1" applyFill="1" applyBorder="1" applyAlignment="1" applyProtection="1">
      <alignment horizontal="center"/>
    </xf>
    <xf numFmtId="4" fontId="39" fillId="24" borderId="30" xfId="0" applyNumberFormat="1" applyFont="1" applyFill="1" applyBorder="1" applyAlignment="1">
      <alignment horizontal="right"/>
    </xf>
    <xf numFmtId="9" fontId="39" fillId="24" borderId="31" xfId="3" applyFont="1" applyFill="1" applyBorder="1" applyAlignment="1" applyProtection="1">
      <alignment horizontal="center"/>
    </xf>
    <xf numFmtId="4" fontId="0" fillId="0" borderId="0" xfId="0" applyNumberFormat="1"/>
    <xf numFmtId="4" fontId="40" fillId="24" borderId="10" xfId="1" applyNumberFormat="1" applyFont="1" applyFill="1" applyBorder="1" applyAlignment="1" applyProtection="1">
      <alignment horizontal="center" wrapText="1"/>
    </xf>
    <xf numFmtId="4" fontId="40" fillId="25" borderId="30" xfId="1" applyNumberFormat="1" applyFont="1" applyFill="1" applyBorder="1" applyAlignment="1" applyProtection="1">
      <alignment horizontal="right" wrapText="1"/>
    </xf>
    <xf numFmtId="9" fontId="37" fillId="25" borderId="31" xfId="3" applyFont="1" applyFill="1" applyBorder="1" applyAlignment="1" applyProtection="1">
      <alignment horizontal="center" vertical="center"/>
    </xf>
    <xf numFmtId="4" fontId="40" fillId="25" borderId="30" xfId="0" applyNumberFormat="1" applyFont="1" applyFill="1" applyBorder="1" applyAlignment="1">
      <alignment horizontal="right" vertical="center" wrapText="1"/>
    </xf>
    <xf numFmtId="4" fontId="40" fillId="24" borderId="30" xfId="0" applyNumberFormat="1" applyFont="1" applyFill="1" applyBorder="1" applyAlignment="1">
      <alignment horizontal="right" vertical="center" wrapText="1"/>
    </xf>
    <xf numFmtId="9" fontId="37" fillId="24" borderId="31" xfId="3" applyFont="1" applyFill="1" applyBorder="1" applyAlignment="1" applyProtection="1">
      <alignment horizontal="center" vertical="center"/>
    </xf>
    <xf numFmtId="4" fontId="39" fillId="24" borderId="10" xfId="0" applyNumberFormat="1" applyFont="1" applyFill="1" applyBorder="1" applyAlignment="1">
      <alignment horizontal="left" wrapText="1"/>
    </xf>
    <xf numFmtId="4" fontId="40" fillId="24" borderId="30" xfId="1" applyNumberFormat="1" applyFont="1" applyFill="1" applyBorder="1" applyAlignment="1" applyProtection="1">
      <alignment horizontal="right" wrapText="1"/>
    </xf>
    <xf numFmtId="0" fontId="39" fillId="0" borderId="19" xfId="0" applyFont="1" applyBorder="1" applyAlignment="1">
      <alignment horizontal="center"/>
    </xf>
    <xf numFmtId="0" fontId="39" fillId="0" borderId="20" xfId="0" applyFont="1" applyBorder="1" applyAlignment="1">
      <alignment wrapText="1"/>
    </xf>
    <xf numFmtId="4" fontId="39" fillId="0" borderId="20" xfId="1" applyNumberFormat="1" applyFont="1" applyBorder="1" applyAlignment="1" applyProtection="1">
      <alignment horizontal="center" wrapText="1"/>
    </xf>
    <xf numFmtId="10" fontId="39" fillId="0" borderId="21" xfId="3" applyNumberFormat="1" applyFont="1" applyBorder="1" applyAlignment="1" applyProtection="1">
      <alignment horizontal="center" wrapText="1"/>
    </xf>
    <xf numFmtId="4" fontId="39" fillId="0" borderId="19" xfId="1" applyNumberFormat="1" applyFont="1" applyBorder="1" applyAlignment="1" applyProtection="1">
      <alignment horizontal="right" wrapText="1"/>
    </xf>
    <xf numFmtId="9" fontId="39" fillId="0" borderId="21" xfId="3" applyFont="1" applyBorder="1" applyAlignment="1" applyProtection="1">
      <alignment horizontal="center" vertical="center" wrapText="1"/>
    </xf>
    <xf numFmtId="9" fontId="48" fillId="0" borderId="20" xfId="3" applyFont="1" applyBorder="1" applyAlignment="1" applyProtection="1">
      <alignment horizontal="center" vertical="center" wrapText="1"/>
    </xf>
    <xf numFmtId="0" fontId="40" fillId="0" borderId="19" xfId="0" applyFont="1" applyBorder="1" applyAlignment="1">
      <alignment horizontal="center"/>
    </xf>
    <xf numFmtId="169" fontId="39" fillId="0" borderId="21" xfId="0" applyNumberFormat="1" applyFont="1" applyBorder="1" applyAlignment="1">
      <alignment horizontal="center" wrapText="1"/>
    </xf>
    <xf numFmtId="9" fontId="39" fillId="0" borderId="21" xfId="3" applyFont="1" applyBorder="1" applyAlignment="1" applyProtection="1">
      <alignment horizontal="center" vertical="center"/>
    </xf>
    <xf numFmtId="4" fontId="39" fillId="0" borderId="19" xfId="0" applyNumberFormat="1" applyFont="1" applyBorder="1" applyAlignment="1">
      <alignment vertical="center" wrapText="1"/>
    </xf>
    <xf numFmtId="4" fontId="48" fillId="0" borderId="38" xfId="0" applyNumberFormat="1" applyFont="1" applyBorder="1" applyAlignment="1">
      <alignment horizontal="right" vertical="center" wrapText="1"/>
    </xf>
    <xf numFmtId="4" fontId="48" fillId="0" borderId="20" xfId="0" applyNumberFormat="1" applyFont="1" applyBorder="1" applyAlignment="1">
      <alignment horizontal="right" vertical="center" wrapText="1"/>
    </xf>
    <xf numFmtId="0" fontId="40" fillId="0" borderId="14" xfId="0" applyFont="1" applyBorder="1"/>
    <xf numFmtId="0" fontId="40" fillId="0" borderId="16" xfId="0" applyFont="1" applyBorder="1"/>
    <xf numFmtId="9" fontId="40" fillId="0" borderId="16" xfId="3" applyFont="1" applyBorder="1" applyAlignment="1" applyProtection="1"/>
    <xf numFmtId="0" fontId="40" fillId="0" borderId="16" xfId="0" applyFont="1" applyBorder="1" applyAlignment="1">
      <alignment horizontal="center" vertical="center"/>
    </xf>
    <xf numFmtId="9" fontId="40" fillId="0" borderId="16" xfId="3" applyFont="1" applyBorder="1" applyAlignment="1" applyProtection="1">
      <alignment horizontal="center" vertical="center"/>
    </xf>
    <xf numFmtId="166" fontId="0" fillId="0" borderId="16" xfId="1" applyFont="1" applyBorder="1" applyAlignment="1" applyProtection="1">
      <alignment horizontal="center" vertical="center"/>
    </xf>
    <xf numFmtId="9" fontId="0" fillId="0" borderId="16" xfId="3" applyFont="1" applyBorder="1" applyAlignment="1" applyProtection="1">
      <alignment horizontal="center" vertical="center"/>
    </xf>
    <xf numFmtId="9" fontId="40" fillId="0" borderId="15" xfId="3" applyFont="1" applyBorder="1" applyAlignment="1" applyProtection="1">
      <alignment horizontal="center" vertical="center"/>
    </xf>
    <xf numFmtId="0" fontId="40" fillId="0" borderId="17" xfId="0" applyFont="1" applyBorder="1"/>
    <xf numFmtId="0" fontId="40" fillId="0" borderId="0" xfId="0" applyFont="1"/>
    <xf numFmtId="9" fontId="40" fillId="0" borderId="0" xfId="3" applyFont="1" applyBorder="1" applyAlignment="1" applyProtection="1"/>
    <xf numFmtId="9" fontId="40" fillId="0" borderId="0" xfId="3" applyFont="1" applyBorder="1" applyAlignment="1" applyProtection="1">
      <alignment horizontal="center" vertical="center"/>
    </xf>
    <xf numFmtId="166" fontId="0" fillId="0" borderId="0" xfId="1" applyFont="1" applyBorder="1" applyAlignment="1" applyProtection="1">
      <alignment horizontal="center" vertical="center"/>
    </xf>
    <xf numFmtId="9" fontId="0" fillId="0" borderId="0" xfId="3" applyFont="1" applyBorder="1" applyAlignment="1" applyProtection="1">
      <alignment horizontal="center" vertical="center"/>
    </xf>
    <xf numFmtId="9" fontId="40" fillId="0" borderId="18" xfId="3" applyFont="1" applyBorder="1" applyAlignment="1" applyProtection="1">
      <alignment horizontal="center" vertical="center"/>
    </xf>
    <xf numFmtId="4" fontId="42" fillId="0" borderId="17" xfId="87" applyNumberFormat="1" applyFont="1" applyBorder="1" applyAlignment="1">
      <alignment horizontal="center"/>
    </xf>
    <xf numFmtId="4" fontId="42" fillId="0" borderId="0" xfId="87" applyNumberFormat="1" applyFont="1"/>
    <xf numFmtId="0" fontId="40" fillId="0" borderId="18" xfId="0" applyFont="1" applyBorder="1"/>
    <xf numFmtId="0" fontId="39" fillId="0" borderId="0" xfId="0" applyFont="1"/>
    <xf numFmtId="4" fontId="50" fillId="0" borderId="0" xfId="87" applyNumberFormat="1" applyFont="1"/>
    <xf numFmtId="0" fontId="37" fillId="0" borderId="14" xfId="98" applyFont="1" applyBorder="1"/>
    <xf numFmtId="0" fontId="37" fillId="0" borderId="16" xfId="98" applyFont="1" applyBorder="1" applyAlignment="1">
      <alignment horizontal="left" wrapText="1"/>
    </xf>
    <xf numFmtId="0" fontId="37" fillId="0" borderId="16" xfId="98" applyFont="1" applyBorder="1"/>
    <xf numFmtId="0" fontId="37" fillId="0" borderId="15" xfId="98" applyFont="1" applyBorder="1"/>
    <xf numFmtId="4" fontId="42" fillId="0" borderId="17" xfId="98" applyNumberFormat="1" applyFont="1" applyBorder="1"/>
    <xf numFmtId="4" fontId="42" fillId="0" borderId="0" xfId="98" applyNumberFormat="1" applyFont="1"/>
    <xf numFmtId="4" fontId="42" fillId="0" borderId="18" xfId="98" applyNumberFormat="1" applyFont="1" applyBorder="1"/>
    <xf numFmtId="0" fontId="39" fillId="0" borderId="0" xfId="1" applyNumberFormat="1" applyFont="1" applyBorder="1" applyAlignment="1" applyProtection="1">
      <alignment vertical="center" wrapText="1"/>
    </xf>
    <xf numFmtId="0" fontId="37" fillId="0" borderId="18" xfId="98" applyFont="1" applyBorder="1"/>
    <xf numFmtId="0" fontId="39" fillId="0" borderId="0" xfId="1" applyNumberFormat="1" applyFont="1" applyBorder="1" applyAlignment="1" applyProtection="1">
      <alignment horizontal="center" vertical="center" wrapText="1"/>
    </xf>
    <xf numFmtId="0" fontId="42" fillId="16" borderId="25" xfId="98" applyFont="1" applyFill="1" applyBorder="1" applyAlignment="1">
      <alignment horizontal="center"/>
    </xf>
    <xf numFmtId="0" fontId="37" fillId="16" borderId="26" xfId="98" applyFont="1" applyFill="1" applyBorder="1" applyAlignment="1">
      <alignment horizontal="center" vertical="center"/>
    </xf>
    <xf numFmtId="49" fontId="37" fillId="16" borderId="26" xfId="98" applyNumberFormat="1" applyFont="1" applyFill="1" applyBorder="1" applyAlignment="1">
      <alignment horizontal="center"/>
    </xf>
    <xf numFmtId="0" fontId="37" fillId="24" borderId="40" xfId="98" applyFont="1" applyFill="1" applyBorder="1"/>
    <xf numFmtId="4" fontId="37" fillId="24" borderId="41" xfId="87" applyNumberFormat="1" applyFont="1" applyFill="1" applyBorder="1" applyAlignment="1">
      <alignment horizontal="center" vertical="center"/>
    </xf>
    <xf numFmtId="4" fontId="40" fillId="24" borderId="41" xfId="0" applyNumberFormat="1" applyFont="1" applyFill="1" applyBorder="1" applyAlignment="1">
      <alignment horizontal="center" vertical="center"/>
    </xf>
    <xf numFmtId="4" fontId="37" fillId="24" borderId="42" xfId="87" applyNumberFormat="1" applyFont="1" applyFill="1" applyBorder="1" applyAlignment="1">
      <alignment horizontal="right" vertical="center"/>
    </xf>
    <xf numFmtId="4" fontId="37" fillId="24" borderId="29" xfId="87" applyNumberFormat="1" applyFont="1" applyFill="1" applyBorder="1" applyAlignment="1">
      <alignment horizontal="right" vertical="center"/>
    </xf>
    <xf numFmtId="0" fontId="51" fillId="16" borderId="25" xfId="98" applyFont="1" applyFill="1" applyBorder="1"/>
    <xf numFmtId="0" fontId="51" fillId="16" borderId="26" xfId="98" applyFont="1" applyFill="1" applyBorder="1"/>
    <xf numFmtId="49" fontId="51" fillId="16" borderId="26" xfId="98" applyNumberFormat="1" applyFont="1" applyFill="1" applyBorder="1" applyAlignment="1">
      <alignment horizontal="center"/>
    </xf>
    <xf numFmtId="0" fontId="39" fillId="16" borderId="26" xfId="98" applyFont="1" applyFill="1" applyBorder="1" applyAlignment="1">
      <alignment horizontal="left" wrapText="1"/>
    </xf>
    <xf numFmtId="170" fontId="39" fillId="16" borderId="27" xfId="98" applyNumberFormat="1" applyFont="1" applyFill="1" applyBorder="1" applyAlignment="1">
      <alignment horizontal="center"/>
    </xf>
    <xf numFmtId="0" fontId="39" fillId="0" borderId="24" xfId="1" applyNumberFormat="1" applyFont="1" applyBorder="1" applyAlignment="1" applyProtection="1">
      <alignment horizontal="center" vertical="center" wrapText="1"/>
    </xf>
    <xf numFmtId="0" fontId="39" fillId="0" borderId="22" xfId="1" applyNumberFormat="1" applyFont="1" applyBorder="1" applyAlignment="1" applyProtection="1">
      <alignment horizontal="center" vertical="center" wrapText="1"/>
    </xf>
    <xf numFmtId="0" fontId="39" fillId="0" borderId="23" xfId="1" applyNumberFormat="1" applyFont="1" applyBorder="1" applyAlignment="1" applyProtection="1">
      <alignment horizontal="center" vertical="center" wrapText="1"/>
    </xf>
    <xf numFmtId="49" fontId="39" fillId="16" borderId="19" xfId="98" applyNumberFormat="1" applyFont="1" applyFill="1" applyBorder="1" applyAlignment="1">
      <alignment horizontal="center" vertical="center"/>
    </xf>
    <xf numFmtId="49" fontId="39" fillId="16" borderId="20" xfId="98" applyNumberFormat="1" applyFont="1" applyFill="1" applyBorder="1" applyAlignment="1">
      <alignment horizontal="left" vertical="center" wrapText="1"/>
    </xf>
    <xf numFmtId="0" fontId="39" fillId="16" borderId="20" xfId="98" applyFont="1" applyFill="1" applyBorder="1" applyAlignment="1">
      <alignment horizontal="left" vertical="center" wrapText="1"/>
    </xf>
    <xf numFmtId="171" fontId="39" fillId="16" borderId="20" xfId="98" applyNumberFormat="1" applyFont="1" applyFill="1" applyBorder="1" applyAlignment="1">
      <alignment horizontal="center" vertical="center"/>
    </xf>
    <xf numFmtId="4" fontId="39" fillId="16" borderId="43" xfId="1" applyNumberFormat="1" applyFont="1" applyFill="1" applyBorder="1" applyAlignment="1" applyProtection="1">
      <alignment horizontal="right" vertical="center"/>
    </xf>
    <xf numFmtId="4" fontId="39" fillId="16" borderId="21" xfId="1" applyNumberFormat="1" applyFont="1" applyFill="1" applyBorder="1" applyAlignment="1" applyProtection="1">
      <alignment horizontal="right" vertical="center"/>
    </xf>
    <xf numFmtId="4" fontId="39" fillId="16" borderId="27" xfId="1" applyNumberFormat="1" applyFont="1" applyFill="1" applyBorder="1" applyAlignment="1" applyProtection="1">
      <alignment vertical="center"/>
    </xf>
    <xf numFmtId="49" fontId="39" fillId="16" borderId="25" xfId="98" applyNumberFormat="1" applyFont="1" applyFill="1" applyBorder="1" applyAlignment="1">
      <alignment horizontal="center" vertical="center"/>
    </xf>
    <xf numFmtId="49" fontId="39" fillId="16" borderId="26" xfId="98" applyNumberFormat="1" applyFont="1" applyFill="1" applyBorder="1" applyAlignment="1">
      <alignment horizontal="left" vertical="center" wrapText="1"/>
    </xf>
    <xf numFmtId="0" fontId="37" fillId="16" borderId="25" xfId="98" applyFont="1" applyFill="1" applyBorder="1" applyAlignment="1">
      <alignment horizontal="center" vertical="center"/>
    </xf>
    <xf numFmtId="49" fontId="37" fillId="16" borderId="26" xfId="98" applyNumberFormat="1" applyFont="1" applyFill="1" applyBorder="1" applyAlignment="1">
      <alignment horizontal="center" vertical="center"/>
    </xf>
    <xf numFmtId="0" fontId="42" fillId="16" borderId="26" xfId="87" applyFont="1" applyFill="1" applyBorder="1" applyAlignment="1">
      <alignment horizontal="left" vertical="center" wrapText="1"/>
    </xf>
    <xf numFmtId="0" fontId="37" fillId="16" borderId="26" xfId="87" applyFont="1" applyFill="1" applyBorder="1" applyAlignment="1">
      <alignment horizontal="center" vertical="center" wrapText="1"/>
    </xf>
    <xf numFmtId="172" fontId="40" fillId="16" borderId="26" xfId="98" applyNumberFormat="1" applyFont="1" applyFill="1" applyBorder="1" applyAlignment="1">
      <alignment horizontal="center" vertical="center"/>
    </xf>
    <xf numFmtId="170" fontId="37" fillId="16" borderId="26" xfId="143" applyNumberFormat="1" applyFont="1" applyFill="1" applyBorder="1" applyAlignment="1" applyProtection="1">
      <alignment horizontal="center" vertical="center" wrapText="1"/>
    </xf>
    <xf numFmtId="170" fontId="42" fillId="16" borderId="27" xfId="98" applyNumberFormat="1" applyFont="1" applyFill="1" applyBorder="1" applyAlignment="1">
      <alignment horizontal="center" vertical="center"/>
    </xf>
    <xf numFmtId="0" fontId="37" fillId="24" borderId="17" xfId="98" applyFont="1" applyFill="1" applyBorder="1" applyAlignment="1">
      <alignment horizontal="center" vertical="center"/>
    </xf>
    <xf numFmtId="0" fontId="37" fillId="24" borderId="0" xfId="98" applyFont="1" applyFill="1" applyAlignment="1">
      <alignment horizontal="center" vertical="center"/>
    </xf>
    <xf numFmtId="49" fontId="37" fillId="24" borderId="0" xfId="98" applyNumberFormat="1" applyFont="1" applyFill="1" applyAlignment="1">
      <alignment horizontal="center" vertical="center"/>
    </xf>
    <xf numFmtId="0" fontId="37" fillId="24" borderId="0" xfId="87" applyFont="1" applyFill="1" applyAlignment="1">
      <alignment horizontal="center" vertical="center" wrapText="1"/>
    </xf>
    <xf numFmtId="172" fontId="40" fillId="24" borderId="0" xfId="98" applyNumberFormat="1" applyFont="1" applyFill="1" applyAlignment="1">
      <alignment horizontal="center" vertical="center"/>
    </xf>
    <xf numFmtId="170" fontId="37" fillId="24" borderId="0" xfId="143" applyNumberFormat="1" applyFont="1" applyFill="1" applyBorder="1" applyAlignment="1" applyProtection="1">
      <alignment horizontal="center" vertical="center" wrapText="1"/>
    </xf>
    <xf numFmtId="170" fontId="37" fillId="24" borderId="18" xfId="98" applyNumberFormat="1" applyFont="1" applyFill="1" applyBorder="1" applyAlignment="1">
      <alignment horizontal="center" vertical="center"/>
    </xf>
    <xf numFmtId="0" fontId="40" fillId="0" borderId="0" xfId="0" applyFont="1" applyAlignment="1">
      <alignment horizontal="center"/>
    </xf>
    <xf numFmtId="0" fontId="39" fillId="0" borderId="0" xfId="0" applyFont="1" applyAlignment="1">
      <alignment horizontal="center"/>
    </xf>
    <xf numFmtId="0" fontId="40" fillId="0" borderId="24" xfId="0" applyFont="1" applyBorder="1"/>
    <xf numFmtId="0" fontId="40" fillId="0" borderId="22" xfId="0" applyFont="1" applyBorder="1"/>
    <xf numFmtId="0" fontId="39" fillId="0" borderId="22" xfId="0" applyFont="1" applyBorder="1" applyAlignment="1">
      <alignment horizontal="center"/>
    </xf>
    <xf numFmtId="0" fontId="40" fillId="0" borderId="22" xfId="0" applyFont="1" applyBorder="1" applyAlignment="1">
      <alignment horizontal="center"/>
    </xf>
    <xf numFmtId="0" fontId="40" fillId="0" borderId="23" xfId="0" applyFont="1" applyBorder="1"/>
    <xf numFmtId="0" fontId="26" fillId="0" borderId="14" xfId="98" applyFont="1" applyBorder="1"/>
    <xf numFmtId="0" fontId="26" fillId="0" borderId="16" xfId="98" applyFont="1" applyBorder="1" applyAlignment="1">
      <alignment horizontal="left" wrapText="1"/>
    </xf>
    <xf numFmtId="0" fontId="26" fillId="0" borderId="16" xfId="98" applyFont="1" applyBorder="1"/>
    <xf numFmtId="0" fontId="26" fillId="0" borderId="15" xfId="98" applyFont="1" applyBorder="1"/>
    <xf numFmtId="0" fontId="12" fillId="0" borderId="16" xfId="98" applyBorder="1"/>
    <xf numFmtId="0" fontId="12" fillId="0" borderId="0" xfId="98"/>
    <xf numFmtId="0" fontId="26" fillId="0" borderId="17" xfId="98" applyFont="1" applyBorder="1"/>
    <xf numFmtId="0" fontId="26" fillId="0" borderId="0" xfId="98" applyFont="1" applyAlignment="1">
      <alignment horizontal="left" wrapText="1"/>
    </xf>
    <xf numFmtId="0" fontId="26" fillId="0" borderId="0" xfId="98" applyFont="1"/>
    <xf numFmtId="0" fontId="26" fillId="0" borderId="18" xfId="98" applyFont="1" applyBorder="1"/>
    <xf numFmtId="4" fontId="27" fillId="0" borderId="17" xfId="98" applyNumberFormat="1" applyFont="1" applyBorder="1"/>
    <xf numFmtId="4" fontId="27" fillId="0" borderId="0" xfId="98" applyNumberFormat="1" applyFont="1"/>
    <xf numFmtId="4" fontId="27" fillId="0" borderId="18" xfId="98" applyNumberFormat="1" applyFont="1" applyBorder="1"/>
    <xf numFmtId="4" fontId="52" fillId="0" borderId="0" xfId="98" applyNumberFormat="1" applyFont="1"/>
    <xf numFmtId="0" fontId="54" fillId="0" borderId="0" xfId="1" applyNumberFormat="1" applyFont="1" applyBorder="1" applyAlignment="1" applyProtection="1">
      <alignment vertical="center" wrapText="1"/>
    </xf>
    <xf numFmtId="0" fontId="55" fillId="0" borderId="0" xfId="98" applyFont="1"/>
    <xf numFmtId="0" fontId="55" fillId="0" borderId="18" xfId="98" applyFont="1" applyBorder="1"/>
    <xf numFmtId="0" fontId="56" fillId="0" borderId="0" xfId="0" applyFont="1"/>
    <xf numFmtId="0" fontId="54" fillId="0" borderId="0" xfId="1" applyNumberFormat="1" applyFont="1" applyBorder="1" applyAlignment="1" applyProtection="1">
      <alignment horizontal="center" vertical="center" wrapText="1"/>
    </xf>
    <xf numFmtId="0" fontId="26" fillId="0" borderId="42" xfId="98" applyFont="1" applyBorder="1" applyAlignment="1">
      <alignment horizontal="center" vertical="center"/>
    </xf>
    <xf numFmtId="0" fontId="26" fillId="0" borderId="28" xfId="87" applyFont="1" applyBorder="1" applyAlignment="1">
      <alignment horizontal="left" vertical="center" wrapText="1"/>
    </xf>
    <xf numFmtId="0" fontId="26" fillId="0" borderId="28" xfId="87" applyFont="1" applyBorder="1" applyAlignment="1">
      <alignment horizontal="center" vertical="center" wrapText="1"/>
    </xf>
    <xf numFmtId="0" fontId="26" fillId="0" borderId="44" xfId="87" applyFont="1" applyBorder="1" applyAlignment="1">
      <alignment horizontal="center" vertical="center" wrapText="1"/>
    </xf>
    <xf numFmtId="4" fontId="26" fillId="0" borderId="44" xfId="87" applyNumberFormat="1" applyFont="1" applyBorder="1" applyAlignment="1">
      <alignment horizontal="center" vertical="center" wrapText="1"/>
    </xf>
    <xf numFmtId="170" fontId="57" fillId="0" borderId="29" xfId="143" applyNumberFormat="1" applyFont="1" applyBorder="1" applyAlignment="1" applyProtection="1">
      <alignment horizontal="center" vertical="center" wrapText="1"/>
    </xf>
    <xf numFmtId="0" fontId="26" fillId="0" borderId="30" xfId="98" applyFont="1" applyBorder="1" applyAlignment="1">
      <alignment horizontal="center" vertical="center"/>
    </xf>
    <xf numFmtId="0" fontId="26" fillId="0" borderId="45" xfId="87" applyFont="1" applyBorder="1" applyAlignment="1">
      <alignment horizontal="center" vertical="center" wrapText="1"/>
    </xf>
    <xf numFmtId="4" fontId="26" fillId="0" borderId="45" xfId="87" applyNumberFormat="1" applyFont="1" applyBorder="1" applyAlignment="1">
      <alignment horizontal="center" vertical="center" wrapText="1"/>
    </xf>
    <xf numFmtId="0" fontId="26" fillId="0" borderId="46" xfId="98" applyFont="1" applyBorder="1" applyAlignment="1">
      <alignment horizontal="center" vertical="center"/>
    </xf>
    <xf numFmtId="4" fontId="26" fillId="0" borderId="47" xfId="87" applyNumberFormat="1" applyFont="1" applyBorder="1" applyAlignment="1">
      <alignment horizontal="center" vertical="center" wrapText="1"/>
    </xf>
    <xf numFmtId="0" fontId="27" fillId="16" borderId="26" xfId="98" applyFont="1" applyFill="1" applyBorder="1" applyAlignment="1">
      <alignment horizontal="left" wrapText="1"/>
    </xf>
    <xf numFmtId="170" fontId="27" fillId="16" borderId="27" xfId="98" applyNumberFormat="1" applyFont="1" applyFill="1" applyBorder="1"/>
    <xf numFmtId="0" fontId="27" fillId="24" borderId="17" xfId="98" applyFont="1" applyFill="1" applyBorder="1" applyAlignment="1">
      <alignment horizontal="left" wrapText="1"/>
    </xf>
    <xf numFmtId="0" fontId="27" fillId="24" borderId="0" xfId="98" applyFont="1" applyFill="1" applyAlignment="1">
      <alignment horizontal="left" wrapText="1"/>
    </xf>
    <xf numFmtId="170" fontId="27" fillId="24" borderId="18" xfId="98" applyNumberFormat="1" applyFont="1" applyFill="1" applyBorder="1"/>
    <xf numFmtId="0" fontId="26" fillId="0" borderId="10" xfId="87" applyFont="1" applyBorder="1" applyAlignment="1">
      <alignment horizontal="left" vertical="center" wrapText="1"/>
    </xf>
    <xf numFmtId="0" fontId="26" fillId="0" borderId="32" xfId="87" applyFont="1" applyBorder="1" applyAlignment="1">
      <alignment horizontal="left" vertical="center" wrapText="1"/>
    </xf>
    <xf numFmtId="0" fontId="27" fillId="24" borderId="25" xfId="98" applyFont="1" applyFill="1" applyBorder="1" applyAlignment="1">
      <alignment horizontal="left" wrapText="1"/>
    </xf>
    <xf numFmtId="0" fontId="27" fillId="24" borderId="26" xfId="98" applyFont="1" applyFill="1" applyBorder="1" applyAlignment="1">
      <alignment horizontal="left" wrapText="1"/>
    </xf>
    <xf numFmtId="170" fontId="27" fillId="24" borderId="27" xfId="98" applyNumberFormat="1" applyFont="1" applyFill="1" applyBorder="1"/>
    <xf numFmtId="0" fontId="27" fillId="0" borderId="0" xfId="98" applyFont="1" applyAlignment="1">
      <alignment horizontal="center" wrapText="1"/>
    </xf>
    <xf numFmtId="0" fontId="26" fillId="0" borderId="24" xfId="98" applyFont="1" applyBorder="1"/>
    <xf numFmtId="0" fontId="57" fillId="0" borderId="22" xfId="0" applyFont="1" applyBorder="1" applyAlignment="1">
      <alignment horizontal="left" vertical="center"/>
    </xf>
    <xf numFmtId="0" fontId="26" fillId="0" borderId="22" xfId="98" applyFont="1" applyBorder="1"/>
    <xf numFmtId="0" fontId="26" fillId="0" borderId="23" xfId="98" applyFont="1" applyBorder="1"/>
    <xf numFmtId="0" fontId="58" fillId="0" borderId="0" xfId="105" applyFont="1"/>
    <xf numFmtId="0" fontId="58" fillId="0" borderId="0" xfId="105" applyFont="1" applyAlignment="1">
      <alignment horizontal="center"/>
    </xf>
    <xf numFmtId="0" fontId="58" fillId="0" borderId="0" xfId="105" applyFont="1" applyAlignment="1">
      <alignment horizontal="left"/>
    </xf>
    <xf numFmtId="0" fontId="58" fillId="0" borderId="0" xfId="105" applyFont="1" applyAlignment="1">
      <alignment wrapText="1"/>
    </xf>
    <xf numFmtId="0" fontId="58" fillId="24" borderId="0" xfId="105" applyFont="1" applyFill="1"/>
    <xf numFmtId="0" fontId="60" fillId="24" borderId="0" xfId="105" applyFont="1" applyFill="1" applyAlignment="1">
      <alignment horizontal="center"/>
    </xf>
    <xf numFmtId="0" fontId="60" fillId="24" borderId="0" xfId="105" applyFont="1" applyFill="1"/>
    <xf numFmtId="0" fontId="58" fillId="24" borderId="0" xfId="105" applyFont="1" applyFill="1" applyAlignment="1">
      <alignment horizontal="center"/>
    </xf>
    <xf numFmtId="49" fontId="58" fillId="24" borderId="0" xfId="105" applyNumberFormat="1" applyFont="1" applyFill="1" applyAlignment="1">
      <alignment horizontal="center"/>
    </xf>
    <xf numFmtId="49" fontId="58" fillId="24" borderId="0" xfId="105" applyNumberFormat="1" applyFont="1" applyFill="1"/>
    <xf numFmtId="0" fontId="58" fillId="0" borderId="0" xfId="105" applyFont="1" applyAlignment="1" applyProtection="1">
      <alignment horizontal="center"/>
      <protection locked="0"/>
    </xf>
    <xf numFmtId="0" fontId="58" fillId="24" borderId="0" xfId="105" applyFont="1" applyFill="1" applyAlignment="1">
      <alignment wrapText="1"/>
    </xf>
    <xf numFmtId="0" fontId="61" fillId="24" borderId="0" xfId="93" applyFont="1" applyFill="1" applyAlignment="1">
      <alignment horizontal="center" vertical="center"/>
    </xf>
    <xf numFmtId="49" fontId="61" fillId="24" borderId="0" xfId="93" applyNumberFormat="1" applyFont="1" applyFill="1" applyAlignment="1">
      <alignment horizontal="left" vertical="center"/>
    </xf>
    <xf numFmtId="0" fontId="61" fillId="24" borderId="0" xfId="93" applyFont="1" applyFill="1" applyAlignment="1">
      <alignment vertical="center"/>
    </xf>
    <xf numFmtId="4" fontId="61" fillId="24" borderId="0" xfId="93" applyNumberFormat="1" applyFont="1" applyFill="1" applyAlignment="1">
      <alignment horizontal="center" vertical="center"/>
    </xf>
    <xf numFmtId="0" fontId="62" fillId="24" borderId="0" xfId="93" applyFont="1" applyFill="1" applyAlignment="1">
      <alignment horizontal="center" vertical="center"/>
    </xf>
    <xf numFmtId="0" fontId="62" fillId="24" borderId="0" xfId="93" applyFont="1" applyFill="1" applyAlignment="1">
      <alignment horizontal="left" vertical="center"/>
    </xf>
    <xf numFmtId="0" fontId="62" fillId="24" borderId="0" xfId="93" applyFont="1" applyFill="1" applyAlignment="1">
      <alignment vertical="center"/>
    </xf>
    <xf numFmtId="4" fontId="62" fillId="24" borderId="0" xfId="93" applyNumberFormat="1" applyFont="1" applyFill="1" applyAlignment="1">
      <alignment horizontal="center" vertical="center"/>
    </xf>
    <xf numFmtId="0" fontId="58" fillId="0" borderId="10" xfId="105" applyFont="1" applyBorder="1" applyAlignment="1">
      <alignment horizontal="center"/>
    </xf>
    <xf numFmtId="49" fontId="58" fillId="18" borderId="10" xfId="105" applyNumberFormat="1" applyFont="1" applyFill="1" applyBorder="1" applyProtection="1">
      <protection locked="0"/>
    </xf>
    <xf numFmtId="49" fontId="58" fillId="18" borderId="10" xfId="105" applyNumberFormat="1" applyFont="1" applyFill="1" applyBorder="1" applyAlignment="1" applyProtection="1">
      <alignment wrapText="1"/>
      <protection locked="0"/>
    </xf>
    <xf numFmtId="49" fontId="58" fillId="18" borderId="10" xfId="105" applyNumberFormat="1" applyFont="1" applyFill="1" applyBorder="1" applyAlignment="1" applyProtection="1">
      <alignment horizontal="center"/>
      <protection locked="0"/>
    </xf>
    <xf numFmtId="173" fontId="58" fillId="18" borderId="10" xfId="145" applyNumberFormat="1" applyFont="1" applyFill="1" applyBorder="1" applyAlignment="1" applyProtection="1">
      <alignment horizontal="center"/>
      <protection locked="0"/>
    </xf>
    <xf numFmtId="174" fontId="58" fillId="0" borderId="10" xfId="105" applyNumberFormat="1" applyFont="1" applyBorder="1" applyAlignment="1">
      <alignment horizontal="center"/>
    </xf>
    <xf numFmtId="0" fontId="60" fillId="0" borderId="10" xfId="105" applyFont="1" applyBorder="1" applyAlignment="1">
      <alignment horizontal="center"/>
    </xf>
    <xf numFmtId="0" fontId="60" fillId="0" borderId="10" xfId="105" applyFont="1" applyBorder="1"/>
    <xf numFmtId="0" fontId="63" fillId="16" borderId="45" xfId="105" applyFont="1" applyFill="1" applyBorder="1" applyAlignment="1">
      <alignment vertical="center"/>
    </xf>
    <xf numFmtId="49" fontId="60" fillId="18" borderId="10" xfId="105" applyNumberFormat="1" applyFont="1" applyFill="1" applyBorder="1" applyAlignment="1" applyProtection="1">
      <alignment horizontal="center" wrapText="1"/>
      <protection locked="0"/>
    </xf>
    <xf numFmtId="49" fontId="60" fillId="18" borderId="10" xfId="105" applyNumberFormat="1" applyFont="1" applyFill="1" applyBorder="1" applyAlignment="1" applyProtection="1">
      <alignment wrapText="1"/>
      <protection locked="0"/>
    </xf>
    <xf numFmtId="0" fontId="58" fillId="18" borderId="10" xfId="105" applyFont="1" applyFill="1" applyBorder="1" applyAlignment="1" applyProtection="1">
      <alignment horizontal="center"/>
      <protection locked="0"/>
    </xf>
    <xf numFmtId="0" fontId="58" fillId="0" borderId="48" xfId="105" applyFont="1" applyBorder="1" applyAlignment="1">
      <alignment horizontal="center"/>
    </xf>
    <xf numFmtId="49" fontId="58" fillId="18" borderId="49" xfId="105" applyNumberFormat="1" applyFont="1" applyFill="1" applyBorder="1" applyAlignment="1" applyProtection="1">
      <alignment horizontal="center" wrapText="1"/>
      <protection locked="0"/>
    </xf>
    <xf numFmtId="0" fontId="60" fillId="0" borderId="49" xfId="105" applyFont="1" applyBorder="1"/>
    <xf numFmtId="0" fontId="60" fillId="0" borderId="0" xfId="105" applyFont="1" applyAlignment="1">
      <alignment horizontal="center"/>
    </xf>
    <xf numFmtId="0" fontId="64" fillId="24" borderId="0" xfId="93" applyFont="1" applyFill="1" applyAlignment="1">
      <alignment horizontal="left" vertical="center"/>
    </xf>
    <xf numFmtId="0" fontId="58" fillId="0" borderId="10" xfId="105" applyFont="1" applyBorder="1"/>
    <xf numFmtId="0" fontId="65" fillId="0" borderId="0" xfId="105" applyFont="1" applyAlignment="1">
      <alignment horizontal="left"/>
    </xf>
    <xf numFmtId="0" fontId="63" fillId="16" borderId="10" xfId="105" applyFont="1" applyFill="1" applyBorder="1" applyAlignment="1">
      <alignment vertical="center"/>
    </xf>
    <xf numFmtId="0" fontId="58" fillId="0" borderId="50" xfId="105" applyFont="1" applyBorder="1"/>
    <xf numFmtId="0" fontId="58" fillId="0" borderId="0" xfId="0" applyFont="1"/>
    <xf numFmtId="0" fontId="58" fillId="0" borderId="0" xfId="0" applyFont="1" applyAlignment="1">
      <alignment horizontal="center"/>
    </xf>
    <xf numFmtId="0" fontId="58" fillId="0" borderId="0" xfId="0" applyFont="1" applyAlignment="1">
      <alignment horizontal="left"/>
    </xf>
    <xf numFmtId="0" fontId="58" fillId="0" borderId="0" xfId="0" applyFont="1" applyAlignment="1">
      <alignment wrapText="1"/>
    </xf>
    <xf numFmtId="0" fontId="58" fillId="24" borderId="0" xfId="0" applyFont="1" applyFill="1"/>
    <xf numFmtId="0" fontId="60" fillId="24" borderId="0" xfId="0" applyFont="1" applyFill="1"/>
    <xf numFmtId="0" fontId="58" fillId="24" borderId="0" xfId="0" applyFont="1" applyFill="1" applyAlignment="1">
      <alignment horizontal="center"/>
    </xf>
    <xf numFmtId="49" fontId="58" fillId="24" borderId="0" xfId="0" applyNumberFormat="1" applyFont="1" applyFill="1"/>
    <xf numFmtId="49" fontId="58" fillId="24" borderId="0" xfId="0" applyNumberFormat="1" applyFont="1" applyFill="1" applyAlignment="1">
      <alignment horizontal="left"/>
    </xf>
    <xf numFmtId="0" fontId="58" fillId="24" borderId="0" xfId="0" applyFont="1" applyFill="1" applyAlignment="1">
      <alignment wrapText="1"/>
    </xf>
    <xf numFmtId="0" fontId="60" fillId="24" borderId="0" xfId="0" applyFont="1" applyFill="1" applyAlignment="1">
      <alignment horizontal="center"/>
    </xf>
    <xf numFmtId="0" fontId="63" fillId="16" borderId="45" xfId="0" applyFont="1" applyFill="1" applyBorder="1" applyAlignment="1">
      <alignment vertical="center"/>
    </xf>
    <xf numFmtId="49" fontId="60" fillId="18" borderId="52" xfId="0" applyNumberFormat="1" applyFont="1" applyFill="1" applyBorder="1" applyAlignment="1" applyProtection="1">
      <alignment horizontal="center" vertical="center" wrapText="1"/>
      <protection locked="0"/>
    </xf>
    <xf numFmtId="49" fontId="60" fillId="18" borderId="52" xfId="0" applyNumberFormat="1" applyFont="1" applyFill="1" applyBorder="1" applyAlignment="1" applyProtection="1">
      <alignment vertical="center" wrapText="1"/>
      <protection locked="0"/>
    </xf>
    <xf numFmtId="0" fontId="60" fillId="0" borderId="52" xfId="0" applyFont="1" applyBorder="1" applyAlignment="1">
      <alignment horizontal="center" vertical="center" wrapText="1"/>
    </xf>
    <xf numFmtId="0" fontId="60" fillId="16" borderId="52" xfId="0" applyFont="1" applyFill="1" applyBorder="1" applyAlignment="1">
      <alignment horizontal="center" vertical="center" wrapText="1"/>
    </xf>
    <xf numFmtId="4" fontId="60" fillId="16" borderId="52" xfId="0" applyNumberFormat="1" applyFont="1" applyFill="1" applyBorder="1" applyAlignment="1">
      <alignment horizontal="center" vertical="center"/>
    </xf>
    <xf numFmtId="4" fontId="60" fillId="16" borderId="53" xfId="0" applyNumberFormat="1" applyFont="1" applyFill="1" applyBorder="1" applyAlignment="1">
      <alignment horizontal="center" vertical="center"/>
    </xf>
    <xf numFmtId="0" fontId="58" fillId="18" borderId="10" xfId="0" applyFont="1" applyFill="1" applyBorder="1" applyAlignment="1" applyProtection="1">
      <alignment horizontal="center"/>
      <protection locked="0"/>
    </xf>
    <xf numFmtId="49" fontId="58" fillId="18" borderId="48" xfId="0" applyNumberFormat="1" applyFont="1" applyFill="1" applyBorder="1" applyAlignment="1" applyProtection="1">
      <alignment horizontal="center" wrapText="1"/>
      <protection locked="0"/>
    </xf>
    <xf numFmtId="0" fontId="58" fillId="0" borderId="48" xfId="0" applyFont="1" applyBorder="1" applyAlignment="1">
      <alignment wrapText="1"/>
    </xf>
    <xf numFmtId="0" fontId="58" fillId="0" borderId="48" xfId="0" applyFont="1" applyBorder="1" applyAlignment="1">
      <alignment horizontal="center" wrapText="1"/>
    </xf>
    <xf numFmtId="0" fontId="58" fillId="18" borderId="48" xfId="0" applyFont="1" applyFill="1" applyBorder="1" applyAlignment="1" applyProtection="1">
      <alignment horizontal="center" wrapText="1"/>
      <protection locked="0"/>
    </xf>
    <xf numFmtId="4" fontId="58" fillId="0" borderId="48" xfId="0" applyNumberFormat="1" applyFont="1" applyBorder="1" applyAlignment="1">
      <alignment horizontal="center"/>
    </xf>
    <xf numFmtId="49" fontId="61" fillId="24" borderId="0" xfId="93" applyNumberFormat="1" applyFont="1" applyFill="1" applyAlignment="1">
      <alignment horizontal="center" vertical="center"/>
    </xf>
    <xf numFmtId="0" fontId="60" fillId="0" borderId="0" xfId="0" applyFont="1" applyAlignment="1">
      <alignment horizontal="center"/>
    </xf>
    <xf numFmtId="0" fontId="63" fillId="16" borderId="54" xfId="0" applyFont="1" applyFill="1" applyBorder="1"/>
    <xf numFmtId="49" fontId="60" fillId="18" borderId="55" xfId="0" applyNumberFormat="1" applyFont="1" applyFill="1" applyBorder="1" applyAlignment="1" applyProtection="1">
      <alignment horizontal="center" wrapText="1"/>
      <protection locked="0"/>
    </xf>
    <xf numFmtId="49" fontId="60" fillId="18" borderId="55" xfId="0" applyNumberFormat="1" applyFont="1" applyFill="1" applyBorder="1" applyAlignment="1" applyProtection="1">
      <alignment wrapText="1"/>
      <protection locked="0"/>
    </xf>
    <xf numFmtId="0" fontId="60" fillId="0" borderId="55" xfId="0" applyFont="1" applyBorder="1" applyAlignment="1">
      <alignment horizontal="center"/>
    </xf>
    <xf numFmtId="0" fontId="60" fillId="16" borderId="55" xfId="0" applyFont="1" applyFill="1" applyBorder="1"/>
    <xf numFmtId="4" fontId="60" fillId="16" borderId="55" xfId="0" applyNumberFormat="1" applyFont="1" applyFill="1" applyBorder="1" applyAlignment="1">
      <alignment horizontal="center"/>
    </xf>
    <xf numFmtId="4" fontId="60" fillId="16" borderId="56" xfId="0" applyNumberFormat="1" applyFont="1" applyFill="1" applyBorder="1" applyAlignment="1">
      <alignment horizontal="center"/>
    </xf>
    <xf numFmtId="0" fontId="58" fillId="0" borderId="0" xfId="0" applyFont="1" applyAlignment="1" applyProtection="1">
      <alignment horizontal="center"/>
      <protection locked="0"/>
    </xf>
    <xf numFmtId="0" fontId="58" fillId="0" borderId="49" xfId="0" applyFont="1" applyBorder="1" applyAlignment="1">
      <alignment horizontal="left" wrapText="1"/>
    </xf>
    <xf numFmtId="0" fontId="58" fillId="0" borderId="49" xfId="0" applyFont="1" applyBorder="1" applyAlignment="1">
      <alignment horizontal="center" wrapText="1"/>
    </xf>
    <xf numFmtId="0" fontId="58" fillId="18" borderId="49" xfId="0" applyFont="1" applyFill="1" applyBorder="1" applyAlignment="1" applyProtection="1">
      <alignment horizontal="center" wrapText="1"/>
      <protection locked="0"/>
    </xf>
    <xf numFmtId="4" fontId="58" fillId="0" borderId="49" xfId="0" applyNumberFormat="1" applyFont="1" applyBorder="1" applyAlignment="1">
      <alignment horizontal="center" wrapText="1"/>
    </xf>
    <xf numFmtId="0" fontId="58" fillId="0" borderId="0" xfId="0" applyFont="1" applyAlignment="1">
      <alignment horizontal="center" wrapText="1"/>
    </xf>
    <xf numFmtId="49" fontId="58" fillId="18" borderId="49" xfId="0" applyNumberFormat="1" applyFont="1" applyFill="1" applyBorder="1" applyAlignment="1" applyProtection="1">
      <alignment horizontal="center" wrapText="1"/>
      <protection locked="0"/>
    </xf>
    <xf numFmtId="0" fontId="63" fillId="16" borderId="10" xfId="0" applyFont="1" applyFill="1" applyBorder="1" applyAlignment="1">
      <alignment vertical="center"/>
    </xf>
    <xf numFmtId="0" fontId="58" fillId="0" borderId="50" xfId="0" applyFont="1" applyBorder="1"/>
    <xf numFmtId="0" fontId="41" fillId="0" borderId="0" xfId="0" applyFont="1" applyAlignment="1">
      <alignment horizontal="center"/>
    </xf>
    <xf numFmtId="4" fontId="48" fillId="0" borderId="0" xfId="0" applyNumberFormat="1" applyFont="1" applyAlignment="1">
      <alignment horizontal="left"/>
    </xf>
    <xf numFmtId="0" fontId="0" fillId="0" borderId="0" xfId="0" applyAlignment="1">
      <alignment horizontal="justify" wrapText="1"/>
    </xf>
    <xf numFmtId="49" fontId="48" fillId="0" borderId="0" xfId="0" applyNumberFormat="1" applyFont="1" applyAlignment="1">
      <alignment horizontal="left"/>
    </xf>
    <xf numFmtId="0" fontId="0" fillId="0" borderId="0" xfId="0" applyAlignment="1">
      <alignment horizontal="left"/>
    </xf>
    <xf numFmtId="10" fontId="48" fillId="0" borderId="57" xfId="0" applyNumberFormat="1" applyFont="1" applyBorder="1" applyAlignment="1">
      <alignment horizontal="center"/>
    </xf>
    <xf numFmtId="10" fontId="48" fillId="0" borderId="52" xfId="0" applyNumberFormat="1" applyFont="1" applyBorder="1" applyAlignment="1">
      <alignment horizontal="center"/>
    </xf>
    <xf numFmtId="10" fontId="48" fillId="0" borderId="58" xfId="0" applyNumberFormat="1" applyFont="1" applyBorder="1" applyAlignment="1">
      <alignment horizontal="center"/>
    </xf>
    <xf numFmtId="0" fontId="0" fillId="0" borderId="30" xfId="0" applyBorder="1" applyAlignment="1">
      <alignment horizontal="center"/>
    </xf>
    <xf numFmtId="0" fontId="48" fillId="0" borderId="10" xfId="0" applyFont="1" applyBorder="1"/>
    <xf numFmtId="10" fontId="0" fillId="0" borderId="31" xfId="0" applyNumberFormat="1" applyBorder="1" applyAlignment="1">
      <alignment horizontal="center"/>
    </xf>
    <xf numFmtId="0" fontId="0" fillId="0" borderId="30" xfId="0" applyBorder="1"/>
    <xf numFmtId="0" fontId="0" fillId="0" borderId="10" xfId="0" applyBorder="1"/>
    <xf numFmtId="0" fontId="66" fillId="0" borderId="10" xfId="0" applyFont="1" applyBorder="1"/>
    <xf numFmtId="10" fontId="53" fillId="0" borderId="60" xfId="0" applyNumberFormat="1" applyFont="1" applyBorder="1" applyAlignment="1">
      <alignment horizontal="center"/>
    </xf>
    <xf numFmtId="10" fontId="0" fillId="0" borderId="0" xfId="0" applyNumberFormat="1"/>
    <xf numFmtId="0" fontId="0" fillId="0" borderId="51" xfId="0" applyBorder="1"/>
    <xf numFmtId="0" fontId="0" fillId="0" borderId="0" xfId="0" applyAlignment="1">
      <alignment horizontal="right"/>
    </xf>
    <xf numFmtId="0" fontId="0" fillId="0" borderId="51" xfId="0" applyBorder="1" applyAlignment="1">
      <alignment horizontal="right"/>
    </xf>
    <xf numFmtId="0" fontId="71" fillId="28" borderId="0" xfId="0" applyFont="1" applyFill="1" applyAlignment="1">
      <alignment vertical="center"/>
    </xf>
    <xf numFmtId="0" fontId="0" fillId="28" borderId="0" xfId="0" applyFill="1" applyAlignment="1">
      <alignment vertical="center"/>
    </xf>
    <xf numFmtId="0" fontId="72" fillId="27" borderId="0" xfId="0" applyFont="1" applyFill="1" applyAlignment="1">
      <alignment horizontal="right" vertical="center"/>
    </xf>
    <xf numFmtId="0" fontId="73" fillId="0" borderId="0" xfId="87" applyFont="1" applyAlignment="1">
      <alignment horizontal="center" vertical="center"/>
    </xf>
    <xf numFmtId="0" fontId="72" fillId="28" borderId="0" xfId="0" applyFont="1" applyFill="1" applyAlignment="1">
      <alignment horizontal="right" vertical="center"/>
    </xf>
    <xf numFmtId="49" fontId="72" fillId="27" borderId="0" xfId="0" applyNumberFormat="1" applyFont="1" applyFill="1" applyAlignment="1">
      <alignment horizontal="center" vertical="center"/>
    </xf>
    <xf numFmtId="0" fontId="74" fillId="0" borderId="0" xfId="87" applyFont="1" applyAlignment="1">
      <alignment horizontal="right" vertical="center"/>
    </xf>
    <xf numFmtId="10" fontId="74" fillId="27" borderId="0" xfId="87" applyNumberFormat="1" applyFont="1" applyFill="1" applyAlignment="1">
      <alignment horizontal="center" vertical="center"/>
    </xf>
    <xf numFmtId="4" fontId="74" fillId="28" borderId="0" xfId="139" applyNumberFormat="1" applyFont="1" applyFill="1" applyAlignment="1">
      <alignment horizontal="right" vertical="center"/>
    </xf>
    <xf numFmtId="49" fontId="29" fillId="29" borderId="10" xfId="87" applyNumberFormat="1" applyFont="1" applyFill="1" applyBorder="1" applyAlignment="1">
      <alignment horizontal="center" vertical="center"/>
    </xf>
    <xf numFmtId="0" fontId="29" fillId="29" borderId="11" xfId="87" applyFont="1" applyFill="1" applyBorder="1" applyAlignment="1">
      <alignment horizontal="center" vertical="center" wrapText="1"/>
    </xf>
    <xf numFmtId="0" fontId="29" fillId="29" borderId="10" xfId="87" applyFont="1" applyFill="1" applyBorder="1" applyAlignment="1">
      <alignment horizontal="center" vertical="center"/>
    </xf>
    <xf numFmtId="4" fontId="29" fillId="29" borderId="10" xfId="87" applyNumberFormat="1" applyFont="1" applyFill="1" applyBorder="1" applyAlignment="1">
      <alignment horizontal="center" vertical="center"/>
    </xf>
    <xf numFmtId="49" fontId="0" fillId="27" borderId="12" xfId="0" applyNumberFormat="1" applyFill="1" applyBorder="1" applyAlignment="1">
      <alignment horizontal="left" vertical="center"/>
    </xf>
    <xf numFmtId="0" fontId="0" fillId="0" borderId="13" xfId="0" quotePrefix="1" applyBorder="1" applyAlignment="1">
      <alignment vertical="center" wrapText="1"/>
    </xf>
    <xf numFmtId="49" fontId="29" fillId="29" borderId="11" xfId="87" applyNumberFormat="1" applyFont="1" applyFill="1" applyBorder="1" applyAlignment="1">
      <alignment horizontal="center" vertical="center"/>
    </xf>
    <xf numFmtId="49" fontId="72" fillId="27" borderId="0" xfId="0" applyNumberFormat="1" applyFont="1" applyFill="1" applyAlignment="1">
      <alignment horizontal="left" vertical="center"/>
    </xf>
    <xf numFmtId="10" fontId="74" fillId="27" borderId="0" xfId="87" applyNumberFormat="1" applyFont="1" applyFill="1" applyAlignment="1">
      <alignment horizontal="left" vertical="center"/>
    </xf>
    <xf numFmtId="0" fontId="39" fillId="23" borderId="14" xfId="98" applyFont="1" applyFill="1" applyBorder="1" applyAlignment="1">
      <alignment horizontal="center" vertical="center"/>
    </xf>
    <xf numFmtId="4" fontId="39" fillId="23" borderId="16" xfId="87" applyNumberFormat="1" applyFont="1" applyFill="1" applyBorder="1" applyAlignment="1">
      <alignment horizontal="center" vertical="center"/>
    </xf>
    <xf numFmtId="4" fontId="39" fillId="23" borderId="16" xfId="0" applyNumberFormat="1" applyFont="1" applyFill="1" applyBorder="1" applyAlignment="1">
      <alignment horizontal="center" vertical="center"/>
    </xf>
    <xf numFmtId="4" fontId="39" fillId="23" borderId="16" xfId="87" applyNumberFormat="1" applyFont="1" applyFill="1" applyBorder="1" applyAlignment="1">
      <alignment horizontal="left" vertical="center" wrapText="1"/>
    </xf>
    <xf numFmtId="4" fontId="39" fillId="23" borderId="16" xfId="87" applyNumberFormat="1" applyFont="1" applyFill="1" applyBorder="1" applyAlignment="1">
      <alignment horizontal="center" vertical="center" wrapText="1"/>
    </xf>
    <xf numFmtId="4" fontId="39" fillId="23" borderId="16" xfId="87" applyNumberFormat="1" applyFont="1" applyFill="1" applyBorder="1" applyAlignment="1">
      <alignment horizontal="right" vertical="center"/>
    </xf>
    <xf numFmtId="4" fontId="39" fillId="23" borderId="16" xfId="164" applyNumberFormat="1" applyFont="1" applyFill="1" applyBorder="1" applyAlignment="1" applyProtection="1">
      <alignment horizontal="right" vertical="center" wrapText="1"/>
    </xf>
    <xf numFmtId="167" fontId="39" fillId="23" borderId="15" xfId="2" applyFont="1" applyFill="1" applyBorder="1" applyAlignment="1" applyProtection="1">
      <alignment horizontal="right" vertical="center"/>
    </xf>
    <xf numFmtId="0" fontId="37" fillId="0" borderId="45" xfId="98" applyFont="1" applyBorder="1"/>
    <xf numFmtId="0" fontId="37" fillId="0" borderId="62" xfId="98" applyFont="1" applyBorder="1"/>
    <xf numFmtId="0" fontId="46" fillId="0" borderId="62" xfId="0" applyFont="1" applyBorder="1" applyAlignment="1">
      <alignment horizontal="left" vertical="top" wrapText="1"/>
    </xf>
    <xf numFmtId="0" fontId="46" fillId="0" borderId="47" xfId="0" applyFont="1" applyBorder="1" applyAlignment="1">
      <alignment vertical="top" wrapText="1"/>
    </xf>
    <xf numFmtId="0" fontId="46" fillId="0" borderId="62" xfId="0" applyFont="1" applyBorder="1" applyAlignment="1">
      <alignment vertical="top" wrapText="1"/>
    </xf>
    <xf numFmtId="0" fontId="46" fillId="0" borderId="63" xfId="0" applyFont="1" applyBorder="1" applyAlignment="1">
      <alignment vertical="top" wrapText="1"/>
    </xf>
    <xf numFmtId="0" fontId="46" fillId="0" borderId="64" xfId="0" applyFont="1" applyBorder="1" applyAlignment="1">
      <alignment horizontal="left" vertical="top" wrapText="1"/>
    </xf>
    <xf numFmtId="0" fontId="46" fillId="0" borderId="65" xfId="0" applyFont="1" applyBorder="1" applyAlignment="1">
      <alignment vertical="top" wrapText="1"/>
    </xf>
    <xf numFmtId="0" fontId="46" fillId="0" borderId="44" xfId="0" applyFont="1" applyBorder="1" applyAlignment="1">
      <alignment horizontal="left" vertical="top" wrapText="1"/>
    </xf>
    <xf numFmtId="0" fontId="23" fillId="0" borderId="0" xfId="97" applyFont="1" applyAlignment="1">
      <alignment horizontal="center" vertical="center"/>
    </xf>
    <xf numFmtId="0" fontId="24" fillId="0" borderId="0" xfId="97" applyFont="1" applyAlignment="1">
      <alignment horizontal="center" vertical="center"/>
    </xf>
    <xf numFmtId="0" fontId="25" fillId="24" borderId="0" xfId="97" applyFont="1" applyFill="1" applyAlignment="1">
      <alignment horizontal="center" vertical="center"/>
    </xf>
    <xf numFmtId="0" fontId="30" fillId="0" borderId="0" xfId="87" applyFont="1" applyAlignment="1">
      <alignment horizontal="center" vertical="center"/>
    </xf>
    <xf numFmtId="0" fontId="31" fillId="0" borderId="0" xfId="87" applyFont="1" applyAlignment="1">
      <alignment horizontal="center" vertical="center"/>
    </xf>
    <xf numFmtId="0" fontId="32" fillId="24" borderId="0" xfId="87" applyFont="1" applyFill="1" applyAlignment="1">
      <alignment horizontal="center" vertical="center"/>
    </xf>
    <xf numFmtId="0" fontId="68" fillId="0" borderId="0" xfId="87" applyFont="1" applyAlignment="1">
      <alignment horizontal="center" vertical="center"/>
    </xf>
    <xf numFmtId="0" fontId="69" fillId="0" borderId="0" xfId="87" applyFont="1" applyAlignment="1">
      <alignment horizontal="center" vertical="center"/>
    </xf>
    <xf numFmtId="0" fontId="70" fillId="27" borderId="0" xfId="87" applyFont="1" applyFill="1" applyAlignment="1">
      <alignment horizontal="center" vertical="center"/>
    </xf>
    <xf numFmtId="0" fontId="48" fillId="0" borderId="10" xfId="0" applyFont="1" applyBorder="1" applyAlignment="1">
      <alignment horizontal="center" vertical="center"/>
    </xf>
    <xf numFmtId="0" fontId="49" fillId="0" borderId="10" xfId="0" applyFont="1" applyBorder="1" applyAlignment="1">
      <alignment horizontal="center" vertical="center" wrapText="1"/>
    </xf>
    <xf numFmtId="4" fontId="43" fillId="24" borderId="32" xfId="87" applyNumberFormat="1" applyFont="1" applyFill="1" applyBorder="1" applyAlignment="1">
      <alignment horizontal="center" vertical="center" wrapText="1"/>
    </xf>
    <xf numFmtId="4" fontId="43" fillId="0" borderId="32" xfId="87" applyNumberFormat="1" applyFont="1" applyBorder="1" applyAlignment="1">
      <alignment horizontal="center" vertical="center"/>
    </xf>
    <xf numFmtId="0" fontId="42" fillId="0" borderId="19" xfId="87" applyFont="1" applyBorder="1" applyAlignment="1">
      <alignment horizontal="center" vertical="center" wrapText="1"/>
    </xf>
    <xf numFmtId="0" fontId="42" fillId="0" borderId="20" xfId="87" applyFont="1" applyBorder="1" applyAlignment="1">
      <alignment horizontal="center" vertical="center" wrapText="1"/>
    </xf>
    <xf numFmtId="0" fontId="37" fillId="0" borderId="0" xfId="87" applyFont="1" applyAlignment="1">
      <alignment horizontal="center"/>
    </xf>
    <xf numFmtId="0" fontId="38" fillId="24" borderId="15" xfId="0" applyFont="1" applyFill="1" applyBorder="1" applyAlignment="1">
      <alignment horizontal="center" vertical="center"/>
    </xf>
    <xf numFmtId="0" fontId="41" fillId="24" borderId="18" xfId="0" applyFont="1" applyFill="1" applyBorder="1" applyAlignment="1">
      <alignment horizontal="center" vertical="center"/>
    </xf>
    <xf numFmtId="0" fontId="39" fillId="24" borderId="18" xfId="0" applyFont="1" applyFill="1" applyBorder="1" applyAlignment="1">
      <alignment horizontal="center" vertical="center"/>
    </xf>
    <xf numFmtId="0" fontId="42" fillId="0" borderId="21" xfId="87" applyFont="1" applyBorder="1" applyAlignment="1">
      <alignment horizontal="center" vertical="center" wrapText="1"/>
    </xf>
    <xf numFmtId="4" fontId="75" fillId="24" borderId="10" xfId="87" applyNumberFormat="1" applyFont="1" applyFill="1" applyBorder="1" applyAlignment="1">
      <alignment horizontal="left" vertical="top" wrapText="1"/>
    </xf>
    <xf numFmtId="4" fontId="43" fillId="24" borderId="32" xfId="164" applyNumberFormat="1" applyFont="1" applyFill="1" applyBorder="1" applyAlignment="1" applyProtection="1">
      <alignment horizontal="center" vertical="center" wrapText="1"/>
    </xf>
    <xf numFmtId="4" fontId="43" fillId="0" borderId="61" xfId="87" applyNumberFormat="1" applyFont="1" applyBorder="1" applyAlignment="1">
      <alignment horizontal="center" vertical="center"/>
    </xf>
    <xf numFmtId="0" fontId="39" fillId="0" borderId="15" xfId="0" applyFont="1" applyBorder="1" applyAlignment="1">
      <alignment horizontal="right" vertical="center" wrapText="1"/>
    </xf>
    <xf numFmtId="4" fontId="39" fillId="0" borderId="18" xfId="0" applyNumberFormat="1" applyFont="1" applyBorder="1" applyAlignment="1">
      <alignment horizontal="right" vertical="center"/>
    </xf>
    <xf numFmtId="168" fontId="42" fillId="0" borderId="18" xfId="0" applyNumberFormat="1" applyFont="1" applyBorder="1" applyAlignment="1">
      <alignment horizontal="right" wrapText="1"/>
    </xf>
    <xf numFmtId="168" fontId="42" fillId="0" borderId="18" xfId="0" applyNumberFormat="1" applyFont="1" applyBorder="1" applyAlignment="1">
      <alignment horizontal="right"/>
    </xf>
    <xf numFmtId="0" fontId="42" fillId="0" borderId="33" xfId="0" applyFont="1" applyBorder="1" applyAlignment="1">
      <alignment horizontal="right"/>
    </xf>
    <xf numFmtId="0" fontId="39" fillId="11" borderId="37" xfId="0" applyFont="1" applyFill="1" applyBorder="1" applyAlignment="1">
      <alignment horizontal="center"/>
    </xf>
    <xf numFmtId="0" fontId="39" fillId="0" borderId="39" xfId="1" applyNumberFormat="1" applyFont="1" applyBorder="1" applyAlignment="1" applyProtection="1">
      <alignment horizontal="center" vertical="center" wrapText="1"/>
    </xf>
    <xf numFmtId="0" fontId="42" fillId="16" borderId="27" xfId="87" applyFont="1" applyFill="1" applyBorder="1" applyAlignment="1">
      <alignment horizontal="left" vertical="center" wrapText="1"/>
    </xf>
    <xf numFmtId="0" fontId="39" fillId="16" borderId="27" xfId="98" applyFont="1" applyFill="1" applyBorder="1" applyAlignment="1">
      <alignment horizontal="left" vertical="center" wrapText="1"/>
    </xf>
    <xf numFmtId="0" fontId="39" fillId="0" borderId="33" xfId="1" applyNumberFormat="1" applyFont="1" applyBorder="1" applyAlignment="1" applyProtection="1">
      <alignment horizontal="center" vertical="center" wrapText="1"/>
    </xf>
    <xf numFmtId="0" fontId="39" fillId="0" borderId="33" xfId="1" applyNumberFormat="1" applyFont="1" applyBorder="1" applyAlignment="1" applyProtection="1">
      <alignment horizontal="center" vertical="center"/>
    </xf>
    <xf numFmtId="0" fontId="53" fillId="0" borderId="33" xfId="1" applyNumberFormat="1" applyFont="1" applyBorder="1" applyAlignment="1" applyProtection="1">
      <alignment horizontal="center" vertical="center" wrapText="1"/>
    </xf>
    <xf numFmtId="0" fontId="53" fillId="0" borderId="33" xfId="1" applyNumberFormat="1" applyFont="1" applyBorder="1" applyAlignment="1" applyProtection="1">
      <alignment horizontal="center" vertical="center"/>
    </xf>
    <xf numFmtId="0" fontId="53" fillId="16" borderId="43" xfId="98" applyFont="1" applyFill="1" applyBorder="1" applyAlignment="1">
      <alignment horizontal="left" vertical="center" wrapText="1"/>
    </xf>
    <xf numFmtId="0" fontId="27" fillId="16" borderId="25" xfId="98" applyFont="1" applyFill="1" applyBorder="1" applyAlignment="1">
      <alignment horizontal="left" wrapText="1"/>
    </xf>
    <xf numFmtId="0" fontId="59" fillId="24" borderId="0" xfId="105" applyFont="1" applyFill="1" applyAlignment="1">
      <alignment horizontal="center" vertical="center"/>
    </xf>
    <xf numFmtId="49" fontId="58" fillId="18" borderId="10" xfId="105" applyNumberFormat="1" applyFont="1" applyFill="1" applyBorder="1" applyAlignment="1" applyProtection="1">
      <alignment wrapText="1"/>
      <protection locked="0"/>
    </xf>
    <xf numFmtId="49" fontId="58" fillId="18" borderId="10" xfId="105" applyNumberFormat="1" applyFont="1" applyFill="1" applyBorder="1" applyProtection="1">
      <protection locked="0"/>
    </xf>
    <xf numFmtId="0" fontId="60" fillId="0" borderId="10" xfId="105" applyFont="1" applyBorder="1" applyAlignment="1">
      <alignment horizontal="center"/>
    </xf>
    <xf numFmtId="175" fontId="60" fillId="0" borderId="10" xfId="145" applyNumberFormat="1" applyFont="1" applyBorder="1" applyAlignment="1" applyProtection="1">
      <alignment horizontal="center"/>
    </xf>
    <xf numFmtId="49" fontId="60" fillId="18" borderId="10" xfId="105" applyNumberFormat="1" applyFont="1" applyFill="1" applyBorder="1" applyAlignment="1" applyProtection="1">
      <alignment horizontal="center"/>
      <protection locked="0"/>
    </xf>
    <xf numFmtId="0" fontId="58" fillId="0" borderId="48" xfId="105" applyFont="1" applyBorder="1"/>
    <xf numFmtId="0" fontId="58" fillId="0" borderId="48" xfId="105" applyFont="1" applyBorder="1" applyAlignment="1">
      <alignment horizontal="center"/>
    </xf>
    <xf numFmtId="0" fontId="58" fillId="0" borderId="49" xfId="105" applyFont="1" applyBorder="1" applyAlignment="1">
      <alignment horizontal="left" wrapText="1"/>
    </xf>
    <xf numFmtId="175" fontId="58" fillId="18" borderId="49" xfId="145" applyNumberFormat="1" applyFont="1" applyFill="1" applyBorder="1" applyAlignment="1" applyProtection="1">
      <alignment horizontal="center" wrapText="1"/>
      <protection locked="0"/>
    </xf>
    <xf numFmtId="49" fontId="58" fillId="18" borderId="49" xfId="105" applyNumberFormat="1" applyFont="1" applyFill="1" applyBorder="1" applyAlignment="1" applyProtection="1">
      <alignment horizontal="center" wrapText="1"/>
      <protection locked="0"/>
    </xf>
    <xf numFmtId="49" fontId="58" fillId="18" borderId="49" xfId="105" applyNumberFormat="1" applyFont="1" applyFill="1" applyBorder="1" applyAlignment="1" applyProtection="1">
      <alignment horizontal="left" wrapText="1"/>
      <protection locked="0"/>
    </xf>
    <xf numFmtId="0" fontId="58" fillId="0" borderId="10" xfId="105" applyFont="1" applyBorder="1"/>
    <xf numFmtId="14" fontId="58" fillId="18" borderId="44" xfId="105" applyNumberFormat="1" applyFont="1" applyFill="1" applyBorder="1" applyAlignment="1" applyProtection="1">
      <alignment horizontal="center"/>
      <protection locked="0"/>
    </xf>
    <xf numFmtId="0" fontId="58" fillId="0" borderId="51" xfId="105" applyFont="1" applyBorder="1" applyAlignment="1">
      <alignment horizontal="right"/>
    </xf>
    <xf numFmtId="0" fontId="58" fillId="18" borderId="51" xfId="105" applyFont="1" applyFill="1" applyBorder="1" applyAlignment="1" applyProtection="1">
      <alignment horizontal="center"/>
      <protection locked="0"/>
    </xf>
    <xf numFmtId="0" fontId="59" fillId="24" borderId="0" xfId="0" applyFont="1" applyFill="1" applyAlignment="1">
      <alignment horizontal="center" vertical="center"/>
    </xf>
    <xf numFmtId="14" fontId="58" fillId="18" borderId="44" xfId="0" applyNumberFormat="1" applyFont="1" applyFill="1" applyBorder="1" applyAlignment="1" applyProtection="1">
      <alignment horizontal="center"/>
      <protection locked="0"/>
    </xf>
    <xf numFmtId="0" fontId="58" fillId="0" borderId="51" xfId="0" applyFont="1" applyBorder="1" applyAlignment="1">
      <alignment horizontal="right"/>
    </xf>
    <xf numFmtId="49" fontId="58" fillId="18" borderId="51" xfId="0" applyNumberFormat="1" applyFont="1" applyFill="1" applyBorder="1" applyAlignment="1" applyProtection="1">
      <alignment horizontal="center"/>
      <protection locked="0"/>
    </xf>
    <xf numFmtId="0" fontId="58" fillId="0" borderId="0" xfId="0" applyFont="1" applyAlignment="1">
      <alignment horizontal="right"/>
    </xf>
    <xf numFmtId="49" fontId="58" fillId="18" borderId="0" xfId="0" applyNumberFormat="1" applyFont="1" applyFill="1" applyAlignment="1" applyProtection="1">
      <alignment horizontal="center"/>
      <protection locked="0"/>
    </xf>
    <xf numFmtId="0" fontId="39" fillId="0" borderId="37" xfId="0" applyFont="1" applyBorder="1" applyAlignment="1">
      <alignment horizontal="center" vertical="top"/>
    </xf>
    <xf numFmtId="0" fontId="48" fillId="0" borderId="59" xfId="0" applyFont="1" applyBorder="1" applyAlignment="1">
      <alignment horizontal="left"/>
    </xf>
    <xf numFmtId="0" fontId="0" fillId="0" borderId="0" xfId="0" applyAlignment="1">
      <alignment horizontal="left" vertical="center" wrapText="1"/>
    </xf>
    <xf numFmtId="0" fontId="41" fillId="26" borderId="0" xfId="0" applyFont="1" applyFill="1" applyAlignment="1">
      <alignment horizontal="center" vertical="center" wrapText="1"/>
    </xf>
    <xf numFmtId="4" fontId="39" fillId="0" borderId="0" xfId="0" applyNumberFormat="1" applyFont="1" applyAlignment="1">
      <alignment horizontal="center" vertical="center" wrapText="1"/>
    </xf>
    <xf numFmtId="49" fontId="48" fillId="0" borderId="0" xfId="0" applyNumberFormat="1" applyFont="1" applyAlignment="1">
      <alignment horizontal="left"/>
    </xf>
    <xf numFmtId="0" fontId="48" fillId="0" borderId="0" xfId="0" applyFont="1" applyAlignment="1">
      <alignment horizontal="left"/>
    </xf>
    <xf numFmtId="0" fontId="48" fillId="0" borderId="0" xfId="0" applyFont="1" applyAlignment="1">
      <alignment horizontal="left" wrapText="1"/>
    </xf>
    <xf numFmtId="4" fontId="76" fillId="30" borderId="30" xfId="0" applyNumberFormat="1" applyFont="1" applyFill="1" applyBorder="1" applyAlignment="1">
      <alignment horizontal="right" vertical="center" wrapText="1"/>
    </xf>
    <xf numFmtId="9" fontId="76" fillId="30" borderId="31" xfId="3" applyFont="1" applyFill="1" applyBorder="1" applyAlignment="1" applyProtection="1">
      <alignment horizontal="center" vertical="center"/>
    </xf>
    <xf numFmtId="4" fontId="40" fillId="30" borderId="30" xfId="0" applyNumberFormat="1" applyFont="1" applyFill="1" applyBorder="1" applyAlignment="1">
      <alignment horizontal="right" vertical="center" wrapText="1"/>
    </xf>
    <xf numFmtId="9" fontId="37" fillId="30" borderId="31" xfId="3" applyFont="1" applyFill="1" applyBorder="1" applyAlignment="1" applyProtection="1">
      <alignment horizontal="center" vertical="center"/>
    </xf>
    <xf numFmtId="4" fontId="39" fillId="24" borderId="30" xfId="0" applyNumberFormat="1" applyFont="1" applyFill="1" applyBorder="1" applyAlignment="1">
      <alignment horizontal="right" vertical="center" wrapText="1"/>
    </xf>
    <xf numFmtId="9" fontId="42" fillId="24" borderId="31" xfId="3" applyFont="1" applyFill="1" applyBorder="1" applyAlignment="1" applyProtection="1">
      <alignment horizontal="center" vertical="center"/>
    </xf>
    <xf numFmtId="1" fontId="39" fillId="23" borderId="25" xfId="98" applyNumberFormat="1" applyFont="1" applyFill="1" applyBorder="1" applyAlignment="1">
      <alignment horizontal="center" vertical="center"/>
    </xf>
    <xf numFmtId="0" fontId="39" fillId="0" borderId="0" xfId="0" applyFont="1" applyBorder="1" applyAlignment="1">
      <alignment horizontal="right"/>
    </xf>
    <xf numFmtId="0" fontId="40" fillId="0" borderId="0" xfId="0" applyFont="1" applyBorder="1"/>
    <xf numFmtId="0" fontId="40" fillId="0" borderId="0" xfId="0" applyFont="1" applyBorder="1" applyAlignment="1">
      <alignment horizontal="center" vertical="center"/>
    </xf>
    <xf numFmtId="4" fontId="42" fillId="0" borderId="0" xfId="87" applyNumberFormat="1" applyFont="1" applyBorder="1"/>
    <xf numFmtId="4" fontId="42" fillId="0" borderId="0" xfId="87" applyNumberFormat="1" applyFont="1" applyBorder="1" applyAlignment="1">
      <alignment horizontal="center"/>
    </xf>
    <xf numFmtId="4" fontId="42" fillId="0" borderId="24" xfId="87" applyNumberFormat="1" applyFont="1" applyBorder="1" applyAlignment="1">
      <alignment horizontal="center"/>
    </xf>
    <xf numFmtId="4" fontId="42" fillId="0" borderId="22" xfId="87" applyNumberFormat="1" applyFont="1" applyBorder="1"/>
    <xf numFmtId="4" fontId="42" fillId="0" borderId="22" xfId="87" applyNumberFormat="1" applyFont="1" applyBorder="1" applyAlignment="1">
      <alignment horizontal="center"/>
    </xf>
    <xf numFmtId="166" fontId="0" fillId="0" borderId="22" xfId="1" applyFont="1" applyBorder="1" applyAlignment="1" applyProtection="1">
      <alignment horizontal="center" vertical="center"/>
    </xf>
    <xf numFmtId="9" fontId="0" fillId="0" borderId="22" xfId="3" applyFont="1" applyBorder="1" applyAlignment="1" applyProtection="1">
      <alignment horizontal="center" vertical="center"/>
    </xf>
    <xf numFmtId="0" fontId="45" fillId="0" borderId="0" xfId="0" applyFont="1" applyBorder="1" applyAlignment="1">
      <alignment horizontal="center" vertical="center" wrapText="1"/>
    </xf>
    <xf numFmtId="0" fontId="37" fillId="24" borderId="30" xfId="98" applyFont="1" applyFill="1" applyBorder="1" applyAlignment="1">
      <alignment horizontal="center" vertical="center"/>
    </xf>
    <xf numFmtId="0" fontId="37" fillId="24" borderId="66" xfId="98" applyFont="1" applyFill="1" applyBorder="1" applyAlignment="1">
      <alignment horizontal="center" vertical="center"/>
    </xf>
    <xf numFmtId="0" fontId="48" fillId="0" borderId="67" xfId="0" applyFont="1" applyBorder="1" applyAlignment="1">
      <alignment horizontal="center" vertical="center"/>
    </xf>
    <xf numFmtId="0" fontId="49" fillId="0" borderId="67" xfId="0" applyFont="1" applyBorder="1" applyAlignment="1">
      <alignment horizontal="center" vertical="center" wrapText="1"/>
    </xf>
    <xf numFmtId="4" fontId="75" fillId="24" borderId="67" xfId="87" applyNumberFormat="1" applyFont="1" applyFill="1" applyBorder="1" applyAlignment="1">
      <alignment horizontal="left" vertical="top" wrapText="1"/>
    </xf>
    <xf numFmtId="4" fontId="43" fillId="24" borderId="68" xfId="87" applyNumberFormat="1" applyFont="1" applyFill="1" applyBorder="1" applyAlignment="1">
      <alignment horizontal="center" vertical="center" wrapText="1"/>
    </xf>
    <xf numFmtId="4" fontId="43" fillId="0" borderId="67" xfId="87" applyNumberFormat="1" applyFont="1" applyBorder="1" applyAlignment="1">
      <alignment vertical="center"/>
    </xf>
    <xf numFmtId="4" fontId="43" fillId="0" borderId="68" xfId="87" applyNumberFormat="1" applyFont="1" applyBorder="1" applyAlignment="1">
      <alignment horizontal="center" vertical="center"/>
    </xf>
    <xf numFmtId="4" fontId="43" fillId="24" borderId="68" xfId="164" applyNumberFormat="1" applyFont="1" applyFill="1" applyBorder="1" applyAlignment="1" applyProtection="1">
      <alignment horizontal="center" vertical="center" wrapText="1"/>
    </xf>
    <xf numFmtId="4" fontId="43" fillId="0" borderId="69" xfId="87" applyNumberFormat="1" applyFont="1" applyBorder="1" applyAlignment="1">
      <alignment horizontal="center" vertical="center"/>
    </xf>
  </cellXfs>
  <cellStyles count="165">
    <cellStyle name="20% - Ênfase1 1" xfId="4"/>
    <cellStyle name="20% - Ênfase1 2" xfId="5"/>
    <cellStyle name="20% - Ênfase1 2 1" xfId="6"/>
    <cellStyle name="20% - Ênfase2 1" xfId="7"/>
    <cellStyle name="20% - Ênfase2 2" xfId="8"/>
    <cellStyle name="20% - Ênfase2 2 1" xfId="9"/>
    <cellStyle name="20% - Ênfase3 1" xfId="10"/>
    <cellStyle name="20% - Ênfase3 2" xfId="11"/>
    <cellStyle name="20% - Ênfase3 2 1" xfId="12"/>
    <cellStyle name="20% - Ênfase4 1" xfId="13"/>
    <cellStyle name="20% - Ênfase4 2" xfId="14"/>
    <cellStyle name="20% - Ênfase4 2 1" xfId="15"/>
    <cellStyle name="20% - Ênfase5 1" xfId="16"/>
    <cellStyle name="20% - Ênfase5 2" xfId="17"/>
    <cellStyle name="20% - Ênfase5 2 1" xfId="18"/>
    <cellStyle name="20% - Ênfase6 1" xfId="19"/>
    <cellStyle name="20% - Ênfase6 2" xfId="20"/>
    <cellStyle name="20% - Ênfase6 2 1" xfId="21"/>
    <cellStyle name="40% - Ênfase1 1" xfId="22"/>
    <cellStyle name="40% - Ênfase1 2" xfId="23"/>
    <cellStyle name="40% - Ênfase1 2 1" xfId="24"/>
    <cellStyle name="40% - Ênfase2 1" xfId="25"/>
    <cellStyle name="40% - Ênfase2 2" xfId="26"/>
    <cellStyle name="40% - Ênfase2 2 1" xfId="27"/>
    <cellStyle name="40% - Ênfase3 1" xfId="28"/>
    <cellStyle name="40% - Ênfase3 2" xfId="29"/>
    <cellStyle name="40% - Ênfase3 2 1" xfId="30"/>
    <cellStyle name="40% - Ênfase4 1" xfId="31"/>
    <cellStyle name="40% - Ênfase4 2" xfId="32"/>
    <cellStyle name="40% - Ênfase4 2 1" xfId="33"/>
    <cellStyle name="40% - Ênfase5 1" xfId="34"/>
    <cellStyle name="40% - Ênfase5 2" xfId="35"/>
    <cellStyle name="40% - Ênfase5 2 1" xfId="36"/>
    <cellStyle name="40% - Ênfase6 1" xfId="37"/>
    <cellStyle name="40% - Ênfase6 2" xfId="38"/>
    <cellStyle name="40% - Ênfase6 2 1" xfId="39"/>
    <cellStyle name="60% - Ênfase1 1" xfId="40"/>
    <cellStyle name="60% - Ênfase1 2" xfId="41"/>
    <cellStyle name="60% - Ênfase1 2 1" xfId="42"/>
    <cellStyle name="60% - Ênfase2 1" xfId="43"/>
    <cellStyle name="60% - Ênfase2 2" xfId="44"/>
    <cellStyle name="60% - Ênfase2 2 1" xfId="45"/>
    <cellStyle name="60% - Ênfase3 1" xfId="46"/>
    <cellStyle name="60% - Ênfase3 2" xfId="47"/>
    <cellStyle name="60% - Ênfase3 2 1" xfId="48"/>
    <cellStyle name="60% - Ênfase4 1" xfId="49"/>
    <cellStyle name="60% - Ênfase4 2" xfId="50"/>
    <cellStyle name="60% - Ênfase4 2 1" xfId="51"/>
    <cellStyle name="60% - Ênfase5 1" xfId="52"/>
    <cellStyle name="60% - Ênfase5 2" xfId="53"/>
    <cellStyle name="60% - Ênfase5 2 1" xfId="54"/>
    <cellStyle name="60% - Ênfase6 1" xfId="55"/>
    <cellStyle name="60% - Ênfase6 2" xfId="56"/>
    <cellStyle name="60% - Ênfase6 2 1" xfId="57"/>
    <cellStyle name="ako" xfId="58"/>
    <cellStyle name="Bom 1" xfId="59"/>
    <cellStyle name="Bom 2" xfId="60"/>
    <cellStyle name="Bom 2 1" xfId="61"/>
    <cellStyle name="Cálculo 1" xfId="62"/>
    <cellStyle name="Cálculo 2" xfId="63"/>
    <cellStyle name="Cálculo 2 1" xfId="64"/>
    <cellStyle name="Célula de Verificação 1" xfId="65"/>
    <cellStyle name="Célula de Verificação 2" xfId="66"/>
    <cellStyle name="Célula de Verificação 2 1" xfId="67"/>
    <cellStyle name="Célula Vinculada 1" xfId="68"/>
    <cellStyle name="Célula Vinculada 2" xfId="69"/>
    <cellStyle name="Célula Vinculada 2 1" xfId="70"/>
    <cellStyle name="Ênfase1 1" xfId="146"/>
    <cellStyle name="Ênfase1 2" xfId="147"/>
    <cellStyle name="Ênfase1 2 1" xfId="148"/>
    <cellStyle name="Ênfase2 1" xfId="149"/>
    <cellStyle name="Ênfase2 2" xfId="150"/>
    <cellStyle name="Ênfase2 2 1" xfId="151"/>
    <cellStyle name="Ênfase3 1" xfId="152"/>
    <cellStyle name="Ênfase3 2" xfId="153"/>
    <cellStyle name="Ênfase3 2 1" xfId="154"/>
    <cellStyle name="Ênfase4 1" xfId="155"/>
    <cellStyle name="Ênfase4 2" xfId="156"/>
    <cellStyle name="Ênfase4 2 1" xfId="157"/>
    <cellStyle name="Ênfase5 1" xfId="158"/>
    <cellStyle name="Ênfase5 2" xfId="159"/>
    <cellStyle name="Ênfase5 2 1" xfId="160"/>
    <cellStyle name="Ênfase6 1" xfId="161"/>
    <cellStyle name="Ênfase6 2" xfId="162"/>
    <cellStyle name="Ênfase6 2 1" xfId="163"/>
    <cellStyle name="Entrada 1" xfId="71"/>
    <cellStyle name="Entrada 2" xfId="72"/>
    <cellStyle name="Entrada 2 1" xfId="73"/>
    <cellStyle name="Excel_BuiltIn_Comma 1" xfId="164"/>
    <cellStyle name="Incorreto 1" xfId="74"/>
    <cellStyle name="Incorreto 2" xfId="75"/>
    <cellStyle name="Incorreto 2 1" xfId="76"/>
    <cellStyle name="Moeda" xfId="2" builtinId="4"/>
    <cellStyle name="Moeda 2" xfId="77"/>
    <cellStyle name="Moeda 2 1" xfId="78"/>
    <cellStyle name="Moeda 2 2" xfId="79"/>
    <cellStyle name="Moeda 2 2 1" xfId="80"/>
    <cellStyle name="Moeda 2_3_-_PLANILHA_MODELO_e_Boletim_CPOS_157" xfId="81"/>
    <cellStyle name="Moeda 3" xfId="82"/>
    <cellStyle name="Neutra 1" xfId="83"/>
    <cellStyle name="Neutra 2" xfId="84"/>
    <cellStyle name="Neutra 2 1" xfId="85"/>
    <cellStyle name="Normal" xfId="0" builtinId="0"/>
    <cellStyle name="Normal 13" xfId="86"/>
    <cellStyle name="Normal 2" xfId="87"/>
    <cellStyle name="Normal 2 1" xfId="88"/>
    <cellStyle name="Normal 2 2" xfId="89"/>
    <cellStyle name="Normal 2 2 1" xfId="90"/>
    <cellStyle name="Normal 2 2 2" xfId="91"/>
    <cellStyle name="Normal 2 2 2 1" xfId="92"/>
    <cellStyle name="Normal 2 2 3" xfId="93"/>
    <cellStyle name="Normal 2 3" xfId="94"/>
    <cellStyle name="Normal 2 3 1" xfId="95"/>
    <cellStyle name="Normal 2 4" xfId="96"/>
    <cellStyle name="Normal 2 6" xfId="97"/>
    <cellStyle name="Normal 2_3_-_PLANILHA_MODELO_e_Boletim_CPOS_157" xfId="98"/>
    <cellStyle name="Normal 3" xfId="99"/>
    <cellStyle name="Normal 3 1" xfId="100"/>
    <cellStyle name="Normal 4" xfId="101"/>
    <cellStyle name="Normal 4 1" xfId="102"/>
    <cellStyle name="Normal 4 2" xfId="103"/>
    <cellStyle name="Normal 5" xfId="104"/>
    <cellStyle name="Normal 6" xfId="105"/>
    <cellStyle name="Nota 1" xfId="106"/>
    <cellStyle name="Nota 2" xfId="107"/>
    <cellStyle name="Nota 2 1" xfId="108"/>
    <cellStyle name="Porcentagem" xfId="3" builtinId="5"/>
    <cellStyle name="Saída 1" xfId="109"/>
    <cellStyle name="Saída 2" xfId="110"/>
    <cellStyle name="Saída 2 1" xfId="111"/>
    <cellStyle name="Separador de milhares 2" xfId="112"/>
    <cellStyle name="Texto de Aviso 1" xfId="113"/>
    <cellStyle name="Texto de Aviso 2" xfId="114"/>
    <cellStyle name="Texto de Aviso 2 1" xfId="115"/>
    <cellStyle name="Texto Explicativo 1" xfId="116"/>
    <cellStyle name="Texto Explicativo 2" xfId="117"/>
    <cellStyle name="Texto Explicativo 2 1" xfId="118"/>
    <cellStyle name="Título 1 1" xfId="122"/>
    <cellStyle name="Título 1 1 1" xfId="123"/>
    <cellStyle name="Título 1 2" xfId="124"/>
    <cellStyle name="Título 1 2 1" xfId="125"/>
    <cellStyle name="Título 1 3" xfId="126"/>
    <cellStyle name="Título 2 1" xfId="127"/>
    <cellStyle name="Título 2 2" xfId="128"/>
    <cellStyle name="Título 2 2 1" xfId="129"/>
    <cellStyle name="Título 3 1" xfId="130"/>
    <cellStyle name="Título 3 2" xfId="131"/>
    <cellStyle name="Título 3 2 1" xfId="132"/>
    <cellStyle name="Título 4 1" xfId="133"/>
    <cellStyle name="Título 4 2" xfId="134"/>
    <cellStyle name="Título 4 2 1" xfId="135"/>
    <cellStyle name="Título 5" xfId="136"/>
    <cellStyle name="Título 5 1" xfId="137"/>
    <cellStyle name="Título 6" xfId="138"/>
    <cellStyle name="Total 1" xfId="119"/>
    <cellStyle name="Total 2" xfId="120"/>
    <cellStyle name="Total 2 1" xfId="121"/>
    <cellStyle name="Vírgula" xfId="1" builtinId="3"/>
    <cellStyle name="Vírgula 2" xfId="139"/>
    <cellStyle name="Vírgula 2 1" xfId="140"/>
    <cellStyle name="Vírgula 2 2" xfId="141"/>
    <cellStyle name="Vírgula 2 5" xfId="142"/>
    <cellStyle name="Vírgula 3" xfId="143"/>
    <cellStyle name="Vírgula 3 1" xfId="144"/>
    <cellStyle name="Vírgula 4" xfId="145"/>
  </cellStyles>
  <dxfs count="20">
    <dxf>
      <font>
        <name val="Arial"/>
      </font>
      <fill>
        <patternFill>
          <bgColor rgb="FFFFFFFF"/>
        </patternFill>
      </fill>
    </dxf>
    <dxf>
      <font>
        <name val="Arial"/>
      </font>
      <fill>
        <patternFill>
          <bgColor rgb="FFFFFF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name val="Arial"/>
      </font>
      <fill>
        <patternFill>
          <bgColor rgb="FFD9D9D9"/>
        </patternFill>
      </fill>
    </dxf>
    <dxf>
      <font>
        <name val="Arial"/>
      </font>
      <fill>
        <patternFill>
          <bgColor rgb="FFD9D9D9"/>
        </patternFill>
      </fill>
    </dxf>
    <dxf>
      <font>
        <name val="Arial"/>
      </font>
      <fill>
        <patternFill>
          <bgColor rgb="FFD9D9D9"/>
        </patternFill>
      </fill>
    </dxf>
    <dxf>
      <font>
        <name val="Arial"/>
      </font>
      <fill>
        <patternFill>
          <bgColor rgb="FFD9D9D9"/>
        </patternFill>
      </fill>
    </dxf>
    <dxf>
      <font>
        <name val="Arial"/>
      </font>
      <fill>
        <patternFill>
          <bgColor rgb="FFD9D9D9"/>
        </patternFill>
      </fill>
    </dxf>
    <dxf>
      <font>
        <name val="Arial"/>
      </font>
      <fill>
        <patternFill>
          <bgColor rgb="FFD9D9D9"/>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C9211E"/>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9D9D9"/>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EB613D"/>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wmf"/></Relationships>
</file>

<file path=xl/drawings/_rels/drawing10.xml.rels><?xml version="1.0" encoding="UTF-8" standalone="yes"?>
<Relationships xmlns="http://schemas.openxmlformats.org/package/2006/relationships"><Relationship Id="rId1" Type="http://schemas.openxmlformats.org/officeDocument/2006/relationships/image" Target="../media/image7.wmf"/></Relationships>
</file>

<file path=xl/drawings/drawing1.xml><?xml version="1.0" encoding="utf-8"?>
<xdr:wsDr xmlns:xdr="http://schemas.openxmlformats.org/drawingml/2006/spreadsheetDrawing" xmlns:a="http://schemas.openxmlformats.org/drawingml/2006/main">
  <xdr:twoCellAnchor editAs="oneCell">
    <xdr:from>
      <xdr:col>0</xdr:col>
      <xdr:colOff>37800</xdr:colOff>
      <xdr:row>0</xdr:row>
      <xdr:rowOff>0</xdr:rowOff>
    </xdr:from>
    <xdr:to>
      <xdr:col>1</xdr:col>
      <xdr:colOff>349200</xdr:colOff>
      <xdr:row>2</xdr:row>
      <xdr:rowOff>36720</xdr:rowOff>
    </xdr:to>
    <xdr:pic>
      <xdr:nvPicPr>
        <xdr:cNvPr id="2" name="Imagem 3">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a:stretch/>
      </xdr:blipFill>
      <xdr:spPr>
        <a:xfrm>
          <a:off x="37800" y="0"/>
          <a:ext cx="1132920" cy="4176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292668</xdr:colOff>
      <xdr:row>2</xdr:row>
      <xdr:rowOff>62037</xdr:rowOff>
    </xdr:to>
    <xdr:pic>
      <xdr:nvPicPr>
        <xdr:cNvPr id="2" name="Imagem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92768" cy="433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44940</xdr:colOff>
      <xdr:row>0</xdr:row>
      <xdr:rowOff>34007</xdr:rowOff>
    </xdr:from>
    <xdr:to>
      <xdr:col>1</xdr:col>
      <xdr:colOff>630723</xdr:colOff>
      <xdr:row>3</xdr:row>
      <xdr:rowOff>66675</xdr:rowOff>
    </xdr:to>
    <xdr:pic>
      <xdr:nvPicPr>
        <xdr:cNvPr id="2" name="Imagem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940" y="34007"/>
          <a:ext cx="1366833" cy="6136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111240</xdr:colOff>
      <xdr:row>0</xdr:row>
      <xdr:rowOff>142201</xdr:rowOff>
    </xdr:from>
    <xdr:to>
      <xdr:col>3</xdr:col>
      <xdr:colOff>466725</xdr:colOff>
      <xdr:row>3</xdr:row>
      <xdr:rowOff>152401</xdr:rowOff>
    </xdr:to>
    <xdr:pic>
      <xdr:nvPicPr>
        <xdr:cNvPr id="2" name="Imagem 2">
          <a:extLst>
            <a:ext uri="{FF2B5EF4-FFF2-40B4-BE49-F238E27FC236}">
              <a16:creationId xmlns:a16="http://schemas.microsoft.com/office/drawing/2014/main" xmlns="" id="{8E8F2345-A023-41A9-9CA0-36DD483820C3}"/>
            </a:ext>
          </a:extLst>
        </xdr:cNvPr>
        <xdr:cNvPicPr/>
      </xdr:nvPicPr>
      <xdr:blipFill>
        <a:blip xmlns:r="http://schemas.openxmlformats.org/officeDocument/2006/relationships" r:embed="rId1"/>
        <a:stretch/>
      </xdr:blipFill>
      <xdr:spPr>
        <a:xfrm>
          <a:off x="111240" y="142201"/>
          <a:ext cx="2946285" cy="69600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150394</xdr:colOff>
      <xdr:row>0</xdr:row>
      <xdr:rowOff>170500</xdr:rowOff>
    </xdr:from>
    <xdr:to>
      <xdr:col>2</xdr:col>
      <xdr:colOff>150394</xdr:colOff>
      <xdr:row>4</xdr:row>
      <xdr:rowOff>230605</xdr:rowOff>
    </xdr:to>
    <xdr:pic>
      <xdr:nvPicPr>
        <xdr:cNvPr id="2" name="Figura 1">
          <a:extLst>
            <a:ext uri="{FF2B5EF4-FFF2-40B4-BE49-F238E27FC236}">
              <a16:creationId xmlns:a16="http://schemas.microsoft.com/office/drawing/2014/main" xmlns="" id="{00000000-0008-0000-0500-000002000000}"/>
            </a:ext>
          </a:extLst>
        </xdr:cNvPr>
        <xdr:cNvPicPr/>
      </xdr:nvPicPr>
      <xdr:blipFill>
        <a:blip xmlns:r="http://schemas.openxmlformats.org/officeDocument/2006/relationships" r:embed="rId1"/>
        <a:stretch/>
      </xdr:blipFill>
      <xdr:spPr>
        <a:xfrm>
          <a:off x="150394" y="170500"/>
          <a:ext cx="2767263" cy="1173026"/>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59760</xdr:colOff>
      <xdr:row>2</xdr:row>
      <xdr:rowOff>18360</xdr:rowOff>
    </xdr:from>
    <xdr:to>
      <xdr:col>1</xdr:col>
      <xdr:colOff>480960</xdr:colOff>
      <xdr:row>7</xdr:row>
      <xdr:rowOff>180000</xdr:rowOff>
    </xdr:to>
    <xdr:pic>
      <xdr:nvPicPr>
        <xdr:cNvPr id="7" name="Imagem 3">
          <a:extLst>
            <a:ext uri="{FF2B5EF4-FFF2-40B4-BE49-F238E27FC236}">
              <a16:creationId xmlns:a16="http://schemas.microsoft.com/office/drawing/2014/main" xmlns="" id="{00000000-0008-0000-0A00-000007000000}"/>
            </a:ext>
          </a:extLst>
        </xdr:cNvPr>
        <xdr:cNvPicPr/>
      </xdr:nvPicPr>
      <xdr:blipFill>
        <a:blip xmlns:r="http://schemas.openxmlformats.org/officeDocument/2006/relationships" r:embed="rId1"/>
        <a:stretch/>
      </xdr:blipFill>
      <xdr:spPr>
        <a:xfrm>
          <a:off x="59760" y="450000"/>
          <a:ext cx="1947600" cy="12711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645480</xdr:colOff>
      <xdr:row>0</xdr:row>
      <xdr:rowOff>28440</xdr:rowOff>
    </xdr:from>
    <xdr:to>
      <xdr:col>3</xdr:col>
      <xdr:colOff>2756160</xdr:colOff>
      <xdr:row>2</xdr:row>
      <xdr:rowOff>172080</xdr:rowOff>
    </xdr:to>
    <xdr:pic>
      <xdr:nvPicPr>
        <xdr:cNvPr id="3" name="Imagem 2">
          <a:extLst>
            <a:ext uri="{FF2B5EF4-FFF2-40B4-BE49-F238E27FC236}">
              <a16:creationId xmlns:a16="http://schemas.microsoft.com/office/drawing/2014/main" xmlns="" id="{00000000-0008-0000-0600-000003000000}"/>
            </a:ext>
          </a:extLst>
        </xdr:cNvPr>
        <xdr:cNvPicPr/>
      </xdr:nvPicPr>
      <xdr:blipFill>
        <a:blip xmlns:r="http://schemas.openxmlformats.org/officeDocument/2006/relationships" r:embed="rId1"/>
        <a:stretch/>
      </xdr:blipFill>
      <xdr:spPr>
        <a:xfrm>
          <a:off x="3791160" y="28440"/>
          <a:ext cx="2110680" cy="77724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562320</xdr:colOff>
      <xdr:row>0</xdr:row>
      <xdr:rowOff>105120</xdr:rowOff>
    </xdr:from>
    <xdr:to>
      <xdr:col>2</xdr:col>
      <xdr:colOff>21240</xdr:colOff>
      <xdr:row>2</xdr:row>
      <xdr:rowOff>228960</xdr:rowOff>
    </xdr:to>
    <xdr:pic>
      <xdr:nvPicPr>
        <xdr:cNvPr id="4" name="Imagem 2">
          <a:extLst>
            <a:ext uri="{FF2B5EF4-FFF2-40B4-BE49-F238E27FC236}">
              <a16:creationId xmlns:a16="http://schemas.microsoft.com/office/drawing/2014/main" xmlns="" id="{00000000-0008-0000-0700-000004000000}"/>
            </a:ext>
          </a:extLst>
        </xdr:cNvPr>
        <xdr:cNvPicPr/>
      </xdr:nvPicPr>
      <xdr:blipFill>
        <a:blip xmlns:r="http://schemas.openxmlformats.org/officeDocument/2006/relationships" r:embed="rId1"/>
        <a:stretch/>
      </xdr:blipFill>
      <xdr:spPr>
        <a:xfrm>
          <a:off x="1839240" y="105120"/>
          <a:ext cx="2538000" cy="75744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1001" name="Botão 1" descr="Adicionar Cotação" hidden="1">
              <a:extLst>
                <a:ext uri="{63B3BB69-23CF-44E3-9099-C40C66FF867C}">
                  <a14:compatExt spid="_x0000_s1001"/>
                </a:ext>
                <a:ext uri="{FF2B5EF4-FFF2-40B4-BE49-F238E27FC236}">
                  <a16:creationId xmlns:a16="http://schemas.microsoft.com/office/drawing/2014/main" xmlns="" id="{00000000-0008-0000-0800-0000E903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1002" name="Botão 2" descr="Adicionar Linha(s)" hidden="1">
              <a:extLst>
                <a:ext uri="{63B3BB69-23CF-44E3-9099-C40C66FF867C}">
                  <a14:compatExt spid="_x0000_s1002"/>
                </a:ext>
                <a:ext uri="{FF2B5EF4-FFF2-40B4-BE49-F238E27FC236}">
                  <a16:creationId xmlns:a16="http://schemas.microsoft.com/office/drawing/2014/main" xmlns="" id="{00000000-0008-0000-0800-0000EA03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1003" name="Botão 3" descr="Excluir Linha(s)" hidden="1">
              <a:extLst>
                <a:ext uri="{63B3BB69-23CF-44E3-9099-C40C66FF867C}">
                  <a14:compatExt spid="_x0000_s1003"/>
                </a:ext>
                <a:ext uri="{FF2B5EF4-FFF2-40B4-BE49-F238E27FC236}">
                  <a16:creationId xmlns:a16="http://schemas.microsoft.com/office/drawing/2014/main" xmlns="" id="{00000000-0008-0000-0800-0000EB03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xdr:twoCellAnchor editAs="oneCell">
    <xdr:from>
      <xdr:col>1</xdr:col>
      <xdr:colOff>0</xdr:colOff>
      <xdr:row>0</xdr:row>
      <xdr:rowOff>0</xdr:rowOff>
    </xdr:from>
    <xdr:to>
      <xdr:col>2</xdr:col>
      <xdr:colOff>875160</xdr:colOff>
      <xdr:row>0</xdr:row>
      <xdr:rowOff>283680</xdr:rowOff>
    </xdr:to>
    <xdr:pic>
      <xdr:nvPicPr>
        <xdr:cNvPr id="5" name="Picture 4">
          <a:extLst>
            <a:ext uri="{FF2B5EF4-FFF2-40B4-BE49-F238E27FC236}">
              <a16:creationId xmlns:a16="http://schemas.microsoft.com/office/drawing/2014/main" xmlns="" id="{00000000-0008-0000-0800-000005000000}"/>
            </a:ext>
          </a:extLst>
        </xdr:cNvPr>
        <xdr:cNvPicPr/>
      </xdr:nvPicPr>
      <xdr:blipFill>
        <a:blip xmlns:r="http://schemas.openxmlformats.org/officeDocument/2006/relationships" r:embed="rId1"/>
        <a:stretch/>
      </xdr:blipFill>
      <xdr:spPr>
        <a:xfrm>
          <a:off x="340200" y="0"/>
          <a:ext cx="1406880" cy="283680"/>
        </a:xfrm>
        <a:prstGeom prst="rect">
          <a:avLst/>
        </a:prstGeom>
        <a:ln w="0">
          <a:noFill/>
        </a:ln>
      </xdr:spPr>
    </xdr:pic>
    <xdr:clientData/>
  </xdr:twoCellAnchor>
  <xdr:twoCellAnchor editAs="oneCell">
    <xdr:from>
      <xdr:col>7</xdr:col>
      <xdr:colOff>60480</xdr:colOff>
      <xdr:row>2</xdr:row>
      <xdr:rowOff>28440</xdr:rowOff>
    </xdr:from>
    <xdr:to>
      <xdr:col>8</xdr:col>
      <xdr:colOff>624240</xdr:colOff>
      <xdr:row>3</xdr:row>
      <xdr:rowOff>76320</xdr:rowOff>
    </xdr:to>
    <xdr:sp macro="" textlink="">
      <xdr:nvSpPr>
        <xdr:cNvPr id="2" name="Lista suspensa 5">
          <a:extLst>
            <a:ext uri="{FF2B5EF4-FFF2-40B4-BE49-F238E27FC236}">
              <a16:creationId xmlns:a16="http://schemas.microsoft.com/office/drawing/2014/main" xmlns="" id="{00000000-0008-0000-0800-000002000000}"/>
            </a:ext>
          </a:extLst>
        </xdr:cNvPr>
        <xdr:cNvSpPr/>
      </xdr:nvSpPr>
      <xdr:spPr>
        <a:xfrm>
          <a:off x="0" y="0"/>
          <a:ext cx="0" cy="0"/>
        </a:xfrm>
        <a:prstGeom prst="rect">
          <a:avLst/>
        </a:prstGeom>
      </xdr:spPr>
      <xdr:txBody>
        <a:bodyPr anchor="ctr">
          <a:noAutofit/>
        </a:bodyPr>
        <a:lstStyle/>
        <a:p>
          <a:endParaRPr/>
        </a:p>
      </xdr:txBody>
    </xdr:sp>
    <xdr:clientData/>
  </xdr:twoCellAnchor>
  <xdr:twoCellAnchor editAs="oneCell">
    <xdr:from>
      <xdr:col>0</xdr:col>
      <xdr:colOff>0</xdr:colOff>
      <xdr:row>0</xdr:row>
      <xdr:rowOff>0</xdr:rowOff>
    </xdr:from>
    <xdr:to>
      <xdr:col>0</xdr:col>
      <xdr:colOff>0</xdr:colOff>
      <xdr:row>0</xdr:row>
      <xdr:rowOff>0</xdr:rowOff>
    </xdr:to>
    <xdr:sp macro="" textlink="">
      <xdr:nvSpPr>
        <xdr:cNvPr id="3" name="Rótulo 6" descr="Tendência Central Utilizada">
          <a:extLst>
            <a:ext uri="{FF2B5EF4-FFF2-40B4-BE49-F238E27FC236}">
              <a16:creationId xmlns:a16="http://schemas.microsoft.com/office/drawing/2014/main" xmlns="" id="{00000000-0008-0000-0800-000003000000}"/>
            </a:ext>
          </a:extLst>
        </xdr:cNvPr>
        <xdr:cNvSpPr/>
      </xdr:nvSpPr>
      <xdr:spPr>
        <a:xfrm>
          <a:off x="0" y="0"/>
          <a:ext cx="0" cy="0"/>
        </a:xfrm>
        <a:prstGeom prst="rect">
          <a:avLst/>
        </a:prstGeom>
      </xdr:spPr>
      <xdr:txBody>
        <a:bodyPr anchor="ctr">
          <a:noAutofit/>
        </a:bodyPr>
        <a:lstStyle/>
        <a:p>
          <a:r>
            <a:t>Tendência Central Utilizada</a:t>
          </a:r>
        </a:p>
      </xdr:txBody>
    </xdr:sp>
    <xdr:clientData/>
  </xdr:twoCellAnchor>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1004" name="Botão 7" descr="Excluir Cotações" hidden="1">
              <a:extLst>
                <a:ext uri="{63B3BB69-23CF-44E3-9099-C40C66FF867C}">
                  <a14:compatExt spid="_x0000_s1004"/>
                </a:ext>
                <a:ext uri="{FF2B5EF4-FFF2-40B4-BE49-F238E27FC236}">
                  <a16:creationId xmlns:a16="http://schemas.microsoft.com/office/drawing/2014/main" xmlns="" id="{00000000-0008-0000-0800-0000EC03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1005" name="Botão 8" descr="Exportar TXT" hidden="1">
              <a:extLst>
                <a:ext uri="{63B3BB69-23CF-44E3-9099-C40C66FF867C}">
                  <a14:compatExt spid="_x0000_s1005"/>
                </a:ext>
                <a:ext uri="{FF2B5EF4-FFF2-40B4-BE49-F238E27FC236}">
                  <a16:creationId xmlns:a16="http://schemas.microsoft.com/office/drawing/2014/main" xmlns="" id="{00000000-0008-0000-0800-0000ED03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1006" name="Botão 9" descr="Importar TXT(s)" hidden="1">
              <a:extLst>
                <a:ext uri="{63B3BB69-23CF-44E3-9099-C40C66FF867C}">
                  <a14:compatExt spid="_x0000_s1006"/>
                </a:ext>
                <a:ext uri="{FF2B5EF4-FFF2-40B4-BE49-F238E27FC236}">
                  <a16:creationId xmlns:a16="http://schemas.microsoft.com/office/drawing/2014/main" xmlns="" id="{00000000-0008-0000-0800-0000EE03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28575</xdr:colOff>
          <xdr:row>1</xdr:row>
          <xdr:rowOff>76200</xdr:rowOff>
        </xdr:from>
        <xdr:to>
          <xdr:col>3</xdr:col>
          <xdr:colOff>142875</xdr:colOff>
          <xdr:row>3</xdr:row>
          <xdr:rowOff>85725</xdr:rowOff>
        </xdr:to>
        <xdr:sp macro="" textlink="">
          <xdr:nvSpPr>
            <xdr:cNvPr id="6150" name="Botão 1" hidden="1">
              <a:extLst>
                <a:ext uri="{63B3BB69-23CF-44E3-9099-C40C66FF867C}">
                  <a14:compatExt spid="_x0000_s6150"/>
                </a:ext>
                <a:ext uri="{FF2B5EF4-FFF2-40B4-BE49-F238E27FC236}">
                  <a16:creationId xmlns:a16="http://schemas.microsoft.com/office/drawing/2014/main" xmlns="" id="{00000000-0008-0000-0800-00000618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Adicionar Cotação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xdr:row>
          <xdr:rowOff>76200</xdr:rowOff>
        </xdr:from>
        <xdr:to>
          <xdr:col>4</xdr:col>
          <xdr:colOff>1219200</xdr:colOff>
          <xdr:row>3</xdr:row>
          <xdr:rowOff>85725</xdr:rowOff>
        </xdr:to>
        <xdr:sp macro="" textlink="">
          <xdr:nvSpPr>
            <xdr:cNvPr id="6149" name="Botão 2" hidden="1">
              <a:extLst>
                <a:ext uri="{63B3BB69-23CF-44E3-9099-C40C66FF867C}">
                  <a14:compatExt spid="_x0000_s6149"/>
                </a:ext>
                <a:ext uri="{FF2B5EF4-FFF2-40B4-BE49-F238E27FC236}">
                  <a16:creationId xmlns:a16="http://schemas.microsoft.com/office/drawing/2014/main" xmlns="" id="{00000000-0008-0000-0800-00000518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Adicionar Linha(s)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1657350</xdr:colOff>
          <xdr:row>1</xdr:row>
          <xdr:rowOff>76200</xdr:rowOff>
        </xdr:from>
        <xdr:to>
          <xdr:col>4</xdr:col>
          <xdr:colOff>66675</xdr:colOff>
          <xdr:row>3</xdr:row>
          <xdr:rowOff>85725</xdr:rowOff>
        </xdr:to>
        <xdr:sp macro="" textlink="">
          <xdr:nvSpPr>
            <xdr:cNvPr id="6148" name="Botão 3" hidden="1">
              <a:extLst>
                <a:ext uri="{63B3BB69-23CF-44E3-9099-C40C66FF867C}">
                  <a14:compatExt spid="_x0000_s6148"/>
                </a:ext>
                <a:ext uri="{FF2B5EF4-FFF2-40B4-BE49-F238E27FC236}">
                  <a16:creationId xmlns:a16="http://schemas.microsoft.com/office/drawing/2014/main" xmlns="" id="{00000000-0008-0000-0800-00000418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Excluir Linha(s)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285750</xdr:colOff>
          <xdr:row>1</xdr:row>
          <xdr:rowOff>76200</xdr:rowOff>
        </xdr:from>
        <xdr:to>
          <xdr:col>6</xdr:col>
          <xdr:colOff>466725</xdr:colOff>
          <xdr:row>3</xdr:row>
          <xdr:rowOff>85725</xdr:rowOff>
        </xdr:to>
        <xdr:sp macro="" textlink="">
          <xdr:nvSpPr>
            <xdr:cNvPr id="6147" name="Botão 7" hidden="1">
              <a:extLst>
                <a:ext uri="{63B3BB69-23CF-44E3-9099-C40C66FF867C}">
                  <a14:compatExt spid="_x0000_s6147"/>
                </a:ext>
                <a:ext uri="{FF2B5EF4-FFF2-40B4-BE49-F238E27FC236}">
                  <a16:creationId xmlns:a16="http://schemas.microsoft.com/office/drawing/2014/main" xmlns="" id="{00000000-0008-0000-0800-00000318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Excluir Cotações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0</xdr:row>
          <xdr:rowOff>123825</xdr:rowOff>
        </xdr:from>
        <xdr:to>
          <xdr:col>13</xdr:col>
          <xdr:colOff>628650</xdr:colOff>
          <xdr:row>1</xdr:row>
          <xdr:rowOff>57150</xdr:rowOff>
        </xdr:to>
        <xdr:sp macro="" textlink="">
          <xdr:nvSpPr>
            <xdr:cNvPr id="6146" name="Botão 8" hidden="1">
              <a:extLst>
                <a:ext uri="{63B3BB69-23CF-44E3-9099-C40C66FF867C}">
                  <a14:compatExt spid="_x0000_s6146"/>
                </a:ext>
                <a:ext uri="{FF2B5EF4-FFF2-40B4-BE49-F238E27FC236}">
                  <a16:creationId xmlns:a16="http://schemas.microsoft.com/office/drawing/2014/main" xmlns="" id="{00000000-0008-0000-0800-00000218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Exportar TXT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xdr:row>
          <xdr:rowOff>123825</xdr:rowOff>
        </xdr:from>
        <xdr:to>
          <xdr:col>13</xdr:col>
          <xdr:colOff>628650</xdr:colOff>
          <xdr:row>3</xdr:row>
          <xdr:rowOff>57150</xdr:rowOff>
        </xdr:to>
        <xdr:sp macro="" textlink="">
          <xdr:nvSpPr>
            <xdr:cNvPr id="6145" name="Botão 9" hidden="1">
              <a:extLst>
                <a:ext uri="{63B3BB69-23CF-44E3-9099-C40C66FF867C}">
                  <a14:compatExt spid="_x0000_s6145"/>
                </a:ext>
                <a:ext uri="{FF2B5EF4-FFF2-40B4-BE49-F238E27FC236}">
                  <a16:creationId xmlns:a16="http://schemas.microsoft.com/office/drawing/2014/main" xmlns="" id="{00000000-0008-0000-0800-00000118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Importar TXT(s)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6156" name="Button 12" descr="Adicionar Cotação" hidden="1">
              <a:extLst>
                <a:ext uri="{63B3BB69-23CF-44E3-9099-C40C66FF867C}">
                  <a14:compatExt spid="_x0000_s6156"/>
                </a:ext>
                <a:ext uri="{FF2B5EF4-FFF2-40B4-BE49-F238E27FC236}">
                  <a16:creationId xmlns:a16="http://schemas.microsoft.com/office/drawing/2014/main" xmlns="" id="{00000000-0008-0000-0800-00000C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6155" name="Button 11" descr="Adicionar Linha(s)" hidden="1">
              <a:extLst>
                <a:ext uri="{63B3BB69-23CF-44E3-9099-C40C66FF867C}">
                  <a14:compatExt spid="_x0000_s6155"/>
                </a:ext>
                <a:ext uri="{FF2B5EF4-FFF2-40B4-BE49-F238E27FC236}">
                  <a16:creationId xmlns:a16="http://schemas.microsoft.com/office/drawing/2014/main" xmlns="" id="{00000000-0008-0000-0800-00000B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6154" name="Button 10" descr="Excluir Linha(s)" hidden="1">
              <a:extLst>
                <a:ext uri="{63B3BB69-23CF-44E3-9099-C40C66FF867C}">
                  <a14:compatExt spid="_x0000_s6154"/>
                </a:ext>
                <a:ext uri="{FF2B5EF4-FFF2-40B4-BE49-F238E27FC236}">
                  <a16:creationId xmlns:a16="http://schemas.microsoft.com/office/drawing/2014/main" xmlns="" id="{00000000-0008-0000-0800-00000A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6153" name="Button 9" descr="Excluir Cotações" hidden="1">
              <a:extLst>
                <a:ext uri="{63B3BB69-23CF-44E3-9099-C40C66FF867C}">
                  <a14:compatExt spid="_x0000_s6153"/>
                </a:ext>
                <a:ext uri="{FF2B5EF4-FFF2-40B4-BE49-F238E27FC236}">
                  <a16:creationId xmlns:a16="http://schemas.microsoft.com/office/drawing/2014/main" xmlns="" id="{00000000-0008-0000-0800-000009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6152" name="Button 8" descr="Exportar TXT" hidden="1">
              <a:extLst>
                <a:ext uri="{63B3BB69-23CF-44E3-9099-C40C66FF867C}">
                  <a14:compatExt spid="_x0000_s6152"/>
                </a:ext>
                <a:ext uri="{FF2B5EF4-FFF2-40B4-BE49-F238E27FC236}">
                  <a16:creationId xmlns:a16="http://schemas.microsoft.com/office/drawing/2014/main" xmlns="" id="{00000000-0008-0000-0800-000008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6151" name="Button 7" descr="Importar TXT(s)" hidden="1">
              <a:extLst>
                <a:ext uri="{63B3BB69-23CF-44E3-9099-C40C66FF867C}">
                  <a14:compatExt spid="_x0000_s6151"/>
                </a:ext>
                <a:ext uri="{FF2B5EF4-FFF2-40B4-BE49-F238E27FC236}">
                  <a16:creationId xmlns:a16="http://schemas.microsoft.com/office/drawing/2014/main" xmlns="" id="{00000000-0008-0000-0800-000007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6162" name="Button 18" descr="Adicionar Cotação" hidden="1">
              <a:extLst>
                <a:ext uri="{63B3BB69-23CF-44E3-9099-C40C66FF867C}">
                  <a14:compatExt spid="_x0000_s6162"/>
                </a:ext>
                <a:ext uri="{FF2B5EF4-FFF2-40B4-BE49-F238E27FC236}">
                  <a16:creationId xmlns:a16="http://schemas.microsoft.com/office/drawing/2014/main" xmlns="" id="{00000000-0008-0000-0800-000012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6161" name="Button 17" descr="Adicionar Linha(s)" hidden="1">
              <a:extLst>
                <a:ext uri="{63B3BB69-23CF-44E3-9099-C40C66FF867C}">
                  <a14:compatExt spid="_x0000_s6161"/>
                </a:ext>
                <a:ext uri="{FF2B5EF4-FFF2-40B4-BE49-F238E27FC236}">
                  <a16:creationId xmlns:a16="http://schemas.microsoft.com/office/drawing/2014/main" xmlns="" id="{00000000-0008-0000-0800-000011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6160" name="Button 16" descr="Excluir Linha(s)" hidden="1">
              <a:extLst>
                <a:ext uri="{63B3BB69-23CF-44E3-9099-C40C66FF867C}">
                  <a14:compatExt spid="_x0000_s6160"/>
                </a:ext>
                <a:ext uri="{FF2B5EF4-FFF2-40B4-BE49-F238E27FC236}">
                  <a16:creationId xmlns:a16="http://schemas.microsoft.com/office/drawing/2014/main" xmlns="" id="{00000000-0008-0000-0800-000010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6159" name="Button 15" descr="Excluir Cotações" hidden="1">
              <a:extLst>
                <a:ext uri="{63B3BB69-23CF-44E3-9099-C40C66FF867C}">
                  <a14:compatExt spid="_x0000_s6159"/>
                </a:ext>
                <a:ext uri="{FF2B5EF4-FFF2-40B4-BE49-F238E27FC236}">
                  <a16:creationId xmlns:a16="http://schemas.microsoft.com/office/drawing/2014/main" xmlns="" id="{00000000-0008-0000-0800-00000F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6158" name="Button 14" descr="Exportar TXT" hidden="1">
              <a:extLst>
                <a:ext uri="{63B3BB69-23CF-44E3-9099-C40C66FF867C}">
                  <a14:compatExt spid="_x0000_s6158"/>
                </a:ext>
                <a:ext uri="{FF2B5EF4-FFF2-40B4-BE49-F238E27FC236}">
                  <a16:creationId xmlns:a16="http://schemas.microsoft.com/office/drawing/2014/main" xmlns="" id="{00000000-0008-0000-0800-00000E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6157" name="Button 13" descr="Importar TXT(s)" hidden="1">
              <a:extLst>
                <a:ext uri="{63B3BB69-23CF-44E3-9099-C40C66FF867C}">
                  <a14:compatExt spid="_x0000_s6157"/>
                </a:ext>
                <a:ext uri="{FF2B5EF4-FFF2-40B4-BE49-F238E27FC236}">
                  <a16:creationId xmlns:a16="http://schemas.microsoft.com/office/drawing/2014/main" xmlns="" id="{00000000-0008-0000-0800-00000D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6168" name="Button 24" descr="Adicionar Cotação" hidden="1">
              <a:extLst>
                <a:ext uri="{63B3BB69-23CF-44E3-9099-C40C66FF867C}">
                  <a14:compatExt spid="_x0000_s6168"/>
                </a:ext>
                <a:ext uri="{FF2B5EF4-FFF2-40B4-BE49-F238E27FC236}">
                  <a16:creationId xmlns:a16="http://schemas.microsoft.com/office/drawing/2014/main" xmlns="" id="{00000000-0008-0000-0800-000018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6167" name="Button 23" descr="Adicionar Linha(s)" hidden="1">
              <a:extLst>
                <a:ext uri="{63B3BB69-23CF-44E3-9099-C40C66FF867C}">
                  <a14:compatExt spid="_x0000_s6167"/>
                </a:ext>
                <a:ext uri="{FF2B5EF4-FFF2-40B4-BE49-F238E27FC236}">
                  <a16:creationId xmlns:a16="http://schemas.microsoft.com/office/drawing/2014/main" xmlns="" id="{00000000-0008-0000-0800-000017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6166" name="Button 22" descr="Excluir Linha(s)" hidden="1">
              <a:extLst>
                <a:ext uri="{63B3BB69-23CF-44E3-9099-C40C66FF867C}">
                  <a14:compatExt spid="_x0000_s6166"/>
                </a:ext>
                <a:ext uri="{FF2B5EF4-FFF2-40B4-BE49-F238E27FC236}">
                  <a16:creationId xmlns:a16="http://schemas.microsoft.com/office/drawing/2014/main" xmlns="" id="{00000000-0008-0000-0800-000016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6165" name="Button 21" descr="Excluir Cotações" hidden="1">
              <a:extLst>
                <a:ext uri="{63B3BB69-23CF-44E3-9099-C40C66FF867C}">
                  <a14:compatExt spid="_x0000_s6165"/>
                </a:ext>
                <a:ext uri="{FF2B5EF4-FFF2-40B4-BE49-F238E27FC236}">
                  <a16:creationId xmlns:a16="http://schemas.microsoft.com/office/drawing/2014/main" xmlns="" id="{00000000-0008-0000-0800-000015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6164" name="Button 20" descr="Exportar TXT" hidden="1">
              <a:extLst>
                <a:ext uri="{63B3BB69-23CF-44E3-9099-C40C66FF867C}">
                  <a14:compatExt spid="_x0000_s6164"/>
                </a:ext>
                <a:ext uri="{FF2B5EF4-FFF2-40B4-BE49-F238E27FC236}">
                  <a16:creationId xmlns:a16="http://schemas.microsoft.com/office/drawing/2014/main" xmlns="" id="{00000000-0008-0000-0800-000014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6163" name="Button 19" descr="Importar TXT(s)" hidden="1">
              <a:extLst>
                <a:ext uri="{63B3BB69-23CF-44E3-9099-C40C66FF867C}">
                  <a14:compatExt spid="_x0000_s6163"/>
                </a:ext>
                <a:ext uri="{FF2B5EF4-FFF2-40B4-BE49-F238E27FC236}">
                  <a16:creationId xmlns:a16="http://schemas.microsoft.com/office/drawing/2014/main" xmlns="" id="{00000000-0008-0000-0800-000013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6174" name="Button 30" descr="Adicionar Cotação" hidden="1">
              <a:extLst>
                <a:ext uri="{63B3BB69-23CF-44E3-9099-C40C66FF867C}">
                  <a14:compatExt spid="_x0000_s6174"/>
                </a:ext>
                <a:ext uri="{FF2B5EF4-FFF2-40B4-BE49-F238E27FC236}">
                  <a16:creationId xmlns:a16="http://schemas.microsoft.com/office/drawing/2014/main" xmlns="" id="{00000000-0008-0000-0800-00001E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6173" name="Button 29" descr="Adicionar Linha(s)" hidden="1">
              <a:extLst>
                <a:ext uri="{63B3BB69-23CF-44E3-9099-C40C66FF867C}">
                  <a14:compatExt spid="_x0000_s6173"/>
                </a:ext>
                <a:ext uri="{FF2B5EF4-FFF2-40B4-BE49-F238E27FC236}">
                  <a16:creationId xmlns:a16="http://schemas.microsoft.com/office/drawing/2014/main" xmlns="" id="{00000000-0008-0000-0800-00001D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6172" name="Button 28" descr="Excluir Linha(s)" hidden="1">
              <a:extLst>
                <a:ext uri="{63B3BB69-23CF-44E3-9099-C40C66FF867C}">
                  <a14:compatExt spid="_x0000_s6172"/>
                </a:ext>
                <a:ext uri="{FF2B5EF4-FFF2-40B4-BE49-F238E27FC236}">
                  <a16:creationId xmlns:a16="http://schemas.microsoft.com/office/drawing/2014/main" xmlns="" id="{00000000-0008-0000-0800-00001C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6171" name="Button 27" descr="Excluir Cotações" hidden="1">
              <a:extLst>
                <a:ext uri="{63B3BB69-23CF-44E3-9099-C40C66FF867C}">
                  <a14:compatExt spid="_x0000_s6171"/>
                </a:ext>
                <a:ext uri="{FF2B5EF4-FFF2-40B4-BE49-F238E27FC236}">
                  <a16:creationId xmlns:a16="http://schemas.microsoft.com/office/drawing/2014/main" xmlns="" id="{00000000-0008-0000-0800-00001B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6170" name="Button 26" descr="Exportar TXT" hidden="1">
              <a:extLst>
                <a:ext uri="{63B3BB69-23CF-44E3-9099-C40C66FF867C}">
                  <a14:compatExt spid="_x0000_s6170"/>
                </a:ext>
                <a:ext uri="{FF2B5EF4-FFF2-40B4-BE49-F238E27FC236}">
                  <a16:creationId xmlns:a16="http://schemas.microsoft.com/office/drawing/2014/main" xmlns="" id="{00000000-0008-0000-0800-00001A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6169" name="Button 25" descr="Importar TXT(s)" hidden="1">
              <a:extLst>
                <a:ext uri="{63B3BB69-23CF-44E3-9099-C40C66FF867C}">
                  <a14:compatExt spid="_x0000_s6169"/>
                </a:ext>
                <a:ext uri="{FF2B5EF4-FFF2-40B4-BE49-F238E27FC236}">
                  <a16:creationId xmlns:a16="http://schemas.microsoft.com/office/drawing/2014/main" xmlns="" id="{00000000-0008-0000-0800-000019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6180" name="Button 36" descr="Adicionar Cotação" hidden="1">
              <a:extLst>
                <a:ext uri="{63B3BB69-23CF-44E3-9099-C40C66FF867C}">
                  <a14:compatExt spid="_x0000_s6180"/>
                </a:ext>
                <a:ext uri="{FF2B5EF4-FFF2-40B4-BE49-F238E27FC236}">
                  <a16:creationId xmlns:a16="http://schemas.microsoft.com/office/drawing/2014/main" xmlns="" id="{00000000-0008-0000-0800-000024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6179" name="Button 35" descr="Adicionar Linha(s)" hidden="1">
              <a:extLst>
                <a:ext uri="{63B3BB69-23CF-44E3-9099-C40C66FF867C}">
                  <a14:compatExt spid="_x0000_s6179"/>
                </a:ext>
                <a:ext uri="{FF2B5EF4-FFF2-40B4-BE49-F238E27FC236}">
                  <a16:creationId xmlns:a16="http://schemas.microsoft.com/office/drawing/2014/main" xmlns="" id="{00000000-0008-0000-0800-000023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6178" name="Button 34" descr="Excluir Linha(s)" hidden="1">
              <a:extLst>
                <a:ext uri="{63B3BB69-23CF-44E3-9099-C40C66FF867C}">
                  <a14:compatExt spid="_x0000_s6178"/>
                </a:ext>
                <a:ext uri="{FF2B5EF4-FFF2-40B4-BE49-F238E27FC236}">
                  <a16:creationId xmlns:a16="http://schemas.microsoft.com/office/drawing/2014/main" xmlns="" id="{00000000-0008-0000-0800-000022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6177" name="Button 33" descr="Excluir Cotações" hidden="1">
              <a:extLst>
                <a:ext uri="{63B3BB69-23CF-44E3-9099-C40C66FF867C}">
                  <a14:compatExt spid="_x0000_s6177"/>
                </a:ext>
                <a:ext uri="{FF2B5EF4-FFF2-40B4-BE49-F238E27FC236}">
                  <a16:creationId xmlns:a16="http://schemas.microsoft.com/office/drawing/2014/main" xmlns="" id="{00000000-0008-0000-0800-000021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6176" name="Button 32" descr="Exportar TXT" hidden="1">
              <a:extLst>
                <a:ext uri="{63B3BB69-23CF-44E3-9099-C40C66FF867C}">
                  <a14:compatExt spid="_x0000_s6176"/>
                </a:ext>
                <a:ext uri="{FF2B5EF4-FFF2-40B4-BE49-F238E27FC236}">
                  <a16:creationId xmlns:a16="http://schemas.microsoft.com/office/drawing/2014/main" xmlns="" id="{00000000-0008-0000-0800-000020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6175" name="Button 31" descr="Importar TXT(s)" hidden="1">
              <a:extLst>
                <a:ext uri="{63B3BB69-23CF-44E3-9099-C40C66FF867C}">
                  <a14:compatExt spid="_x0000_s6175"/>
                </a:ext>
                <a:ext uri="{FF2B5EF4-FFF2-40B4-BE49-F238E27FC236}">
                  <a16:creationId xmlns:a16="http://schemas.microsoft.com/office/drawing/2014/main" xmlns="" id="{00000000-0008-0000-0800-00001F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76200</xdr:rowOff>
        </xdr:from>
        <xdr:to>
          <xdr:col>3</xdr:col>
          <xdr:colOff>142875</xdr:colOff>
          <xdr:row>3</xdr:row>
          <xdr:rowOff>85725</xdr:rowOff>
        </xdr:to>
        <xdr:sp macro="" textlink="">
          <xdr:nvSpPr>
            <xdr:cNvPr id="6186" name="Button 42" descr="Adicionar Cotação" hidden="1">
              <a:extLst>
                <a:ext uri="{63B3BB69-23CF-44E3-9099-C40C66FF867C}">
                  <a14:compatExt spid="_x0000_s6186"/>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Cotação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xdr:row>
          <xdr:rowOff>76200</xdr:rowOff>
        </xdr:from>
        <xdr:to>
          <xdr:col>4</xdr:col>
          <xdr:colOff>1219200</xdr:colOff>
          <xdr:row>3</xdr:row>
          <xdr:rowOff>85725</xdr:rowOff>
        </xdr:to>
        <xdr:sp macro="" textlink="">
          <xdr:nvSpPr>
            <xdr:cNvPr id="6185" name="Button 41" descr="Adicionar Linha(s)" hidden="1">
              <a:extLst>
                <a:ext uri="{63B3BB69-23CF-44E3-9099-C40C66FF867C}">
                  <a14:compatExt spid="_x0000_s618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1657350</xdr:colOff>
          <xdr:row>1</xdr:row>
          <xdr:rowOff>76200</xdr:rowOff>
        </xdr:from>
        <xdr:to>
          <xdr:col>4</xdr:col>
          <xdr:colOff>66675</xdr:colOff>
          <xdr:row>3</xdr:row>
          <xdr:rowOff>85725</xdr:rowOff>
        </xdr:to>
        <xdr:sp macro="" textlink="">
          <xdr:nvSpPr>
            <xdr:cNvPr id="6184" name="Button 40" descr="Excluir Linha(s)" hidden="1">
              <a:extLst>
                <a:ext uri="{63B3BB69-23CF-44E3-9099-C40C66FF867C}">
                  <a14:compatExt spid="_x0000_s618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xdr:row>
          <xdr:rowOff>76200</xdr:rowOff>
        </xdr:from>
        <xdr:to>
          <xdr:col>6</xdr:col>
          <xdr:colOff>466725</xdr:colOff>
          <xdr:row>3</xdr:row>
          <xdr:rowOff>85725</xdr:rowOff>
        </xdr:to>
        <xdr:sp macro="" textlink="">
          <xdr:nvSpPr>
            <xdr:cNvPr id="6183" name="Button 39" descr="Excluir Cotações" hidden="1">
              <a:extLst>
                <a:ext uri="{63B3BB69-23CF-44E3-9099-C40C66FF867C}">
                  <a14:compatExt spid="_x0000_s618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Cotações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0</xdr:row>
          <xdr:rowOff>123825</xdr:rowOff>
        </xdr:from>
        <xdr:to>
          <xdr:col>13</xdr:col>
          <xdr:colOff>628650</xdr:colOff>
          <xdr:row>1</xdr:row>
          <xdr:rowOff>57150</xdr:rowOff>
        </xdr:to>
        <xdr:sp macro="" textlink="">
          <xdr:nvSpPr>
            <xdr:cNvPr id="6182" name="Button 38" descr="Exportar TXT" hidden="1">
              <a:extLst>
                <a:ext uri="{63B3BB69-23CF-44E3-9099-C40C66FF867C}">
                  <a14:compatExt spid="_x0000_s6182"/>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xdr:row>
          <xdr:rowOff>123825</xdr:rowOff>
        </xdr:from>
        <xdr:to>
          <xdr:col>13</xdr:col>
          <xdr:colOff>628650</xdr:colOff>
          <xdr:row>3</xdr:row>
          <xdr:rowOff>57150</xdr:rowOff>
        </xdr:to>
        <xdr:sp macro="" textlink="">
          <xdr:nvSpPr>
            <xdr:cNvPr id="6181" name="Button 37" descr="Importar TXT(s)" hidden="1">
              <a:extLst>
                <a:ext uri="{63B3BB69-23CF-44E3-9099-C40C66FF867C}">
                  <a14:compatExt spid="_x0000_s618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xdr:row>
          <xdr:rowOff>9525</xdr:rowOff>
        </xdr:from>
        <xdr:to>
          <xdr:col>3</xdr:col>
          <xdr:colOff>361950</xdr:colOff>
          <xdr:row>3</xdr:row>
          <xdr:rowOff>19050</xdr:rowOff>
        </xdr:to>
        <xdr:sp macro="" textlink="">
          <xdr:nvSpPr>
            <xdr:cNvPr id="7183" name="Botão 1" descr="Adicionar Composição" hidden="1">
              <a:extLst>
                <a:ext uri="{63B3BB69-23CF-44E3-9099-C40C66FF867C}">
                  <a14:compatExt spid="_x0000_s7183"/>
                </a:ext>
                <a:ext uri="{FF2B5EF4-FFF2-40B4-BE49-F238E27FC236}">
                  <a16:creationId xmlns:a16="http://schemas.microsoft.com/office/drawing/2014/main" xmlns="" id="{00000000-0008-0000-09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Composição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790575</xdr:colOff>
          <xdr:row>1</xdr:row>
          <xdr:rowOff>9525</xdr:rowOff>
        </xdr:from>
        <xdr:to>
          <xdr:col>4</xdr:col>
          <xdr:colOff>-2047875</xdr:colOff>
          <xdr:row>3</xdr:row>
          <xdr:rowOff>19050</xdr:rowOff>
        </xdr:to>
        <xdr:sp macro="" textlink="">
          <xdr:nvSpPr>
            <xdr:cNvPr id="7184" name="Botão 2" descr="Adicionar Linha(s)" hidden="1">
              <a:extLst>
                <a:ext uri="{63B3BB69-23CF-44E3-9099-C40C66FF867C}">
                  <a14:compatExt spid="_x0000_s7184"/>
                </a:ext>
                <a:ext uri="{FF2B5EF4-FFF2-40B4-BE49-F238E27FC236}">
                  <a16:creationId xmlns:a16="http://schemas.microsoft.com/office/drawing/2014/main" xmlns="" id="{00000000-0008-0000-0900-000010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2162175</xdr:colOff>
          <xdr:row>1</xdr:row>
          <xdr:rowOff>9525</xdr:rowOff>
        </xdr:from>
        <xdr:to>
          <xdr:col>4</xdr:col>
          <xdr:colOff>-685800</xdr:colOff>
          <xdr:row>3</xdr:row>
          <xdr:rowOff>19050</xdr:rowOff>
        </xdr:to>
        <xdr:sp macro="" textlink="">
          <xdr:nvSpPr>
            <xdr:cNvPr id="7185" name="Botão 3" descr="Excluir Linha(s)" hidden="1">
              <a:extLst>
                <a:ext uri="{63B3BB69-23CF-44E3-9099-C40C66FF867C}">
                  <a14:compatExt spid="_x0000_s7185"/>
                </a:ext>
                <a:ext uri="{FF2B5EF4-FFF2-40B4-BE49-F238E27FC236}">
                  <a16:creationId xmlns:a16="http://schemas.microsoft.com/office/drawing/2014/main" xmlns="" id="{00000000-0008-0000-0900-000011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3524250</xdr:colOff>
          <xdr:row>1</xdr:row>
          <xdr:rowOff>9525</xdr:rowOff>
        </xdr:from>
        <xdr:to>
          <xdr:col>7</xdr:col>
          <xdr:colOff>171450</xdr:colOff>
          <xdr:row>3</xdr:row>
          <xdr:rowOff>19050</xdr:rowOff>
        </xdr:to>
        <xdr:sp macro="" textlink="">
          <xdr:nvSpPr>
            <xdr:cNvPr id="7186" name="Botão 4" descr="Buscar Código" hidden="1">
              <a:extLst>
                <a:ext uri="{63B3BB69-23CF-44E3-9099-C40C66FF867C}">
                  <a14:compatExt spid="_x0000_s7186"/>
                </a:ext>
                <a:ext uri="{FF2B5EF4-FFF2-40B4-BE49-F238E27FC236}">
                  <a16:creationId xmlns:a16="http://schemas.microsoft.com/office/drawing/2014/main" xmlns="" id="{00000000-0008-0000-09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Buscar Código</a:t>
              </a:r>
            </a:p>
          </xdr:txBody>
        </xdr:sp>
        <xdr:clientData fPrintsWithSheet="0"/>
      </xdr:twoCellAnchor>
    </mc:Choice>
    <mc:Fallback/>
  </mc:AlternateContent>
  <xdr:twoCellAnchor editAs="oneCell">
    <xdr:from>
      <xdr:col>1</xdr:col>
      <xdr:colOff>10080</xdr:colOff>
      <xdr:row>0</xdr:row>
      <xdr:rowOff>0</xdr:rowOff>
    </xdr:from>
    <xdr:to>
      <xdr:col>3</xdr:col>
      <xdr:colOff>204480</xdr:colOff>
      <xdr:row>0</xdr:row>
      <xdr:rowOff>283680</xdr:rowOff>
    </xdr:to>
    <xdr:pic>
      <xdr:nvPicPr>
        <xdr:cNvPr id="6" name="Picture 5">
          <a:extLst>
            <a:ext uri="{FF2B5EF4-FFF2-40B4-BE49-F238E27FC236}">
              <a16:creationId xmlns:a16="http://schemas.microsoft.com/office/drawing/2014/main" xmlns="" id="{00000000-0008-0000-0900-000006000000}"/>
            </a:ext>
          </a:extLst>
        </xdr:cNvPr>
        <xdr:cNvPicPr/>
      </xdr:nvPicPr>
      <xdr:blipFill>
        <a:blip xmlns:r="http://schemas.openxmlformats.org/officeDocument/2006/relationships" r:embed="rId1"/>
        <a:stretch/>
      </xdr:blipFill>
      <xdr:spPr>
        <a:xfrm>
          <a:off x="350280" y="0"/>
          <a:ext cx="1539360" cy="283680"/>
        </a:xfrm>
        <a:prstGeom prst="rect">
          <a:avLst/>
        </a:prstGeom>
        <a:ln w="0">
          <a:noFill/>
        </a:ln>
      </xdr:spPr>
    </xdr:pic>
    <xdr:clientData/>
  </xdr:twoCellAnchor>
  <mc:AlternateContent xmlns:mc="http://schemas.openxmlformats.org/markup-compatibility/2006">
    <mc:Choice xmlns:a14="http://schemas.microsoft.com/office/drawing/2010/main" Requires="a14">
      <xdr:twoCellAnchor editAs="oneCell">
        <xdr:from>
          <xdr:col>13</xdr:col>
          <xdr:colOff>66675</xdr:colOff>
          <xdr:row>0</xdr:row>
          <xdr:rowOff>57150</xdr:rowOff>
        </xdr:from>
        <xdr:to>
          <xdr:col>14</xdr:col>
          <xdr:colOff>571500</xdr:colOff>
          <xdr:row>1</xdr:row>
          <xdr:rowOff>-9525</xdr:rowOff>
        </xdr:to>
        <xdr:sp macro="" textlink="">
          <xdr:nvSpPr>
            <xdr:cNvPr id="7187" name="Botão 6" descr="Exportar TXT" hidden="1">
              <a:extLst>
                <a:ext uri="{63B3BB69-23CF-44E3-9099-C40C66FF867C}">
                  <a14:compatExt spid="_x0000_s7187"/>
                </a:ext>
                <a:ext uri="{FF2B5EF4-FFF2-40B4-BE49-F238E27FC236}">
                  <a16:creationId xmlns:a16="http://schemas.microsoft.com/office/drawing/2014/main" xmlns="" id="{00000000-0008-0000-0900-000013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xdr:row>
          <xdr:rowOff>57150</xdr:rowOff>
        </xdr:from>
        <xdr:to>
          <xdr:col>14</xdr:col>
          <xdr:colOff>571500</xdr:colOff>
          <xdr:row>2</xdr:row>
          <xdr:rowOff>133350</xdr:rowOff>
        </xdr:to>
        <xdr:sp macro="" textlink="">
          <xdr:nvSpPr>
            <xdr:cNvPr id="7188" name="Botão 7" descr="Importar TXT(s)" hidden="1">
              <a:extLst>
                <a:ext uri="{63B3BB69-23CF-44E3-9099-C40C66FF867C}">
                  <a14:compatExt spid="_x0000_s7188"/>
                </a:ext>
                <a:ext uri="{FF2B5EF4-FFF2-40B4-BE49-F238E27FC236}">
                  <a16:creationId xmlns:a16="http://schemas.microsoft.com/office/drawing/2014/main" xmlns="" id="{00000000-0008-0000-0900-000014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1</xdr:row>
          <xdr:rowOff>9525</xdr:rowOff>
        </xdr:from>
        <xdr:to>
          <xdr:col>9</xdr:col>
          <xdr:colOff>771525</xdr:colOff>
          <xdr:row>3</xdr:row>
          <xdr:rowOff>19050</xdr:rowOff>
        </xdr:to>
        <xdr:sp macro="" textlink="">
          <xdr:nvSpPr>
            <xdr:cNvPr id="7189" name="Botão 8" descr="Excluir Composições" hidden="1">
              <a:extLst>
                <a:ext uri="{63B3BB69-23CF-44E3-9099-C40C66FF867C}">
                  <a14:compatExt spid="_x0000_s7189"/>
                </a:ext>
                <a:ext uri="{FF2B5EF4-FFF2-40B4-BE49-F238E27FC236}">
                  <a16:creationId xmlns:a16="http://schemas.microsoft.com/office/drawing/2014/main" xmlns="" id="{00000000-0008-0000-0900-000015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Composições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28575</xdr:colOff>
          <xdr:row>1</xdr:row>
          <xdr:rowOff>9525</xdr:rowOff>
        </xdr:from>
        <xdr:to>
          <xdr:col>3</xdr:col>
          <xdr:colOff>361950</xdr:colOff>
          <xdr:row>3</xdr:row>
          <xdr:rowOff>19050</xdr:rowOff>
        </xdr:to>
        <xdr:sp macro="" textlink="">
          <xdr:nvSpPr>
            <xdr:cNvPr id="7175" name="Botão 1" hidden="1">
              <a:extLst>
                <a:ext uri="{63B3BB69-23CF-44E3-9099-C40C66FF867C}">
                  <a14:compatExt spid="_x0000_s7175"/>
                </a:ext>
                <a:ext uri="{FF2B5EF4-FFF2-40B4-BE49-F238E27FC236}">
                  <a16:creationId xmlns:a16="http://schemas.microsoft.com/office/drawing/2014/main" xmlns="" id="{00000000-0008-0000-0900-000007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Adicionar Composição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790575</xdr:colOff>
          <xdr:row>1</xdr:row>
          <xdr:rowOff>9525</xdr:rowOff>
        </xdr:from>
        <xdr:to>
          <xdr:col>4</xdr:col>
          <xdr:colOff>2047875</xdr:colOff>
          <xdr:row>3</xdr:row>
          <xdr:rowOff>19050</xdr:rowOff>
        </xdr:to>
        <xdr:sp macro="" textlink="">
          <xdr:nvSpPr>
            <xdr:cNvPr id="7174" name="Botão 2" hidden="1">
              <a:extLst>
                <a:ext uri="{63B3BB69-23CF-44E3-9099-C40C66FF867C}">
                  <a14:compatExt spid="_x0000_s7174"/>
                </a:ext>
                <a:ext uri="{FF2B5EF4-FFF2-40B4-BE49-F238E27FC236}">
                  <a16:creationId xmlns:a16="http://schemas.microsoft.com/office/drawing/2014/main" xmlns="" id="{00000000-0008-0000-0900-000006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Adicionar Linha(s)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2162175</xdr:colOff>
          <xdr:row>1</xdr:row>
          <xdr:rowOff>9525</xdr:rowOff>
        </xdr:from>
        <xdr:to>
          <xdr:col>4</xdr:col>
          <xdr:colOff>685800</xdr:colOff>
          <xdr:row>3</xdr:row>
          <xdr:rowOff>19050</xdr:rowOff>
        </xdr:to>
        <xdr:sp macro="" textlink="">
          <xdr:nvSpPr>
            <xdr:cNvPr id="7173" name="Botão 3" hidden="1">
              <a:extLst>
                <a:ext uri="{63B3BB69-23CF-44E3-9099-C40C66FF867C}">
                  <a14:compatExt spid="_x0000_s7173"/>
                </a:ext>
                <a:ext uri="{FF2B5EF4-FFF2-40B4-BE49-F238E27FC236}">
                  <a16:creationId xmlns:a16="http://schemas.microsoft.com/office/drawing/2014/main" xmlns="" id="{00000000-0008-0000-0900-000005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Excluir Linha(s)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3524250</xdr:colOff>
          <xdr:row>1</xdr:row>
          <xdr:rowOff>9525</xdr:rowOff>
        </xdr:from>
        <xdr:to>
          <xdr:col>7</xdr:col>
          <xdr:colOff>171450</xdr:colOff>
          <xdr:row>3</xdr:row>
          <xdr:rowOff>19050</xdr:rowOff>
        </xdr:to>
        <xdr:sp macro="" textlink="">
          <xdr:nvSpPr>
            <xdr:cNvPr id="7172" name="Botão 4" hidden="1">
              <a:extLst>
                <a:ext uri="{63B3BB69-23CF-44E3-9099-C40C66FF867C}">
                  <a14:compatExt spid="_x0000_s7172"/>
                </a:ext>
                <a:ext uri="{FF2B5EF4-FFF2-40B4-BE49-F238E27FC236}">
                  <a16:creationId xmlns:a16="http://schemas.microsoft.com/office/drawing/2014/main" xmlns="" id="{00000000-0008-0000-0900-000004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Buscar Código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66675</xdr:colOff>
          <xdr:row>0</xdr:row>
          <xdr:rowOff>57150</xdr:rowOff>
        </xdr:from>
        <xdr:to>
          <xdr:col>14</xdr:col>
          <xdr:colOff>571500</xdr:colOff>
          <xdr:row>1</xdr:row>
          <xdr:rowOff>9525</xdr:rowOff>
        </xdr:to>
        <xdr:sp macro="" textlink="">
          <xdr:nvSpPr>
            <xdr:cNvPr id="7171" name="Botão 6" hidden="1">
              <a:extLst>
                <a:ext uri="{63B3BB69-23CF-44E3-9099-C40C66FF867C}">
                  <a14:compatExt spid="_x0000_s7171"/>
                </a:ext>
                <a:ext uri="{FF2B5EF4-FFF2-40B4-BE49-F238E27FC236}">
                  <a16:creationId xmlns:a16="http://schemas.microsoft.com/office/drawing/2014/main" xmlns="" id="{00000000-0008-0000-0900-000003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Exportar TXT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66675</xdr:colOff>
          <xdr:row>1</xdr:row>
          <xdr:rowOff>57150</xdr:rowOff>
        </xdr:from>
        <xdr:to>
          <xdr:col>14</xdr:col>
          <xdr:colOff>571500</xdr:colOff>
          <xdr:row>2</xdr:row>
          <xdr:rowOff>133350</xdr:rowOff>
        </xdr:to>
        <xdr:sp macro="" textlink="">
          <xdr:nvSpPr>
            <xdr:cNvPr id="7170" name="Botão 7" hidden="1">
              <a:extLst>
                <a:ext uri="{63B3BB69-23CF-44E3-9099-C40C66FF867C}">
                  <a14:compatExt spid="_x0000_s7170"/>
                </a:ext>
                <a:ext uri="{FF2B5EF4-FFF2-40B4-BE49-F238E27FC236}">
                  <a16:creationId xmlns:a16="http://schemas.microsoft.com/office/drawing/2014/main" xmlns="" id="{00000000-0008-0000-0900-000002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Importar TXT(s)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466725</xdr:colOff>
          <xdr:row>1</xdr:row>
          <xdr:rowOff>9525</xdr:rowOff>
        </xdr:from>
        <xdr:to>
          <xdr:col>9</xdr:col>
          <xdr:colOff>771525</xdr:colOff>
          <xdr:row>3</xdr:row>
          <xdr:rowOff>19050</xdr:rowOff>
        </xdr:to>
        <xdr:sp macro="" textlink="">
          <xdr:nvSpPr>
            <xdr:cNvPr id="7169" name="Botão 8" hidden="1">
              <a:extLst>
                <a:ext uri="{63B3BB69-23CF-44E3-9099-C40C66FF867C}">
                  <a14:compatExt spid="_x0000_s7169"/>
                </a:ext>
                <a:ext uri="{FF2B5EF4-FFF2-40B4-BE49-F238E27FC236}">
                  <a16:creationId xmlns:a16="http://schemas.microsoft.com/office/drawing/2014/main" xmlns="" id="{00000000-0008-0000-0900-0000011C0000}"/>
                </a:ext>
              </a:extLst>
            </xdr:cNvPr>
            <xdr:cNvSpPr/>
          </xdr:nvSpPr>
          <xdr:spPr bwMode="auto">
            <a:xfrm>
              <a:off x="0" y="0"/>
              <a:ext cx="0" cy="0"/>
            </a:xfrm>
            <a:prstGeom prst="rect">
              <a:avLst/>
            </a:prstGeom>
            <a:noFill/>
            <a:ln w="9525">
              <a:miter lim="800000"/>
              <a:headEnd/>
              <a:tailEnd/>
            </a:ln>
          </xdr:spPr>
          <xdr:txBody>
            <a:bodyPr vertOverflow="clip" wrap="square" lIns="91440" tIns="45720" rIns="91440" bIns="45720" anchor="ctr" upright="1"/>
            <a:lstStyle/>
            <a:p>
              <a:pPr algn="ctr" rtl="0">
                <a:defRPr sz="1000"/>
              </a:pPr>
              <a:r>
                <a:rPr lang="pt-BR" sz="1000" b="0" i="0" u="none" strike="noStrike" baseline="0">
                  <a:solidFill>
                    <a:srgbClr val="000000"/>
                  </a:solidFill>
                  <a:latin typeface="Arial"/>
                  <a:cs typeface="Arial"/>
                </a:rPr>
                <a:t>Excluir Composições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9525</xdr:rowOff>
        </xdr:from>
        <xdr:to>
          <xdr:col>3</xdr:col>
          <xdr:colOff>361950</xdr:colOff>
          <xdr:row>3</xdr:row>
          <xdr:rowOff>19050</xdr:rowOff>
        </xdr:to>
        <xdr:sp macro="" textlink="">
          <xdr:nvSpPr>
            <xdr:cNvPr id="7182" name="Button 14" descr="Adicionar Composição" hidden="1">
              <a:extLst>
                <a:ext uri="{63B3BB69-23CF-44E3-9099-C40C66FF867C}">
                  <a14:compatExt spid="_x0000_s7182"/>
                </a:ext>
                <a:ext uri="{FF2B5EF4-FFF2-40B4-BE49-F238E27FC236}">
                  <a16:creationId xmlns:a16="http://schemas.microsoft.com/office/drawing/2014/main" xmlns="" id="{00000000-0008-0000-0900-00000E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Composição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790575</xdr:colOff>
          <xdr:row>1</xdr:row>
          <xdr:rowOff>9525</xdr:rowOff>
        </xdr:from>
        <xdr:to>
          <xdr:col>4</xdr:col>
          <xdr:colOff>2047875</xdr:colOff>
          <xdr:row>3</xdr:row>
          <xdr:rowOff>19050</xdr:rowOff>
        </xdr:to>
        <xdr:sp macro="" textlink="">
          <xdr:nvSpPr>
            <xdr:cNvPr id="7181" name="Button 13" descr="Adicionar Linha(s)" hidden="1">
              <a:extLst>
                <a:ext uri="{63B3BB69-23CF-44E3-9099-C40C66FF867C}">
                  <a14:compatExt spid="_x0000_s7181"/>
                </a:ext>
                <a:ext uri="{FF2B5EF4-FFF2-40B4-BE49-F238E27FC236}">
                  <a16:creationId xmlns:a16="http://schemas.microsoft.com/office/drawing/2014/main" xmlns="" id="{00000000-0008-0000-0900-00000D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Adicionar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2162175</xdr:colOff>
          <xdr:row>1</xdr:row>
          <xdr:rowOff>9525</xdr:rowOff>
        </xdr:from>
        <xdr:to>
          <xdr:col>4</xdr:col>
          <xdr:colOff>685800</xdr:colOff>
          <xdr:row>3</xdr:row>
          <xdr:rowOff>19050</xdr:rowOff>
        </xdr:to>
        <xdr:sp macro="" textlink="">
          <xdr:nvSpPr>
            <xdr:cNvPr id="7180" name="Button 12" descr="Excluir Linha(s)" hidden="1">
              <a:extLst>
                <a:ext uri="{63B3BB69-23CF-44E3-9099-C40C66FF867C}">
                  <a14:compatExt spid="_x0000_s7180"/>
                </a:ext>
                <a:ext uri="{FF2B5EF4-FFF2-40B4-BE49-F238E27FC236}">
                  <a16:creationId xmlns:a16="http://schemas.microsoft.com/office/drawing/2014/main" xmlns="" id="{00000000-0008-0000-0900-00000C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Linha(s)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3524250</xdr:colOff>
          <xdr:row>1</xdr:row>
          <xdr:rowOff>9525</xdr:rowOff>
        </xdr:from>
        <xdr:to>
          <xdr:col>7</xdr:col>
          <xdr:colOff>171450</xdr:colOff>
          <xdr:row>3</xdr:row>
          <xdr:rowOff>19050</xdr:rowOff>
        </xdr:to>
        <xdr:sp macro="" textlink="">
          <xdr:nvSpPr>
            <xdr:cNvPr id="7179" name="Button 11" descr="Buscar Código" hidden="1">
              <a:extLst>
                <a:ext uri="{63B3BB69-23CF-44E3-9099-C40C66FF867C}">
                  <a14:compatExt spid="_x0000_s7179"/>
                </a:ext>
                <a:ext uri="{FF2B5EF4-FFF2-40B4-BE49-F238E27FC236}">
                  <a16:creationId xmlns:a16="http://schemas.microsoft.com/office/drawing/2014/main" xmlns="" id="{00000000-0008-0000-0900-00000B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Buscar Código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0</xdr:row>
          <xdr:rowOff>57150</xdr:rowOff>
        </xdr:from>
        <xdr:to>
          <xdr:col>14</xdr:col>
          <xdr:colOff>571500</xdr:colOff>
          <xdr:row>1</xdr:row>
          <xdr:rowOff>9525</xdr:rowOff>
        </xdr:to>
        <xdr:sp macro="" textlink="">
          <xdr:nvSpPr>
            <xdr:cNvPr id="7178" name="Button 10" descr="Exportar TXT" hidden="1">
              <a:extLst>
                <a:ext uri="{63B3BB69-23CF-44E3-9099-C40C66FF867C}">
                  <a14:compatExt spid="_x0000_s7178"/>
                </a:ext>
                <a:ext uri="{FF2B5EF4-FFF2-40B4-BE49-F238E27FC236}">
                  <a16:creationId xmlns:a16="http://schemas.microsoft.com/office/drawing/2014/main" xmlns="" id="{00000000-0008-0000-0900-00000A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Exportar TXT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xdr:row>
          <xdr:rowOff>57150</xdr:rowOff>
        </xdr:from>
        <xdr:to>
          <xdr:col>14</xdr:col>
          <xdr:colOff>571500</xdr:colOff>
          <xdr:row>2</xdr:row>
          <xdr:rowOff>133350</xdr:rowOff>
        </xdr:to>
        <xdr:sp macro="" textlink="">
          <xdr:nvSpPr>
            <xdr:cNvPr id="7177" name="Button 9" descr="Importar TXT(s)" hidden="1">
              <a:extLst>
                <a:ext uri="{63B3BB69-23CF-44E3-9099-C40C66FF867C}">
                  <a14:compatExt spid="_x0000_s7177"/>
                </a:ext>
                <a:ext uri="{FF2B5EF4-FFF2-40B4-BE49-F238E27FC236}">
                  <a16:creationId xmlns:a16="http://schemas.microsoft.com/office/drawing/2014/main" xmlns="" id="{00000000-0008-0000-0900-000009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Importar TXT(s)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1</xdr:row>
          <xdr:rowOff>9525</xdr:rowOff>
        </xdr:from>
        <xdr:to>
          <xdr:col>9</xdr:col>
          <xdr:colOff>771525</xdr:colOff>
          <xdr:row>3</xdr:row>
          <xdr:rowOff>19050</xdr:rowOff>
        </xdr:to>
        <xdr:sp macro="" textlink="">
          <xdr:nvSpPr>
            <xdr:cNvPr id="7176" name="Button 8" descr="Excluir Composições" hidden="1">
              <a:extLst>
                <a:ext uri="{63B3BB69-23CF-44E3-9099-C40C66FF867C}">
                  <a14:compatExt spid="_x0000_s7176"/>
                </a:ext>
                <a:ext uri="{FF2B5EF4-FFF2-40B4-BE49-F238E27FC236}">
                  <a16:creationId xmlns:a16="http://schemas.microsoft.com/office/drawing/2014/main" xmlns="" id="{00000000-0008-0000-0900-000008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Excluir Composições</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mazzetto/AppData/Local/Microsoft/Windows/INetCache/IE/OHX659KU/Refer&#234;ncia%2008-2019-com%20cota&#231;&#245;es%20fon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Banco"/>
      <sheetName val="Composições caixa"/>
      <sheetName val="Cotações"/>
      <sheetName val="Relatórios"/>
      <sheetName val="Busca"/>
    </sheetNames>
    <sheetDataSet>
      <sheetData sheetId="0"/>
      <sheetData sheetId="1">
        <row r="7">
          <cell r="A7" t="str">
            <v>COMPOSIÇÃO comp 1</v>
          </cell>
        </row>
        <row r="8">
          <cell r="A8" t="str">
            <v>COMPOSIÇÃO comp 2</v>
          </cell>
        </row>
        <row r="9">
          <cell r="A9" t="str">
            <v>COMPOSIÇÃO com 03</v>
          </cell>
        </row>
        <row r="10">
          <cell r="A10" t="str">
            <v>0 0</v>
          </cell>
        </row>
        <row r="11">
          <cell r="A11" t="str">
            <v>0 0</v>
          </cell>
        </row>
        <row r="12">
          <cell r="A12" t="str">
            <v>0 0</v>
          </cell>
        </row>
        <row r="13">
          <cell r="A13" t="str">
            <v>0 0</v>
          </cell>
        </row>
        <row r="14">
          <cell r="A14" t="str">
            <v>0 0</v>
          </cell>
        </row>
        <row r="15">
          <cell r="A15" t="str">
            <v>0 0</v>
          </cell>
        </row>
        <row r="16">
          <cell r="A16" t="str">
            <v>0 0</v>
          </cell>
        </row>
        <row r="17">
          <cell r="A17" t="str">
            <v>0 0</v>
          </cell>
        </row>
        <row r="18">
          <cell r="A18" t="str">
            <v>0 0</v>
          </cell>
        </row>
        <row r="19">
          <cell r="A19" t="str">
            <v>0 0</v>
          </cell>
        </row>
        <row r="20">
          <cell r="A20" t="str">
            <v>0 0</v>
          </cell>
        </row>
        <row r="21">
          <cell r="A21" t="str">
            <v>0 0</v>
          </cell>
        </row>
        <row r="22">
          <cell r="A22" t="str">
            <v>COTAÇÃO 1.1.1</v>
          </cell>
        </row>
        <row r="23">
          <cell r="A23" t="str">
            <v>COTAÇÃO 1.1.2</v>
          </cell>
        </row>
        <row r="24">
          <cell r="A24" t="str">
            <v>COTAÇÃO 1.1.3</v>
          </cell>
        </row>
        <row r="25">
          <cell r="A25" t="str">
            <v>COTAÇÃO 1.1.4</v>
          </cell>
        </row>
        <row r="26">
          <cell r="A26" t="str">
            <v>COTAÇÃO 1.1.5</v>
          </cell>
        </row>
        <row r="27">
          <cell r="A27" t="str">
            <v>COTAÇÃO 1.1.6</v>
          </cell>
        </row>
        <row r="28">
          <cell r="A28" t="str">
            <v>COTAÇÃO 1.1.7</v>
          </cell>
        </row>
        <row r="29">
          <cell r="A29" t="str">
            <v>COTAÇÃO 2.1.1</v>
          </cell>
        </row>
        <row r="30">
          <cell r="A30" t="str">
            <v>COTAÇÃO 2.1.2</v>
          </cell>
        </row>
        <row r="31">
          <cell r="A31" t="str">
            <v>COTAÇÃO 2.1.3</v>
          </cell>
        </row>
        <row r="32">
          <cell r="A32" t="str">
            <v>COTAÇÃO 3.1.1</v>
          </cell>
        </row>
        <row r="33">
          <cell r="A33" t="str">
            <v>COTAÇÃO 3.1.2</v>
          </cell>
        </row>
        <row r="34">
          <cell r="A34" t="str">
            <v>COTAÇÃO 3.1.3</v>
          </cell>
        </row>
        <row r="35">
          <cell r="A35" t="str">
            <v>COTAÇÃO 4.1.4</v>
          </cell>
        </row>
        <row r="36">
          <cell r="A36" t="str">
            <v>COTAÇÃO 4.1.2</v>
          </cell>
        </row>
        <row r="37">
          <cell r="A37" t="str">
            <v>COTAÇÃO 4.1.3</v>
          </cell>
        </row>
        <row r="38">
          <cell r="A38" t="str">
            <v>COTAÇÃO 4.1.4</v>
          </cell>
        </row>
        <row r="39">
          <cell r="A39" t="str">
            <v>COTAÇÃO 4.1.5</v>
          </cell>
        </row>
        <row r="40">
          <cell r="A40" t="str">
            <v>COTAÇÃO 4.1.6</v>
          </cell>
        </row>
        <row r="41">
          <cell r="A41" t="str">
            <v>COTAÇÃO 4.1.7</v>
          </cell>
        </row>
        <row r="42">
          <cell r="A42" t="str">
            <v>COTAÇÃO 4.1.8</v>
          </cell>
        </row>
        <row r="43">
          <cell r="A43" t="str">
            <v>COTAÇÃO 4.1.9</v>
          </cell>
        </row>
        <row r="44">
          <cell r="A44" t="str">
            <v>COTAÇÃO 0</v>
          </cell>
        </row>
        <row r="45">
          <cell r="A45" t="str">
            <v>COTAÇÃO 0</v>
          </cell>
        </row>
        <row r="46">
          <cell r="A46" t="str">
            <v>COTAÇÃO 0</v>
          </cell>
        </row>
        <row r="47">
          <cell r="A47" t="str">
            <v>SINAPI 97141</v>
          </cell>
        </row>
        <row r="48">
          <cell r="A48" t="str">
            <v>SINAPI 97142</v>
          </cell>
        </row>
        <row r="49">
          <cell r="A49" t="str">
            <v>SINAPI 97143</v>
          </cell>
        </row>
        <row r="50">
          <cell r="A50" t="str">
            <v>SINAPI 97144</v>
          </cell>
        </row>
        <row r="51">
          <cell r="A51" t="str">
            <v>SINAPI 97145</v>
          </cell>
        </row>
        <row r="52">
          <cell r="A52" t="str">
            <v>SINAPI 97146</v>
          </cell>
        </row>
        <row r="53">
          <cell r="A53" t="str">
            <v>SINAPI 97147</v>
          </cell>
        </row>
        <row r="54">
          <cell r="A54" t="str">
            <v>SINAPI 97148</v>
          </cell>
        </row>
        <row r="55">
          <cell r="A55" t="str">
            <v>SINAPI 97149</v>
          </cell>
        </row>
        <row r="56">
          <cell r="A56" t="str">
            <v>SINAPI 97150</v>
          </cell>
        </row>
        <row r="57">
          <cell r="A57" t="str">
            <v>SINAPI 97151</v>
          </cell>
        </row>
        <row r="58">
          <cell r="A58" t="str">
            <v>SINAPI 97152</v>
          </cell>
        </row>
        <row r="59">
          <cell r="A59" t="str">
            <v>SINAPI 97153</v>
          </cell>
        </row>
        <row r="60">
          <cell r="A60" t="str">
            <v>SINAPI 97154</v>
          </cell>
        </row>
        <row r="61">
          <cell r="A61" t="str">
            <v>SINAPI 97155</v>
          </cell>
        </row>
        <row r="62">
          <cell r="A62" t="str">
            <v>SINAPI 97156</v>
          </cell>
        </row>
        <row r="63">
          <cell r="A63" t="str">
            <v>SINAPI 97157</v>
          </cell>
        </row>
        <row r="64">
          <cell r="A64" t="str">
            <v>SINAPI 97158</v>
          </cell>
        </row>
        <row r="65">
          <cell r="A65" t="str">
            <v>SINAPI 97159</v>
          </cell>
        </row>
        <row r="66">
          <cell r="A66" t="str">
            <v>SINAPI 97160</v>
          </cell>
        </row>
        <row r="67">
          <cell r="A67" t="str">
            <v>SINAPI 97161</v>
          </cell>
        </row>
        <row r="68">
          <cell r="A68" t="str">
            <v>SINAPI 97162</v>
          </cell>
        </row>
        <row r="69">
          <cell r="A69" t="str">
            <v>SINAPI 97163</v>
          </cell>
        </row>
        <row r="70">
          <cell r="A70" t="str">
            <v>SINAPI 97164</v>
          </cell>
        </row>
        <row r="71">
          <cell r="A71" t="str">
            <v>SINAPI 97165</v>
          </cell>
        </row>
        <row r="72">
          <cell r="A72" t="str">
            <v>SINAPI 97166</v>
          </cell>
        </row>
        <row r="73">
          <cell r="A73" t="str">
            <v>SINAPI 97167</v>
          </cell>
        </row>
        <row r="74">
          <cell r="A74" t="str">
            <v>SINAPI 97168</v>
          </cell>
        </row>
        <row r="75">
          <cell r="A75" t="str">
            <v>SINAPI 97169</v>
          </cell>
        </row>
        <row r="76">
          <cell r="A76" t="str">
            <v>SINAPI 97170</v>
          </cell>
        </row>
        <row r="77">
          <cell r="A77" t="str">
            <v>SINAPI 97171</v>
          </cell>
        </row>
        <row r="78">
          <cell r="A78" t="str">
            <v>SINAPI 97172</v>
          </cell>
        </row>
        <row r="79">
          <cell r="A79" t="str">
            <v>SINAPI 97173</v>
          </cell>
        </row>
        <row r="80">
          <cell r="A80" t="str">
            <v>SINAPI 97174</v>
          </cell>
        </row>
        <row r="81">
          <cell r="A81" t="str">
            <v>SINAPI 97175</v>
          </cell>
        </row>
        <row r="82">
          <cell r="A82" t="str">
            <v>SINAPI 97176</v>
          </cell>
        </row>
        <row r="83">
          <cell r="A83" t="str">
            <v>SINAPI 97177</v>
          </cell>
        </row>
        <row r="84">
          <cell r="A84" t="str">
            <v>SINAPI 97178</v>
          </cell>
        </row>
        <row r="85">
          <cell r="A85" t="str">
            <v>SINAPI 97179</v>
          </cell>
        </row>
        <row r="86">
          <cell r="A86" t="str">
            <v>SINAPI 97180</v>
          </cell>
        </row>
        <row r="87">
          <cell r="A87" t="str">
            <v>SINAPI 97181</v>
          </cell>
        </row>
        <row r="88">
          <cell r="A88" t="str">
            <v>SINAPI 97182</v>
          </cell>
        </row>
        <row r="89">
          <cell r="A89" t="str">
            <v>SINAPI 97183</v>
          </cell>
        </row>
        <row r="90">
          <cell r="A90" t="str">
            <v>SINAPI 97184</v>
          </cell>
        </row>
        <row r="91">
          <cell r="A91" t="str">
            <v>SINAPI 97185</v>
          </cell>
        </row>
        <row r="92">
          <cell r="A92" t="str">
            <v>SINAPI 97186</v>
          </cell>
        </row>
        <row r="93">
          <cell r="A93" t="str">
            <v>SINAPI 97187</v>
          </cell>
        </row>
        <row r="94">
          <cell r="A94" t="str">
            <v>SINAPI 97188</v>
          </cell>
        </row>
        <row r="95">
          <cell r="A95" t="str">
            <v>SINAPI 97189</v>
          </cell>
        </row>
        <row r="96">
          <cell r="A96" t="str">
            <v>SINAPI 97190</v>
          </cell>
        </row>
        <row r="97">
          <cell r="A97" t="str">
            <v>SINAPI 97191</v>
          </cell>
        </row>
        <row r="98">
          <cell r="A98" t="str">
            <v>SINAPI 97192</v>
          </cell>
        </row>
        <row r="99">
          <cell r="A99" t="str">
            <v>SINAPI 90694</v>
          </cell>
        </row>
        <row r="100">
          <cell r="A100" t="str">
            <v>SINAPI 90695</v>
          </cell>
        </row>
        <row r="101">
          <cell r="A101" t="str">
            <v>SINAPI 90696</v>
          </cell>
        </row>
        <row r="102">
          <cell r="A102" t="str">
            <v>SINAPI 90697</v>
          </cell>
        </row>
        <row r="103">
          <cell r="A103" t="str">
            <v>SINAPI 90698</v>
          </cell>
        </row>
        <row r="104">
          <cell r="A104" t="str">
            <v>SINAPI 90699</v>
          </cell>
        </row>
        <row r="105">
          <cell r="A105" t="str">
            <v>SINAPI 90700</v>
          </cell>
        </row>
        <row r="106">
          <cell r="A106" t="str">
            <v>SINAPI 90701</v>
          </cell>
        </row>
        <row r="107">
          <cell r="A107" t="str">
            <v>SINAPI 90702</v>
          </cell>
        </row>
        <row r="108">
          <cell r="A108" t="str">
            <v>SINAPI 90703</v>
          </cell>
        </row>
        <row r="109">
          <cell r="A109" t="str">
            <v>SINAPI 90704</v>
          </cell>
        </row>
        <row r="110">
          <cell r="A110" t="str">
            <v>SINAPI 90705</v>
          </cell>
        </row>
        <row r="111">
          <cell r="A111" t="str">
            <v>SINAPI 90706</v>
          </cell>
        </row>
        <row r="112">
          <cell r="A112" t="str">
            <v>SINAPI 90708</v>
          </cell>
        </row>
        <row r="113">
          <cell r="A113" t="str">
            <v>SINAPI 90709</v>
          </cell>
        </row>
        <row r="114">
          <cell r="A114" t="str">
            <v>SINAPI 90710</v>
          </cell>
        </row>
        <row r="115">
          <cell r="A115" t="str">
            <v>SINAPI 90711</v>
          </cell>
        </row>
        <row r="116">
          <cell r="A116" t="str">
            <v>SINAPI 90712</v>
          </cell>
        </row>
        <row r="117">
          <cell r="A117" t="str">
            <v>SINAPI 90713</v>
          </cell>
        </row>
        <row r="118">
          <cell r="A118" t="str">
            <v>SINAPI 90714</v>
          </cell>
        </row>
        <row r="119">
          <cell r="A119" t="str">
            <v>SINAPI 90715</v>
          </cell>
        </row>
        <row r="120">
          <cell r="A120" t="str">
            <v>SINAPI 90716</v>
          </cell>
        </row>
        <row r="121">
          <cell r="A121" t="str">
            <v>SINAPI 90717</v>
          </cell>
        </row>
        <row r="122">
          <cell r="A122" t="str">
            <v>SINAPI 90718</v>
          </cell>
        </row>
        <row r="123">
          <cell r="A123" t="str">
            <v>SINAPI 90719</v>
          </cell>
        </row>
        <row r="124">
          <cell r="A124" t="str">
            <v>SINAPI 90720</v>
          </cell>
        </row>
        <row r="125">
          <cell r="A125" t="str">
            <v>SINAPI 90721</v>
          </cell>
        </row>
        <row r="126">
          <cell r="A126" t="str">
            <v>SINAPI 90723</v>
          </cell>
        </row>
        <row r="127">
          <cell r="A127" t="str">
            <v>SINAPI 90724</v>
          </cell>
        </row>
        <row r="128">
          <cell r="A128" t="str">
            <v>SINAPI 90725</v>
          </cell>
        </row>
        <row r="129">
          <cell r="A129" t="str">
            <v>SINAPI 90726</v>
          </cell>
        </row>
        <row r="130">
          <cell r="A130" t="str">
            <v>SINAPI 90727</v>
          </cell>
        </row>
        <row r="131">
          <cell r="A131" t="str">
            <v>SINAPI 90728</v>
          </cell>
        </row>
        <row r="132">
          <cell r="A132" t="str">
            <v>SINAPI 90729</v>
          </cell>
        </row>
        <row r="133">
          <cell r="A133" t="str">
            <v>SINAPI 90730</v>
          </cell>
        </row>
        <row r="134">
          <cell r="A134" t="str">
            <v>SINAPI 90731</v>
          </cell>
        </row>
        <row r="135">
          <cell r="A135" t="str">
            <v>SINAPI 90732</v>
          </cell>
        </row>
        <row r="136">
          <cell r="A136" t="str">
            <v>SINAPI 90733</v>
          </cell>
        </row>
        <row r="137">
          <cell r="A137" t="str">
            <v>SINAPI 90734</v>
          </cell>
        </row>
        <row r="138">
          <cell r="A138" t="str">
            <v>SINAPI 90735</v>
          </cell>
        </row>
        <row r="139">
          <cell r="A139" t="str">
            <v>SINAPI 90736</v>
          </cell>
        </row>
        <row r="140">
          <cell r="A140" t="str">
            <v>SINAPI 90737</v>
          </cell>
        </row>
        <row r="141">
          <cell r="A141" t="str">
            <v>SINAPI 90738</v>
          </cell>
        </row>
        <row r="142">
          <cell r="A142" t="str">
            <v>SINAPI 90739</v>
          </cell>
        </row>
        <row r="143">
          <cell r="A143" t="str">
            <v>SINAPI 90740</v>
          </cell>
        </row>
        <row r="144">
          <cell r="A144" t="str">
            <v>SINAPI 90741</v>
          </cell>
        </row>
        <row r="145">
          <cell r="A145" t="str">
            <v>SINAPI 90742</v>
          </cell>
        </row>
        <row r="146">
          <cell r="A146" t="str">
            <v>SINAPI 90743</v>
          </cell>
        </row>
        <row r="147">
          <cell r="A147" t="str">
            <v>SINAPI 90744</v>
          </cell>
        </row>
        <row r="148">
          <cell r="A148" t="str">
            <v>SINAPI 90745</v>
          </cell>
        </row>
        <row r="149">
          <cell r="A149" t="str">
            <v>SINAPI 90746</v>
          </cell>
        </row>
        <row r="150">
          <cell r="A150" t="str">
            <v>SINAPI 90747</v>
          </cell>
        </row>
        <row r="151">
          <cell r="A151" t="str">
            <v>SINAPI 90748</v>
          </cell>
        </row>
        <row r="152">
          <cell r="A152" t="str">
            <v>SINAPI 90749</v>
          </cell>
        </row>
        <row r="153">
          <cell r="A153" t="str">
            <v>SINAPI 90750</v>
          </cell>
        </row>
        <row r="154">
          <cell r="A154" t="str">
            <v>SINAPI 90751</v>
          </cell>
        </row>
        <row r="155">
          <cell r="A155" t="str">
            <v>SINAPI 90752</v>
          </cell>
        </row>
        <row r="156">
          <cell r="A156" t="str">
            <v>SINAPI 90753</v>
          </cell>
        </row>
        <row r="157">
          <cell r="A157" t="str">
            <v>SINAPI 90754</v>
          </cell>
        </row>
        <row r="158">
          <cell r="A158" t="str">
            <v>SINAPI 90755</v>
          </cell>
        </row>
        <row r="159">
          <cell r="A159" t="str">
            <v>SINAPI 90756</v>
          </cell>
        </row>
        <row r="160">
          <cell r="A160" t="str">
            <v>SINAPI 90757</v>
          </cell>
        </row>
        <row r="161">
          <cell r="A161" t="str">
            <v>SINAPI 90758</v>
          </cell>
        </row>
        <row r="162">
          <cell r="A162" t="str">
            <v>SINAPI 90759</v>
          </cell>
        </row>
        <row r="163">
          <cell r="A163" t="str">
            <v>SINAPI 90760</v>
          </cell>
        </row>
        <row r="164">
          <cell r="A164" t="str">
            <v>SINAPI 90761</v>
          </cell>
        </row>
        <row r="165">
          <cell r="A165" t="str">
            <v>SINAPI 90762</v>
          </cell>
        </row>
        <row r="166">
          <cell r="A166" t="str">
            <v>SINAPI 94869</v>
          </cell>
        </row>
        <row r="167">
          <cell r="A167" t="str">
            <v>SINAPI 94870</v>
          </cell>
        </row>
        <row r="168">
          <cell r="A168" t="str">
            <v>SINAPI 94871</v>
          </cell>
        </row>
        <row r="169">
          <cell r="A169" t="str">
            <v>SINAPI 94872</v>
          </cell>
        </row>
        <row r="170">
          <cell r="A170" t="str">
            <v>SINAPI 94875</v>
          </cell>
        </row>
        <row r="171">
          <cell r="A171" t="str">
            <v>SINAPI 94876</v>
          </cell>
        </row>
        <row r="172">
          <cell r="A172" t="str">
            <v>SINAPI 94878</v>
          </cell>
        </row>
        <row r="173">
          <cell r="A173" t="str">
            <v>SINAPI 94879</v>
          </cell>
        </row>
        <row r="174">
          <cell r="A174" t="str">
            <v>SINAPI 94880</v>
          </cell>
        </row>
        <row r="175">
          <cell r="A175" t="str">
            <v>SINAPI 94881</v>
          </cell>
        </row>
        <row r="176">
          <cell r="A176" t="str">
            <v>SINAPI 94882</v>
          </cell>
        </row>
        <row r="177">
          <cell r="A177" t="str">
            <v>SINAPI 94884</v>
          </cell>
        </row>
        <row r="178">
          <cell r="A178" t="str">
            <v>SINAPI 94885</v>
          </cell>
        </row>
        <row r="179">
          <cell r="A179" t="str">
            <v>SINAPI 94886</v>
          </cell>
        </row>
        <row r="180">
          <cell r="A180" t="str">
            <v>SINAPI 94887</v>
          </cell>
        </row>
        <row r="181">
          <cell r="A181" t="str">
            <v>SINAPI 94888</v>
          </cell>
        </row>
        <row r="182">
          <cell r="A182" t="str">
            <v>SINAPI 94891</v>
          </cell>
        </row>
        <row r="183">
          <cell r="A183" t="str">
            <v>SINAPI 94892</v>
          </cell>
        </row>
        <row r="184">
          <cell r="A184" t="str">
            <v>SINAPI 94894</v>
          </cell>
        </row>
        <row r="185">
          <cell r="A185" t="str">
            <v>SINAPI 94895</v>
          </cell>
        </row>
        <row r="186">
          <cell r="A186" t="str">
            <v>SINAPI 94896</v>
          </cell>
        </row>
        <row r="187">
          <cell r="A187" t="str">
            <v>SINAPI 94897</v>
          </cell>
        </row>
        <row r="188">
          <cell r="A188" t="str">
            <v>SINAPI 94898</v>
          </cell>
        </row>
        <row r="189">
          <cell r="A189" t="str">
            <v>SINAPI 94900</v>
          </cell>
        </row>
        <row r="190">
          <cell r="A190" t="str">
            <v>SINAPI 97121</v>
          </cell>
        </row>
        <row r="191">
          <cell r="A191" t="str">
            <v>SINAPI 97122</v>
          </cell>
        </row>
        <row r="192">
          <cell r="A192" t="str">
            <v>SINAPI 97123</v>
          </cell>
        </row>
        <row r="193">
          <cell r="A193" t="str">
            <v>SINAPI 97124</v>
          </cell>
        </row>
        <row r="194">
          <cell r="A194" t="str">
            <v>SINAPI 97125</v>
          </cell>
        </row>
        <row r="195">
          <cell r="A195" t="str">
            <v>SINAPI 97126</v>
          </cell>
        </row>
        <row r="196">
          <cell r="A196" t="str">
            <v>SINAPI 92833</v>
          </cell>
        </row>
        <row r="197">
          <cell r="A197" t="str">
            <v>SINAPI 92834</v>
          </cell>
        </row>
        <row r="198">
          <cell r="A198" t="str">
            <v>SINAPI 92835</v>
          </cell>
        </row>
        <row r="199">
          <cell r="A199" t="str">
            <v>SINAPI 92836</v>
          </cell>
        </row>
        <row r="200">
          <cell r="A200" t="str">
            <v>SINAPI 92837</v>
          </cell>
        </row>
        <row r="201">
          <cell r="A201" t="str">
            <v>SINAPI 92838</v>
          </cell>
        </row>
        <row r="202">
          <cell r="A202" t="str">
            <v>SINAPI 92839</v>
          </cell>
        </row>
        <row r="203">
          <cell r="A203" t="str">
            <v>SINAPI 92840</v>
          </cell>
        </row>
        <row r="204">
          <cell r="A204" t="str">
            <v>SINAPI 92841</v>
          </cell>
        </row>
        <row r="205">
          <cell r="A205" t="str">
            <v>SINAPI 92842</v>
          </cell>
        </row>
        <row r="206">
          <cell r="A206" t="str">
            <v>SINAPI 92844</v>
          </cell>
        </row>
        <row r="207">
          <cell r="A207" t="str">
            <v>SINAPI 92846</v>
          </cell>
        </row>
        <row r="208">
          <cell r="A208" t="str">
            <v>SINAPI 92847</v>
          </cell>
        </row>
        <row r="209">
          <cell r="A209" t="str">
            <v>SINAPI 92848</v>
          </cell>
        </row>
        <row r="210">
          <cell r="A210" t="str">
            <v>SINAPI 92849</v>
          </cell>
        </row>
        <row r="211">
          <cell r="A211" t="str">
            <v>SINAPI 92850</v>
          </cell>
        </row>
        <row r="212">
          <cell r="A212" t="str">
            <v>SINAPI 92851</v>
          </cell>
        </row>
        <row r="213">
          <cell r="A213" t="str">
            <v>SINAPI 92852</v>
          </cell>
        </row>
        <row r="214">
          <cell r="A214" t="str">
            <v>SINAPI 92853</v>
          </cell>
        </row>
        <row r="215">
          <cell r="A215" t="str">
            <v>SINAPI 92854</v>
          </cell>
        </row>
        <row r="216">
          <cell r="A216" t="str">
            <v>SINAPI 92855</v>
          </cell>
        </row>
        <row r="217">
          <cell r="A217" t="str">
            <v>SINAPI 92856</v>
          </cell>
        </row>
        <row r="218">
          <cell r="A218" t="str">
            <v>SINAPI 92857</v>
          </cell>
        </row>
        <row r="219">
          <cell r="A219" t="str">
            <v>SINAPI 92858</v>
          </cell>
        </row>
        <row r="220">
          <cell r="A220" t="str">
            <v>SINAPI 92860</v>
          </cell>
        </row>
        <row r="221">
          <cell r="A221" t="str">
            <v>SINAPI 92862</v>
          </cell>
        </row>
        <row r="222">
          <cell r="A222" t="str">
            <v>SINAPI 92863</v>
          </cell>
        </row>
        <row r="223">
          <cell r="A223" t="str">
            <v>SINAPI 92864</v>
          </cell>
        </row>
        <row r="224">
          <cell r="A224" t="str">
            <v>SINAPI 92210</v>
          </cell>
        </row>
        <row r="225">
          <cell r="A225" t="str">
            <v>SINAPI 92211</v>
          </cell>
        </row>
        <row r="226">
          <cell r="A226" t="str">
            <v>SINAPI 92212</v>
          </cell>
        </row>
        <row r="227">
          <cell r="A227" t="str">
            <v>SINAPI 92213</v>
          </cell>
        </row>
        <row r="228">
          <cell r="A228" t="str">
            <v>SINAPI 92214</v>
          </cell>
        </row>
        <row r="229">
          <cell r="A229" t="str">
            <v>SINAPI 92215</v>
          </cell>
        </row>
        <row r="230">
          <cell r="A230" t="str">
            <v>SINAPI 92216</v>
          </cell>
        </row>
        <row r="231">
          <cell r="A231" t="str">
            <v>SINAPI 92219</v>
          </cell>
        </row>
        <row r="232">
          <cell r="A232" t="str">
            <v>SINAPI 92220</v>
          </cell>
        </row>
        <row r="233">
          <cell r="A233" t="str">
            <v>SINAPI 92221</v>
          </cell>
        </row>
        <row r="234">
          <cell r="A234" t="str">
            <v>SINAPI 92222</v>
          </cell>
        </row>
        <row r="235">
          <cell r="A235" t="str">
            <v>SINAPI 92223</v>
          </cell>
        </row>
        <row r="236">
          <cell r="A236" t="str">
            <v>SINAPI 92224</v>
          </cell>
        </row>
        <row r="237">
          <cell r="A237" t="str">
            <v>SINAPI 92226</v>
          </cell>
        </row>
        <row r="238">
          <cell r="A238" t="str">
            <v>SINAPI 92808</v>
          </cell>
        </row>
        <row r="239">
          <cell r="A239" t="str">
            <v>SINAPI 92809</v>
          </cell>
        </row>
        <row r="240">
          <cell r="A240" t="str">
            <v>SINAPI 92810</v>
          </cell>
        </row>
        <row r="241">
          <cell r="A241" t="str">
            <v>SINAPI 92811</v>
          </cell>
        </row>
        <row r="242">
          <cell r="A242" t="str">
            <v>SINAPI 92812</v>
          </cell>
        </row>
        <row r="243">
          <cell r="A243" t="str">
            <v>SINAPI 92813</v>
          </cell>
        </row>
        <row r="244">
          <cell r="A244" t="str">
            <v>SINAPI 92814</v>
          </cell>
        </row>
        <row r="245">
          <cell r="A245" t="str">
            <v>SINAPI 92815</v>
          </cell>
        </row>
        <row r="246">
          <cell r="A246" t="str">
            <v>SINAPI 92816</v>
          </cell>
        </row>
        <row r="247">
          <cell r="A247" t="str">
            <v>SINAPI 92817</v>
          </cell>
        </row>
        <row r="248">
          <cell r="A248" t="str">
            <v>SINAPI 92818</v>
          </cell>
        </row>
        <row r="249">
          <cell r="A249" t="str">
            <v>SINAPI 92819</v>
          </cell>
        </row>
        <row r="250">
          <cell r="A250" t="str">
            <v>SINAPI 92820</v>
          </cell>
        </row>
        <row r="251">
          <cell r="A251" t="str">
            <v>SINAPI 92821</v>
          </cell>
        </row>
        <row r="252">
          <cell r="A252" t="str">
            <v>SINAPI 92822</v>
          </cell>
        </row>
        <row r="253">
          <cell r="A253" t="str">
            <v>SINAPI 92824</v>
          </cell>
        </row>
        <row r="254">
          <cell r="A254" t="str">
            <v>SINAPI 92825</v>
          </cell>
        </row>
        <row r="255">
          <cell r="A255" t="str">
            <v>SINAPI 92826</v>
          </cell>
        </row>
        <row r="256">
          <cell r="A256" t="str">
            <v>SINAPI 92827</v>
          </cell>
        </row>
        <row r="257">
          <cell r="A257" t="str">
            <v>SINAPI 92828</v>
          </cell>
        </row>
        <row r="258">
          <cell r="A258" t="str">
            <v>SINAPI 92829</v>
          </cell>
        </row>
        <row r="259">
          <cell r="A259" t="str">
            <v>SINAPI 92830</v>
          </cell>
        </row>
        <row r="260">
          <cell r="A260" t="str">
            <v>SINAPI 92831</v>
          </cell>
        </row>
        <row r="261">
          <cell r="A261" t="str">
            <v>SINAPI 92832</v>
          </cell>
        </row>
        <row r="262">
          <cell r="A262" t="str">
            <v>SINAPI 95565</v>
          </cell>
        </row>
        <row r="263">
          <cell r="A263" t="str">
            <v>SINAPI 95566</v>
          </cell>
        </row>
        <row r="264">
          <cell r="A264" t="str">
            <v>SINAPI 95567</v>
          </cell>
        </row>
        <row r="265">
          <cell r="A265" t="str">
            <v>SINAPI 95568</v>
          </cell>
        </row>
        <row r="266">
          <cell r="A266" t="str">
            <v>SINAPI 95569</v>
          </cell>
        </row>
        <row r="267">
          <cell r="A267" t="str">
            <v>SINAPI 95570</v>
          </cell>
        </row>
        <row r="268">
          <cell r="A268" t="str">
            <v>SINAPI 95571</v>
          </cell>
        </row>
        <row r="269">
          <cell r="A269" t="str">
            <v>SINAPI 95572</v>
          </cell>
        </row>
        <row r="270">
          <cell r="A270" t="str">
            <v>SINAPI 73606</v>
          </cell>
        </row>
        <row r="271">
          <cell r="A271" t="str">
            <v>SINAPI 73607</v>
          </cell>
        </row>
        <row r="272">
          <cell r="A272" t="str">
            <v>SINAPI 83623</v>
          </cell>
        </row>
        <row r="273">
          <cell r="A273" t="str">
            <v>SINAPI 83624</v>
          </cell>
        </row>
        <row r="274">
          <cell r="A274" t="str">
            <v>SINAPI 83626</v>
          </cell>
        </row>
        <row r="275">
          <cell r="A275" t="str">
            <v>SINAPI 83627</v>
          </cell>
        </row>
        <row r="276">
          <cell r="A276" t="str">
            <v>SINAPI 83724</v>
          </cell>
        </row>
        <row r="277">
          <cell r="A277" t="str">
            <v>SINAPI 83725</v>
          </cell>
        </row>
        <row r="278">
          <cell r="A278" t="str">
            <v>SINAPI 83726</v>
          </cell>
        </row>
        <row r="279">
          <cell r="A279" t="str">
            <v>SINAPI 97127</v>
          </cell>
        </row>
        <row r="280">
          <cell r="A280" t="str">
            <v>SINAPI 97128</v>
          </cell>
        </row>
        <row r="281">
          <cell r="A281" t="str">
            <v>SINAPI 97129</v>
          </cell>
        </row>
        <row r="282">
          <cell r="A282" t="str">
            <v>SINAPI 97130</v>
          </cell>
        </row>
        <row r="283">
          <cell r="A283" t="str">
            <v>SINAPI 97131</v>
          </cell>
        </row>
        <row r="284">
          <cell r="A284" t="str">
            <v>SINAPI 97132</v>
          </cell>
        </row>
        <row r="285">
          <cell r="A285" t="str">
            <v>SINAPI 97133</v>
          </cell>
        </row>
        <row r="286">
          <cell r="A286" t="str">
            <v>SINAPI 97134</v>
          </cell>
        </row>
        <row r="287">
          <cell r="A287" t="str">
            <v>SINAPI 97135</v>
          </cell>
        </row>
        <row r="288">
          <cell r="A288" t="str">
            <v>SINAPI 97136</v>
          </cell>
        </row>
        <row r="289">
          <cell r="A289" t="str">
            <v>SINAPI 97137</v>
          </cell>
        </row>
        <row r="290">
          <cell r="A290" t="str">
            <v>SINAPI 97138</v>
          </cell>
        </row>
        <row r="291">
          <cell r="A291" t="str">
            <v>SINAPI 97139</v>
          </cell>
        </row>
        <row r="292">
          <cell r="A292" t="str">
            <v>SINAPI 97140</v>
          </cell>
        </row>
        <row r="293">
          <cell r="A293" t="str">
            <v>SINAPI 83520</v>
          </cell>
        </row>
        <row r="294">
          <cell r="A294" t="str">
            <v>SINAPI 83531</v>
          </cell>
        </row>
        <row r="295">
          <cell r="A295" t="str">
            <v>SINAPI 83535</v>
          </cell>
        </row>
        <row r="296">
          <cell r="A296" t="str">
            <v>SINAPI 92235</v>
          </cell>
        </row>
        <row r="297">
          <cell r="A297" t="str">
            <v>SINAPI 93206</v>
          </cell>
        </row>
        <row r="298">
          <cell r="A298" t="str">
            <v>SINAPI 93207</v>
          </cell>
        </row>
        <row r="299">
          <cell r="A299" t="str">
            <v>SINAPI 93208</v>
          </cell>
        </row>
        <row r="300">
          <cell r="A300" t="str">
            <v>SINAPI 93209</v>
          </cell>
        </row>
        <row r="301">
          <cell r="A301" t="str">
            <v>SINAPI 93210</v>
          </cell>
        </row>
        <row r="302">
          <cell r="A302" t="str">
            <v>SINAPI 93211</v>
          </cell>
        </row>
        <row r="303">
          <cell r="A303" t="str">
            <v>SINAPI 93212</v>
          </cell>
        </row>
        <row r="304">
          <cell r="A304" t="str">
            <v>SINAPI 93213</v>
          </cell>
        </row>
        <row r="305">
          <cell r="A305" t="str">
            <v>SINAPI 93214</v>
          </cell>
        </row>
        <row r="306">
          <cell r="A306" t="str">
            <v>SINAPI 93243</v>
          </cell>
        </row>
        <row r="307">
          <cell r="A307" t="str">
            <v>SINAPI 93582</v>
          </cell>
        </row>
        <row r="308">
          <cell r="A308" t="str">
            <v>SINAPI 93583</v>
          </cell>
        </row>
        <row r="309">
          <cell r="A309" t="str">
            <v>SINAPI 93584</v>
          </cell>
        </row>
        <row r="310">
          <cell r="A310" t="str">
            <v>SINAPI 93585</v>
          </cell>
        </row>
        <row r="311">
          <cell r="A311" t="str">
            <v>SINAPI 98441</v>
          </cell>
        </row>
        <row r="312">
          <cell r="A312" t="str">
            <v>SINAPI 98442</v>
          </cell>
        </row>
        <row r="313">
          <cell r="A313" t="str">
            <v>SINAPI 98443</v>
          </cell>
        </row>
        <row r="314">
          <cell r="A314" t="str">
            <v>SINAPI 98444</v>
          </cell>
        </row>
        <row r="315">
          <cell r="A315" t="str">
            <v>SINAPI 98445</v>
          </cell>
        </row>
        <row r="316">
          <cell r="A316" t="str">
            <v>SINAPI 98446</v>
          </cell>
        </row>
        <row r="317">
          <cell r="A317" t="str">
            <v>SINAPI 98447</v>
          </cell>
        </row>
        <row r="318">
          <cell r="A318" t="str">
            <v>SINAPI 98448</v>
          </cell>
        </row>
        <row r="319">
          <cell r="A319" t="str">
            <v>SINAPI 98449</v>
          </cell>
        </row>
        <row r="320">
          <cell r="A320" t="str">
            <v>SINAPI 98450</v>
          </cell>
        </row>
        <row r="321">
          <cell r="A321" t="str">
            <v>SINAPI 98451</v>
          </cell>
        </row>
        <row r="322">
          <cell r="A322" t="str">
            <v>SINAPI 98452</v>
          </cell>
        </row>
        <row r="323">
          <cell r="A323" t="str">
            <v>SINAPI 98453</v>
          </cell>
        </row>
        <row r="324">
          <cell r="A324" t="str">
            <v>SINAPI 98454</v>
          </cell>
        </row>
        <row r="325">
          <cell r="A325" t="str">
            <v>SINAPI 98455</v>
          </cell>
        </row>
        <row r="326">
          <cell r="A326" t="str">
            <v>SINAPI 98456</v>
          </cell>
        </row>
        <row r="327">
          <cell r="A327" t="str">
            <v>SINAPI 98458</v>
          </cell>
        </row>
        <row r="328">
          <cell r="A328" t="str">
            <v>SINAPI 98459</v>
          </cell>
        </row>
        <row r="329">
          <cell r="A329" t="str">
            <v>SINAPI 98460</v>
          </cell>
        </row>
        <row r="330">
          <cell r="A330" t="str">
            <v>SINAPI 98461</v>
          </cell>
        </row>
        <row r="331">
          <cell r="A331" t="str">
            <v>SINAPI 98462</v>
          </cell>
        </row>
        <row r="332">
          <cell r="A332" t="str">
            <v>SINAPI 74209/1</v>
          </cell>
        </row>
        <row r="333">
          <cell r="A333" t="str">
            <v>SINAPI 5631</v>
          </cell>
        </row>
        <row r="334">
          <cell r="A334" t="str">
            <v>SINAPI 5678</v>
          </cell>
        </row>
        <row r="335">
          <cell r="A335" t="str">
            <v>SINAPI 5680</v>
          </cell>
        </row>
        <row r="336">
          <cell r="A336" t="str">
            <v>SINAPI 5684</v>
          </cell>
        </row>
        <row r="337">
          <cell r="A337" t="str">
            <v>SINAPI 5689</v>
          </cell>
        </row>
        <row r="338">
          <cell r="A338" t="str">
            <v>SINAPI 5795</v>
          </cell>
        </row>
        <row r="339">
          <cell r="A339" t="str">
            <v>SINAPI 5811</v>
          </cell>
        </row>
        <row r="340">
          <cell r="A340" t="str">
            <v>SINAPI 5823</v>
          </cell>
        </row>
        <row r="341">
          <cell r="A341" t="str">
            <v>SINAPI 5824</v>
          </cell>
        </row>
        <row r="342">
          <cell r="A342" t="str">
            <v>SINAPI 5835</v>
          </cell>
        </row>
        <row r="343">
          <cell r="A343" t="str">
            <v>SINAPI 5839</v>
          </cell>
        </row>
        <row r="344">
          <cell r="A344" t="str">
            <v>SINAPI 5843</v>
          </cell>
        </row>
        <row r="345">
          <cell r="A345" t="str">
            <v>SINAPI 5847</v>
          </cell>
        </row>
        <row r="346">
          <cell r="A346" t="str">
            <v>SINAPI 5851</v>
          </cell>
        </row>
        <row r="347">
          <cell r="A347" t="str">
            <v>SINAPI 5855</v>
          </cell>
        </row>
        <row r="348">
          <cell r="A348" t="str">
            <v>SINAPI 5863</v>
          </cell>
        </row>
        <row r="349">
          <cell r="A349" t="str">
            <v>SINAPI 5867</v>
          </cell>
        </row>
        <row r="350">
          <cell r="A350" t="str">
            <v>SINAPI 5875</v>
          </cell>
        </row>
        <row r="351">
          <cell r="A351" t="str">
            <v>SINAPI 5879</v>
          </cell>
        </row>
        <row r="352">
          <cell r="A352" t="str">
            <v>SINAPI 5882</v>
          </cell>
        </row>
        <row r="353">
          <cell r="A353" t="str">
            <v>SINAPI 5890</v>
          </cell>
        </row>
        <row r="354">
          <cell r="A354" t="str">
            <v>SINAPI 5894</v>
          </cell>
        </row>
        <row r="355">
          <cell r="A355" t="str">
            <v>SINAPI 5901</v>
          </cell>
        </row>
        <row r="356">
          <cell r="A356" t="str">
            <v>SINAPI 5909</v>
          </cell>
        </row>
        <row r="357">
          <cell r="A357" t="str">
            <v>SINAPI 5921</v>
          </cell>
        </row>
        <row r="358">
          <cell r="A358" t="str">
            <v>SINAPI 5928</v>
          </cell>
        </row>
        <row r="359">
          <cell r="A359" t="str">
            <v>SINAPI 5932</v>
          </cell>
        </row>
        <row r="360">
          <cell r="A360" t="str">
            <v>SINAPI 5940</v>
          </cell>
        </row>
        <row r="361">
          <cell r="A361" t="str">
            <v>SINAPI 5944</v>
          </cell>
        </row>
        <row r="362">
          <cell r="A362" t="str">
            <v>SINAPI 5953</v>
          </cell>
        </row>
        <row r="363">
          <cell r="A363" t="str">
            <v>SINAPI 6259</v>
          </cell>
        </row>
        <row r="364">
          <cell r="A364" t="str">
            <v>SINAPI 6879</v>
          </cell>
        </row>
        <row r="365">
          <cell r="A365" t="str">
            <v>SINAPI 7030</v>
          </cell>
        </row>
        <row r="366">
          <cell r="A366" t="str">
            <v>SINAPI 7042</v>
          </cell>
        </row>
        <row r="367">
          <cell r="A367" t="str">
            <v>SINAPI 7049</v>
          </cell>
        </row>
        <row r="368">
          <cell r="A368" t="str">
            <v>SINAPI 67826</v>
          </cell>
        </row>
        <row r="369">
          <cell r="A369" t="str">
            <v>SINAPI 73417</v>
          </cell>
        </row>
        <row r="370">
          <cell r="A370" t="str">
            <v>SINAPI 73436</v>
          </cell>
        </row>
        <row r="371">
          <cell r="A371" t="str">
            <v>SINAPI 73467</v>
          </cell>
        </row>
        <row r="372">
          <cell r="A372" t="str">
            <v>SINAPI 73536</v>
          </cell>
        </row>
        <row r="373">
          <cell r="A373" t="str">
            <v>SINAPI 83362</v>
          </cell>
        </row>
        <row r="374">
          <cell r="A374" t="str">
            <v>SINAPI 83765</v>
          </cell>
        </row>
        <row r="375">
          <cell r="A375" t="str">
            <v>SINAPI 87445</v>
          </cell>
        </row>
        <row r="376">
          <cell r="A376" t="str">
            <v>SINAPI 88386</v>
          </cell>
        </row>
        <row r="377">
          <cell r="A377" t="str">
            <v>SINAPI 88393</v>
          </cell>
        </row>
        <row r="378">
          <cell r="A378" t="str">
            <v>SINAPI 88399</v>
          </cell>
        </row>
        <row r="379">
          <cell r="A379" t="str">
            <v>SINAPI 88418</v>
          </cell>
        </row>
        <row r="380">
          <cell r="A380" t="str">
            <v>SINAPI 88433</v>
          </cell>
        </row>
        <row r="381">
          <cell r="A381" t="str">
            <v>SINAPI 88830</v>
          </cell>
        </row>
        <row r="382">
          <cell r="A382" t="str">
            <v>SINAPI 88843</v>
          </cell>
        </row>
        <row r="383">
          <cell r="A383" t="str">
            <v>SINAPI 88907</v>
          </cell>
        </row>
        <row r="384">
          <cell r="A384" t="str">
            <v>SINAPI 89021</v>
          </cell>
        </row>
        <row r="385">
          <cell r="A385" t="str">
            <v>SINAPI 89028</v>
          </cell>
        </row>
        <row r="386">
          <cell r="A386" t="str">
            <v>SINAPI 89032</v>
          </cell>
        </row>
        <row r="387">
          <cell r="A387" t="str">
            <v>SINAPI 89035</v>
          </cell>
        </row>
        <row r="388">
          <cell r="A388" t="str">
            <v>SINAPI 89225</v>
          </cell>
        </row>
        <row r="389">
          <cell r="A389" t="str">
            <v>SINAPI 89234</v>
          </cell>
        </row>
        <row r="390">
          <cell r="A390" t="str">
            <v>SINAPI 89242</v>
          </cell>
        </row>
        <row r="391">
          <cell r="A391" t="str">
            <v>SINAPI 89250</v>
          </cell>
        </row>
        <row r="392">
          <cell r="A392" t="str">
            <v>SINAPI 89257</v>
          </cell>
        </row>
        <row r="393">
          <cell r="A393" t="str">
            <v>SINAPI 89272</v>
          </cell>
        </row>
        <row r="394">
          <cell r="A394" t="str">
            <v>SINAPI 89278</v>
          </cell>
        </row>
        <row r="395">
          <cell r="A395" t="str">
            <v>SINAPI 89843</v>
          </cell>
        </row>
        <row r="396">
          <cell r="A396" t="str">
            <v>SINAPI 89876</v>
          </cell>
        </row>
        <row r="397">
          <cell r="A397" t="str">
            <v>SINAPI 89883</v>
          </cell>
        </row>
        <row r="398">
          <cell r="A398" t="str">
            <v>SINAPI 90586</v>
          </cell>
        </row>
        <row r="399">
          <cell r="A399" t="str">
            <v>SINAPI 90625</v>
          </cell>
        </row>
        <row r="400">
          <cell r="A400" t="str">
            <v>SINAPI 90631</v>
          </cell>
        </row>
        <row r="401">
          <cell r="A401" t="str">
            <v>SINAPI 90637</v>
          </cell>
        </row>
        <row r="402">
          <cell r="A402" t="str">
            <v>SINAPI 90643</v>
          </cell>
        </row>
        <row r="403">
          <cell r="A403" t="str">
            <v>SINAPI 90650</v>
          </cell>
        </row>
        <row r="404">
          <cell r="A404" t="str">
            <v>SINAPI 90656</v>
          </cell>
        </row>
        <row r="405">
          <cell r="A405" t="str">
            <v>SINAPI 90662</v>
          </cell>
        </row>
        <row r="406">
          <cell r="A406" t="str">
            <v>SINAPI 90668</v>
          </cell>
        </row>
        <row r="407">
          <cell r="A407" t="str">
            <v>SINAPI 90674</v>
          </cell>
        </row>
        <row r="408">
          <cell r="A408" t="str">
            <v>SINAPI 90680</v>
          </cell>
        </row>
        <row r="409">
          <cell r="A409" t="str">
            <v>SINAPI 90686</v>
          </cell>
        </row>
        <row r="410">
          <cell r="A410" t="str">
            <v>SINAPI 90692</v>
          </cell>
        </row>
        <row r="411">
          <cell r="A411" t="str">
            <v>SINAPI 90964</v>
          </cell>
        </row>
        <row r="412">
          <cell r="A412" t="str">
            <v>SINAPI 90972</v>
          </cell>
        </row>
        <row r="413">
          <cell r="A413" t="str">
            <v>SINAPI 90979</v>
          </cell>
        </row>
        <row r="414">
          <cell r="A414" t="str">
            <v>SINAPI 90991</v>
          </cell>
        </row>
        <row r="415">
          <cell r="A415" t="str">
            <v>SINAPI 90999</v>
          </cell>
        </row>
        <row r="416">
          <cell r="A416" t="str">
            <v>SINAPI 91031</v>
          </cell>
        </row>
        <row r="417">
          <cell r="A417" t="str">
            <v>SINAPI 91277</v>
          </cell>
        </row>
        <row r="418">
          <cell r="A418" t="str">
            <v>SINAPI 91283</v>
          </cell>
        </row>
        <row r="419">
          <cell r="A419" t="str">
            <v>SINAPI 91386</v>
          </cell>
        </row>
        <row r="420">
          <cell r="A420" t="str">
            <v>SINAPI 91533</v>
          </cell>
        </row>
        <row r="421">
          <cell r="A421" t="str">
            <v>SINAPI 91634</v>
          </cell>
        </row>
        <row r="422">
          <cell r="A422" t="str">
            <v>SINAPI 91645</v>
          </cell>
        </row>
        <row r="423">
          <cell r="A423" t="str">
            <v>SINAPI 91692</v>
          </cell>
        </row>
        <row r="424">
          <cell r="A424" t="str">
            <v>SINAPI 92043</v>
          </cell>
        </row>
        <row r="425">
          <cell r="A425" t="str">
            <v>SINAPI 92106</v>
          </cell>
        </row>
        <row r="426">
          <cell r="A426" t="str">
            <v>SINAPI 92112</v>
          </cell>
        </row>
        <row r="427">
          <cell r="A427" t="str">
            <v>SINAPI 92118</v>
          </cell>
        </row>
        <row r="428">
          <cell r="A428" t="str">
            <v>SINAPI 92138</v>
          </cell>
        </row>
        <row r="429">
          <cell r="A429" t="str">
            <v>SINAPI 92145</v>
          </cell>
        </row>
        <row r="430">
          <cell r="A430" t="str">
            <v>SINAPI 92242</v>
          </cell>
        </row>
        <row r="431">
          <cell r="A431" t="str">
            <v>SINAPI 92716</v>
          </cell>
        </row>
        <row r="432">
          <cell r="A432" t="str">
            <v>SINAPI 92960</v>
          </cell>
        </row>
        <row r="433">
          <cell r="A433" t="str">
            <v>SINAPI 92966</v>
          </cell>
        </row>
        <row r="434">
          <cell r="A434" t="str">
            <v>SINAPI 93224</v>
          </cell>
        </row>
        <row r="435">
          <cell r="A435" t="str">
            <v>SINAPI 93233</v>
          </cell>
        </row>
        <row r="436">
          <cell r="A436" t="str">
            <v>SINAPI 93272</v>
          </cell>
        </row>
        <row r="437">
          <cell r="A437" t="str">
            <v>SINAPI 93281</v>
          </cell>
        </row>
        <row r="438">
          <cell r="A438" t="str">
            <v>SINAPI 93287</v>
          </cell>
        </row>
        <row r="439">
          <cell r="A439" t="str">
            <v>SINAPI 93402</v>
          </cell>
        </row>
        <row r="440">
          <cell r="A440" t="str">
            <v>SINAPI 93408</v>
          </cell>
        </row>
        <row r="441">
          <cell r="A441" t="str">
            <v>SINAPI 93415</v>
          </cell>
        </row>
        <row r="442">
          <cell r="A442" t="str">
            <v>SINAPI 93421</v>
          </cell>
        </row>
        <row r="443">
          <cell r="A443" t="str">
            <v>SINAPI 93427</v>
          </cell>
        </row>
        <row r="444">
          <cell r="A444" t="str">
            <v>SINAPI 93433</v>
          </cell>
        </row>
        <row r="445">
          <cell r="A445" t="str">
            <v>SINAPI 93439</v>
          </cell>
        </row>
        <row r="446">
          <cell r="A446" t="str">
            <v>SINAPI 95121</v>
          </cell>
        </row>
        <row r="447">
          <cell r="A447" t="str">
            <v>SINAPI 95127</v>
          </cell>
        </row>
        <row r="448">
          <cell r="A448" t="str">
            <v>SINAPI 95133</v>
          </cell>
        </row>
        <row r="449">
          <cell r="A449" t="str">
            <v>SINAPI 95139</v>
          </cell>
        </row>
        <row r="450">
          <cell r="A450" t="str">
            <v>SINAPI 95212</v>
          </cell>
        </row>
        <row r="451">
          <cell r="A451" t="str">
            <v>SINAPI 95218</v>
          </cell>
        </row>
        <row r="452">
          <cell r="A452" t="str">
            <v>SINAPI 95258</v>
          </cell>
        </row>
        <row r="453">
          <cell r="A453" t="str">
            <v>SINAPI 95264</v>
          </cell>
        </row>
        <row r="454">
          <cell r="A454" t="str">
            <v>SINAPI 95270</v>
          </cell>
        </row>
        <row r="455">
          <cell r="A455" t="str">
            <v>SINAPI 95276</v>
          </cell>
        </row>
        <row r="456">
          <cell r="A456" t="str">
            <v>SINAPI 95282</v>
          </cell>
        </row>
        <row r="457">
          <cell r="A457" t="str">
            <v>SINAPI 95620</v>
          </cell>
        </row>
        <row r="458">
          <cell r="A458" t="str">
            <v>SINAPI 95631</v>
          </cell>
        </row>
        <row r="459">
          <cell r="A459" t="str">
            <v>SINAPI 95702</v>
          </cell>
        </row>
        <row r="460">
          <cell r="A460" t="str">
            <v>SINAPI 95708</v>
          </cell>
        </row>
        <row r="461">
          <cell r="A461" t="str">
            <v>SINAPI 95714</v>
          </cell>
        </row>
        <row r="462">
          <cell r="A462" t="str">
            <v>SINAPI 95720</v>
          </cell>
        </row>
        <row r="463">
          <cell r="A463" t="str">
            <v>SINAPI 95872</v>
          </cell>
        </row>
        <row r="464">
          <cell r="A464" t="str">
            <v>SINAPI 96013</v>
          </cell>
        </row>
        <row r="465">
          <cell r="A465" t="str">
            <v>SINAPI 96020</v>
          </cell>
        </row>
        <row r="466">
          <cell r="A466" t="str">
            <v>SINAPI 96028</v>
          </cell>
        </row>
        <row r="467">
          <cell r="A467" t="str">
            <v>SINAPI 96035</v>
          </cell>
        </row>
        <row r="468">
          <cell r="A468" t="str">
            <v>SINAPI 96157</v>
          </cell>
        </row>
        <row r="469">
          <cell r="A469" t="str">
            <v>SINAPI 96158</v>
          </cell>
        </row>
        <row r="470">
          <cell r="A470" t="str">
            <v>SINAPI 96245</v>
          </cell>
        </row>
        <row r="471">
          <cell r="A471" t="str">
            <v>SINAPI 96303</v>
          </cell>
        </row>
        <row r="472">
          <cell r="A472" t="str">
            <v>SINAPI 96309</v>
          </cell>
        </row>
        <row r="473">
          <cell r="A473" t="str">
            <v>SINAPI 96463</v>
          </cell>
        </row>
        <row r="474">
          <cell r="A474" t="str">
            <v>SINAPI 98764</v>
          </cell>
        </row>
        <row r="475">
          <cell r="A475" t="str">
            <v>SINAPI 99833</v>
          </cell>
        </row>
        <row r="476">
          <cell r="A476" t="str">
            <v>SINAPI 5632</v>
          </cell>
        </row>
        <row r="477">
          <cell r="A477" t="str">
            <v>SINAPI 5679</v>
          </cell>
        </row>
        <row r="478">
          <cell r="A478" t="str">
            <v>SINAPI 5681</v>
          </cell>
        </row>
        <row r="479">
          <cell r="A479" t="str">
            <v>SINAPI 5685</v>
          </cell>
        </row>
        <row r="480">
          <cell r="A480" t="str">
            <v>SINAPI 5690</v>
          </cell>
        </row>
        <row r="481">
          <cell r="A481" t="str">
            <v>SINAPI 5806</v>
          </cell>
        </row>
        <row r="482">
          <cell r="A482" t="str">
            <v>SINAPI 5826</v>
          </cell>
        </row>
        <row r="483">
          <cell r="A483" t="str">
            <v>SINAPI 5829</v>
          </cell>
        </row>
        <row r="484">
          <cell r="A484" t="str">
            <v>SINAPI 5837</v>
          </cell>
        </row>
        <row r="485">
          <cell r="A485" t="str">
            <v>SINAPI 5841</v>
          </cell>
        </row>
        <row r="486">
          <cell r="A486" t="str">
            <v>SINAPI 5845</v>
          </cell>
        </row>
        <row r="487">
          <cell r="A487" t="str">
            <v>SINAPI 5849</v>
          </cell>
        </row>
        <row r="488">
          <cell r="A488" t="str">
            <v>SINAPI 5853</v>
          </cell>
        </row>
        <row r="489">
          <cell r="A489" t="str">
            <v>SINAPI 5857</v>
          </cell>
        </row>
        <row r="490">
          <cell r="A490" t="str">
            <v>SINAPI 5865</v>
          </cell>
        </row>
        <row r="491">
          <cell r="A491" t="str">
            <v>SINAPI 5869</v>
          </cell>
        </row>
        <row r="492">
          <cell r="A492" t="str">
            <v>SINAPI 5877</v>
          </cell>
        </row>
        <row r="493">
          <cell r="A493" t="str">
            <v>SINAPI 5881</v>
          </cell>
        </row>
        <row r="494">
          <cell r="A494" t="str">
            <v>SINAPI 5884</v>
          </cell>
        </row>
        <row r="495">
          <cell r="A495" t="str">
            <v>SINAPI 5892</v>
          </cell>
        </row>
        <row r="496">
          <cell r="A496" t="str">
            <v>SINAPI 5896</v>
          </cell>
        </row>
        <row r="497">
          <cell r="A497" t="str">
            <v>SINAPI 5903</v>
          </cell>
        </row>
        <row r="498">
          <cell r="A498" t="str">
            <v>SINAPI 5911</v>
          </cell>
        </row>
        <row r="499">
          <cell r="A499" t="str">
            <v>SINAPI 5923</v>
          </cell>
        </row>
        <row r="500">
          <cell r="A500" t="str">
            <v>SINAPI 5930</v>
          </cell>
        </row>
        <row r="501">
          <cell r="A501" t="str">
            <v>SINAPI 5934</v>
          </cell>
        </row>
        <row r="502">
          <cell r="A502" t="str">
            <v>SINAPI 5942</v>
          </cell>
        </row>
        <row r="503">
          <cell r="A503" t="str">
            <v>SINAPI 5946</v>
          </cell>
        </row>
        <row r="504">
          <cell r="A504" t="str">
            <v>SINAPI 5952</v>
          </cell>
        </row>
        <row r="505">
          <cell r="A505" t="str">
            <v>SINAPI 5954</v>
          </cell>
        </row>
        <row r="506">
          <cell r="A506" t="str">
            <v>SINAPI 5961</v>
          </cell>
        </row>
        <row r="507">
          <cell r="A507" t="str">
            <v>SINAPI 6260</v>
          </cell>
        </row>
        <row r="508">
          <cell r="A508" t="str">
            <v>SINAPI 6880</v>
          </cell>
        </row>
        <row r="509">
          <cell r="A509" t="str">
            <v>SINAPI 7031</v>
          </cell>
        </row>
        <row r="510">
          <cell r="A510" t="str">
            <v>SINAPI 7043</v>
          </cell>
        </row>
        <row r="511">
          <cell r="A511" t="str">
            <v>SINAPI 7050</v>
          </cell>
        </row>
        <row r="512">
          <cell r="A512" t="str">
            <v>SINAPI 67827</v>
          </cell>
        </row>
        <row r="513">
          <cell r="A513" t="str">
            <v>SINAPI 73395</v>
          </cell>
        </row>
        <row r="514">
          <cell r="A514" t="str">
            <v>SINAPI 83766</v>
          </cell>
        </row>
        <row r="515">
          <cell r="A515" t="str">
            <v>SINAPI 84013</v>
          </cell>
        </row>
        <row r="516">
          <cell r="A516" t="str">
            <v>SINAPI 87446</v>
          </cell>
        </row>
        <row r="517">
          <cell r="A517" t="str">
            <v>SINAPI 88392</v>
          </cell>
        </row>
        <row r="518">
          <cell r="A518" t="str">
            <v>SINAPI 88398</v>
          </cell>
        </row>
        <row r="519">
          <cell r="A519" t="str">
            <v>SINAPI 88404</v>
          </cell>
        </row>
        <row r="520">
          <cell r="A520" t="str">
            <v>SINAPI 88430</v>
          </cell>
        </row>
        <row r="521">
          <cell r="A521" t="str">
            <v>SINAPI 88438</v>
          </cell>
        </row>
        <row r="522">
          <cell r="A522" t="str">
            <v>SINAPI 88831</v>
          </cell>
        </row>
        <row r="523">
          <cell r="A523" t="str">
            <v>SINAPI 88844</v>
          </cell>
        </row>
        <row r="524">
          <cell r="A524" t="str">
            <v>SINAPI 88908</v>
          </cell>
        </row>
        <row r="525">
          <cell r="A525" t="str">
            <v>SINAPI 89022</v>
          </cell>
        </row>
        <row r="526">
          <cell r="A526" t="str">
            <v>SINAPI 89027</v>
          </cell>
        </row>
        <row r="527">
          <cell r="A527" t="str">
            <v>SINAPI 89031</v>
          </cell>
        </row>
        <row r="528">
          <cell r="A528" t="str">
            <v>SINAPI 89036</v>
          </cell>
        </row>
        <row r="529">
          <cell r="A529" t="str">
            <v>SINAPI 89218</v>
          </cell>
        </row>
        <row r="530">
          <cell r="A530" t="str">
            <v>SINAPI 89226</v>
          </cell>
        </row>
        <row r="531">
          <cell r="A531" t="str">
            <v>SINAPI 89235</v>
          </cell>
        </row>
        <row r="532">
          <cell r="A532" t="str">
            <v>SINAPI 89243</v>
          </cell>
        </row>
        <row r="533">
          <cell r="A533" t="str">
            <v>SINAPI 89251</v>
          </cell>
        </row>
        <row r="534">
          <cell r="A534" t="str">
            <v>SINAPI 89258</v>
          </cell>
        </row>
        <row r="535">
          <cell r="A535" t="str">
            <v>SINAPI 89273</v>
          </cell>
        </row>
        <row r="536">
          <cell r="A536" t="str">
            <v>SINAPI 89279</v>
          </cell>
        </row>
        <row r="537">
          <cell r="A537" t="str">
            <v>SINAPI 89877</v>
          </cell>
        </row>
        <row r="538">
          <cell r="A538" t="str">
            <v>SINAPI 89884</v>
          </cell>
        </row>
        <row r="539">
          <cell r="A539" t="str">
            <v>SINAPI 90587</v>
          </cell>
        </row>
        <row r="540">
          <cell r="A540" t="str">
            <v>SINAPI 90626</v>
          </cell>
        </row>
        <row r="541">
          <cell r="A541" t="str">
            <v>SINAPI 90632</v>
          </cell>
        </row>
        <row r="542">
          <cell r="A542" t="str">
            <v>SINAPI 90638</v>
          </cell>
        </row>
        <row r="543">
          <cell r="A543" t="str">
            <v>SINAPI 90644</v>
          </cell>
        </row>
        <row r="544">
          <cell r="A544" t="str">
            <v>SINAPI 90651</v>
          </cell>
        </row>
        <row r="545">
          <cell r="A545" t="str">
            <v>SINAPI 90657</v>
          </cell>
        </row>
        <row r="546">
          <cell r="A546" t="str">
            <v>SINAPI 90663</v>
          </cell>
        </row>
        <row r="547">
          <cell r="A547" t="str">
            <v>SINAPI 90669</v>
          </cell>
        </row>
        <row r="548">
          <cell r="A548" t="str">
            <v>SINAPI 90675</v>
          </cell>
        </row>
        <row r="549">
          <cell r="A549" t="str">
            <v>SINAPI 90681</v>
          </cell>
        </row>
        <row r="550">
          <cell r="A550" t="str">
            <v>SINAPI 90687</v>
          </cell>
        </row>
        <row r="551">
          <cell r="A551" t="str">
            <v>SINAPI 90693</v>
          </cell>
        </row>
        <row r="552">
          <cell r="A552" t="str">
            <v>SINAPI 90965</v>
          </cell>
        </row>
        <row r="553">
          <cell r="A553" t="str">
            <v>SINAPI 90973</v>
          </cell>
        </row>
        <row r="554">
          <cell r="A554" t="str">
            <v>SINAPI 90982</v>
          </cell>
        </row>
        <row r="555">
          <cell r="A555" t="str">
            <v>SINAPI 91001</v>
          </cell>
        </row>
        <row r="556">
          <cell r="A556" t="str">
            <v>SINAPI 91032</v>
          </cell>
        </row>
        <row r="557">
          <cell r="A557" t="str">
            <v>SINAPI 91278</v>
          </cell>
        </row>
        <row r="558">
          <cell r="A558" t="str">
            <v>SINAPI 91285</v>
          </cell>
        </row>
        <row r="559">
          <cell r="A559" t="str">
            <v>SINAPI 91387</v>
          </cell>
        </row>
        <row r="560">
          <cell r="A560" t="str">
            <v>SINAPI 91395</v>
          </cell>
        </row>
        <row r="561">
          <cell r="A561" t="str">
            <v>SINAPI 91486</v>
          </cell>
        </row>
        <row r="562">
          <cell r="A562" t="str">
            <v>SINAPI 91534</v>
          </cell>
        </row>
        <row r="563">
          <cell r="A563" t="str">
            <v>SINAPI 91635</v>
          </cell>
        </row>
        <row r="564">
          <cell r="A564" t="str">
            <v>SINAPI 91646</v>
          </cell>
        </row>
        <row r="565">
          <cell r="A565" t="str">
            <v>SINAPI 91693</v>
          </cell>
        </row>
        <row r="566">
          <cell r="A566" t="str">
            <v>SINAPI 92044</v>
          </cell>
        </row>
        <row r="567">
          <cell r="A567" t="str">
            <v>SINAPI 92107</v>
          </cell>
        </row>
        <row r="568">
          <cell r="A568" t="str">
            <v>SINAPI 92113</v>
          </cell>
        </row>
        <row r="569">
          <cell r="A569" t="str">
            <v>SINAPI 92119</v>
          </cell>
        </row>
        <row r="570">
          <cell r="A570" t="str">
            <v>SINAPI 92139</v>
          </cell>
        </row>
        <row r="571">
          <cell r="A571" t="str">
            <v>SINAPI 92146</v>
          </cell>
        </row>
        <row r="572">
          <cell r="A572" t="str">
            <v>SINAPI 92243</v>
          </cell>
        </row>
        <row r="573">
          <cell r="A573" t="str">
            <v>SINAPI 92717</v>
          </cell>
        </row>
        <row r="574">
          <cell r="A574" t="str">
            <v>SINAPI 92961</v>
          </cell>
        </row>
        <row r="575">
          <cell r="A575" t="str">
            <v>SINAPI 92967</v>
          </cell>
        </row>
        <row r="576">
          <cell r="A576" t="str">
            <v>SINAPI 93225</v>
          </cell>
        </row>
        <row r="577">
          <cell r="A577" t="str">
            <v>SINAPI 93234</v>
          </cell>
        </row>
        <row r="578">
          <cell r="A578" t="str">
            <v>SINAPI 93244</v>
          </cell>
        </row>
        <row r="579">
          <cell r="A579" t="str">
            <v>SINAPI 93274</v>
          </cell>
        </row>
        <row r="580">
          <cell r="A580" t="str">
            <v>SINAPI 93282</v>
          </cell>
        </row>
        <row r="581">
          <cell r="A581" t="str">
            <v>SINAPI 93288</v>
          </cell>
        </row>
        <row r="582">
          <cell r="A582" t="str">
            <v>SINAPI 93403</v>
          </cell>
        </row>
        <row r="583">
          <cell r="A583" t="str">
            <v>SINAPI 93409</v>
          </cell>
        </row>
        <row r="584">
          <cell r="A584" t="str">
            <v>SINAPI 93416</v>
          </cell>
        </row>
        <row r="585">
          <cell r="A585" t="str">
            <v>SINAPI 93422</v>
          </cell>
        </row>
        <row r="586">
          <cell r="A586" t="str">
            <v>SINAPI 93428</v>
          </cell>
        </row>
        <row r="587">
          <cell r="A587" t="str">
            <v>SINAPI 93434</v>
          </cell>
        </row>
        <row r="588">
          <cell r="A588" t="str">
            <v>SINAPI 93440</v>
          </cell>
        </row>
        <row r="589">
          <cell r="A589" t="str">
            <v>SINAPI 95122</v>
          </cell>
        </row>
        <row r="590">
          <cell r="A590" t="str">
            <v>SINAPI 95128</v>
          </cell>
        </row>
        <row r="591">
          <cell r="A591" t="str">
            <v>SINAPI 95140</v>
          </cell>
        </row>
        <row r="592">
          <cell r="A592" t="str">
            <v>SINAPI 95213</v>
          </cell>
        </row>
        <row r="593">
          <cell r="A593" t="str">
            <v>SINAPI 95219</v>
          </cell>
        </row>
        <row r="594">
          <cell r="A594" t="str">
            <v>SINAPI 95259</v>
          </cell>
        </row>
        <row r="595">
          <cell r="A595" t="str">
            <v>SINAPI 95265</v>
          </cell>
        </row>
        <row r="596">
          <cell r="A596" t="str">
            <v>SINAPI 95271</v>
          </cell>
        </row>
        <row r="597">
          <cell r="A597" t="str">
            <v>SINAPI 95277</v>
          </cell>
        </row>
        <row r="598">
          <cell r="A598" t="str">
            <v>SINAPI 95283</v>
          </cell>
        </row>
        <row r="599">
          <cell r="A599" t="str">
            <v>SINAPI 95621</v>
          </cell>
        </row>
        <row r="600">
          <cell r="A600" t="str">
            <v>SINAPI 95632</v>
          </cell>
        </row>
        <row r="601">
          <cell r="A601" t="str">
            <v>SINAPI 95703</v>
          </cell>
        </row>
        <row r="602">
          <cell r="A602" t="str">
            <v>SINAPI 95709</v>
          </cell>
        </row>
        <row r="603">
          <cell r="A603" t="str">
            <v>SINAPI 95715</v>
          </cell>
        </row>
        <row r="604">
          <cell r="A604" t="str">
            <v>SINAPI 95721</v>
          </cell>
        </row>
        <row r="605">
          <cell r="A605" t="str">
            <v>SINAPI 95873</v>
          </cell>
        </row>
        <row r="606">
          <cell r="A606" t="str">
            <v>SINAPI 96014</v>
          </cell>
        </row>
        <row r="607">
          <cell r="A607" t="str">
            <v>SINAPI 96021</v>
          </cell>
        </row>
        <row r="608">
          <cell r="A608" t="str">
            <v>SINAPI 96029</v>
          </cell>
        </row>
        <row r="609">
          <cell r="A609" t="str">
            <v>SINAPI 96036</v>
          </cell>
        </row>
        <row r="610">
          <cell r="A610" t="str">
            <v>SINAPI 96155</v>
          </cell>
        </row>
        <row r="611">
          <cell r="A611" t="str">
            <v>SINAPI 96156</v>
          </cell>
        </row>
        <row r="612">
          <cell r="A612" t="str">
            <v>SINAPI 96159</v>
          </cell>
        </row>
        <row r="613">
          <cell r="A613" t="str">
            <v>SINAPI 96246</v>
          </cell>
        </row>
        <row r="614">
          <cell r="A614" t="str">
            <v>SINAPI 96302</v>
          </cell>
        </row>
        <row r="615">
          <cell r="A615" t="str">
            <v>SINAPI 96308</v>
          </cell>
        </row>
        <row r="616">
          <cell r="A616" t="str">
            <v>SINAPI 96464</v>
          </cell>
        </row>
        <row r="617">
          <cell r="A617" t="str">
            <v>SINAPI 98765</v>
          </cell>
        </row>
        <row r="618">
          <cell r="A618" t="str">
            <v>SINAPI 99834</v>
          </cell>
        </row>
        <row r="619">
          <cell r="A619" t="str">
            <v>SINAPI 5089</v>
          </cell>
        </row>
        <row r="620">
          <cell r="A620" t="str">
            <v>SINAPI 5627</v>
          </cell>
        </row>
        <row r="621">
          <cell r="A621" t="str">
            <v>SINAPI 5628</v>
          </cell>
        </row>
        <row r="622">
          <cell r="A622" t="str">
            <v>SINAPI 5629</v>
          </cell>
        </row>
        <row r="623">
          <cell r="A623" t="str">
            <v>SINAPI 5630</v>
          </cell>
        </row>
        <row r="624">
          <cell r="A624" t="str">
            <v>SINAPI 5658</v>
          </cell>
        </row>
        <row r="625">
          <cell r="A625" t="str">
            <v>SINAPI 5664</v>
          </cell>
        </row>
        <row r="626">
          <cell r="A626" t="str">
            <v>SINAPI 5667</v>
          </cell>
        </row>
        <row r="627">
          <cell r="A627" t="str">
            <v>SINAPI 5668</v>
          </cell>
        </row>
        <row r="628">
          <cell r="A628" t="str">
            <v>SINAPI 5674</v>
          </cell>
        </row>
        <row r="629">
          <cell r="A629" t="str">
            <v>SINAPI 5692</v>
          </cell>
        </row>
        <row r="630">
          <cell r="A630" t="str">
            <v>SINAPI 5693</v>
          </cell>
        </row>
        <row r="631">
          <cell r="A631" t="str">
            <v>SINAPI 5695</v>
          </cell>
        </row>
        <row r="632">
          <cell r="A632" t="str">
            <v>SINAPI 5703</v>
          </cell>
        </row>
        <row r="633">
          <cell r="A633" t="str">
            <v>SINAPI 5705</v>
          </cell>
        </row>
        <row r="634">
          <cell r="A634" t="str">
            <v>SINAPI 5707</v>
          </cell>
        </row>
        <row r="635">
          <cell r="A635" t="str">
            <v>SINAPI 5710</v>
          </cell>
        </row>
        <row r="636">
          <cell r="A636" t="str">
            <v>SINAPI 5711</v>
          </cell>
        </row>
        <row r="637">
          <cell r="A637" t="str">
            <v>SINAPI 5714</v>
          </cell>
        </row>
        <row r="638">
          <cell r="A638" t="str">
            <v>SINAPI 5715</v>
          </cell>
        </row>
        <row r="639">
          <cell r="A639" t="str">
            <v>SINAPI 5718</v>
          </cell>
        </row>
        <row r="640">
          <cell r="A640" t="str">
            <v>SINAPI 5721</v>
          </cell>
        </row>
        <row r="641">
          <cell r="A641" t="str">
            <v>SINAPI 5722</v>
          </cell>
        </row>
        <row r="642">
          <cell r="A642" t="str">
            <v>SINAPI 5724</v>
          </cell>
        </row>
        <row r="643">
          <cell r="A643" t="str">
            <v>SINAPI 5727</v>
          </cell>
        </row>
        <row r="644">
          <cell r="A644" t="str">
            <v>SINAPI 5729</v>
          </cell>
        </row>
        <row r="645">
          <cell r="A645" t="str">
            <v>SINAPI 5730</v>
          </cell>
        </row>
        <row r="646">
          <cell r="A646" t="str">
            <v>SINAPI 5735</v>
          </cell>
        </row>
        <row r="647">
          <cell r="A647" t="str">
            <v>SINAPI 5736</v>
          </cell>
        </row>
        <row r="648">
          <cell r="A648" t="str">
            <v>SINAPI 5738</v>
          </cell>
        </row>
        <row r="649">
          <cell r="A649" t="str">
            <v>SINAPI 5739</v>
          </cell>
        </row>
        <row r="650">
          <cell r="A650" t="str">
            <v>SINAPI 5741</v>
          </cell>
        </row>
        <row r="651">
          <cell r="A651" t="str">
            <v>SINAPI 5742</v>
          </cell>
        </row>
        <row r="652">
          <cell r="A652" t="str">
            <v>SINAPI 5747</v>
          </cell>
        </row>
        <row r="653">
          <cell r="A653" t="str">
            <v>SINAPI 5751</v>
          </cell>
        </row>
        <row r="654">
          <cell r="A654" t="str">
            <v>SINAPI 5754</v>
          </cell>
        </row>
        <row r="655">
          <cell r="A655" t="str">
            <v>SINAPI 5763</v>
          </cell>
        </row>
        <row r="656">
          <cell r="A656" t="str">
            <v>SINAPI 5765</v>
          </cell>
        </row>
        <row r="657">
          <cell r="A657" t="str">
            <v>SINAPI 5766</v>
          </cell>
        </row>
        <row r="658">
          <cell r="A658" t="str">
            <v>SINAPI 5779</v>
          </cell>
        </row>
        <row r="659">
          <cell r="A659" t="str">
            <v>SINAPI 5787</v>
          </cell>
        </row>
        <row r="660">
          <cell r="A660" t="str">
            <v>SINAPI 5797</v>
          </cell>
        </row>
        <row r="661">
          <cell r="A661" t="str">
            <v>SINAPI 5800</v>
          </cell>
        </row>
        <row r="662">
          <cell r="A662" t="str">
            <v>SINAPI 7032</v>
          </cell>
        </row>
        <row r="663">
          <cell r="A663" t="str">
            <v>SINAPI 7033</v>
          </cell>
        </row>
        <row r="664">
          <cell r="A664" t="str">
            <v>SINAPI 7034</v>
          </cell>
        </row>
        <row r="665">
          <cell r="A665" t="str">
            <v>SINAPI 7035</v>
          </cell>
        </row>
        <row r="666">
          <cell r="A666" t="str">
            <v>SINAPI 7038</v>
          </cell>
        </row>
        <row r="667">
          <cell r="A667" t="str">
            <v>SINAPI 7039</v>
          </cell>
        </row>
        <row r="668">
          <cell r="A668" t="str">
            <v>SINAPI 7040</v>
          </cell>
        </row>
        <row r="669">
          <cell r="A669" t="str">
            <v>SINAPI 7044</v>
          </cell>
        </row>
        <row r="670">
          <cell r="A670" t="str">
            <v>SINAPI 7045</v>
          </cell>
        </row>
        <row r="671">
          <cell r="A671" t="str">
            <v>SINAPI 7046</v>
          </cell>
        </row>
        <row r="672">
          <cell r="A672" t="str">
            <v>SINAPI 7047</v>
          </cell>
        </row>
        <row r="673">
          <cell r="A673" t="str">
            <v>SINAPI 7051</v>
          </cell>
        </row>
        <row r="674">
          <cell r="A674" t="str">
            <v>SINAPI 7052</v>
          </cell>
        </row>
        <row r="675">
          <cell r="A675" t="str">
            <v>SINAPI 7053</v>
          </cell>
        </row>
        <row r="676">
          <cell r="A676" t="str">
            <v>SINAPI 7054</v>
          </cell>
        </row>
        <row r="677">
          <cell r="A677" t="str">
            <v>SINAPI 7058</v>
          </cell>
        </row>
        <row r="678">
          <cell r="A678" t="str">
            <v>SINAPI 7059</v>
          </cell>
        </row>
        <row r="679">
          <cell r="A679" t="str">
            <v>SINAPI 7060</v>
          </cell>
        </row>
        <row r="680">
          <cell r="A680" t="str">
            <v>SINAPI 7061</v>
          </cell>
        </row>
        <row r="681">
          <cell r="A681" t="str">
            <v>SINAPI 7063</v>
          </cell>
        </row>
        <row r="682">
          <cell r="A682" t="str">
            <v>SINAPI 7064</v>
          </cell>
        </row>
        <row r="683">
          <cell r="A683" t="str">
            <v>SINAPI 7065</v>
          </cell>
        </row>
        <row r="684">
          <cell r="A684" t="str">
            <v>SINAPI 7066</v>
          </cell>
        </row>
        <row r="685">
          <cell r="A685" t="str">
            <v>SINAPI 53786</v>
          </cell>
        </row>
        <row r="686">
          <cell r="A686" t="str">
            <v>SINAPI 53788</v>
          </cell>
        </row>
        <row r="687">
          <cell r="A687" t="str">
            <v>SINAPI 53792</v>
          </cell>
        </row>
        <row r="688">
          <cell r="A688" t="str">
            <v>SINAPI 53794</v>
          </cell>
        </row>
        <row r="689">
          <cell r="A689" t="str">
            <v>SINAPI 53797</v>
          </cell>
        </row>
        <row r="690">
          <cell r="A690" t="str">
            <v>SINAPI 53804</v>
          </cell>
        </row>
        <row r="691">
          <cell r="A691" t="str">
            <v>SINAPI 53806</v>
          </cell>
        </row>
        <row r="692">
          <cell r="A692" t="str">
            <v>SINAPI 53810</v>
          </cell>
        </row>
        <row r="693">
          <cell r="A693" t="str">
            <v>SINAPI 53814</v>
          </cell>
        </row>
        <row r="694">
          <cell r="A694" t="str">
            <v>SINAPI 53817</v>
          </cell>
        </row>
        <row r="695">
          <cell r="A695" t="str">
            <v>SINAPI 53818</v>
          </cell>
        </row>
        <row r="696">
          <cell r="A696" t="str">
            <v>SINAPI 53827</v>
          </cell>
        </row>
        <row r="697">
          <cell r="A697" t="str">
            <v>SINAPI 53829</v>
          </cell>
        </row>
        <row r="698">
          <cell r="A698" t="str">
            <v>SINAPI 53831</v>
          </cell>
        </row>
        <row r="699">
          <cell r="A699" t="str">
            <v>SINAPI 53840</v>
          </cell>
        </row>
        <row r="700">
          <cell r="A700" t="str">
            <v>SINAPI 53841</v>
          </cell>
        </row>
        <row r="701">
          <cell r="A701" t="str">
            <v>SINAPI 53849</v>
          </cell>
        </row>
        <row r="702">
          <cell r="A702" t="str">
            <v>SINAPI 53857</v>
          </cell>
        </row>
        <row r="703">
          <cell r="A703" t="str">
            <v>SINAPI 53858</v>
          </cell>
        </row>
        <row r="704">
          <cell r="A704" t="str">
            <v>SINAPI 53861</v>
          </cell>
        </row>
        <row r="705">
          <cell r="A705" t="str">
            <v>SINAPI 53863</v>
          </cell>
        </row>
        <row r="706">
          <cell r="A706" t="str">
            <v>SINAPI 53865</v>
          </cell>
        </row>
        <row r="707">
          <cell r="A707" t="str">
            <v>SINAPI 53866</v>
          </cell>
        </row>
        <row r="708">
          <cell r="A708" t="str">
            <v>SINAPI 53882</v>
          </cell>
        </row>
        <row r="709">
          <cell r="A709" t="str">
            <v>SINAPI 55263</v>
          </cell>
        </row>
        <row r="710">
          <cell r="A710" t="str">
            <v>SINAPI 73303</v>
          </cell>
        </row>
        <row r="711">
          <cell r="A711" t="str">
            <v>SINAPI 73307</v>
          </cell>
        </row>
        <row r="712">
          <cell r="A712" t="str">
            <v>SINAPI 73309</v>
          </cell>
        </row>
        <row r="713">
          <cell r="A713" t="str">
            <v>SINAPI 73311</v>
          </cell>
        </row>
        <row r="714">
          <cell r="A714" t="str">
            <v>SINAPI 73313</v>
          </cell>
        </row>
        <row r="715">
          <cell r="A715" t="str">
            <v>SINAPI 73315</v>
          </cell>
        </row>
        <row r="716">
          <cell r="A716" t="str">
            <v>SINAPI 73335</v>
          </cell>
        </row>
        <row r="717">
          <cell r="A717" t="str">
            <v>SINAPI 73340</v>
          </cell>
        </row>
        <row r="718">
          <cell r="A718" t="str">
            <v>SINAPI 83361</v>
          </cell>
        </row>
        <row r="719">
          <cell r="A719" t="str">
            <v>SINAPI 83761</v>
          </cell>
        </row>
        <row r="720">
          <cell r="A720" t="str">
            <v>SINAPI 83762</v>
          </cell>
        </row>
        <row r="721">
          <cell r="A721" t="str">
            <v>SINAPI 83763</v>
          </cell>
        </row>
        <row r="722">
          <cell r="A722" t="str">
            <v>SINAPI 83764</v>
          </cell>
        </row>
        <row r="723">
          <cell r="A723" t="str">
            <v>SINAPI 87026</v>
          </cell>
        </row>
        <row r="724">
          <cell r="A724" t="str">
            <v>SINAPI 87441</v>
          </cell>
        </row>
        <row r="725">
          <cell r="A725" t="str">
            <v>SINAPI 87442</v>
          </cell>
        </row>
        <row r="726">
          <cell r="A726" t="str">
            <v>SINAPI 87443</v>
          </cell>
        </row>
        <row r="727">
          <cell r="A727" t="str">
            <v>SINAPI 87444</v>
          </cell>
        </row>
        <row r="728">
          <cell r="A728" t="str">
            <v>SINAPI 88387</v>
          </cell>
        </row>
        <row r="729">
          <cell r="A729" t="str">
            <v>SINAPI 88389</v>
          </cell>
        </row>
        <row r="730">
          <cell r="A730" t="str">
            <v>SINAPI 88390</v>
          </cell>
        </row>
        <row r="731">
          <cell r="A731" t="str">
            <v>SINAPI 88391</v>
          </cell>
        </row>
        <row r="732">
          <cell r="A732" t="str">
            <v>SINAPI 88394</v>
          </cell>
        </row>
        <row r="733">
          <cell r="A733" t="str">
            <v>SINAPI 88395</v>
          </cell>
        </row>
        <row r="734">
          <cell r="A734" t="str">
            <v>SINAPI 88396</v>
          </cell>
        </row>
        <row r="735">
          <cell r="A735" t="str">
            <v>SINAPI 88397</v>
          </cell>
        </row>
        <row r="736">
          <cell r="A736" t="str">
            <v>SINAPI 88400</v>
          </cell>
        </row>
        <row r="737">
          <cell r="A737" t="str">
            <v>SINAPI 88401</v>
          </cell>
        </row>
        <row r="738">
          <cell r="A738" t="str">
            <v>SINAPI 88402</v>
          </cell>
        </row>
        <row r="739">
          <cell r="A739" t="str">
            <v>SINAPI 88403</v>
          </cell>
        </row>
        <row r="740">
          <cell r="A740" t="str">
            <v>SINAPI 88419</v>
          </cell>
        </row>
        <row r="741">
          <cell r="A741" t="str">
            <v>SINAPI 88422</v>
          </cell>
        </row>
        <row r="742">
          <cell r="A742" t="str">
            <v>SINAPI 88425</v>
          </cell>
        </row>
        <row r="743">
          <cell r="A743" t="str">
            <v>SINAPI 88427</v>
          </cell>
        </row>
        <row r="744">
          <cell r="A744" t="str">
            <v>SINAPI 88434</v>
          </cell>
        </row>
        <row r="745">
          <cell r="A745" t="str">
            <v>SINAPI 88435</v>
          </cell>
        </row>
        <row r="746">
          <cell r="A746" t="str">
            <v>SINAPI 88436</v>
          </cell>
        </row>
        <row r="747">
          <cell r="A747" t="str">
            <v>SINAPI 88437</v>
          </cell>
        </row>
        <row r="748">
          <cell r="A748" t="str">
            <v>SINAPI 88569</v>
          </cell>
        </row>
        <row r="749">
          <cell r="A749" t="str">
            <v>SINAPI 88570</v>
          </cell>
        </row>
        <row r="750">
          <cell r="A750" t="str">
            <v>SINAPI 88826</v>
          </cell>
        </row>
        <row r="751">
          <cell r="A751" t="str">
            <v>SINAPI 88827</v>
          </cell>
        </row>
        <row r="752">
          <cell r="A752" t="str">
            <v>SINAPI 88828</v>
          </cell>
        </row>
        <row r="753">
          <cell r="A753" t="str">
            <v>SINAPI 88829</v>
          </cell>
        </row>
        <row r="754">
          <cell r="A754" t="str">
            <v>SINAPI 88832</v>
          </cell>
        </row>
        <row r="755">
          <cell r="A755" t="str">
            <v>SINAPI 88834</v>
          </cell>
        </row>
        <row r="756">
          <cell r="A756" t="str">
            <v>SINAPI 88835</v>
          </cell>
        </row>
        <row r="757">
          <cell r="A757" t="str">
            <v>SINAPI 88836</v>
          </cell>
        </row>
        <row r="758">
          <cell r="A758" t="str">
            <v>SINAPI 88839</v>
          </cell>
        </row>
        <row r="759">
          <cell r="A759" t="str">
            <v>SINAPI 88840</v>
          </cell>
        </row>
        <row r="760">
          <cell r="A760" t="str">
            <v>SINAPI 88841</v>
          </cell>
        </row>
        <row r="761">
          <cell r="A761" t="str">
            <v>SINAPI 88842</v>
          </cell>
        </row>
        <row r="762">
          <cell r="A762" t="str">
            <v>SINAPI 88847</v>
          </cell>
        </row>
        <row r="763">
          <cell r="A763" t="str">
            <v>SINAPI 88848</v>
          </cell>
        </row>
        <row r="764">
          <cell r="A764" t="str">
            <v>SINAPI 88853</v>
          </cell>
        </row>
        <row r="765">
          <cell r="A765" t="str">
            <v>SINAPI 88854</v>
          </cell>
        </row>
        <row r="766">
          <cell r="A766" t="str">
            <v>SINAPI 88855</v>
          </cell>
        </row>
        <row r="767">
          <cell r="A767" t="str">
            <v>SINAPI 88856</v>
          </cell>
        </row>
        <row r="768">
          <cell r="A768" t="str">
            <v>SINAPI 88857</v>
          </cell>
        </row>
        <row r="769">
          <cell r="A769" t="str">
            <v>SINAPI 88858</v>
          </cell>
        </row>
        <row r="770">
          <cell r="A770" t="str">
            <v>SINAPI 88859</v>
          </cell>
        </row>
        <row r="771">
          <cell r="A771" t="str">
            <v>SINAPI 88860</v>
          </cell>
        </row>
        <row r="772">
          <cell r="A772" t="str">
            <v>SINAPI 88900</v>
          </cell>
        </row>
        <row r="773">
          <cell r="A773" t="str">
            <v>SINAPI 88902</v>
          </cell>
        </row>
        <row r="774">
          <cell r="A774" t="str">
            <v>SINAPI 88903</v>
          </cell>
        </row>
        <row r="775">
          <cell r="A775" t="str">
            <v>SINAPI 88904</v>
          </cell>
        </row>
        <row r="776">
          <cell r="A776" t="str">
            <v>SINAPI 89009</v>
          </cell>
        </row>
        <row r="777">
          <cell r="A777" t="str">
            <v>SINAPI 89010</v>
          </cell>
        </row>
        <row r="778">
          <cell r="A778" t="str">
            <v>SINAPI 89011</v>
          </cell>
        </row>
        <row r="779">
          <cell r="A779" t="str">
            <v>SINAPI 89012</v>
          </cell>
        </row>
        <row r="780">
          <cell r="A780" t="str">
            <v>SINAPI 89013</v>
          </cell>
        </row>
        <row r="781">
          <cell r="A781" t="str">
            <v>SINAPI 89014</v>
          </cell>
        </row>
        <row r="782">
          <cell r="A782" t="str">
            <v>SINAPI 89015</v>
          </cell>
        </row>
        <row r="783">
          <cell r="A783" t="str">
            <v>SINAPI 89016</v>
          </cell>
        </row>
        <row r="784">
          <cell r="A784" t="str">
            <v>SINAPI 89017</v>
          </cell>
        </row>
        <row r="785">
          <cell r="A785" t="str">
            <v>SINAPI 89018</v>
          </cell>
        </row>
        <row r="786">
          <cell r="A786" t="str">
            <v>SINAPI 89019</v>
          </cell>
        </row>
        <row r="787">
          <cell r="A787" t="str">
            <v>SINAPI 89020</v>
          </cell>
        </row>
        <row r="788">
          <cell r="A788" t="str">
            <v>SINAPI 89023</v>
          </cell>
        </row>
        <row r="789">
          <cell r="A789" t="str">
            <v>SINAPI 89024</v>
          </cell>
        </row>
        <row r="790">
          <cell r="A790" t="str">
            <v>SINAPI 89025</v>
          </cell>
        </row>
        <row r="791">
          <cell r="A791" t="str">
            <v>SINAPI 89026</v>
          </cell>
        </row>
        <row r="792">
          <cell r="A792" t="str">
            <v>SINAPI 89029</v>
          </cell>
        </row>
        <row r="793">
          <cell r="A793" t="str">
            <v>SINAPI 89030</v>
          </cell>
        </row>
        <row r="794">
          <cell r="A794" t="str">
            <v>SINAPI 89033</v>
          </cell>
        </row>
        <row r="795">
          <cell r="A795" t="str">
            <v>SINAPI 89034</v>
          </cell>
        </row>
        <row r="796">
          <cell r="A796" t="str">
            <v>SINAPI 89128</v>
          </cell>
        </row>
        <row r="797">
          <cell r="A797" t="str">
            <v>SINAPI 89129</v>
          </cell>
        </row>
        <row r="798">
          <cell r="A798" t="str">
            <v>SINAPI 89130</v>
          </cell>
        </row>
        <row r="799">
          <cell r="A799" t="str">
            <v>SINAPI 89131</v>
          </cell>
        </row>
        <row r="800">
          <cell r="A800" t="str">
            <v>SINAPI 89210</v>
          </cell>
        </row>
        <row r="801">
          <cell r="A801" t="str">
            <v>SINAPI 89211</v>
          </cell>
        </row>
        <row r="802">
          <cell r="A802" t="str">
            <v>SINAPI 89212</v>
          </cell>
        </row>
        <row r="803">
          <cell r="A803" t="str">
            <v>SINAPI 89213</v>
          </cell>
        </row>
        <row r="804">
          <cell r="A804" t="str">
            <v>SINAPI 89214</v>
          </cell>
        </row>
        <row r="805">
          <cell r="A805" t="str">
            <v>SINAPI 89215</v>
          </cell>
        </row>
        <row r="806">
          <cell r="A806" t="str">
            <v>SINAPI 89221</v>
          </cell>
        </row>
        <row r="807">
          <cell r="A807" t="str">
            <v>SINAPI 89222</v>
          </cell>
        </row>
        <row r="808">
          <cell r="A808" t="str">
            <v>SINAPI 89223</v>
          </cell>
        </row>
        <row r="809">
          <cell r="A809" t="str">
            <v>SINAPI 89224</v>
          </cell>
        </row>
        <row r="810">
          <cell r="A810" t="str">
            <v>SINAPI 89228</v>
          </cell>
        </row>
        <row r="811">
          <cell r="A811" t="str">
            <v>SINAPI 89229</v>
          </cell>
        </row>
        <row r="812">
          <cell r="A812" t="str">
            <v>SINAPI 89230</v>
          </cell>
        </row>
        <row r="813">
          <cell r="A813" t="str">
            <v>SINAPI 89231</v>
          </cell>
        </row>
        <row r="814">
          <cell r="A814" t="str">
            <v>SINAPI 89232</v>
          </cell>
        </row>
        <row r="815">
          <cell r="A815" t="str">
            <v>SINAPI 89233</v>
          </cell>
        </row>
        <row r="816">
          <cell r="A816" t="str">
            <v>SINAPI 89236</v>
          </cell>
        </row>
        <row r="817">
          <cell r="A817" t="str">
            <v>SINAPI 89237</v>
          </cell>
        </row>
        <row r="818">
          <cell r="A818" t="str">
            <v>SINAPI 89238</v>
          </cell>
        </row>
        <row r="819">
          <cell r="A819" t="str">
            <v>SINAPI 89239</v>
          </cell>
        </row>
        <row r="820">
          <cell r="A820" t="str">
            <v>SINAPI 89240</v>
          </cell>
        </row>
        <row r="821">
          <cell r="A821" t="str">
            <v>SINAPI 89241</v>
          </cell>
        </row>
        <row r="822">
          <cell r="A822" t="str">
            <v>SINAPI 89246</v>
          </cell>
        </row>
        <row r="823">
          <cell r="A823" t="str">
            <v>SINAPI 89247</v>
          </cell>
        </row>
        <row r="824">
          <cell r="A824" t="str">
            <v>SINAPI 89248</v>
          </cell>
        </row>
        <row r="825">
          <cell r="A825" t="str">
            <v>SINAPI 89249</v>
          </cell>
        </row>
        <row r="826">
          <cell r="A826" t="str">
            <v>SINAPI 89253</v>
          </cell>
        </row>
        <row r="827">
          <cell r="A827" t="str">
            <v>SINAPI 89254</v>
          </cell>
        </row>
        <row r="828">
          <cell r="A828" t="str">
            <v>SINAPI 89255</v>
          </cell>
        </row>
        <row r="829">
          <cell r="A829" t="str">
            <v>SINAPI 89256</v>
          </cell>
        </row>
        <row r="830">
          <cell r="A830" t="str">
            <v>SINAPI 89259</v>
          </cell>
        </row>
        <row r="831">
          <cell r="A831" t="str">
            <v>SINAPI 89260</v>
          </cell>
        </row>
        <row r="832">
          <cell r="A832" t="str">
            <v>SINAPI 89262</v>
          </cell>
        </row>
        <row r="833">
          <cell r="A833" t="str">
            <v>SINAPI 89264</v>
          </cell>
        </row>
        <row r="834">
          <cell r="A834" t="str">
            <v>SINAPI 89265</v>
          </cell>
        </row>
        <row r="835">
          <cell r="A835" t="str">
            <v>SINAPI 89266</v>
          </cell>
        </row>
        <row r="836">
          <cell r="A836" t="str">
            <v>SINAPI 89267</v>
          </cell>
        </row>
        <row r="837">
          <cell r="A837" t="str">
            <v>SINAPI 89268</v>
          </cell>
        </row>
        <row r="838">
          <cell r="A838" t="str">
            <v>SINAPI 89269</v>
          </cell>
        </row>
        <row r="839">
          <cell r="A839" t="str">
            <v>SINAPI 89270</v>
          </cell>
        </row>
        <row r="840">
          <cell r="A840" t="str">
            <v>SINAPI 89271</v>
          </cell>
        </row>
        <row r="841">
          <cell r="A841" t="str">
            <v>SINAPI 89274</v>
          </cell>
        </row>
        <row r="842">
          <cell r="A842" t="str">
            <v>SINAPI 89275</v>
          </cell>
        </row>
        <row r="843">
          <cell r="A843" t="str">
            <v>SINAPI 89276</v>
          </cell>
        </row>
        <row r="844">
          <cell r="A844" t="str">
            <v>SINAPI 89277</v>
          </cell>
        </row>
        <row r="845">
          <cell r="A845" t="str">
            <v>SINAPI 89280</v>
          </cell>
        </row>
        <row r="846">
          <cell r="A846" t="str">
            <v>SINAPI 89281</v>
          </cell>
        </row>
        <row r="847">
          <cell r="A847" t="str">
            <v>SINAPI 89870</v>
          </cell>
        </row>
        <row r="848">
          <cell r="A848" t="str">
            <v>SINAPI 89871</v>
          </cell>
        </row>
        <row r="849">
          <cell r="A849" t="str">
            <v>SINAPI 89872</v>
          </cell>
        </row>
        <row r="850">
          <cell r="A850" t="str">
            <v>SINAPI 89873</v>
          </cell>
        </row>
        <row r="851">
          <cell r="A851" t="str">
            <v>SINAPI 89874</v>
          </cell>
        </row>
        <row r="852">
          <cell r="A852" t="str">
            <v>SINAPI 89878</v>
          </cell>
        </row>
        <row r="853">
          <cell r="A853" t="str">
            <v>SINAPI 89879</v>
          </cell>
        </row>
        <row r="854">
          <cell r="A854" t="str">
            <v>SINAPI 89880</v>
          </cell>
        </row>
        <row r="855">
          <cell r="A855" t="str">
            <v>SINAPI 89881</v>
          </cell>
        </row>
        <row r="856">
          <cell r="A856" t="str">
            <v>SINAPI 89882</v>
          </cell>
        </row>
        <row r="857">
          <cell r="A857" t="str">
            <v>SINAPI 90582</v>
          </cell>
        </row>
        <row r="858">
          <cell r="A858" t="str">
            <v>SINAPI 90583</v>
          </cell>
        </row>
        <row r="859">
          <cell r="A859" t="str">
            <v>SINAPI 90584</v>
          </cell>
        </row>
        <row r="860">
          <cell r="A860" t="str">
            <v>SINAPI 90585</v>
          </cell>
        </row>
        <row r="861">
          <cell r="A861" t="str">
            <v>SINAPI 90621</v>
          </cell>
        </row>
        <row r="862">
          <cell r="A862" t="str">
            <v>SINAPI 90622</v>
          </cell>
        </row>
        <row r="863">
          <cell r="A863" t="str">
            <v>SINAPI 90623</v>
          </cell>
        </row>
        <row r="864">
          <cell r="A864" t="str">
            <v>SINAPI 90624</v>
          </cell>
        </row>
        <row r="865">
          <cell r="A865" t="str">
            <v>SINAPI 90627</v>
          </cell>
        </row>
        <row r="866">
          <cell r="A866" t="str">
            <v>SINAPI 90628</v>
          </cell>
        </row>
        <row r="867">
          <cell r="A867" t="str">
            <v>SINAPI 90629</v>
          </cell>
        </row>
        <row r="868">
          <cell r="A868" t="str">
            <v>SINAPI 90630</v>
          </cell>
        </row>
        <row r="869">
          <cell r="A869" t="str">
            <v>SINAPI 90633</v>
          </cell>
        </row>
        <row r="870">
          <cell r="A870" t="str">
            <v>SINAPI 90634</v>
          </cell>
        </row>
        <row r="871">
          <cell r="A871" t="str">
            <v>SINAPI 90635</v>
          </cell>
        </row>
        <row r="872">
          <cell r="A872" t="str">
            <v>SINAPI 90636</v>
          </cell>
        </row>
        <row r="873">
          <cell r="A873" t="str">
            <v>SINAPI 90639</v>
          </cell>
        </row>
        <row r="874">
          <cell r="A874" t="str">
            <v>SINAPI 90640</v>
          </cell>
        </row>
        <row r="875">
          <cell r="A875" t="str">
            <v>SINAPI 90641</v>
          </cell>
        </row>
        <row r="876">
          <cell r="A876" t="str">
            <v>SINAPI 90642</v>
          </cell>
        </row>
        <row r="877">
          <cell r="A877" t="str">
            <v>SINAPI 90646</v>
          </cell>
        </row>
        <row r="878">
          <cell r="A878" t="str">
            <v>SINAPI 90647</v>
          </cell>
        </row>
        <row r="879">
          <cell r="A879" t="str">
            <v>SINAPI 90648</v>
          </cell>
        </row>
        <row r="880">
          <cell r="A880" t="str">
            <v>SINAPI 90649</v>
          </cell>
        </row>
        <row r="881">
          <cell r="A881" t="str">
            <v>SINAPI 90652</v>
          </cell>
        </row>
        <row r="882">
          <cell r="A882" t="str">
            <v>SINAPI 90653</v>
          </cell>
        </row>
        <row r="883">
          <cell r="A883" t="str">
            <v>SINAPI 90654</v>
          </cell>
        </row>
        <row r="884">
          <cell r="A884" t="str">
            <v>SINAPI 90655</v>
          </cell>
        </row>
        <row r="885">
          <cell r="A885" t="str">
            <v>SINAPI 90658</v>
          </cell>
        </row>
        <row r="886">
          <cell r="A886" t="str">
            <v>SINAPI 90659</v>
          </cell>
        </row>
        <row r="887">
          <cell r="A887" t="str">
            <v>SINAPI 90660</v>
          </cell>
        </row>
        <row r="888">
          <cell r="A888" t="str">
            <v>SINAPI 90661</v>
          </cell>
        </row>
        <row r="889">
          <cell r="A889" t="str">
            <v>SINAPI 90664</v>
          </cell>
        </row>
        <row r="890">
          <cell r="A890" t="str">
            <v>SINAPI 90665</v>
          </cell>
        </row>
        <row r="891">
          <cell r="A891" t="str">
            <v>SINAPI 90666</v>
          </cell>
        </row>
        <row r="892">
          <cell r="A892" t="str">
            <v>SINAPI 90667</v>
          </cell>
        </row>
        <row r="893">
          <cell r="A893" t="str">
            <v>SINAPI 90670</v>
          </cell>
        </row>
        <row r="894">
          <cell r="A894" t="str">
            <v>SINAPI 90671</v>
          </cell>
        </row>
        <row r="895">
          <cell r="A895" t="str">
            <v>SINAPI 90672</v>
          </cell>
        </row>
        <row r="896">
          <cell r="A896" t="str">
            <v>SINAPI 90673</v>
          </cell>
        </row>
        <row r="897">
          <cell r="A897" t="str">
            <v>SINAPI 90676</v>
          </cell>
        </row>
        <row r="898">
          <cell r="A898" t="str">
            <v>SINAPI 90677</v>
          </cell>
        </row>
        <row r="899">
          <cell r="A899" t="str">
            <v>SINAPI 90678</v>
          </cell>
        </row>
        <row r="900">
          <cell r="A900" t="str">
            <v>SINAPI 90679</v>
          </cell>
        </row>
        <row r="901">
          <cell r="A901" t="str">
            <v>SINAPI 90682</v>
          </cell>
        </row>
        <row r="902">
          <cell r="A902" t="str">
            <v>SINAPI 90683</v>
          </cell>
        </row>
        <row r="903">
          <cell r="A903" t="str">
            <v>SINAPI 90684</v>
          </cell>
        </row>
        <row r="904">
          <cell r="A904" t="str">
            <v>SINAPI 90685</v>
          </cell>
        </row>
        <row r="905">
          <cell r="A905" t="str">
            <v>SINAPI 90688</v>
          </cell>
        </row>
        <row r="906">
          <cell r="A906" t="str">
            <v>SINAPI 90689</v>
          </cell>
        </row>
        <row r="907">
          <cell r="A907" t="str">
            <v>SINAPI 90690</v>
          </cell>
        </row>
        <row r="908">
          <cell r="A908" t="str">
            <v>SINAPI 90691</v>
          </cell>
        </row>
        <row r="909">
          <cell r="A909" t="str">
            <v>SINAPI 90957</v>
          </cell>
        </row>
        <row r="910">
          <cell r="A910" t="str">
            <v>SINAPI 90958</v>
          </cell>
        </row>
        <row r="911">
          <cell r="A911" t="str">
            <v>SINAPI 90960</v>
          </cell>
        </row>
        <row r="912">
          <cell r="A912" t="str">
            <v>SINAPI 90961</v>
          </cell>
        </row>
        <row r="913">
          <cell r="A913" t="str">
            <v>SINAPI 90962</v>
          </cell>
        </row>
        <row r="914">
          <cell r="A914" t="str">
            <v>SINAPI 90963</v>
          </cell>
        </row>
        <row r="915">
          <cell r="A915" t="str">
            <v>SINAPI 90968</v>
          </cell>
        </row>
        <row r="916">
          <cell r="A916" t="str">
            <v>SINAPI 90969</v>
          </cell>
        </row>
        <row r="917">
          <cell r="A917" t="str">
            <v>SINAPI 90970</v>
          </cell>
        </row>
        <row r="918">
          <cell r="A918" t="str">
            <v>SINAPI 90971</v>
          </cell>
        </row>
        <row r="919">
          <cell r="A919" t="str">
            <v>SINAPI 90975</v>
          </cell>
        </row>
        <row r="920">
          <cell r="A920" t="str">
            <v>SINAPI 90976</v>
          </cell>
        </row>
        <row r="921">
          <cell r="A921" t="str">
            <v>SINAPI 90977</v>
          </cell>
        </row>
        <row r="922">
          <cell r="A922" t="str">
            <v>SINAPI 90978</v>
          </cell>
        </row>
        <row r="923">
          <cell r="A923" t="str">
            <v>SINAPI 90992</v>
          </cell>
        </row>
        <row r="924">
          <cell r="A924" t="str">
            <v>SINAPI 90993</v>
          </cell>
        </row>
        <row r="925">
          <cell r="A925" t="str">
            <v>SINAPI 90994</v>
          </cell>
        </row>
        <row r="926">
          <cell r="A926" t="str">
            <v>SINAPI 90995</v>
          </cell>
        </row>
        <row r="927">
          <cell r="A927" t="str">
            <v>SINAPI 91021</v>
          </cell>
        </row>
        <row r="928">
          <cell r="A928" t="str">
            <v>SINAPI 91026</v>
          </cell>
        </row>
        <row r="929">
          <cell r="A929" t="str">
            <v>SINAPI 91027</v>
          </cell>
        </row>
        <row r="930">
          <cell r="A930" t="str">
            <v>SINAPI 91028</v>
          </cell>
        </row>
        <row r="931">
          <cell r="A931" t="str">
            <v>SINAPI 91029</v>
          </cell>
        </row>
        <row r="932">
          <cell r="A932" t="str">
            <v>SINAPI 91030</v>
          </cell>
        </row>
        <row r="933">
          <cell r="A933" t="str">
            <v>SINAPI 91273</v>
          </cell>
        </row>
        <row r="934">
          <cell r="A934" t="str">
            <v>SINAPI 91274</v>
          </cell>
        </row>
        <row r="935">
          <cell r="A935" t="str">
            <v>SINAPI 91275</v>
          </cell>
        </row>
        <row r="936">
          <cell r="A936" t="str">
            <v>SINAPI 91276</v>
          </cell>
        </row>
        <row r="937">
          <cell r="A937" t="str">
            <v>SINAPI 91279</v>
          </cell>
        </row>
        <row r="938">
          <cell r="A938" t="str">
            <v>SINAPI 91280</v>
          </cell>
        </row>
        <row r="939">
          <cell r="A939" t="str">
            <v>SINAPI 91281</v>
          </cell>
        </row>
        <row r="940">
          <cell r="A940" t="str">
            <v>SINAPI 91282</v>
          </cell>
        </row>
        <row r="941">
          <cell r="A941" t="str">
            <v>SINAPI 91354</v>
          </cell>
        </row>
        <row r="942">
          <cell r="A942" t="str">
            <v>SINAPI 91355</v>
          </cell>
        </row>
        <row r="943">
          <cell r="A943" t="str">
            <v>SINAPI 91356</v>
          </cell>
        </row>
        <row r="944">
          <cell r="A944" t="str">
            <v>SINAPI 91359</v>
          </cell>
        </row>
        <row r="945">
          <cell r="A945" t="str">
            <v>SINAPI 91360</v>
          </cell>
        </row>
        <row r="946">
          <cell r="A946" t="str">
            <v>SINAPI 91361</v>
          </cell>
        </row>
        <row r="947">
          <cell r="A947" t="str">
            <v>SINAPI 91367</v>
          </cell>
        </row>
        <row r="948">
          <cell r="A948" t="str">
            <v>SINAPI 91368</v>
          </cell>
        </row>
        <row r="949">
          <cell r="A949" t="str">
            <v>SINAPI 91369</v>
          </cell>
        </row>
        <row r="950">
          <cell r="A950" t="str">
            <v>SINAPI 91375</v>
          </cell>
        </row>
        <row r="951">
          <cell r="A951" t="str">
            <v>SINAPI 91376</v>
          </cell>
        </row>
        <row r="952">
          <cell r="A952" t="str">
            <v>SINAPI 91377</v>
          </cell>
        </row>
        <row r="953">
          <cell r="A953" t="str">
            <v>SINAPI 91380</v>
          </cell>
        </row>
        <row r="954">
          <cell r="A954" t="str">
            <v>SINAPI 91381</v>
          </cell>
        </row>
        <row r="955">
          <cell r="A955" t="str">
            <v>SINAPI 91382</v>
          </cell>
        </row>
        <row r="956">
          <cell r="A956" t="str">
            <v>SINAPI 91383</v>
          </cell>
        </row>
        <row r="957">
          <cell r="A957" t="str">
            <v>SINAPI 91384</v>
          </cell>
        </row>
        <row r="958">
          <cell r="A958" t="str">
            <v>SINAPI 91390</v>
          </cell>
        </row>
        <row r="959">
          <cell r="A959" t="str">
            <v>SINAPI 91391</v>
          </cell>
        </row>
        <row r="960">
          <cell r="A960" t="str">
            <v>SINAPI 91392</v>
          </cell>
        </row>
        <row r="961">
          <cell r="A961" t="str">
            <v>SINAPI 91396</v>
          </cell>
        </row>
        <row r="962">
          <cell r="A962" t="str">
            <v>SINAPI 91397</v>
          </cell>
        </row>
        <row r="963">
          <cell r="A963" t="str">
            <v>SINAPI 91398</v>
          </cell>
        </row>
        <row r="964">
          <cell r="A964" t="str">
            <v>SINAPI 91402</v>
          </cell>
        </row>
        <row r="965">
          <cell r="A965" t="str">
            <v>SINAPI 91466</v>
          </cell>
        </row>
        <row r="966">
          <cell r="A966" t="str">
            <v>SINAPI 91467</v>
          </cell>
        </row>
        <row r="967">
          <cell r="A967" t="str">
            <v>SINAPI 91468</v>
          </cell>
        </row>
        <row r="968">
          <cell r="A968" t="str">
            <v>SINAPI 91469</v>
          </cell>
        </row>
        <row r="969">
          <cell r="A969" t="str">
            <v>SINAPI 91484</v>
          </cell>
        </row>
        <row r="970">
          <cell r="A970" t="str">
            <v>SINAPI 91485</v>
          </cell>
        </row>
        <row r="971">
          <cell r="A971" t="str">
            <v>SINAPI 91529</v>
          </cell>
        </row>
        <row r="972">
          <cell r="A972" t="str">
            <v>SINAPI 91530</v>
          </cell>
        </row>
        <row r="973">
          <cell r="A973" t="str">
            <v>SINAPI 91531</v>
          </cell>
        </row>
        <row r="974">
          <cell r="A974" t="str">
            <v>SINAPI 91532</v>
          </cell>
        </row>
        <row r="975">
          <cell r="A975" t="str">
            <v>SINAPI 91629</v>
          </cell>
        </row>
        <row r="976">
          <cell r="A976" t="str">
            <v>SINAPI 91630</v>
          </cell>
        </row>
        <row r="977">
          <cell r="A977" t="str">
            <v>SINAPI 91631</v>
          </cell>
        </row>
        <row r="978">
          <cell r="A978" t="str">
            <v>SINAPI 91632</v>
          </cell>
        </row>
        <row r="979">
          <cell r="A979" t="str">
            <v>SINAPI 91633</v>
          </cell>
        </row>
        <row r="980">
          <cell r="A980" t="str">
            <v>SINAPI 91640</v>
          </cell>
        </row>
        <row r="981">
          <cell r="A981" t="str">
            <v>SINAPI 91641</v>
          </cell>
        </row>
        <row r="982">
          <cell r="A982" t="str">
            <v>SINAPI 91642</v>
          </cell>
        </row>
        <row r="983">
          <cell r="A983" t="str">
            <v>SINAPI 91643</v>
          </cell>
        </row>
        <row r="984">
          <cell r="A984" t="str">
            <v>SINAPI 91644</v>
          </cell>
        </row>
        <row r="985">
          <cell r="A985" t="str">
            <v>SINAPI 91688</v>
          </cell>
        </row>
        <row r="986">
          <cell r="A986" t="str">
            <v>SINAPI 91689</v>
          </cell>
        </row>
        <row r="987">
          <cell r="A987" t="str">
            <v>SINAPI 91690</v>
          </cell>
        </row>
        <row r="988">
          <cell r="A988" t="str">
            <v>SINAPI 91691</v>
          </cell>
        </row>
        <row r="989">
          <cell r="A989" t="str">
            <v>SINAPI 92040</v>
          </cell>
        </row>
        <row r="990">
          <cell r="A990" t="str">
            <v>SINAPI 92041</v>
          </cell>
        </row>
        <row r="991">
          <cell r="A991" t="str">
            <v>SINAPI 92042</v>
          </cell>
        </row>
        <row r="992">
          <cell r="A992" t="str">
            <v>SINAPI 92101</v>
          </cell>
        </row>
        <row r="993">
          <cell r="A993" t="str">
            <v>SINAPI 92102</v>
          </cell>
        </row>
        <row r="994">
          <cell r="A994" t="str">
            <v>SINAPI 92103</v>
          </cell>
        </row>
        <row r="995">
          <cell r="A995" t="str">
            <v>SINAPI 92104</v>
          </cell>
        </row>
        <row r="996">
          <cell r="A996" t="str">
            <v>SINAPI 92105</v>
          </cell>
        </row>
        <row r="997">
          <cell r="A997" t="str">
            <v>SINAPI 92108</v>
          </cell>
        </row>
        <row r="998">
          <cell r="A998" t="str">
            <v>SINAPI 92109</v>
          </cell>
        </row>
        <row r="999">
          <cell r="A999" t="str">
            <v>SINAPI 92110</v>
          </cell>
        </row>
        <row r="1000">
          <cell r="A1000" t="str">
            <v>SINAPI 92111</v>
          </cell>
        </row>
        <row r="1001">
          <cell r="A1001" t="str">
            <v>SINAPI 92114</v>
          </cell>
        </row>
        <row r="1002">
          <cell r="A1002" t="str">
            <v>SINAPI 92115</v>
          </cell>
        </row>
        <row r="1003">
          <cell r="A1003" t="str">
            <v>SINAPI 92116</v>
          </cell>
        </row>
        <row r="1004">
          <cell r="A1004" t="str">
            <v>SINAPI 92133</v>
          </cell>
        </row>
        <row r="1005">
          <cell r="A1005" t="str">
            <v>SINAPI 92134</v>
          </cell>
        </row>
        <row r="1006">
          <cell r="A1006" t="str">
            <v>SINAPI 92135</v>
          </cell>
        </row>
        <row r="1007">
          <cell r="A1007" t="str">
            <v>SINAPI 92136</v>
          </cell>
        </row>
        <row r="1008">
          <cell r="A1008" t="str">
            <v>SINAPI 92137</v>
          </cell>
        </row>
        <row r="1009">
          <cell r="A1009" t="str">
            <v>SINAPI 92140</v>
          </cell>
        </row>
        <row r="1010">
          <cell r="A1010" t="str">
            <v>SINAPI 92141</v>
          </cell>
        </row>
        <row r="1011">
          <cell r="A1011" t="str">
            <v>SINAPI 92142</v>
          </cell>
        </row>
        <row r="1012">
          <cell r="A1012" t="str">
            <v>SINAPI 92143</v>
          </cell>
        </row>
        <row r="1013">
          <cell r="A1013" t="str">
            <v>SINAPI 92144</v>
          </cell>
        </row>
        <row r="1014">
          <cell r="A1014" t="str">
            <v>SINAPI 92237</v>
          </cell>
        </row>
        <row r="1015">
          <cell r="A1015" t="str">
            <v>SINAPI 92238</v>
          </cell>
        </row>
        <row r="1016">
          <cell r="A1016" t="str">
            <v>SINAPI 92239</v>
          </cell>
        </row>
        <row r="1017">
          <cell r="A1017" t="str">
            <v>SINAPI 92240</v>
          </cell>
        </row>
        <row r="1018">
          <cell r="A1018" t="str">
            <v>SINAPI 92241</v>
          </cell>
        </row>
        <row r="1019">
          <cell r="A1019" t="str">
            <v>SINAPI 92712</v>
          </cell>
        </row>
        <row r="1020">
          <cell r="A1020" t="str">
            <v>SINAPI 92713</v>
          </cell>
        </row>
        <row r="1021">
          <cell r="A1021" t="str">
            <v>SINAPI 92714</v>
          </cell>
        </row>
        <row r="1022">
          <cell r="A1022" t="str">
            <v>SINAPI 92715</v>
          </cell>
        </row>
        <row r="1023">
          <cell r="A1023" t="str">
            <v>SINAPI 92956</v>
          </cell>
        </row>
        <row r="1024">
          <cell r="A1024" t="str">
            <v>SINAPI 92957</v>
          </cell>
        </row>
        <row r="1025">
          <cell r="A1025" t="str">
            <v>SINAPI 92958</v>
          </cell>
        </row>
        <row r="1026">
          <cell r="A1026" t="str">
            <v>SINAPI 92959</v>
          </cell>
        </row>
        <row r="1027">
          <cell r="A1027" t="str">
            <v>SINAPI 92963</v>
          </cell>
        </row>
        <row r="1028">
          <cell r="A1028" t="str">
            <v>SINAPI 92964</v>
          </cell>
        </row>
        <row r="1029">
          <cell r="A1029" t="str">
            <v>SINAPI 92965</v>
          </cell>
        </row>
        <row r="1030">
          <cell r="A1030" t="str">
            <v>SINAPI 93220</v>
          </cell>
        </row>
        <row r="1031">
          <cell r="A1031" t="str">
            <v>SINAPI 93221</v>
          </cell>
        </row>
        <row r="1032">
          <cell r="A1032" t="str">
            <v>SINAPI 93222</v>
          </cell>
        </row>
        <row r="1033">
          <cell r="A1033" t="str">
            <v>SINAPI 93223</v>
          </cell>
        </row>
        <row r="1034">
          <cell r="A1034" t="str">
            <v>SINAPI 93229</v>
          </cell>
        </row>
        <row r="1035">
          <cell r="A1035" t="str">
            <v>SINAPI 93230</v>
          </cell>
        </row>
        <row r="1036">
          <cell r="A1036" t="str">
            <v>SINAPI 93231</v>
          </cell>
        </row>
        <row r="1037">
          <cell r="A1037" t="str">
            <v>SINAPI 93232</v>
          </cell>
        </row>
        <row r="1038">
          <cell r="A1038" t="str">
            <v>SINAPI 93235</v>
          </cell>
        </row>
        <row r="1039">
          <cell r="A1039" t="str">
            <v>SINAPI 93238</v>
          </cell>
        </row>
        <row r="1040">
          <cell r="A1040" t="str">
            <v>SINAPI 93239</v>
          </cell>
        </row>
        <row r="1041">
          <cell r="A1041" t="str">
            <v>SINAPI 93240</v>
          </cell>
        </row>
        <row r="1042">
          <cell r="A1042" t="str">
            <v>SINAPI 93267</v>
          </cell>
        </row>
        <row r="1043">
          <cell r="A1043" t="str">
            <v>SINAPI 93269</v>
          </cell>
        </row>
        <row r="1044">
          <cell r="A1044" t="str">
            <v>SINAPI 93270</v>
          </cell>
        </row>
        <row r="1045">
          <cell r="A1045" t="str">
            <v>SINAPI 93271</v>
          </cell>
        </row>
        <row r="1046">
          <cell r="A1046" t="str">
            <v>SINAPI 93277</v>
          </cell>
        </row>
        <row r="1047">
          <cell r="A1047" t="str">
            <v>SINAPI 93278</v>
          </cell>
        </row>
        <row r="1048">
          <cell r="A1048" t="str">
            <v>SINAPI 93279</v>
          </cell>
        </row>
        <row r="1049">
          <cell r="A1049" t="str">
            <v>SINAPI 93280</v>
          </cell>
        </row>
        <row r="1050">
          <cell r="A1050" t="str">
            <v>SINAPI 93283</v>
          </cell>
        </row>
        <row r="1051">
          <cell r="A1051" t="str">
            <v>SINAPI 93284</v>
          </cell>
        </row>
        <row r="1052">
          <cell r="A1052" t="str">
            <v>SINAPI 93285</v>
          </cell>
        </row>
        <row r="1053">
          <cell r="A1053" t="str">
            <v>SINAPI 93286</v>
          </cell>
        </row>
        <row r="1054">
          <cell r="A1054" t="str">
            <v>SINAPI 93296</v>
          </cell>
        </row>
        <row r="1055">
          <cell r="A1055" t="str">
            <v>SINAPI 93397</v>
          </cell>
        </row>
        <row r="1056">
          <cell r="A1056" t="str">
            <v>SINAPI 93398</v>
          </cell>
        </row>
        <row r="1057">
          <cell r="A1057" t="str">
            <v>SINAPI 93399</v>
          </cell>
        </row>
        <row r="1058">
          <cell r="A1058" t="str">
            <v>SINAPI 93400</v>
          </cell>
        </row>
        <row r="1059">
          <cell r="A1059" t="str">
            <v>SINAPI 93401</v>
          </cell>
        </row>
        <row r="1060">
          <cell r="A1060" t="str">
            <v>SINAPI 93404</v>
          </cell>
        </row>
        <row r="1061">
          <cell r="A1061" t="str">
            <v>SINAPI 93405</v>
          </cell>
        </row>
        <row r="1062">
          <cell r="A1062" t="str">
            <v>SINAPI 93406</v>
          </cell>
        </row>
        <row r="1063">
          <cell r="A1063" t="str">
            <v>SINAPI 93407</v>
          </cell>
        </row>
        <row r="1064">
          <cell r="A1064" t="str">
            <v>SINAPI 93411</v>
          </cell>
        </row>
        <row r="1065">
          <cell r="A1065" t="str">
            <v>SINAPI 93412</v>
          </cell>
        </row>
        <row r="1066">
          <cell r="A1066" t="str">
            <v>SINAPI 93413</v>
          </cell>
        </row>
        <row r="1067">
          <cell r="A1067" t="str">
            <v>SINAPI 93414</v>
          </cell>
        </row>
        <row r="1068">
          <cell r="A1068" t="str">
            <v>SINAPI 93417</v>
          </cell>
        </row>
        <row r="1069">
          <cell r="A1069" t="str">
            <v>SINAPI 93418</v>
          </cell>
        </row>
        <row r="1070">
          <cell r="A1070" t="str">
            <v>SINAPI 93419</v>
          </cell>
        </row>
        <row r="1071">
          <cell r="A1071" t="str">
            <v>SINAPI 93420</v>
          </cell>
        </row>
        <row r="1072">
          <cell r="A1072" t="str">
            <v>SINAPI 93423</v>
          </cell>
        </row>
        <row r="1073">
          <cell r="A1073" t="str">
            <v>SINAPI 93424</v>
          </cell>
        </row>
        <row r="1074">
          <cell r="A1074" t="str">
            <v>SINAPI 93425</v>
          </cell>
        </row>
        <row r="1075">
          <cell r="A1075" t="str">
            <v>SINAPI 93426</v>
          </cell>
        </row>
        <row r="1076">
          <cell r="A1076" t="str">
            <v>SINAPI 93429</v>
          </cell>
        </row>
        <row r="1077">
          <cell r="A1077" t="str">
            <v>SINAPI 93430</v>
          </cell>
        </row>
        <row r="1078">
          <cell r="A1078" t="str">
            <v>SINAPI 93431</v>
          </cell>
        </row>
        <row r="1079">
          <cell r="A1079" t="str">
            <v>SINAPI 93432</v>
          </cell>
        </row>
        <row r="1080">
          <cell r="A1080" t="str">
            <v>SINAPI 93435</v>
          </cell>
        </row>
        <row r="1081">
          <cell r="A1081" t="str">
            <v>SINAPI 93436</v>
          </cell>
        </row>
        <row r="1082">
          <cell r="A1082" t="str">
            <v>SINAPI 93437</v>
          </cell>
        </row>
        <row r="1083">
          <cell r="A1083" t="str">
            <v>SINAPI 93438</v>
          </cell>
        </row>
        <row r="1084">
          <cell r="A1084" t="str">
            <v>SINAPI 95114</v>
          </cell>
        </row>
        <row r="1085">
          <cell r="A1085" t="str">
            <v>SINAPI 95115</v>
          </cell>
        </row>
        <row r="1086">
          <cell r="A1086" t="str">
            <v>SINAPI 95116</v>
          </cell>
        </row>
        <row r="1087">
          <cell r="A1087" t="str">
            <v>SINAPI 95117</v>
          </cell>
        </row>
        <row r="1088">
          <cell r="A1088" t="str">
            <v>SINAPI 95118</v>
          </cell>
        </row>
        <row r="1089">
          <cell r="A1089" t="str">
            <v>SINAPI 95119</v>
          </cell>
        </row>
        <row r="1090">
          <cell r="A1090" t="str">
            <v>SINAPI 95120</v>
          </cell>
        </row>
        <row r="1091">
          <cell r="A1091" t="str">
            <v>SINAPI 95123</v>
          </cell>
        </row>
        <row r="1092">
          <cell r="A1092" t="str">
            <v>SINAPI 95124</v>
          </cell>
        </row>
        <row r="1093">
          <cell r="A1093" t="str">
            <v>SINAPI 95125</v>
          </cell>
        </row>
        <row r="1094">
          <cell r="A1094" t="str">
            <v>SINAPI 95126</v>
          </cell>
        </row>
        <row r="1095">
          <cell r="A1095" t="str">
            <v>SINAPI 95129</v>
          </cell>
        </row>
        <row r="1096">
          <cell r="A1096" t="str">
            <v>SINAPI 95130</v>
          </cell>
        </row>
        <row r="1097">
          <cell r="A1097" t="str">
            <v>SINAPI 95131</v>
          </cell>
        </row>
        <row r="1098">
          <cell r="A1098" t="str">
            <v>SINAPI 95132</v>
          </cell>
        </row>
        <row r="1099">
          <cell r="A1099" t="str">
            <v>SINAPI 95136</v>
          </cell>
        </row>
        <row r="1100">
          <cell r="A1100" t="str">
            <v>SINAPI 95137</v>
          </cell>
        </row>
        <row r="1101">
          <cell r="A1101" t="str">
            <v>SINAPI 95138</v>
          </cell>
        </row>
        <row r="1102">
          <cell r="A1102" t="str">
            <v>SINAPI 95208</v>
          </cell>
        </row>
        <row r="1103">
          <cell r="A1103" t="str">
            <v>SINAPI 95209</v>
          </cell>
        </row>
        <row r="1104">
          <cell r="A1104" t="str">
            <v>SINAPI 95210</v>
          </cell>
        </row>
        <row r="1105">
          <cell r="A1105" t="str">
            <v>SINAPI 95211</v>
          </cell>
        </row>
        <row r="1106">
          <cell r="A1106" t="str">
            <v>SINAPI 95214</v>
          </cell>
        </row>
        <row r="1107">
          <cell r="A1107" t="str">
            <v>SINAPI 95215</v>
          </cell>
        </row>
        <row r="1108">
          <cell r="A1108" t="str">
            <v>SINAPI 95216</v>
          </cell>
        </row>
        <row r="1109">
          <cell r="A1109" t="str">
            <v>SINAPI 95217</v>
          </cell>
        </row>
        <row r="1110">
          <cell r="A1110" t="str">
            <v>SINAPI 95255</v>
          </cell>
        </row>
        <row r="1111">
          <cell r="A1111" t="str">
            <v>SINAPI 95256</v>
          </cell>
        </row>
        <row r="1112">
          <cell r="A1112" t="str">
            <v>SINAPI 95257</v>
          </cell>
        </row>
        <row r="1113">
          <cell r="A1113" t="str">
            <v>SINAPI 95260</v>
          </cell>
        </row>
        <row r="1114">
          <cell r="A1114" t="str">
            <v>SINAPI 95261</v>
          </cell>
        </row>
        <row r="1115">
          <cell r="A1115" t="str">
            <v>SINAPI 95262</v>
          </cell>
        </row>
        <row r="1116">
          <cell r="A1116" t="str">
            <v>SINAPI 95263</v>
          </cell>
        </row>
        <row r="1117">
          <cell r="A1117" t="str">
            <v>SINAPI 95266</v>
          </cell>
        </row>
        <row r="1118">
          <cell r="A1118" t="str">
            <v>SINAPI 95267</v>
          </cell>
        </row>
        <row r="1119">
          <cell r="A1119" t="str">
            <v>SINAPI 95268</v>
          </cell>
        </row>
        <row r="1120">
          <cell r="A1120" t="str">
            <v>SINAPI 95269</v>
          </cell>
        </row>
        <row r="1121">
          <cell r="A1121" t="str">
            <v>SINAPI 95272</v>
          </cell>
        </row>
        <row r="1122">
          <cell r="A1122" t="str">
            <v>SINAPI 95273</v>
          </cell>
        </row>
        <row r="1123">
          <cell r="A1123" t="str">
            <v>SINAPI 95274</v>
          </cell>
        </row>
        <row r="1124">
          <cell r="A1124" t="str">
            <v>SINAPI 95275</v>
          </cell>
        </row>
        <row r="1125">
          <cell r="A1125" t="str">
            <v>SINAPI 95278</v>
          </cell>
        </row>
        <row r="1126">
          <cell r="A1126" t="str">
            <v>SINAPI 95279</v>
          </cell>
        </row>
        <row r="1127">
          <cell r="A1127" t="str">
            <v>SINAPI 95280</v>
          </cell>
        </row>
        <row r="1128">
          <cell r="A1128" t="str">
            <v>SINAPI 95281</v>
          </cell>
        </row>
        <row r="1129">
          <cell r="A1129" t="str">
            <v>SINAPI 95617</v>
          </cell>
        </row>
        <row r="1130">
          <cell r="A1130" t="str">
            <v>SINAPI 95618</v>
          </cell>
        </row>
        <row r="1131">
          <cell r="A1131" t="str">
            <v>SINAPI 95619</v>
          </cell>
        </row>
        <row r="1132">
          <cell r="A1132" t="str">
            <v>SINAPI 95627</v>
          </cell>
        </row>
        <row r="1133">
          <cell r="A1133" t="str">
            <v>SINAPI 95628</v>
          </cell>
        </row>
        <row r="1134">
          <cell r="A1134" t="str">
            <v>SINAPI 95629</v>
          </cell>
        </row>
        <row r="1135">
          <cell r="A1135" t="str">
            <v>SINAPI 95630</v>
          </cell>
        </row>
        <row r="1136">
          <cell r="A1136" t="str">
            <v>SINAPI 95698</v>
          </cell>
        </row>
        <row r="1137">
          <cell r="A1137" t="str">
            <v>SINAPI 95699</v>
          </cell>
        </row>
        <row r="1138">
          <cell r="A1138" t="str">
            <v>SINAPI 95700</v>
          </cell>
        </row>
        <row r="1139">
          <cell r="A1139" t="str">
            <v>SINAPI 95701</v>
          </cell>
        </row>
        <row r="1140">
          <cell r="A1140" t="str">
            <v>SINAPI 95704</v>
          </cell>
        </row>
        <row r="1141">
          <cell r="A1141" t="str">
            <v>SINAPI 95705</v>
          </cell>
        </row>
        <row r="1142">
          <cell r="A1142" t="str">
            <v>SINAPI 95706</v>
          </cell>
        </row>
        <row r="1143">
          <cell r="A1143" t="str">
            <v>SINAPI 95707</v>
          </cell>
        </row>
        <row r="1144">
          <cell r="A1144" t="str">
            <v>SINAPI 95710</v>
          </cell>
        </row>
        <row r="1145">
          <cell r="A1145" t="str">
            <v>SINAPI 95711</v>
          </cell>
        </row>
        <row r="1146">
          <cell r="A1146" t="str">
            <v>SINAPI 95712</v>
          </cell>
        </row>
        <row r="1147">
          <cell r="A1147" t="str">
            <v>SINAPI 95713</v>
          </cell>
        </row>
        <row r="1148">
          <cell r="A1148" t="str">
            <v>SINAPI 95716</v>
          </cell>
        </row>
        <row r="1149">
          <cell r="A1149" t="str">
            <v>SINAPI 95717</v>
          </cell>
        </row>
        <row r="1150">
          <cell r="A1150" t="str">
            <v>SINAPI 95718</v>
          </cell>
        </row>
        <row r="1151">
          <cell r="A1151" t="str">
            <v>SINAPI 95719</v>
          </cell>
        </row>
        <row r="1152">
          <cell r="A1152" t="str">
            <v>SINAPI 95869</v>
          </cell>
        </row>
        <row r="1153">
          <cell r="A1153" t="str">
            <v>SINAPI 95870</v>
          </cell>
        </row>
        <row r="1154">
          <cell r="A1154" t="str">
            <v>SINAPI 95871</v>
          </cell>
        </row>
        <row r="1155">
          <cell r="A1155" t="str">
            <v>SINAPI 95874</v>
          </cell>
        </row>
        <row r="1156">
          <cell r="A1156" t="str">
            <v>SINAPI 96008</v>
          </cell>
        </row>
        <row r="1157">
          <cell r="A1157" t="str">
            <v>SINAPI 96009</v>
          </cell>
        </row>
        <row r="1158">
          <cell r="A1158" t="str">
            <v>SINAPI 96011</v>
          </cell>
        </row>
        <row r="1159">
          <cell r="A1159" t="str">
            <v>SINAPI 96012</v>
          </cell>
        </row>
        <row r="1160">
          <cell r="A1160" t="str">
            <v>SINAPI 96015</v>
          </cell>
        </row>
        <row r="1161">
          <cell r="A1161" t="str">
            <v>SINAPI 96016</v>
          </cell>
        </row>
        <row r="1162">
          <cell r="A1162" t="str">
            <v>SINAPI 96018</v>
          </cell>
        </row>
        <row r="1163">
          <cell r="A1163" t="str">
            <v>SINAPI 96019</v>
          </cell>
        </row>
        <row r="1164">
          <cell r="A1164" t="str">
            <v>SINAPI 96023</v>
          </cell>
        </row>
        <row r="1165">
          <cell r="A1165" t="str">
            <v>SINAPI 96024</v>
          </cell>
        </row>
        <row r="1166">
          <cell r="A1166" t="str">
            <v>SINAPI 96026</v>
          </cell>
        </row>
        <row r="1167">
          <cell r="A1167" t="str">
            <v>SINAPI 96027</v>
          </cell>
        </row>
        <row r="1168">
          <cell r="A1168" t="str">
            <v>SINAPI 96030</v>
          </cell>
        </row>
        <row r="1169">
          <cell r="A1169" t="str">
            <v>SINAPI 96031</v>
          </cell>
        </row>
        <row r="1170">
          <cell r="A1170" t="str">
            <v>SINAPI 96032</v>
          </cell>
        </row>
        <row r="1171">
          <cell r="A1171" t="str">
            <v>SINAPI 96033</v>
          </cell>
        </row>
        <row r="1172">
          <cell r="A1172" t="str">
            <v>SINAPI 96034</v>
          </cell>
        </row>
        <row r="1173">
          <cell r="A1173" t="str">
            <v>SINAPI 96053</v>
          </cell>
        </row>
        <row r="1174">
          <cell r="A1174" t="str">
            <v>SINAPI 96054</v>
          </cell>
        </row>
        <row r="1175">
          <cell r="A1175" t="str">
            <v>SINAPI 96055</v>
          </cell>
        </row>
        <row r="1176">
          <cell r="A1176" t="str">
            <v>SINAPI 96056</v>
          </cell>
        </row>
        <row r="1177">
          <cell r="A1177" t="str">
            <v>SINAPI 96057</v>
          </cell>
        </row>
        <row r="1178">
          <cell r="A1178" t="str">
            <v>SINAPI 96060</v>
          </cell>
        </row>
        <row r="1179">
          <cell r="A1179" t="str">
            <v>SINAPI 96061</v>
          </cell>
        </row>
        <row r="1180">
          <cell r="A1180" t="str">
            <v>SINAPI 96062</v>
          </cell>
        </row>
        <row r="1181">
          <cell r="A1181" t="str">
            <v>SINAPI 96241</v>
          </cell>
        </row>
        <row r="1182">
          <cell r="A1182" t="str">
            <v>SINAPI 96242</v>
          </cell>
        </row>
        <row r="1183">
          <cell r="A1183" t="str">
            <v>SINAPI 96243</v>
          </cell>
        </row>
        <row r="1184">
          <cell r="A1184" t="str">
            <v>SINAPI 96244</v>
          </cell>
        </row>
        <row r="1185">
          <cell r="A1185" t="str">
            <v>SINAPI 96298</v>
          </cell>
        </row>
        <row r="1186">
          <cell r="A1186" t="str">
            <v>SINAPI 96299</v>
          </cell>
        </row>
        <row r="1187">
          <cell r="A1187" t="str">
            <v>SINAPI 96300</v>
          </cell>
        </row>
        <row r="1188">
          <cell r="A1188" t="str">
            <v>SINAPI 96301</v>
          </cell>
        </row>
        <row r="1189">
          <cell r="A1189" t="str">
            <v>SINAPI 96304</v>
          </cell>
        </row>
        <row r="1190">
          <cell r="A1190" t="str">
            <v>SINAPI 96305</v>
          </cell>
        </row>
        <row r="1191">
          <cell r="A1191" t="str">
            <v>SINAPI 96306</v>
          </cell>
        </row>
        <row r="1192">
          <cell r="A1192" t="str">
            <v>SINAPI 96307</v>
          </cell>
        </row>
        <row r="1193">
          <cell r="A1193" t="str">
            <v>SINAPI 96457</v>
          </cell>
        </row>
        <row r="1194">
          <cell r="A1194" t="str">
            <v>SINAPI 96458</v>
          </cell>
        </row>
        <row r="1195">
          <cell r="A1195" t="str">
            <v>SINAPI 96459</v>
          </cell>
        </row>
        <row r="1196">
          <cell r="A1196" t="str">
            <v>SINAPI 96460</v>
          </cell>
        </row>
        <row r="1197">
          <cell r="A1197" t="str">
            <v>SINAPI 98760</v>
          </cell>
        </row>
        <row r="1198">
          <cell r="A1198" t="str">
            <v>SINAPI 98761</v>
          </cell>
        </row>
        <row r="1199">
          <cell r="A1199" t="str">
            <v>SINAPI 98762</v>
          </cell>
        </row>
        <row r="1200">
          <cell r="A1200" t="str">
            <v>SINAPI 98763</v>
          </cell>
        </row>
        <row r="1201">
          <cell r="A1201" t="str">
            <v>SINAPI 99829</v>
          </cell>
        </row>
        <row r="1202">
          <cell r="A1202" t="str">
            <v>SINAPI 99830</v>
          </cell>
        </row>
        <row r="1203">
          <cell r="A1203" t="str">
            <v>SINAPI 99831</v>
          </cell>
        </row>
        <row r="1204">
          <cell r="A1204" t="str">
            <v>SINAPI 99832</v>
          </cell>
        </row>
        <row r="1205">
          <cell r="A1205" t="str">
            <v>SINAPI 55960</v>
          </cell>
        </row>
        <row r="1206">
          <cell r="A1206" t="str">
            <v>SINAPI 92259</v>
          </cell>
        </row>
        <row r="1207">
          <cell r="A1207" t="str">
            <v>SINAPI 92260</v>
          </cell>
        </row>
        <row r="1208">
          <cell r="A1208" t="str">
            <v>SINAPI 92261</v>
          </cell>
        </row>
        <row r="1209">
          <cell r="A1209" t="str">
            <v>SINAPI 92262</v>
          </cell>
        </row>
        <row r="1210">
          <cell r="A1210" t="str">
            <v>SINAPI 92539</v>
          </cell>
        </row>
        <row r="1211">
          <cell r="A1211" t="str">
            <v>SINAPI 92540</v>
          </cell>
        </row>
        <row r="1212">
          <cell r="A1212" t="str">
            <v>SINAPI 92541</v>
          </cell>
        </row>
        <row r="1213">
          <cell r="A1213" t="str">
            <v>SINAPI 92542</v>
          </cell>
        </row>
        <row r="1214">
          <cell r="A1214" t="str">
            <v>SINAPI 92543</v>
          </cell>
        </row>
        <row r="1215">
          <cell r="A1215" t="str">
            <v>SINAPI 92544</v>
          </cell>
        </row>
        <row r="1216">
          <cell r="A1216" t="str">
            <v>SINAPI 92545</v>
          </cell>
        </row>
        <row r="1217">
          <cell r="A1217" t="str">
            <v>SINAPI 92546</v>
          </cell>
        </row>
        <row r="1218">
          <cell r="A1218" t="str">
            <v>SINAPI 92547</v>
          </cell>
        </row>
        <row r="1219">
          <cell r="A1219" t="str">
            <v>SINAPI 92548</v>
          </cell>
        </row>
        <row r="1220">
          <cell r="A1220" t="str">
            <v>SINAPI 92549</v>
          </cell>
        </row>
        <row r="1221">
          <cell r="A1221" t="str">
            <v>SINAPI 92550</v>
          </cell>
        </row>
        <row r="1222">
          <cell r="A1222" t="str">
            <v>SINAPI 92551</v>
          </cell>
        </row>
        <row r="1223">
          <cell r="A1223" t="str">
            <v>SINAPI 92552</v>
          </cell>
        </row>
        <row r="1224">
          <cell r="A1224" t="str">
            <v>SINAPI 92553</v>
          </cell>
        </row>
        <row r="1225">
          <cell r="A1225" t="str">
            <v>SINAPI 92554</v>
          </cell>
        </row>
        <row r="1226">
          <cell r="A1226" t="str">
            <v>SINAPI 92555</v>
          </cell>
        </row>
        <row r="1227">
          <cell r="A1227" t="str">
            <v>SINAPI 92556</v>
          </cell>
        </row>
        <row r="1228">
          <cell r="A1228" t="str">
            <v>SINAPI 92557</v>
          </cell>
        </row>
        <row r="1229">
          <cell r="A1229" t="str">
            <v>SINAPI 92558</v>
          </cell>
        </row>
        <row r="1230">
          <cell r="A1230" t="str">
            <v>SINAPI 92559</v>
          </cell>
        </row>
        <row r="1231">
          <cell r="A1231" t="str">
            <v>SINAPI 92560</v>
          </cell>
        </row>
        <row r="1232">
          <cell r="A1232" t="str">
            <v>SINAPI 92561</v>
          </cell>
        </row>
        <row r="1233">
          <cell r="A1233" t="str">
            <v>SINAPI 92562</v>
          </cell>
        </row>
        <row r="1234">
          <cell r="A1234" t="str">
            <v>SINAPI 92563</v>
          </cell>
        </row>
        <row r="1235">
          <cell r="A1235" t="str">
            <v>SINAPI 92564</v>
          </cell>
        </row>
        <row r="1236">
          <cell r="A1236" t="str">
            <v>SINAPI 92565</v>
          </cell>
        </row>
        <row r="1237">
          <cell r="A1237" t="str">
            <v>SINAPI 92566</v>
          </cell>
        </row>
        <row r="1238">
          <cell r="A1238" t="str">
            <v>SINAPI 92567</v>
          </cell>
        </row>
        <row r="1239">
          <cell r="A1239" t="str">
            <v>SINAPI 100379</v>
          </cell>
        </row>
        <row r="1240">
          <cell r="A1240" t="str">
            <v>SINAPI 100380</v>
          </cell>
        </row>
        <row r="1241">
          <cell r="A1241" t="str">
            <v>SINAPI 100381</v>
          </cell>
        </row>
        <row r="1242">
          <cell r="A1242" t="str">
            <v>SINAPI 100383</v>
          </cell>
        </row>
        <row r="1243">
          <cell r="A1243" t="str">
            <v>SINAPI 100384</v>
          </cell>
        </row>
        <row r="1244">
          <cell r="A1244" t="str">
            <v>SINAPI 100385</v>
          </cell>
        </row>
        <row r="1245">
          <cell r="A1245" t="str">
            <v>SINAPI 100386</v>
          </cell>
        </row>
        <row r="1246">
          <cell r="A1246" t="str">
            <v>SINAPI 100387</v>
          </cell>
        </row>
        <row r="1247">
          <cell r="A1247" t="str">
            <v>SINAPI 100388</v>
          </cell>
        </row>
        <row r="1248">
          <cell r="A1248" t="str">
            <v>SINAPI 100389</v>
          </cell>
        </row>
        <row r="1249">
          <cell r="A1249" t="str">
            <v>SINAPI 100390</v>
          </cell>
        </row>
        <row r="1250">
          <cell r="A1250" t="str">
            <v>SINAPI 100391</v>
          </cell>
        </row>
        <row r="1251">
          <cell r="A1251" t="str">
            <v>SINAPI 100392</v>
          </cell>
        </row>
        <row r="1252">
          <cell r="A1252" t="str">
            <v>SINAPI 100393</v>
          </cell>
        </row>
        <row r="1253">
          <cell r="A1253" t="str">
            <v>SINAPI 100394</v>
          </cell>
        </row>
        <row r="1254">
          <cell r="A1254" t="str">
            <v>SINAPI 100395</v>
          </cell>
        </row>
        <row r="1255">
          <cell r="A1255" t="str">
            <v>SINAPI 94189</v>
          </cell>
        </row>
        <row r="1256">
          <cell r="A1256" t="str">
            <v>SINAPI 94192</v>
          </cell>
        </row>
        <row r="1257">
          <cell r="A1257" t="str">
            <v>SINAPI 94195</v>
          </cell>
        </row>
        <row r="1258">
          <cell r="A1258" t="str">
            <v>SINAPI 94198</v>
          </cell>
        </row>
        <row r="1259">
          <cell r="A1259" t="str">
            <v>SINAPI 94201</v>
          </cell>
        </row>
        <row r="1260">
          <cell r="A1260" t="str">
            <v>SINAPI 94204</v>
          </cell>
        </row>
        <row r="1261">
          <cell r="A1261" t="str">
            <v>SINAPI 94224</v>
          </cell>
        </row>
        <row r="1262">
          <cell r="A1262" t="str">
            <v>SINAPI 94225</v>
          </cell>
        </row>
        <row r="1263">
          <cell r="A1263" t="str">
            <v>SINAPI 94226</v>
          </cell>
        </row>
        <row r="1264">
          <cell r="A1264" t="str">
            <v>SINAPI 94232</v>
          </cell>
        </row>
        <row r="1265">
          <cell r="A1265" t="str">
            <v>SINAPI 94440</v>
          </cell>
        </row>
        <row r="1266">
          <cell r="A1266" t="str">
            <v>SINAPI 94441</v>
          </cell>
        </row>
        <row r="1267">
          <cell r="A1267" t="str">
            <v>SINAPI 94442</v>
          </cell>
        </row>
        <row r="1268">
          <cell r="A1268" t="str">
            <v>SINAPI 94443</v>
          </cell>
        </row>
        <row r="1269">
          <cell r="A1269" t="str">
            <v>SINAPI 94445</v>
          </cell>
        </row>
        <row r="1270">
          <cell r="A1270" t="str">
            <v>SINAPI 94446</v>
          </cell>
        </row>
        <row r="1271">
          <cell r="A1271" t="str">
            <v>SINAPI 94447</v>
          </cell>
        </row>
        <row r="1272">
          <cell r="A1272" t="str">
            <v>SINAPI 94448</v>
          </cell>
        </row>
        <row r="1273">
          <cell r="A1273" t="str">
            <v>SINAPI 94207</v>
          </cell>
        </row>
        <row r="1274">
          <cell r="A1274" t="str">
            <v>SINAPI 94210</v>
          </cell>
        </row>
        <row r="1275">
          <cell r="A1275" t="str">
            <v>SINAPI 94218</v>
          </cell>
        </row>
        <row r="1276">
          <cell r="A1276" t="str">
            <v>SINAPI 73866/4</v>
          </cell>
        </row>
        <row r="1277">
          <cell r="A1277" t="str">
            <v>SINAPI 73866/5</v>
          </cell>
        </row>
        <row r="1278">
          <cell r="A1278" t="str">
            <v>SINAPI 73866/6</v>
          </cell>
        </row>
        <row r="1279">
          <cell r="A1279" t="str">
            <v>SINAPI 73866/7</v>
          </cell>
        </row>
        <row r="1280">
          <cell r="A1280" t="str">
            <v>SINAPI 73866/8</v>
          </cell>
        </row>
        <row r="1281">
          <cell r="A1281" t="str">
            <v>SINAPI 73866/9</v>
          </cell>
        </row>
        <row r="1282">
          <cell r="A1282" t="str">
            <v>SINAPI 73867/1</v>
          </cell>
        </row>
        <row r="1283">
          <cell r="A1283" t="str">
            <v>SINAPI 73867/2</v>
          </cell>
        </row>
        <row r="1284">
          <cell r="A1284" t="str">
            <v>SINAPI 73867/3</v>
          </cell>
        </row>
        <row r="1285">
          <cell r="A1285" t="str">
            <v>SINAPI 73867/4</v>
          </cell>
        </row>
        <row r="1286">
          <cell r="A1286" t="str">
            <v>SINAPI 94213</v>
          </cell>
        </row>
        <row r="1287">
          <cell r="A1287" t="str">
            <v>SINAPI 94216</v>
          </cell>
        </row>
        <row r="1288">
          <cell r="A1288" t="str">
            <v>SINAPI 94219</v>
          </cell>
        </row>
        <row r="1289">
          <cell r="A1289" t="str">
            <v>SINAPI 94220</v>
          </cell>
        </row>
        <row r="1290">
          <cell r="A1290" t="str">
            <v>SINAPI 94221</v>
          </cell>
        </row>
        <row r="1291">
          <cell r="A1291" t="str">
            <v>SINAPI 94222</v>
          </cell>
        </row>
        <row r="1292">
          <cell r="A1292" t="str">
            <v>SINAPI 94223</v>
          </cell>
        </row>
        <row r="1293">
          <cell r="A1293" t="str">
            <v>SINAPI 94451</v>
          </cell>
        </row>
        <row r="1294">
          <cell r="A1294" t="str">
            <v>SINAPI 100325</v>
          </cell>
        </row>
        <row r="1295">
          <cell r="A1295" t="str">
            <v>SINAPI 100327</v>
          </cell>
        </row>
        <row r="1296">
          <cell r="A1296" t="str">
            <v>SINAPI 100328</v>
          </cell>
        </row>
        <row r="1297">
          <cell r="A1297" t="str">
            <v>SINAPI 100329</v>
          </cell>
        </row>
        <row r="1298">
          <cell r="A1298" t="str">
            <v>SINAPI 100330</v>
          </cell>
        </row>
        <row r="1299">
          <cell r="A1299" t="str">
            <v>SINAPI 100331</v>
          </cell>
        </row>
        <row r="1300">
          <cell r="A1300" t="str">
            <v>SINAPI 100434</v>
          </cell>
        </row>
        <row r="1301">
          <cell r="A1301" t="str">
            <v>SINAPI 100435</v>
          </cell>
        </row>
        <row r="1302">
          <cell r="A1302" t="str">
            <v>SINAPI 94227</v>
          </cell>
        </row>
        <row r="1303">
          <cell r="A1303" t="str">
            <v>SINAPI 94228</v>
          </cell>
        </row>
        <row r="1304">
          <cell r="A1304" t="str">
            <v>SINAPI 94229</v>
          </cell>
        </row>
        <row r="1305">
          <cell r="A1305" t="str">
            <v>SINAPI 94231</v>
          </cell>
        </row>
        <row r="1306">
          <cell r="A1306" t="str">
            <v>SINAPI 94449</v>
          </cell>
        </row>
        <row r="1307">
          <cell r="A1307" t="str">
            <v>SINAPI 73970/1</v>
          </cell>
        </row>
        <row r="1308">
          <cell r="A1308" t="str">
            <v>SINAPI 73970/2</v>
          </cell>
        </row>
        <row r="1309">
          <cell r="A1309" t="str">
            <v>SINAPI 92255</v>
          </cell>
        </row>
        <row r="1310">
          <cell r="A1310" t="str">
            <v>SINAPI 92256</v>
          </cell>
        </row>
        <row r="1311">
          <cell r="A1311" t="str">
            <v>SINAPI 92257</v>
          </cell>
        </row>
        <row r="1312">
          <cell r="A1312" t="str">
            <v>SINAPI 92258</v>
          </cell>
        </row>
        <row r="1313">
          <cell r="A1313" t="str">
            <v>SINAPI 92568</v>
          </cell>
        </row>
        <row r="1314">
          <cell r="A1314" t="str">
            <v>SINAPI 92569</v>
          </cell>
        </row>
        <row r="1315">
          <cell r="A1315" t="str">
            <v>SINAPI 92570</v>
          </cell>
        </row>
        <row r="1316">
          <cell r="A1316" t="str">
            <v>SINAPI 92571</v>
          </cell>
        </row>
        <row r="1317">
          <cell r="A1317" t="str">
            <v>SINAPI 92572</v>
          </cell>
        </row>
        <row r="1318">
          <cell r="A1318" t="str">
            <v>SINAPI 92573</v>
          </cell>
        </row>
        <row r="1319">
          <cell r="A1319" t="str">
            <v>SINAPI 92574</v>
          </cell>
        </row>
        <row r="1320">
          <cell r="A1320" t="str">
            <v>SINAPI 92575</v>
          </cell>
        </row>
        <row r="1321">
          <cell r="A1321" t="str">
            <v>SINAPI 92576</v>
          </cell>
        </row>
        <row r="1322">
          <cell r="A1322" t="str">
            <v>SINAPI 92577</v>
          </cell>
        </row>
        <row r="1323">
          <cell r="A1323" t="str">
            <v>SINAPI 92578</v>
          </cell>
        </row>
        <row r="1324">
          <cell r="A1324" t="str">
            <v>SINAPI 92579</v>
          </cell>
        </row>
        <row r="1325">
          <cell r="A1325" t="str">
            <v>SINAPI 92580</v>
          </cell>
        </row>
        <row r="1326">
          <cell r="A1326" t="str">
            <v>SINAPI 92581</v>
          </cell>
        </row>
        <row r="1327">
          <cell r="A1327" t="str">
            <v>SINAPI 92582</v>
          </cell>
        </row>
        <row r="1328">
          <cell r="A1328" t="str">
            <v>SINAPI 92584</v>
          </cell>
        </row>
        <row r="1329">
          <cell r="A1329" t="str">
            <v>SINAPI 92586</v>
          </cell>
        </row>
        <row r="1330">
          <cell r="A1330" t="str">
            <v>SINAPI 92588</v>
          </cell>
        </row>
        <row r="1331">
          <cell r="A1331" t="str">
            <v>SINAPI 92590</v>
          </cell>
        </row>
        <row r="1332">
          <cell r="A1332" t="str">
            <v>SINAPI 92592</v>
          </cell>
        </row>
        <row r="1333">
          <cell r="A1333" t="str">
            <v>SINAPI 92593</v>
          </cell>
        </row>
        <row r="1334">
          <cell r="A1334" t="str">
            <v>SINAPI 92594</v>
          </cell>
        </row>
        <row r="1335">
          <cell r="A1335" t="str">
            <v>SINAPI 92596</v>
          </cell>
        </row>
        <row r="1336">
          <cell r="A1336" t="str">
            <v>SINAPI 92598</v>
          </cell>
        </row>
        <row r="1337">
          <cell r="A1337" t="str">
            <v>SINAPI 92600</v>
          </cell>
        </row>
        <row r="1338">
          <cell r="A1338" t="str">
            <v>SINAPI 92602</v>
          </cell>
        </row>
        <row r="1339">
          <cell r="A1339" t="str">
            <v>SINAPI 92604</v>
          </cell>
        </row>
        <row r="1340">
          <cell r="A1340" t="str">
            <v>SINAPI 92606</v>
          </cell>
        </row>
        <row r="1341">
          <cell r="A1341" t="str">
            <v>SINAPI 92608</v>
          </cell>
        </row>
        <row r="1342">
          <cell r="A1342" t="str">
            <v>SINAPI 92610</v>
          </cell>
        </row>
        <row r="1343">
          <cell r="A1343" t="str">
            <v>SINAPI 92612</v>
          </cell>
        </row>
        <row r="1344">
          <cell r="A1344" t="str">
            <v>SINAPI 92614</v>
          </cell>
        </row>
        <row r="1345">
          <cell r="A1345" t="str">
            <v>SINAPI 92616</v>
          </cell>
        </row>
        <row r="1346">
          <cell r="A1346" t="str">
            <v>SINAPI 92618</v>
          </cell>
        </row>
        <row r="1347">
          <cell r="A1347" t="str">
            <v>SINAPI 92620</v>
          </cell>
        </row>
        <row r="1348">
          <cell r="A1348" t="str">
            <v>SINAPI 100357</v>
          </cell>
        </row>
        <row r="1349">
          <cell r="A1349" t="str">
            <v>SINAPI 100358</v>
          </cell>
        </row>
        <row r="1350">
          <cell r="A1350" t="str">
            <v>SINAPI 100359</v>
          </cell>
        </row>
        <row r="1351">
          <cell r="A1351" t="str">
            <v>SINAPI 100360</v>
          </cell>
        </row>
        <row r="1352">
          <cell r="A1352" t="str">
            <v>SINAPI 100361</v>
          </cell>
        </row>
        <row r="1353">
          <cell r="A1353" t="str">
            <v>SINAPI 100362</v>
          </cell>
        </row>
        <row r="1354">
          <cell r="A1354" t="str">
            <v>SINAPI 100363</v>
          </cell>
        </row>
        <row r="1355">
          <cell r="A1355" t="str">
            <v>SINAPI 100364</v>
          </cell>
        </row>
        <row r="1356">
          <cell r="A1356" t="str">
            <v>SINAPI 100365</v>
          </cell>
        </row>
        <row r="1357">
          <cell r="A1357" t="str">
            <v>SINAPI 100366</v>
          </cell>
        </row>
        <row r="1358">
          <cell r="A1358" t="str">
            <v>SINAPI 100367</v>
          </cell>
        </row>
        <row r="1359">
          <cell r="A1359" t="str">
            <v>SINAPI 100368</v>
          </cell>
        </row>
        <row r="1360">
          <cell r="A1360" t="str">
            <v>SINAPI 100369</v>
          </cell>
        </row>
        <row r="1361">
          <cell r="A1361" t="str">
            <v>SINAPI 100370</v>
          </cell>
        </row>
        <row r="1362">
          <cell r="A1362" t="str">
            <v>SINAPI 100371</v>
          </cell>
        </row>
        <row r="1363">
          <cell r="A1363" t="str">
            <v>SINAPI 100372</v>
          </cell>
        </row>
        <row r="1364">
          <cell r="A1364" t="str">
            <v>SINAPI 100373</v>
          </cell>
        </row>
        <row r="1365">
          <cell r="A1365" t="str">
            <v>SINAPI 100374</v>
          </cell>
        </row>
        <row r="1366">
          <cell r="A1366" t="str">
            <v>SINAPI 100375</v>
          </cell>
        </row>
        <row r="1367">
          <cell r="A1367" t="str">
            <v>SINAPI 100376</v>
          </cell>
        </row>
        <row r="1368">
          <cell r="A1368" t="str">
            <v>SINAPI 100377</v>
          </cell>
        </row>
        <row r="1369">
          <cell r="A1369" t="str">
            <v>SINAPI 100378</v>
          </cell>
        </row>
        <row r="1370">
          <cell r="A1370" t="str">
            <v>SINAPI 100382</v>
          </cell>
        </row>
        <row r="1371">
          <cell r="A1371" t="str">
            <v>SINAPI 94444</v>
          </cell>
        </row>
        <row r="1372">
          <cell r="A1372" t="str">
            <v>SINAPI 73882/1</v>
          </cell>
        </row>
        <row r="1373">
          <cell r="A1373" t="str">
            <v>SINAPI 73882/5</v>
          </cell>
        </row>
        <row r="1374">
          <cell r="A1374" t="str">
            <v>SINAPI 73816/1</v>
          </cell>
        </row>
        <row r="1375">
          <cell r="A1375" t="str">
            <v>SINAPI 73816/2</v>
          </cell>
        </row>
        <row r="1376">
          <cell r="A1376" t="str">
            <v>SINAPI 73881/1</v>
          </cell>
        </row>
        <row r="1377">
          <cell r="A1377" t="str">
            <v>SINAPI 73881/3</v>
          </cell>
        </row>
        <row r="1378">
          <cell r="A1378" t="str">
            <v>SINAPI 73883/1</v>
          </cell>
        </row>
        <row r="1379">
          <cell r="A1379" t="str">
            <v>SINAPI 73883/2</v>
          </cell>
        </row>
        <row r="1380">
          <cell r="A1380" t="str">
            <v>SINAPI 73883/3</v>
          </cell>
        </row>
        <row r="1381">
          <cell r="A1381" t="str">
            <v>SINAPI 73969/1</v>
          </cell>
        </row>
        <row r="1382">
          <cell r="A1382" t="str">
            <v>SINAPI 74017/1</v>
          </cell>
        </row>
        <row r="1383">
          <cell r="A1383" t="str">
            <v>SINAPI 74017/2</v>
          </cell>
        </row>
        <row r="1384">
          <cell r="A1384" t="str">
            <v>SINAPI 75029/1</v>
          </cell>
        </row>
        <row r="1385">
          <cell r="A1385" t="str">
            <v>SINAPI 83651</v>
          </cell>
        </row>
        <row r="1386">
          <cell r="A1386" t="str">
            <v>SINAPI 83658</v>
          </cell>
        </row>
        <row r="1387">
          <cell r="A1387" t="str">
            <v>SINAPI 83661</v>
          </cell>
        </row>
        <row r="1388">
          <cell r="A1388" t="str">
            <v>SINAPI 83662</v>
          </cell>
        </row>
        <row r="1389">
          <cell r="A1389" t="str">
            <v>SINAPI 83664</v>
          </cell>
        </row>
        <row r="1390">
          <cell r="A1390" t="str">
            <v>SINAPI 83665</v>
          </cell>
        </row>
        <row r="1391">
          <cell r="A1391" t="str">
            <v>SINAPI 83669</v>
          </cell>
        </row>
        <row r="1392">
          <cell r="A1392" t="str">
            <v>SINAPI 83670</v>
          </cell>
        </row>
        <row r="1393">
          <cell r="A1393" t="str">
            <v>SINAPI 83671</v>
          </cell>
        </row>
        <row r="1394">
          <cell r="A1394" t="str">
            <v>SINAPI 83679</v>
          </cell>
        </row>
        <row r="1395">
          <cell r="A1395" t="str">
            <v>SINAPI 83680</v>
          </cell>
        </row>
        <row r="1396">
          <cell r="A1396" t="str">
            <v>SINAPI 83681</v>
          </cell>
        </row>
        <row r="1397">
          <cell r="A1397" t="str">
            <v>SINAPI 83682</v>
          </cell>
        </row>
        <row r="1398">
          <cell r="A1398" t="str">
            <v>SINAPI 83729</v>
          </cell>
        </row>
        <row r="1399">
          <cell r="A1399" t="str">
            <v>SINAPI 83739</v>
          </cell>
        </row>
        <row r="1400">
          <cell r="A1400" t="str">
            <v>SINAPI 6454</v>
          </cell>
        </row>
        <row r="1401">
          <cell r="A1401" t="str">
            <v>SINAPI 73611</v>
          </cell>
        </row>
        <row r="1402">
          <cell r="A1402" t="str">
            <v>SINAPI 73697</v>
          </cell>
        </row>
        <row r="1403">
          <cell r="A1403" t="str">
            <v>SINAPI 73698</v>
          </cell>
        </row>
        <row r="1404">
          <cell r="A1404" t="str">
            <v>SINAPI 73890/1</v>
          </cell>
        </row>
        <row r="1405">
          <cell r="A1405" t="str">
            <v>SINAPI 73890/2</v>
          </cell>
        </row>
        <row r="1406">
          <cell r="A1406" t="str">
            <v>SINAPI 92743</v>
          </cell>
        </row>
        <row r="1407">
          <cell r="A1407" t="str">
            <v>SINAPI 92744</v>
          </cell>
        </row>
        <row r="1408">
          <cell r="A1408" t="str">
            <v>SINAPI 92745</v>
          </cell>
        </row>
        <row r="1409">
          <cell r="A1409" t="str">
            <v>SINAPI 92746</v>
          </cell>
        </row>
        <row r="1410">
          <cell r="A1410" t="str">
            <v>SINAPI 92747</v>
          </cell>
        </row>
        <row r="1411">
          <cell r="A1411" t="str">
            <v>SINAPI 92748</v>
          </cell>
        </row>
        <row r="1412">
          <cell r="A1412" t="str">
            <v>SINAPI 92749</v>
          </cell>
        </row>
        <row r="1413">
          <cell r="A1413" t="str">
            <v>SINAPI 92750</v>
          </cell>
        </row>
        <row r="1414">
          <cell r="A1414" t="str">
            <v>SINAPI 92751</v>
          </cell>
        </row>
        <row r="1415">
          <cell r="A1415" t="str">
            <v>SINAPI 92752</v>
          </cell>
        </row>
        <row r="1416">
          <cell r="A1416" t="str">
            <v>SINAPI 92753</v>
          </cell>
        </row>
        <row r="1417">
          <cell r="A1417" t="str">
            <v>SINAPI 92754</v>
          </cell>
        </row>
        <row r="1418">
          <cell r="A1418" t="str">
            <v>SINAPI 92755</v>
          </cell>
        </row>
        <row r="1419">
          <cell r="A1419" t="str">
            <v>SINAPI 92756</v>
          </cell>
        </row>
        <row r="1420">
          <cell r="A1420" t="str">
            <v>SINAPI 92757</v>
          </cell>
        </row>
        <row r="1421">
          <cell r="A1421" t="str">
            <v>SINAPI 92758</v>
          </cell>
        </row>
        <row r="1422">
          <cell r="A1422" t="str">
            <v>SINAPI 91069</v>
          </cell>
        </row>
        <row r="1423">
          <cell r="A1423" t="str">
            <v>SINAPI 91070</v>
          </cell>
        </row>
        <row r="1424">
          <cell r="A1424" t="str">
            <v>SINAPI 91071</v>
          </cell>
        </row>
        <row r="1425">
          <cell r="A1425" t="str">
            <v>SINAPI 91072</v>
          </cell>
        </row>
        <row r="1426">
          <cell r="A1426" t="str">
            <v>SINAPI 91073</v>
          </cell>
        </row>
        <row r="1427">
          <cell r="A1427" t="str">
            <v>SINAPI 91074</v>
          </cell>
        </row>
        <row r="1428">
          <cell r="A1428" t="str">
            <v>SINAPI 91075</v>
          </cell>
        </row>
        <row r="1429">
          <cell r="A1429" t="str">
            <v>SINAPI 91076</v>
          </cell>
        </row>
        <row r="1430">
          <cell r="A1430" t="str">
            <v>SINAPI 91077</v>
          </cell>
        </row>
        <row r="1431">
          <cell r="A1431" t="str">
            <v>SINAPI 91078</v>
          </cell>
        </row>
        <row r="1432">
          <cell r="A1432" t="str">
            <v>SINAPI 91079</v>
          </cell>
        </row>
        <row r="1433">
          <cell r="A1433" t="str">
            <v>SINAPI 91080</v>
          </cell>
        </row>
        <row r="1434">
          <cell r="A1434" t="str">
            <v>SINAPI 91081</v>
          </cell>
        </row>
        <row r="1435">
          <cell r="A1435" t="str">
            <v>SINAPI 91082</v>
          </cell>
        </row>
        <row r="1436">
          <cell r="A1436" t="str">
            <v>SINAPI 91083</v>
          </cell>
        </row>
        <row r="1437">
          <cell r="A1437" t="str">
            <v>SINAPI 91084</v>
          </cell>
        </row>
        <row r="1438">
          <cell r="A1438" t="str">
            <v>SINAPI 91086</v>
          </cell>
        </row>
        <row r="1439">
          <cell r="A1439" t="str">
            <v>SINAPI 91087</v>
          </cell>
        </row>
        <row r="1440">
          <cell r="A1440" t="str">
            <v>SINAPI 91088</v>
          </cell>
        </row>
        <row r="1441">
          <cell r="A1441" t="str">
            <v>SINAPI 91089</v>
          </cell>
        </row>
        <row r="1442">
          <cell r="A1442" t="str">
            <v>SINAPI 91090</v>
          </cell>
        </row>
        <row r="1443">
          <cell r="A1443" t="str">
            <v>SINAPI 91091</v>
          </cell>
        </row>
        <row r="1444">
          <cell r="A1444" t="str">
            <v>SINAPI 91092</v>
          </cell>
        </row>
        <row r="1445">
          <cell r="A1445" t="str">
            <v>SINAPI 91093</v>
          </cell>
        </row>
        <row r="1446">
          <cell r="A1446" t="str">
            <v>SINAPI 91094</v>
          </cell>
        </row>
        <row r="1447">
          <cell r="A1447" t="str">
            <v>SINAPI 91095</v>
          </cell>
        </row>
        <row r="1448">
          <cell r="A1448" t="str">
            <v>SINAPI 91096</v>
          </cell>
        </row>
        <row r="1449">
          <cell r="A1449" t="str">
            <v>SINAPI 91097</v>
          </cell>
        </row>
        <row r="1450">
          <cell r="A1450" t="str">
            <v>SINAPI 91098</v>
          </cell>
        </row>
        <row r="1451">
          <cell r="A1451" t="str">
            <v>SINAPI 91099</v>
          </cell>
        </row>
        <row r="1452">
          <cell r="A1452" t="str">
            <v>SINAPI 91100</v>
          </cell>
        </row>
        <row r="1453">
          <cell r="A1453" t="str">
            <v>SINAPI 91101</v>
          </cell>
        </row>
        <row r="1454">
          <cell r="A1454" t="str">
            <v>SINAPI 93952</v>
          </cell>
        </row>
        <row r="1455">
          <cell r="A1455" t="str">
            <v>SINAPI 93953</v>
          </cell>
        </row>
        <row r="1456">
          <cell r="A1456" t="str">
            <v>SINAPI 93954</v>
          </cell>
        </row>
        <row r="1457">
          <cell r="A1457" t="str">
            <v>SINAPI 93955</v>
          </cell>
        </row>
        <row r="1458">
          <cell r="A1458" t="str">
            <v>SINAPI 93956</v>
          </cell>
        </row>
        <row r="1459">
          <cell r="A1459" t="str">
            <v>SINAPI 93957</v>
          </cell>
        </row>
        <row r="1460">
          <cell r="A1460" t="str">
            <v>SINAPI 93958</v>
          </cell>
        </row>
        <row r="1461">
          <cell r="A1461" t="str">
            <v>SINAPI 93959</v>
          </cell>
        </row>
        <row r="1462">
          <cell r="A1462" t="str">
            <v>SINAPI 93960</v>
          </cell>
        </row>
        <row r="1463">
          <cell r="A1463" t="str">
            <v>SINAPI 93961</v>
          </cell>
        </row>
        <row r="1464">
          <cell r="A1464" t="str">
            <v>SINAPI 93962</v>
          </cell>
        </row>
        <row r="1465">
          <cell r="A1465" t="str">
            <v>SINAPI 93963</v>
          </cell>
        </row>
        <row r="1466">
          <cell r="A1466" t="str">
            <v>SINAPI 93964</v>
          </cell>
        </row>
        <row r="1467">
          <cell r="A1467" t="str">
            <v>SINAPI 93965</v>
          </cell>
        </row>
        <row r="1468">
          <cell r="A1468" t="str">
            <v>SINAPI 93966</v>
          </cell>
        </row>
        <row r="1469">
          <cell r="A1469" t="str">
            <v>SINAPI 93967</v>
          </cell>
        </row>
        <row r="1470">
          <cell r="A1470" t="str">
            <v>SINAPI 93968</v>
          </cell>
        </row>
        <row r="1471">
          <cell r="A1471" t="str">
            <v>SINAPI 93969</v>
          </cell>
        </row>
        <row r="1472">
          <cell r="A1472" t="str">
            <v>SINAPI 93970</v>
          </cell>
        </row>
        <row r="1473">
          <cell r="A1473" t="str">
            <v>SINAPI 93971</v>
          </cell>
        </row>
        <row r="1474">
          <cell r="A1474" t="str">
            <v>SINAPI 95108</v>
          </cell>
        </row>
        <row r="1475">
          <cell r="A1475" t="str">
            <v>SINAPI 100332</v>
          </cell>
        </row>
        <row r="1476">
          <cell r="A1476" t="str">
            <v>SINAPI 100333</v>
          </cell>
        </row>
        <row r="1477">
          <cell r="A1477" t="str">
            <v>SINAPI 100334</v>
          </cell>
        </row>
        <row r="1478">
          <cell r="A1478" t="str">
            <v>SINAPI 100335</v>
          </cell>
        </row>
        <row r="1479">
          <cell r="A1479" t="str">
            <v>SINAPI 100341</v>
          </cell>
        </row>
        <row r="1480">
          <cell r="A1480" t="str">
            <v>SINAPI 100342</v>
          </cell>
        </row>
        <row r="1481">
          <cell r="A1481" t="str">
            <v>SINAPI 100343</v>
          </cell>
        </row>
        <row r="1482">
          <cell r="A1482" t="str">
            <v>SINAPI 100344</v>
          </cell>
        </row>
        <row r="1483">
          <cell r="A1483" t="str">
            <v>SINAPI 100345</v>
          </cell>
        </row>
        <row r="1484">
          <cell r="A1484" t="str">
            <v>SINAPI 100346</v>
          </cell>
        </row>
        <row r="1485">
          <cell r="A1485" t="str">
            <v>SINAPI 100347</v>
          </cell>
        </row>
        <row r="1486">
          <cell r="A1486" t="str">
            <v>SINAPI 100348</v>
          </cell>
        </row>
        <row r="1487">
          <cell r="A1487" t="str">
            <v>SINAPI 100349</v>
          </cell>
        </row>
        <row r="1488">
          <cell r="A1488" t="str">
            <v>SINAPI 73799/1</v>
          </cell>
        </row>
        <row r="1489">
          <cell r="A1489" t="str">
            <v>SINAPI 73856/1</v>
          </cell>
        </row>
        <row r="1490">
          <cell r="A1490" t="str">
            <v>SINAPI 73856/2</v>
          </cell>
        </row>
        <row r="1491">
          <cell r="A1491" t="str">
            <v>SINAPI 73856/3</v>
          </cell>
        </row>
        <row r="1492">
          <cell r="A1492" t="str">
            <v>SINAPI 73856/4</v>
          </cell>
        </row>
        <row r="1493">
          <cell r="A1493" t="str">
            <v>SINAPI 73856/5</v>
          </cell>
        </row>
        <row r="1494">
          <cell r="A1494" t="str">
            <v>SINAPI 73856/6</v>
          </cell>
        </row>
        <row r="1495">
          <cell r="A1495" t="str">
            <v>SINAPI 73856/7</v>
          </cell>
        </row>
        <row r="1496">
          <cell r="A1496" t="str">
            <v>SINAPI 73856/8</v>
          </cell>
        </row>
        <row r="1497">
          <cell r="A1497" t="str">
            <v>SINAPI 73856/9</v>
          </cell>
        </row>
        <row r="1498">
          <cell r="A1498" t="str">
            <v>SINAPI 73856/10</v>
          </cell>
        </row>
        <row r="1499">
          <cell r="A1499" t="str">
            <v>SINAPI 73856/11</v>
          </cell>
        </row>
        <row r="1500">
          <cell r="A1500" t="str">
            <v>SINAPI 73856/12</v>
          </cell>
        </row>
        <row r="1501">
          <cell r="A1501" t="str">
            <v>SINAPI 73856/13</v>
          </cell>
        </row>
        <row r="1502">
          <cell r="A1502" t="str">
            <v>SINAPI 73856/14</v>
          </cell>
        </row>
        <row r="1503">
          <cell r="A1503" t="str">
            <v>SINAPI 73856/15</v>
          </cell>
        </row>
        <row r="1504">
          <cell r="A1504" t="str">
            <v>SINAPI 74224/1</v>
          </cell>
        </row>
        <row r="1505">
          <cell r="A1505" t="str">
            <v>SINAPI 83659</v>
          </cell>
        </row>
        <row r="1506">
          <cell r="A1506" t="str">
            <v>SINAPI 83716</v>
          </cell>
        </row>
        <row r="1507">
          <cell r="A1507" t="str">
            <v>SINAPI 97976</v>
          </cell>
        </row>
        <row r="1508">
          <cell r="A1508" t="str">
            <v>SINAPI 97977</v>
          </cell>
        </row>
        <row r="1509">
          <cell r="A1509" t="str">
            <v>SINAPI 97980</v>
          </cell>
        </row>
        <row r="1510">
          <cell r="A1510" t="str">
            <v>SINAPI 97981</v>
          </cell>
        </row>
        <row r="1511">
          <cell r="A1511" t="str">
            <v>SINAPI 97983</v>
          </cell>
        </row>
        <row r="1512">
          <cell r="A1512" t="str">
            <v>SINAPI 97985</v>
          </cell>
        </row>
        <row r="1513">
          <cell r="A1513" t="str">
            <v>SINAPI 97987</v>
          </cell>
        </row>
        <row r="1514">
          <cell r="A1514" t="str">
            <v>SINAPI 97988</v>
          </cell>
        </row>
        <row r="1515">
          <cell r="A1515" t="str">
            <v>SINAPI 97989</v>
          </cell>
        </row>
        <row r="1516">
          <cell r="A1516" t="str">
            <v>SINAPI 97991</v>
          </cell>
        </row>
        <row r="1517">
          <cell r="A1517" t="str">
            <v>SINAPI 97992</v>
          </cell>
        </row>
        <row r="1518">
          <cell r="A1518" t="str">
            <v>SINAPI 97993</v>
          </cell>
        </row>
        <row r="1519">
          <cell r="A1519" t="str">
            <v>SINAPI 97994</v>
          </cell>
        </row>
        <row r="1520">
          <cell r="A1520" t="str">
            <v>SINAPI 97995</v>
          </cell>
        </row>
        <row r="1521">
          <cell r="A1521" t="str">
            <v>SINAPI 97996</v>
          </cell>
        </row>
        <row r="1522">
          <cell r="A1522" t="str">
            <v>SINAPI 97997</v>
          </cell>
        </row>
        <row r="1523">
          <cell r="A1523" t="str">
            <v>SINAPI 97999</v>
          </cell>
        </row>
        <row r="1524">
          <cell r="A1524" t="str">
            <v>SINAPI 98001</v>
          </cell>
        </row>
        <row r="1525">
          <cell r="A1525" t="str">
            <v>SINAPI 98002</v>
          </cell>
        </row>
        <row r="1526">
          <cell r="A1526" t="str">
            <v>SINAPI 98003</v>
          </cell>
        </row>
        <row r="1527">
          <cell r="A1527" t="str">
            <v>SINAPI 98005</v>
          </cell>
        </row>
        <row r="1528">
          <cell r="A1528" t="str">
            <v>SINAPI 98006</v>
          </cell>
        </row>
        <row r="1529">
          <cell r="A1529" t="str">
            <v>SINAPI 98007</v>
          </cell>
        </row>
        <row r="1530">
          <cell r="A1530" t="str">
            <v>SINAPI 98008</v>
          </cell>
        </row>
        <row r="1531">
          <cell r="A1531" t="str">
            <v>SINAPI 98009</v>
          </cell>
        </row>
        <row r="1532">
          <cell r="A1532" t="str">
            <v>SINAPI 98010</v>
          </cell>
        </row>
        <row r="1533">
          <cell r="A1533" t="str">
            <v>SINAPI 98011</v>
          </cell>
        </row>
        <row r="1534">
          <cell r="A1534" t="str">
            <v>SINAPI 98012</v>
          </cell>
        </row>
        <row r="1535">
          <cell r="A1535" t="str">
            <v>SINAPI 98013</v>
          </cell>
        </row>
        <row r="1536">
          <cell r="A1536" t="str">
            <v>SINAPI 98014</v>
          </cell>
        </row>
        <row r="1537">
          <cell r="A1537" t="str">
            <v>SINAPI 98015</v>
          </cell>
        </row>
        <row r="1538">
          <cell r="A1538" t="str">
            <v>SINAPI 98016</v>
          </cell>
        </row>
        <row r="1539">
          <cell r="A1539" t="str">
            <v>SINAPI 98017</v>
          </cell>
        </row>
        <row r="1540">
          <cell r="A1540" t="str">
            <v>SINAPI 98018</v>
          </cell>
        </row>
        <row r="1541">
          <cell r="A1541" t="str">
            <v>SINAPI 98019</v>
          </cell>
        </row>
        <row r="1542">
          <cell r="A1542" t="str">
            <v>SINAPI 98020</v>
          </cell>
        </row>
        <row r="1543">
          <cell r="A1543" t="str">
            <v>SINAPI 98021</v>
          </cell>
        </row>
        <row r="1544">
          <cell r="A1544" t="str">
            <v>SINAPI 98022</v>
          </cell>
        </row>
        <row r="1545">
          <cell r="A1545" t="str">
            <v>SINAPI 98023</v>
          </cell>
        </row>
        <row r="1546">
          <cell r="A1546" t="str">
            <v>SINAPI 98024</v>
          </cell>
        </row>
        <row r="1547">
          <cell r="A1547" t="str">
            <v>SINAPI 98025</v>
          </cell>
        </row>
        <row r="1548">
          <cell r="A1548" t="str">
            <v>SINAPI 98026</v>
          </cell>
        </row>
        <row r="1549">
          <cell r="A1549" t="str">
            <v>SINAPI 98027</v>
          </cell>
        </row>
        <row r="1550">
          <cell r="A1550" t="str">
            <v>SINAPI 98028</v>
          </cell>
        </row>
        <row r="1551">
          <cell r="A1551" t="str">
            <v>SINAPI 98029</v>
          </cell>
        </row>
        <row r="1552">
          <cell r="A1552" t="str">
            <v>SINAPI 98030</v>
          </cell>
        </row>
        <row r="1553">
          <cell r="A1553" t="str">
            <v>SINAPI 98031</v>
          </cell>
        </row>
        <row r="1554">
          <cell r="A1554" t="str">
            <v>SINAPI 98032</v>
          </cell>
        </row>
        <row r="1555">
          <cell r="A1555" t="str">
            <v>SINAPI 98033</v>
          </cell>
        </row>
        <row r="1556">
          <cell r="A1556" t="str">
            <v>SINAPI 98034</v>
          </cell>
        </row>
        <row r="1557">
          <cell r="A1557" t="str">
            <v>SINAPI 98035</v>
          </cell>
        </row>
        <row r="1558">
          <cell r="A1558" t="str">
            <v>SINAPI 98036</v>
          </cell>
        </row>
        <row r="1559">
          <cell r="A1559" t="str">
            <v>SINAPI 98037</v>
          </cell>
        </row>
        <row r="1560">
          <cell r="A1560" t="str">
            <v>SINAPI 98038</v>
          </cell>
        </row>
        <row r="1561">
          <cell r="A1561" t="str">
            <v>SINAPI 98039</v>
          </cell>
        </row>
        <row r="1562">
          <cell r="A1562" t="str">
            <v>SINAPI 98040</v>
          </cell>
        </row>
        <row r="1563">
          <cell r="A1563" t="str">
            <v>SINAPI 98041</v>
          </cell>
        </row>
        <row r="1564">
          <cell r="A1564" t="str">
            <v>SINAPI 98042</v>
          </cell>
        </row>
        <row r="1565">
          <cell r="A1565" t="str">
            <v>SINAPI 98043</v>
          </cell>
        </row>
        <row r="1566">
          <cell r="A1566" t="str">
            <v>SINAPI 98044</v>
          </cell>
        </row>
        <row r="1567">
          <cell r="A1567" t="str">
            <v>SINAPI 98045</v>
          </cell>
        </row>
        <row r="1568">
          <cell r="A1568" t="str">
            <v>SINAPI 98046</v>
          </cell>
        </row>
        <row r="1569">
          <cell r="A1569" t="str">
            <v>SINAPI 98047</v>
          </cell>
        </row>
        <row r="1570">
          <cell r="A1570" t="str">
            <v>SINAPI 98048</v>
          </cell>
        </row>
        <row r="1571">
          <cell r="A1571" t="str">
            <v>SINAPI 98049</v>
          </cell>
        </row>
        <row r="1572">
          <cell r="A1572" t="str">
            <v>SINAPI 98050</v>
          </cell>
        </row>
        <row r="1573">
          <cell r="A1573" t="str">
            <v>SINAPI 98051</v>
          </cell>
        </row>
        <row r="1574">
          <cell r="A1574" t="str">
            <v>SINAPI 98405</v>
          </cell>
        </row>
        <row r="1575">
          <cell r="A1575" t="str">
            <v>SINAPI 98406</v>
          </cell>
        </row>
        <row r="1576">
          <cell r="A1576" t="str">
            <v>SINAPI 98407</v>
          </cell>
        </row>
        <row r="1577">
          <cell r="A1577" t="str">
            <v>SINAPI 98408</v>
          </cell>
        </row>
        <row r="1578">
          <cell r="A1578" t="str">
            <v>SINAPI 98409</v>
          </cell>
        </row>
        <row r="1579">
          <cell r="A1579" t="str">
            <v>SINAPI 98414</v>
          </cell>
        </row>
        <row r="1580">
          <cell r="A1580" t="str">
            <v>SINAPI 98415</v>
          </cell>
        </row>
        <row r="1581">
          <cell r="A1581" t="str">
            <v>SINAPI 98416</v>
          </cell>
        </row>
        <row r="1582">
          <cell r="A1582" t="str">
            <v>SINAPI 98417</v>
          </cell>
        </row>
        <row r="1583">
          <cell r="A1583" t="str">
            <v>SINAPI 98418</v>
          </cell>
        </row>
        <row r="1584">
          <cell r="A1584" t="str">
            <v>SINAPI 98419</v>
          </cell>
        </row>
        <row r="1585">
          <cell r="A1585" t="str">
            <v>SINAPI 98420</v>
          </cell>
        </row>
        <row r="1586">
          <cell r="A1586" t="str">
            <v>SINAPI 98421</v>
          </cell>
        </row>
        <row r="1587">
          <cell r="A1587" t="str">
            <v>SINAPI 98422</v>
          </cell>
        </row>
        <row r="1588">
          <cell r="A1588" t="str">
            <v>SINAPI 98423</v>
          </cell>
        </row>
        <row r="1589">
          <cell r="A1589" t="str">
            <v>SINAPI 98424</v>
          </cell>
        </row>
        <row r="1590">
          <cell r="A1590" t="str">
            <v>SINAPI 98425</v>
          </cell>
        </row>
        <row r="1591">
          <cell r="A1591" t="str">
            <v>SINAPI 98426</v>
          </cell>
        </row>
        <row r="1592">
          <cell r="A1592" t="str">
            <v>SINAPI 98427</v>
          </cell>
        </row>
        <row r="1593">
          <cell r="A1593" t="str">
            <v>SINAPI 98428</v>
          </cell>
        </row>
        <row r="1594">
          <cell r="A1594" t="str">
            <v>SINAPI 98429</v>
          </cell>
        </row>
        <row r="1595">
          <cell r="A1595" t="str">
            <v>SINAPI 98430</v>
          </cell>
        </row>
        <row r="1596">
          <cell r="A1596" t="str">
            <v>SINAPI 98431</v>
          </cell>
        </row>
        <row r="1597">
          <cell r="A1597" t="str">
            <v>SINAPI 98432</v>
          </cell>
        </row>
        <row r="1598">
          <cell r="A1598" t="str">
            <v>SINAPI 98433</v>
          </cell>
        </row>
        <row r="1599">
          <cell r="A1599" t="str">
            <v>SINAPI 98434</v>
          </cell>
        </row>
        <row r="1600">
          <cell r="A1600" t="str">
            <v>SINAPI 99240</v>
          </cell>
        </row>
        <row r="1601">
          <cell r="A1601" t="str">
            <v>SINAPI 99241</v>
          </cell>
        </row>
        <row r="1602">
          <cell r="A1602" t="str">
            <v>SINAPI 99242</v>
          </cell>
        </row>
        <row r="1603">
          <cell r="A1603" t="str">
            <v>SINAPI 99243</v>
          </cell>
        </row>
        <row r="1604">
          <cell r="A1604" t="str">
            <v>SINAPI 99244</v>
          </cell>
        </row>
        <row r="1605">
          <cell r="A1605" t="str">
            <v>SINAPI 99246</v>
          </cell>
        </row>
        <row r="1606">
          <cell r="A1606" t="str">
            <v>SINAPI 99247</v>
          </cell>
        </row>
        <row r="1607">
          <cell r="A1607" t="str">
            <v>SINAPI 99248</v>
          </cell>
        </row>
        <row r="1608">
          <cell r="A1608" t="str">
            <v>SINAPI 99249</v>
          </cell>
        </row>
        <row r="1609">
          <cell r="A1609" t="str">
            <v>SINAPI 99252</v>
          </cell>
        </row>
        <row r="1610">
          <cell r="A1610" t="str">
            <v>SINAPI 99254</v>
          </cell>
        </row>
        <row r="1611">
          <cell r="A1611" t="str">
            <v>SINAPI 99256</v>
          </cell>
        </row>
        <row r="1612">
          <cell r="A1612" t="str">
            <v>SINAPI 99259</v>
          </cell>
        </row>
        <row r="1613">
          <cell r="A1613" t="str">
            <v>SINAPI 99261</v>
          </cell>
        </row>
        <row r="1614">
          <cell r="A1614" t="str">
            <v>SINAPI 99263</v>
          </cell>
        </row>
        <row r="1615">
          <cell r="A1615" t="str">
            <v>SINAPI 99265</v>
          </cell>
        </row>
        <row r="1616">
          <cell r="A1616" t="str">
            <v>SINAPI 99266</v>
          </cell>
        </row>
        <row r="1617">
          <cell r="A1617" t="str">
            <v>SINAPI 99267</v>
          </cell>
        </row>
        <row r="1618">
          <cell r="A1618" t="str">
            <v>SINAPI 99269</v>
          </cell>
        </row>
        <row r="1619">
          <cell r="A1619" t="str">
            <v>SINAPI 99271</v>
          </cell>
        </row>
        <row r="1620">
          <cell r="A1620" t="str">
            <v>SINAPI 99272</v>
          </cell>
        </row>
        <row r="1621">
          <cell r="A1621" t="str">
            <v>SINAPI 99273</v>
          </cell>
        </row>
        <row r="1622">
          <cell r="A1622" t="str">
            <v>SINAPI 99274</v>
          </cell>
        </row>
        <row r="1623">
          <cell r="A1623" t="str">
            <v>SINAPI 99276</v>
          </cell>
        </row>
        <row r="1624">
          <cell r="A1624" t="str">
            <v>SINAPI 99277</v>
          </cell>
        </row>
        <row r="1625">
          <cell r="A1625" t="str">
            <v>SINAPI 99278</v>
          </cell>
        </row>
        <row r="1626">
          <cell r="A1626" t="str">
            <v>SINAPI 99279</v>
          </cell>
        </row>
        <row r="1627">
          <cell r="A1627" t="str">
            <v>SINAPI 99280</v>
          </cell>
        </row>
        <row r="1628">
          <cell r="A1628" t="str">
            <v>SINAPI 99281</v>
          </cell>
        </row>
        <row r="1629">
          <cell r="A1629" t="str">
            <v>SINAPI 99282</v>
          </cell>
        </row>
        <row r="1630">
          <cell r="A1630" t="str">
            <v>SINAPI 99283</v>
          </cell>
        </row>
        <row r="1631">
          <cell r="A1631" t="str">
            <v>SINAPI 99284</v>
          </cell>
        </row>
        <row r="1632">
          <cell r="A1632" t="str">
            <v>SINAPI 99286</v>
          </cell>
        </row>
        <row r="1633">
          <cell r="A1633" t="str">
            <v>SINAPI 99287</v>
          </cell>
        </row>
        <row r="1634">
          <cell r="A1634" t="str">
            <v>SINAPI 99288</v>
          </cell>
        </row>
        <row r="1635">
          <cell r="A1635" t="str">
            <v>SINAPI 99289</v>
          </cell>
        </row>
        <row r="1636">
          <cell r="A1636" t="str">
            <v>SINAPI 99290</v>
          </cell>
        </row>
        <row r="1637">
          <cell r="A1637" t="str">
            <v>SINAPI 99291</v>
          </cell>
        </row>
        <row r="1638">
          <cell r="A1638" t="str">
            <v>SINAPI 99292</v>
          </cell>
        </row>
        <row r="1639">
          <cell r="A1639" t="str">
            <v>SINAPI 99293</v>
          </cell>
        </row>
        <row r="1640">
          <cell r="A1640" t="str">
            <v>SINAPI 99294</v>
          </cell>
        </row>
        <row r="1641">
          <cell r="A1641" t="str">
            <v>SINAPI 99296</v>
          </cell>
        </row>
        <row r="1642">
          <cell r="A1642" t="str">
            <v>SINAPI 99297</v>
          </cell>
        </row>
        <row r="1643">
          <cell r="A1643" t="str">
            <v>SINAPI 99298</v>
          </cell>
        </row>
        <row r="1644">
          <cell r="A1644" t="str">
            <v>SINAPI 99299</v>
          </cell>
        </row>
        <row r="1645">
          <cell r="A1645" t="str">
            <v>SINAPI 99300</v>
          </cell>
        </row>
        <row r="1646">
          <cell r="A1646" t="str">
            <v>SINAPI 99301</v>
          </cell>
        </row>
        <row r="1647">
          <cell r="A1647" t="str">
            <v>SINAPI 99302</v>
          </cell>
        </row>
        <row r="1648">
          <cell r="A1648" t="str">
            <v>SINAPI 99303</v>
          </cell>
        </row>
        <row r="1649">
          <cell r="A1649" t="str">
            <v>SINAPI 99304</v>
          </cell>
        </row>
        <row r="1650">
          <cell r="A1650" t="str">
            <v>SINAPI 99305</v>
          </cell>
        </row>
        <row r="1651">
          <cell r="A1651" t="str">
            <v>SINAPI 99306</v>
          </cell>
        </row>
        <row r="1652">
          <cell r="A1652" t="str">
            <v>SINAPI 99307</v>
          </cell>
        </row>
        <row r="1653">
          <cell r="A1653" t="str">
            <v>SINAPI 99308</v>
          </cell>
        </row>
        <row r="1654">
          <cell r="A1654" t="str">
            <v>SINAPI 99309</v>
          </cell>
        </row>
        <row r="1655">
          <cell r="A1655" t="str">
            <v>SINAPI 99310</v>
          </cell>
        </row>
        <row r="1656">
          <cell r="A1656" t="str">
            <v>SINAPI 99311</v>
          </cell>
        </row>
        <row r="1657">
          <cell r="A1657" t="str">
            <v>SINAPI 99312</v>
          </cell>
        </row>
        <row r="1658">
          <cell r="A1658" t="str">
            <v>SINAPI 99313</v>
          </cell>
        </row>
        <row r="1659">
          <cell r="A1659" t="str">
            <v>SINAPI 99314</v>
          </cell>
        </row>
        <row r="1660">
          <cell r="A1660" t="str">
            <v>SINAPI 99315</v>
          </cell>
        </row>
        <row r="1661">
          <cell r="A1661" t="str">
            <v>SINAPI 99317</v>
          </cell>
        </row>
        <row r="1662">
          <cell r="A1662" t="str">
            <v>SINAPI 99318</v>
          </cell>
        </row>
        <row r="1663">
          <cell r="A1663" t="str">
            <v>SINAPI 99319</v>
          </cell>
        </row>
        <row r="1664">
          <cell r="A1664" t="str">
            <v>SINAPI 99320</v>
          </cell>
        </row>
        <row r="1665">
          <cell r="A1665" t="str">
            <v>SINAPI 99321</v>
          </cell>
        </row>
        <row r="1666">
          <cell r="A1666" t="str">
            <v>SINAPI 99322</v>
          </cell>
        </row>
        <row r="1667">
          <cell r="A1667" t="str">
            <v>SINAPI 99323</v>
          </cell>
        </row>
        <row r="1668">
          <cell r="A1668" t="str">
            <v>SINAPI 99324</v>
          </cell>
        </row>
        <row r="1669">
          <cell r="A1669" t="str">
            <v>SINAPI 99325</v>
          </cell>
        </row>
        <row r="1670">
          <cell r="A1670" t="str">
            <v>SINAPI 99326</v>
          </cell>
        </row>
        <row r="1671">
          <cell r="A1671" t="str">
            <v>SINAPI 99327</v>
          </cell>
        </row>
        <row r="1672">
          <cell r="A1672" t="str">
            <v>SINAPI 94263</v>
          </cell>
        </row>
        <row r="1673">
          <cell r="A1673" t="str">
            <v>SINAPI 94264</v>
          </cell>
        </row>
        <row r="1674">
          <cell r="A1674" t="str">
            <v>SINAPI 94265</v>
          </cell>
        </row>
        <row r="1675">
          <cell r="A1675" t="str">
            <v>SINAPI 94266</v>
          </cell>
        </row>
        <row r="1676">
          <cell r="A1676" t="str">
            <v>SINAPI 94267</v>
          </cell>
        </row>
        <row r="1677">
          <cell r="A1677" t="str">
            <v>SINAPI 94268</v>
          </cell>
        </row>
        <row r="1678">
          <cell r="A1678" t="str">
            <v>SINAPI 94269</v>
          </cell>
        </row>
        <row r="1679">
          <cell r="A1679" t="str">
            <v>SINAPI 94270</v>
          </cell>
        </row>
        <row r="1680">
          <cell r="A1680" t="str">
            <v>SINAPI 94271</v>
          </cell>
        </row>
        <row r="1681">
          <cell r="A1681" t="str">
            <v>SINAPI 94272</v>
          </cell>
        </row>
        <row r="1682">
          <cell r="A1682" t="str">
            <v>SINAPI 94273</v>
          </cell>
        </row>
        <row r="1683">
          <cell r="A1683" t="str">
            <v>SINAPI 94274</v>
          </cell>
        </row>
        <row r="1684">
          <cell r="A1684" t="str">
            <v>SINAPI 94275</v>
          </cell>
        </row>
        <row r="1685">
          <cell r="A1685" t="str">
            <v>SINAPI 94276</v>
          </cell>
        </row>
        <row r="1686">
          <cell r="A1686" t="str">
            <v>SINAPI 94281</v>
          </cell>
        </row>
        <row r="1687">
          <cell r="A1687" t="str">
            <v>SINAPI 94282</v>
          </cell>
        </row>
        <row r="1688">
          <cell r="A1688" t="str">
            <v>SINAPI 94283</v>
          </cell>
        </row>
        <row r="1689">
          <cell r="A1689" t="str">
            <v>SINAPI 94284</v>
          </cell>
        </row>
        <row r="1690">
          <cell r="A1690" t="str">
            <v>SINAPI 94285</v>
          </cell>
        </row>
        <row r="1691">
          <cell r="A1691" t="str">
            <v>SINAPI 94286</v>
          </cell>
        </row>
        <row r="1692">
          <cell r="A1692" t="str">
            <v>SINAPI 94287</v>
          </cell>
        </row>
        <row r="1693">
          <cell r="A1693" t="str">
            <v>SINAPI 94288</v>
          </cell>
        </row>
        <row r="1694">
          <cell r="A1694" t="str">
            <v>SINAPI 94289</v>
          </cell>
        </row>
        <row r="1695">
          <cell r="A1695" t="str">
            <v>SINAPI 94290</v>
          </cell>
        </row>
        <row r="1696">
          <cell r="A1696" t="str">
            <v>SINAPI 94291</v>
          </cell>
        </row>
        <row r="1697">
          <cell r="A1697" t="str">
            <v>SINAPI 94292</v>
          </cell>
        </row>
        <row r="1698">
          <cell r="A1698" t="str">
            <v>SINAPI 94293</v>
          </cell>
        </row>
        <row r="1699">
          <cell r="A1699" t="str">
            <v>SINAPI 94294</v>
          </cell>
        </row>
        <row r="1700">
          <cell r="A1700" t="str">
            <v>SINAPI 94037</v>
          </cell>
        </row>
        <row r="1701">
          <cell r="A1701" t="str">
            <v>SINAPI 94038</v>
          </cell>
        </row>
        <row r="1702">
          <cell r="A1702" t="str">
            <v>SINAPI 94039</v>
          </cell>
        </row>
        <row r="1703">
          <cell r="A1703" t="str">
            <v>SINAPI 94040</v>
          </cell>
        </row>
        <row r="1704">
          <cell r="A1704" t="str">
            <v>SINAPI 94041</v>
          </cell>
        </row>
        <row r="1705">
          <cell r="A1705" t="str">
            <v>SINAPI 94042</v>
          </cell>
        </row>
        <row r="1706">
          <cell r="A1706" t="str">
            <v>SINAPI 94043</v>
          </cell>
        </row>
        <row r="1707">
          <cell r="A1707" t="str">
            <v>SINAPI 94044</v>
          </cell>
        </row>
        <row r="1708">
          <cell r="A1708" t="str">
            <v>SINAPI 94045</v>
          </cell>
        </row>
        <row r="1709">
          <cell r="A1709" t="str">
            <v>SINAPI 94046</v>
          </cell>
        </row>
        <row r="1710">
          <cell r="A1710" t="str">
            <v>SINAPI 94047</v>
          </cell>
        </row>
        <row r="1711">
          <cell r="A1711" t="str">
            <v>SINAPI 94048</v>
          </cell>
        </row>
        <row r="1712">
          <cell r="A1712" t="str">
            <v>SINAPI 94049</v>
          </cell>
        </row>
        <row r="1713">
          <cell r="A1713" t="str">
            <v>SINAPI 94050</v>
          </cell>
        </row>
        <row r="1714">
          <cell r="A1714" t="str">
            <v>SINAPI 94051</v>
          </cell>
        </row>
        <row r="1715">
          <cell r="A1715" t="str">
            <v>SINAPI 94052</v>
          </cell>
        </row>
        <row r="1716">
          <cell r="A1716" t="str">
            <v>SINAPI 94053</v>
          </cell>
        </row>
        <row r="1717">
          <cell r="A1717" t="str">
            <v>SINAPI 94054</v>
          </cell>
        </row>
        <row r="1718">
          <cell r="A1718" t="str">
            <v>SINAPI 94055</v>
          </cell>
        </row>
        <row r="1719">
          <cell r="A1719" t="str">
            <v>SINAPI 94056</v>
          </cell>
        </row>
        <row r="1720">
          <cell r="A1720" t="str">
            <v>SINAPI 94057</v>
          </cell>
        </row>
        <row r="1721">
          <cell r="A1721" t="str">
            <v>SINAPI 94058</v>
          </cell>
        </row>
        <row r="1722">
          <cell r="A1722" t="str">
            <v>SINAPI 94059</v>
          </cell>
        </row>
        <row r="1723">
          <cell r="A1723" t="str">
            <v>SINAPI 94060</v>
          </cell>
        </row>
        <row r="1724">
          <cell r="A1724" t="str">
            <v>SINAPI 83770</v>
          </cell>
        </row>
        <row r="1725">
          <cell r="A1725" t="str">
            <v>SINAPI 73301</v>
          </cell>
        </row>
        <row r="1726">
          <cell r="A1726" t="str">
            <v>SINAPI 83515</v>
          </cell>
        </row>
        <row r="1727">
          <cell r="A1727" t="str">
            <v>SINAPI 83516</v>
          </cell>
        </row>
        <row r="1728">
          <cell r="A1728" t="str">
            <v>SINAPI 72144</v>
          </cell>
        </row>
        <row r="1729">
          <cell r="A1729" t="str">
            <v>SINAPI 73910/8</v>
          </cell>
        </row>
        <row r="1730">
          <cell r="A1730" t="str">
            <v>SINAPI 84876</v>
          </cell>
        </row>
        <row r="1731">
          <cell r="A1731" t="str">
            <v>SINAPI 90788</v>
          </cell>
        </row>
        <row r="1732">
          <cell r="A1732" t="str">
            <v>SINAPI 90789</v>
          </cell>
        </row>
        <row r="1733">
          <cell r="A1733" t="str">
            <v>SINAPI 90790</v>
          </cell>
        </row>
        <row r="1734">
          <cell r="A1734" t="str">
            <v>SINAPI 90791</v>
          </cell>
        </row>
        <row r="1735">
          <cell r="A1735" t="str">
            <v>SINAPI 90792</v>
          </cell>
        </row>
        <row r="1736">
          <cell r="A1736" t="str">
            <v>SINAPI 90793</v>
          </cell>
        </row>
        <row r="1737">
          <cell r="A1737" t="str">
            <v>SINAPI 90800</v>
          </cell>
        </row>
        <row r="1738">
          <cell r="A1738" t="str">
            <v>SINAPI 90801</v>
          </cell>
        </row>
        <row r="1739">
          <cell r="A1739" t="str">
            <v>SINAPI 90802</v>
          </cell>
        </row>
        <row r="1740">
          <cell r="A1740" t="str">
            <v>SINAPI 90803</v>
          </cell>
        </row>
        <row r="1741">
          <cell r="A1741" t="str">
            <v>SINAPI 90804</v>
          </cell>
        </row>
        <row r="1742">
          <cell r="A1742" t="str">
            <v>SINAPI 90805</v>
          </cell>
        </row>
        <row r="1743">
          <cell r="A1743" t="str">
            <v>SINAPI 90806</v>
          </cell>
        </row>
        <row r="1744">
          <cell r="A1744" t="str">
            <v>SINAPI 90807</v>
          </cell>
        </row>
        <row r="1745">
          <cell r="A1745" t="str">
            <v>SINAPI 90816</v>
          </cell>
        </row>
        <row r="1746">
          <cell r="A1746" t="str">
            <v>SINAPI 90817</v>
          </cell>
        </row>
        <row r="1747">
          <cell r="A1747" t="str">
            <v>SINAPI 90818</v>
          </cell>
        </row>
        <row r="1748">
          <cell r="A1748" t="str">
            <v>SINAPI 90819</v>
          </cell>
        </row>
        <row r="1749">
          <cell r="A1749" t="str">
            <v>SINAPI 90820</v>
          </cell>
        </row>
        <row r="1750">
          <cell r="A1750" t="str">
            <v>SINAPI 90821</v>
          </cell>
        </row>
        <row r="1751">
          <cell r="A1751" t="str">
            <v>SINAPI 90822</v>
          </cell>
        </row>
        <row r="1752">
          <cell r="A1752" t="str">
            <v>SINAPI 90823</v>
          </cell>
        </row>
        <row r="1753">
          <cell r="A1753" t="str">
            <v>SINAPI 90826</v>
          </cell>
        </row>
        <row r="1754">
          <cell r="A1754" t="str">
            <v>SINAPI 90827</v>
          </cell>
        </row>
        <row r="1755">
          <cell r="A1755" t="str">
            <v>SINAPI 90828</v>
          </cell>
        </row>
        <row r="1756">
          <cell r="A1756" t="str">
            <v>SINAPI 90829</v>
          </cell>
        </row>
        <row r="1757">
          <cell r="A1757" t="str">
            <v>SINAPI 90830</v>
          </cell>
        </row>
        <row r="1758">
          <cell r="A1758" t="str">
            <v>SINAPI 90831</v>
          </cell>
        </row>
        <row r="1759">
          <cell r="A1759" t="str">
            <v>SINAPI 90841</v>
          </cell>
        </row>
        <row r="1760">
          <cell r="A1760" t="str">
            <v>SINAPI 90842</v>
          </cell>
        </row>
        <row r="1761">
          <cell r="A1761" t="str">
            <v>SINAPI 90843</v>
          </cell>
        </row>
        <row r="1762">
          <cell r="A1762" t="str">
            <v>SINAPI 90844</v>
          </cell>
        </row>
        <row r="1763">
          <cell r="A1763" t="str">
            <v>SINAPI 90847</v>
          </cell>
        </row>
        <row r="1764">
          <cell r="A1764" t="str">
            <v>SINAPI 90848</v>
          </cell>
        </row>
        <row r="1765">
          <cell r="A1765" t="str">
            <v>SINAPI 90849</v>
          </cell>
        </row>
        <row r="1766">
          <cell r="A1766" t="str">
            <v>SINAPI 90850</v>
          </cell>
        </row>
        <row r="1767">
          <cell r="A1767" t="str">
            <v>SINAPI 91009</v>
          </cell>
        </row>
        <row r="1768">
          <cell r="A1768" t="str">
            <v>SINAPI 91010</v>
          </cell>
        </row>
        <row r="1769">
          <cell r="A1769" t="str">
            <v>SINAPI 91011</v>
          </cell>
        </row>
        <row r="1770">
          <cell r="A1770" t="str">
            <v>SINAPI 91012</v>
          </cell>
        </row>
        <row r="1771">
          <cell r="A1771" t="str">
            <v>SINAPI 91013</v>
          </cell>
        </row>
        <row r="1772">
          <cell r="A1772" t="str">
            <v>SINAPI 91014</v>
          </cell>
        </row>
        <row r="1773">
          <cell r="A1773" t="str">
            <v>SINAPI 91015</v>
          </cell>
        </row>
        <row r="1774">
          <cell r="A1774" t="str">
            <v>SINAPI 91016</v>
          </cell>
        </row>
        <row r="1775">
          <cell r="A1775" t="str">
            <v>SINAPI 91286</v>
          </cell>
        </row>
        <row r="1776">
          <cell r="A1776" t="str">
            <v>SINAPI 91287</v>
          </cell>
        </row>
        <row r="1777">
          <cell r="A1777" t="str">
            <v>SINAPI 91288</v>
          </cell>
        </row>
        <row r="1778">
          <cell r="A1778" t="str">
            <v>SINAPI 91290</v>
          </cell>
        </row>
        <row r="1779">
          <cell r="A1779" t="str">
            <v>SINAPI 91291</v>
          </cell>
        </row>
        <row r="1780">
          <cell r="A1780" t="str">
            <v>SINAPI 91292</v>
          </cell>
        </row>
        <row r="1781">
          <cell r="A1781" t="str">
            <v>SINAPI 91293</v>
          </cell>
        </row>
        <row r="1782">
          <cell r="A1782" t="str">
            <v>SINAPI 91294</v>
          </cell>
        </row>
        <row r="1783">
          <cell r="A1783" t="str">
            <v>SINAPI 91295</v>
          </cell>
        </row>
        <row r="1784">
          <cell r="A1784" t="str">
            <v>SINAPI 91296</v>
          </cell>
        </row>
        <row r="1785">
          <cell r="A1785" t="str">
            <v>SINAPI 91297</v>
          </cell>
        </row>
        <row r="1786">
          <cell r="A1786" t="str">
            <v>SINAPI 91298</v>
          </cell>
        </row>
        <row r="1787">
          <cell r="A1787" t="str">
            <v>SINAPI 91299</v>
          </cell>
        </row>
        <row r="1788">
          <cell r="A1788" t="str">
            <v>SINAPI 91300</v>
          </cell>
        </row>
        <row r="1789">
          <cell r="A1789" t="str">
            <v>SINAPI 91301</v>
          </cell>
        </row>
        <row r="1790">
          <cell r="A1790" t="str">
            <v>SINAPI 91302</v>
          </cell>
        </row>
        <row r="1791">
          <cell r="A1791" t="str">
            <v>SINAPI 91303</v>
          </cell>
        </row>
        <row r="1792">
          <cell r="A1792" t="str">
            <v>SINAPI 91304</v>
          </cell>
        </row>
        <row r="1793">
          <cell r="A1793" t="str">
            <v>SINAPI 91305</v>
          </cell>
        </row>
        <row r="1794">
          <cell r="A1794" t="str">
            <v>SINAPI 91306</v>
          </cell>
        </row>
        <row r="1795">
          <cell r="A1795" t="str">
            <v>SINAPI 91307</v>
          </cell>
        </row>
        <row r="1796">
          <cell r="A1796" t="str">
            <v>SINAPI 91312</v>
          </cell>
        </row>
        <row r="1797">
          <cell r="A1797" t="str">
            <v>SINAPI 91313</v>
          </cell>
        </row>
        <row r="1798">
          <cell r="A1798" t="str">
            <v>SINAPI 91314</v>
          </cell>
        </row>
        <row r="1799">
          <cell r="A1799" t="str">
            <v>SINAPI 91315</v>
          </cell>
        </row>
        <row r="1800">
          <cell r="A1800" t="str">
            <v>SINAPI 91318</v>
          </cell>
        </row>
        <row r="1801">
          <cell r="A1801" t="str">
            <v>SINAPI 91319</v>
          </cell>
        </row>
        <row r="1802">
          <cell r="A1802" t="str">
            <v>SINAPI 91320</v>
          </cell>
        </row>
        <row r="1803">
          <cell r="A1803" t="str">
            <v>SINAPI 91321</v>
          </cell>
        </row>
        <row r="1804">
          <cell r="A1804" t="str">
            <v>SINAPI 91324</v>
          </cell>
        </row>
        <row r="1805">
          <cell r="A1805" t="str">
            <v>SINAPI 91325</v>
          </cell>
        </row>
        <row r="1806">
          <cell r="A1806" t="str">
            <v>SINAPI 91326</v>
          </cell>
        </row>
        <row r="1807">
          <cell r="A1807" t="str">
            <v>SINAPI 91327</v>
          </cell>
        </row>
        <row r="1808">
          <cell r="A1808" t="str">
            <v>SINAPI 91328</v>
          </cell>
        </row>
        <row r="1809">
          <cell r="A1809" t="str">
            <v>SINAPI 91329</v>
          </cell>
        </row>
        <row r="1810">
          <cell r="A1810" t="str">
            <v>SINAPI 91330</v>
          </cell>
        </row>
        <row r="1811">
          <cell r="A1811" t="str">
            <v>SINAPI 91331</v>
          </cell>
        </row>
        <row r="1812">
          <cell r="A1812" t="str">
            <v>SINAPI 91332</v>
          </cell>
        </row>
        <row r="1813">
          <cell r="A1813" t="str">
            <v>SINAPI 91333</v>
          </cell>
        </row>
        <row r="1814">
          <cell r="A1814" t="str">
            <v>SINAPI 91334</v>
          </cell>
        </row>
        <row r="1815">
          <cell r="A1815" t="str">
            <v>SINAPI 91335</v>
          </cell>
        </row>
        <row r="1816">
          <cell r="A1816" t="str">
            <v>SINAPI 91336</v>
          </cell>
        </row>
        <row r="1817">
          <cell r="A1817" t="str">
            <v>SINAPI 91337</v>
          </cell>
        </row>
        <row r="1818">
          <cell r="A1818" t="str">
            <v>SINAPI 73813/1</v>
          </cell>
        </row>
        <row r="1819">
          <cell r="A1819" t="str">
            <v>SINAPI 84844</v>
          </cell>
        </row>
        <row r="1820">
          <cell r="A1820" t="str">
            <v>SINAPI 84845</v>
          </cell>
        </row>
        <row r="1821">
          <cell r="A1821" t="str">
            <v>SINAPI 84846</v>
          </cell>
        </row>
        <row r="1822">
          <cell r="A1822" t="str">
            <v>SINAPI 84847</v>
          </cell>
        </row>
        <row r="1823">
          <cell r="A1823" t="str">
            <v>SINAPI 84848</v>
          </cell>
        </row>
        <row r="1824">
          <cell r="A1824" t="str">
            <v>SINAPI 73933/1</v>
          </cell>
        </row>
        <row r="1825">
          <cell r="A1825" t="str">
            <v>SINAPI 73933/4</v>
          </cell>
        </row>
        <row r="1826">
          <cell r="A1826" t="str">
            <v>SINAPI 74073/1</v>
          </cell>
        </row>
        <row r="1827">
          <cell r="A1827" t="str">
            <v>SINAPI 74073/2</v>
          </cell>
        </row>
        <row r="1828">
          <cell r="A1828" t="str">
            <v>SINAPI 74136/1</v>
          </cell>
        </row>
        <row r="1829">
          <cell r="A1829" t="str">
            <v>SINAPI 74136/2</v>
          </cell>
        </row>
        <row r="1830">
          <cell r="A1830" t="str">
            <v>SINAPI 74136/3</v>
          </cell>
        </row>
        <row r="1831">
          <cell r="A1831" t="str">
            <v>SINAPI 84854</v>
          </cell>
        </row>
        <row r="1832">
          <cell r="A1832" t="str">
            <v>SINAPI 94559</v>
          </cell>
        </row>
        <row r="1833">
          <cell r="A1833" t="str">
            <v>SINAPI 94560</v>
          </cell>
        </row>
        <row r="1834">
          <cell r="A1834" t="str">
            <v>SINAPI 94562</v>
          </cell>
        </row>
        <row r="1835">
          <cell r="A1835" t="str">
            <v>SINAPI 94563</v>
          </cell>
        </row>
        <row r="1836">
          <cell r="A1836" t="str">
            <v>SINAPI 94564</v>
          </cell>
        </row>
        <row r="1837">
          <cell r="A1837" t="str">
            <v>SINAPI 94565</v>
          </cell>
        </row>
        <row r="1838">
          <cell r="A1838" t="str">
            <v>SINAPI 94567</v>
          </cell>
        </row>
        <row r="1839">
          <cell r="A1839" t="str">
            <v>SINAPI 94568</v>
          </cell>
        </row>
        <row r="1840">
          <cell r="A1840" t="str">
            <v>SINAPI 99837</v>
          </cell>
        </row>
        <row r="1841">
          <cell r="A1841" t="str">
            <v>SINAPI 99839</v>
          </cell>
        </row>
        <row r="1842">
          <cell r="A1842" t="str">
            <v>SINAPI 99841</v>
          </cell>
        </row>
        <row r="1843">
          <cell r="A1843" t="str">
            <v>SINAPI 99855</v>
          </cell>
        </row>
        <row r="1844">
          <cell r="A1844" t="str">
            <v>SINAPI 99857</v>
          </cell>
        </row>
        <row r="1845">
          <cell r="A1845" t="str">
            <v>SINAPI 99861</v>
          </cell>
        </row>
        <row r="1846">
          <cell r="A1846" t="str">
            <v>SINAPI 99862</v>
          </cell>
        </row>
        <row r="1847">
          <cell r="A1847" t="str">
            <v>SINAPI 73665</v>
          </cell>
        </row>
        <row r="1848">
          <cell r="A1848" t="str">
            <v>SINAPI 74194/1</v>
          </cell>
        </row>
        <row r="1849">
          <cell r="A1849" t="str">
            <v>SINAPI 68050</v>
          </cell>
        </row>
        <row r="1850">
          <cell r="A1850" t="str">
            <v>SINAPI 90838</v>
          </cell>
        </row>
        <row r="1851">
          <cell r="A1851" t="str">
            <v>SINAPI 91338</v>
          </cell>
        </row>
        <row r="1852">
          <cell r="A1852" t="str">
            <v>SINAPI 91341</v>
          </cell>
        </row>
        <row r="1853">
          <cell r="A1853" t="str">
            <v>SINAPI 94805</v>
          </cell>
        </row>
        <row r="1854">
          <cell r="A1854" t="str">
            <v>SINAPI 94806</v>
          </cell>
        </row>
        <row r="1855">
          <cell r="A1855" t="str">
            <v>SINAPI 94807</v>
          </cell>
        </row>
        <row r="1856">
          <cell r="A1856" t="str">
            <v>SINAPI 73736/1</v>
          </cell>
        </row>
        <row r="1857">
          <cell r="A1857" t="str">
            <v>SINAPI 84885</v>
          </cell>
        </row>
        <row r="1858">
          <cell r="A1858" t="str">
            <v>SINAPI 84886</v>
          </cell>
        </row>
        <row r="1859">
          <cell r="A1859" t="str">
            <v>SINAPI 84889</v>
          </cell>
        </row>
        <row r="1860">
          <cell r="A1860" t="str">
            <v>SINAPI 84891</v>
          </cell>
        </row>
        <row r="1861">
          <cell r="A1861" t="str">
            <v>SINAPI 74046/2</v>
          </cell>
        </row>
        <row r="1862">
          <cell r="A1862" t="str">
            <v>SINAPI 74047/2</v>
          </cell>
        </row>
        <row r="1863">
          <cell r="A1863" t="str">
            <v>SINAPI 74084/1</v>
          </cell>
        </row>
        <row r="1864">
          <cell r="A1864" t="str">
            <v>SINAPI 84950</v>
          </cell>
        </row>
        <row r="1865">
          <cell r="A1865" t="str">
            <v>SINAPI 84952</v>
          </cell>
        </row>
        <row r="1866">
          <cell r="A1866" t="str">
            <v>SINAPI 72116</v>
          </cell>
        </row>
        <row r="1867">
          <cell r="A1867" t="str">
            <v>SINAPI 72117</v>
          </cell>
        </row>
        <row r="1868">
          <cell r="A1868" t="str">
            <v>SINAPI 72118</v>
          </cell>
        </row>
        <row r="1869">
          <cell r="A1869" t="str">
            <v>SINAPI 72119</v>
          </cell>
        </row>
        <row r="1870">
          <cell r="A1870" t="str">
            <v>SINAPI 72120</v>
          </cell>
        </row>
        <row r="1871">
          <cell r="A1871" t="str">
            <v>SINAPI 72122</v>
          </cell>
        </row>
        <row r="1872">
          <cell r="A1872" t="str">
            <v>SINAPI 72123</v>
          </cell>
        </row>
        <row r="1873">
          <cell r="A1873" t="str">
            <v>SINAPI 73838/1</v>
          </cell>
        </row>
        <row r="1874">
          <cell r="A1874" t="str">
            <v>SINAPI 74125/1</v>
          </cell>
        </row>
        <row r="1875">
          <cell r="A1875" t="str">
            <v>SINAPI 74125/2</v>
          </cell>
        </row>
        <row r="1876">
          <cell r="A1876" t="str">
            <v>SINAPI 84957</v>
          </cell>
        </row>
        <row r="1877">
          <cell r="A1877" t="str">
            <v>SINAPI 84959</v>
          </cell>
        </row>
        <row r="1878">
          <cell r="A1878" t="str">
            <v>SINAPI 85001</v>
          </cell>
        </row>
        <row r="1879">
          <cell r="A1879" t="str">
            <v>SINAPI 85002</v>
          </cell>
        </row>
        <row r="1880">
          <cell r="A1880" t="str">
            <v>SINAPI 85004</v>
          </cell>
        </row>
        <row r="1881">
          <cell r="A1881" t="str">
            <v>SINAPI 85005</v>
          </cell>
        </row>
        <row r="1882">
          <cell r="A1882" t="str">
            <v>SINAPI 68054</v>
          </cell>
        </row>
        <row r="1883">
          <cell r="A1883" t="str">
            <v>SINAPI 74100/1</v>
          </cell>
        </row>
        <row r="1884">
          <cell r="A1884" t="str">
            <v>SINAPI 74238/2</v>
          </cell>
        </row>
        <row r="1885">
          <cell r="A1885" t="str">
            <v>SINAPI 85188</v>
          </cell>
        </row>
        <row r="1886">
          <cell r="A1886" t="str">
            <v>SINAPI 85189</v>
          </cell>
        </row>
        <row r="1887">
          <cell r="A1887" t="str">
            <v>SINAPI 85010</v>
          </cell>
        </row>
        <row r="1888">
          <cell r="A1888" t="str">
            <v>SINAPI 94569</v>
          </cell>
        </row>
        <row r="1889">
          <cell r="A1889" t="str">
            <v>SINAPI 94570</v>
          </cell>
        </row>
        <row r="1890">
          <cell r="A1890" t="str">
            <v>SINAPI 94572</v>
          </cell>
        </row>
        <row r="1891">
          <cell r="A1891" t="str">
            <v>SINAPI 94573</v>
          </cell>
        </row>
        <row r="1892">
          <cell r="A1892" t="str">
            <v>SINAPI 94574</v>
          </cell>
        </row>
        <row r="1893">
          <cell r="A1893" t="str">
            <v>SINAPI 94575</v>
          </cell>
        </row>
        <row r="1894">
          <cell r="A1894" t="str">
            <v>SINAPI 94576</v>
          </cell>
        </row>
        <row r="1895">
          <cell r="A1895" t="str">
            <v>SINAPI 94578</v>
          </cell>
        </row>
        <row r="1896">
          <cell r="A1896" t="str">
            <v>SINAPI 94579</v>
          </cell>
        </row>
        <row r="1897">
          <cell r="A1897" t="str">
            <v>SINAPI 94580</v>
          </cell>
        </row>
        <row r="1898">
          <cell r="A1898" t="str">
            <v>SINAPI 94581</v>
          </cell>
        </row>
        <row r="1899">
          <cell r="A1899" t="str">
            <v>SINAPI 94582</v>
          </cell>
        </row>
        <row r="1900">
          <cell r="A1900" t="str">
            <v>SINAPI 94584</v>
          </cell>
        </row>
        <row r="1901">
          <cell r="A1901" t="str">
            <v>SINAPI 94585</v>
          </cell>
        </row>
        <row r="1902">
          <cell r="A1902" t="str">
            <v>SINAPI 94586</v>
          </cell>
        </row>
        <row r="1903">
          <cell r="A1903" t="str">
            <v>SINAPI 73908/1</v>
          </cell>
        </row>
        <row r="1904">
          <cell r="A1904" t="str">
            <v>SINAPI 73908/2</v>
          </cell>
        </row>
        <row r="1905">
          <cell r="A1905" t="str">
            <v>SINAPI 85015</v>
          </cell>
        </row>
        <row r="1906">
          <cell r="A1906" t="str">
            <v>SINAPI 85016</v>
          </cell>
        </row>
        <row r="1907">
          <cell r="A1907" t="str">
            <v>SINAPI 97751</v>
          </cell>
        </row>
        <row r="1908">
          <cell r="A1908" t="str">
            <v>SINAPI 97752</v>
          </cell>
        </row>
        <row r="1909">
          <cell r="A1909" t="str">
            <v>SINAPI 97753</v>
          </cell>
        </row>
        <row r="1910">
          <cell r="A1910" t="str">
            <v>SINAPI 97754</v>
          </cell>
        </row>
        <row r="1911">
          <cell r="A1911" t="str">
            <v>SINAPI 97755</v>
          </cell>
        </row>
        <row r="1912">
          <cell r="A1912" t="str">
            <v>SINAPI 97756</v>
          </cell>
        </row>
        <row r="1913">
          <cell r="A1913" t="str">
            <v>SINAPI 97757</v>
          </cell>
        </row>
        <row r="1914">
          <cell r="A1914" t="str">
            <v>SINAPI 97758</v>
          </cell>
        </row>
        <row r="1915">
          <cell r="A1915" t="str">
            <v>SINAPI 97759</v>
          </cell>
        </row>
        <row r="1916">
          <cell r="A1916" t="str">
            <v>SINAPI 97760</v>
          </cell>
        </row>
        <row r="1917">
          <cell r="A1917" t="str">
            <v>SINAPI 97761</v>
          </cell>
        </row>
        <row r="1918">
          <cell r="A1918" t="str">
            <v>SINAPI 97762</v>
          </cell>
        </row>
        <row r="1919">
          <cell r="A1919" t="str">
            <v>SINAPI 97763</v>
          </cell>
        </row>
        <row r="1920">
          <cell r="A1920" t="str">
            <v>SINAPI 97764</v>
          </cell>
        </row>
        <row r="1921">
          <cell r="A1921" t="str">
            <v>SINAPI 97765</v>
          </cell>
        </row>
        <row r="1922">
          <cell r="A1922" t="str">
            <v>SINAPI 97766</v>
          </cell>
        </row>
        <row r="1923">
          <cell r="A1923" t="str">
            <v>SINAPI 97767</v>
          </cell>
        </row>
        <row r="1924">
          <cell r="A1924" t="str">
            <v>SINAPI 97768</v>
          </cell>
        </row>
        <row r="1925">
          <cell r="A1925" t="str">
            <v>SINAPI 97769</v>
          </cell>
        </row>
        <row r="1926">
          <cell r="A1926" t="str">
            <v>SINAPI 97770</v>
          </cell>
        </row>
        <row r="1927">
          <cell r="A1927" t="str">
            <v>SINAPI 97771</v>
          </cell>
        </row>
        <row r="1928">
          <cell r="A1928" t="str">
            <v>SINAPI 97772</v>
          </cell>
        </row>
        <row r="1929">
          <cell r="A1929" t="str">
            <v>SINAPI 97773</v>
          </cell>
        </row>
        <row r="1930">
          <cell r="A1930" t="str">
            <v>SINAPI 97774</v>
          </cell>
        </row>
        <row r="1931">
          <cell r="A1931" t="str">
            <v>SINAPI 97775</v>
          </cell>
        </row>
        <row r="1932">
          <cell r="A1932" t="str">
            <v>SINAPI 97776</v>
          </cell>
        </row>
        <row r="1933">
          <cell r="A1933" t="str">
            <v>SINAPI 97777</v>
          </cell>
        </row>
        <row r="1934">
          <cell r="A1934" t="str">
            <v>SINAPI 97778</v>
          </cell>
        </row>
        <row r="1935">
          <cell r="A1935" t="str">
            <v>SINAPI 97779</v>
          </cell>
        </row>
        <row r="1936">
          <cell r="A1936" t="str">
            <v>SINAPI 97780</v>
          </cell>
        </row>
        <row r="1937">
          <cell r="A1937" t="str">
            <v>SINAPI 97781</v>
          </cell>
        </row>
        <row r="1938">
          <cell r="A1938" t="str">
            <v>SINAPI 97782</v>
          </cell>
        </row>
        <row r="1939">
          <cell r="A1939" t="str">
            <v>SINAPI 97783</v>
          </cell>
        </row>
        <row r="1940">
          <cell r="A1940" t="str">
            <v>SINAPI 97784</v>
          </cell>
        </row>
        <row r="1941">
          <cell r="A1941" t="str">
            <v>SINAPI 97785</v>
          </cell>
        </row>
        <row r="1942">
          <cell r="A1942" t="str">
            <v>SINAPI 97786</v>
          </cell>
        </row>
        <row r="1943">
          <cell r="A1943" t="str">
            <v>SINAPI 97787</v>
          </cell>
        </row>
        <row r="1944">
          <cell r="A1944" t="str">
            <v>SINAPI 97788</v>
          </cell>
        </row>
        <row r="1945">
          <cell r="A1945" t="str">
            <v>SINAPI 97789</v>
          </cell>
        </row>
        <row r="1946">
          <cell r="A1946" t="str">
            <v>SINAPI 97790</v>
          </cell>
        </row>
        <row r="1947">
          <cell r="A1947" t="str">
            <v>SINAPI 97791</v>
          </cell>
        </row>
        <row r="1948">
          <cell r="A1948" t="str">
            <v>SINAPI 97792</v>
          </cell>
        </row>
        <row r="1949">
          <cell r="A1949" t="str">
            <v>SINAPI 97793</v>
          </cell>
        </row>
        <row r="1950">
          <cell r="A1950" t="str">
            <v>SINAPI 97794</v>
          </cell>
        </row>
        <row r="1951">
          <cell r="A1951" t="str">
            <v>SINAPI 97795</v>
          </cell>
        </row>
        <row r="1952">
          <cell r="A1952" t="str">
            <v>SINAPI 97796</v>
          </cell>
        </row>
        <row r="1953">
          <cell r="A1953" t="str">
            <v>SINAPI 97797</v>
          </cell>
        </row>
        <row r="1954">
          <cell r="A1954" t="str">
            <v>SINAPI 97798</v>
          </cell>
        </row>
        <row r="1955">
          <cell r="A1955" t="str">
            <v>SINAPI 97799</v>
          </cell>
        </row>
        <row r="1956">
          <cell r="A1956" t="str">
            <v>SINAPI 97800</v>
          </cell>
        </row>
        <row r="1957">
          <cell r="A1957" t="str">
            <v>SINAPI 89198</v>
          </cell>
        </row>
        <row r="1958">
          <cell r="A1958" t="str">
            <v>SINAPI 89199</v>
          </cell>
        </row>
        <row r="1959">
          <cell r="A1959" t="str">
            <v>SINAPI 89200</v>
          </cell>
        </row>
        <row r="1960">
          <cell r="A1960" t="str">
            <v>SINAPI 89201</v>
          </cell>
        </row>
        <row r="1961">
          <cell r="A1961" t="str">
            <v>SINAPI 89202</v>
          </cell>
        </row>
        <row r="1962">
          <cell r="A1962" t="str">
            <v>SINAPI 89203</v>
          </cell>
        </row>
        <row r="1963">
          <cell r="A1963" t="str">
            <v>SINAPI 89204</v>
          </cell>
        </row>
        <row r="1964">
          <cell r="A1964" t="str">
            <v>SINAPI 89205</v>
          </cell>
        </row>
        <row r="1965">
          <cell r="A1965" t="str">
            <v>SINAPI 89206</v>
          </cell>
        </row>
        <row r="1966">
          <cell r="A1966" t="str">
            <v>SINAPI 90808</v>
          </cell>
        </row>
        <row r="1967">
          <cell r="A1967" t="str">
            <v>SINAPI 90809</v>
          </cell>
        </row>
        <row r="1968">
          <cell r="A1968" t="str">
            <v>SINAPI 90810</v>
          </cell>
        </row>
        <row r="1969">
          <cell r="A1969" t="str">
            <v>SINAPI 90811</v>
          </cell>
        </row>
        <row r="1970">
          <cell r="A1970" t="str">
            <v>SINAPI 90812</v>
          </cell>
        </row>
        <row r="1971">
          <cell r="A1971" t="str">
            <v>SINAPI 90813</v>
          </cell>
        </row>
        <row r="1972">
          <cell r="A1972" t="str">
            <v>SINAPI 90814</v>
          </cell>
        </row>
        <row r="1973">
          <cell r="A1973" t="str">
            <v>SINAPI 90815</v>
          </cell>
        </row>
        <row r="1974">
          <cell r="A1974" t="str">
            <v>SINAPI 90877</v>
          </cell>
        </row>
        <row r="1975">
          <cell r="A1975" t="str">
            <v>SINAPI 90878</v>
          </cell>
        </row>
        <row r="1976">
          <cell r="A1976" t="str">
            <v>SINAPI 90880</v>
          </cell>
        </row>
        <row r="1977">
          <cell r="A1977" t="str">
            <v>SINAPI 90881</v>
          </cell>
        </row>
        <row r="1978">
          <cell r="A1978" t="str">
            <v>SINAPI 90883</v>
          </cell>
        </row>
        <row r="1979">
          <cell r="A1979" t="str">
            <v>SINAPI 90884</v>
          </cell>
        </row>
        <row r="1980">
          <cell r="A1980" t="str">
            <v>SINAPI 90885</v>
          </cell>
        </row>
        <row r="1981">
          <cell r="A1981" t="str">
            <v>SINAPI 90886</v>
          </cell>
        </row>
        <row r="1982">
          <cell r="A1982" t="str">
            <v>SINAPI 90887</v>
          </cell>
        </row>
        <row r="1983">
          <cell r="A1983" t="str">
            <v>SINAPI 90888</v>
          </cell>
        </row>
        <row r="1984">
          <cell r="A1984" t="str">
            <v>SINAPI 90889</v>
          </cell>
        </row>
        <row r="1985">
          <cell r="A1985" t="str">
            <v>SINAPI 90890</v>
          </cell>
        </row>
        <row r="1986">
          <cell r="A1986" t="str">
            <v>SINAPI 90891</v>
          </cell>
        </row>
        <row r="1987">
          <cell r="A1987" t="str">
            <v>SINAPI 95601</v>
          </cell>
        </row>
        <row r="1988">
          <cell r="A1988" t="str">
            <v>SINAPI 95602</v>
          </cell>
        </row>
        <row r="1989">
          <cell r="A1989" t="str">
            <v>SINAPI 95603</v>
          </cell>
        </row>
        <row r="1990">
          <cell r="A1990" t="str">
            <v>SINAPI 95604</v>
          </cell>
        </row>
        <row r="1991">
          <cell r="A1991" t="str">
            <v>SINAPI 95605</v>
          </cell>
        </row>
        <row r="1992">
          <cell r="A1992" t="str">
            <v>SINAPI 95607</v>
          </cell>
        </row>
        <row r="1993">
          <cell r="A1993" t="str">
            <v>SINAPI 95608</v>
          </cell>
        </row>
        <row r="1994">
          <cell r="A1994" t="str">
            <v>SINAPI 95609</v>
          </cell>
        </row>
        <row r="1995">
          <cell r="A1995" t="str">
            <v>SINAPI 96160</v>
          </cell>
        </row>
        <row r="1996">
          <cell r="A1996" t="str">
            <v>SINAPI 96161</v>
          </cell>
        </row>
        <row r="1997">
          <cell r="A1997" t="str">
            <v>SINAPI 96162</v>
          </cell>
        </row>
        <row r="1998">
          <cell r="A1998" t="str">
            <v>SINAPI 96163</v>
          </cell>
        </row>
        <row r="1999">
          <cell r="A1999" t="str">
            <v>SINAPI 96164</v>
          </cell>
        </row>
        <row r="2000">
          <cell r="A2000" t="str">
            <v>SINAPI 96165</v>
          </cell>
        </row>
        <row r="2001">
          <cell r="A2001" t="str">
            <v>SINAPI 96166</v>
          </cell>
        </row>
        <row r="2002">
          <cell r="A2002" t="str">
            <v>SINAPI 96167</v>
          </cell>
        </row>
        <row r="2003">
          <cell r="A2003" t="str">
            <v>SINAPI 96168</v>
          </cell>
        </row>
        <row r="2004">
          <cell r="A2004" t="str">
            <v>SINAPI 96169</v>
          </cell>
        </row>
        <row r="2005">
          <cell r="A2005" t="str">
            <v>SINAPI 96170</v>
          </cell>
        </row>
        <row r="2006">
          <cell r="A2006" t="str">
            <v>SINAPI 96171</v>
          </cell>
        </row>
        <row r="2007">
          <cell r="A2007" t="str">
            <v>SINAPI 96172</v>
          </cell>
        </row>
        <row r="2008">
          <cell r="A2008" t="str">
            <v>SINAPI 96173</v>
          </cell>
        </row>
        <row r="2009">
          <cell r="A2009" t="str">
            <v>SINAPI 96174</v>
          </cell>
        </row>
        <row r="2010">
          <cell r="A2010" t="str">
            <v>SINAPI 96175</v>
          </cell>
        </row>
        <row r="2011">
          <cell r="A2011" t="str">
            <v>SINAPI 96176</v>
          </cell>
        </row>
        <row r="2012">
          <cell r="A2012" t="str">
            <v>SINAPI 96177</v>
          </cell>
        </row>
        <row r="2013">
          <cell r="A2013" t="str">
            <v>SINAPI 96178</v>
          </cell>
        </row>
        <row r="2014">
          <cell r="A2014" t="str">
            <v>SINAPI 96179</v>
          </cell>
        </row>
        <row r="2015">
          <cell r="A2015" t="str">
            <v>SINAPI 96180</v>
          </cell>
        </row>
        <row r="2016">
          <cell r="A2016" t="str">
            <v>SINAPI 96181</v>
          </cell>
        </row>
        <row r="2017">
          <cell r="A2017" t="str">
            <v>SINAPI 96182</v>
          </cell>
        </row>
        <row r="2018">
          <cell r="A2018" t="str">
            <v>SINAPI 96183</v>
          </cell>
        </row>
        <row r="2019">
          <cell r="A2019" t="str">
            <v>SINAPI 98228</v>
          </cell>
        </row>
        <row r="2020">
          <cell r="A2020" t="str">
            <v>SINAPI 98229</v>
          </cell>
        </row>
        <row r="2021">
          <cell r="A2021" t="str">
            <v>SINAPI 98230</v>
          </cell>
        </row>
        <row r="2022">
          <cell r="A2022" t="str">
            <v>SINAPI 100035</v>
          </cell>
        </row>
        <row r="2023">
          <cell r="A2023" t="str">
            <v>SINAPI 100036</v>
          </cell>
        </row>
        <row r="2024">
          <cell r="A2024" t="str">
            <v>SINAPI 100037</v>
          </cell>
        </row>
        <row r="2025">
          <cell r="A2025" t="str">
            <v>SINAPI 83534</v>
          </cell>
        </row>
        <row r="2026">
          <cell r="A2026" t="str">
            <v>SINAPI 95240</v>
          </cell>
        </row>
        <row r="2027">
          <cell r="A2027" t="str">
            <v>SINAPI 95241</v>
          </cell>
        </row>
        <row r="2028">
          <cell r="A2028" t="str">
            <v>SINAPI 96616</v>
          </cell>
        </row>
        <row r="2029">
          <cell r="A2029" t="str">
            <v>SINAPI 96617</v>
          </cell>
        </row>
        <row r="2030">
          <cell r="A2030" t="str">
            <v>SINAPI 96619</v>
          </cell>
        </row>
        <row r="2031">
          <cell r="A2031" t="str">
            <v>SINAPI 96620</v>
          </cell>
        </row>
        <row r="2032">
          <cell r="A2032" t="str">
            <v>SINAPI 96621</v>
          </cell>
        </row>
        <row r="2033">
          <cell r="A2033" t="str">
            <v>SINAPI 96622</v>
          </cell>
        </row>
        <row r="2034">
          <cell r="A2034" t="str">
            <v>SINAPI 96623</v>
          </cell>
        </row>
        <row r="2035">
          <cell r="A2035" t="str">
            <v>SINAPI 96624</v>
          </cell>
        </row>
        <row r="2036">
          <cell r="A2036" t="str">
            <v>SINAPI 97082</v>
          </cell>
        </row>
        <row r="2037">
          <cell r="A2037" t="str">
            <v>SINAPI 97083</v>
          </cell>
        </row>
        <row r="2038">
          <cell r="A2038" t="str">
            <v>SINAPI 97084</v>
          </cell>
        </row>
        <row r="2039">
          <cell r="A2039" t="str">
            <v>SINAPI 97086</v>
          </cell>
        </row>
        <row r="2040">
          <cell r="A2040" t="str">
            <v>SINAPI 97094</v>
          </cell>
        </row>
        <row r="2041">
          <cell r="A2041" t="str">
            <v>SINAPI 97095</v>
          </cell>
        </row>
        <row r="2042">
          <cell r="A2042" t="str">
            <v>SINAPI 97096</v>
          </cell>
        </row>
        <row r="2043">
          <cell r="A2043" t="str">
            <v>SINAPI 100322</v>
          </cell>
        </row>
        <row r="2044">
          <cell r="A2044" t="str">
            <v>SINAPI 100323</v>
          </cell>
        </row>
        <row r="2045">
          <cell r="A2045" t="str">
            <v>SINAPI 100324</v>
          </cell>
        </row>
        <row r="2046">
          <cell r="A2046" t="str">
            <v>SINAPI 90996</v>
          </cell>
        </row>
        <row r="2047">
          <cell r="A2047" t="str">
            <v>SINAPI 90997</v>
          </cell>
        </row>
        <row r="2048">
          <cell r="A2048" t="str">
            <v>SINAPI 90998</v>
          </cell>
        </row>
        <row r="2049">
          <cell r="A2049" t="str">
            <v>SINAPI 91000</v>
          </cell>
        </row>
        <row r="2050">
          <cell r="A2050" t="str">
            <v>SINAPI 91002</v>
          </cell>
        </row>
        <row r="2051">
          <cell r="A2051" t="str">
            <v>SINAPI 91003</v>
          </cell>
        </row>
        <row r="2052">
          <cell r="A2052" t="str">
            <v>SINAPI 91004</v>
          </cell>
        </row>
        <row r="2053">
          <cell r="A2053" t="str">
            <v>SINAPI 91005</v>
          </cell>
        </row>
        <row r="2054">
          <cell r="A2054" t="str">
            <v>SINAPI 91006</v>
          </cell>
        </row>
        <row r="2055">
          <cell r="A2055" t="str">
            <v>SINAPI 91007</v>
          </cell>
        </row>
        <row r="2056">
          <cell r="A2056" t="str">
            <v>SINAPI 91008</v>
          </cell>
        </row>
        <row r="2057">
          <cell r="A2057" t="str">
            <v>SINAPI 92263</v>
          </cell>
        </row>
        <row r="2058">
          <cell r="A2058" t="str">
            <v>SINAPI 92264</v>
          </cell>
        </row>
        <row r="2059">
          <cell r="A2059" t="str">
            <v>SINAPI 92265</v>
          </cell>
        </row>
        <row r="2060">
          <cell r="A2060" t="str">
            <v>SINAPI 92266</v>
          </cell>
        </row>
        <row r="2061">
          <cell r="A2061" t="str">
            <v>SINAPI 92267</v>
          </cell>
        </row>
        <row r="2062">
          <cell r="A2062" t="str">
            <v>SINAPI 92268</v>
          </cell>
        </row>
        <row r="2063">
          <cell r="A2063" t="str">
            <v>SINAPI 92269</v>
          </cell>
        </row>
        <row r="2064">
          <cell r="A2064" t="str">
            <v>SINAPI 92270</v>
          </cell>
        </row>
        <row r="2065">
          <cell r="A2065" t="str">
            <v>SINAPI 92271</v>
          </cell>
        </row>
        <row r="2066">
          <cell r="A2066" t="str">
            <v>SINAPI 92272</v>
          </cell>
        </row>
        <row r="2067">
          <cell r="A2067" t="str">
            <v>SINAPI 92273</v>
          </cell>
        </row>
        <row r="2068">
          <cell r="A2068" t="str">
            <v>SINAPI 92408</v>
          </cell>
        </row>
        <row r="2069">
          <cell r="A2069" t="str">
            <v>SINAPI 92409</v>
          </cell>
        </row>
        <row r="2070">
          <cell r="A2070" t="str">
            <v>SINAPI 92410</v>
          </cell>
        </row>
        <row r="2071">
          <cell r="A2071" t="str">
            <v>SINAPI 92411</v>
          </cell>
        </row>
        <row r="2072">
          <cell r="A2072" t="str">
            <v>SINAPI 92412</v>
          </cell>
        </row>
        <row r="2073">
          <cell r="A2073" t="str">
            <v>SINAPI 92413</v>
          </cell>
        </row>
        <row r="2074">
          <cell r="A2074" t="str">
            <v>SINAPI 92414</v>
          </cell>
        </row>
        <row r="2075">
          <cell r="A2075" t="str">
            <v>SINAPI 92415</v>
          </cell>
        </row>
        <row r="2076">
          <cell r="A2076" t="str">
            <v>SINAPI 92416</v>
          </cell>
        </row>
        <row r="2077">
          <cell r="A2077" t="str">
            <v>SINAPI 92417</v>
          </cell>
        </row>
        <row r="2078">
          <cell r="A2078" t="str">
            <v>SINAPI 92418</v>
          </cell>
        </row>
        <row r="2079">
          <cell r="A2079" t="str">
            <v>SINAPI 92419</v>
          </cell>
        </row>
        <row r="2080">
          <cell r="A2080" t="str">
            <v>SINAPI 92420</v>
          </cell>
        </row>
        <row r="2081">
          <cell r="A2081" t="str">
            <v>SINAPI 92421</v>
          </cell>
        </row>
        <row r="2082">
          <cell r="A2082" t="str">
            <v>SINAPI 92422</v>
          </cell>
        </row>
        <row r="2083">
          <cell r="A2083" t="str">
            <v>SINAPI 92423</v>
          </cell>
        </row>
        <row r="2084">
          <cell r="A2084" t="str">
            <v>SINAPI 92424</v>
          </cell>
        </row>
        <row r="2085">
          <cell r="A2085" t="str">
            <v>SINAPI 92425</v>
          </cell>
        </row>
        <row r="2086">
          <cell r="A2086" t="str">
            <v>SINAPI 92426</v>
          </cell>
        </row>
        <row r="2087">
          <cell r="A2087" t="str">
            <v>SINAPI 92427</v>
          </cell>
        </row>
        <row r="2088">
          <cell r="A2088" t="str">
            <v>SINAPI 92428</v>
          </cell>
        </row>
        <row r="2089">
          <cell r="A2089" t="str">
            <v>SINAPI 92429</v>
          </cell>
        </row>
        <row r="2090">
          <cell r="A2090" t="str">
            <v>SINAPI 92430</v>
          </cell>
        </row>
        <row r="2091">
          <cell r="A2091" t="str">
            <v>SINAPI 92431</v>
          </cell>
        </row>
        <row r="2092">
          <cell r="A2092" t="str">
            <v>SINAPI 92432</v>
          </cell>
        </row>
        <row r="2093">
          <cell r="A2093" t="str">
            <v>SINAPI 92433</v>
          </cell>
        </row>
        <row r="2094">
          <cell r="A2094" t="str">
            <v>SINAPI 92434</v>
          </cell>
        </row>
        <row r="2095">
          <cell r="A2095" t="str">
            <v>SINAPI 92435</v>
          </cell>
        </row>
        <row r="2096">
          <cell r="A2096" t="str">
            <v>SINAPI 92436</v>
          </cell>
        </row>
        <row r="2097">
          <cell r="A2097" t="str">
            <v>SINAPI 92437</v>
          </cell>
        </row>
        <row r="2098">
          <cell r="A2098" t="str">
            <v>SINAPI 92438</v>
          </cell>
        </row>
        <row r="2099">
          <cell r="A2099" t="str">
            <v>SINAPI 92439</v>
          </cell>
        </row>
        <row r="2100">
          <cell r="A2100" t="str">
            <v>SINAPI 92440</v>
          </cell>
        </row>
        <row r="2101">
          <cell r="A2101" t="str">
            <v>SINAPI 92441</v>
          </cell>
        </row>
        <row r="2102">
          <cell r="A2102" t="str">
            <v>SINAPI 92442</v>
          </cell>
        </row>
        <row r="2103">
          <cell r="A2103" t="str">
            <v>SINAPI 92443</v>
          </cell>
        </row>
        <row r="2104">
          <cell r="A2104" t="str">
            <v>SINAPI 92444</v>
          </cell>
        </row>
        <row r="2105">
          <cell r="A2105" t="str">
            <v>SINAPI 92445</v>
          </cell>
        </row>
        <row r="2106">
          <cell r="A2106" t="str">
            <v>SINAPI 92446</v>
          </cell>
        </row>
        <row r="2107">
          <cell r="A2107" t="str">
            <v>SINAPI 92447</v>
          </cell>
        </row>
        <row r="2108">
          <cell r="A2108" t="str">
            <v>SINAPI 92448</v>
          </cell>
        </row>
        <row r="2109">
          <cell r="A2109" t="str">
            <v>SINAPI 92449</v>
          </cell>
        </row>
        <row r="2110">
          <cell r="A2110" t="str">
            <v>SINAPI 92450</v>
          </cell>
        </row>
        <row r="2111">
          <cell r="A2111" t="str">
            <v>SINAPI 92451</v>
          </cell>
        </row>
        <row r="2112">
          <cell r="A2112" t="str">
            <v>SINAPI 92452</v>
          </cell>
        </row>
        <row r="2113">
          <cell r="A2113" t="str">
            <v>SINAPI 92453</v>
          </cell>
        </row>
        <row r="2114">
          <cell r="A2114" t="str">
            <v>SINAPI 92454</v>
          </cell>
        </row>
        <row r="2115">
          <cell r="A2115" t="str">
            <v>SINAPI 92455</v>
          </cell>
        </row>
        <row r="2116">
          <cell r="A2116" t="str">
            <v>SINAPI 92456</v>
          </cell>
        </row>
        <row r="2117">
          <cell r="A2117" t="str">
            <v>SINAPI 92457</v>
          </cell>
        </row>
        <row r="2118">
          <cell r="A2118" t="str">
            <v>SINAPI 92458</v>
          </cell>
        </row>
        <row r="2119">
          <cell r="A2119" t="str">
            <v>SINAPI 92459</v>
          </cell>
        </row>
        <row r="2120">
          <cell r="A2120" t="str">
            <v>SINAPI 92460</v>
          </cell>
        </row>
        <row r="2121">
          <cell r="A2121" t="str">
            <v>SINAPI 92461</v>
          </cell>
        </row>
        <row r="2122">
          <cell r="A2122" t="str">
            <v>SINAPI 92462</v>
          </cell>
        </row>
        <row r="2123">
          <cell r="A2123" t="str">
            <v>SINAPI 92463</v>
          </cell>
        </row>
        <row r="2124">
          <cell r="A2124" t="str">
            <v>SINAPI 92464</v>
          </cell>
        </row>
        <row r="2125">
          <cell r="A2125" t="str">
            <v>SINAPI 92465</v>
          </cell>
        </row>
        <row r="2126">
          <cell r="A2126" t="str">
            <v>SINAPI 92466</v>
          </cell>
        </row>
        <row r="2127">
          <cell r="A2127" t="str">
            <v>SINAPI 92467</v>
          </cell>
        </row>
        <row r="2128">
          <cell r="A2128" t="str">
            <v>SINAPI 92468</v>
          </cell>
        </row>
        <row r="2129">
          <cell r="A2129" t="str">
            <v>SINAPI 92469</v>
          </cell>
        </row>
        <row r="2130">
          <cell r="A2130" t="str">
            <v>SINAPI 92470</v>
          </cell>
        </row>
        <row r="2131">
          <cell r="A2131" t="str">
            <v>SINAPI 92471</v>
          </cell>
        </row>
        <row r="2132">
          <cell r="A2132" t="str">
            <v>SINAPI 92472</v>
          </cell>
        </row>
        <row r="2133">
          <cell r="A2133" t="str">
            <v>SINAPI 92473</v>
          </cell>
        </row>
        <row r="2134">
          <cell r="A2134" t="str">
            <v>SINAPI 92474</v>
          </cell>
        </row>
        <row r="2135">
          <cell r="A2135" t="str">
            <v>SINAPI 92475</v>
          </cell>
        </row>
        <row r="2136">
          <cell r="A2136" t="str">
            <v>SINAPI 92476</v>
          </cell>
        </row>
        <row r="2137">
          <cell r="A2137" t="str">
            <v>SINAPI 92477</v>
          </cell>
        </row>
        <row r="2138">
          <cell r="A2138" t="str">
            <v>SINAPI 92478</v>
          </cell>
        </row>
        <row r="2139">
          <cell r="A2139" t="str">
            <v>SINAPI 92479</v>
          </cell>
        </row>
        <row r="2140">
          <cell r="A2140" t="str">
            <v>SINAPI 92480</v>
          </cell>
        </row>
        <row r="2141">
          <cell r="A2141" t="str">
            <v>SINAPI 92481</v>
          </cell>
        </row>
        <row r="2142">
          <cell r="A2142" t="str">
            <v>SINAPI 92482</v>
          </cell>
        </row>
        <row r="2143">
          <cell r="A2143" t="str">
            <v>SINAPI 92483</v>
          </cell>
        </row>
        <row r="2144">
          <cell r="A2144" t="str">
            <v>SINAPI 92484</v>
          </cell>
        </row>
        <row r="2145">
          <cell r="A2145" t="str">
            <v>SINAPI 92485</v>
          </cell>
        </row>
        <row r="2146">
          <cell r="A2146" t="str">
            <v>SINAPI 92486</v>
          </cell>
        </row>
        <row r="2147">
          <cell r="A2147" t="str">
            <v>SINAPI 92487</v>
          </cell>
        </row>
        <row r="2148">
          <cell r="A2148" t="str">
            <v>SINAPI 92488</v>
          </cell>
        </row>
        <row r="2149">
          <cell r="A2149" t="str">
            <v>SINAPI 92489</v>
          </cell>
        </row>
        <row r="2150">
          <cell r="A2150" t="str">
            <v>SINAPI 92490</v>
          </cell>
        </row>
        <row r="2151">
          <cell r="A2151" t="str">
            <v>SINAPI 92491</v>
          </cell>
        </row>
        <row r="2152">
          <cell r="A2152" t="str">
            <v>SINAPI 92492</v>
          </cell>
        </row>
        <row r="2153">
          <cell r="A2153" t="str">
            <v>SINAPI 92493</v>
          </cell>
        </row>
        <row r="2154">
          <cell r="A2154" t="str">
            <v>SINAPI 92494</v>
          </cell>
        </row>
        <row r="2155">
          <cell r="A2155" t="str">
            <v>SINAPI 92495</v>
          </cell>
        </row>
        <row r="2156">
          <cell r="A2156" t="str">
            <v>SINAPI 92496</v>
          </cell>
        </row>
        <row r="2157">
          <cell r="A2157" t="str">
            <v>SINAPI 92497</v>
          </cell>
        </row>
        <row r="2158">
          <cell r="A2158" t="str">
            <v>SINAPI 92498</v>
          </cell>
        </row>
        <row r="2159">
          <cell r="A2159" t="str">
            <v>SINAPI 92499</v>
          </cell>
        </row>
        <row r="2160">
          <cell r="A2160" t="str">
            <v>SINAPI 92500</v>
          </cell>
        </row>
        <row r="2161">
          <cell r="A2161" t="str">
            <v>SINAPI 92501</v>
          </cell>
        </row>
        <row r="2162">
          <cell r="A2162" t="str">
            <v>SINAPI 92502</v>
          </cell>
        </row>
        <row r="2163">
          <cell r="A2163" t="str">
            <v>SINAPI 92503</v>
          </cell>
        </row>
        <row r="2164">
          <cell r="A2164" t="str">
            <v>SINAPI 92504</v>
          </cell>
        </row>
        <row r="2165">
          <cell r="A2165" t="str">
            <v>SINAPI 92505</v>
          </cell>
        </row>
        <row r="2166">
          <cell r="A2166" t="str">
            <v>SINAPI 92506</v>
          </cell>
        </row>
        <row r="2167">
          <cell r="A2167" t="str">
            <v>SINAPI 92507</v>
          </cell>
        </row>
        <row r="2168">
          <cell r="A2168" t="str">
            <v>SINAPI 92508</v>
          </cell>
        </row>
        <row r="2169">
          <cell r="A2169" t="str">
            <v>SINAPI 92509</v>
          </cell>
        </row>
        <row r="2170">
          <cell r="A2170" t="str">
            <v>SINAPI 92510</v>
          </cell>
        </row>
        <row r="2171">
          <cell r="A2171" t="str">
            <v>SINAPI 92511</v>
          </cell>
        </row>
        <row r="2172">
          <cell r="A2172" t="str">
            <v>SINAPI 92512</v>
          </cell>
        </row>
        <row r="2173">
          <cell r="A2173" t="str">
            <v>SINAPI 92513</v>
          </cell>
        </row>
        <row r="2174">
          <cell r="A2174" t="str">
            <v>SINAPI 92514</v>
          </cell>
        </row>
        <row r="2175">
          <cell r="A2175" t="str">
            <v>SINAPI 92515</v>
          </cell>
        </row>
        <row r="2176">
          <cell r="A2176" t="str">
            <v>SINAPI 92516</v>
          </cell>
        </row>
        <row r="2177">
          <cell r="A2177" t="str">
            <v>SINAPI 92517</v>
          </cell>
        </row>
        <row r="2178">
          <cell r="A2178" t="str">
            <v>SINAPI 92518</v>
          </cell>
        </row>
        <row r="2179">
          <cell r="A2179" t="str">
            <v>SINAPI 92519</v>
          </cell>
        </row>
        <row r="2180">
          <cell r="A2180" t="str">
            <v>SINAPI 92520</v>
          </cell>
        </row>
        <row r="2181">
          <cell r="A2181" t="str">
            <v>SINAPI 92521</v>
          </cell>
        </row>
        <row r="2182">
          <cell r="A2182" t="str">
            <v>SINAPI 92522</v>
          </cell>
        </row>
        <row r="2183">
          <cell r="A2183" t="str">
            <v>SINAPI 92523</v>
          </cell>
        </row>
        <row r="2184">
          <cell r="A2184" t="str">
            <v>SINAPI 92524</v>
          </cell>
        </row>
        <row r="2185">
          <cell r="A2185" t="str">
            <v>SINAPI 92525</v>
          </cell>
        </row>
        <row r="2186">
          <cell r="A2186" t="str">
            <v>SINAPI 92526</v>
          </cell>
        </row>
        <row r="2187">
          <cell r="A2187" t="str">
            <v>SINAPI 92527</v>
          </cell>
        </row>
        <row r="2188">
          <cell r="A2188" t="str">
            <v>SINAPI 92528</v>
          </cell>
        </row>
        <row r="2189">
          <cell r="A2189" t="str">
            <v>SINAPI 92529</v>
          </cell>
        </row>
        <row r="2190">
          <cell r="A2190" t="str">
            <v>SINAPI 92530</v>
          </cell>
        </row>
        <row r="2191">
          <cell r="A2191" t="str">
            <v>SINAPI 92531</v>
          </cell>
        </row>
        <row r="2192">
          <cell r="A2192" t="str">
            <v>SINAPI 92532</v>
          </cell>
        </row>
        <row r="2193">
          <cell r="A2193" t="str">
            <v>SINAPI 92533</v>
          </cell>
        </row>
        <row r="2194">
          <cell r="A2194" t="str">
            <v>SINAPI 92534</v>
          </cell>
        </row>
        <row r="2195">
          <cell r="A2195" t="str">
            <v>SINAPI 92535</v>
          </cell>
        </row>
        <row r="2196">
          <cell r="A2196" t="str">
            <v>SINAPI 92536</v>
          </cell>
        </row>
        <row r="2197">
          <cell r="A2197" t="str">
            <v>SINAPI 92537</v>
          </cell>
        </row>
        <row r="2198">
          <cell r="A2198" t="str">
            <v>SINAPI 92538</v>
          </cell>
        </row>
        <row r="2199">
          <cell r="A2199" t="str">
            <v>SINAPI 95934</v>
          </cell>
        </row>
        <row r="2200">
          <cell r="A2200" t="str">
            <v>SINAPI 95935</v>
          </cell>
        </row>
        <row r="2201">
          <cell r="A2201" t="str">
            <v>SINAPI 95936</v>
          </cell>
        </row>
        <row r="2202">
          <cell r="A2202" t="str">
            <v>SINAPI 95937</v>
          </cell>
        </row>
        <row r="2203">
          <cell r="A2203" t="str">
            <v>SINAPI 95938</v>
          </cell>
        </row>
        <row r="2204">
          <cell r="A2204" t="str">
            <v>SINAPI 95939</v>
          </cell>
        </row>
        <row r="2205">
          <cell r="A2205" t="str">
            <v>SINAPI 95940</v>
          </cell>
        </row>
        <row r="2206">
          <cell r="A2206" t="str">
            <v>SINAPI 95941</v>
          </cell>
        </row>
        <row r="2207">
          <cell r="A2207" t="str">
            <v>SINAPI 95942</v>
          </cell>
        </row>
        <row r="2208">
          <cell r="A2208" t="str">
            <v>SINAPI 96252</v>
          </cell>
        </row>
        <row r="2209">
          <cell r="A2209" t="str">
            <v>SINAPI 96257</v>
          </cell>
        </row>
        <row r="2210">
          <cell r="A2210" t="str">
            <v>SINAPI 96258</v>
          </cell>
        </row>
        <row r="2211">
          <cell r="A2211" t="str">
            <v>SINAPI 96259</v>
          </cell>
        </row>
        <row r="2212">
          <cell r="A2212" t="str">
            <v>SINAPI 96529</v>
          </cell>
        </row>
        <row r="2213">
          <cell r="A2213" t="str">
            <v>SINAPI 96530</v>
          </cell>
        </row>
        <row r="2214">
          <cell r="A2214" t="str">
            <v>SINAPI 96531</v>
          </cell>
        </row>
        <row r="2215">
          <cell r="A2215" t="str">
            <v>SINAPI 96532</v>
          </cell>
        </row>
        <row r="2216">
          <cell r="A2216" t="str">
            <v>SINAPI 96533</v>
          </cell>
        </row>
        <row r="2217">
          <cell r="A2217" t="str">
            <v>SINAPI 96534</v>
          </cell>
        </row>
        <row r="2218">
          <cell r="A2218" t="str">
            <v>SINAPI 96535</v>
          </cell>
        </row>
        <row r="2219">
          <cell r="A2219" t="str">
            <v>SINAPI 96536</v>
          </cell>
        </row>
        <row r="2220">
          <cell r="A2220" t="str">
            <v>SINAPI 96537</v>
          </cell>
        </row>
        <row r="2221">
          <cell r="A2221" t="str">
            <v>SINAPI 96538</v>
          </cell>
        </row>
        <row r="2222">
          <cell r="A2222" t="str">
            <v>SINAPI 96539</v>
          </cell>
        </row>
        <row r="2223">
          <cell r="A2223" t="str">
            <v>SINAPI 96540</v>
          </cell>
        </row>
        <row r="2224">
          <cell r="A2224" t="str">
            <v>SINAPI 96541</v>
          </cell>
        </row>
        <row r="2225">
          <cell r="A2225" t="str">
            <v>SINAPI 96542</v>
          </cell>
        </row>
        <row r="2226">
          <cell r="A2226" t="str">
            <v>SINAPI 96543</v>
          </cell>
        </row>
        <row r="2227">
          <cell r="A2227" t="str">
            <v>SINAPI 97747</v>
          </cell>
        </row>
        <row r="2228">
          <cell r="A2228" t="str">
            <v>SINAPI 73771/1</v>
          </cell>
        </row>
        <row r="2229">
          <cell r="A2229" t="str">
            <v>SINAPI 73990/1</v>
          </cell>
        </row>
        <row r="2230">
          <cell r="A2230" t="str">
            <v>SINAPI 85662</v>
          </cell>
        </row>
        <row r="2231">
          <cell r="A2231" t="str">
            <v>SINAPI 89996</v>
          </cell>
        </row>
        <row r="2232">
          <cell r="A2232" t="str">
            <v>SINAPI 89997</v>
          </cell>
        </row>
        <row r="2233">
          <cell r="A2233" t="str">
            <v>SINAPI 89998</v>
          </cell>
        </row>
        <row r="2234">
          <cell r="A2234" t="str">
            <v>SINAPI 89999</v>
          </cell>
        </row>
        <row r="2235">
          <cell r="A2235" t="str">
            <v>SINAPI 90000</v>
          </cell>
        </row>
        <row r="2236">
          <cell r="A2236" t="str">
            <v>SINAPI 91593</v>
          </cell>
        </row>
        <row r="2237">
          <cell r="A2237" t="str">
            <v>SINAPI 91594</v>
          </cell>
        </row>
        <row r="2238">
          <cell r="A2238" t="str">
            <v>SINAPI 91595</v>
          </cell>
        </row>
        <row r="2239">
          <cell r="A2239" t="str">
            <v>SINAPI 91596</v>
          </cell>
        </row>
        <row r="2240">
          <cell r="A2240" t="str">
            <v>SINAPI 91597</v>
          </cell>
        </row>
        <row r="2241">
          <cell r="A2241" t="str">
            <v>SINAPI 91598</v>
          </cell>
        </row>
        <row r="2242">
          <cell r="A2242" t="str">
            <v>SINAPI 91599</v>
          </cell>
        </row>
        <row r="2243">
          <cell r="A2243" t="str">
            <v>SINAPI 91600</v>
          </cell>
        </row>
        <row r="2244">
          <cell r="A2244" t="str">
            <v>SINAPI 91601</v>
          </cell>
        </row>
        <row r="2245">
          <cell r="A2245" t="str">
            <v>SINAPI 91602</v>
          </cell>
        </row>
        <row r="2246">
          <cell r="A2246" t="str">
            <v>SINAPI 91603</v>
          </cell>
        </row>
        <row r="2247">
          <cell r="A2247" t="str">
            <v>SINAPI 92759</v>
          </cell>
        </row>
        <row r="2248">
          <cell r="A2248" t="str">
            <v>SINAPI 92760</v>
          </cell>
        </row>
        <row r="2249">
          <cell r="A2249" t="str">
            <v>SINAPI 92761</v>
          </cell>
        </row>
        <row r="2250">
          <cell r="A2250" t="str">
            <v>SINAPI 92762</v>
          </cell>
        </row>
        <row r="2251">
          <cell r="A2251" t="str">
            <v>SINAPI 92763</v>
          </cell>
        </row>
        <row r="2252">
          <cell r="A2252" t="str">
            <v>SINAPI 92764</v>
          </cell>
        </row>
        <row r="2253">
          <cell r="A2253" t="str">
            <v>SINAPI 92765</v>
          </cell>
        </row>
        <row r="2254">
          <cell r="A2254" t="str">
            <v>SINAPI 92766</v>
          </cell>
        </row>
        <row r="2255">
          <cell r="A2255" t="str">
            <v>SINAPI 92767</v>
          </cell>
        </row>
        <row r="2256">
          <cell r="A2256" t="str">
            <v>SINAPI 92768</v>
          </cell>
        </row>
        <row r="2257">
          <cell r="A2257" t="str">
            <v>SINAPI 92769</v>
          </cell>
        </row>
        <row r="2258">
          <cell r="A2258" t="str">
            <v>SINAPI 92770</v>
          </cell>
        </row>
        <row r="2259">
          <cell r="A2259" t="str">
            <v>SINAPI 92771</v>
          </cell>
        </row>
        <row r="2260">
          <cell r="A2260" t="str">
            <v>SINAPI 92772</v>
          </cell>
        </row>
        <row r="2261">
          <cell r="A2261" t="str">
            <v>SINAPI 92773</v>
          </cell>
        </row>
        <row r="2262">
          <cell r="A2262" t="str">
            <v>SINAPI 92774</v>
          </cell>
        </row>
        <row r="2263">
          <cell r="A2263" t="str">
            <v>SINAPI 92775</v>
          </cell>
        </row>
        <row r="2264">
          <cell r="A2264" t="str">
            <v>SINAPI 92776</v>
          </cell>
        </row>
        <row r="2265">
          <cell r="A2265" t="str">
            <v>SINAPI 92777</v>
          </cell>
        </row>
        <row r="2266">
          <cell r="A2266" t="str">
            <v>SINAPI 92778</v>
          </cell>
        </row>
        <row r="2267">
          <cell r="A2267" t="str">
            <v>SINAPI 92779</v>
          </cell>
        </row>
        <row r="2268">
          <cell r="A2268" t="str">
            <v>SINAPI 92780</v>
          </cell>
        </row>
        <row r="2269">
          <cell r="A2269" t="str">
            <v>SINAPI 92781</v>
          </cell>
        </row>
        <row r="2270">
          <cell r="A2270" t="str">
            <v>SINAPI 92782</v>
          </cell>
        </row>
        <row r="2271">
          <cell r="A2271" t="str">
            <v>SINAPI 92783</v>
          </cell>
        </row>
        <row r="2272">
          <cell r="A2272" t="str">
            <v>SINAPI 92784</v>
          </cell>
        </row>
        <row r="2273">
          <cell r="A2273" t="str">
            <v>SINAPI 92785</v>
          </cell>
        </row>
        <row r="2274">
          <cell r="A2274" t="str">
            <v>SINAPI 92786</v>
          </cell>
        </row>
        <row r="2275">
          <cell r="A2275" t="str">
            <v>SINAPI 92787</v>
          </cell>
        </row>
        <row r="2276">
          <cell r="A2276" t="str">
            <v>SINAPI 92788</v>
          </cell>
        </row>
        <row r="2277">
          <cell r="A2277" t="str">
            <v>SINAPI 92789</v>
          </cell>
        </row>
        <row r="2278">
          <cell r="A2278" t="str">
            <v>SINAPI 92790</v>
          </cell>
        </row>
        <row r="2279">
          <cell r="A2279" t="str">
            <v>SINAPI 92791</v>
          </cell>
        </row>
        <row r="2280">
          <cell r="A2280" t="str">
            <v>SINAPI 92792</v>
          </cell>
        </row>
        <row r="2281">
          <cell r="A2281" t="str">
            <v>SINAPI 92793</v>
          </cell>
        </row>
        <row r="2282">
          <cell r="A2282" t="str">
            <v>SINAPI 92794</v>
          </cell>
        </row>
        <row r="2283">
          <cell r="A2283" t="str">
            <v>SINAPI 92795</v>
          </cell>
        </row>
        <row r="2284">
          <cell r="A2284" t="str">
            <v>SINAPI 92796</v>
          </cell>
        </row>
        <row r="2285">
          <cell r="A2285" t="str">
            <v>SINAPI 92797</v>
          </cell>
        </row>
        <row r="2286">
          <cell r="A2286" t="str">
            <v>SINAPI 92798</v>
          </cell>
        </row>
        <row r="2287">
          <cell r="A2287" t="str">
            <v>SINAPI 92799</v>
          </cell>
        </row>
        <row r="2288">
          <cell r="A2288" t="str">
            <v>SINAPI 92800</v>
          </cell>
        </row>
        <row r="2289">
          <cell r="A2289" t="str">
            <v>SINAPI 92801</v>
          </cell>
        </row>
        <row r="2290">
          <cell r="A2290" t="str">
            <v>SINAPI 92802</v>
          </cell>
        </row>
        <row r="2291">
          <cell r="A2291" t="str">
            <v>SINAPI 92803</v>
          </cell>
        </row>
        <row r="2292">
          <cell r="A2292" t="str">
            <v>SINAPI 92804</v>
          </cell>
        </row>
        <row r="2293">
          <cell r="A2293" t="str">
            <v>SINAPI 92805</v>
          </cell>
        </row>
        <row r="2294">
          <cell r="A2294" t="str">
            <v>SINAPI 92806</v>
          </cell>
        </row>
        <row r="2295">
          <cell r="A2295" t="str">
            <v>SINAPI 92875</v>
          </cell>
        </row>
        <row r="2296">
          <cell r="A2296" t="str">
            <v>SINAPI 92876</v>
          </cell>
        </row>
        <row r="2297">
          <cell r="A2297" t="str">
            <v>SINAPI 92877</v>
          </cell>
        </row>
        <row r="2298">
          <cell r="A2298" t="str">
            <v>SINAPI 92878</v>
          </cell>
        </row>
        <row r="2299">
          <cell r="A2299" t="str">
            <v>SINAPI 92879</v>
          </cell>
        </row>
        <row r="2300">
          <cell r="A2300" t="str">
            <v>SINAPI 92880</v>
          </cell>
        </row>
        <row r="2301">
          <cell r="A2301" t="str">
            <v>SINAPI 92881</v>
          </cell>
        </row>
        <row r="2302">
          <cell r="A2302" t="str">
            <v>SINAPI 92882</v>
          </cell>
        </row>
        <row r="2303">
          <cell r="A2303" t="str">
            <v>SINAPI 92883</v>
          </cell>
        </row>
        <row r="2304">
          <cell r="A2304" t="str">
            <v>SINAPI 92884</v>
          </cell>
        </row>
        <row r="2305">
          <cell r="A2305" t="str">
            <v>SINAPI 92885</v>
          </cell>
        </row>
        <row r="2306">
          <cell r="A2306" t="str">
            <v>SINAPI 92886</v>
          </cell>
        </row>
        <row r="2307">
          <cell r="A2307" t="str">
            <v>SINAPI 92887</v>
          </cell>
        </row>
        <row r="2308">
          <cell r="A2308" t="str">
            <v>SINAPI 92888</v>
          </cell>
        </row>
        <row r="2309">
          <cell r="A2309" t="str">
            <v>SINAPI 92915</v>
          </cell>
        </row>
        <row r="2310">
          <cell r="A2310" t="str">
            <v>SINAPI 92916</v>
          </cell>
        </row>
        <row r="2311">
          <cell r="A2311" t="str">
            <v>SINAPI 92917</v>
          </cell>
        </row>
        <row r="2312">
          <cell r="A2312" t="str">
            <v>SINAPI 92919</v>
          </cell>
        </row>
        <row r="2313">
          <cell r="A2313" t="str">
            <v>SINAPI 92921</v>
          </cell>
        </row>
        <row r="2314">
          <cell r="A2314" t="str">
            <v>SINAPI 92922</v>
          </cell>
        </row>
        <row r="2315">
          <cell r="A2315" t="str">
            <v>SINAPI 92923</v>
          </cell>
        </row>
        <row r="2316">
          <cell r="A2316" t="str">
            <v>SINAPI 92924</v>
          </cell>
        </row>
        <row r="2317">
          <cell r="A2317" t="str">
            <v>SINAPI 95445</v>
          </cell>
        </row>
        <row r="2318">
          <cell r="A2318" t="str">
            <v>SINAPI 95446</v>
          </cell>
        </row>
        <row r="2319">
          <cell r="A2319" t="str">
            <v>SINAPI 95576</v>
          </cell>
        </row>
        <row r="2320">
          <cell r="A2320" t="str">
            <v>SINAPI 95577</v>
          </cell>
        </row>
        <row r="2321">
          <cell r="A2321" t="str">
            <v>SINAPI 95578</v>
          </cell>
        </row>
        <row r="2322">
          <cell r="A2322" t="str">
            <v>SINAPI 95579</v>
          </cell>
        </row>
        <row r="2323">
          <cell r="A2323" t="str">
            <v>SINAPI 95580</v>
          </cell>
        </row>
        <row r="2324">
          <cell r="A2324" t="str">
            <v>SINAPI 95581</v>
          </cell>
        </row>
        <row r="2325">
          <cell r="A2325" t="str">
            <v>SINAPI 95583</v>
          </cell>
        </row>
        <row r="2326">
          <cell r="A2326" t="str">
            <v>SINAPI 95584</v>
          </cell>
        </row>
        <row r="2327">
          <cell r="A2327" t="str">
            <v>SINAPI 95585</v>
          </cell>
        </row>
        <row r="2328">
          <cell r="A2328" t="str">
            <v>SINAPI 95586</v>
          </cell>
        </row>
        <row r="2329">
          <cell r="A2329" t="str">
            <v>SINAPI 95587</v>
          </cell>
        </row>
        <row r="2330">
          <cell r="A2330" t="str">
            <v>SINAPI 95588</v>
          </cell>
        </row>
        <row r="2331">
          <cell r="A2331" t="str">
            <v>SINAPI 95589</v>
          </cell>
        </row>
        <row r="2332">
          <cell r="A2332" t="str">
            <v>SINAPI 95590</v>
          </cell>
        </row>
        <row r="2333">
          <cell r="A2333" t="str">
            <v>SINAPI 95592</v>
          </cell>
        </row>
        <row r="2334">
          <cell r="A2334" t="str">
            <v>SINAPI 95593</v>
          </cell>
        </row>
        <row r="2335">
          <cell r="A2335" t="str">
            <v>SINAPI 95943</v>
          </cell>
        </row>
        <row r="2336">
          <cell r="A2336" t="str">
            <v>SINAPI 95944</v>
          </cell>
        </row>
        <row r="2337">
          <cell r="A2337" t="str">
            <v>SINAPI 95945</v>
          </cell>
        </row>
        <row r="2338">
          <cell r="A2338" t="str">
            <v>SINAPI 95946</v>
          </cell>
        </row>
        <row r="2339">
          <cell r="A2339" t="str">
            <v>SINAPI 95947</v>
          </cell>
        </row>
        <row r="2340">
          <cell r="A2340" t="str">
            <v>SINAPI 95948</v>
          </cell>
        </row>
        <row r="2341">
          <cell r="A2341" t="str">
            <v>SINAPI 96544</v>
          </cell>
        </row>
        <row r="2342">
          <cell r="A2342" t="str">
            <v>SINAPI 96545</v>
          </cell>
        </row>
        <row r="2343">
          <cell r="A2343" t="str">
            <v>SINAPI 96546</v>
          </cell>
        </row>
        <row r="2344">
          <cell r="A2344" t="str">
            <v>SINAPI 96547</v>
          </cell>
        </row>
        <row r="2345">
          <cell r="A2345" t="str">
            <v>SINAPI 96548</v>
          </cell>
        </row>
        <row r="2346">
          <cell r="A2346" t="str">
            <v>SINAPI 96549</v>
          </cell>
        </row>
        <row r="2347">
          <cell r="A2347" t="str">
            <v>SINAPI 96550</v>
          </cell>
        </row>
        <row r="2348">
          <cell r="A2348" t="str">
            <v>SINAPI 100066</v>
          </cell>
        </row>
        <row r="2349">
          <cell r="A2349" t="str">
            <v>SINAPI 100067</v>
          </cell>
        </row>
        <row r="2350">
          <cell r="A2350" t="str">
            <v>SINAPI 100068</v>
          </cell>
        </row>
        <row r="2351">
          <cell r="A2351" t="str">
            <v>SINAPI 40780</v>
          </cell>
        </row>
        <row r="2352">
          <cell r="A2352" t="str">
            <v>SINAPI 74157/4</v>
          </cell>
        </row>
        <row r="2353">
          <cell r="A2353" t="str">
            <v>SINAPI 89993</v>
          </cell>
        </row>
        <row r="2354">
          <cell r="A2354" t="str">
            <v>SINAPI 89994</v>
          </cell>
        </row>
        <row r="2355">
          <cell r="A2355" t="str">
            <v>SINAPI 89995</v>
          </cell>
        </row>
        <row r="2356">
          <cell r="A2356" t="str">
            <v>SINAPI 90278</v>
          </cell>
        </row>
        <row r="2357">
          <cell r="A2357" t="str">
            <v>SINAPI 90279</v>
          </cell>
        </row>
        <row r="2358">
          <cell r="A2358" t="str">
            <v>SINAPI 90280</v>
          </cell>
        </row>
        <row r="2359">
          <cell r="A2359" t="str">
            <v>SINAPI 90281</v>
          </cell>
        </row>
        <row r="2360">
          <cell r="A2360" t="str">
            <v>SINAPI 90282</v>
          </cell>
        </row>
        <row r="2361">
          <cell r="A2361" t="str">
            <v>SINAPI 90283</v>
          </cell>
        </row>
        <row r="2362">
          <cell r="A2362" t="str">
            <v>SINAPI 90284</v>
          </cell>
        </row>
        <row r="2363">
          <cell r="A2363" t="str">
            <v>SINAPI 90285</v>
          </cell>
        </row>
        <row r="2364">
          <cell r="A2364" t="str">
            <v>SINAPI 90853</v>
          </cell>
        </row>
        <row r="2365">
          <cell r="A2365" t="str">
            <v>SINAPI 90854</v>
          </cell>
        </row>
        <row r="2366">
          <cell r="A2366" t="str">
            <v>SINAPI 90855</v>
          </cell>
        </row>
        <row r="2367">
          <cell r="A2367" t="str">
            <v>SINAPI 90856</v>
          </cell>
        </row>
        <row r="2368">
          <cell r="A2368" t="str">
            <v>SINAPI 90857</v>
          </cell>
        </row>
        <row r="2369">
          <cell r="A2369" t="str">
            <v>SINAPI 90858</v>
          </cell>
        </row>
        <row r="2370">
          <cell r="A2370" t="str">
            <v>SINAPI 90859</v>
          </cell>
        </row>
        <row r="2371">
          <cell r="A2371" t="str">
            <v>SINAPI 90860</v>
          </cell>
        </row>
        <row r="2372">
          <cell r="A2372" t="str">
            <v>SINAPI 90861</v>
          </cell>
        </row>
        <row r="2373">
          <cell r="A2373" t="str">
            <v>SINAPI 90862</v>
          </cell>
        </row>
        <row r="2374">
          <cell r="A2374" t="str">
            <v>SINAPI 92718</v>
          </cell>
        </row>
        <row r="2375">
          <cell r="A2375" t="str">
            <v>SINAPI 92719</v>
          </cell>
        </row>
        <row r="2376">
          <cell r="A2376" t="str">
            <v>SINAPI 92720</v>
          </cell>
        </row>
        <row r="2377">
          <cell r="A2377" t="str">
            <v>SINAPI 92721</v>
          </cell>
        </row>
        <row r="2378">
          <cell r="A2378" t="str">
            <v>SINAPI 92722</v>
          </cell>
        </row>
        <row r="2379">
          <cell r="A2379" t="str">
            <v>SINAPI 92723</v>
          </cell>
        </row>
        <row r="2380">
          <cell r="A2380" t="str">
            <v>SINAPI 92724</v>
          </cell>
        </row>
        <row r="2381">
          <cell r="A2381" t="str">
            <v>SINAPI 92725</v>
          </cell>
        </row>
        <row r="2382">
          <cell r="A2382" t="str">
            <v>SINAPI 92726</v>
          </cell>
        </row>
        <row r="2383">
          <cell r="A2383" t="str">
            <v>SINAPI 92727</v>
          </cell>
        </row>
        <row r="2384">
          <cell r="A2384" t="str">
            <v>SINAPI 92728</v>
          </cell>
        </row>
        <row r="2385">
          <cell r="A2385" t="str">
            <v>SINAPI 92729</v>
          </cell>
        </row>
        <row r="2386">
          <cell r="A2386" t="str">
            <v>SINAPI 92730</v>
          </cell>
        </row>
        <row r="2387">
          <cell r="A2387" t="str">
            <v>SINAPI 92731</v>
          </cell>
        </row>
        <row r="2388">
          <cell r="A2388" t="str">
            <v>SINAPI 92732</v>
          </cell>
        </row>
        <row r="2389">
          <cell r="A2389" t="str">
            <v>SINAPI 92733</v>
          </cell>
        </row>
        <row r="2390">
          <cell r="A2390" t="str">
            <v>SINAPI 92734</v>
          </cell>
        </row>
        <row r="2391">
          <cell r="A2391" t="str">
            <v>SINAPI 92735</v>
          </cell>
        </row>
        <row r="2392">
          <cell r="A2392" t="str">
            <v>SINAPI 92736</v>
          </cell>
        </row>
        <row r="2393">
          <cell r="A2393" t="str">
            <v>SINAPI 92739</v>
          </cell>
        </row>
        <row r="2394">
          <cell r="A2394" t="str">
            <v>SINAPI 92740</v>
          </cell>
        </row>
        <row r="2395">
          <cell r="A2395" t="str">
            <v>SINAPI 92741</v>
          </cell>
        </row>
        <row r="2396">
          <cell r="A2396" t="str">
            <v>SINAPI 92742</v>
          </cell>
        </row>
        <row r="2397">
          <cell r="A2397" t="str">
            <v>SINAPI 92873</v>
          </cell>
        </row>
        <row r="2398">
          <cell r="A2398" t="str">
            <v>SINAPI 92874</v>
          </cell>
        </row>
        <row r="2399">
          <cell r="A2399" t="str">
            <v>SINAPI 94962</v>
          </cell>
        </row>
        <row r="2400">
          <cell r="A2400" t="str">
            <v>SINAPI 94963</v>
          </cell>
        </row>
        <row r="2401">
          <cell r="A2401" t="str">
            <v>SINAPI 94964</v>
          </cell>
        </row>
        <row r="2402">
          <cell r="A2402" t="str">
            <v>SINAPI 94965</v>
          </cell>
        </row>
        <row r="2403">
          <cell r="A2403" t="str">
            <v>SINAPI 94966</v>
          </cell>
        </row>
        <row r="2404">
          <cell r="A2404" t="str">
            <v>SINAPI 94967</v>
          </cell>
        </row>
        <row r="2405">
          <cell r="A2405" t="str">
            <v>SINAPI 94968</v>
          </cell>
        </row>
        <row r="2406">
          <cell r="A2406" t="str">
            <v>SINAPI 94969</v>
          </cell>
        </row>
        <row r="2407">
          <cell r="A2407" t="str">
            <v>SINAPI 94970</v>
          </cell>
        </row>
        <row r="2408">
          <cell r="A2408" t="str">
            <v>SINAPI 94971</v>
          </cell>
        </row>
        <row r="2409">
          <cell r="A2409" t="str">
            <v>SINAPI 94972</v>
          </cell>
        </row>
        <row r="2410">
          <cell r="A2410" t="str">
            <v>SINAPI 94973</v>
          </cell>
        </row>
        <row r="2411">
          <cell r="A2411" t="str">
            <v>SINAPI 94974</v>
          </cell>
        </row>
        <row r="2412">
          <cell r="A2412" t="str">
            <v>SINAPI 94975</v>
          </cell>
        </row>
        <row r="2413">
          <cell r="A2413" t="str">
            <v>SINAPI 96555</v>
          </cell>
        </row>
        <row r="2414">
          <cell r="A2414" t="str">
            <v>SINAPI 96556</v>
          </cell>
        </row>
        <row r="2415">
          <cell r="A2415" t="str">
            <v>SINAPI 96557</v>
          </cell>
        </row>
        <row r="2416">
          <cell r="A2416" t="str">
            <v>SINAPI 96558</v>
          </cell>
        </row>
        <row r="2417">
          <cell r="A2417" t="str">
            <v>SINAPI 99235</v>
          </cell>
        </row>
        <row r="2418">
          <cell r="A2418" t="str">
            <v>SINAPI 99431</v>
          </cell>
        </row>
        <row r="2419">
          <cell r="A2419" t="str">
            <v>SINAPI 99432</v>
          </cell>
        </row>
        <row r="2420">
          <cell r="A2420" t="str">
            <v>SINAPI 99433</v>
          </cell>
        </row>
        <row r="2421">
          <cell r="A2421" t="str">
            <v>SINAPI 99434</v>
          </cell>
        </row>
        <row r="2422">
          <cell r="A2422" t="str">
            <v>SINAPI 99435</v>
          </cell>
        </row>
        <row r="2423">
          <cell r="A2423" t="str">
            <v>SINAPI 99436</v>
          </cell>
        </row>
        <row r="2424">
          <cell r="A2424" t="str">
            <v>SINAPI 99437</v>
          </cell>
        </row>
        <row r="2425">
          <cell r="A2425" t="str">
            <v>SINAPI 99438</v>
          </cell>
        </row>
        <row r="2426">
          <cell r="A2426" t="str">
            <v>SINAPI 99439</v>
          </cell>
        </row>
        <row r="2427">
          <cell r="A2427" t="str">
            <v>SINAPI 74141/1</v>
          </cell>
        </row>
        <row r="2428">
          <cell r="A2428" t="str">
            <v>SINAPI 74141/2</v>
          </cell>
        </row>
        <row r="2429">
          <cell r="A2429" t="str">
            <v>SINAPI 74141/3</v>
          </cell>
        </row>
        <row r="2430">
          <cell r="A2430" t="str">
            <v>SINAPI 74141/4</v>
          </cell>
        </row>
        <row r="2431">
          <cell r="A2431" t="str">
            <v>SINAPI 74202/1</v>
          </cell>
        </row>
        <row r="2432">
          <cell r="A2432" t="str">
            <v>SINAPI 74202/2</v>
          </cell>
        </row>
        <row r="2433">
          <cell r="A2433" t="str">
            <v>SINAPI 73817/1</v>
          </cell>
        </row>
        <row r="2434">
          <cell r="A2434" t="str">
            <v>SINAPI 73817/2</v>
          </cell>
        </row>
        <row r="2435">
          <cell r="A2435" t="str">
            <v>SINAPI 74078/1</v>
          </cell>
        </row>
        <row r="2436">
          <cell r="A2436" t="str">
            <v>SINAPI 83518</v>
          </cell>
        </row>
        <row r="2437">
          <cell r="A2437" t="str">
            <v>SINAPI 95467</v>
          </cell>
        </row>
        <row r="2438">
          <cell r="A2438" t="str">
            <v>SINAPI 68328</v>
          </cell>
        </row>
        <row r="2439">
          <cell r="A2439" t="str">
            <v>SINAPI 73898/1</v>
          </cell>
        </row>
        <row r="2440">
          <cell r="A2440" t="str">
            <v>SINAPI 79471</v>
          </cell>
        </row>
        <row r="2441">
          <cell r="A2441" t="str">
            <v>SINAPI 98576</v>
          </cell>
        </row>
        <row r="2442">
          <cell r="A2442" t="str">
            <v>SINAPI 93182</v>
          </cell>
        </row>
        <row r="2443">
          <cell r="A2443" t="str">
            <v>SINAPI 93183</v>
          </cell>
        </row>
        <row r="2444">
          <cell r="A2444" t="str">
            <v>SINAPI 93184</v>
          </cell>
        </row>
        <row r="2445">
          <cell r="A2445" t="str">
            <v>SINAPI 93185</v>
          </cell>
        </row>
        <row r="2446">
          <cell r="A2446" t="str">
            <v>SINAPI 93186</v>
          </cell>
        </row>
        <row r="2447">
          <cell r="A2447" t="str">
            <v>SINAPI 93187</v>
          </cell>
        </row>
        <row r="2448">
          <cell r="A2448" t="str">
            <v>SINAPI 93188</v>
          </cell>
        </row>
        <row r="2449">
          <cell r="A2449" t="str">
            <v>SINAPI 93189</v>
          </cell>
        </row>
        <row r="2450">
          <cell r="A2450" t="str">
            <v>SINAPI 93190</v>
          </cell>
        </row>
        <row r="2451">
          <cell r="A2451" t="str">
            <v>SINAPI 93191</v>
          </cell>
        </row>
        <row r="2452">
          <cell r="A2452" t="str">
            <v>SINAPI 93192</v>
          </cell>
        </row>
        <row r="2453">
          <cell r="A2453" t="str">
            <v>SINAPI 93193</v>
          </cell>
        </row>
        <row r="2454">
          <cell r="A2454" t="str">
            <v>SINAPI 93194</v>
          </cell>
        </row>
        <row r="2455">
          <cell r="A2455" t="str">
            <v>SINAPI 93195</v>
          </cell>
        </row>
        <row r="2456">
          <cell r="A2456" t="str">
            <v>SINAPI 93196</v>
          </cell>
        </row>
        <row r="2457">
          <cell r="A2457" t="str">
            <v>SINAPI 93197</v>
          </cell>
        </row>
        <row r="2458">
          <cell r="A2458" t="str">
            <v>SINAPI 93198</v>
          </cell>
        </row>
        <row r="2459">
          <cell r="A2459" t="str">
            <v>SINAPI 93199</v>
          </cell>
        </row>
        <row r="2460">
          <cell r="A2460" t="str">
            <v>SINAPI 93200</v>
          </cell>
        </row>
        <row r="2461">
          <cell r="A2461" t="str">
            <v>SINAPI 93201</v>
          </cell>
        </row>
        <row r="2462">
          <cell r="A2462" t="str">
            <v>SINAPI 93202</v>
          </cell>
        </row>
        <row r="2463">
          <cell r="A2463" t="str">
            <v>SINAPI 93203</v>
          </cell>
        </row>
        <row r="2464">
          <cell r="A2464" t="str">
            <v>SINAPI 93204</v>
          </cell>
        </row>
        <row r="2465">
          <cell r="A2465" t="str">
            <v>SINAPI 93205</v>
          </cell>
        </row>
        <row r="2466">
          <cell r="A2466" t="str">
            <v>SINAPI 71623</v>
          </cell>
        </row>
        <row r="2467">
          <cell r="A2467" t="str">
            <v>SINAPI 74144/2</v>
          </cell>
        </row>
        <row r="2468">
          <cell r="A2468" t="str">
            <v>SINAPI 83513</v>
          </cell>
        </row>
        <row r="2469">
          <cell r="A2469" t="str">
            <v>SINAPI 83514</v>
          </cell>
        </row>
        <row r="2470">
          <cell r="A2470" t="str">
            <v>SINAPI 84153</v>
          </cell>
        </row>
        <row r="2471">
          <cell r="A2471" t="str">
            <v>SINAPI 84154</v>
          </cell>
        </row>
        <row r="2472">
          <cell r="A2472" t="str">
            <v>SINAPI 85233</v>
          </cell>
        </row>
        <row r="2473">
          <cell r="A2473" t="str">
            <v>SINAPI 95952</v>
          </cell>
        </row>
        <row r="2474">
          <cell r="A2474" t="str">
            <v>SINAPI 95953</v>
          </cell>
        </row>
        <row r="2475">
          <cell r="A2475" t="str">
            <v>SINAPI 95954</v>
          </cell>
        </row>
        <row r="2476">
          <cell r="A2476" t="str">
            <v>SINAPI 95955</v>
          </cell>
        </row>
        <row r="2477">
          <cell r="A2477" t="str">
            <v>SINAPI 95956</v>
          </cell>
        </row>
        <row r="2478">
          <cell r="A2478" t="str">
            <v>SINAPI 95957</v>
          </cell>
        </row>
        <row r="2479">
          <cell r="A2479" t="str">
            <v>SINAPI 95969</v>
          </cell>
        </row>
        <row r="2480">
          <cell r="A2480" t="str">
            <v>SINAPI 97733</v>
          </cell>
        </row>
        <row r="2481">
          <cell r="A2481" t="str">
            <v>SINAPI 97734</v>
          </cell>
        </row>
        <row r="2482">
          <cell r="A2482" t="str">
            <v>SINAPI 97735</v>
          </cell>
        </row>
        <row r="2483">
          <cell r="A2483" t="str">
            <v>SINAPI 97736</v>
          </cell>
        </row>
        <row r="2484">
          <cell r="A2484" t="str">
            <v>SINAPI 97737</v>
          </cell>
        </row>
        <row r="2485">
          <cell r="A2485" t="str">
            <v>SINAPI 97738</v>
          </cell>
        </row>
        <row r="2486">
          <cell r="A2486" t="str">
            <v>SINAPI 97739</v>
          </cell>
        </row>
        <row r="2487">
          <cell r="A2487" t="str">
            <v>SINAPI 97740</v>
          </cell>
        </row>
        <row r="2488">
          <cell r="A2488" t="str">
            <v>SINAPI 98615</v>
          </cell>
        </row>
        <row r="2489">
          <cell r="A2489" t="str">
            <v>SINAPI 98616</v>
          </cell>
        </row>
        <row r="2490">
          <cell r="A2490" t="str">
            <v>SINAPI 98617</v>
          </cell>
        </row>
        <row r="2491">
          <cell r="A2491" t="str">
            <v>SINAPI 98618</v>
          </cell>
        </row>
        <row r="2492">
          <cell r="A2492" t="str">
            <v>SINAPI 98619</v>
          </cell>
        </row>
        <row r="2493">
          <cell r="A2493" t="str">
            <v>SINAPI 98620</v>
          </cell>
        </row>
        <row r="2494">
          <cell r="A2494" t="str">
            <v>SINAPI 98621</v>
          </cell>
        </row>
        <row r="2495">
          <cell r="A2495" t="str">
            <v>SINAPI 98622</v>
          </cell>
        </row>
        <row r="2496">
          <cell r="A2496" t="str">
            <v>SINAPI 98623</v>
          </cell>
        </row>
        <row r="2497">
          <cell r="A2497" t="str">
            <v>SINAPI 98624</v>
          </cell>
        </row>
        <row r="2498">
          <cell r="A2498" t="str">
            <v>SINAPI 98625</v>
          </cell>
        </row>
        <row r="2499">
          <cell r="A2499" t="str">
            <v>SINAPI 98626</v>
          </cell>
        </row>
        <row r="2500">
          <cell r="A2500" t="str">
            <v>SINAPI 98655</v>
          </cell>
        </row>
        <row r="2501">
          <cell r="A2501" t="str">
            <v>SINAPI 98656</v>
          </cell>
        </row>
        <row r="2502">
          <cell r="A2502" t="str">
            <v>SINAPI 98657</v>
          </cell>
        </row>
        <row r="2503">
          <cell r="A2503" t="str">
            <v>SINAPI 98658</v>
          </cell>
        </row>
        <row r="2504">
          <cell r="A2504" t="str">
            <v>SINAPI 98659</v>
          </cell>
        </row>
        <row r="2505">
          <cell r="A2505" t="str">
            <v>SINAPI 98746</v>
          </cell>
        </row>
        <row r="2506">
          <cell r="A2506" t="str">
            <v>SINAPI 98749</v>
          </cell>
        </row>
        <row r="2507">
          <cell r="A2507" t="str">
            <v>SINAPI 98750</v>
          </cell>
        </row>
        <row r="2508">
          <cell r="A2508" t="str">
            <v>SINAPI 98751</v>
          </cell>
        </row>
        <row r="2509">
          <cell r="A2509" t="str">
            <v>SINAPI 98752</v>
          </cell>
        </row>
        <row r="2510">
          <cell r="A2510" t="str">
            <v>SINAPI 98753</v>
          </cell>
        </row>
        <row r="2511">
          <cell r="A2511" t="str">
            <v>SINAPI 98560</v>
          </cell>
        </row>
        <row r="2512">
          <cell r="A2512" t="str">
            <v>SINAPI 98561</v>
          </cell>
        </row>
        <row r="2513">
          <cell r="A2513" t="str">
            <v>SINAPI 98562</v>
          </cell>
        </row>
        <row r="2514">
          <cell r="A2514" t="str">
            <v>SINAPI 83735</v>
          </cell>
        </row>
        <row r="2515">
          <cell r="A2515" t="str">
            <v>SINAPI 98555</v>
          </cell>
        </row>
        <row r="2516">
          <cell r="A2516" t="str">
            <v>SINAPI 98556</v>
          </cell>
        </row>
        <row r="2517">
          <cell r="A2517" t="str">
            <v>SINAPI 98558</v>
          </cell>
        </row>
        <row r="2518">
          <cell r="A2518" t="str">
            <v>SINAPI 98559</v>
          </cell>
        </row>
        <row r="2519">
          <cell r="A2519" t="str">
            <v>SINAPI 68053</v>
          </cell>
        </row>
        <row r="2520">
          <cell r="A2520" t="str">
            <v>SINAPI 74033/1</v>
          </cell>
        </row>
        <row r="2521">
          <cell r="A2521" t="str">
            <v>SINAPI 98546</v>
          </cell>
        </row>
        <row r="2522">
          <cell r="A2522" t="str">
            <v>SINAPI 98547</v>
          </cell>
        </row>
        <row r="2523">
          <cell r="A2523" t="str">
            <v>SINAPI 73762/4</v>
          </cell>
        </row>
        <row r="2524">
          <cell r="A2524" t="str">
            <v>SINAPI 74066/2</v>
          </cell>
        </row>
        <row r="2525">
          <cell r="A2525" t="str">
            <v>SINAPI 74106/1</v>
          </cell>
        </row>
        <row r="2526">
          <cell r="A2526" t="str">
            <v>SINAPI 98557</v>
          </cell>
        </row>
        <row r="2527">
          <cell r="A2527" t="str">
            <v>SINAPI 73872/1</v>
          </cell>
        </row>
        <row r="2528">
          <cell r="A2528" t="str">
            <v>SINAPI 73872/2</v>
          </cell>
        </row>
        <row r="2529">
          <cell r="A2529" t="str">
            <v>SINAPI 72124</v>
          </cell>
        </row>
        <row r="2530">
          <cell r="A2530" t="str">
            <v>SINAPI 74025/1</v>
          </cell>
        </row>
        <row r="2531">
          <cell r="A2531" t="str">
            <v>SINAPI 74190/1</v>
          </cell>
        </row>
        <row r="2532">
          <cell r="A2532" t="str">
            <v>SINAPI 98563</v>
          </cell>
        </row>
        <row r="2533">
          <cell r="A2533" t="str">
            <v>SINAPI 98564</v>
          </cell>
        </row>
        <row r="2534">
          <cell r="A2534" t="str">
            <v>SINAPI 98565</v>
          </cell>
        </row>
        <row r="2535">
          <cell r="A2535" t="str">
            <v>SINAPI 98566</v>
          </cell>
        </row>
        <row r="2536">
          <cell r="A2536" t="str">
            <v>SINAPI 98567</v>
          </cell>
        </row>
        <row r="2537">
          <cell r="A2537" t="str">
            <v>SINAPI 98568</v>
          </cell>
        </row>
        <row r="2538">
          <cell r="A2538" t="str">
            <v>SINAPI 98569</v>
          </cell>
        </row>
        <row r="2539">
          <cell r="A2539" t="str">
            <v>SINAPI 98570</v>
          </cell>
        </row>
        <row r="2540">
          <cell r="A2540" t="str">
            <v>SINAPI 98571</v>
          </cell>
        </row>
        <row r="2541">
          <cell r="A2541" t="str">
            <v>SINAPI 98572</v>
          </cell>
        </row>
        <row r="2542">
          <cell r="A2542" t="str">
            <v>SINAPI 98573</v>
          </cell>
        </row>
        <row r="2543">
          <cell r="A2543" t="str">
            <v>SINAPI 73798/1</v>
          </cell>
        </row>
        <row r="2544">
          <cell r="A2544" t="str">
            <v>SINAPI 73798/3</v>
          </cell>
        </row>
        <row r="2545">
          <cell r="A2545" t="str">
            <v>SINAPI 91831</v>
          </cell>
        </row>
        <row r="2546">
          <cell r="A2546" t="str">
            <v>SINAPI 91833</v>
          </cell>
        </row>
        <row r="2547">
          <cell r="A2547" t="str">
            <v>SINAPI 91834</v>
          </cell>
        </row>
        <row r="2548">
          <cell r="A2548" t="str">
            <v>SINAPI 91835</v>
          </cell>
        </row>
        <row r="2549">
          <cell r="A2549" t="str">
            <v>SINAPI 91836</v>
          </cell>
        </row>
        <row r="2550">
          <cell r="A2550" t="str">
            <v>SINAPI 91837</v>
          </cell>
        </row>
        <row r="2551">
          <cell r="A2551" t="str">
            <v>SINAPI 91839</v>
          </cell>
        </row>
        <row r="2552">
          <cell r="A2552" t="str">
            <v>SINAPI 91840</v>
          </cell>
        </row>
        <row r="2553">
          <cell r="A2553" t="str">
            <v>SINAPI 91841</v>
          </cell>
        </row>
        <row r="2554">
          <cell r="A2554" t="str">
            <v>SINAPI 91842</v>
          </cell>
        </row>
        <row r="2555">
          <cell r="A2555" t="str">
            <v>SINAPI 91843</v>
          </cell>
        </row>
        <row r="2556">
          <cell r="A2556" t="str">
            <v>SINAPI 91844</v>
          </cell>
        </row>
        <row r="2557">
          <cell r="A2557" t="str">
            <v>SINAPI 91845</v>
          </cell>
        </row>
        <row r="2558">
          <cell r="A2558" t="str">
            <v>SINAPI 91846</v>
          </cell>
        </row>
        <row r="2559">
          <cell r="A2559" t="str">
            <v>SINAPI 91847</v>
          </cell>
        </row>
        <row r="2560">
          <cell r="A2560" t="str">
            <v>SINAPI 91849</v>
          </cell>
        </row>
        <row r="2561">
          <cell r="A2561" t="str">
            <v>SINAPI 91850</v>
          </cell>
        </row>
        <row r="2562">
          <cell r="A2562" t="str">
            <v>SINAPI 91851</v>
          </cell>
        </row>
        <row r="2563">
          <cell r="A2563" t="str">
            <v>SINAPI 91852</v>
          </cell>
        </row>
        <row r="2564">
          <cell r="A2564" t="str">
            <v>SINAPI 91853</v>
          </cell>
        </row>
        <row r="2565">
          <cell r="A2565" t="str">
            <v>SINAPI 91854</v>
          </cell>
        </row>
        <row r="2566">
          <cell r="A2566" t="str">
            <v>SINAPI 91855</v>
          </cell>
        </row>
        <row r="2567">
          <cell r="A2567" t="str">
            <v>SINAPI 91856</v>
          </cell>
        </row>
        <row r="2568">
          <cell r="A2568" t="str">
            <v>SINAPI 91857</v>
          </cell>
        </row>
        <row r="2569">
          <cell r="A2569" t="str">
            <v>SINAPI 91859</v>
          </cell>
        </row>
        <row r="2570">
          <cell r="A2570" t="str">
            <v>SINAPI 91860</v>
          </cell>
        </row>
        <row r="2571">
          <cell r="A2571" t="str">
            <v>SINAPI 91861</v>
          </cell>
        </row>
        <row r="2572">
          <cell r="A2572" t="str">
            <v>SINAPI 91862</v>
          </cell>
        </row>
        <row r="2573">
          <cell r="A2573" t="str">
            <v>SINAPI 91863</v>
          </cell>
        </row>
        <row r="2574">
          <cell r="A2574" t="str">
            <v>SINAPI 91864</v>
          </cell>
        </row>
        <row r="2575">
          <cell r="A2575" t="str">
            <v>SINAPI 91865</v>
          </cell>
        </row>
        <row r="2576">
          <cell r="A2576" t="str">
            <v>SINAPI 91866</v>
          </cell>
        </row>
        <row r="2577">
          <cell r="A2577" t="str">
            <v>SINAPI 91867</v>
          </cell>
        </row>
        <row r="2578">
          <cell r="A2578" t="str">
            <v>SINAPI 91868</v>
          </cell>
        </row>
        <row r="2579">
          <cell r="A2579" t="str">
            <v>SINAPI 91869</v>
          </cell>
        </row>
        <row r="2580">
          <cell r="A2580" t="str">
            <v>SINAPI 91870</v>
          </cell>
        </row>
        <row r="2581">
          <cell r="A2581" t="str">
            <v>SINAPI 91871</v>
          </cell>
        </row>
        <row r="2582">
          <cell r="A2582" t="str">
            <v>SINAPI 91872</v>
          </cell>
        </row>
        <row r="2583">
          <cell r="A2583" t="str">
            <v>SINAPI 91873</v>
          </cell>
        </row>
        <row r="2584">
          <cell r="A2584" t="str">
            <v>SINAPI 93008</v>
          </cell>
        </row>
        <row r="2585">
          <cell r="A2585" t="str">
            <v>SINAPI 93009</v>
          </cell>
        </row>
        <row r="2586">
          <cell r="A2586" t="str">
            <v>SINAPI 93010</v>
          </cell>
        </row>
        <row r="2587">
          <cell r="A2587" t="str">
            <v>SINAPI 93011</v>
          </cell>
        </row>
        <row r="2588">
          <cell r="A2588" t="str">
            <v>SINAPI 93012</v>
          </cell>
        </row>
        <row r="2589">
          <cell r="A2589" t="str">
            <v>SINAPI 95726</v>
          </cell>
        </row>
        <row r="2590">
          <cell r="A2590" t="str">
            <v>SINAPI 95727</v>
          </cell>
        </row>
        <row r="2591">
          <cell r="A2591" t="str">
            <v>SINAPI 95728</v>
          </cell>
        </row>
        <row r="2592">
          <cell r="A2592" t="str">
            <v>SINAPI 95729</v>
          </cell>
        </row>
        <row r="2593">
          <cell r="A2593" t="str">
            <v>SINAPI 95730</v>
          </cell>
        </row>
        <row r="2594">
          <cell r="A2594" t="str">
            <v>SINAPI 95731</v>
          </cell>
        </row>
        <row r="2595">
          <cell r="A2595" t="str">
            <v>SINAPI 95732</v>
          </cell>
        </row>
        <row r="2596">
          <cell r="A2596" t="str">
            <v>SINAPI 95745</v>
          </cell>
        </row>
        <row r="2597">
          <cell r="A2597" t="str">
            <v>SINAPI 95746</v>
          </cell>
        </row>
        <row r="2598">
          <cell r="A2598" t="str">
            <v>SINAPI 95747</v>
          </cell>
        </row>
        <row r="2599">
          <cell r="A2599" t="str">
            <v>SINAPI 95748</v>
          </cell>
        </row>
        <row r="2600">
          <cell r="A2600" t="str">
            <v>SINAPI 95749</v>
          </cell>
        </row>
        <row r="2601">
          <cell r="A2601" t="str">
            <v>SINAPI 95750</v>
          </cell>
        </row>
        <row r="2602">
          <cell r="A2602" t="str">
            <v>SINAPI 95751</v>
          </cell>
        </row>
        <row r="2603">
          <cell r="A2603" t="str">
            <v>SINAPI 95752</v>
          </cell>
        </row>
        <row r="2604">
          <cell r="A2604" t="str">
            <v>SINAPI 97667</v>
          </cell>
        </row>
        <row r="2605">
          <cell r="A2605" t="str">
            <v>SINAPI 97668</v>
          </cell>
        </row>
        <row r="2606">
          <cell r="A2606" t="str">
            <v>SINAPI 97669</v>
          </cell>
        </row>
        <row r="2607">
          <cell r="A2607" t="str">
            <v>SINAPI 97670</v>
          </cell>
        </row>
        <row r="2608">
          <cell r="A2608" t="str">
            <v>SINAPI 72263</v>
          </cell>
        </row>
        <row r="2609">
          <cell r="A2609" t="str">
            <v>SINAPI 72271</v>
          </cell>
        </row>
        <row r="2610">
          <cell r="A2610" t="str">
            <v>SINAPI 72272</v>
          </cell>
        </row>
        <row r="2611">
          <cell r="A2611" t="str">
            <v>SINAPI 73782/2</v>
          </cell>
        </row>
        <row r="2612">
          <cell r="A2612" t="str">
            <v>SINAPI 73782/3</v>
          </cell>
        </row>
        <row r="2613">
          <cell r="A2613" t="str">
            <v>SINAPI 73782/4</v>
          </cell>
        </row>
        <row r="2614">
          <cell r="A2614" t="str">
            <v>SINAPI 73782/5</v>
          </cell>
        </row>
        <row r="2615">
          <cell r="A2615" t="str">
            <v>SINAPI 83377</v>
          </cell>
        </row>
        <row r="2616">
          <cell r="A2616" t="str">
            <v>SINAPI 91874</v>
          </cell>
        </row>
        <row r="2617">
          <cell r="A2617" t="str">
            <v>SINAPI 91875</v>
          </cell>
        </row>
        <row r="2618">
          <cell r="A2618" t="str">
            <v>SINAPI 91876</v>
          </cell>
        </row>
        <row r="2619">
          <cell r="A2619" t="str">
            <v>SINAPI 91877</v>
          </cell>
        </row>
        <row r="2620">
          <cell r="A2620" t="str">
            <v>SINAPI 91878</v>
          </cell>
        </row>
        <row r="2621">
          <cell r="A2621" t="str">
            <v>SINAPI 91879</v>
          </cell>
        </row>
        <row r="2622">
          <cell r="A2622" t="str">
            <v>SINAPI 91880</v>
          </cell>
        </row>
        <row r="2623">
          <cell r="A2623" t="str">
            <v>SINAPI 91881</v>
          </cell>
        </row>
        <row r="2624">
          <cell r="A2624" t="str">
            <v>SINAPI 91882</v>
          </cell>
        </row>
        <row r="2625">
          <cell r="A2625" t="str">
            <v>SINAPI 91884</v>
          </cell>
        </row>
        <row r="2626">
          <cell r="A2626" t="str">
            <v>SINAPI 91885</v>
          </cell>
        </row>
        <row r="2627">
          <cell r="A2627" t="str">
            <v>SINAPI 91886</v>
          </cell>
        </row>
        <row r="2628">
          <cell r="A2628" t="str">
            <v>SINAPI 91887</v>
          </cell>
        </row>
        <row r="2629">
          <cell r="A2629" t="str">
            <v>SINAPI 91889</v>
          </cell>
        </row>
        <row r="2630">
          <cell r="A2630" t="str">
            <v>SINAPI 91890</v>
          </cell>
        </row>
        <row r="2631">
          <cell r="A2631" t="str">
            <v>SINAPI 91892</v>
          </cell>
        </row>
        <row r="2632">
          <cell r="A2632" t="str">
            <v>SINAPI 91893</v>
          </cell>
        </row>
        <row r="2633">
          <cell r="A2633" t="str">
            <v>SINAPI 91895</v>
          </cell>
        </row>
        <row r="2634">
          <cell r="A2634" t="str">
            <v>SINAPI 91896</v>
          </cell>
        </row>
        <row r="2635">
          <cell r="A2635" t="str">
            <v>SINAPI 91898</v>
          </cell>
        </row>
        <row r="2636">
          <cell r="A2636" t="str">
            <v>SINAPI 91899</v>
          </cell>
        </row>
        <row r="2637">
          <cell r="A2637" t="str">
            <v>SINAPI 91901</v>
          </cell>
        </row>
        <row r="2638">
          <cell r="A2638" t="str">
            <v>SINAPI 91902</v>
          </cell>
        </row>
        <row r="2639">
          <cell r="A2639" t="str">
            <v>SINAPI 91904</v>
          </cell>
        </row>
        <row r="2640">
          <cell r="A2640" t="str">
            <v>SINAPI 91905</v>
          </cell>
        </row>
        <row r="2641">
          <cell r="A2641" t="str">
            <v>SINAPI 91907</v>
          </cell>
        </row>
        <row r="2642">
          <cell r="A2642" t="str">
            <v>SINAPI 91908</v>
          </cell>
        </row>
        <row r="2643">
          <cell r="A2643" t="str">
            <v>SINAPI 91910</v>
          </cell>
        </row>
        <row r="2644">
          <cell r="A2644" t="str">
            <v>SINAPI 91911</v>
          </cell>
        </row>
        <row r="2645">
          <cell r="A2645" t="str">
            <v>SINAPI 91913</v>
          </cell>
        </row>
        <row r="2646">
          <cell r="A2646" t="str">
            <v>SINAPI 91914</v>
          </cell>
        </row>
        <row r="2647">
          <cell r="A2647" t="str">
            <v>SINAPI 91916</v>
          </cell>
        </row>
        <row r="2648">
          <cell r="A2648" t="str">
            <v>SINAPI 91917</v>
          </cell>
        </row>
        <row r="2649">
          <cell r="A2649" t="str">
            <v>SINAPI 91919</v>
          </cell>
        </row>
        <row r="2650">
          <cell r="A2650" t="str">
            <v>SINAPI 91920</v>
          </cell>
        </row>
        <row r="2651">
          <cell r="A2651" t="str">
            <v>SINAPI 91922</v>
          </cell>
        </row>
        <row r="2652">
          <cell r="A2652" t="str">
            <v>SINAPI 93013</v>
          </cell>
        </row>
        <row r="2653">
          <cell r="A2653" t="str">
            <v>SINAPI 93014</v>
          </cell>
        </row>
        <row r="2654">
          <cell r="A2654" t="str">
            <v>SINAPI 93015</v>
          </cell>
        </row>
        <row r="2655">
          <cell r="A2655" t="str">
            <v>SINAPI 93016</v>
          </cell>
        </row>
        <row r="2656">
          <cell r="A2656" t="str">
            <v>SINAPI 93017</v>
          </cell>
        </row>
        <row r="2657">
          <cell r="A2657" t="str">
            <v>SINAPI 93018</v>
          </cell>
        </row>
        <row r="2658">
          <cell r="A2658" t="str">
            <v>SINAPI 93020</v>
          </cell>
        </row>
        <row r="2659">
          <cell r="A2659" t="str">
            <v>SINAPI 93022</v>
          </cell>
        </row>
        <row r="2660">
          <cell r="A2660" t="str">
            <v>SINAPI 93024</v>
          </cell>
        </row>
        <row r="2661">
          <cell r="A2661" t="str">
            <v>SINAPI 93026</v>
          </cell>
        </row>
        <row r="2662">
          <cell r="A2662" t="str">
            <v>SINAPI 95733</v>
          </cell>
        </row>
        <row r="2663">
          <cell r="A2663" t="str">
            <v>SINAPI 95734</v>
          </cell>
        </row>
        <row r="2664">
          <cell r="A2664" t="str">
            <v>SINAPI 95735</v>
          </cell>
        </row>
        <row r="2665">
          <cell r="A2665" t="str">
            <v>SINAPI 95736</v>
          </cell>
        </row>
        <row r="2666">
          <cell r="A2666" t="str">
            <v>SINAPI 95738</v>
          </cell>
        </row>
        <row r="2667">
          <cell r="A2667" t="str">
            <v>SINAPI 95753</v>
          </cell>
        </row>
        <row r="2668">
          <cell r="A2668" t="str">
            <v>SINAPI 95754</v>
          </cell>
        </row>
        <row r="2669">
          <cell r="A2669" t="str">
            <v>SINAPI 95755</v>
          </cell>
        </row>
        <row r="2670">
          <cell r="A2670" t="str">
            <v>SINAPI 95756</v>
          </cell>
        </row>
        <row r="2671">
          <cell r="A2671" t="str">
            <v>SINAPI 95757</v>
          </cell>
        </row>
        <row r="2672">
          <cell r="A2672" t="str">
            <v>SINAPI 95758</v>
          </cell>
        </row>
        <row r="2673">
          <cell r="A2673" t="str">
            <v>SINAPI 95759</v>
          </cell>
        </row>
        <row r="2674">
          <cell r="A2674" t="str">
            <v>SINAPI 95760</v>
          </cell>
        </row>
        <row r="2675">
          <cell r="A2675" t="str">
            <v>SINAPI 97559</v>
          </cell>
        </row>
        <row r="2676">
          <cell r="A2676" t="str">
            <v>SINAPI 97562</v>
          </cell>
        </row>
        <row r="2677">
          <cell r="A2677" t="str">
            <v>SINAPI 97564</v>
          </cell>
        </row>
        <row r="2678">
          <cell r="A2678" t="str">
            <v>SINAPI 91924</v>
          </cell>
        </row>
        <row r="2679">
          <cell r="A2679" t="str">
            <v>SINAPI 91925</v>
          </cell>
        </row>
        <row r="2680">
          <cell r="A2680" t="str">
            <v>SINAPI 91926</v>
          </cell>
        </row>
        <row r="2681">
          <cell r="A2681" t="str">
            <v>SINAPI 91927</v>
          </cell>
        </row>
        <row r="2682">
          <cell r="A2682" t="str">
            <v>SINAPI 91928</v>
          </cell>
        </row>
        <row r="2683">
          <cell r="A2683" t="str">
            <v>SINAPI 91929</v>
          </cell>
        </row>
        <row r="2684">
          <cell r="A2684" t="str">
            <v>SINAPI 91930</v>
          </cell>
        </row>
        <row r="2685">
          <cell r="A2685" t="str">
            <v>SINAPI 91931</v>
          </cell>
        </row>
        <row r="2686">
          <cell r="A2686" t="str">
            <v>SINAPI 91932</v>
          </cell>
        </row>
        <row r="2687">
          <cell r="A2687" t="str">
            <v>SINAPI 91933</v>
          </cell>
        </row>
        <row r="2688">
          <cell r="A2688" t="str">
            <v>SINAPI 91934</v>
          </cell>
        </row>
        <row r="2689">
          <cell r="A2689" t="str">
            <v>SINAPI 91935</v>
          </cell>
        </row>
        <row r="2690">
          <cell r="A2690" t="str">
            <v>SINAPI 92979</v>
          </cell>
        </row>
        <row r="2691">
          <cell r="A2691" t="str">
            <v>SINAPI 92980</v>
          </cell>
        </row>
        <row r="2692">
          <cell r="A2692" t="str">
            <v>SINAPI 92981</v>
          </cell>
        </row>
        <row r="2693">
          <cell r="A2693" t="str">
            <v>SINAPI 92982</v>
          </cell>
        </row>
        <row r="2694">
          <cell r="A2694" t="str">
            <v>SINAPI 92983</v>
          </cell>
        </row>
        <row r="2695">
          <cell r="A2695" t="str">
            <v>SINAPI 92984</v>
          </cell>
        </row>
        <row r="2696">
          <cell r="A2696" t="str">
            <v>SINAPI 92985</v>
          </cell>
        </row>
        <row r="2697">
          <cell r="A2697" t="str">
            <v>SINAPI 92986</v>
          </cell>
        </row>
        <row r="2698">
          <cell r="A2698" t="str">
            <v>SINAPI 92987</v>
          </cell>
        </row>
        <row r="2699">
          <cell r="A2699" t="str">
            <v>SINAPI 92988</v>
          </cell>
        </row>
        <row r="2700">
          <cell r="A2700" t="str">
            <v>SINAPI 92989</v>
          </cell>
        </row>
        <row r="2701">
          <cell r="A2701" t="str">
            <v>SINAPI 92990</v>
          </cell>
        </row>
        <row r="2702">
          <cell r="A2702" t="str">
            <v>SINAPI 92991</v>
          </cell>
        </row>
        <row r="2703">
          <cell r="A2703" t="str">
            <v>SINAPI 92992</v>
          </cell>
        </row>
        <row r="2704">
          <cell r="A2704" t="str">
            <v>SINAPI 92993</v>
          </cell>
        </row>
        <row r="2705">
          <cell r="A2705" t="str">
            <v>SINAPI 92994</v>
          </cell>
        </row>
        <row r="2706">
          <cell r="A2706" t="str">
            <v>SINAPI 92995</v>
          </cell>
        </row>
        <row r="2707">
          <cell r="A2707" t="str">
            <v>SINAPI 92996</v>
          </cell>
        </row>
        <row r="2708">
          <cell r="A2708" t="str">
            <v>SINAPI 92997</v>
          </cell>
        </row>
        <row r="2709">
          <cell r="A2709" t="str">
            <v>SINAPI 92998</v>
          </cell>
        </row>
        <row r="2710">
          <cell r="A2710" t="str">
            <v>SINAPI 92999</v>
          </cell>
        </row>
        <row r="2711">
          <cell r="A2711" t="str">
            <v>SINAPI 93000</v>
          </cell>
        </row>
        <row r="2712">
          <cell r="A2712" t="str">
            <v>SINAPI 93001</v>
          </cell>
        </row>
        <row r="2713">
          <cell r="A2713" t="str">
            <v>SINAPI 93002</v>
          </cell>
        </row>
        <row r="2714">
          <cell r="A2714" t="str">
            <v>SINAPI 83446</v>
          </cell>
        </row>
        <row r="2715">
          <cell r="A2715" t="str">
            <v>SINAPI 91936</v>
          </cell>
        </row>
        <row r="2716">
          <cell r="A2716" t="str">
            <v>SINAPI 91937</v>
          </cell>
        </row>
        <row r="2717">
          <cell r="A2717" t="str">
            <v>SINAPI 91939</v>
          </cell>
        </row>
        <row r="2718">
          <cell r="A2718" t="str">
            <v>SINAPI 91940</v>
          </cell>
        </row>
        <row r="2719">
          <cell r="A2719" t="str">
            <v>SINAPI 91941</v>
          </cell>
        </row>
        <row r="2720">
          <cell r="A2720" t="str">
            <v>SINAPI 91942</v>
          </cell>
        </row>
        <row r="2721">
          <cell r="A2721" t="str">
            <v>SINAPI 91943</v>
          </cell>
        </row>
        <row r="2722">
          <cell r="A2722" t="str">
            <v>SINAPI 91944</v>
          </cell>
        </row>
        <row r="2723">
          <cell r="A2723" t="str">
            <v>SINAPI 92865</v>
          </cell>
        </row>
        <row r="2724">
          <cell r="A2724" t="str">
            <v>SINAPI 92866</v>
          </cell>
        </row>
        <row r="2725">
          <cell r="A2725" t="str">
            <v>SINAPI 92867</v>
          </cell>
        </row>
        <row r="2726">
          <cell r="A2726" t="str">
            <v>SINAPI 92868</v>
          </cell>
        </row>
        <row r="2727">
          <cell r="A2727" t="str">
            <v>SINAPI 92869</v>
          </cell>
        </row>
        <row r="2728">
          <cell r="A2728" t="str">
            <v>SINAPI 92870</v>
          </cell>
        </row>
        <row r="2729">
          <cell r="A2729" t="str">
            <v>SINAPI 92871</v>
          </cell>
        </row>
        <row r="2730">
          <cell r="A2730" t="str">
            <v>SINAPI 92872</v>
          </cell>
        </row>
        <row r="2731">
          <cell r="A2731" t="str">
            <v>SINAPI 95777</v>
          </cell>
        </row>
        <row r="2732">
          <cell r="A2732" t="str">
            <v>SINAPI 95778</v>
          </cell>
        </row>
        <row r="2733">
          <cell r="A2733" t="str">
            <v>SINAPI 95779</v>
          </cell>
        </row>
        <row r="2734">
          <cell r="A2734" t="str">
            <v>SINAPI 95780</v>
          </cell>
        </row>
        <row r="2735">
          <cell r="A2735" t="str">
            <v>SINAPI 95781</v>
          </cell>
        </row>
        <row r="2736">
          <cell r="A2736" t="str">
            <v>SINAPI 95782</v>
          </cell>
        </row>
        <row r="2737">
          <cell r="A2737" t="str">
            <v>SINAPI 95785</v>
          </cell>
        </row>
        <row r="2738">
          <cell r="A2738" t="str">
            <v>SINAPI 95787</v>
          </cell>
        </row>
        <row r="2739">
          <cell r="A2739" t="str">
            <v>SINAPI 95789</v>
          </cell>
        </row>
        <row r="2740">
          <cell r="A2740" t="str">
            <v>SINAPI 95791</v>
          </cell>
        </row>
        <row r="2741">
          <cell r="A2741" t="str">
            <v>SINAPI 95795</v>
          </cell>
        </row>
        <row r="2742">
          <cell r="A2742" t="str">
            <v>SINAPI 95796</v>
          </cell>
        </row>
        <row r="2743">
          <cell r="A2743" t="str">
            <v>SINAPI 95797</v>
          </cell>
        </row>
        <row r="2744">
          <cell r="A2744" t="str">
            <v>SINAPI 95801</v>
          </cell>
        </row>
        <row r="2745">
          <cell r="A2745" t="str">
            <v>SINAPI 95802</v>
          </cell>
        </row>
        <row r="2746">
          <cell r="A2746" t="str">
            <v>SINAPI 95803</v>
          </cell>
        </row>
        <row r="2747">
          <cell r="A2747" t="str">
            <v>SINAPI 95804</v>
          </cell>
        </row>
        <row r="2748">
          <cell r="A2748" t="str">
            <v>SINAPI 95805</v>
          </cell>
        </row>
        <row r="2749">
          <cell r="A2749" t="str">
            <v>SINAPI 95806</v>
          </cell>
        </row>
        <row r="2750">
          <cell r="A2750" t="str">
            <v>SINAPI 95807</v>
          </cell>
        </row>
        <row r="2751">
          <cell r="A2751" t="str">
            <v>SINAPI 95808</v>
          </cell>
        </row>
        <row r="2752">
          <cell r="A2752" t="str">
            <v>SINAPI 95809</v>
          </cell>
        </row>
        <row r="2753">
          <cell r="A2753" t="str">
            <v>SINAPI 95810</v>
          </cell>
        </row>
        <row r="2754">
          <cell r="A2754" t="str">
            <v>SINAPI 95811</v>
          </cell>
        </row>
        <row r="2755">
          <cell r="A2755" t="str">
            <v>SINAPI 95812</v>
          </cell>
        </row>
        <row r="2756">
          <cell r="A2756" t="str">
            <v>SINAPI 95813</v>
          </cell>
        </row>
        <row r="2757">
          <cell r="A2757" t="str">
            <v>SINAPI 95814</v>
          </cell>
        </row>
        <row r="2758">
          <cell r="A2758" t="str">
            <v>SINAPI 95815</v>
          </cell>
        </row>
        <row r="2759">
          <cell r="A2759" t="str">
            <v>SINAPI 95816</v>
          </cell>
        </row>
        <row r="2760">
          <cell r="A2760" t="str">
            <v>SINAPI 95817</v>
          </cell>
        </row>
        <row r="2761">
          <cell r="A2761" t="str">
            <v>SINAPI 95818</v>
          </cell>
        </row>
        <row r="2762">
          <cell r="A2762" t="str">
            <v>SINAPI 97886</v>
          </cell>
        </row>
        <row r="2763">
          <cell r="A2763" t="str">
            <v>SINAPI 97887</v>
          </cell>
        </row>
        <row r="2764">
          <cell r="A2764" t="str">
            <v>SINAPI 97888</v>
          </cell>
        </row>
        <row r="2765">
          <cell r="A2765" t="str">
            <v>SINAPI 97889</v>
          </cell>
        </row>
        <row r="2766">
          <cell r="A2766" t="str">
            <v>SINAPI 97890</v>
          </cell>
        </row>
        <row r="2767">
          <cell r="A2767" t="str">
            <v>SINAPI 97891</v>
          </cell>
        </row>
        <row r="2768">
          <cell r="A2768" t="str">
            <v>SINAPI 97892</v>
          </cell>
        </row>
        <row r="2769">
          <cell r="A2769" t="str">
            <v>SINAPI 97893</v>
          </cell>
        </row>
        <row r="2770">
          <cell r="A2770" t="str">
            <v>SINAPI 97894</v>
          </cell>
        </row>
        <row r="2771">
          <cell r="A2771" t="str">
            <v>SINAPI 68066</v>
          </cell>
        </row>
        <row r="2772">
          <cell r="A2772" t="str">
            <v>SINAPI 72319</v>
          </cell>
        </row>
        <row r="2773">
          <cell r="A2773" t="str">
            <v>SINAPI 72341</v>
          </cell>
        </row>
        <row r="2774">
          <cell r="A2774" t="str">
            <v>SINAPI 72343</v>
          </cell>
        </row>
        <row r="2775">
          <cell r="A2775" t="str">
            <v>SINAPI 72344</v>
          </cell>
        </row>
        <row r="2776">
          <cell r="A2776" t="str">
            <v>SINAPI 72345</v>
          </cell>
        </row>
        <row r="2777">
          <cell r="A2777" t="str">
            <v>SINAPI 74130/1</v>
          </cell>
        </row>
        <row r="2778">
          <cell r="A2778" t="str">
            <v>SINAPI 74130/2</v>
          </cell>
        </row>
        <row r="2779">
          <cell r="A2779" t="str">
            <v>SINAPI 74130/3</v>
          </cell>
        </row>
        <row r="2780">
          <cell r="A2780" t="str">
            <v>SINAPI 74130/4</v>
          </cell>
        </row>
        <row r="2781">
          <cell r="A2781" t="str">
            <v>SINAPI 74130/5</v>
          </cell>
        </row>
        <row r="2782">
          <cell r="A2782" t="str">
            <v>SINAPI 74130/6</v>
          </cell>
        </row>
        <row r="2783">
          <cell r="A2783" t="str">
            <v>SINAPI 74130/7</v>
          </cell>
        </row>
        <row r="2784">
          <cell r="A2784" t="str">
            <v>SINAPI 74130/8</v>
          </cell>
        </row>
        <row r="2785">
          <cell r="A2785" t="str">
            <v>SINAPI 74130/9</v>
          </cell>
        </row>
        <row r="2786">
          <cell r="A2786" t="str">
            <v>SINAPI 74130/10</v>
          </cell>
        </row>
        <row r="2787">
          <cell r="A2787" t="str">
            <v>SINAPI 74131/1</v>
          </cell>
        </row>
        <row r="2788">
          <cell r="A2788" t="str">
            <v>SINAPI 74131/4</v>
          </cell>
        </row>
        <row r="2789">
          <cell r="A2789" t="str">
            <v>SINAPI 74131/5</v>
          </cell>
        </row>
        <row r="2790">
          <cell r="A2790" t="str">
            <v>SINAPI 74131/6</v>
          </cell>
        </row>
        <row r="2791">
          <cell r="A2791" t="str">
            <v>SINAPI 74131/7</v>
          </cell>
        </row>
        <row r="2792">
          <cell r="A2792" t="str">
            <v>SINAPI 74131/8</v>
          </cell>
        </row>
        <row r="2793">
          <cell r="A2793" t="str">
            <v>SINAPI 83463</v>
          </cell>
        </row>
        <row r="2794">
          <cell r="A2794" t="str">
            <v>SINAPI 84402</v>
          </cell>
        </row>
        <row r="2795">
          <cell r="A2795" t="str">
            <v>SINAPI 93653</v>
          </cell>
        </row>
        <row r="2796">
          <cell r="A2796" t="str">
            <v>SINAPI 93654</v>
          </cell>
        </row>
        <row r="2797">
          <cell r="A2797" t="str">
            <v>SINAPI 93655</v>
          </cell>
        </row>
        <row r="2798">
          <cell r="A2798" t="str">
            <v>SINAPI 93656</v>
          </cell>
        </row>
        <row r="2799">
          <cell r="A2799" t="str">
            <v>SINAPI 93657</v>
          </cell>
        </row>
        <row r="2800">
          <cell r="A2800" t="str">
            <v>SINAPI 93658</v>
          </cell>
        </row>
        <row r="2801">
          <cell r="A2801" t="str">
            <v>SINAPI 93659</v>
          </cell>
        </row>
        <row r="2802">
          <cell r="A2802" t="str">
            <v>SINAPI 93660</v>
          </cell>
        </row>
        <row r="2803">
          <cell r="A2803" t="str">
            <v>SINAPI 93661</v>
          </cell>
        </row>
        <row r="2804">
          <cell r="A2804" t="str">
            <v>SINAPI 93662</v>
          </cell>
        </row>
        <row r="2805">
          <cell r="A2805" t="str">
            <v>SINAPI 93663</v>
          </cell>
        </row>
        <row r="2806">
          <cell r="A2806" t="str">
            <v>SINAPI 93664</v>
          </cell>
        </row>
        <row r="2807">
          <cell r="A2807" t="str">
            <v>SINAPI 93665</v>
          </cell>
        </row>
        <row r="2808">
          <cell r="A2808" t="str">
            <v>SINAPI 93666</v>
          </cell>
        </row>
        <row r="2809">
          <cell r="A2809" t="str">
            <v>SINAPI 93667</v>
          </cell>
        </row>
        <row r="2810">
          <cell r="A2810" t="str">
            <v>SINAPI 93668</v>
          </cell>
        </row>
        <row r="2811">
          <cell r="A2811" t="str">
            <v>SINAPI 93669</v>
          </cell>
        </row>
        <row r="2812">
          <cell r="A2812" t="str">
            <v>SINAPI 93670</v>
          </cell>
        </row>
        <row r="2813">
          <cell r="A2813" t="str">
            <v>SINAPI 93671</v>
          </cell>
        </row>
        <row r="2814">
          <cell r="A2814" t="str">
            <v>SINAPI 93672</v>
          </cell>
        </row>
        <row r="2815">
          <cell r="A2815" t="str">
            <v>SINAPI 93673</v>
          </cell>
        </row>
        <row r="2816">
          <cell r="A2816" t="str">
            <v>SINAPI 72339</v>
          </cell>
        </row>
        <row r="2817">
          <cell r="A2817" t="str">
            <v>SINAPI 83403</v>
          </cell>
        </row>
        <row r="2818">
          <cell r="A2818" t="str">
            <v>SINAPI 83465</v>
          </cell>
        </row>
        <row r="2819">
          <cell r="A2819" t="str">
            <v>SINAPI 91945</v>
          </cell>
        </row>
        <row r="2820">
          <cell r="A2820" t="str">
            <v>SINAPI 91946</v>
          </cell>
        </row>
        <row r="2821">
          <cell r="A2821" t="str">
            <v>SINAPI 91947</v>
          </cell>
        </row>
        <row r="2822">
          <cell r="A2822" t="str">
            <v>SINAPI 91949</v>
          </cell>
        </row>
        <row r="2823">
          <cell r="A2823" t="str">
            <v>SINAPI 91950</v>
          </cell>
        </row>
        <row r="2824">
          <cell r="A2824" t="str">
            <v>SINAPI 91951</v>
          </cell>
        </row>
        <row r="2825">
          <cell r="A2825" t="str">
            <v>SINAPI 91952</v>
          </cell>
        </row>
        <row r="2826">
          <cell r="A2826" t="str">
            <v>SINAPI 91953</v>
          </cell>
        </row>
        <row r="2827">
          <cell r="A2827" t="str">
            <v>SINAPI 91954</v>
          </cell>
        </row>
        <row r="2828">
          <cell r="A2828" t="str">
            <v>SINAPI 91955</v>
          </cell>
        </row>
        <row r="2829">
          <cell r="A2829" t="str">
            <v>SINAPI 91956</v>
          </cell>
        </row>
        <row r="2830">
          <cell r="A2830" t="str">
            <v>SINAPI 91957</v>
          </cell>
        </row>
        <row r="2831">
          <cell r="A2831" t="str">
            <v>SINAPI 91958</v>
          </cell>
        </row>
        <row r="2832">
          <cell r="A2832" t="str">
            <v>SINAPI 91959</v>
          </cell>
        </row>
        <row r="2833">
          <cell r="A2833" t="str">
            <v>SINAPI 91960</v>
          </cell>
        </row>
        <row r="2834">
          <cell r="A2834" t="str">
            <v>SINAPI 91961</v>
          </cell>
        </row>
        <row r="2835">
          <cell r="A2835" t="str">
            <v>SINAPI 91962</v>
          </cell>
        </row>
        <row r="2836">
          <cell r="A2836" t="str">
            <v>SINAPI 91963</v>
          </cell>
        </row>
        <row r="2837">
          <cell r="A2837" t="str">
            <v>SINAPI 91964</v>
          </cell>
        </row>
        <row r="2838">
          <cell r="A2838" t="str">
            <v>SINAPI 91965</v>
          </cell>
        </row>
        <row r="2839">
          <cell r="A2839" t="str">
            <v>SINAPI 91966</v>
          </cell>
        </row>
        <row r="2840">
          <cell r="A2840" t="str">
            <v>SINAPI 91967</v>
          </cell>
        </row>
        <row r="2841">
          <cell r="A2841" t="str">
            <v>SINAPI 91968</v>
          </cell>
        </row>
        <row r="2842">
          <cell r="A2842" t="str">
            <v>SINAPI 91969</v>
          </cell>
        </row>
        <row r="2843">
          <cell r="A2843" t="str">
            <v>SINAPI 91970</v>
          </cell>
        </row>
        <row r="2844">
          <cell r="A2844" t="str">
            <v>SINAPI 91971</v>
          </cell>
        </row>
        <row r="2845">
          <cell r="A2845" t="str">
            <v>SINAPI 91972</v>
          </cell>
        </row>
        <row r="2846">
          <cell r="A2846" t="str">
            <v>SINAPI 91973</v>
          </cell>
        </row>
        <row r="2847">
          <cell r="A2847" t="str">
            <v>SINAPI 91974</v>
          </cell>
        </row>
        <row r="2848">
          <cell r="A2848" t="str">
            <v>SINAPI 91975</v>
          </cell>
        </row>
        <row r="2849">
          <cell r="A2849" t="str">
            <v>SINAPI 91976</v>
          </cell>
        </row>
        <row r="2850">
          <cell r="A2850" t="str">
            <v>SINAPI 91977</v>
          </cell>
        </row>
        <row r="2851">
          <cell r="A2851" t="str">
            <v>SINAPI 91978</v>
          </cell>
        </row>
        <row r="2852">
          <cell r="A2852" t="str">
            <v>SINAPI 91979</v>
          </cell>
        </row>
        <row r="2853">
          <cell r="A2853" t="str">
            <v>SINAPI 91980</v>
          </cell>
        </row>
        <row r="2854">
          <cell r="A2854" t="str">
            <v>SINAPI 91981</v>
          </cell>
        </row>
        <row r="2855">
          <cell r="A2855" t="str">
            <v>SINAPI 91982</v>
          </cell>
        </row>
        <row r="2856">
          <cell r="A2856" t="str">
            <v>SINAPI 91983</v>
          </cell>
        </row>
        <row r="2857">
          <cell r="A2857" t="str">
            <v>SINAPI 91984</v>
          </cell>
        </row>
        <row r="2858">
          <cell r="A2858" t="str">
            <v>SINAPI 91985</v>
          </cell>
        </row>
        <row r="2859">
          <cell r="A2859" t="str">
            <v>SINAPI 91986</v>
          </cell>
        </row>
        <row r="2860">
          <cell r="A2860" t="str">
            <v>SINAPI 91987</v>
          </cell>
        </row>
        <row r="2861">
          <cell r="A2861" t="str">
            <v>SINAPI 91988</v>
          </cell>
        </row>
        <row r="2862">
          <cell r="A2862" t="str">
            <v>SINAPI 91989</v>
          </cell>
        </row>
        <row r="2863">
          <cell r="A2863" t="str">
            <v>SINAPI 91990</v>
          </cell>
        </row>
        <row r="2864">
          <cell r="A2864" t="str">
            <v>SINAPI 91991</v>
          </cell>
        </row>
        <row r="2865">
          <cell r="A2865" t="str">
            <v>SINAPI 91992</v>
          </cell>
        </row>
        <row r="2866">
          <cell r="A2866" t="str">
            <v>SINAPI 91993</v>
          </cell>
        </row>
        <row r="2867">
          <cell r="A2867" t="str">
            <v>SINAPI 91994</v>
          </cell>
        </row>
        <row r="2868">
          <cell r="A2868" t="str">
            <v>SINAPI 91995</v>
          </cell>
        </row>
        <row r="2869">
          <cell r="A2869" t="str">
            <v>SINAPI 91996</v>
          </cell>
        </row>
        <row r="2870">
          <cell r="A2870" t="str">
            <v>SINAPI 91997</v>
          </cell>
        </row>
        <row r="2871">
          <cell r="A2871" t="str">
            <v>SINAPI 91998</v>
          </cell>
        </row>
        <row r="2872">
          <cell r="A2872" t="str">
            <v>SINAPI 91999</v>
          </cell>
        </row>
        <row r="2873">
          <cell r="A2873" t="str">
            <v>SINAPI 92000</v>
          </cell>
        </row>
        <row r="2874">
          <cell r="A2874" t="str">
            <v>SINAPI 92001</v>
          </cell>
        </row>
        <row r="2875">
          <cell r="A2875" t="str">
            <v>SINAPI 92002</v>
          </cell>
        </row>
        <row r="2876">
          <cell r="A2876" t="str">
            <v>SINAPI 92003</v>
          </cell>
        </row>
        <row r="2877">
          <cell r="A2877" t="str">
            <v>SINAPI 92004</v>
          </cell>
        </row>
        <row r="2878">
          <cell r="A2878" t="str">
            <v>SINAPI 92005</v>
          </cell>
        </row>
        <row r="2879">
          <cell r="A2879" t="str">
            <v>SINAPI 92006</v>
          </cell>
        </row>
        <row r="2880">
          <cell r="A2880" t="str">
            <v>SINAPI 92007</v>
          </cell>
        </row>
        <row r="2881">
          <cell r="A2881" t="str">
            <v>SINAPI 92008</v>
          </cell>
        </row>
        <row r="2882">
          <cell r="A2882" t="str">
            <v>SINAPI 92009</v>
          </cell>
        </row>
        <row r="2883">
          <cell r="A2883" t="str">
            <v>SINAPI 92010</v>
          </cell>
        </row>
        <row r="2884">
          <cell r="A2884" t="str">
            <v>SINAPI 92011</v>
          </cell>
        </row>
        <row r="2885">
          <cell r="A2885" t="str">
            <v>SINAPI 92012</v>
          </cell>
        </row>
        <row r="2886">
          <cell r="A2886" t="str">
            <v>SINAPI 92013</v>
          </cell>
        </row>
        <row r="2887">
          <cell r="A2887" t="str">
            <v>SINAPI 92014</v>
          </cell>
        </row>
        <row r="2888">
          <cell r="A2888" t="str">
            <v>SINAPI 92015</v>
          </cell>
        </row>
        <row r="2889">
          <cell r="A2889" t="str">
            <v>SINAPI 92016</v>
          </cell>
        </row>
        <row r="2890">
          <cell r="A2890" t="str">
            <v>SINAPI 92017</v>
          </cell>
        </row>
        <row r="2891">
          <cell r="A2891" t="str">
            <v>SINAPI 92018</v>
          </cell>
        </row>
        <row r="2892">
          <cell r="A2892" t="str">
            <v>SINAPI 92019</v>
          </cell>
        </row>
        <row r="2893">
          <cell r="A2893" t="str">
            <v>SINAPI 92020</v>
          </cell>
        </row>
        <row r="2894">
          <cell r="A2894" t="str">
            <v>SINAPI 92021</v>
          </cell>
        </row>
        <row r="2895">
          <cell r="A2895" t="str">
            <v>SINAPI 92022</v>
          </cell>
        </row>
        <row r="2896">
          <cell r="A2896" t="str">
            <v>SINAPI 92023</v>
          </cell>
        </row>
        <row r="2897">
          <cell r="A2897" t="str">
            <v>SINAPI 92024</v>
          </cell>
        </row>
        <row r="2898">
          <cell r="A2898" t="str">
            <v>SINAPI 92025</v>
          </cell>
        </row>
        <row r="2899">
          <cell r="A2899" t="str">
            <v>SINAPI 92026</v>
          </cell>
        </row>
        <row r="2900">
          <cell r="A2900" t="str">
            <v>SINAPI 92027</v>
          </cell>
        </row>
        <row r="2901">
          <cell r="A2901" t="str">
            <v>SINAPI 92028</v>
          </cell>
        </row>
        <row r="2902">
          <cell r="A2902" t="str">
            <v>SINAPI 92029</v>
          </cell>
        </row>
        <row r="2903">
          <cell r="A2903" t="str">
            <v>SINAPI 92030</v>
          </cell>
        </row>
        <row r="2904">
          <cell r="A2904" t="str">
            <v>SINAPI 92031</v>
          </cell>
        </row>
        <row r="2905">
          <cell r="A2905" t="str">
            <v>SINAPI 92032</v>
          </cell>
        </row>
        <row r="2906">
          <cell r="A2906" t="str">
            <v>SINAPI 92033</v>
          </cell>
        </row>
        <row r="2907">
          <cell r="A2907" t="str">
            <v>SINAPI 92034</v>
          </cell>
        </row>
        <row r="2908">
          <cell r="A2908" t="str">
            <v>SINAPI 92035</v>
          </cell>
        </row>
        <row r="2909">
          <cell r="A2909" t="str">
            <v>SINAPI 72278</v>
          </cell>
        </row>
        <row r="2910">
          <cell r="A2910" t="str">
            <v>SINAPI 72280</v>
          </cell>
        </row>
        <row r="2911">
          <cell r="A2911" t="str">
            <v>SINAPI 73953/4</v>
          </cell>
        </row>
        <row r="2912">
          <cell r="A2912" t="str">
            <v>SINAPI 73953/8</v>
          </cell>
        </row>
        <row r="2913">
          <cell r="A2913" t="str">
            <v>SINAPI 73953/9</v>
          </cell>
        </row>
        <row r="2914">
          <cell r="A2914" t="str">
            <v>SINAPI 83391</v>
          </cell>
        </row>
        <row r="2915">
          <cell r="A2915" t="str">
            <v>SINAPI 83392</v>
          </cell>
        </row>
        <row r="2916">
          <cell r="A2916" t="str">
            <v>SINAPI 83393</v>
          </cell>
        </row>
        <row r="2917">
          <cell r="A2917" t="str">
            <v>SINAPI 83470</v>
          </cell>
        </row>
        <row r="2918">
          <cell r="A2918" t="str">
            <v>SINAPI 93040</v>
          </cell>
        </row>
        <row r="2919">
          <cell r="A2919" t="str">
            <v>SINAPI 93041</v>
          </cell>
        </row>
        <row r="2920">
          <cell r="A2920" t="str">
            <v>SINAPI 93042</v>
          </cell>
        </row>
        <row r="2921">
          <cell r="A2921" t="str">
            <v>SINAPI 93043</v>
          </cell>
        </row>
        <row r="2922">
          <cell r="A2922" t="str">
            <v>SINAPI 93044</v>
          </cell>
        </row>
        <row r="2923">
          <cell r="A2923" t="str">
            <v>SINAPI 93045</v>
          </cell>
        </row>
        <row r="2924">
          <cell r="A2924" t="str">
            <v>SINAPI 97583</v>
          </cell>
        </row>
        <row r="2925">
          <cell r="A2925" t="str">
            <v>SINAPI 97584</v>
          </cell>
        </row>
        <row r="2926">
          <cell r="A2926" t="str">
            <v>SINAPI 97585</v>
          </cell>
        </row>
        <row r="2927">
          <cell r="A2927" t="str">
            <v>SINAPI 97586</v>
          </cell>
        </row>
        <row r="2928">
          <cell r="A2928" t="str">
            <v>SINAPI 97587</v>
          </cell>
        </row>
        <row r="2929">
          <cell r="A2929" t="str">
            <v>SINAPI 97589</v>
          </cell>
        </row>
        <row r="2930">
          <cell r="A2930" t="str">
            <v>SINAPI 97590</v>
          </cell>
        </row>
        <row r="2931">
          <cell r="A2931" t="str">
            <v>SINAPI 97591</v>
          </cell>
        </row>
        <row r="2932">
          <cell r="A2932" t="str">
            <v>SINAPI 97592</v>
          </cell>
        </row>
        <row r="2933">
          <cell r="A2933" t="str">
            <v>SINAPI 97593</v>
          </cell>
        </row>
        <row r="2934">
          <cell r="A2934" t="str">
            <v>SINAPI 97594</v>
          </cell>
        </row>
        <row r="2935">
          <cell r="A2935" t="str">
            <v>SINAPI 97595</v>
          </cell>
        </row>
        <row r="2936">
          <cell r="A2936" t="str">
            <v>SINAPI 97596</v>
          </cell>
        </row>
        <row r="2937">
          <cell r="A2937" t="str">
            <v>SINAPI 97597</v>
          </cell>
        </row>
        <row r="2938">
          <cell r="A2938" t="str">
            <v>SINAPI 97598</v>
          </cell>
        </row>
        <row r="2939">
          <cell r="A2939" t="str">
            <v>SINAPI 97599</v>
          </cell>
        </row>
        <row r="2940">
          <cell r="A2940" t="str">
            <v>SINAPI 97609</v>
          </cell>
        </row>
        <row r="2941">
          <cell r="A2941" t="str">
            <v>SINAPI 97610</v>
          </cell>
        </row>
        <row r="2942">
          <cell r="A2942" t="str">
            <v>SINAPI 97611</v>
          </cell>
        </row>
        <row r="2943">
          <cell r="A2943" t="str">
            <v>SINAPI 97612</v>
          </cell>
        </row>
        <row r="2944">
          <cell r="A2944" t="str">
            <v>SINAPI 97613</v>
          </cell>
        </row>
        <row r="2945">
          <cell r="A2945" t="str">
            <v>SINAPI 97614</v>
          </cell>
        </row>
        <row r="2946">
          <cell r="A2946" t="str">
            <v>SINAPI 97615</v>
          </cell>
        </row>
        <row r="2947">
          <cell r="A2947" t="str">
            <v>SINAPI 97616</v>
          </cell>
        </row>
        <row r="2948">
          <cell r="A2948" t="str">
            <v>SINAPI 97617</v>
          </cell>
        </row>
        <row r="2949">
          <cell r="A2949" t="str">
            <v>SINAPI 97618</v>
          </cell>
        </row>
        <row r="2950">
          <cell r="A2950" t="str">
            <v>SINAPI 41598</v>
          </cell>
        </row>
        <row r="2951">
          <cell r="A2951" t="str">
            <v>SINAPI 72941</v>
          </cell>
        </row>
        <row r="2952">
          <cell r="A2952" t="str">
            <v>SINAPI 73624</v>
          </cell>
        </row>
        <row r="2953">
          <cell r="A2953" t="str">
            <v>SINAPI 73767/1</v>
          </cell>
        </row>
        <row r="2954">
          <cell r="A2954" t="str">
            <v>SINAPI 73767/2</v>
          </cell>
        </row>
        <row r="2955">
          <cell r="A2955" t="str">
            <v>SINAPI 73767/3</v>
          </cell>
        </row>
        <row r="2956">
          <cell r="A2956" t="str">
            <v>SINAPI 73767/4</v>
          </cell>
        </row>
        <row r="2957">
          <cell r="A2957" t="str">
            <v>SINAPI 73767/5</v>
          </cell>
        </row>
        <row r="2958">
          <cell r="A2958" t="str">
            <v>SINAPI 73781/1</v>
          </cell>
        </row>
        <row r="2959">
          <cell r="A2959" t="str">
            <v>SINAPI 73781/2</v>
          </cell>
        </row>
        <row r="2960">
          <cell r="A2960" t="str">
            <v>SINAPI 73781/3</v>
          </cell>
        </row>
        <row r="2961">
          <cell r="A2961" t="str">
            <v>SINAPI 88543</v>
          </cell>
        </row>
        <row r="2962">
          <cell r="A2962" t="str">
            <v>SINAPI 88544</v>
          </cell>
        </row>
        <row r="2963">
          <cell r="A2963" t="str">
            <v>SINAPI 88545</v>
          </cell>
        </row>
        <row r="2964">
          <cell r="A2964" t="str">
            <v>SINAPI 83397</v>
          </cell>
        </row>
        <row r="2965">
          <cell r="A2965" t="str">
            <v>SINAPI 73769/1</v>
          </cell>
        </row>
        <row r="2966">
          <cell r="A2966" t="str">
            <v>SINAPI 73769/2</v>
          </cell>
        </row>
        <row r="2967">
          <cell r="A2967" t="str">
            <v>SINAPI 73769/3</v>
          </cell>
        </row>
        <row r="2968">
          <cell r="A2968" t="str">
            <v>SINAPI 73769/4</v>
          </cell>
        </row>
        <row r="2969">
          <cell r="A2969" t="str">
            <v>SINAPI 73855/1</v>
          </cell>
        </row>
        <row r="2970">
          <cell r="A2970" t="str">
            <v>SINAPI 72281</v>
          </cell>
        </row>
        <row r="2971">
          <cell r="A2971" t="str">
            <v>SINAPI 72282</v>
          </cell>
        </row>
        <row r="2972">
          <cell r="A2972" t="str">
            <v>SINAPI 73831/2</v>
          </cell>
        </row>
        <row r="2973">
          <cell r="A2973" t="str">
            <v>SINAPI 73831/3</v>
          </cell>
        </row>
        <row r="2974">
          <cell r="A2974" t="str">
            <v>SINAPI 73831/4</v>
          </cell>
        </row>
        <row r="2975">
          <cell r="A2975" t="str">
            <v>SINAPI 73831/5</v>
          </cell>
        </row>
        <row r="2976">
          <cell r="A2976" t="str">
            <v>SINAPI 73831/6</v>
          </cell>
        </row>
        <row r="2977">
          <cell r="A2977" t="str">
            <v>SINAPI 73831/7</v>
          </cell>
        </row>
        <row r="2978">
          <cell r="A2978" t="str">
            <v>SINAPI 73831/8</v>
          </cell>
        </row>
        <row r="2979">
          <cell r="A2979" t="str">
            <v>SINAPI 73831/9</v>
          </cell>
        </row>
        <row r="2980">
          <cell r="A2980" t="str">
            <v>SINAPI 74231/1</v>
          </cell>
        </row>
        <row r="2981">
          <cell r="A2981" t="str">
            <v>SINAPI 74246/1</v>
          </cell>
        </row>
        <row r="2982">
          <cell r="A2982" t="str">
            <v>SINAPI 83399</v>
          </cell>
        </row>
        <row r="2983">
          <cell r="A2983" t="str">
            <v>SINAPI 83400</v>
          </cell>
        </row>
        <row r="2984">
          <cell r="A2984" t="str">
            <v>SINAPI 83401</v>
          </cell>
        </row>
        <row r="2985">
          <cell r="A2985" t="str">
            <v>SINAPI 83402</v>
          </cell>
        </row>
        <row r="2986">
          <cell r="A2986" t="str">
            <v>SINAPI 83475</v>
          </cell>
        </row>
        <row r="2987">
          <cell r="A2987" t="str">
            <v>SINAPI 83478</v>
          </cell>
        </row>
        <row r="2988">
          <cell r="A2988" t="str">
            <v>SINAPI 83479</v>
          </cell>
        </row>
        <row r="2989">
          <cell r="A2989" t="str">
            <v>SINAPI 83480</v>
          </cell>
        </row>
        <row r="2990">
          <cell r="A2990" t="str">
            <v>SINAPI 83481</v>
          </cell>
        </row>
        <row r="2991">
          <cell r="A2991" t="str">
            <v>SINAPI 97600</v>
          </cell>
        </row>
        <row r="2992">
          <cell r="A2992" t="str">
            <v>SINAPI 97601</v>
          </cell>
        </row>
        <row r="2993">
          <cell r="A2993" t="str">
            <v>SINAPI 97605</v>
          </cell>
        </row>
        <row r="2994">
          <cell r="A2994" t="str">
            <v>SINAPI 97606</v>
          </cell>
        </row>
        <row r="2995">
          <cell r="A2995" t="str">
            <v>SINAPI 97607</v>
          </cell>
        </row>
        <row r="2996">
          <cell r="A2996" t="str">
            <v>SINAPI 97608</v>
          </cell>
        </row>
        <row r="2997">
          <cell r="A2997" t="str">
            <v>SINAPI 73857/1</v>
          </cell>
        </row>
        <row r="2998">
          <cell r="A2998" t="str">
            <v>SINAPI 73857/2</v>
          </cell>
        </row>
        <row r="2999">
          <cell r="A2999" t="str">
            <v>SINAPI 73857/3</v>
          </cell>
        </row>
        <row r="3000">
          <cell r="A3000" t="str">
            <v>SINAPI 73857/4</v>
          </cell>
        </row>
        <row r="3001">
          <cell r="A3001" t="str">
            <v>SINAPI 73857/5</v>
          </cell>
        </row>
        <row r="3002">
          <cell r="A3002" t="str">
            <v>SINAPI 73857/6</v>
          </cell>
        </row>
        <row r="3003">
          <cell r="A3003" t="str">
            <v>SINAPI 73857/7</v>
          </cell>
        </row>
        <row r="3004">
          <cell r="A3004" t="str">
            <v>SINAPI 73857/8</v>
          </cell>
        </row>
        <row r="3005">
          <cell r="A3005" t="str">
            <v>SINAPI 73857/9</v>
          </cell>
        </row>
        <row r="3006">
          <cell r="A3006" t="str">
            <v>SINAPI 73857/10</v>
          </cell>
        </row>
        <row r="3007">
          <cell r="A3007" t="str">
            <v>SINAPI 93128</v>
          </cell>
        </row>
        <row r="3008">
          <cell r="A3008" t="str">
            <v>SINAPI 93137</v>
          </cell>
        </row>
        <row r="3009">
          <cell r="A3009" t="str">
            <v>SINAPI 93138</v>
          </cell>
        </row>
        <row r="3010">
          <cell r="A3010" t="str">
            <v>SINAPI 93139</v>
          </cell>
        </row>
        <row r="3011">
          <cell r="A3011" t="str">
            <v>SINAPI 93140</v>
          </cell>
        </row>
        <row r="3012">
          <cell r="A3012" t="str">
            <v>SINAPI 93141</v>
          </cell>
        </row>
        <row r="3013">
          <cell r="A3013" t="str">
            <v>SINAPI 93142</v>
          </cell>
        </row>
        <row r="3014">
          <cell r="A3014" t="str">
            <v>SINAPI 93143</v>
          </cell>
        </row>
        <row r="3015">
          <cell r="A3015" t="str">
            <v>SINAPI 93144</v>
          </cell>
        </row>
        <row r="3016">
          <cell r="A3016" t="str">
            <v>SINAPI 93145</v>
          </cell>
        </row>
        <row r="3017">
          <cell r="A3017" t="str">
            <v>SINAPI 93146</v>
          </cell>
        </row>
        <row r="3018">
          <cell r="A3018" t="str">
            <v>SINAPI 93147</v>
          </cell>
        </row>
        <row r="3019">
          <cell r="A3019" t="str">
            <v>SINAPI 8260</v>
          </cell>
        </row>
        <row r="3020">
          <cell r="A3020" t="str">
            <v>SINAPI 72315</v>
          </cell>
        </row>
        <row r="3021">
          <cell r="A3021" t="str">
            <v>SINAPI 96971</v>
          </cell>
        </row>
        <row r="3022">
          <cell r="A3022" t="str">
            <v>SINAPI 96972</v>
          </cell>
        </row>
        <row r="3023">
          <cell r="A3023" t="str">
            <v>SINAPI 96973</v>
          </cell>
        </row>
        <row r="3024">
          <cell r="A3024" t="str">
            <v>SINAPI 96974</v>
          </cell>
        </row>
        <row r="3025">
          <cell r="A3025" t="str">
            <v>SINAPI 96975</v>
          </cell>
        </row>
        <row r="3026">
          <cell r="A3026" t="str">
            <v>SINAPI 96976</v>
          </cell>
        </row>
        <row r="3027">
          <cell r="A3027" t="str">
            <v>SINAPI 96977</v>
          </cell>
        </row>
        <row r="3028">
          <cell r="A3028" t="str">
            <v>SINAPI 96978</v>
          </cell>
        </row>
        <row r="3029">
          <cell r="A3029" t="str">
            <v>SINAPI 96979</v>
          </cell>
        </row>
        <row r="3030">
          <cell r="A3030" t="str">
            <v>SINAPI 96984</v>
          </cell>
        </row>
        <row r="3031">
          <cell r="A3031" t="str">
            <v>SINAPI 96985</v>
          </cell>
        </row>
        <row r="3032">
          <cell r="A3032" t="str">
            <v>SINAPI 96986</v>
          </cell>
        </row>
        <row r="3033">
          <cell r="A3033" t="str">
            <v>SINAPI 96987</v>
          </cell>
        </row>
        <row r="3034">
          <cell r="A3034" t="str">
            <v>SINAPI 96988</v>
          </cell>
        </row>
        <row r="3035">
          <cell r="A3035" t="str">
            <v>SINAPI 96989</v>
          </cell>
        </row>
        <row r="3036">
          <cell r="A3036" t="str">
            <v>SINAPI 98463</v>
          </cell>
        </row>
        <row r="3037">
          <cell r="A3037" t="str">
            <v>SINAPI 9535</v>
          </cell>
        </row>
        <row r="3038">
          <cell r="A3038" t="str">
            <v>SINAPI 72327</v>
          </cell>
        </row>
        <row r="3039">
          <cell r="A3039" t="str">
            <v>SINAPI 72328</v>
          </cell>
        </row>
        <row r="3040">
          <cell r="A3040" t="str">
            <v>SINAPI 72330</v>
          </cell>
        </row>
        <row r="3041">
          <cell r="A3041" t="str">
            <v>SINAPI 73780/2</v>
          </cell>
        </row>
        <row r="3042">
          <cell r="A3042" t="str">
            <v>SINAPI 73780/3</v>
          </cell>
        </row>
        <row r="3043">
          <cell r="A3043" t="str">
            <v>SINAPI 73780/4</v>
          </cell>
        </row>
        <row r="3044">
          <cell r="A3044" t="str">
            <v>SINAPI 83482</v>
          </cell>
        </row>
        <row r="3045">
          <cell r="A3045" t="str">
            <v>SINAPI 83487</v>
          </cell>
        </row>
        <row r="3046">
          <cell r="A3046" t="str">
            <v>SINAPI 83490</v>
          </cell>
        </row>
        <row r="3047">
          <cell r="A3047" t="str">
            <v>SINAPI 83491</v>
          </cell>
        </row>
        <row r="3048">
          <cell r="A3048" t="str">
            <v>SINAPI 83492</v>
          </cell>
        </row>
        <row r="3049">
          <cell r="A3049" t="str">
            <v>SINAPI 83493</v>
          </cell>
        </row>
        <row r="3050">
          <cell r="A3050" t="str">
            <v>SINAPI 85195</v>
          </cell>
        </row>
        <row r="3051">
          <cell r="A3051" t="str">
            <v>SINAPI 88547</v>
          </cell>
        </row>
        <row r="3052">
          <cell r="A3052" t="str">
            <v>SINAPI 72283</v>
          </cell>
        </row>
        <row r="3053">
          <cell r="A3053" t="str">
            <v>SINAPI 72287</v>
          </cell>
        </row>
        <row r="3054">
          <cell r="A3054" t="str">
            <v>SINAPI 72288</v>
          </cell>
        </row>
        <row r="3055">
          <cell r="A3055" t="str">
            <v>SINAPI 72553</v>
          </cell>
        </row>
        <row r="3056">
          <cell r="A3056" t="str">
            <v>SINAPI 72554</v>
          </cell>
        </row>
        <row r="3057">
          <cell r="A3057" t="str">
            <v>SINAPI 73775/1</v>
          </cell>
        </row>
        <row r="3058">
          <cell r="A3058" t="str">
            <v>SINAPI 73775/2</v>
          </cell>
        </row>
        <row r="3059">
          <cell r="A3059" t="str">
            <v>SINAPI 83633</v>
          </cell>
        </row>
        <row r="3060">
          <cell r="A3060" t="str">
            <v>SINAPI 83634</v>
          </cell>
        </row>
        <row r="3061">
          <cell r="A3061" t="str">
            <v>SINAPI 83635</v>
          </cell>
        </row>
        <row r="3062">
          <cell r="A3062" t="str">
            <v>SINAPI 96765</v>
          </cell>
        </row>
        <row r="3063">
          <cell r="A3063" t="str">
            <v>SINAPI 72337</v>
          </cell>
        </row>
        <row r="3064">
          <cell r="A3064" t="str">
            <v>SINAPI 73749/1</v>
          </cell>
        </row>
        <row r="3065">
          <cell r="A3065" t="str">
            <v>SINAPI 73749/2</v>
          </cell>
        </row>
        <row r="3066">
          <cell r="A3066" t="str">
            <v>SINAPI 73749/3</v>
          </cell>
        </row>
        <row r="3067">
          <cell r="A3067" t="str">
            <v>SINAPI 83366</v>
          </cell>
        </row>
        <row r="3068">
          <cell r="A3068" t="str">
            <v>SINAPI 83367</v>
          </cell>
        </row>
        <row r="3069">
          <cell r="A3069" t="str">
            <v>SINAPI 83368</v>
          </cell>
        </row>
        <row r="3070">
          <cell r="A3070" t="str">
            <v>SINAPI 83369</v>
          </cell>
        </row>
        <row r="3071">
          <cell r="A3071" t="str">
            <v>SINAPI 83370</v>
          </cell>
        </row>
        <row r="3072">
          <cell r="A3072" t="str">
            <v>SINAPI 83371</v>
          </cell>
        </row>
        <row r="3073">
          <cell r="A3073" t="str">
            <v>SINAPI 84676</v>
          </cell>
        </row>
        <row r="3074">
          <cell r="A3074" t="str">
            <v>SINAPI 84796</v>
          </cell>
        </row>
        <row r="3075">
          <cell r="A3075" t="str">
            <v>SINAPI 84798</v>
          </cell>
        </row>
        <row r="3076">
          <cell r="A3076" t="str">
            <v>SINAPI 98261</v>
          </cell>
        </row>
        <row r="3077">
          <cell r="A3077" t="str">
            <v>SINAPI 98262</v>
          </cell>
        </row>
        <row r="3078">
          <cell r="A3078" t="str">
            <v>SINAPI 98263</v>
          </cell>
        </row>
        <row r="3079">
          <cell r="A3079" t="str">
            <v>SINAPI 98264</v>
          </cell>
        </row>
        <row r="3080">
          <cell r="A3080" t="str">
            <v>SINAPI 98265</v>
          </cell>
        </row>
        <row r="3081">
          <cell r="A3081" t="str">
            <v>SINAPI 98266</v>
          </cell>
        </row>
        <row r="3082">
          <cell r="A3082" t="str">
            <v>SINAPI 98267</v>
          </cell>
        </row>
        <row r="3083">
          <cell r="A3083" t="str">
            <v>SINAPI 98268</v>
          </cell>
        </row>
        <row r="3084">
          <cell r="A3084" t="str">
            <v>SINAPI 98269</v>
          </cell>
        </row>
        <row r="3085">
          <cell r="A3085" t="str">
            <v>SINAPI 98270</v>
          </cell>
        </row>
        <row r="3086">
          <cell r="A3086" t="str">
            <v>SINAPI 98271</v>
          </cell>
        </row>
        <row r="3087">
          <cell r="A3087" t="str">
            <v>SINAPI 98272</v>
          </cell>
        </row>
        <row r="3088">
          <cell r="A3088" t="str">
            <v>SINAPI 98273</v>
          </cell>
        </row>
        <row r="3089">
          <cell r="A3089" t="str">
            <v>SINAPI 98274</v>
          </cell>
        </row>
        <row r="3090">
          <cell r="A3090" t="str">
            <v>SINAPI 98275</v>
          </cell>
        </row>
        <row r="3091">
          <cell r="A3091" t="str">
            <v>SINAPI 98276</v>
          </cell>
        </row>
        <row r="3092">
          <cell r="A3092" t="str">
            <v>SINAPI 98277</v>
          </cell>
        </row>
        <row r="3093">
          <cell r="A3093" t="str">
            <v>SINAPI 98278</v>
          </cell>
        </row>
        <row r="3094">
          <cell r="A3094" t="str">
            <v>SINAPI 98279</v>
          </cell>
        </row>
        <row r="3095">
          <cell r="A3095" t="str">
            <v>SINAPI 98280</v>
          </cell>
        </row>
        <row r="3096">
          <cell r="A3096" t="str">
            <v>SINAPI 98281</v>
          </cell>
        </row>
        <row r="3097">
          <cell r="A3097" t="str">
            <v>SINAPI 98282</v>
          </cell>
        </row>
        <row r="3098">
          <cell r="A3098" t="str">
            <v>SINAPI 98283</v>
          </cell>
        </row>
        <row r="3099">
          <cell r="A3099" t="str">
            <v>SINAPI 98284</v>
          </cell>
        </row>
        <row r="3100">
          <cell r="A3100" t="str">
            <v>SINAPI 98285</v>
          </cell>
        </row>
        <row r="3101">
          <cell r="A3101" t="str">
            <v>SINAPI 98286</v>
          </cell>
        </row>
        <row r="3102">
          <cell r="A3102" t="str">
            <v>SINAPI 98287</v>
          </cell>
        </row>
        <row r="3103">
          <cell r="A3103" t="str">
            <v>SINAPI 98288</v>
          </cell>
        </row>
        <row r="3104">
          <cell r="A3104" t="str">
            <v>SINAPI 98289</v>
          </cell>
        </row>
        <row r="3105">
          <cell r="A3105" t="str">
            <v>SINAPI 98290</v>
          </cell>
        </row>
        <row r="3106">
          <cell r="A3106" t="str">
            <v>SINAPI 98291</v>
          </cell>
        </row>
        <row r="3107">
          <cell r="A3107" t="str">
            <v>SINAPI 98292</v>
          </cell>
        </row>
        <row r="3108">
          <cell r="A3108" t="str">
            <v>SINAPI 98293</v>
          </cell>
        </row>
        <row r="3109">
          <cell r="A3109" t="str">
            <v>SINAPI 98400</v>
          </cell>
        </row>
        <row r="3110">
          <cell r="A3110" t="str">
            <v>SINAPI 98401</v>
          </cell>
        </row>
        <row r="3111">
          <cell r="A3111" t="str">
            <v>SINAPI 98402</v>
          </cell>
        </row>
        <row r="3112">
          <cell r="A3112" t="str">
            <v>SINAPI 98397</v>
          </cell>
        </row>
        <row r="3113">
          <cell r="A3113" t="str">
            <v>SINAPI 74003/1</v>
          </cell>
        </row>
        <row r="3114">
          <cell r="A3114" t="str">
            <v>SINAPI 85120</v>
          </cell>
        </row>
        <row r="3115">
          <cell r="A3115" t="str">
            <v>SINAPI 83486</v>
          </cell>
        </row>
        <row r="3116">
          <cell r="A3116" t="str">
            <v>SINAPI 83643</v>
          </cell>
        </row>
        <row r="3117">
          <cell r="A3117" t="str">
            <v>SINAPI 83644</v>
          </cell>
        </row>
        <row r="3118">
          <cell r="A3118" t="str">
            <v>SINAPI 83645</v>
          </cell>
        </row>
        <row r="3119">
          <cell r="A3119" t="str">
            <v>SINAPI 83646</v>
          </cell>
        </row>
        <row r="3120">
          <cell r="A3120" t="str">
            <v>SINAPI 83647</v>
          </cell>
        </row>
        <row r="3121">
          <cell r="A3121" t="str">
            <v>SINAPI 83648</v>
          </cell>
        </row>
        <row r="3122">
          <cell r="A3122" t="str">
            <v>SINAPI 83649</v>
          </cell>
        </row>
        <row r="3123">
          <cell r="A3123" t="str">
            <v>SINAPI 83650</v>
          </cell>
        </row>
        <row r="3124">
          <cell r="A3124" t="str">
            <v>SINAPI 98294</v>
          </cell>
        </row>
        <row r="3125">
          <cell r="A3125" t="str">
            <v>SINAPI 98295</v>
          </cell>
        </row>
        <row r="3126">
          <cell r="A3126" t="str">
            <v>SINAPI 98296</v>
          </cell>
        </row>
        <row r="3127">
          <cell r="A3127" t="str">
            <v>SINAPI 98297</v>
          </cell>
        </row>
        <row r="3128">
          <cell r="A3128" t="str">
            <v>SINAPI 98301</v>
          </cell>
        </row>
        <row r="3129">
          <cell r="A3129" t="str">
            <v>SINAPI 98302</v>
          </cell>
        </row>
        <row r="3130">
          <cell r="A3130" t="str">
            <v>SINAPI 98304</v>
          </cell>
        </row>
        <row r="3131">
          <cell r="A3131" t="str">
            <v>SINAPI 98307</v>
          </cell>
        </row>
        <row r="3132">
          <cell r="A3132" t="str">
            <v>SINAPI 98308</v>
          </cell>
        </row>
        <row r="3133">
          <cell r="A3133" t="str">
            <v>SINAPI 98593</v>
          </cell>
        </row>
        <row r="3134">
          <cell r="A3134" t="str">
            <v>SINAPI 89355</v>
          </cell>
        </row>
        <row r="3135">
          <cell r="A3135" t="str">
            <v>SINAPI 89356</v>
          </cell>
        </row>
        <row r="3136">
          <cell r="A3136" t="str">
            <v>SINAPI 89357</v>
          </cell>
        </row>
        <row r="3137">
          <cell r="A3137" t="str">
            <v>SINAPI 89401</v>
          </cell>
        </row>
        <row r="3138">
          <cell r="A3138" t="str">
            <v>SINAPI 89402</v>
          </cell>
        </row>
        <row r="3139">
          <cell r="A3139" t="str">
            <v>SINAPI 89403</v>
          </cell>
        </row>
        <row r="3140">
          <cell r="A3140" t="str">
            <v>SINAPI 89446</v>
          </cell>
        </row>
        <row r="3141">
          <cell r="A3141" t="str">
            <v>SINAPI 89447</v>
          </cell>
        </row>
        <row r="3142">
          <cell r="A3142" t="str">
            <v>SINAPI 89448</v>
          </cell>
        </row>
        <row r="3143">
          <cell r="A3143" t="str">
            <v>SINAPI 89449</v>
          </cell>
        </row>
        <row r="3144">
          <cell r="A3144" t="str">
            <v>SINAPI 89450</v>
          </cell>
        </row>
        <row r="3145">
          <cell r="A3145" t="str">
            <v>SINAPI 89451</v>
          </cell>
        </row>
        <row r="3146">
          <cell r="A3146" t="str">
            <v>SINAPI 89452</v>
          </cell>
        </row>
        <row r="3147">
          <cell r="A3147" t="str">
            <v>SINAPI 89508</v>
          </cell>
        </row>
        <row r="3148">
          <cell r="A3148" t="str">
            <v>SINAPI 89509</v>
          </cell>
        </row>
        <row r="3149">
          <cell r="A3149" t="str">
            <v>SINAPI 89511</v>
          </cell>
        </row>
        <row r="3150">
          <cell r="A3150" t="str">
            <v>SINAPI 89512</v>
          </cell>
        </row>
        <row r="3151">
          <cell r="A3151" t="str">
            <v>SINAPI 89576</v>
          </cell>
        </row>
        <row r="3152">
          <cell r="A3152" t="str">
            <v>SINAPI 89578</v>
          </cell>
        </row>
        <row r="3153">
          <cell r="A3153" t="str">
            <v>SINAPI 89580</v>
          </cell>
        </row>
        <row r="3154">
          <cell r="A3154" t="str">
            <v>SINAPI 89633</v>
          </cell>
        </row>
        <row r="3155">
          <cell r="A3155" t="str">
            <v>SINAPI 89634</v>
          </cell>
        </row>
        <row r="3156">
          <cell r="A3156" t="str">
            <v>SINAPI 89635</v>
          </cell>
        </row>
        <row r="3157">
          <cell r="A3157" t="str">
            <v>SINAPI 89636</v>
          </cell>
        </row>
        <row r="3158">
          <cell r="A3158" t="str">
            <v>SINAPI 89711</v>
          </cell>
        </row>
        <row r="3159">
          <cell r="A3159" t="str">
            <v>SINAPI 89712</v>
          </cell>
        </row>
        <row r="3160">
          <cell r="A3160" t="str">
            <v>SINAPI 89713</v>
          </cell>
        </row>
        <row r="3161">
          <cell r="A3161" t="str">
            <v>SINAPI 89714</v>
          </cell>
        </row>
        <row r="3162">
          <cell r="A3162" t="str">
            <v>SINAPI 89716</v>
          </cell>
        </row>
        <row r="3163">
          <cell r="A3163" t="str">
            <v>SINAPI 89717</v>
          </cell>
        </row>
        <row r="3164">
          <cell r="A3164" t="str">
            <v>SINAPI 89770</v>
          </cell>
        </row>
        <row r="3165">
          <cell r="A3165" t="str">
            <v>SINAPI 89771</v>
          </cell>
        </row>
        <row r="3166">
          <cell r="A3166" t="str">
            <v>SINAPI 89773</v>
          </cell>
        </row>
        <row r="3167">
          <cell r="A3167" t="str">
            <v>SINAPI 89775</v>
          </cell>
        </row>
        <row r="3168">
          <cell r="A3168" t="str">
            <v>SINAPI 89798</v>
          </cell>
        </row>
        <row r="3169">
          <cell r="A3169" t="str">
            <v>SINAPI 89799</v>
          </cell>
        </row>
        <row r="3170">
          <cell r="A3170" t="str">
            <v>SINAPI 89800</v>
          </cell>
        </row>
        <row r="3171">
          <cell r="A3171" t="str">
            <v>SINAPI 89848</v>
          </cell>
        </row>
        <row r="3172">
          <cell r="A3172" t="str">
            <v>SINAPI 89849</v>
          </cell>
        </row>
        <row r="3173">
          <cell r="A3173" t="str">
            <v>SINAPI 89865</v>
          </cell>
        </row>
        <row r="3174">
          <cell r="A3174" t="str">
            <v>SINAPI 91784</v>
          </cell>
        </row>
        <row r="3175">
          <cell r="A3175" t="str">
            <v>SINAPI 91785</v>
          </cell>
        </row>
        <row r="3176">
          <cell r="A3176" t="str">
            <v>SINAPI 91786</v>
          </cell>
        </row>
        <row r="3177">
          <cell r="A3177" t="str">
            <v>SINAPI 91787</v>
          </cell>
        </row>
        <row r="3178">
          <cell r="A3178" t="str">
            <v>SINAPI 91788</v>
          </cell>
        </row>
        <row r="3179">
          <cell r="A3179" t="str">
            <v>SINAPI 91789</v>
          </cell>
        </row>
        <row r="3180">
          <cell r="A3180" t="str">
            <v>SINAPI 91790</v>
          </cell>
        </row>
        <row r="3181">
          <cell r="A3181" t="str">
            <v>SINAPI 91791</v>
          </cell>
        </row>
        <row r="3182">
          <cell r="A3182" t="str">
            <v>SINAPI 91792</v>
          </cell>
        </row>
        <row r="3183">
          <cell r="A3183" t="str">
            <v>SINAPI 91793</v>
          </cell>
        </row>
        <row r="3184">
          <cell r="A3184" t="str">
            <v>SINAPI 91794</v>
          </cell>
        </row>
        <row r="3185">
          <cell r="A3185" t="str">
            <v>SINAPI 91795</v>
          </cell>
        </row>
        <row r="3186">
          <cell r="A3186" t="str">
            <v>SINAPI 91796</v>
          </cell>
        </row>
        <row r="3187">
          <cell r="A3187" t="str">
            <v>SINAPI 92275</v>
          </cell>
        </row>
        <row r="3188">
          <cell r="A3188" t="str">
            <v>SINAPI 92276</v>
          </cell>
        </row>
        <row r="3189">
          <cell r="A3189" t="str">
            <v>SINAPI 92277</v>
          </cell>
        </row>
        <row r="3190">
          <cell r="A3190" t="str">
            <v>SINAPI 92278</v>
          </cell>
        </row>
        <row r="3191">
          <cell r="A3191" t="str">
            <v>SINAPI 92279</v>
          </cell>
        </row>
        <row r="3192">
          <cell r="A3192" t="str">
            <v>SINAPI 92280</v>
          </cell>
        </row>
        <row r="3193">
          <cell r="A3193" t="str">
            <v>SINAPI 92281</v>
          </cell>
        </row>
        <row r="3194">
          <cell r="A3194" t="str">
            <v>SINAPI 92282</v>
          </cell>
        </row>
        <row r="3195">
          <cell r="A3195" t="str">
            <v>SINAPI 92283</v>
          </cell>
        </row>
        <row r="3196">
          <cell r="A3196" t="str">
            <v>SINAPI 92284</v>
          </cell>
        </row>
        <row r="3197">
          <cell r="A3197" t="str">
            <v>SINAPI 92285</v>
          </cell>
        </row>
        <row r="3198">
          <cell r="A3198" t="str">
            <v>SINAPI 92286</v>
          </cell>
        </row>
        <row r="3199">
          <cell r="A3199" t="str">
            <v>SINAPI 92305</v>
          </cell>
        </row>
        <row r="3200">
          <cell r="A3200" t="str">
            <v>SINAPI 92306</v>
          </cell>
        </row>
        <row r="3201">
          <cell r="A3201" t="str">
            <v>SINAPI 92307</v>
          </cell>
        </row>
        <row r="3202">
          <cell r="A3202" t="str">
            <v>SINAPI 92308</v>
          </cell>
        </row>
        <row r="3203">
          <cell r="A3203" t="str">
            <v>SINAPI 92309</v>
          </cell>
        </row>
        <row r="3204">
          <cell r="A3204" t="str">
            <v>SINAPI 92310</v>
          </cell>
        </row>
        <row r="3205">
          <cell r="A3205" t="str">
            <v>SINAPI 92320</v>
          </cell>
        </row>
        <row r="3206">
          <cell r="A3206" t="str">
            <v>SINAPI 92321</v>
          </cell>
        </row>
        <row r="3207">
          <cell r="A3207" t="str">
            <v>SINAPI 92322</v>
          </cell>
        </row>
        <row r="3208">
          <cell r="A3208" t="str">
            <v>SINAPI 92323</v>
          </cell>
        </row>
        <row r="3209">
          <cell r="A3209" t="str">
            <v>SINAPI 92324</v>
          </cell>
        </row>
        <row r="3210">
          <cell r="A3210" t="str">
            <v>SINAPI 92325</v>
          </cell>
        </row>
        <row r="3211">
          <cell r="A3211" t="str">
            <v>SINAPI 92335</v>
          </cell>
        </row>
        <row r="3212">
          <cell r="A3212" t="str">
            <v>SINAPI 92336</v>
          </cell>
        </row>
        <row r="3213">
          <cell r="A3213" t="str">
            <v>SINAPI 92337</v>
          </cell>
        </row>
        <row r="3214">
          <cell r="A3214" t="str">
            <v>SINAPI 92338</v>
          </cell>
        </row>
        <row r="3215">
          <cell r="A3215" t="str">
            <v>SINAPI 92339</v>
          </cell>
        </row>
        <row r="3216">
          <cell r="A3216" t="str">
            <v>SINAPI 92341</v>
          </cell>
        </row>
        <row r="3217">
          <cell r="A3217" t="str">
            <v>SINAPI 92342</v>
          </cell>
        </row>
        <row r="3218">
          <cell r="A3218" t="str">
            <v>SINAPI 92343</v>
          </cell>
        </row>
        <row r="3219">
          <cell r="A3219" t="str">
            <v>SINAPI 92361</v>
          </cell>
        </row>
        <row r="3220">
          <cell r="A3220" t="str">
            <v>SINAPI 92362</v>
          </cell>
        </row>
        <row r="3221">
          <cell r="A3221" t="str">
            <v>SINAPI 92364</v>
          </cell>
        </row>
        <row r="3222">
          <cell r="A3222" t="str">
            <v>SINAPI 92365</v>
          </cell>
        </row>
        <row r="3223">
          <cell r="A3223" t="str">
            <v>SINAPI 92366</v>
          </cell>
        </row>
        <row r="3224">
          <cell r="A3224" t="str">
            <v>SINAPI 92367</v>
          </cell>
        </row>
        <row r="3225">
          <cell r="A3225" t="str">
            <v>SINAPI 92368</v>
          </cell>
        </row>
        <row r="3226">
          <cell r="A3226" t="str">
            <v>SINAPI 92648</v>
          </cell>
        </row>
        <row r="3227">
          <cell r="A3227" t="str">
            <v>SINAPI 92649</v>
          </cell>
        </row>
        <row r="3228">
          <cell r="A3228" t="str">
            <v>SINAPI 92650</v>
          </cell>
        </row>
        <row r="3229">
          <cell r="A3229" t="str">
            <v>SINAPI 92652</v>
          </cell>
        </row>
        <row r="3230">
          <cell r="A3230" t="str">
            <v>SINAPI 92653</v>
          </cell>
        </row>
        <row r="3231">
          <cell r="A3231" t="str">
            <v>SINAPI 92654</v>
          </cell>
        </row>
        <row r="3232">
          <cell r="A3232" t="str">
            <v>SINAPI 92655</v>
          </cell>
        </row>
        <row r="3233">
          <cell r="A3233" t="str">
            <v>SINAPI 92656</v>
          </cell>
        </row>
        <row r="3234">
          <cell r="A3234" t="str">
            <v>SINAPI 92687</v>
          </cell>
        </row>
        <row r="3235">
          <cell r="A3235" t="str">
            <v>SINAPI 92688</v>
          </cell>
        </row>
        <row r="3236">
          <cell r="A3236" t="str">
            <v>SINAPI 92689</v>
          </cell>
        </row>
        <row r="3237">
          <cell r="A3237" t="str">
            <v>SINAPI 92690</v>
          </cell>
        </row>
        <row r="3238">
          <cell r="A3238" t="str">
            <v>SINAPI 94462</v>
          </cell>
        </row>
        <row r="3239">
          <cell r="A3239" t="str">
            <v>SINAPI 94463</v>
          </cell>
        </row>
        <row r="3240">
          <cell r="A3240" t="str">
            <v>SINAPI 94464</v>
          </cell>
        </row>
        <row r="3241">
          <cell r="A3241" t="str">
            <v>SINAPI 94602</v>
          </cell>
        </row>
        <row r="3242">
          <cell r="A3242" t="str">
            <v>SINAPI 94603</v>
          </cell>
        </row>
        <row r="3243">
          <cell r="A3243" t="str">
            <v>SINAPI 94604</v>
          </cell>
        </row>
        <row r="3244">
          <cell r="A3244" t="str">
            <v>SINAPI 94605</v>
          </cell>
        </row>
        <row r="3245">
          <cell r="A3245" t="str">
            <v>SINAPI 94648</v>
          </cell>
        </row>
        <row r="3246">
          <cell r="A3246" t="str">
            <v>SINAPI 94649</v>
          </cell>
        </row>
        <row r="3247">
          <cell r="A3247" t="str">
            <v>SINAPI 94650</v>
          </cell>
        </row>
        <row r="3248">
          <cell r="A3248" t="str">
            <v>SINAPI 94651</v>
          </cell>
        </row>
        <row r="3249">
          <cell r="A3249" t="str">
            <v>SINAPI 94652</v>
          </cell>
        </row>
        <row r="3250">
          <cell r="A3250" t="str">
            <v>SINAPI 94653</v>
          </cell>
        </row>
        <row r="3251">
          <cell r="A3251" t="str">
            <v>SINAPI 94654</v>
          </cell>
        </row>
        <row r="3252">
          <cell r="A3252" t="str">
            <v>SINAPI 94655</v>
          </cell>
        </row>
        <row r="3253">
          <cell r="A3253" t="str">
            <v>SINAPI 94716</v>
          </cell>
        </row>
        <row r="3254">
          <cell r="A3254" t="str">
            <v>SINAPI 94717</v>
          </cell>
        </row>
        <row r="3255">
          <cell r="A3255" t="str">
            <v>SINAPI 94718</v>
          </cell>
        </row>
        <row r="3256">
          <cell r="A3256" t="str">
            <v>SINAPI 94719</v>
          </cell>
        </row>
        <row r="3257">
          <cell r="A3257" t="str">
            <v>SINAPI 94720</v>
          </cell>
        </row>
        <row r="3258">
          <cell r="A3258" t="str">
            <v>SINAPI 94721</v>
          </cell>
        </row>
        <row r="3259">
          <cell r="A3259" t="str">
            <v>SINAPI 94722</v>
          </cell>
        </row>
        <row r="3260">
          <cell r="A3260" t="str">
            <v>SINAPI 95697</v>
          </cell>
        </row>
        <row r="3261">
          <cell r="A3261" t="str">
            <v>SINAPI 96635</v>
          </cell>
        </row>
        <row r="3262">
          <cell r="A3262" t="str">
            <v>SINAPI 96636</v>
          </cell>
        </row>
        <row r="3263">
          <cell r="A3263" t="str">
            <v>SINAPI 96644</v>
          </cell>
        </row>
        <row r="3264">
          <cell r="A3264" t="str">
            <v>SINAPI 96645</v>
          </cell>
        </row>
        <row r="3265">
          <cell r="A3265" t="str">
            <v>SINAPI 96646</v>
          </cell>
        </row>
        <row r="3266">
          <cell r="A3266" t="str">
            <v>SINAPI 96647</v>
          </cell>
        </row>
        <row r="3267">
          <cell r="A3267" t="str">
            <v>SINAPI 96648</v>
          </cell>
        </row>
        <row r="3268">
          <cell r="A3268" t="str">
            <v>SINAPI 96649</v>
          </cell>
        </row>
        <row r="3269">
          <cell r="A3269" t="str">
            <v>SINAPI 96668</v>
          </cell>
        </row>
        <row r="3270">
          <cell r="A3270" t="str">
            <v>SINAPI 96669</v>
          </cell>
        </row>
        <row r="3271">
          <cell r="A3271" t="str">
            <v>SINAPI 96670</v>
          </cell>
        </row>
        <row r="3272">
          <cell r="A3272" t="str">
            <v>SINAPI 96671</v>
          </cell>
        </row>
        <row r="3273">
          <cell r="A3273" t="str">
            <v>SINAPI 96672</v>
          </cell>
        </row>
        <row r="3274">
          <cell r="A3274" t="str">
            <v>SINAPI 96673</v>
          </cell>
        </row>
        <row r="3275">
          <cell r="A3275" t="str">
            <v>SINAPI 96674</v>
          </cell>
        </row>
        <row r="3276">
          <cell r="A3276" t="str">
            <v>SINAPI 96675</v>
          </cell>
        </row>
        <row r="3277">
          <cell r="A3277" t="str">
            <v>SINAPI 96676</v>
          </cell>
        </row>
        <row r="3278">
          <cell r="A3278" t="str">
            <v>SINAPI 96677</v>
          </cell>
        </row>
        <row r="3279">
          <cell r="A3279" t="str">
            <v>SINAPI 96678</v>
          </cell>
        </row>
        <row r="3280">
          <cell r="A3280" t="str">
            <v>SINAPI 96679</v>
          </cell>
        </row>
        <row r="3281">
          <cell r="A3281" t="str">
            <v>SINAPI 96680</v>
          </cell>
        </row>
        <row r="3282">
          <cell r="A3282" t="str">
            <v>SINAPI 96681</v>
          </cell>
        </row>
        <row r="3283">
          <cell r="A3283" t="str">
            <v>SINAPI 96682</v>
          </cell>
        </row>
        <row r="3284">
          <cell r="A3284" t="str">
            <v>SINAPI 96683</v>
          </cell>
        </row>
        <row r="3285">
          <cell r="A3285" t="str">
            <v>SINAPI 96718</v>
          </cell>
        </row>
        <row r="3286">
          <cell r="A3286" t="str">
            <v>SINAPI 96719</v>
          </cell>
        </row>
        <row r="3287">
          <cell r="A3287" t="str">
            <v>SINAPI 96720</v>
          </cell>
        </row>
        <row r="3288">
          <cell r="A3288" t="str">
            <v>SINAPI 96721</v>
          </cell>
        </row>
        <row r="3289">
          <cell r="A3289" t="str">
            <v>SINAPI 96722</v>
          </cell>
        </row>
        <row r="3290">
          <cell r="A3290" t="str">
            <v>SINAPI 96723</v>
          </cell>
        </row>
        <row r="3291">
          <cell r="A3291" t="str">
            <v>SINAPI 96724</v>
          </cell>
        </row>
        <row r="3292">
          <cell r="A3292" t="str">
            <v>SINAPI 96725</v>
          </cell>
        </row>
        <row r="3293">
          <cell r="A3293" t="str">
            <v>SINAPI 96726</v>
          </cell>
        </row>
        <row r="3294">
          <cell r="A3294" t="str">
            <v>SINAPI 96727</v>
          </cell>
        </row>
        <row r="3295">
          <cell r="A3295" t="str">
            <v>SINAPI 96728</v>
          </cell>
        </row>
        <row r="3296">
          <cell r="A3296" t="str">
            <v>SINAPI 96729</v>
          </cell>
        </row>
        <row r="3297">
          <cell r="A3297" t="str">
            <v>SINAPI 96730</v>
          </cell>
        </row>
        <row r="3298">
          <cell r="A3298" t="str">
            <v>SINAPI 96731</v>
          </cell>
        </row>
        <row r="3299">
          <cell r="A3299" t="str">
            <v>SINAPI 96732</v>
          </cell>
        </row>
        <row r="3300">
          <cell r="A3300" t="str">
            <v>SINAPI 96733</v>
          </cell>
        </row>
        <row r="3301">
          <cell r="A3301" t="str">
            <v>SINAPI 96734</v>
          </cell>
        </row>
        <row r="3302">
          <cell r="A3302" t="str">
            <v>SINAPI 96735</v>
          </cell>
        </row>
        <row r="3303">
          <cell r="A3303" t="str">
            <v>SINAPI 96794</v>
          </cell>
        </row>
        <row r="3304">
          <cell r="A3304" t="str">
            <v>SINAPI 96795</v>
          </cell>
        </row>
        <row r="3305">
          <cell r="A3305" t="str">
            <v>SINAPI 96796</v>
          </cell>
        </row>
        <row r="3306">
          <cell r="A3306" t="str">
            <v>SINAPI 96797</v>
          </cell>
        </row>
        <row r="3307">
          <cell r="A3307" t="str">
            <v>SINAPI 96798</v>
          </cell>
        </row>
        <row r="3308">
          <cell r="A3308" t="str">
            <v>SINAPI 96799</v>
          </cell>
        </row>
        <row r="3309">
          <cell r="A3309" t="str">
            <v>SINAPI 96800</v>
          </cell>
        </row>
        <row r="3310">
          <cell r="A3310" t="str">
            <v>SINAPI 96801</v>
          </cell>
        </row>
        <row r="3311">
          <cell r="A3311" t="str">
            <v>SINAPI 97327</v>
          </cell>
        </row>
        <row r="3312">
          <cell r="A3312" t="str">
            <v>SINAPI 97328</v>
          </cell>
        </row>
        <row r="3313">
          <cell r="A3313" t="str">
            <v>SINAPI 97329</v>
          </cell>
        </row>
        <row r="3314">
          <cell r="A3314" t="str">
            <v>SINAPI 97330</v>
          </cell>
        </row>
        <row r="3315">
          <cell r="A3315" t="str">
            <v>SINAPI 97331</v>
          </cell>
        </row>
        <row r="3316">
          <cell r="A3316" t="str">
            <v>SINAPI 97332</v>
          </cell>
        </row>
        <row r="3317">
          <cell r="A3317" t="str">
            <v>SINAPI 97333</v>
          </cell>
        </row>
        <row r="3318">
          <cell r="A3318" t="str">
            <v>SINAPI 97334</v>
          </cell>
        </row>
        <row r="3319">
          <cell r="A3319" t="str">
            <v>SINAPI 97335</v>
          </cell>
        </row>
        <row r="3320">
          <cell r="A3320" t="str">
            <v>SINAPI 97336</v>
          </cell>
        </row>
        <row r="3321">
          <cell r="A3321" t="str">
            <v>SINAPI 97337</v>
          </cell>
        </row>
        <row r="3322">
          <cell r="A3322" t="str">
            <v>SINAPI 97338</v>
          </cell>
        </row>
        <row r="3323">
          <cell r="A3323" t="str">
            <v>SINAPI 97339</v>
          </cell>
        </row>
        <row r="3324">
          <cell r="A3324" t="str">
            <v>SINAPI 97340</v>
          </cell>
        </row>
        <row r="3325">
          <cell r="A3325" t="str">
            <v>SINAPI 97341</v>
          </cell>
        </row>
        <row r="3326">
          <cell r="A3326" t="str">
            <v>SINAPI 97342</v>
          </cell>
        </row>
        <row r="3327">
          <cell r="A3327" t="str">
            <v>SINAPI 97343</v>
          </cell>
        </row>
        <row r="3328">
          <cell r="A3328" t="str">
            <v>SINAPI 97344</v>
          </cell>
        </row>
        <row r="3329">
          <cell r="A3329" t="str">
            <v>SINAPI 97345</v>
          </cell>
        </row>
        <row r="3330">
          <cell r="A3330" t="str">
            <v>SINAPI 97346</v>
          </cell>
        </row>
        <row r="3331">
          <cell r="A3331" t="str">
            <v>SINAPI 97347</v>
          </cell>
        </row>
        <row r="3332">
          <cell r="A3332" t="str">
            <v>SINAPI 97348</v>
          </cell>
        </row>
        <row r="3333">
          <cell r="A3333" t="str">
            <v>SINAPI 97349</v>
          </cell>
        </row>
        <row r="3334">
          <cell r="A3334" t="str">
            <v>SINAPI 97350</v>
          </cell>
        </row>
        <row r="3335">
          <cell r="A3335" t="str">
            <v>SINAPI 97351</v>
          </cell>
        </row>
        <row r="3336">
          <cell r="A3336" t="str">
            <v>SINAPI 97352</v>
          </cell>
        </row>
        <row r="3337">
          <cell r="A3337" t="str">
            <v>SINAPI 97353</v>
          </cell>
        </row>
        <row r="3338">
          <cell r="A3338" t="str">
            <v>SINAPI 97354</v>
          </cell>
        </row>
        <row r="3339">
          <cell r="A3339" t="str">
            <v>SINAPI 97355</v>
          </cell>
        </row>
        <row r="3340">
          <cell r="A3340" t="str">
            <v>SINAPI 97356</v>
          </cell>
        </row>
        <row r="3341">
          <cell r="A3341" t="str">
            <v>SINAPI 97357</v>
          </cell>
        </row>
        <row r="3342">
          <cell r="A3342" t="str">
            <v>SINAPI 97358</v>
          </cell>
        </row>
        <row r="3343">
          <cell r="A3343" t="str">
            <v>SINAPI 97498</v>
          </cell>
        </row>
        <row r="3344">
          <cell r="A3344" t="str">
            <v>SINAPI 97535</v>
          </cell>
        </row>
        <row r="3345">
          <cell r="A3345" t="str">
            <v>SINAPI 97536</v>
          </cell>
        </row>
        <row r="3346">
          <cell r="A3346" t="str">
            <v>SINAPI 72293</v>
          </cell>
        </row>
        <row r="3347">
          <cell r="A3347" t="str">
            <v>SINAPI 72294</v>
          </cell>
        </row>
        <row r="3348">
          <cell r="A3348" t="str">
            <v>SINAPI 72295</v>
          </cell>
        </row>
        <row r="3349">
          <cell r="A3349" t="str">
            <v>SINAPI 72306</v>
          </cell>
        </row>
        <row r="3350">
          <cell r="A3350" t="str">
            <v>SINAPI 72307</v>
          </cell>
        </row>
        <row r="3351">
          <cell r="A3351" t="str">
            <v>SINAPI 72313</v>
          </cell>
        </row>
        <row r="3352">
          <cell r="A3352" t="str">
            <v>SINAPI 72482</v>
          </cell>
        </row>
        <row r="3353">
          <cell r="A3353" t="str">
            <v>SINAPI 72619</v>
          </cell>
        </row>
        <row r="3354">
          <cell r="A3354" t="str">
            <v>SINAPI 72620</v>
          </cell>
        </row>
        <row r="3355">
          <cell r="A3355" t="str">
            <v>SINAPI 72621</v>
          </cell>
        </row>
        <row r="3356">
          <cell r="A3356" t="str">
            <v>SINAPI 72667</v>
          </cell>
        </row>
        <row r="3357">
          <cell r="A3357" t="str">
            <v>SINAPI 72668</v>
          </cell>
        </row>
        <row r="3358">
          <cell r="A3358" t="str">
            <v>SINAPI 72669</v>
          </cell>
        </row>
        <row r="3359">
          <cell r="A3359" t="str">
            <v>SINAPI 72681</v>
          </cell>
        </row>
        <row r="3360">
          <cell r="A3360" t="str">
            <v>SINAPI 72682</v>
          </cell>
        </row>
        <row r="3361">
          <cell r="A3361" t="str">
            <v>SINAPI 72683</v>
          </cell>
        </row>
        <row r="3362">
          <cell r="A3362" t="str">
            <v>SINAPI 72719</v>
          </cell>
        </row>
        <row r="3363">
          <cell r="A3363" t="str">
            <v>SINAPI 72720</v>
          </cell>
        </row>
        <row r="3364">
          <cell r="A3364" t="str">
            <v>SINAPI 72721</v>
          </cell>
        </row>
        <row r="3365">
          <cell r="A3365" t="str">
            <v>SINAPI 89358</v>
          </cell>
        </row>
        <row r="3366">
          <cell r="A3366" t="str">
            <v>SINAPI 89359</v>
          </cell>
        </row>
        <row r="3367">
          <cell r="A3367" t="str">
            <v>SINAPI 89360</v>
          </cell>
        </row>
        <row r="3368">
          <cell r="A3368" t="str">
            <v>SINAPI 89361</v>
          </cell>
        </row>
        <row r="3369">
          <cell r="A3369" t="str">
            <v>SINAPI 89362</v>
          </cell>
        </row>
        <row r="3370">
          <cell r="A3370" t="str">
            <v>SINAPI 89363</v>
          </cell>
        </row>
        <row r="3371">
          <cell r="A3371" t="str">
            <v>SINAPI 89364</v>
          </cell>
        </row>
        <row r="3372">
          <cell r="A3372" t="str">
            <v>SINAPI 89365</v>
          </cell>
        </row>
        <row r="3373">
          <cell r="A3373" t="str">
            <v>SINAPI 89366</v>
          </cell>
        </row>
        <row r="3374">
          <cell r="A3374" t="str">
            <v>SINAPI 89367</v>
          </cell>
        </row>
        <row r="3375">
          <cell r="A3375" t="str">
            <v>SINAPI 89368</v>
          </cell>
        </row>
        <row r="3376">
          <cell r="A3376" t="str">
            <v>SINAPI 89369</v>
          </cell>
        </row>
        <row r="3377">
          <cell r="A3377" t="str">
            <v>SINAPI 89370</v>
          </cell>
        </row>
        <row r="3378">
          <cell r="A3378" t="str">
            <v>SINAPI 89371</v>
          </cell>
        </row>
        <row r="3379">
          <cell r="A3379" t="str">
            <v>SINAPI 89372</v>
          </cell>
        </row>
        <row r="3380">
          <cell r="A3380" t="str">
            <v>SINAPI 89373</v>
          </cell>
        </row>
        <row r="3381">
          <cell r="A3381" t="str">
            <v>SINAPI 89374</v>
          </cell>
        </row>
        <row r="3382">
          <cell r="A3382" t="str">
            <v>SINAPI 89375</v>
          </cell>
        </row>
        <row r="3383">
          <cell r="A3383" t="str">
            <v>SINAPI 89376</v>
          </cell>
        </row>
        <row r="3384">
          <cell r="A3384" t="str">
            <v>SINAPI 89377</v>
          </cell>
        </row>
        <row r="3385">
          <cell r="A3385" t="str">
            <v>SINAPI 89378</v>
          </cell>
        </row>
        <row r="3386">
          <cell r="A3386" t="str">
            <v>SINAPI 89379</v>
          </cell>
        </row>
        <row r="3387">
          <cell r="A3387" t="str">
            <v>SINAPI 89380</v>
          </cell>
        </row>
        <row r="3388">
          <cell r="A3388" t="str">
            <v>SINAPI 89381</v>
          </cell>
        </row>
        <row r="3389">
          <cell r="A3389" t="str">
            <v>SINAPI 89382</v>
          </cell>
        </row>
        <row r="3390">
          <cell r="A3390" t="str">
            <v>SINAPI 89383</v>
          </cell>
        </row>
        <row r="3391">
          <cell r="A3391" t="str">
            <v>SINAPI 89384</v>
          </cell>
        </row>
        <row r="3392">
          <cell r="A3392" t="str">
            <v>SINAPI 89385</v>
          </cell>
        </row>
        <row r="3393">
          <cell r="A3393" t="str">
            <v>SINAPI 89386</v>
          </cell>
        </row>
        <row r="3394">
          <cell r="A3394" t="str">
            <v>SINAPI 89387</v>
          </cell>
        </row>
        <row r="3395">
          <cell r="A3395" t="str">
            <v>SINAPI 89388</v>
          </cell>
        </row>
        <row r="3396">
          <cell r="A3396" t="str">
            <v>SINAPI 89389</v>
          </cell>
        </row>
        <row r="3397">
          <cell r="A3397" t="str">
            <v>SINAPI 89390</v>
          </cell>
        </row>
        <row r="3398">
          <cell r="A3398" t="str">
            <v>SINAPI 89391</v>
          </cell>
        </row>
        <row r="3399">
          <cell r="A3399" t="str">
            <v>SINAPI 89392</v>
          </cell>
        </row>
        <row r="3400">
          <cell r="A3400" t="str">
            <v>SINAPI 89393</v>
          </cell>
        </row>
        <row r="3401">
          <cell r="A3401" t="str">
            <v>SINAPI 89394</v>
          </cell>
        </row>
        <row r="3402">
          <cell r="A3402" t="str">
            <v>SINAPI 89395</v>
          </cell>
        </row>
        <row r="3403">
          <cell r="A3403" t="str">
            <v>SINAPI 89396</v>
          </cell>
        </row>
        <row r="3404">
          <cell r="A3404" t="str">
            <v>SINAPI 89397</v>
          </cell>
        </row>
        <row r="3405">
          <cell r="A3405" t="str">
            <v>SINAPI 89398</v>
          </cell>
        </row>
        <row r="3406">
          <cell r="A3406" t="str">
            <v>SINAPI 89399</v>
          </cell>
        </row>
        <row r="3407">
          <cell r="A3407" t="str">
            <v>SINAPI 89400</v>
          </cell>
        </row>
        <row r="3408">
          <cell r="A3408" t="str">
            <v>SINAPI 89404</v>
          </cell>
        </row>
        <row r="3409">
          <cell r="A3409" t="str">
            <v>SINAPI 89405</v>
          </cell>
        </row>
        <row r="3410">
          <cell r="A3410" t="str">
            <v>SINAPI 89406</v>
          </cell>
        </row>
        <row r="3411">
          <cell r="A3411" t="str">
            <v>SINAPI 89407</v>
          </cell>
        </row>
        <row r="3412">
          <cell r="A3412" t="str">
            <v>SINAPI 89408</v>
          </cell>
        </row>
        <row r="3413">
          <cell r="A3413" t="str">
            <v>SINAPI 89409</v>
          </cell>
        </row>
        <row r="3414">
          <cell r="A3414" t="str">
            <v>SINAPI 89410</v>
          </cell>
        </row>
        <row r="3415">
          <cell r="A3415" t="str">
            <v>SINAPI 89411</v>
          </cell>
        </row>
        <row r="3416">
          <cell r="A3416" t="str">
            <v>SINAPI 89412</v>
          </cell>
        </row>
        <row r="3417">
          <cell r="A3417" t="str">
            <v>SINAPI 89413</v>
          </cell>
        </row>
        <row r="3418">
          <cell r="A3418" t="str">
            <v>SINAPI 89414</v>
          </cell>
        </row>
        <row r="3419">
          <cell r="A3419" t="str">
            <v>SINAPI 89415</v>
          </cell>
        </row>
        <row r="3420">
          <cell r="A3420" t="str">
            <v>SINAPI 89416</v>
          </cell>
        </row>
        <row r="3421">
          <cell r="A3421" t="str">
            <v>SINAPI 89417</v>
          </cell>
        </row>
        <row r="3422">
          <cell r="A3422" t="str">
            <v>SINAPI 89418</v>
          </cell>
        </row>
        <row r="3423">
          <cell r="A3423" t="str">
            <v>SINAPI 89419</v>
          </cell>
        </row>
        <row r="3424">
          <cell r="A3424" t="str">
            <v>SINAPI 89420</v>
          </cell>
        </row>
        <row r="3425">
          <cell r="A3425" t="str">
            <v>SINAPI 89421</v>
          </cell>
        </row>
        <row r="3426">
          <cell r="A3426" t="str">
            <v>SINAPI 89422</v>
          </cell>
        </row>
        <row r="3427">
          <cell r="A3427" t="str">
            <v>SINAPI 89423</v>
          </cell>
        </row>
        <row r="3428">
          <cell r="A3428" t="str">
            <v>SINAPI 89424</v>
          </cell>
        </row>
        <row r="3429">
          <cell r="A3429" t="str">
            <v>SINAPI 89425</v>
          </cell>
        </row>
        <row r="3430">
          <cell r="A3430" t="str">
            <v>SINAPI 89426</v>
          </cell>
        </row>
        <row r="3431">
          <cell r="A3431" t="str">
            <v>SINAPI 89427</v>
          </cell>
        </row>
        <row r="3432">
          <cell r="A3432" t="str">
            <v>SINAPI 89428</v>
          </cell>
        </row>
        <row r="3433">
          <cell r="A3433" t="str">
            <v>SINAPI 89429</v>
          </cell>
        </row>
        <row r="3434">
          <cell r="A3434" t="str">
            <v>SINAPI 89430</v>
          </cell>
        </row>
        <row r="3435">
          <cell r="A3435" t="str">
            <v>SINAPI 89431</v>
          </cell>
        </row>
        <row r="3436">
          <cell r="A3436" t="str">
            <v>SINAPI 89432</v>
          </cell>
        </row>
        <row r="3437">
          <cell r="A3437" t="str">
            <v>SINAPI 89433</v>
          </cell>
        </row>
        <row r="3438">
          <cell r="A3438" t="str">
            <v>SINAPI 89434</v>
          </cell>
        </row>
        <row r="3439">
          <cell r="A3439" t="str">
            <v>SINAPI 89435</v>
          </cell>
        </row>
        <row r="3440">
          <cell r="A3440" t="str">
            <v>SINAPI 89436</v>
          </cell>
        </row>
        <row r="3441">
          <cell r="A3441" t="str">
            <v>SINAPI 89437</v>
          </cell>
        </row>
        <row r="3442">
          <cell r="A3442" t="str">
            <v>SINAPI 89438</v>
          </cell>
        </row>
        <row r="3443">
          <cell r="A3443" t="str">
            <v>SINAPI 89439</v>
          </cell>
        </row>
        <row r="3444">
          <cell r="A3444" t="str">
            <v>SINAPI 89440</v>
          </cell>
        </row>
        <row r="3445">
          <cell r="A3445" t="str">
            <v>SINAPI 89441</v>
          </cell>
        </row>
        <row r="3446">
          <cell r="A3446" t="str">
            <v>SINAPI 89442</v>
          </cell>
        </row>
        <row r="3447">
          <cell r="A3447" t="str">
            <v>SINAPI 89443</v>
          </cell>
        </row>
        <row r="3448">
          <cell r="A3448" t="str">
            <v>SINAPI 89444</v>
          </cell>
        </row>
        <row r="3449">
          <cell r="A3449" t="str">
            <v>SINAPI 89445</v>
          </cell>
        </row>
        <row r="3450">
          <cell r="A3450" t="str">
            <v>SINAPI 89481</v>
          </cell>
        </row>
        <row r="3451">
          <cell r="A3451" t="str">
            <v>SINAPI 89485</v>
          </cell>
        </row>
        <row r="3452">
          <cell r="A3452" t="str">
            <v>SINAPI 89489</v>
          </cell>
        </row>
        <row r="3453">
          <cell r="A3453" t="str">
            <v>SINAPI 89490</v>
          </cell>
        </row>
        <row r="3454">
          <cell r="A3454" t="str">
            <v>SINAPI 89492</v>
          </cell>
        </row>
        <row r="3455">
          <cell r="A3455" t="str">
            <v>SINAPI 89493</v>
          </cell>
        </row>
        <row r="3456">
          <cell r="A3456" t="str">
            <v>SINAPI 89494</v>
          </cell>
        </row>
        <row r="3457">
          <cell r="A3457" t="str">
            <v>SINAPI 89496</v>
          </cell>
        </row>
        <row r="3458">
          <cell r="A3458" t="str">
            <v>SINAPI 89497</v>
          </cell>
        </row>
        <row r="3459">
          <cell r="A3459" t="str">
            <v>SINAPI 89498</v>
          </cell>
        </row>
        <row r="3460">
          <cell r="A3460" t="str">
            <v>SINAPI 89499</v>
          </cell>
        </row>
        <row r="3461">
          <cell r="A3461" t="str">
            <v>SINAPI 89500</v>
          </cell>
        </row>
        <row r="3462">
          <cell r="A3462" t="str">
            <v>SINAPI 89501</v>
          </cell>
        </row>
        <row r="3463">
          <cell r="A3463" t="str">
            <v>SINAPI 89502</v>
          </cell>
        </row>
        <row r="3464">
          <cell r="A3464" t="str">
            <v>SINAPI 89503</v>
          </cell>
        </row>
        <row r="3465">
          <cell r="A3465" t="str">
            <v>SINAPI 89504</v>
          </cell>
        </row>
        <row r="3466">
          <cell r="A3466" t="str">
            <v>SINAPI 89505</v>
          </cell>
        </row>
        <row r="3467">
          <cell r="A3467" t="str">
            <v>SINAPI 89506</v>
          </cell>
        </row>
        <row r="3468">
          <cell r="A3468" t="str">
            <v>SINAPI 89507</v>
          </cell>
        </row>
        <row r="3469">
          <cell r="A3469" t="str">
            <v>SINAPI 89510</v>
          </cell>
        </row>
        <row r="3470">
          <cell r="A3470" t="str">
            <v>SINAPI 89513</v>
          </cell>
        </row>
        <row r="3471">
          <cell r="A3471" t="str">
            <v>SINAPI 89514</v>
          </cell>
        </row>
        <row r="3472">
          <cell r="A3472" t="str">
            <v>SINAPI 89515</v>
          </cell>
        </row>
        <row r="3473">
          <cell r="A3473" t="str">
            <v>SINAPI 89516</v>
          </cell>
        </row>
        <row r="3474">
          <cell r="A3474" t="str">
            <v>SINAPI 89517</v>
          </cell>
        </row>
        <row r="3475">
          <cell r="A3475" t="str">
            <v>SINAPI 89518</v>
          </cell>
        </row>
        <row r="3476">
          <cell r="A3476" t="str">
            <v>SINAPI 89519</v>
          </cell>
        </row>
        <row r="3477">
          <cell r="A3477" t="str">
            <v>SINAPI 89520</v>
          </cell>
        </row>
        <row r="3478">
          <cell r="A3478" t="str">
            <v>SINAPI 89521</v>
          </cell>
        </row>
        <row r="3479">
          <cell r="A3479" t="str">
            <v>SINAPI 89522</v>
          </cell>
        </row>
        <row r="3480">
          <cell r="A3480" t="str">
            <v>SINAPI 89523</v>
          </cell>
        </row>
        <row r="3481">
          <cell r="A3481" t="str">
            <v>SINAPI 89524</v>
          </cell>
        </row>
        <row r="3482">
          <cell r="A3482" t="str">
            <v>SINAPI 89525</v>
          </cell>
        </row>
        <row r="3483">
          <cell r="A3483" t="str">
            <v>SINAPI 89526</v>
          </cell>
        </row>
        <row r="3484">
          <cell r="A3484" t="str">
            <v>SINAPI 89527</v>
          </cell>
        </row>
        <row r="3485">
          <cell r="A3485" t="str">
            <v>SINAPI 89528</v>
          </cell>
        </row>
        <row r="3486">
          <cell r="A3486" t="str">
            <v>SINAPI 89529</v>
          </cell>
        </row>
        <row r="3487">
          <cell r="A3487" t="str">
            <v>SINAPI 89530</v>
          </cell>
        </row>
        <row r="3488">
          <cell r="A3488" t="str">
            <v>SINAPI 89531</v>
          </cell>
        </row>
        <row r="3489">
          <cell r="A3489" t="str">
            <v>SINAPI 89532</v>
          </cell>
        </row>
        <row r="3490">
          <cell r="A3490" t="str">
            <v>SINAPI 89533</v>
          </cell>
        </row>
        <row r="3491">
          <cell r="A3491" t="str">
            <v>SINAPI 89534</v>
          </cell>
        </row>
        <row r="3492">
          <cell r="A3492" t="str">
            <v>SINAPI 89535</v>
          </cell>
        </row>
        <row r="3493">
          <cell r="A3493" t="str">
            <v>SINAPI 89536</v>
          </cell>
        </row>
        <row r="3494">
          <cell r="A3494" t="str">
            <v>SINAPI 89538</v>
          </cell>
        </row>
        <row r="3495">
          <cell r="A3495" t="str">
            <v>SINAPI 89540</v>
          </cell>
        </row>
        <row r="3496">
          <cell r="A3496" t="str">
            <v>SINAPI 89541</v>
          </cell>
        </row>
        <row r="3497">
          <cell r="A3497" t="str">
            <v>SINAPI 89542</v>
          </cell>
        </row>
        <row r="3498">
          <cell r="A3498" t="str">
            <v>SINAPI 89544</v>
          </cell>
        </row>
        <row r="3499">
          <cell r="A3499" t="str">
            <v>SINAPI 89545</v>
          </cell>
        </row>
        <row r="3500">
          <cell r="A3500" t="str">
            <v>SINAPI 89546</v>
          </cell>
        </row>
        <row r="3501">
          <cell r="A3501" t="str">
            <v>SINAPI 89547</v>
          </cell>
        </row>
        <row r="3502">
          <cell r="A3502" t="str">
            <v>SINAPI 89548</v>
          </cell>
        </row>
        <row r="3503">
          <cell r="A3503" t="str">
            <v>SINAPI 89549</v>
          </cell>
        </row>
        <row r="3504">
          <cell r="A3504" t="str">
            <v>SINAPI 89550</v>
          </cell>
        </row>
        <row r="3505">
          <cell r="A3505" t="str">
            <v>SINAPI 89551</v>
          </cell>
        </row>
        <row r="3506">
          <cell r="A3506" t="str">
            <v>SINAPI 89552</v>
          </cell>
        </row>
        <row r="3507">
          <cell r="A3507" t="str">
            <v>SINAPI 89553</v>
          </cell>
        </row>
        <row r="3508">
          <cell r="A3508" t="str">
            <v>SINAPI 89554</v>
          </cell>
        </row>
        <row r="3509">
          <cell r="A3509" t="str">
            <v>SINAPI 89555</v>
          </cell>
        </row>
        <row r="3510">
          <cell r="A3510" t="str">
            <v>SINAPI 89556</v>
          </cell>
        </row>
        <row r="3511">
          <cell r="A3511" t="str">
            <v>SINAPI 89557</v>
          </cell>
        </row>
        <row r="3512">
          <cell r="A3512" t="str">
            <v>SINAPI 89558</v>
          </cell>
        </row>
        <row r="3513">
          <cell r="A3513" t="str">
            <v>SINAPI 89559</v>
          </cell>
        </row>
        <row r="3514">
          <cell r="A3514" t="str">
            <v>SINAPI 89561</v>
          </cell>
        </row>
        <row r="3515">
          <cell r="A3515" t="str">
            <v>SINAPI 89562</v>
          </cell>
        </row>
        <row r="3516">
          <cell r="A3516" t="str">
            <v>SINAPI 89563</v>
          </cell>
        </row>
        <row r="3517">
          <cell r="A3517" t="str">
            <v>SINAPI 89564</v>
          </cell>
        </row>
        <row r="3518">
          <cell r="A3518" t="str">
            <v>SINAPI 89565</v>
          </cell>
        </row>
        <row r="3519">
          <cell r="A3519" t="str">
            <v>SINAPI 89566</v>
          </cell>
        </row>
        <row r="3520">
          <cell r="A3520" t="str">
            <v>SINAPI 89567</v>
          </cell>
        </row>
        <row r="3521">
          <cell r="A3521" t="str">
            <v>SINAPI 89568</v>
          </cell>
        </row>
        <row r="3522">
          <cell r="A3522" t="str">
            <v>SINAPI 89569</v>
          </cell>
        </row>
        <row r="3523">
          <cell r="A3523" t="str">
            <v>SINAPI 89570</v>
          </cell>
        </row>
        <row r="3524">
          <cell r="A3524" t="str">
            <v>SINAPI 89571</v>
          </cell>
        </row>
        <row r="3525">
          <cell r="A3525" t="str">
            <v>SINAPI 89572</v>
          </cell>
        </row>
        <row r="3526">
          <cell r="A3526" t="str">
            <v>SINAPI 89573</v>
          </cell>
        </row>
        <row r="3527">
          <cell r="A3527" t="str">
            <v>SINAPI 89574</v>
          </cell>
        </row>
        <row r="3528">
          <cell r="A3528" t="str">
            <v>SINAPI 89575</v>
          </cell>
        </row>
        <row r="3529">
          <cell r="A3529" t="str">
            <v>SINAPI 89577</v>
          </cell>
        </row>
        <row r="3530">
          <cell r="A3530" t="str">
            <v>SINAPI 89579</v>
          </cell>
        </row>
        <row r="3531">
          <cell r="A3531" t="str">
            <v>SINAPI 89581</v>
          </cell>
        </row>
        <row r="3532">
          <cell r="A3532" t="str">
            <v>SINAPI 89582</v>
          </cell>
        </row>
        <row r="3533">
          <cell r="A3533" t="str">
            <v>SINAPI 89583</v>
          </cell>
        </row>
        <row r="3534">
          <cell r="A3534" t="str">
            <v>SINAPI 89584</v>
          </cell>
        </row>
        <row r="3535">
          <cell r="A3535" t="str">
            <v>SINAPI 89585</v>
          </cell>
        </row>
        <row r="3536">
          <cell r="A3536" t="str">
            <v>SINAPI 89586</v>
          </cell>
        </row>
        <row r="3537">
          <cell r="A3537" t="str">
            <v>SINAPI 89587</v>
          </cell>
        </row>
        <row r="3538">
          <cell r="A3538" t="str">
            <v>SINAPI 89590</v>
          </cell>
        </row>
        <row r="3539">
          <cell r="A3539" t="str">
            <v>SINAPI 89591</v>
          </cell>
        </row>
        <row r="3540">
          <cell r="A3540" t="str">
            <v>SINAPI 89592</v>
          </cell>
        </row>
        <row r="3541">
          <cell r="A3541" t="str">
            <v>SINAPI 89593</v>
          </cell>
        </row>
        <row r="3542">
          <cell r="A3542" t="str">
            <v>SINAPI 89594</v>
          </cell>
        </row>
        <row r="3543">
          <cell r="A3543" t="str">
            <v>SINAPI 89595</v>
          </cell>
        </row>
        <row r="3544">
          <cell r="A3544" t="str">
            <v>SINAPI 89596</v>
          </cell>
        </row>
        <row r="3545">
          <cell r="A3545" t="str">
            <v>SINAPI 89597</v>
          </cell>
        </row>
        <row r="3546">
          <cell r="A3546" t="str">
            <v>SINAPI 89598</v>
          </cell>
        </row>
        <row r="3547">
          <cell r="A3547" t="str">
            <v>SINAPI 89599</v>
          </cell>
        </row>
        <row r="3548">
          <cell r="A3548" t="str">
            <v>SINAPI 89600</v>
          </cell>
        </row>
        <row r="3549">
          <cell r="A3549" t="str">
            <v>SINAPI 89605</v>
          </cell>
        </row>
        <row r="3550">
          <cell r="A3550" t="str">
            <v>SINAPI 89609</v>
          </cell>
        </row>
        <row r="3551">
          <cell r="A3551" t="str">
            <v>SINAPI 89610</v>
          </cell>
        </row>
        <row r="3552">
          <cell r="A3552" t="str">
            <v>SINAPI 89611</v>
          </cell>
        </row>
        <row r="3553">
          <cell r="A3553" t="str">
            <v>SINAPI 89612</v>
          </cell>
        </row>
        <row r="3554">
          <cell r="A3554" t="str">
            <v>SINAPI 89613</v>
          </cell>
        </row>
        <row r="3555">
          <cell r="A3555" t="str">
            <v>SINAPI 89614</v>
          </cell>
        </row>
        <row r="3556">
          <cell r="A3556" t="str">
            <v>SINAPI 89615</v>
          </cell>
        </row>
        <row r="3557">
          <cell r="A3557" t="str">
            <v>SINAPI 89616</v>
          </cell>
        </row>
        <row r="3558">
          <cell r="A3558" t="str">
            <v>SINAPI 89617</v>
          </cell>
        </row>
        <row r="3559">
          <cell r="A3559" t="str">
            <v>SINAPI 89618</v>
          </cell>
        </row>
        <row r="3560">
          <cell r="A3560" t="str">
            <v>SINAPI 89619</v>
          </cell>
        </row>
        <row r="3561">
          <cell r="A3561" t="str">
            <v>SINAPI 89620</v>
          </cell>
        </row>
        <row r="3562">
          <cell r="A3562" t="str">
            <v>SINAPI 89621</v>
          </cell>
        </row>
        <row r="3563">
          <cell r="A3563" t="str">
            <v>SINAPI 89622</v>
          </cell>
        </row>
        <row r="3564">
          <cell r="A3564" t="str">
            <v>SINAPI 89623</v>
          </cell>
        </row>
        <row r="3565">
          <cell r="A3565" t="str">
            <v>SINAPI 89624</v>
          </cell>
        </row>
        <row r="3566">
          <cell r="A3566" t="str">
            <v>SINAPI 89625</v>
          </cell>
        </row>
        <row r="3567">
          <cell r="A3567" t="str">
            <v>SINAPI 89626</v>
          </cell>
        </row>
        <row r="3568">
          <cell r="A3568" t="str">
            <v>SINAPI 89627</v>
          </cell>
        </row>
        <row r="3569">
          <cell r="A3569" t="str">
            <v>SINAPI 89628</v>
          </cell>
        </row>
        <row r="3570">
          <cell r="A3570" t="str">
            <v>SINAPI 89629</v>
          </cell>
        </row>
        <row r="3571">
          <cell r="A3571" t="str">
            <v>SINAPI 89630</v>
          </cell>
        </row>
        <row r="3572">
          <cell r="A3572" t="str">
            <v>SINAPI 89631</v>
          </cell>
        </row>
        <row r="3573">
          <cell r="A3573" t="str">
            <v>SINAPI 89632</v>
          </cell>
        </row>
        <row r="3574">
          <cell r="A3574" t="str">
            <v>SINAPI 89637</v>
          </cell>
        </row>
        <row r="3575">
          <cell r="A3575" t="str">
            <v>SINAPI 89638</v>
          </cell>
        </row>
        <row r="3576">
          <cell r="A3576" t="str">
            <v>SINAPI 89639</v>
          </cell>
        </row>
        <row r="3577">
          <cell r="A3577" t="str">
            <v>SINAPI 89640</v>
          </cell>
        </row>
        <row r="3578">
          <cell r="A3578" t="str">
            <v>SINAPI 89641</v>
          </cell>
        </row>
        <row r="3579">
          <cell r="A3579" t="str">
            <v>SINAPI 89642</v>
          </cell>
        </row>
        <row r="3580">
          <cell r="A3580" t="str">
            <v>SINAPI 89643</v>
          </cell>
        </row>
        <row r="3581">
          <cell r="A3581" t="str">
            <v>SINAPI 89644</v>
          </cell>
        </row>
        <row r="3582">
          <cell r="A3582" t="str">
            <v>SINAPI 89645</v>
          </cell>
        </row>
        <row r="3583">
          <cell r="A3583" t="str">
            <v>SINAPI 89646</v>
          </cell>
        </row>
        <row r="3584">
          <cell r="A3584" t="str">
            <v>SINAPI 89647</v>
          </cell>
        </row>
        <row r="3585">
          <cell r="A3585" t="str">
            <v>SINAPI 89648</v>
          </cell>
        </row>
        <row r="3586">
          <cell r="A3586" t="str">
            <v>SINAPI 89649</v>
          </cell>
        </row>
        <row r="3587">
          <cell r="A3587" t="str">
            <v>SINAPI 89650</v>
          </cell>
        </row>
        <row r="3588">
          <cell r="A3588" t="str">
            <v>SINAPI 89651</v>
          </cell>
        </row>
        <row r="3589">
          <cell r="A3589" t="str">
            <v>SINAPI 89652</v>
          </cell>
        </row>
        <row r="3590">
          <cell r="A3590" t="str">
            <v>SINAPI 89653</v>
          </cell>
        </row>
        <row r="3591">
          <cell r="A3591" t="str">
            <v>SINAPI 89654</v>
          </cell>
        </row>
        <row r="3592">
          <cell r="A3592" t="str">
            <v>SINAPI 89655</v>
          </cell>
        </row>
        <row r="3593">
          <cell r="A3593" t="str">
            <v>SINAPI 89656</v>
          </cell>
        </row>
        <row r="3594">
          <cell r="A3594" t="str">
            <v>SINAPI 89657</v>
          </cell>
        </row>
        <row r="3595">
          <cell r="A3595" t="str">
            <v>SINAPI 89658</v>
          </cell>
        </row>
        <row r="3596">
          <cell r="A3596" t="str">
            <v>SINAPI 89659</v>
          </cell>
        </row>
        <row r="3597">
          <cell r="A3597" t="str">
            <v>SINAPI 89660</v>
          </cell>
        </row>
        <row r="3598">
          <cell r="A3598" t="str">
            <v>SINAPI 89661</v>
          </cell>
        </row>
        <row r="3599">
          <cell r="A3599" t="str">
            <v>SINAPI 89662</v>
          </cell>
        </row>
        <row r="3600">
          <cell r="A3600" t="str">
            <v>SINAPI 89663</v>
          </cell>
        </row>
        <row r="3601">
          <cell r="A3601" t="str">
            <v>SINAPI 89664</v>
          </cell>
        </row>
        <row r="3602">
          <cell r="A3602" t="str">
            <v>SINAPI 89665</v>
          </cell>
        </row>
        <row r="3603">
          <cell r="A3603" t="str">
            <v>SINAPI 89666</v>
          </cell>
        </row>
        <row r="3604">
          <cell r="A3604" t="str">
            <v>SINAPI 89667</v>
          </cell>
        </row>
        <row r="3605">
          <cell r="A3605" t="str">
            <v>SINAPI 89668</v>
          </cell>
        </row>
        <row r="3606">
          <cell r="A3606" t="str">
            <v>SINAPI 89669</v>
          </cell>
        </row>
        <row r="3607">
          <cell r="A3607" t="str">
            <v>SINAPI 89670</v>
          </cell>
        </row>
        <row r="3608">
          <cell r="A3608" t="str">
            <v>SINAPI 89671</v>
          </cell>
        </row>
        <row r="3609">
          <cell r="A3609" t="str">
            <v>SINAPI 89672</v>
          </cell>
        </row>
        <row r="3610">
          <cell r="A3610" t="str">
            <v>SINAPI 89673</v>
          </cell>
        </row>
        <row r="3611">
          <cell r="A3611" t="str">
            <v>SINAPI 89674</v>
          </cell>
        </row>
        <row r="3612">
          <cell r="A3612" t="str">
            <v>SINAPI 89675</v>
          </cell>
        </row>
        <row r="3613">
          <cell r="A3613" t="str">
            <v>SINAPI 89676</v>
          </cell>
        </row>
        <row r="3614">
          <cell r="A3614" t="str">
            <v>SINAPI 89677</v>
          </cell>
        </row>
        <row r="3615">
          <cell r="A3615" t="str">
            <v>SINAPI 89678</v>
          </cell>
        </row>
        <row r="3616">
          <cell r="A3616" t="str">
            <v>SINAPI 89679</v>
          </cell>
        </row>
        <row r="3617">
          <cell r="A3617" t="str">
            <v>SINAPI 89680</v>
          </cell>
        </row>
        <row r="3618">
          <cell r="A3618" t="str">
            <v>SINAPI 89681</v>
          </cell>
        </row>
        <row r="3619">
          <cell r="A3619" t="str">
            <v>SINAPI 89682</v>
          </cell>
        </row>
        <row r="3620">
          <cell r="A3620" t="str">
            <v>SINAPI 89684</v>
          </cell>
        </row>
        <row r="3621">
          <cell r="A3621" t="str">
            <v>SINAPI 89685</v>
          </cell>
        </row>
        <row r="3622">
          <cell r="A3622" t="str">
            <v>SINAPI 89686</v>
          </cell>
        </row>
        <row r="3623">
          <cell r="A3623" t="str">
            <v>SINAPI 89687</v>
          </cell>
        </row>
        <row r="3624">
          <cell r="A3624" t="str">
            <v>SINAPI 89689</v>
          </cell>
        </row>
        <row r="3625">
          <cell r="A3625" t="str">
            <v>SINAPI 89690</v>
          </cell>
        </row>
        <row r="3626">
          <cell r="A3626" t="str">
            <v>SINAPI 89691</v>
          </cell>
        </row>
        <row r="3627">
          <cell r="A3627" t="str">
            <v>SINAPI 89692</v>
          </cell>
        </row>
        <row r="3628">
          <cell r="A3628" t="str">
            <v>SINAPI 89693</v>
          </cell>
        </row>
        <row r="3629">
          <cell r="A3629" t="str">
            <v>SINAPI 89694</v>
          </cell>
        </row>
        <row r="3630">
          <cell r="A3630" t="str">
            <v>SINAPI 89695</v>
          </cell>
        </row>
        <row r="3631">
          <cell r="A3631" t="str">
            <v>SINAPI 89696</v>
          </cell>
        </row>
        <row r="3632">
          <cell r="A3632" t="str">
            <v>SINAPI 89697</v>
          </cell>
        </row>
        <row r="3633">
          <cell r="A3633" t="str">
            <v>SINAPI 89698</v>
          </cell>
        </row>
        <row r="3634">
          <cell r="A3634" t="str">
            <v>SINAPI 89699</v>
          </cell>
        </row>
        <row r="3635">
          <cell r="A3635" t="str">
            <v>SINAPI 89700</v>
          </cell>
        </row>
        <row r="3636">
          <cell r="A3636" t="str">
            <v>SINAPI 89701</v>
          </cell>
        </row>
        <row r="3637">
          <cell r="A3637" t="str">
            <v>SINAPI 89702</v>
          </cell>
        </row>
        <row r="3638">
          <cell r="A3638" t="str">
            <v>SINAPI 89703</v>
          </cell>
        </row>
        <row r="3639">
          <cell r="A3639" t="str">
            <v>SINAPI 89704</v>
          </cell>
        </row>
        <row r="3640">
          <cell r="A3640" t="str">
            <v>SINAPI 89705</v>
          </cell>
        </row>
        <row r="3641">
          <cell r="A3641" t="str">
            <v>SINAPI 89706</v>
          </cell>
        </row>
        <row r="3642">
          <cell r="A3642" t="str">
            <v>SINAPI 89718</v>
          </cell>
        </row>
        <row r="3643">
          <cell r="A3643" t="str">
            <v>SINAPI 89719</v>
          </cell>
        </row>
        <row r="3644">
          <cell r="A3644" t="str">
            <v>SINAPI 89720</v>
          </cell>
        </row>
        <row r="3645">
          <cell r="A3645" t="str">
            <v>SINAPI 89721</v>
          </cell>
        </row>
        <row r="3646">
          <cell r="A3646" t="str">
            <v>SINAPI 89722</v>
          </cell>
        </row>
        <row r="3647">
          <cell r="A3647" t="str">
            <v>SINAPI 89723</v>
          </cell>
        </row>
        <row r="3648">
          <cell r="A3648" t="str">
            <v>SINAPI 89724</v>
          </cell>
        </row>
        <row r="3649">
          <cell r="A3649" t="str">
            <v>SINAPI 89725</v>
          </cell>
        </row>
        <row r="3650">
          <cell r="A3650" t="str">
            <v>SINAPI 89726</v>
          </cell>
        </row>
        <row r="3651">
          <cell r="A3651" t="str">
            <v>SINAPI 89727</v>
          </cell>
        </row>
        <row r="3652">
          <cell r="A3652" t="str">
            <v>SINAPI 89728</v>
          </cell>
        </row>
        <row r="3653">
          <cell r="A3653" t="str">
            <v>SINAPI 89729</v>
          </cell>
        </row>
        <row r="3654">
          <cell r="A3654" t="str">
            <v>SINAPI 89730</v>
          </cell>
        </row>
        <row r="3655">
          <cell r="A3655" t="str">
            <v>SINAPI 89731</v>
          </cell>
        </row>
        <row r="3656">
          <cell r="A3656" t="str">
            <v>SINAPI 89732</v>
          </cell>
        </row>
        <row r="3657">
          <cell r="A3657" t="str">
            <v>SINAPI 89733</v>
          </cell>
        </row>
        <row r="3658">
          <cell r="A3658" t="str">
            <v>SINAPI 89734</v>
          </cell>
        </row>
        <row r="3659">
          <cell r="A3659" t="str">
            <v>SINAPI 89735</v>
          </cell>
        </row>
        <row r="3660">
          <cell r="A3660" t="str">
            <v>SINAPI 89736</v>
          </cell>
        </row>
        <row r="3661">
          <cell r="A3661" t="str">
            <v>SINAPI 89737</v>
          </cell>
        </row>
        <row r="3662">
          <cell r="A3662" t="str">
            <v>SINAPI 89738</v>
          </cell>
        </row>
        <row r="3663">
          <cell r="A3663" t="str">
            <v>SINAPI 89739</v>
          </cell>
        </row>
        <row r="3664">
          <cell r="A3664" t="str">
            <v>SINAPI 89740</v>
          </cell>
        </row>
        <row r="3665">
          <cell r="A3665" t="str">
            <v>SINAPI 89741</v>
          </cell>
        </row>
        <row r="3666">
          <cell r="A3666" t="str">
            <v>SINAPI 89742</v>
          </cell>
        </row>
        <row r="3667">
          <cell r="A3667" t="str">
            <v>SINAPI 89743</v>
          </cell>
        </row>
        <row r="3668">
          <cell r="A3668" t="str">
            <v>SINAPI 89744</v>
          </cell>
        </row>
        <row r="3669">
          <cell r="A3669" t="str">
            <v>SINAPI 89745</v>
          </cell>
        </row>
        <row r="3670">
          <cell r="A3670" t="str">
            <v>SINAPI 89746</v>
          </cell>
        </row>
        <row r="3671">
          <cell r="A3671" t="str">
            <v>SINAPI 89747</v>
          </cell>
        </row>
        <row r="3672">
          <cell r="A3672" t="str">
            <v>SINAPI 89748</v>
          </cell>
        </row>
        <row r="3673">
          <cell r="A3673" t="str">
            <v>SINAPI 89749</v>
          </cell>
        </row>
        <row r="3674">
          <cell r="A3674" t="str">
            <v>SINAPI 89750</v>
          </cell>
        </row>
        <row r="3675">
          <cell r="A3675" t="str">
            <v>SINAPI 89751</v>
          </cell>
        </row>
        <row r="3676">
          <cell r="A3676" t="str">
            <v>SINAPI 89752</v>
          </cell>
        </row>
        <row r="3677">
          <cell r="A3677" t="str">
            <v>SINAPI 89753</v>
          </cell>
        </row>
        <row r="3678">
          <cell r="A3678" t="str">
            <v>SINAPI 89754</v>
          </cell>
        </row>
        <row r="3679">
          <cell r="A3679" t="str">
            <v>SINAPI 89755</v>
          </cell>
        </row>
        <row r="3680">
          <cell r="A3680" t="str">
            <v>SINAPI 89756</v>
          </cell>
        </row>
        <row r="3681">
          <cell r="A3681" t="str">
            <v>SINAPI 89757</v>
          </cell>
        </row>
        <row r="3682">
          <cell r="A3682" t="str">
            <v>SINAPI 89758</v>
          </cell>
        </row>
        <row r="3683">
          <cell r="A3683" t="str">
            <v>SINAPI 89759</v>
          </cell>
        </row>
        <row r="3684">
          <cell r="A3684" t="str">
            <v>SINAPI 89760</v>
          </cell>
        </row>
        <row r="3685">
          <cell r="A3685" t="str">
            <v>SINAPI 89761</v>
          </cell>
        </row>
        <row r="3686">
          <cell r="A3686" t="str">
            <v>SINAPI 89762</v>
          </cell>
        </row>
        <row r="3687">
          <cell r="A3687" t="str">
            <v>SINAPI 89763</v>
          </cell>
        </row>
        <row r="3688">
          <cell r="A3688" t="str">
            <v>SINAPI 89764</v>
          </cell>
        </row>
        <row r="3689">
          <cell r="A3689" t="str">
            <v>SINAPI 89765</v>
          </cell>
        </row>
        <row r="3690">
          <cell r="A3690" t="str">
            <v>SINAPI 89766</v>
          </cell>
        </row>
        <row r="3691">
          <cell r="A3691" t="str">
            <v>SINAPI 89767</v>
          </cell>
        </row>
        <row r="3692">
          <cell r="A3692" t="str">
            <v>SINAPI 89768</v>
          </cell>
        </row>
        <row r="3693">
          <cell r="A3693" t="str">
            <v>SINAPI 89769</v>
          </cell>
        </row>
        <row r="3694">
          <cell r="A3694" t="str">
            <v>SINAPI 89772</v>
          </cell>
        </row>
        <row r="3695">
          <cell r="A3695" t="str">
            <v>SINAPI 89774</v>
          </cell>
        </row>
        <row r="3696">
          <cell r="A3696" t="str">
            <v>SINAPI 89776</v>
          </cell>
        </row>
        <row r="3697">
          <cell r="A3697" t="str">
            <v>SINAPI 89777</v>
          </cell>
        </row>
        <row r="3698">
          <cell r="A3698" t="str">
            <v>SINAPI 89778</v>
          </cell>
        </row>
        <row r="3699">
          <cell r="A3699" t="str">
            <v>SINAPI 89779</v>
          </cell>
        </row>
        <row r="3700">
          <cell r="A3700" t="str">
            <v>SINAPI 89780</v>
          </cell>
        </row>
        <row r="3701">
          <cell r="A3701" t="str">
            <v>SINAPI 89781</v>
          </cell>
        </row>
        <row r="3702">
          <cell r="A3702" t="str">
            <v>SINAPI 89782</v>
          </cell>
        </row>
        <row r="3703">
          <cell r="A3703" t="str">
            <v>SINAPI 89783</v>
          </cell>
        </row>
        <row r="3704">
          <cell r="A3704" t="str">
            <v>SINAPI 89784</v>
          </cell>
        </row>
        <row r="3705">
          <cell r="A3705" t="str">
            <v>SINAPI 89785</v>
          </cell>
        </row>
        <row r="3706">
          <cell r="A3706" t="str">
            <v>SINAPI 89786</v>
          </cell>
        </row>
        <row r="3707">
          <cell r="A3707" t="str">
            <v>SINAPI 89787</v>
          </cell>
        </row>
        <row r="3708">
          <cell r="A3708" t="str">
            <v>SINAPI 89788</v>
          </cell>
        </row>
        <row r="3709">
          <cell r="A3709" t="str">
            <v>SINAPI 89789</v>
          </cell>
        </row>
        <row r="3710">
          <cell r="A3710" t="str">
            <v>SINAPI 89790</v>
          </cell>
        </row>
        <row r="3711">
          <cell r="A3711" t="str">
            <v>SINAPI 89791</v>
          </cell>
        </row>
        <row r="3712">
          <cell r="A3712" t="str">
            <v>SINAPI 89792</v>
          </cell>
        </row>
        <row r="3713">
          <cell r="A3713" t="str">
            <v>SINAPI 89793</v>
          </cell>
        </row>
        <row r="3714">
          <cell r="A3714" t="str">
            <v>SINAPI 89794</v>
          </cell>
        </row>
        <row r="3715">
          <cell r="A3715" t="str">
            <v>SINAPI 89795</v>
          </cell>
        </row>
        <row r="3716">
          <cell r="A3716" t="str">
            <v>SINAPI 89796</v>
          </cell>
        </row>
        <row r="3717">
          <cell r="A3717" t="str">
            <v>SINAPI 89797</v>
          </cell>
        </row>
        <row r="3718">
          <cell r="A3718" t="str">
            <v>SINAPI 89801</v>
          </cell>
        </row>
        <row r="3719">
          <cell r="A3719" t="str">
            <v>SINAPI 89802</v>
          </cell>
        </row>
        <row r="3720">
          <cell r="A3720" t="str">
            <v>SINAPI 89803</v>
          </cell>
        </row>
        <row r="3721">
          <cell r="A3721" t="str">
            <v>SINAPI 89804</v>
          </cell>
        </row>
        <row r="3722">
          <cell r="A3722" t="str">
            <v>SINAPI 89805</v>
          </cell>
        </row>
        <row r="3723">
          <cell r="A3723" t="str">
            <v>SINAPI 89806</v>
          </cell>
        </row>
        <row r="3724">
          <cell r="A3724" t="str">
            <v>SINAPI 89807</v>
          </cell>
        </row>
        <row r="3725">
          <cell r="A3725" t="str">
            <v>SINAPI 89808</v>
          </cell>
        </row>
        <row r="3726">
          <cell r="A3726" t="str">
            <v>SINAPI 89809</v>
          </cell>
        </row>
        <row r="3727">
          <cell r="A3727" t="str">
            <v>SINAPI 89810</v>
          </cell>
        </row>
        <row r="3728">
          <cell r="A3728" t="str">
            <v>SINAPI 89811</v>
          </cell>
        </row>
        <row r="3729">
          <cell r="A3729" t="str">
            <v>SINAPI 89812</v>
          </cell>
        </row>
        <row r="3730">
          <cell r="A3730" t="str">
            <v>SINAPI 89813</v>
          </cell>
        </row>
        <row r="3731">
          <cell r="A3731" t="str">
            <v>SINAPI 89814</v>
          </cell>
        </row>
        <row r="3732">
          <cell r="A3732" t="str">
            <v>SINAPI 89815</v>
          </cell>
        </row>
        <row r="3733">
          <cell r="A3733" t="str">
            <v>SINAPI 89816</v>
          </cell>
        </row>
        <row r="3734">
          <cell r="A3734" t="str">
            <v>SINAPI 89817</v>
          </cell>
        </row>
        <row r="3735">
          <cell r="A3735" t="str">
            <v>SINAPI 89818</v>
          </cell>
        </row>
        <row r="3736">
          <cell r="A3736" t="str">
            <v>SINAPI 89819</v>
          </cell>
        </row>
        <row r="3737">
          <cell r="A3737" t="str">
            <v>SINAPI 89820</v>
          </cell>
        </row>
        <row r="3738">
          <cell r="A3738" t="str">
            <v>SINAPI 89821</v>
          </cell>
        </row>
        <row r="3739">
          <cell r="A3739" t="str">
            <v>SINAPI 89822</v>
          </cell>
        </row>
        <row r="3740">
          <cell r="A3740" t="str">
            <v>SINAPI 89823</v>
          </cell>
        </row>
        <row r="3741">
          <cell r="A3741" t="str">
            <v>SINAPI 89824</v>
          </cell>
        </row>
        <row r="3742">
          <cell r="A3742" t="str">
            <v>SINAPI 89825</v>
          </cell>
        </row>
        <row r="3743">
          <cell r="A3743" t="str">
            <v>SINAPI 89826</v>
          </cell>
        </row>
        <row r="3744">
          <cell r="A3744" t="str">
            <v>SINAPI 89827</v>
          </cell>
        </row>
        <row r="3745">
          <cell r="A3745" t="str">
            <v>SINAPI 89828</v>
          </cell>
        </row>
        <row r="3746">
          <cell r="A3746" t="str">
            <v>SINAPI 89829</v>
          </cell>
        </row>
        <row r="3747">
          <cell r="A3747" t="str">
            <v>SINAPI 89830</v>
          </cell>
        </row>
        <row r="3748">
          <cell r="A3748" t="str">
            <v>SINAPI 89831</v>
          </cell>
        </row>
        <row r="3749">
          <cell r="A3749" t="str">
            <v>SINAPI 89832</v>
          </cell>
        </row>
        <row r="3750">
          <cell r="A3750" t="str">
            <v>SINAPI 89833</v>
          </cell>
        </row>
        <row r="3751">
          <cell r="A3751" t="str">
            <v>SINAPI 89834</v>
          </cell>
        </row>
        <row r="3752">
          <cell r="A3752" t="str">
            <v>SINAPI 89835</v>
          </cell>
        </row>
        <row r="3753">
          <cell r="A3753" t="str">
            <v>SINAPI 89836</v>
          </cell>
        </row>
        <row r="3754">
          <cell r="A3754" t="str">
            <v>SINAPI 89837</v>
          </cell>
        </row>
        <row r="3755">
          <cell r="A3755" t="str">
            <v>SINAPI 89838</v>
          </cell>
        </row>
        <row r="3756">
          <cell r="A3756" t="str">
            <v>SINAPI 89839</v>
          </cell>
        </row>
        <row r="3757">
          <cell r="A3757" t="str">
            <v>SINAPI 89840</v>
          </cell>
        </row>
        <row r="3758">
          <cell r="A3758" t="str">
            <v>SINAPI 89841</v>
          </cell>
        </row>
        <row r="3759">
          <cell r="A3759" t="str">
            <v>SINAPI 89842</v>
          </cell>
        </row>
        <row r="3760">
          <cell r="A3760" t="str">
            <v>SINAPI 89844</v>
          </cell>
        </row>
        <row r="3761">
          <cell r="A3761" t="str">
            <v>SINAPI 89845</v>
          </cell>
        </row>
        <row r="3762">
          <cell r="A3762" t="str">
            <v>SINAPI 89846</v>
          </cell>
        </row>
        <row r="3763">
          <cell r="A3763" t="str">
            <v>SINAPI 89847</v>
          </cell>
        </row>
        <row r="3764">
          <cell r="A3764" t="str">
            <v>SINAPI 89850</v>
          </cell>
        </row>
        <row r="3765">
          <cell r="A3765" t="str">
            <v>SINAPI 89851</v>
          </cell>
        </row>
        <row r="3766">
          <cell r="A3766" t="str">
            <v>SINAPI 89852</v>
          </cell>
        </row>
        <row r="3767">
          <cell r="A3767" t="str">
            <v>SINAPI 89853</v>
          </cell>
        </row>
        <row r="3768">
          <cell r="A3768" t="str">
            <v>SINAPI 89854</v>
          </cell>
        </row>
        <row r="3769">
          <cell r="A3769" t="str">
            <v>SINAPI 89855</v>
          </cell>
        </row>
        <row r="3770">
          <cell r="A3770" t="str">
            <v>SINAPI 89856</v>
          </cell>
        </row>
        <row r="3771">
          <cell r="A3771" t="str">
            <v>SINAPI 89857</v>
          </cell>
        </row>
        <row r="3772">
          <cell r="A3772" t="str">
            <v>SINAPI 89859</v>
          </cell>
        </row>
        <row r="3773">
          <cell r="A3773" t="str">
            <v>SINAPI 89860</v>
          </cell>
        </row>
        <row r="3774">
          <cell r="A3774" t="str">
            <v>SINAPI 89861</v>
          </cell>
        </row>
        <row r="3775">
          <cell r="A3775" t="str">
            <v>SINAPI 89862</v>
          </cell>
        </row>
        <row r="3776">
          <cell r="A3776" t="str">
            <v>SINAPI 89863</v>
          </cell>
        </row>
        <row r="3777">
          <cell r="A3777" t="str">
            <v>SINAPI 89866</v>
          </cell>
        </row>
        <row r="3778">
          <cell r="A3778" t="str">
            <v>SINAPI 89867</v>
          </cell>
        </row>
        <row r="3779">
          <cell r="A3779" t="str">
            <v>SINAPI 89868</v>
          </cell>
        </row>
        <row r="3780">
          <cell r="A3780" t="str">
            <v>SINAPI 89869</v>
          </cell>
        </row>
        <row r="3781">
          <cell r="A3781" t="str">
            <v>SINAPI 89979</v>
          </cell>
        </row>
        <row r="3782">
          <cell r="A3782" t="str">
            <v>SINAPI 89980</v>
          </cell>
        </row>
        <row r="3783">
          <cell r="A3783" t="str">
            <v>SINAPI 89981</v>
          </cell>
        </row>
        <row r="3784">
          <cell r="A3784" t="str">
            <v>SINAPI 90373</v>
          </cell>
        </row>
        <row r="3785">
          <cell r="A3785" t="str">
            <v>SINAPI 90374</v>
          </cell>
        </row>
        <row r="3786">
          <cell r="A3786" t="str">
            <v>SINAPI 90375</v>
          </cell>
        </row>
        <row r="3787">
          <cell r="A3787" t="str">
            <v>SINAPI 92287</v>
          </cell>
        </row>
        <row r="3788">
          <cell r="A3788" t="str">
            <v>SINAPI 92288</v>
          </cell>
        </row>
        <row r="3789">
          <cell r="A3789" t="str">
            <v>SINAPI 92289</v>
          </cell>
        </row>
        <row r="3790">
          <cell r="A3790" t="str">
            <v>SINAPI 92290</v>
          </cell>
        </row>
        <row r="3791">
          <cell r="A3791" t="str">
            <v>SINAPI 92291</v>
          </cell>
        </row>
        <row r="3792">
          <cell r="A3792" t="str">
            <v>SINAPI 92292</v>
          </cell>
        </row>
        <row r="3793">
          <cell r="A3793" t="str">
            <v>SINAPI 92293</v>
          </cell>
        </row>
        <row r="3794">
          <cell r="A3794" t="str">
            <v>SINAPI 92294</v>
          </cell>
        </row>
        <row r="3795">
          <cell r="A3795" t="str">
            <v>SINAPI 92295</v>
          </cell>
        </row>
        <row r="3796">
          <cell r="A3796" t="str">
            <v>SINAPI 92296</v>
          </cell>
        </row>
        <row r="3797">
          <cell r="A3797" t="str">
            <v>SINAPI 92297</v>
          </cell>
        </row>
        <row r="3798">
          <cell r="A3798" t="str">
            <v>SINAPI 92298</v>
          </cell>
        </row>
        <row r="3799">
          <cell r="A3799" t="str">
            <v>SINAPI 92299</v>
          </cell>
        </row>
        <row r="3800">
          <cell r="A3800" t="str">
            <v>SINAPI 92300</v>
          </cell>
        </row>
        <row r="3801">
          <cell r="A3801" t="str">
            <v>SINAPI 92301</v>
          </cell>
        </row>
        <row r="3802">
          <cell r="A3802" t="str">
            <v>SINAPI 92302</v>
          </cell>
        </row>
        <row r="3803">
          <cell r="A3803" t="str">
            <v>SINAPI 92303</v>
          </cell>
        </row>
        <row r="3804">
          <cell r="A3804" t="str">
            <v>SINAPI 92304</v>
          </cell>
        </row>
        <row r="3805">
          <cell r="A3805" t="str">
            <v>SINAPI 92311</v>
          </cell>
        </row>
        <row r="3806">
          <cell r="A3806" t="str">
            <v>SINAPI 92312</v>
          </cell>
        </row>
        <row r="3807">
          <cell r="A3807" t="str">
            <v>SINAPI 92313</v>
          </cell>
        </row>
        <row r="3808">
          <cell r="A3808" t="str">
            <v>SINAPI 92314</v>
          </cell>
        </row>
        <row r="3809">
          <cell r="A3809" t="str">
            <v>SINAPI 92315</v>
          </cell>
        </row>
        <row r="3810">
          <cell r="A3810" t="str">
            <v>SINAPI 92316</v>
          </cell>
        </row>
        <row r="3811">
          <cell r="A3811" t="str">
            <v>SINAPI 92317</v>
          </cell>
        </row>
        <row r="3812">
          <cell r="A3812" t="str">
            <v>SINAPI 92318</v>
          </cell>
        </row>
        <row r="3813">
          <cell r="A3813" t="str">
            <v>SINAPI 92319</v>
          </cell>
        </row>
        <row r="3814">
          <cell r="A3814" t="str">
            <v>SINAPI 92326</v>
          </cell>
        </row>
        <row r="3815">
          <cell r="A3815" t="str">
            <v>SINAPI 92327</v>
          </cell>
        </row>
        <row r="3816">
          <cell r="A3816" t="str">
            <v>SINAPI 92328</v>
          </cell>
        </row>
        <row r="3817">
          <cell r="A3817" t="str">
            <v>SINAPI 92329</v>
          </cell>
        </row>
        <row r="3818">
          <cell r="A3818" t="str">
            <v>SINAPI 92330</v>
          </cell>
        </row>
        <row r="3819">
          <cell r="A3819" t="str">
            <v>SINAPI 92331</v>
          </cell>
        </row>
        <row r="3820">
          <cell r="A3820" t="str">
            <v>SINAPI 92332</v>
          </cell>
        </row>
        <row r="3821">
          <cell r="A3821" t="str">
            <v>SINAPI 92333</v>
          </cell>
        </row>
        <row r="3822">
          <cell r="A3822" t="str">
            <v>SINAPI 92334</v>
          </cell>
        </row>
        <row r="3823">
          <cell r="A3823" t="str">
            <v>SINAPI 92344</v>
          </cell>
        </row>
        <row r="3824">
          <cell r="A3824" t="str">
            <v>SINAPI 92345</v>
          </cell>
        </row>
        <row r="3825">
          <cell r="A3825" t="str">
            <v>SINAPI 92346</v>
          </cell>
        </row>
        <row r="3826">
          <cell r="A3826" t="str">
            <v>SINAPI 92347</v>
          </cell>
        </row>
        <row r="3827">
          <cell r="A3827" t="str">
            <v>SINAPI 92348</v>
          </cell>
        </row>
        <row r="3828">
          <cell r="A3828" t="str">
            <v>SINAPI 92349</v>
          </cell>
        </row>
        <row r="3829">
          <cell r="A3829" t="str">
            <v>SINAPI 92350</v>
          </cell>
        </row>
        <row r="3830">
          <cell r="A3830" t="str">
            <v>SINAPI 92351</v>
          </cell>
        </row>
        <row r="3831">
          <cell r="A3831" t="str">
            <v>SINAPI 92352</v>
          </cell>
        </row>
        <row r="3832">
          <cell r="A3832" t="str">
            <v>SINAPI 92353</v>
          </cell>
        </row>
        <row r="3833">
          <cell r="A3833" t="str">
            <v>SINAPI 92354</v>
          </cell>
        </row>
        <row r="3834">
          <cell r="A3834" t="str">
            <v>SINAPI 92355</v>
          </cell>
        </row>
        <row r="3835">
          <cell r="A3835" t="str">
            <v>SINAPI 92356</v>
          </cell>
        </row>
        <row r="3836">
          <cell r="A3836" t="str">
            <v>SINAPI 92357</v>
          </cell>
        </row>
        <row r="3837">
          <cell r="A3837" t="str">
            <v>SINAPI 92358</v>
          </cell>
        </row>
        <row r="3838">
          <cell r="A3838" t="str">
            <v>SINAPI 92369</v>
          </cell>
        </row>
        <row r="3839">
          <cell r="A3839" t="str">
            <v>SINAPI 92370</v>
          </cell>
        </row>
        <row r="3840">
          <cell r="A3840" t="str">
            <v>SINAPI 92371</v>
          </cell>
        </row>
        <row r="3841">
          <cell r="A3841" t="str">
            <v>SINAPI 92372</v>
          </cell>
        </row>
        <row r="3842">
          <cell r="A3842" t="str">
            <v>SINAPI 92373</v>
          </cell>
        </row>
        <row r="3843">
          <cell r="A3843" t="str">
            <v>SINAPI 92374</v>
          </cell>
        </row>
        <row r="3844">
          <cell r="A3844" t="str">
            <v>SINAPI 92375</v>
          </cell>
        </row>
        <row r="3845">
          <cell r="A3845" t="str">
            <v>SINAPI 92376</v>
          </cell>
        </row>
        <row r="3846">
          <cell r="A3846" t="str">
            <v>SINAPI 92377</v>
          </cell>
        </row>
        <row r="3847">
          <cell r="A3847" t="str">
            <v>SINAPI 92378</v>
          </cell>
        </row>
        <row r="3848">
          <cell r="A3848" t="str">
            <v>SINAPI 92379</v>
          </cell>
        </row>
        <row r="3849">
          <cell r="A3849" t="str">
            <v>SINAPI 92380</v>
          </cell>
        </row>
        <row r="3850">
          <cell r="A3850" t="str">
            <v>SINAPI 92381</v>
          </cell>
        </row>
        <row r="3851">
          <cell r="A3851" t="str">
            <v>SINAPI 92382</v>
          </cell>
        </row>
        <row r="3852">
          <cell r="A3852" t="str">
            <v>SINAPI 92383</v>
          </cell>
        </row>
        <row r="3853">
          <cell r="A3853" t="str">
            <v>SINAPI 92384</v>
          </cell>
        </row>
        <row r="3854">
          <cell r="A3854" t="str">
            <v>SINAPI 92385</v>
          </cell>
        </row>
        <row r="3855">
          <cell r="A3855" t="str">
            <v>SINAPI 92386</v>
          </cell>
        </row>
        <row r="3856">
          <cell r="A3856" t="str">
            <v>SINAPI 92387</v>
          </cell>
        </row>
        <row r="3857">
          <cell r="A3857" t="str">
            <v>SINAPI 92388</v>
          </cell>
        </row>
        <row r="3858">
          <cell r="A3858" t="str">
            <v>SINAPI 92389</v>
          </cell>
        </row>
        <row r="3859">
          <cell r="A3859" t="str">
            <v>SINAPI 92390</v>
          </cell>
        </row>
        <row r="3860">
          <cell r="A3860" t="str">
            <v>SINAPI 92635</v>
          </cell>
        </row>
        <row r="3861">
          <cell r="A3861" t="str">
            <v>SINAPI 92636</v>
          </cell>
        </row>
        <row r="3862">
          <cell r="A3862" t="str">
            <v>SINAPI 92637</v>
          </cell>
        </row>
        <row r="3863">
          <cell r="A3863" t="str">
            <v>SINAPI 92638</v>
          </cell>
        </row>
        <row r="3864">
          <cell r="A3864" t="str">
            <v>SINAPI 92639</v>
          </cell>
        </row>
        <row r="3865">
          <cell r="A3865" t="str">
            <v>SINAPI 92640</v>
          </cell>
        </row>
        <row r="3866">
          <cell r="A3866" t="str">
            <v>SINAPI 92642</v>
          </cell>
        </row>
        <row r="3867">
          <cell r="A3867" t="str">
            <v>SINAPI 92644</v>
          </cell>
        </row>
        <row r="3868">
          <cell r="A3868" t="str">
            <v>SINAPI 92657</v>
          </cell>
        </row>
        <row r="3869">
          <cell r="A3869" t="str">
            <v>SINAPI 92658</v>
          </cell>
        </row>
        <row r="3870">
          <cell r="A3870" t="str">
            <v>SINAPI 92659</v>
          </cell>
        </row>
        <row r="3871">
          <cell r="A3871" t="str">
            <v>SINAPI 92660</v>
          </cell>
        </row>
        <row r="3872">
          <cell r="A3872" t="str">
            <v>SINAPI 92661</v>
          </cell>
        </row>
        <row r="3873">
          <cell r="A3873" t="str">
            <v>SINAPI 92662</v>
          </cell>
        </row>
        <row r="3874">
          <cell r="A3874" t="str">
            <v>SINAPI 92663</v>
          </cell>
        </row>
        <row r="3875">
          <cell r="A3875" t="str">
            <v>SINAPI 92664</v>
          </cell>
        </row>
        <row r="3876">
          <cell r="A3876" t="str">
            <v>SINAPI 92665</v>
          </cell>
        </row>
        <row r="3877">
          <cell r="A3877" t="str">
            <v>SINAPI 92666</v>
          </cell>
        </row>
        <row r="3878">
          <cell r="A3878" t="str">
            <v>SINAPI 92667</v>
          </cell>
        </row>
        <row r="3879">
          <cell r="A3879" t="str">
            <v>SINAPI 92668</v>
          </cell>
        </row>
        <row r="3880">
          <cell r="A3880" t="str">
            <v>SINAPI 92669</v>
          </cell>
        </row>
        <row r="3881">
          <cell r="A3881" t="str">
            <v>SINAPI 92670</v>
          </cell>
        </row>
        <row r="3882">
          <cell r="A3882" t="str">
            <v>SINAPI 92671</v>
          </cell>
        </row>
        <row r="3883">
          <cell r="A3883" t="str">
            <v>SINAPI 92672</v>
          </cell>
        </row>
        <row r="3884">
          <cell r="A3884" t="str">
            <v>SINAPI 92673</v>
          </cell>
        </row>
        <row r="3885">
          <cell r="A3885" t="str">
            <v>SINAPI 92674</v>
          </cell>
        </row>
        <row r="3886">
          <cell r="A3886" t="str">
            <v>SINAPI 92675</v>
          </cell>
        </row>
        <row r="3887">
          <cell r="A3887" t="str">
            <v>SINAPI 92676</v>
          </cell>
        </row>
        <row r="3888">
          <cell r="A3888" t="str">
            <v>SINAPI 92677</v>
          </cell>
        </row>
        <row r="3889">
          <cell r="A3889" t="str">
            <v>SINAPI 92678</v>
          </cell>
        </row>
        <row r="3890">
          <cell r="A3890" t="str">
            <v>SINAPI 92679</v>
          </cell>
        </row>
        <row r="3891">
          <cell r="A3891" t="str">
            <v>SINAPI 92680</v>
          </cell>
        </row>
        <row r="3892">
          <cell r="A3892" t="str">
            <v>SINAPI 92681</v>
          </cell>
        </row>
        <row r="3893">
          <cell r="A3893" t="str">
            <v>SINAPI 92682</v>
          </cell>
        </row>
        <row r="3894">
          <cell r="A3894" t="str">
            <v>SINAPI 92683</v>
          </cell>
        </row>
        <row r="3895">
          <cell r="A3895" t="str">
            <v>SINAPI 92684</v>
          </cell>
        </row>
        <row r="3896">
          <cell r="A3896" t="str">
            <v>SINAPI 92685</v>
          </cell>
        </row>
        <row r="3897">
          <cell r="A3897" t="str">
            <v>SINAPI 92686</v>
          </cell>
        </row>
        <row r="3898">
          <cell r="A3898" t="str">
            <v>SINAPI 92692</v>
          </cell>
        </row>
        <row r="3899">
          <cell r="A3899" t="str">
            <v>SINAPI 92693</v>
          </cell>
        </row>
        <row r="3900">
          <cell r="A3900" t="str">
            <v>SINAPI 92694</v>
          </cell>
        </row>
        <row r="3901">
          <cell r="A3901" t="str">
            <v>SINAPI 92695</v>
          </cell>
        </row>
        <row r="3902">
          <cell r="A3902" t="str">
            <v>SINAPI 92696</v>
          </cell>
        </row>
        <row r="3903">
          <cell r="A3903" t="str">
            <v>SINAPI 92697</v>
          </cell>
        </row>
        <row r="3904">
          <cell r="A3904" t="str">
            <v>SINAPI 92698</v>
          </cell>
        </row>
        <row r="3905">
          <cell r="A3905" t="str">
            <v>SINAPI 92699</v>
          </cell>
        </row>
        <row r="3906">
          <cell r="A3906" t="str">
            <v>SINAPI 92700</v>
          </cell>
        </row>
        <row r="3907">
          <cell r="A3907" t="str">
            <v>SINAPI 92701</v>
          </cell>
        </row>
        <row r="3908">
          <cell r="A3908" t="str">
            <v>SINAPI 92702</v>
          </cell>
        </row>
        <row r="3909">
          <cell r="A3909" t="str">
            <v>SINAPI 92703</v>
          </cell>
        </row>
        <row r="3910">
          <cell r="A3910" t="str">
            <v>SINAPI 92704</v>
          </cell>
        </row>
        <row r="3911">
          <cell r="A3911" t="str">
            <v>SINAPI 92705</v>
          </cell>
        </row>
        <row r="3912">
          <cell r="A3912" t="str">
            <v>SINAPI 92706</v>
          </cell>
        </row>
        <row r="3913">
          <cell r="A3913" t="str">
            <v>SINAPI 92889</v>
          </cell>
        </row>
        <row r="3914">
          <cell r="A3914" t="str">
            <v>SINAPI 92890</v>
          </cell>
        </row>
        <row r="3915">
          <cell r="A3915" t="str">
            <v>SINAPI 92891</v>
          </cell>
        </row>
        <row r="3916">
          <cell r="A3916" t="str">
            <v>SINAPI 92892</v>
          </cell>
        </row>
        <row r="3917">
          <cell r="A3917" t="str">
            <v>SINAPI 92893</v>
          </cell>
        </row>
        <row r="3918">
          <cell r="A3918" t="str">
            <v>SINAPI 92894</v>
          </cell>
        </row>
        <row r="3919">
          <cell r="A3919" t="str">
            <v>SINAPI 92895</v>
          </cell>
        </row>
        <row r="3920">
          <cell r="A3920" t="str">
            <v>SINAPI 92896</v>
          </cell>
        </row>
        <row r="3921">
          <cell r="A3921" t="str">
            <v>SINAPI 92897</v>
          </cell>
        </row>
        <row r="3922">
          <cell r="A3922" t="str">
            <v>SINAPI 92898</v>
          </cell>
        </row>
        <row r="3923">
          <cell r="A3923" t="str">
            <v>SINAPI 92899</v>
          </cell>
        </row>
        <row r="3924">
          <cell r="A3924" t="str">
            <v>SINAPI 92900</v>
          </cell>
        </row>
        <row r="3925">
          <cell r="A3925" t="str">
            <v>SINAPI 92901</v>
          </cell>
        </row>
        <row r="3926">
          <cell r="A3926" t="str">
            <v>SINAPI 92902</v>
          </cell>
        </row>
        <row r="3927">
          <cell r="A3927" t="str">
            <v>SINAPI 92903</v>
          </cell>
        </row>
        <row r="3928">
          <cell r="A3928" t="str">
            <v>SINAPI 92904</v>
          </cell>
        </row>
        <row r="3929">
          <cell r="A3929" t="str">
            <v>SINAPI 92905</v>
          </cell>
        </row>
        <row r="3930">
          <cell r="A3930" t="str">
            <v>SINAPI 92906</v>
          </cell>
        </row>
        <row r="3931">
          <cell r="A3931" t="str">
            <v>SINAPI 92907</v>
          </cell>
        </row>
        <row r="3932">
          <cell r="A3932" t="str">
            <v>SINAPI 92908</v>
          </cell>
        </row>
        <row r="3933">
          <cell r="A3933" t="str">
            <v>SINAPI 92909</v>
          </cell>
        </row>
        <row r="3934">
          <cell r="A3934" t="str">
            <v>SINAPI 92910</v>
          </cell>
        </row>
        <row r="3935">
          <cell r="A3935" t="str">
            <v>SINAPI 92911</v>
          </cell>
        </row>
        <row r="3936">
          <cell r="A3936" t="str">
            <v>SINAPI 92912</v>
          </cell>
        </row>
        <row r="3937">
          <cell r="A3937" t="str">
            <v>SINAPI 92913</v>
          </cell>
        </row>
        <row r="3938">
          <cell r="A3938" t="str">
            <v>SINAPI 92914</v>
          </cell>
        </row>
        <row r="3939">
          <cell r="A3939" t="str">
            <v>SINAPI 92918</v>
          </cell>
        </row>
        <row r="3940">
          <cell r="A3940" t="str">
            <v>SINAPI 92920</v>
          </cell>
        </row>
        <row r="3941">
          <cell r="A3941" t="str">
            <v>SINAPI 92925</v>
          </cell>
        </row>
        <row r="3942">
          <cell r="A3942" t="str">
            <v>SINAPI 92926</v>
          </cell>
        </row>
        <row r="3943">
          <cell r="A3943" t="str">
            <v>SINAPI 92927</v>
          </cell>
        </row>
        <row r="3944">
          <cell r="A3944" t="str">
            <v>SINAPI 92928</v>
          </cell>
        </row>
        <row r="3945">
          <cell r="A3945" t="str">
            <v>SINAPI 92929</v>
          </cell>
        </row>
        <row r="3946">
          <cell r="A3946" t="str">
            <v>SINAPI 92930</v>
          </cell>
        </row>
        <row r="3947">
          <cell r="A3947" t="str">
            <v>SINAPI 92931</v>
          </cell>
        </row>
        <row r="3948">
          <cell r="A3948" t="str">
            <v>SINAPI 92932</v>
          </cell>
        </row>
        <row r="3949">
          <cell r="A3949" t="str">
            <v>SINAPI 92933</v>
          </cell>
        </row>
        <row r="3950">
          <cell r="A3950" t="str">
            <v>SINAPI 92934</v>
          </cell>
        </row>
        <row r="3951">
          <cell r="A3951" t="str">
            <v>SINAPI 92935</v>
          </cell>
        </row>
        <row r="3952">
          <cell r="A3952" t="str">
            <v>SINAPI 92936</v>
          </cell>
        </row>
        <row r="3953">
          <cell r="A3953" t="str">
            <v>SINAPI 92937</v>
          </cell>
        </row>
        <row r="3954">
          <cell r="A3954" t="str">
            <v>SINAPI 92938</v>
          </cell>
        </row>
        <row r="3955">
          <cell r="A3955" t="str">
            <v>SINAPI 92939</v>
          </cell>
        </row>
        <row r="3956">
          <cell r="A3956" t="str">
            <v>SINAPI 92940</v>
          </cell>
        </row>
        <row r="3957">
          <cell r="A3957" t="str">
            <v>SINAPI 92941</v>
          </cell>
        </row>
        <row r="3958">
          <cell r="A3958" t="str">
            <v>SINAPI 92942</v>
          </cell>
        </row>
        <row r="3959">
          <cell r="A3959" t="str">
            <v>SINAPI 92943</v>
          </cell>
        </row>
        <row r="3960">
          <cell r="A3960" t="str">
            <v>SINAPI 92944</v>
          </cell>
        </row>
        <row r="3961">
          <cell r="A3961" t="str">
            <v>SINAPI 92945</v>
          </cell>
        </row>
        <row r="3962">
          <cell r="A3962" t="str">
            <v>SINAPI 92946</v>
          </cell>
        </row>
        <row r="3963">
          <cell r="A3963" t="str">
            <v>SINAPI 92947</v>
          </cell>
        </row>
        <row r="3964">
          <cell r="A3964" t="str">
            <v>SINAPI 92948</v>
          </cell>
        </row>
        <row r="3965">
          <cell r="A3965" t="str">
            <v>SINAPI 92949</v>
          </cell>
        </row>
        <row r="3966">
          <cell r="A3966" t="str">
            <v>SINAPI 92950</v>
          </cell>
        </row>
        <row r="3967">
          <cell r="A3967" t="str">
            <v>SINAPI 92951</v>
          </cell>
        </row>
        <row r="3968">
          <cell r="A3968" t="str">
            <v>SINAPI 92952</v>
          </cell>
        </row>
        <row r="3969">
          <cell r="A3969" t="str">
            <v>SINAPI 92953</v>
          </cell>
        </row>
        <row r="3970">
          <cell r="A3970" t="str">
            <v>SINAPI 93050</v>
          </cell>
        </row>
        <row r="3971">
          <cell r="A3971" t="str">
            <v>SINAPI 93051</v>
          </cell>
        </row>
        <row r="3972">
          <cell r="A3972" t="str">
            <v>SINAPI 93052</v>
          </cell>
        </row>
        <row r="3973">
          <cell r="A3973" t="str">
            <v>SINAPI 93054</v>
          </cell>
        </row>
        <row r="3974">
          <cell r="A3974" t="str">
            <v>SINAPI 93055</v>
          </cell>
        </row>
        <row r="3975">
          <cell r="A3975" t="str">
            <v>SINAPI 93056</v>
          </cell>
        </row>
        <row r="3976">
          <cell r="A3976" t="str">
            <v>SINAPI 93057</v>
          </cell>
        </row>
        <row r="3977">
          <cell r="A3977" t="str">
            <v>SINAPI 93058</v>
          </cell>
        </row>
        <row r="3978">
          <cell r="A3978" t="str">
            <v>SINAPI 93059</v>
          </cell>
        </row>
        <row r="3979">
          <cell r="A3979" t="str">
            <v>SINAPI 93060</v>
          </cell>
        </row>
        <row r="3980">
          <cell r="A3980" t="str">
            <v>SINAPI 93061</v>
          </cell>
        </row>
        <row r="3981">
          <cell r="A3981" t="str">
            <v>SINAPI 93062</v>
          </cell>
        </row>
        <row r="3982">
          <cell r="A3982" t="str">
            <v>SINAPI 93063</v>
          </cell>
        </row>
        <row r="3983">
          <cell r="A3983" t="str">
            <v>SINAPI 93064</v>
          </cell>
        </row>
        <row r="3984">
          <cell r="A3984" t="str">
            <v>SINAPI 93065</v>
          </cell>
        </row>
        <row r="3985">
          <cell r="A3985" t="str">
            <v>SINAPI 93066</v>
          </cell>
        </row>
        <row r="3986">
          <cell r="A3986" t="str">
            <v>SINAPI 93067</v>
          </cell>
        </row>
        <row r="3987">
          <cell r="A3987" t="str">
            <v>SINAPI 93068</v>
          </cell>
        </row>
        <row r="3988">
          <cell r="A3988" t="str">
            <v>SINAPI 93069</v>
          </cell>
        </row>
        <row r="3989">
          <cell r="A3989" t="str">
            <v>SINAPI 93070</v>
          </cell>
        </row>
        <row r="3990">
          <cell r="A3990" t="str">
            <v>SINAPI 93071</v>
          </cell>
        </row>
        <row r="3991">
          <cell r="A3991" t="str">
            <v>SINAPI 93072</v>
          </cell>
        </row>
        <row r="3992">
          <cell r="A3992" t="str">
            <v>SINAPI 93073</v>
          </cell>
        </row>
        <row r="3993">
          <cell r="A3993" t="str">
            <v>SINAPI 93074</v>
          </cell>
        </row>
        <row r="3994">
          <cell r="A3994" t="str">
            <v>SINAPI 93075</v>
          </cell>
        </row>
        <row r="3995">
          <cell r="A3995" t="str">
            <v>SINAPI 93076</v>
          </cell>
        </row>
        <row r="3996">
          <cell r="A3996" t="str">
            <v>SINAPI 93077</v>
          </cell>
        </row>
        <row r="3997">
          <cell r="A3997" t="str">
            <v>SINAPI 93078</v>
          </cell>
        </row>
        <row r="3998">
          <cell r="A3998" t="str">
            <v>SINAPI 93079</v>
          </cell>
        </row>
        <row r="3999">
          <cell r="A3999" t="str">
            <v>SINAPI 93080</v>
          </cell>
        </row>
        <row r="4000">
          <cell r="A4000" t="str">
            <v>SINAPI 93081</v>
          </cell>
        </row>
        <row r="4001">
          <cell r="A4001" t="str">
            <v>SINAPI 93082</v>
          </cell>
        </row>
        <row r="4002">
          <cell r="A4002" t="str">
            <v>SINAPI 93083</v>
          </cell>
        </row>
        <row r="4003">
          <cell r="A4003" t="str">
            <v>SINAPI 93084</v>
          </cell>
        </row>
        <row r="4004">
          <cell r="A4004" t="str">
            <v>SINAPI 93085</v>
          </cell>
        </row>
        <row r="4005">
          <cell r="A4005" t="str">
            <v>SINAPI 93086</v>
          </cell>
        </row>
        <row r="4006">
          <cell r="A4006" t="str">
            <v>SINAPI 93087</v>
          </cell>
        </row>
        <row r="4007">
          <cell r="A4007" t="str">
            <v>SINAPI 93088</v>
          </cell>
        </row>
        <row r="4008">
          <cell r="A4008" t="str">
            <v>SINAPI 93089</v>
          </cell>
        </row>
        <row r="4009">
          <cell r="A4009" t="str">
            <v>SINAPI 93090</v>
          </cell>
        </row>
        <row r="4010">
          <cell r="A4010" t="str">
            <v>SINAPI 93091</v>
          </cell>
        </row>
        <row r="4011">
          <cell r="A4011" t="str">
            <v>SINAPI 93092</v>
          </cell>
        </row>
        <row r="4012">
          <cell r="A4012" t="str">
            <v>SINAPI 93093</v>
          </cell>
        </row>
        <row r="4013">
          <cell r="A4013" t="str">
            <v>SINAPI 93094</v>
          </cell>
        </row>
        <row r="4014">
          <cell r="A4014" t="str">
            <v>SINAPI 93095</v>
          </cell>
        </row>
        <row r="4015">
          <cell r="A4015" t="str">
            <v>SINAPI 93096</v>
          </cell>
        </row>
        <row r="4016">
          <cell r="A4016" t="str">
            <v>SINAPI 93097</v>
          </cell>
        </row>
        <row r="4017">
          <cell r="A4017" t="str">
            <v>SINAPI 93098</v>
          </cell>
        </row>
        <row r="4018">
          <cell r="A4018" t="str">
            <v>SINAPI 93099</v>
          </cell>
        </row>
        <row r="4019">
          <cell r="A4019" t="str">
            <v>SINAPI 93100</v>
          </cell>
        </row>
        <row r="4020">
          <cell r="A4020" t="str">
            <v>SINAPI 93101</v>
          </cell>
        </row>
        <row r="4021">
          <cell r="A4021" t="str">
            <v>SINAPI 93102</v>
          </cell>
        </row>
        <row r="4022">
          <cell r="A4022" t="str">
            <v>SINAPI 93103</v>
          </cell>
        </row>
        <row r="4023">
          <cell r="A4023" t="str">
            <v>SINAPI 93104</v>
          </cell>
        </row>
        <row r="4024">
          <cell r="A4024" t="str">
            <v>SINAPI 93105</v>
          </cell>
        </row>
        <row r="4025">
          <cell r="A4025" t="str">
            <v>SINAPI 93106</v>
          </cell>
        </row>
        <row r="4026">
          <cell r="A4026" t="str">
            <v>SINAPI 93107</v>
          </cell>
        </row>
        <row r="4027">
          <cell r="A4027" t="str">
            <v>SINAPI 93108</v>
          </cell>
        </row>
        <row r="4028">
          <cell r="A4028" t="str">
            <v>SINAPI 93109</v>
          </cell>
        </row>
        <row r="4029">
          <cell r="A4029" t="str">
            <v>SINAPI 93110</v>
          </cell>
        </row>
        <row r="4030">
          <cell r="A4030" t="str">
            <v>SINAPI 93111</v>
          </cell>
        </row>
        <row r="4031">
          <cell r="A4031" t="str">
            <v>SINAPI 93112</v>
          </cell>
        </row>
        <row r="4032">
          <cell r="A4032" t="str">
            <v>SINAPI 93113</v>
          </cell>
        </row>
        <row r="4033">
          <cell r="A4033" t="str">
            <v>SINAPI 93114</v>
          </cell>
        </row>
        <row r="4034">
          <cell r="A4034" t="str">
            <v>SINAPI 93115</v>
          </cell>
        </row>
        <row r="4035">
          <cell r="A4035" t="str">
            <v>SINAPI 93116</v>
          </cell>
        </row>
        <row r="4036">
          <cell r="A4036" t="str">
            <v>SINAPI 93117</v>
          </cell>
        </row>
        <row r="4037">
          <cell r="A4037" t="str">
            <v>SINAPI 93118</v>
          </cell>
        </row>
        <row r="4038">
          <cell r="A4038" t="str">
            <v>SINAPI 93119</v>
          </cell>
        </row>
        <row r="4039">
          <cell r="A4039" t="str">
            <v>SINAPI 93120</v>
          </cell>
        </row>
        <row r="4040">
          <cell r="A4040" t="str">
            <v>SINAPI 93121</v>
          </cell>
        </row>
        <row r="4041">
          <cell r="A4041" t="str">
            <v>SINAPI 93122</v>
          </cell>
        </row>
        <row r="4042">
          <cell r="A4042" t="str">
            <v>SINAPI 93123</v>
          </cell>
        </row>
        <row r="4043">
          <cell r="A4043" t="str">
            <v>SINAPI 93124</v>
          </cell>
        </row>
        <row r="4044">
          <cell r="A4044" t="str">
            <v>SINAPI 93125</v>
          </cell>
        </row>
        <row r="4045">
          <cell r="A4045" t="str">
            <v>SINAPI 93126</v>
          </cell>
        </row>
        <row r="4046">
          <cell r="A4046" t="str">
            <v>SINAPI 93133</v>
          </cell>
        </row>
        <row r="4047">
          <cell r="A4047" t="str">
            <v>SINAPI 94465</v>
          </cell>
        </row>
        <row r="4048">
          <cell r="A4048" t="str">
            <v>SINAPI 94466</v>
          </cell>
        </row>
        <row r="4049">
          <cell r="A4049" t="str">
            <v>SINAPI 94467</v>
          </cell>
        </row>
        <row r="4050">
          <cell r="A4050" t="str">
            <v>SINAPI 94468</v>
          </cell>
        </row>
        <row r="4051">
          <cell r="A4051" t="str">
            <v>SINAPI 94469</v>
          </cell>
        </row>
        <row r="4052">
          <cell r="A4052" t="str">
            <v>SINAPI 94470</v>
          </cell>
        </row>
        <row r="4053">
          <cell r="A4053" t="str">
            <v>SINAPI 94471</v>
          </cell>
        </row>
        <row r="4054">
          <cell r="A4054" t="str">
            <v>SINAPI 94472</v>
          </cell>
        </row>
        <row r="4055">
          <cell r="A4055" t="str">
            <v>SINAPI 94473</v>
          </cell>
        </row>
        <row r="4056">
          <cell r="A4056" t="str">
            <v>SINAPI 94474</v>
          </cell>
        </row>
        <row r="4057">
          <cell r="A4057" t="str">
            <v>SINAPI 94475</v>
          </cell>
        </row>
        <row r="4058">
          <cell r="A4058" t="str">
            <v>SINAPI 94476</v>
          </cell>
        </row>
        <row r="4059">
          <cell r="A4059" t="str">
            <v>SINAPI 94477</v>
          </cell>
        </row>
        <row r="4060">
          <cell r="A4060" t="str">
            <v>SINAPI 94478</v>
          </cell>
        </row>
        <row r="4061">
          <cell r="A4061" t="str">
            <v>SINAPI 94479</v>
          </cell>
        </row>
        <row r="4062">
          <cell r="A4062" t="str">
            <v>SINAPI 94606</v>
          </cell>
        </row>
        <row r="4063">
          <cell r="A4063" t="str">
            <v>SINAPI 94608</v>
          </cell>
        </row>
        <row r="4064">
          <cell r="A4064" t="str">
            <v>SINAPI 94610</v>
          </cell>
        </row>
        <row r="4065">
          <cell r="A4065" t="str">
            <v>SINAPI 94612</v>
          </cell>
        </row>
        <row r="4066">
          <cell r="A4066" t="str">
            <v>SINAPI 94614</v>
          </cell>
        </row>
        <row r="4067">
          <cell r="A4067" t="str">
            <v>SINAPI 94615</v>
          </cell>
        </row>
        <row r="4068">
          <cell r="A4068" t="str">
            <v>SINAPI 94616</v>
          </cell>
        </row>
        <row r="4069">
          <cell r="A4069" t="str">
            <v>SINAPI 94617</v>
          </cell>
        </row>
        <row r="4070">
          <cell r="A4070" t="str">
            <v>SINAPI 94618</v>
          </cell>
        </row>
        <row r="4071">
          <cell r="A4071" t="str">
            <v>SINAPI 94620</v>
          </cell>
        </row>
        <row r="4072">
          <cell r="A4072" t="str">
            <v>SINAPI 94622</v>
          </cell>
        </row>
        <row r="4073">
          <cell r="A4073" t="str">
            <v>SINAPI 94623</v>
          </cell>
        </row>
        <row r="4074">
          <cell r="A4074" t="str">
            <v>SINAPI 94624</v>
          </cell>
        </row>
        <row r="4075">
          <cell r="A4075" t="str">
            <v>SINAPI 94625</v>
          </cell>
        </row>
        <row r="4076">
          <cell r="A4076" t="str">
            <v>SINAPI 94656</v>
          </cell>
        </row>
        <row r="4077">
          <cell r="A4077" t="str">
            <v>SINAPI 94657</v>
          </cell>
        </row>
        <row r="4078">
          <cell r="A4078" t="str">
            <v>SINAPI 94658</v>
          </cell>
        </row>
        <row r="4079">
          <cell r="A4079" t="str">
            <v>SINAPI 94659</v>
          </cell>
        </row>
        <row r="4080">
          <cell r="A4080" t="str">
            <v>SINAPI 94660</v>
          </cell>
        </row>
        <row r="4081">
          <cell r="A4081" t="str">
            <v>SINAPI 94661</v>
          </cell>
        </row>
        <row r="4082">
          <cell r="A4082" t="str">
            <v>SINAPI 94662</v>
          </cell>
        </row>
        <row r="4083">
          <cell r="A4083" t="str">
            <v>SINAPI 94663</v>
          </cell>
        </row>
        <row r="4084">
          <cell r="A4084" t="str">
            <v>SINAPI 94664</v>
          </cell>
        </row>
        <row r="4085">
          <cell r="A4085" t="str">
            <v>SINAPI 94665</v>
          </cell>
        </row>
        <row r="4086">
          <cell r="A4086" t="str">
            <v>SINAPI 94666</v>
          </cell>
        </row>
        <row r="4087">
          <cell r="A4087" t="str">
            <v>SINAPI 94667</v>
          </cell>
        </row>
        <row r="4088">
          <cell r="A4088" t="str">
            <v>SINAPI 94668</v>
          </cell>
        </row>
        <row r="4089">
          <cell r="A4089" t="str">
            <v>SINAPI 94669</v>
          </cell>
        </row>
        <row r="4090">
          <cell r="A4090" t="str">
            <v>SINAPI 94670</v>
          </cell>
        </row>
        <row r="4091">
          <cell r="A4091" t="str">
            <v>SINAPI 94671</v>
          </cell>
        </row>
        <row r="4092">
          <cell r="A4092" t="str">
            <v>SINAPI 94672</v>
          </cell>
        </row>
        <row r="4093">
          <cell r="A4093" t="str">
            <v>SINAPI 94673</v>
          </cell>
        </row>
        <row r="4094">
          <cell r="A4094" t="str">
            <v>SINAPI 94674</v>
          </cell>
        </row>
        <row r="4095">
          <cell r="A4095" t="str">
            <v>SINAPI 94675</v>
          </cell>
        </row>
        <row r="4096">
          <cell r="A4096" t="str">
            <v>SINAPI 94676</v>
          </cell>
        </row>
        <row r="4097">
          <cell r="A4097" t="str">
            <v>SINAPI 94677</v>
          </cell>
        </row>
        <row r="4098">
          <cell r="A4098" t="str">
            <v>SINAPI 94678</v>
          </cell>
        </row>
        <row r="4099">
          <cell r="A4099" t="str">
            <v>SINAPI 94679</v>
          </cell>
        </row>
        <row r="4100">
          <cell r="A4100" t="str">
            <v>SINAPI 94680</v>
          </cell>
        </row>
        <row r="4101">
          <cell r="A4101" t="str">
            <v>SINAPI 94681</v>
          </cell>
        </row>
        <row r="4102">
          <cell r="A4102" t="str">
            <v>SINAPI 94682</v>
          </cell>
        </row>
        <row r="4103">
          <cell r="A4103" t="str">
            <v>SINAPI 94683</v>
          </cell>
        </row>
        <row r="4104">
          <cell r="A4104" t="str">
            <v>SINAPI 94684</v>
          </cell>
        </row>
        <row r="4105">
          <cell r="A4105" t="str">
            <v>SINAPI 94685</v>
          </cell>
        </row>
        <row r="4106">
          <cell r="A4106" t="str">
            <v>SINAPI 94686</v>
          </cell>
        </row>
        <row r="4107">
          <cell r="A4107" t="str">
            <v>SINAPI 94687</v>
          </cell>
        </row>
        <row r="4108">
          <cell r="A4108" t="str">
            <v>SINAPI 94688</v>
          </cell>
        </row>
        <row r="4109">
          <cell r="A4109" t="str">
            <v>SINAPI 94689</v>
          </cell>
        </row>
        <row r="4110">
          <cell r="A4110" t="str">
            <v>SINAPI 94690</v>
          </cell>
        </row>
        <row r="4111">
          <cell r="A4111" t="str">
            <v>SINAPI 94691</v>
          </cell>
        </row>
        <row r="4112">
          <cell r="A4112" t="str">
            <v>SINAPI 94692</v>
          </cell>
        </row>
        <row r="4113">
          <cell r="A4113" t="str">
            <v>SINAPI 94693</v>
          </cell>
        </row>
        <row r="4114">
          <cell r="A4114" t="str">
            <v>SINAPI 94694</v>
          </cell>
        </row>
        <row r="4115">
          <cell r="A4115" t="str">
            <v>SINAPI 94695</v>
          </cell>
        </row>
        <row r="4116">
          <cell r="A4116" t="str">
            <v>SINAPI 94696</v>
          </cell>
        </row>
        <row r="4117">
          <cell r="A4117" t="str">
            <v>SINAPI 94697</v>
          </cell>
        </row>
        <row r="4118">
          <cell r="A4118" t="str">
            <v>SINAPI 94698</v>
          </cell>
        </row>
        <row r="4119">
          <cell r="A4119" t="str">
            <v>SINAPI 94699</v>
          </cell>
        </row>
        <row r="4120">
          <cell r="A4120" t="str">
            <v>SINAPI 94700</v>
          </cell>
        </row>
        <row r="4121">
          <cell r="A4121" t="str">
            <v>SINAPI 94701</v>
          </cell>
        </row>
        <row r="4122">
          <cell r="A4122" t="str">
            <v>SINAPI 94702</v>
          </cell>
        </row>
        <row r="4123">
          <cell r="A4123" t="str">
            <v>SINAPI 94703</v>
          </cell>
        </row>
        <row r="4124">
          <cell r="A4124" t="str">
            <v>SINAPI 94704</v>
          </cell>
        </row>
        <row r="4125">
          <cell r="A4125" t="str">
            <v>SINAPI 94705</v>
          </cell>
        </row>
        <row r="4126">
          <cell r="A4126" t="str">
            <v>SINAPI 94706</v>
          </cell>
        </row>
        <row r="4127">
          <cell r="A4127" t="str">
            <v>SINAPI 94707</v>
          </cell>
        </row>
        <row r="4128">
          <cell r="A4128" t="str">
            <v>SINAPI 94708</v>
          </cell>
        </row>
        <row r="4129">
          <cell r="A4129" t="str">
            <v>SINAPI 94709</v>
          </cell>
        </row>
        <row r="4130">
          <cell r="A4130" t="str">
            <v>SINAPI 94710</v>
          </cell>
        </row>
        <row r="4131">
          <cell r="A4131" t="str">
            <v>SINAPI 94711</v>
          </cell>
        </row>
        <row r="4132">
          <cell r="A4132" t="str">
            <v>SINAPI 94712</v>
          </cell>
        </row>
        <row r="4133">
          <cell r="A4133" t="str">
            <v>SINAPI 94713</v>
          </cell>
        </row>
        <row r="4134">
          <cell r="A4134" t="str">
            <v>SINAPI 94714</v>
          </cell>
        </row>
        <row r="4135">
          <cell r="A4135" t="str">
            <v>SINAPI 94715</v>
          </cell>
        </row>
        <row r="4136">
          <cell r="A4136" t="str">
            <v>SINAPI 94724</v>
          </cell>
        </row>
        <row r="4137">
          <cell r="A4137" t="str">
            <v>SINAPI 94725</v>
          </cell>
        </row>
        <row r="4138">
          <cell r="A4138" t="str">
            <v>SINAPI 94726</v>
          </cell>
        </row>
        <row r="4139">
          <cell r="A4139" t="str">
            <v>SINAPI 94727</v>
          </cell>
        </row>
        <row r="4140">
          <cell r="A4140" t="str">
            <v>SINAPI 94728</v>
          </cell>
        </row>
        <row r="4141">
          <cell r="A4141" t="str">
            <v>SINAPI 94729</v>
          </cell>
        </row>
        <row r="4142">
          <cell r="A4142" t="str">
            <v>SINAPI 94730</v>
          </cell>
        </row>
        <row r="4143">
          <cell r="A4143" t="str">
            <v>SINAPI 94731</v>
          </cell>
        </row>
        <row r="4144">
          <cell r="A4144" t="str">
            <v>SINAPI 94733</v>
          </cell>
        </row>
        <row r="4145">
          <cell r="A4145" t="str">
            <v>SINAPI 94737</v>
          </cell>
        </row>
        <row r="4146">
          <cell r="A4146" t="str">
            <v>SINAPI 94740</v>
          </cell>
        </row>
        <row r="4147">
          <cell r="A4147" t="str">
            <v>SINAPI 94741</v>
          </cell>
        </row>
        <row r="4148">
          <cell r="A4148" t="str">
            <v>SINAPI 94742</v>
          </cell>
        </row>
        <row r="4149">
          <cell r="A4149" t="str">
            <v>SINAPI 94743</v>
          </cell>
        </row>
        <row r="4150">
          <cell r="A4150" t="str">
            <v>SINAPI 94744</v>
          </cell>
        </row>
        <row r="4151">
          <cell r="A4151" t="str">
            <v>SINAPI 94746</v>
          </cell>
        </row>
        <row r="4152">
          <cell r="A4152" t="str">
            <v>SINAPI 94748</v>
          </cell>
        </row>
        <row r="4153">
          <cell r="A4153" t="str">
            <v>SINAPI 94750</v>
          </cell>
        </row>
        <row r="4154">
          <cell r="A4154" t="str">
            <v>SINAPI 94752</v>
          </cell>
        </row>
        <row r="4155">
          <cell r="A4155" t="str">
            <v>SINAPI 94756</v>
          </cell>
        </row>
        <row r="4156">
          <cell r="A4156" t="str">
            <v>SINAPI 94757</v>
          </cell>
        </row>
        <row r="4157">
          <cell r="A4157" t="str">
            <v>SINAPI 94758</v>
          </cell>
        </row>
        <row r="4158">
          <cell r="A4158" t="str">
            <v>SINAPI 94759</v>
          </cell>
        </row>
        <row r="4159">
          <cell r="A4159" t="str">
            <v>SINAPI 94760</v>
          </cell>
        </row>
        <row r="4160">
          <cell r="A4160" t="str">
            <v>SINAPI 94761</v>
          </cell>
        </row>
        <row r="4161">
          <cell r="A4161" t="str">
            <v>SINAPI 94762</v>
          </cell>
        </row>
        <row r="4162">
          <cell r="A4162" t="str">
            <v>SINAPI 94783</v>
          </cell>
        </row>
        <row r="4163">
          <cell r="A4163" t="str">
            <v>SINAPI 94785</v>
          </cell>
        </row>
        <row r="4164">
          <cell r="A4164" t="str">
            <v>SINAPI 94786</v>
          </cell>
        </row>
        <row r="4165">
          <cell r="A4165" t="str">
            <v>SINAPI 94787</v>
          </cell>
        </row>
        <row r="4166">
          <cell r="A4166" t="str">
            <v>SINAPI 94788</v>
          </cell>
        </row>
        <row r="4167">
          <cell r="A4167" t="str">
            <v>SINAPI 94789</v>
          </cell>
        </row>
        <row r="4168">
          <cell r="A4168" t="str">
            <v>SINAPI 94790</v>
          </cell>
        </row>
        <row r="4169">
          <cell r="A4169" t="str">
            <v>SINAPI 94791</v>
          </cell>
        </row>
        <row r="4170">
          <cell r="A4170" t="str">
            <v>SINAPI 94863</v>
          </cell>
        </row>
        <row r="4171">
          <cell r="A4171" t="str">
            <v>SINAPI 95141</v>
          </cell>
        </row>
        <row r="4172">
          <cell r="A4172" t="str">
            <v>SINAPI 95237</v>
          </cell>
        </row>
        <row r="4173">
          <cell r="A4173" t="str">
            <v>SINAPI 95693</v>
          </cell>
        </row>
        <row r="4174">
          <cell r="A4174" t="str">
            <v>SINAPI 95694</v>
          </cell>
        </row>
        <row r="4175">
          <cell r="A4175" t="str">
            <v>SINAPI 95695</v>
          </cell>
        </row>
        <row r="4176">
          <cell r="A4176" t="str">
            <v>SINAPI 95696</v>
          </cell>
        </row>
        <row r="4177">
          <cell r="A4177" t="str">
            <v>SINAPI 96637</v>
          </cell>
        </row>
        <row r="4178">
          <cell r="A4178" t="str">
            <v>SINAPI 96638</v>
          </cell>
        </row>
        <row r="4179">
          <cell r="A4179" t="str">
            <v>SINAPI 96639</v>
          </cell>
        </row>
        <row r="4180">
          <cell r="A4180" t="str">
            <v>SINAPI 96640</v>
          </cell>
        </row>
        <row r="4181">
          <cell r="A4181" t="str">
            <v>SINAPI 96641</v>
          </cell>
        </row>
        <row r="4182">
          <cell r="A4182" t="str">
            <v>SINAPI 96642</v>
          </cell>
        </row>
        <row r="4183">
          <cell r="A4183" t="str">
            <v>SINAPI 96643</v>
          </cell>
        </row>
        <row r="4184">
          <cell r="A4184" t="str">
            <v>SINAPI 96650</v>
          </cell>
        </row>
        <row r="4185">
          <cell r="A4185" t="str">
            <v>SINAPI 96651</v>
          </cell>
        </row>
        <row r="4186">
          <cell r="A4186" t="str">
            <v>SINAPI 96652</v>
          </cell>
        </row>
        <row r="4187">
          <cell r="A4187" t="str">
            <v>SINAPI 96653</v>
          </cell>
        </row>
        <row r="4188">
          <cell r="A4188" t="str">
            <v>SINAPI 96654</v>
          </cell>
        </row>
        <row r="4189">
          <cell r="A4189" t="str">
            <v>SINAPI 96655</v>
          </cell>
        </row>
        <row r="4190">
          <cell r="A4190" t="str">
            <v>SINAPI 96656</v>
          </cell>
        </row>
        <row r="4191">
          <cell r="A4191" t="str">
            <v>SINAPI 96657</v>
          </cell>
        </row>
        <row r="4192">
          <cell r="A4192" t="str">
            <v>SINAPI 96658</v>
          </cell>
        </row>
        <row r="4193">
          <cell r="A4193" t="str">
            <v>SINAPI 96659</v>
          </cell>
        </row>
        <row r="4194">
          <cell r="A4194" t="str">
            <v>SINAPI 96660</v>
          </cell>
        </row>
        <row r="4195">
          <cell r="A4195" t="str">
            <v>SINAPI 96661</v>
          </cell>
        </row>
        <row r="4196">
          <cell r="A4196" t="str">
            <v>SINAPI 96662</v>
          </cell>
        </row>
        <row r="4197">
          <cell r="A4197" t="str">
            <v>SINAPI 96663</v>
          </cell>
        </row>
        <row r="4198">
          <cell r="A4198" t="str">
            <v>SINAPI 96664</v>
          </cell>
        </row>
        <row r="4199">
          <cell r="A4199" t="str">
            <v>SINAPI 96665</v>
          </cell>
        </row>
        <row r="4200">
          <cell r="A4200" t="str">
            <v>SINAPI 96666</v>
          </cell>
        </row>
        <row r="4201">
          <cell r="A4201" t="str">
            <v>SINAPI 96667</v>
          </cell>
        </row>
        <row r="4202">
          <cell r="A4202" t="str">
            <v>SINAPI 96684</v>
          </cell>
        </row>
        <row r="4203">
          <cell r="A4203" t="str">
            <v>SINAPI 96685</v>
          </cell>
        </row>
        <row r="4204">
          <cell r="A4204" t="str">
            <v>SINAPI 96686</v>
          </cell>
        </row>
        <row r="4205">
          <cell r="A4205" t="str">
            <v>SINAPI 96687</v>
          </cell>
        </row>
        <row r="4206">
          <cell r="A4206" t="str">
            <v>SINAPI 96688</v>
          </cell>
        </row>
        <row r="4207">
          <cell r="A4207" t="str">
            <v>SINAPI 96689</v>
          </cell>
        </row>
        <row r="4208">
          <cell r="A4208" t="str">
            <v>SINAPI 96690</v>
          </cell>
        </row>
        <row r="4209">
          <cell r="A4209" t="str">
            <v>SINAPI 96691</v>
          </cell>
        </row>
        <row r="4210">
          <cell r="A4210" t="str">
            <v>SINAPI 96692</v>
          </cell>
        </row>
        <row r="4211">
          <cell r="A4211" t="str">
            <v>SINAPI 96693</v>
          </cell>
        </row>
        <row r="4212">
          <cell r="A4212" t="str">
            <v>SINAPI 96694</v>
          </cell>
        </row>
        <row r="4213">
          <cell r="A4213" t="str">
            <v>SINAPI 96695</v>
          </cell>
        </row>
        <row r="4214">
          <cell r="A4214" t="str">
            <v>SINAPI 96696</v>
          </cell>
        </row>
        <row r="4215">
          <cell r="A4215" t="str">
            <v>SINAPI 96697</v>
          </cell>
        </row>
        <row r="4216">
          <cell r="A4216" t="str">
            <v>SINAPI 96698</v>
          </cell>
        </row>
        <row r="4217">
          <cell r="A4217" t="str">
            <v>SINAPI 96699</v>
          </cell>
        </row>
        <row r="4218">
          <cell r="A4218" t="str">
            <v>SINAPI 96700</v>
          </cell>
        </row>
        <row r="4219">
          <cell r="A4219" t="str">
            <v>SINAPI 96701</v>
          </cell>
        </row>
        <row r="4220">
          <cell r="A4220" t="str">
            <v>SINAPI 96702</v>
          </cell>
        </row>
        <row r="4221">
          <cell r="A4221" t="str">
            <v>SINAPI 96703</v>
          </cell>
        </row>
        <row r="4222">
          <cell r="A4222" t="str">
            <v>SINAPI 96704</v>
          </cell>
        </row>
        <row r="4223">
          <cell r="A4223" t="str">
            <v>SINAPI 96705</v>
          </cell>
        </row>
        <row r="4224">
          <cell r="A4224" t="str">
            <v>SINAPI 96706</v>
          </cell>
        </row>
        <row r="4225">
          <cell r="A4225" t="str">
            <v>SINAPI 96707</v>
          </cell>
        </row>
        <row r="4226">
          <cell r="A4226" t="str">
            <v>SINAPI 96708</v>
          </cell>
        </row>
        <row r="4227">
          <cell r="A4227" t="str">
            <v>SINAPI 96709</v>
          </cell>
        </row>
        <row r="4228">
          <cell r="A4228" t="str">
            <v>SINAPI 96710</v>
          </cell>
        </row>
        <row r="4229">
          <cell r="A4229" t="str">
            <v>SINAPI 96711</v>
          </cell>
        </row>
        <row r="4230">
          <cell r="A4230" t="str">
            <v>SINAPI 96712</v>
          </cell>
        </row>
        <row r="4231">
          <cell r="A4231" t="str">
            <v>SINAPI 96713</v>
          </cell>
        </row>
        <row r="4232">
          <cell r="A4232" t="str">
            <v>SINAPI 96714</v>
          </cell>
        </row>
        <row r="4233">
          <cell r="A4233" t="str">
            <v>SINAPI 96715</v>
          </cell>
        </row>
        <row r="4234">
          <cell r="A4234" t="str">
            <v>SINAPI 96716</v>
          </cell>
        </row>
        <row r="4235">
          <cell r="A4235" t="str">
            <v>SINAPI 96717</v>
          </cell>
        </row>
        <row r="4236">
          <cell r="A4236" t="str">
            <v>SINAPI 96736</v>
          </cell>
        </row>
        <row r="4237">
          <cell r="A4237" t="str">
            <v>SINAPI 96737</v>
          </cell>
        </row>
        <row r="4238">
          <cell r="A4238" t="str">
            <v>SINAPI 96738</v>
          </cell>
        </row>
        <row r="4239">
          <cell r="A4239" t="str">
            <v>SINAPI 96739</v>
          </cell>
        </row>
        <row r="4240">
          <cell r="A4240" t="str">
            <v>SINAPI 96740</v>
          </cell>
        </row>
        <row r="4241">
          <cell r="A4241" t="str">
            <v>SINAPI 96741</v>
          </cell>
        </row>
        <row r="4242">
          <cell r="A4242" t="str">
            <v>SINAPI 96742</v>
          </cell>
        </row>
        <row r="4243">
          <cell r="A4243" t="str">
            <v>SINAPI 96743</v>
          </cell>
        </row>
        <row r="4244">
          <cell r="A4244" t="str">
            <v>SINAPI 96744</v>
          </cell>
        </row>
        <row r="4245">
          <cell r="A4245" t="str">
            <v>SINAPI 96745</v>
          </cell>
        </row>
        <row r="4246">
          <cell r="A4246" t="str">
            <v>SINAPI 96746</v>
          </cell>
        </row>
        <row r="4247">
          <cell r="A4247" t="str">
            <v>SINAPI 96747</v>
          </cell>
        </row>
        <row r="4248">
          <cell r="A4248" t="str">
            <v>SINAPI 96748</v>
          </cell>
        </row>
        <row r="4249">
          <cell r="A4249" t="str">
            <v>SINAPI 96749</v>
          </cell>
        </row>
        <row r="4250">
          <cell r="A4250" t="str">
            <v>SINAPI 96750</v>
          </cell>
        </row>
        <row r="4251">
          <cell r="A4251" t="str">
            <v>SINAPI 96751</v>
          </cell>
        </row>
        <row r="4252">
          <cell r="A4252" t="str">
            <v>SINAPI 96752</v>
          </cell>
        </row>
        <row r="4253">
          <cell r="A4253" t="str">
            <v>SINAPI 96753</v>
          </cell>
        </row>
        <row r="4254">
          <cell r="A4254" t="str">
            <v>SINAPI 96754</v>
          </cell>
        </row>
        <row r="4255">
          <cell r="A4255" t="str">
            <v>SINAPI 96755</v>
          </cell>
        </row>
        <row r="4256">
          <cell r="A4256" t="str">
            <v>SINAPI 96756</v>
          </cell>
        </row>
        <row r="4257">
          <cell r="A4257" t="str">
            <v>SINAPI 96757</v>
          </cell>
        </row>
        <row r="4258">
          <cell r="A4258" t="str">
            <v>SINAPI 96758</v>
          </cell>
        </row>
        <row r="4259">
          <cell r="A4259" t="str">
            <v>SINAPI 96759</v>
          </cell>
        </row>
        <row r="4260">
          <cell r="A4260" t="str">
            <v>SINAPI 96760</v>
          </cell>
        </row>
        <row r="4261">
          <cell r="A4261" t="str">
            <v>SINAPI 96761</v>
          </cell>
        </row>
        <row r="4262">
          <cell r="A4262" t="str">
            <v>SINAPI 96762</v>
          </cell>
        </row>
        <row r="4263">
          <cell r="A4263" t="str">
            <v>SINAPI 96763</v>
          </cell>
        </row>
        <row r="4264">
          <cell r="A4264" t="str">
            <v>SINAPI 96764</v>
          </cell>
        </row>
        <row r="4265">
          <cell r="A4265" t="str">
            <v>SINAPI 96802</v>
          </cell>
        </row>
        <row r="4266">
          <cell r="A4266" t="str">
            <v>SINAPI 96803</v>
          </cell>
        </row>
        <row r="4267">
          <cell r="A4267" t="str">
            <v>SINAPI 96804</v>
          </cell>
        </row>
        <row r="4268">
          <cell r="A4268" t="str">
            <v>SINAPI 96805</v>
          </cell>
        </row>
        <row r="4269">
          <cell r="A4269" t="str">
            <v>SINAPI 96806</v>
          </cell>
        </row>
        <row r="4270">
          <cell r="A4270" t="str">
            <v>SINAPI 96807</v>
          </cell>
        </row>
        <row r="4271">
          <cell r="A4271" t="str">
            <v>SINAPI 96808</v>
          </cell>
        </row>
        <row r="4272">
          <cell r="A4272" t="str">
            <v>SINAPI 96809</v>
          </cell>
        </row>
        <row r="4273">
          <cell r="A4273" t="str">
            <v>SINAPI 96810</v>
          </cell>
        </row>
        <row r="4274">
          <cell r="A4274" t="str">
            <v>SINAPI 96811</v>
          </cell>
        </row>
        <row r="4275">
          <cell r="A4275" t="str">
            <v>SINAPI 96812</v>
          </cell>
        </row>
        <row r="4276">
          <cell r="A4276" t="str">
            <v>SINAPI 96813</v>
          </cell>
        </row>
        <row r="4277">
          <cell r="A4277" t="str">
            <v>SINAPI 96814</v>
          </cell>
        </row>
        <row r="4278">
          <cell r="A4278" t="str">
            <v>SINAPI 96815</v>
          </cell>
        </row>
        <row r="4279">
          <cell r="A4279" t="str">
            <v>SINAPI 96816</v>
          </cell>
        </row>
        <row r="4280">
          <cell r="A4280" t="str">
            <v>SINAPI 96817</v>
          </cell>
        </row>
        <row r="4281">
          <cell r="A4281" t="str">
            <v>SINAPI 96818</v>
          </cell>
        </row>
        <row r="4282">
          <cell r="A4282" t="str">
            <v>SINAPI 96819</v>
          </cell>
        </row>
        <row r="4283">
          <cell r="A4283" t="str">
            <v>SINAPI 96820</v>
          </cell>
        </row>
        <row r="4284">
          <cell r="A4284" t="str">
            <v>SINAPI 96821</v>
          </cell>
        </row>
        <row r="4285">
          <cell r="A4285" t="str">
            <v>SINAPI 96822</v>
          </cell>
        </row>
        <row r="4286">
          <cell r="A4286" t="str">
            <v>SINAPI 96823</v>
          </cell>
        </row>
        <row r="4287">
          <cell r="A4287" t="str">
            <v>SINAPI 96824</v>
          </cell>
        </row>
        <row r="4288">
          <cell r="A4288" t="str">
            <v>SINAPI 96825</v>
          </cell>
        </row>
        <row r="4289">
          <cell r="A4289" t="str">
            <v>SINAPI 96826</v>
          </cell>
        </row>
        <row r="4290">
          <cell r="A4290" t="str">
            <v>SINAPI 96827</v>
          </cell>
        </row>
        <row r="4291">
          <cell r="A4291" t="str">
            <v>SINAPI 96828</v>
          </cell>
        </row>
        <row r="4292">
          <cell r="A4292" t="str">
            <v>SINAPI 96829</v>
          </cell>
        </row>
        <row r="4293">
          <cell r="A4293" t="str">
            <v>SINAPI 96830</v>
          </cell>
        </row>
        <row r="4294">
          <cell r="A4294" t="str">
            <v>SINAPI 96831</v>
          </cell>
        </row>
        <row r="4295">
          <cell r="A4295" t="str">
            <v>SINAPI 96832</v>
          </cell>
        </row>
        <row r="4296">
          <cell r="A4296" t="str">
            <v>SINAPI 96833</v>
          </cell>
        </row>
        <row r="4297">
          <cell r="A4297" t="str">
            <v>SINAPI 96834</v>
          </cell>
        </row>
        <row r="4298">
          <cell r="A4298" t="str">
            <v>SINAPI 96835</v>
          </cell>
        </row>
        <row r="4299">
          <cell r="A4299" t="str">
            <v>SINAPI 96836</v>
          </cell>
        </row>
        <row r="4300">
          <cell r="A4300" t="str">
            <v>SINAPI 96837</v>
          </cell>
        </row>
        <row r="4301">
          <cell r="A4301" t="str">
            <v>SINAPI 96838</v>
          </cell>
        </row>
        <row r="4302">
          <cell r="A4302" t="str">
            <v>SINAPI 96839</v>
          </cell>
        </row>
        <row r="4303">
          <cell r="A4303" t="str">
            <v>SINAPI 96840</v>
          </cell>
        </row>
        <row r="4304">
          <cell r="A4304" t="str">
            <v>SINAPI 96841</v>
          </cell>
        </row>
        <row r="4305">
          <cell r="A4305" t="str">
            <v>SINAPI 96842</v>
          </cell>
        </row>
        <row r="4306">
          <cell r="A4306" t="str">
            <v>SINAPI 96843</v>
          </cell>
        </row>
        <row r="4307">
          <cell r="A4307" t="str">
            <v>SINAPI 96844</v>
          </cell>
        </row>
        <row r="4308">
          <cell r="A4308" t="str">
            <v>SINAPI 96845</v>
          </cell>
        </row>
        <row r="4309">
          <cell r="A4309" t="str">
            <v>SINAPI 96846</v>
          </cell>
        </row>
        <row r="4310">
          <cell r="A4310" t="str">
            <v>SINAPI 96847</v>
          </cell>
        </row>
        <row r="4311">
          <cell r="A4311" t="str">
            <v>SINAPI 96848</v>
          </cell>
        </row>
        <row r="4312">
          <cell r="A4312" t="str">
            <v>SINAPI 96849</v>
          </cell>
        </row>
        <row r="4313">
          <cell r="A4313" t="str">
            <v>SINAPI 96850</v>
          </cell>
        </row>
        <row r="4314">
          <cell r="A4314" t="str">
            <v>SINAPI 96851</v>
          </cell>
        </row>
        <row r="4315">
          <cell r="A4315" t="str">
            <v>SINAPI 96852</v>
          </cell>
        </row>
        <row r="4316">
          <cell r="A4316" t="str">
            <v>SINAPI 96853</v>
          </cell>
        </row>
        <row r="4317">
          <cell r="A4317" t="str">
            <v>SINAPI 96854</v>
          </cell>
        </row>
        <row r="4318">
          <cell r="A4318" t="str">
            <v>SINAPI 96855</v>
          </cell>
        </row>
        <row r="4319">
          <cell r="A4319" t="str">
            <v>SINAPI 96856</v>
          </cell>
        </row>
        <row r="4320">
          <cell r="A4320" t="str">
            <v>SINAPI 96857</v>
          </cell>
        </row>
        <row r="4321">
          <cell r="A4321" t="str">
            <v>SINAPI 96858</v>
          </cell>
        </row>
        <row r="4322">
          <cell r="A4322" t="str">
            <v>SINAPI 96859</v>
          </cell>
        </row>
        <row r="4323">
          <cell r="A4323" t="str">
            <v>SINAPI 96860</v>
          </cell>
        </row>
        <row r="4324">
          <cell r="A4324" t="str">
            <v>SINAPI 96861</v>
          </cell>
        </row>
        <row r="4325">
          <cell r="A4325" t="str">
            <v>SINAPI 96862</v>
          </cell>
        </row>
        <row r="4326">
          <cell r="A4326" t="str">
            <v>SINAPI 96863</v>
          </cell>
        </row>
        <row r="4327">
          <cell r="A4327" t="str">
            <v>SINAPI 96864</v>
          </cell>
        </row>
        <row r="4328">
          <cell r="A4328" t="str">
            <v>SINAPI 96865</v>
          </cell>
        </row>
        <row r="4329">
          <cell r="A4329" t="str">
            <v>SINAPI 96866</v>
          </cell>
        </row>
        <row r="4330">
          <cell r="A4330" t="str">
            <v>SINAPI 96867</v>
          </cell>
        </row>
        <row r="4331">
          <cell r="A4331" t="str">
            <v>SINAPI 96868</v>
          </cell>
        </row>
        <row r="4332">
          <cell r="A4332" t="str">
            <v>SINAPI 96869</v>
          </cell>
        </row>
        <row r="4333">
          <cell r="A4333" t="str">
            <v>SINAPI 96870</v>
          </cell>
        </row>
        <row r="4334">
          <cell r="A4334" t="str">
            <v>SINAPI 96871</v>
          </cell>
        </row>
        <row r="4335">
          <cell r="A4335" t="str">
            <v>SINAPI 96872</v>
          </cell>
        </row>
        <row r="4336">
          <cell r="A4336" t="str">
            <v>SINAPI 96873</v>
          </cell>
        </row>
        <row r="4337">
          <cell r="A4337" t="str">
            <v>SINAPI 96874</v>
          </cell>
        </row>
        <row r="4338">
          <cell r="A4338" t="str">
            <v>SINAPI 96875</v>
          </cell>
        </row>
        <row r="4339">
          <cell r="A4339" t="str">
            <v>SINAPI 96876</v>
          </cell>
        </row>
        <row r="4340">
          <cell r="A4340" t="str">
            <v>SINAPI 96877</v>
          </cell>
        </row>
        <row r="4341">
          <cell r="A4341" t="str">
            <v>SINAPI 96878</v>
          </cell>
        </row>
        <row r="4342">
          <cell r="A4342" t="str">
            <v>SINAPI 96879</v>
          </cell>
        </row>
        <row r="4343">
          <cell r="A4343" t="str">
            <v>SINAPI 96880</v>
          </cell>
        </row>
        <row r="4344">
          <cell r="A4344" t="str">
            <v>SINAPI 96881</v>
          </cell>
        </row>
        <row r="4345">
          <cell r="A4345" t="str">
            <v>SINAPI 97425</v>
          </cell>
        </row>
        <row r="4346">
          <cell r="A4346" t="str">
            <v>SINAPI 97426</v>
          </cell>
        </row>
        <row r="4347">
          <cell r="A4347" t="str">
            <v>SINAPI 97427</v>
          </cell>
        </row>
        <row r="4348">
          <cell r="A4348" t="str">
            <v>SINAPI 97428</v>
          </cell>
        </row>
        <row r="4349">
          <cell r="A4349" t="str">
            <v>SINAPI 97429</v>
          </cell>
        </row>
        <row r="4350">
          <cell r="A4350" t="str">
            <v>SINAPI 97430</v>
          </cell>
        </row>
        <row r="4351">
          <cell r="A4351" t="str">
            <v>SINAPI 97431</v>
          </cell>
        </row>
        <row r="4352">
          <cell r="A4352" t="str">
            <v>SINAPI 97432</v>
          </cell>
        </row>
        <row r="4353">
          <cell r="A4353" t="str">
            <v>SINAPI 97433</v>
          </cell>
        </row>
        <row r="4354">
          <cell r="A4354" t="str">
            <v>SINAPI 97434</v>
          </cell>
        </row>
        <row r="4355">
          <cell r="A4355" t="str">
            <v>SINAPI 97435</v>
          </cell>
        </row>
        <row r="4356">
          <cell r="A4356" t="str">
            <v>SINAPI 97436</v>
          </cell>
        </row>
        <row r="4357">
          <cell r="A4357" t="str">
            <v>SINAPI 97437</v>
          </cell>
        </row>
        <row r="4358">
          <cell r="A4358" t="str">
            <v>SINAPI 97438</v>
          </cell>
        </row>
        <row r="4359">
          <cell r="A4359" t="str">
            <v>SINAPI 97439</v>
          </cell>
        </row>
        <row r="4360">
          <cell r="A4360" t="str">
            <v>SINAPI 97440</v>
          </cell>
        </row>
        <row r="4361">
          <cell r="A4361" t="str">
            <v>SINAPI 97442</v>
          </cell>
        </row>
        <row r="4362">
          <cell r="A4362" t="str">
            <v>SINAPI 97443</v>
          </cell>
        </row>
        <row r="4363">
          <cell r="A4363" t="str">
            <v>SINAPI 97444</v>
          </cell>
        </row>
        <row r="4364">
          <cell r="A4364" t="str">
            <v>SINAPI 97446</v>
          </cell>
        </row>
        <row r="4365">
          <cell r="A4365" t="str">
            <v>SINAPI 97447</v>
          </cell>
        </row>
        <row r="4366">
          <cell r="A4366" t="str">
            <v>SINAPI 97449</v>
          </cell>
        </row>
        <row r="4367">
          <cell r="A4367" t="str">
            <v>SINAPI 97450</v>
          </cell>
        </row>
        <row r="4368">
          <cell r="A4368" t="str">
            <v>SINAPI 97452</v>
          </cell>
        </row>
        <row r="4369">
          <cell r="A4369" t="str">
            <v>SINAPI 97453</v>
          </cell>
        </row>
        <row r="4370">
          <cell r="A4370" t="str">
            <v>SINAPI 97454</v>
          </cell>
        </row>
        <row r="4371">
          <cell r="A4371" t="str">
            <v>SINAPI 97455</v>
          </cell>
        </row>
        <row r="4372">
          <cell r="A4372" t="str">
            <v>SINAPI 97456</v>
          </cell>
        </row>
        <row r="4373">
          <cell r="A4373" t="str">
            <v>SINAPI 97457</v>
          </cell>
        </row>
        <row r="4374">
          <cell r="A4374" t="str">
            <v>SINAPI 97458</v>
          </cell>
        </row>
        <row r="4375">
          <cell r="A4375" t="str">
            <v>SINAPI 97459</v>
          </cell>
        </row>
        <row r="4376">
          <cell r="A4376" t="str">
            <v>SINAPI 97460</v>
          </cell>
        </row>
        <row r="4377">
          <cell r="A4377" t="str">
            <v>SINAPI 97461</v>
          </cell>
        </row>
        <row r="4378">
          <cell r="A4378" t="str">
            <v>SINAPI 97462</v>
          </cell>
        </row>
        <row r="4379">
          <cell r="A4379" t="str">
            <v>SINAPI 97464</v>
          </cell>
        </row>
        <row r="4380">
          <cell r="A4380" t="str">
            <v>SINAPI 97465</v>
          </cell>
        </row>
        <row r="4381">
          <cell r="A4381" t="str">
            <v>SINAPI 97467</v>
          </cell>
        </row>
        <row r="4382">
          <cell r="A4382" t="str">
            <v>SINAPI 97468</v>
          </cell>
        </row>
        <row r="4383">
          <cell r="A4383" t="str">
            <v>SINAPI 97470</v>
          </cell>
        </row>
        <row r="4384">
          <cell r="A4384" t="str">
            <v>SINAPI 97471</v>
          </cell>
        </row>
        <row r="4385">
          <cell r="A4385" t="str">
            <v>SINAPI 97474</v>
          </cell>
        </row>
        <row r="4386">
          <cell r="A4386" t="str">
            <v>SINAPI 97475</v>
          </cell>
        </row>
        <row r="4387">
          <cell r="A4387" t="str">
            <v>SINAPI 97477</v>
          </cell>
        </row>
        <row r="4388">
          <cell r="A4388" t="str">
            <v>SINAPI 97478</v>
          </cell>
        </row>
        <row r="4389">
          <cell r="A4389" t="str">
            <v>SINAPI 97479</v>
          </cell>
        </row>
        <row r="4390">
          <cell r="A4390" t="str">
            <v>SINAPI 97480</v>
          </cell>
        </row>
        <row r="4391">
          <cell r="A4391" t="str">
            <v>SINAPI 97481</v>
          </cell>
        </row>
        <row r="4392">
          <cell r="A4392" t="str">
            <v>SINAPI 97482</v>
          </cell>
        </row>
        <row r="4393">
          <cell r="A4393" t="str">
            <v>SINAPI 97483</v>
          </cell>
        </row>
        <row r="4394">
          <cell r="A4394" t="str">
            <v>SINAPI 97484</v>
          </cell>
        </row>
        <row r="4395">
          <cell r="A4395" t="str">
            <v>SINAPI 97485</v>
          </cell>
        </row>
        <row r="4396">
          <cell r="A4396" t="str">
            <v>SINAPI 97486</v>
          </cell>
        </row>
        <row r="4397">
          <cell r="A4397" t="str">
            <v>SINAPI 97487</v>
          </cell>
        </row>
        <row r="4398">
          <cell r="A4398" t="str">
            <v>SINAPI 97488</v>
          </cell>
        </row>
        <row r="4399">
          <cell r="A4399" t="str">
            <v>SINAPI 97489</v>
          </cell>
        </row>
        <row r="4400">
          <cell r="A4400" t="str">
            <v>SINAPI 97490</v>
          </cell>
        </row>
        <row r="4401">
          <cell r="A4401" t="str">
            <v>SINAPI 97491</v>
          </cell>
        </row>
        <row r="4402">
          <cell r="A4402" t="str">
            <v>SINAPI 97492</v>
          </cell>
        </row>
        <row r="4403">
          <cell r="A4403" t="str">
            <v>SINAPI 97493</v>
          </cell>
        </row>
        <row r="4404">
          <cell r="A4404" t="str">
            <v>SINAPI 97494</v>
          </cell>
        </row>
        <row r="4405">
          <cell r="A4405" t="str">
            <v>SINAPI 97495</v>
          </cell>
        </row>
        <row r="4406">
          <cell r="A4406" t="str">
            <v>SINAPI 97496</v>
          </cell>
        </row>
        <row r="4407">
          <cell r="A4407" t="str">
            <v>SINAPI 97499</v>
          </cell>
        </row>
        <row r="4408">
          <cell r="A4408" t="str">
            <v>SINAPI 97500</v>
          </cell>
        </row>
        <row r="4409">
          <cell r="A4409" t="str">
            <v>SINAPI 97502</v>
          </cell>
        </row>
        <row r="4410">
          <cell r="A4410" t="str">
            <v>SINAPI 97503</v>
          </cell>
        </row>
        <row r="4411">
          <cell r="A4411" t="str">
            <v>SINAPI 97505</v>
          </cell>
        </row>
        <row r="4412">
          <cell r="A4412" t="str">
            <v>SINAPI 97506</v>
          </cell>
        </row>
        <row r="4413">
          <cell r="A4413" t="str">
            <v>SINAPI 97508</v>
          </cell>
        </row>
        <row r="4414">
          <cell r="A4414" t="str">
            <v>SINAPI 97509</v>
          </cell>
        </row>
        <row r="4415">
          <cell r="A4415" t="str">
            <v>SINAPI 97511</v>
          </cell>
        </row>
        <row r="4416">
          <cell r="A4416" t="str">
            <v>SINAPI 97512</v>
          </cell>
        </row>
        <row r="4417">
          <cell r="A4417" t="str">
            <v>SINAPI 97514</v>
          </cell>
        </row>
        <row r="4418">
          <cell r="A4418" t="str">
            <v>SINAPI 97515</v>
          </cell>
        </row>
        <row r="4419">
          <cell r="A4419" t="str">
            <v>SINAPI 97517</v>
          </cell>
        </row>
        <row r="4420">
          <cell r="A4420" t="str">
            <v>SINAPI 97518</v>
          </cell>
        </row>
        <row r="4421">
          <cell r="A4421" t="str">
            <v>SINAPI 97519</v>
          </cell>
        </row>
        <row r="4422">
          <cell r="A4422" t="str">
            <v>SINAPI 97520</v>
          </cell>
        </row>
        <row r="4423">
          <cell r="A4423" t="str">
            <v>SINAPI 97521</v>
          </cell>
        </row>
        <row r="4424">
          <cell r="A4424" t="str">
            <v>SINAPI 97522</v>
          </cell>
        </row>
        <row r="4425">
          <cell r="A4425" t="str">
            <v>SINAPI 97523</v>
          </cell>
        </row>
        <row r="4426">
          <cell r="A4426" t="str">
            <v>SINAPI 97524</v>
          </cell>
        </row>
        <row r="4427">
          <cell r="A4427" t="str">
            <v>SINAPI 97525</v>
          </cell>
        </row>
        <row r="4428">
          <cell r="A4428" t="str">
            <v>SINAPI 97526</v>
          </cell>
        </row>
        <row r="4429">
          <cell r="A4429" t="str">
            <v>SINAPI 97527</v>
          </cell>
        </row>
        <row r="4430">
          <cell r="A4430" t="str">
            <v>SINAPI 97528</v>
          </cell>
        </row>
        <row r="4431">
          <cell r="A4431" t="str">
            <v>SINAPI 97529</v>
          </cell>
        </row>
        <row r="4432">
          <cell r="A4432" t="str">
            <v>SINAPI 97530</v>
          </cell>
        </row>
        <row r="4433">
          <cell r="A4433" t="str">
            <v>SINAPI 97531</v>
          </cell>
        </row>
        <row r="4434">
          <cell r="A4434" t="str">
            <v>SINAPI 97532</v>
          </cell>
        </row>
        <row r="4435">
          <cell r="A4435" t="str">
            <v>SINAPI 97533</v>
          </cell>
        </row>
        <row r="4436">
          <cell r="A4436" t="str">
            <v>SINAPI 97534</v>
          </cell>
        </row>
        <row r="4437">
          <cell r="A4437" t="str">
            <v>SINAPI 97537</v>
          </cell>
        </row>
        <row r="4438">
          <cell r="A4438" t="str">
            <v>SINAPI 97540</v>
          </cell>
        </row>
        <row r="4439">
          <cell r="A4439" t="str">
            <v>SINAPI 97541</v>
          </cell>
        </row>
        <row r="4440">
          <cell r="A4440" t="str">
            <v>SINAPI 97543</v>
          </cell>
        </row>
        <row r="4441">
          <cell r="A4441" t="str">
            <v>SINAPI 97544</v>
          </cell>
        </row>
        <row r="4442">
          <cell r="A4442" t="str">
            <v>SINAPI 97546</v>
          </cell>
        </row>
        <row r="4443">
          <cell r="A4443" t="str">
            <v>SINAPI 97547</v>
          </cell>
        </row>
        <row r="4444">
          <cell r="A4444" t="str">
            <v>SINAPI 97548</v>
          </cell>
        </row>
        <row r="4445">
          <cell r="A4445" t="str">
            <v>SINAPI 97549</v>
          </cell>
        </row>
        <row r="4446">
          <cell r="A4446" t="str">
            <v>SINAPI 97550</v>
          </cell>
        </row>
        <row r="4447">
          <cell r="A4447" t="str">
            <v>SINAPI 97551</v>
          </cell>
        </row>
        <row r="4448">
          <cell r="A4448" t="str">
            <v>SINAPI 97552</v>
          </cell>
        </row>
        <row r="4449">
          <cell r="A4449" t="str">
            <v>SINAPI 97553</v>
          </cell>
        </row>
        <row r="4450">
          <cell r="A4450" t="str">
            <v>SINAPI 97554</v>
          </cell>
        </row>
        <row r="4451">
          <cell r="A4451" t="str">
            <v>SINAPI 98602</v>
          </cell>
        </row>
        <row r="4452">
          <cell r="A4452" t="str">
            <v>SINAPI 6171</v>
          </cell>
        </row>
        <row r="4453">
          <cell r="A4453" t="str">
            <v>SINAPI 74166/1</v>
          </cell>
        </row>
        <row r="4454">
          <cell r="A4454" t="str">
            <v>SINAPI 74166/2</v>
          </cell>
        </row>
        <row r="4455">
          <cell r="A4455" t="str">
            <v>SINAPI 88503</v>
          </cell>
        </row>
        <row r="4456">
          <cell r="A4456" t="str">
            <v>SINAPI 88504</v>
          </cell>
        </row>
        <row r="4457">
          <cell r="A4457" t="str">
            <v>SINAPI 97900</v>
          </cell>
        </row>
        <row r="4458">
          <cell r="A4458" t="str">
            <v>SINAPI 97901</v>
          </cell>
        </row>
        <row r="4459">
          <cell r="A4459" t="str">
            <v>SINAPI 97902</v>
          </cell>
        </row>
        <row r="4460">
          <cell r="A4460" t="str">
            <v>SINAPI 97903</v>
          </cell>
        </row>
        <row r="4461">
          <cell r="A4461" t="str">
            <v>SINAPI 97904</v>
          </cell>
        </row>
        <row r="4462">
          <cell r="A4462" t="str">
            <v>SINAPI 97905</v>
          </cell>
        </row>
        <row r="4463">
          <cell r="A4463" t="str">
            <v>SINAPI 97906</v>
          </cell>
        </row>
        <row r="4464">
          <cell r="A4464" t="str">
            <v>SINAPI 97907</v>
          </cell>
        </row>
        <row r="4465">
          <cell r="A4465" t="str">
            <v>SINAPI 97908</v>
          </cell>
        </row>
        <row r="4466">
          <cell r="A4466" t="str">
            <v>SINAPI 98102</v>
          </cell>
        </row>
        <row r="4467">
          <cell r="A4467" t="str">
            <v>SINAPI 98103</v>
          </cell>
        </row>
        <row r="4468">
          <cell r="A4468" t="str">
            <v>SINAPI 98104</v>
          </cell>
        </row>
        <row r="4469">
          <cell r="A4469" t="str">
            <v>SINAPI 98105</v>
          </cell>
        </row>
        <row r="4470">
          <cell r="A4470" t="str">
            <v>SINAPI 98106</v>
          </cell>
        </row>
        <row r="4471">
          <cell r="A4471" t="str">
            <v>SINAPI 98107</v>
          </cell>
        </row>
        <row r="4472">
          <cell r="A4472" t="str">
            <v>SINAPI 98108</v>
          </cell>
        </row>
        <row r="4473">
          <cell r="A4473" t="str">
            <v>SINAPI 99250</v>
          </cell>
        </row>
        <row r="4474">
          <cell r="A4474" t="str">
            <v>SINAPI 99251</v>
          </cell>
        </row>
        <row r="4475">
          <cell r="A4475" t="str">
            <v>SINAPI 99253</v>
          </cell>
        </row>
        <row r="4476">
          <cell r="A4476" t="str">
            <v>SINAPI 99255</v>
          </cell>
        </row>
        <row r="4477">
          <cell r="A4477" t="str">
            <v>SINAPI 99257</v>
          </cell>
        </row>
        <row r="4478">
          <cell r="A4478" t="str">
            <v>SINAPI 99258</v>
          </cell>
        </row>
        <row r="4479">
          <cell r="A4479" t="str">
            <v>SINAPI 99260</v>
          </cell>
        </row>
        <row r="4480">
          <cell r="A4480" t="str">
            <v>SINAPI 99262</v>
          </cell>
        </row>
        <row r="4481">
          <cell r="A4481" t="str">
            <v>SINAPI 99264</v>
          </cell>
        </row>
        <row r="4482">
          <cell r="A4482" t="str">
            <v>SINAPI 89482</v>
          </cell>
        </row>
        <row r="4483">
          <cell r="A4483" t="str">
            <v>SINAPI 89491</v>
          </cell>
        </row>
        <row r="4484">
          <cell r="A4484" t="str">
            <v>SINAPI 89495</v>
          </cell>
        </row>
        <row r="4485">
          <cell r="A4485" t="str">
            <v>SINAPI 89707</v>
          </cell>
        </row>
        <row r="4486">
          <cell r="A4486" t="str">
            <v>SINAPI 89708</v>
          </cell>
        </row>
        <row r="4487">
          <cell r="A4487" t="str">
            <v>SINAPI 89709</v>
          </cell>
        </row>
        <row r="4488">
          <cell r="A4488" t="str">
            <v>SINAPI 89710</v>
          </cell>
        </row>
        <row r="4489">
          <cell r="A4489" t="str">
            <v>SINAPI 72739</v>
          </cell>
        </row>
        <row r="4490">
          <cell r="A4490" t="str">
            <v>SINAPI 74234/1</v>
          </cell>
        </row>
        <row r="4491">
          <cell r="A4491" t="str">
            <v>SINAPI 86872</v>
          </cell>
        </row>
        <row r="4492">
          <cell r="A4492" t="str">
            <v>SINAPI 86874</v>
          </cell>
        </row>
        <row r="4493">
          <cell r="A4493" t="str">
            <v>SINAPI 86875</v>
          </cell>
        </row>
        <row r="4494">
          <cell r="A4494" t="str">
            <v>SINAPI 86876</v>
          </cell>
        </row>
        <row r="4495">
          <cell r="A4495" t="str">
            <v>SINAPI 86877</v>
          </cell>
        </row>
        <row r="4496">
          <cell r="A4496" t="str">
            <v>SINAPI 86878</v>
          </cell>
        </row>
        <row r="4497">
          <cell r="A4497" t="str">
            <v>SINAPI 86879</v>
          </cell>
        </row>
        <row r="4498">
          <cell r="A4498" t="str">
            <v>SINAPI 86880</v>
          </cell>
        </row>
        <row r="4499">
          <cell r="A4499" t="str">
            <v>SINAPI 86881</v>
          </cell>
        </row>
        <row r="4500">
          <cell r="A4500" t="str">
            <v>SINAPI 86882</v>
          </cell>
        </row>
        <row r="4501">
          <cell r="A4501" t="str">
            <v>SINAPI 86883</v>
          </cell>
        </row>
        <row r="4502">
          <cell r="A4502" t="str">
            <v>SINAPI 86884</v>
          </cell>
        </row>
        <row r="4503">
          <cell r="A4503" t="str">
            <v>SINAPI 86885</v>
          </cell>
        </row>
        <row r="4504">
          <cell r="A4504" t="str">
            <v>SINAPI 86886</v>
          </cell>
        </row>
        <row r="4505">
          <cell r="A4505" t="str">
            <v>SINAPI 86887</v>
          </cell>
        </row>
        <row r="4506">
          <cell r="A4506" t="str">
            <v>SINAPI 86888</v>
          </cell>
        </row>
        <row r="4507">
          <cell r="A4507" t="str">
            <v>SINAPI 86889</v>
          </cell>
        </row>
        <row r="4508">
          <cell r="A4508" t="str">
            <v>SINAPI 86893</v>
          </cell>
        </row>
        <row r="4509">
          <cell r="A4509" t="str">
            <v>SINAPI 86894</v>
          </cell>
        </row>
        <row r="4510">
          <cell r="A4510" t="str">
            <v>SINAPI 86895</v>
          </cell>
        </row>
        <row r="4511">
          <cell r="A4511" t="str">
            <v>SINAPI 86899</v>
          </cell>
        </row>
        <row r="4512">
          <cell r="A4512" t="str">
            <v>SINAPI 86900</v>
          </cell>
        </row>
        <row r="4513">
          <cell r="A4513" t="str">
            <v>SINAPI 86901</v>
          </cell>
        </row>
        <row r="4514">
          <cell r="A4514" t="str">
            <v>SINAPI 86902</v>
          </cell>
        </row>
        <row r="4515">
          <cell r="A4515" t="str">
            <v>SINAPI 86903</v>
          </cell>
        </row>
        <row r="4516">
          <cell r="A4516" t="str">
            <v>SINAPI 86904</v>
          </cell>
        </row>
        <row r="4517">
          <cell r="A4517" t="str">
            <v>SINAPI 86905</v>
          </cell>
        </row>
        <row r="4518">
          <cell r="A4518" t="str">
            <v>SINAPI 86906</v>
          </cell>
        </row>
        <row r="4519">
          <cell r="A4519" t="str">
            <v>SINAPI 86908</v>
          </cell>
        </row>
        <row r="4520">
          <cell r="A4520" t="str">
            <v>SINAPI 86909</v>
          </cell>
        </row>
        <row r="4521">
          <cell r="A4521" t="str">
            <v>SINAPI 86910</v>
          </cell>
        </row>
        <row r="4522">
          <cell r="A4522" t="str">
            <v>SINAPI 86911</v>
          </cell>
        </row>
        <row r="4523">
          <cell r="A4523" t="str">
            <v>SINAPI 86912</v>
          </cell>
        </row>
        <row r="4524">
          <cell r="A4524" t="str">
            <v>SINAPI 86913</v>
          </cell>
        </row>
        <row r="4525">
          <cell r="A4525" t="str">
            <v>SINAPI 86914</v>
          </cell>
        </row>
        <row r="4526">
          <cell r="A4526" t="str">
            <v>SINAPI 86915</v>
          </cell>
        </row>
        <row r="4527">
          <cell r="A4527" t="str">
            <v>SINAPI 86916</v>
          </cell>
        </row>
        <row r="4528">
          <cell r="A4528" t="str">
            <v>SINAPI 86919</v>
          </cell>
        </row>
        <row r="4529">
          <cell r="A4529" t="str">
            <v>SINAPI 86920</v>
          </cell>
        </row>
        <row r="4530">
          <cell r="A4530" t="str">
            <v>SINAPI 86921</v>
          </cell>
        </row>
        <row r="4531">
          <cell r="A4531" t="str">
            <v>SINAPI 86922</v>
          </cell>
        </row>
        <row r="4532">
          <cell r="A4532" t="str">
            <v>SINAPI 86923</v>
          </cell>
        </row>
        <row r="4533">
          <cell r="A4533" t="str">
            <v>SINAPI 86924</v>
          </cell>
        </row>
        <row r="4534">
          <cell r="A4534" t="str">
            <v>SINAPI 86925</v>
          </cell>
        </row>
        <row r="4535">
          <cell r="A4535" t="str">
            <v>SINAPI 86926</v>
          </cell>
        </row>
        <row r="4536">
          <cell r="A4536" t="str">
            <v>SINAPI 86927</v>
          </cell>
        </row>
        <row r="4537">
          <cell r="A4537" t="str">
            <v>SINAPI 86928</v>
          </cell>
        </row>
        <row r="4538">
          <cell r="A4538" t="str">
            <v>SINAPI 86929</v>
          </cell>
        </row>
        <row r="4539">
          <cell r="A4539" t="str">
            <v>SINAPI 86930</v>
          </cell>
        </row>
        <row r="4540">
          <cell r="A4540" t="str">
            <v>SINAPI 86931</v>
          </cell>
        </row>
        <row r="4541">
          <cell r="A4541" t="str">
            <v>SINAPI 86932</v>
          </cell>
        </row>
        <row r="4542">
          <cell r="A4542" t="str">
            <v>SINAPI 86933</v>
          </cell>
        </row>
        <row r="4543">
          <cell r="A4543" t="str">
            <v>SINAPI 86934</v>
          </cell>
        </row>
        <row r="4544">
          <cell r="A4544" t="str">
            <v>SINAPI 86935</v>
          </cell>
        </row>
        <row r="4545">
          <cell r="A4545" t="str">
            <v>SINAPI 86936</v>
          </cell>
        </row>
        <row r="4546">
          <cell r="A4546" t="str">
            <v>SINAPI 86937</v>
          </cell>
        </row>
        <row r="4547">
          <cell r="A4547" t="str">
            <v>SINAPI 86938</v>
          </cell>
        </row>
        <row r="4548">
          <cell r="A4548" t="str">
            <v>SINAPI 86939</v>
          </cell>
        </row>
        <row r="4549">
          <cell r="A4549" t="str">
            <v>SINAPI 86940</v>
          </cell>
        </row>
        <row r="4550">
          <cell r="A4550" t="str">
            <v>SINAPI 86941</v>
          </cell>
        </row>
        <row r="4551">
          <cell r="A4551" t="str">
            <v>SINAPI 86942</v>
          </cell>
        </row>
        <row r="4552">
          <cell r="A4552" t="str">
            <v>SINAPI 86943</v>
          </cell>
        </row>
        <row r="4553">
          <cell r="A4553" t="str">
            <v>SINAPI 86947</v>
          </cell>
        </row>
        <row r="4554">
          <cell r="A4554" t="str">
            <v>SINAPI 88571</v>
          </cell>
        </row>
        <row r="4555">
          <cell r="A4555" t="str">
            <v>SINAPI 93396</v>
          </cell>
        </row>
        <row r="4556">
          <cell r="A4556" t="str">
            <v>SINAPI 93441</v>
          </cell>
        </row>
        <row r="4557">
          <cell r="A4557" t="str">
            <v>SINAPI 93442</v>
          </cell>
        </row>
        <row r="4558">
          <cell r="A4558" t="str">
            <v>SINAPI 95469</v>
          </cell>
        </row>
        <row r="4559">
          <cell r="A4559" t="str">
            <v>SINAPI 95470</v>
          </cell>
        </row>
        <row r="4560">
          <cell r="A4560" t="str">
            <v>SINAPI 95471</v>
          </cell>
        </row>
        <row r="4561">
          <cell r="A4561" t="str">
            <v>SINAPI 95472</v>
          </cell>
        </row>
        <row r="4562">
          <cell r="A4562" t="str">
            <v>SINAPI 95542</v>
          </cell>
        </row>
        <row r="4563">
          <cell r="A4563" t="str">
            <v>SINAPI 95543</v>
          </cell>
        </row>
        <row r="4564">
          <cell r="A4564" t="str">
            <v>SINAPI 95544</v>
          </cell>
        </row>
        <row r="4565">
          <cell r="A4565" t="str">
            <v>SINAPI 95545</v>
          </cell>
        </row>
        <row r="4566">
          <cell r="A4566" t="str">
            <v>SINAPI 95546</v>
          </cell>
        </row>
        <row r="4567">
          <cell r="A4567" t="str">
            <v>SINAPI 95547</v>
          </cell>
        </row>
        <row r="4568">
          <cell r="A4568" t="str">
            <v>SINAPI 6087</v>
          </cell>
        </row>
        <row r="4569">
          <cell r="A4569" t="str">
            <v>SINAPI 98052</v>
          </cell>
        </row>
        <row r="4570">
          <cell r="A4570" t="str">
            <v>SINAPI 98053</v>
          </cell>
        </row>
        <row r="4571">
          <cell r="A4571" t="str">
            <v>SINAPI 98054</v>
          </cell>
        </row>
        <row r="4572">
          <cell r="A4572" t="str">
            <v>SINAPI 98055</v>
          </cell>
        </row>
        <row r="4573">
          <cell r="A4573" t="str">
            <v>SINAPI 98056</v>
          </cell>
        </row>
        <row r="4574">
          <cell r="A4574" t="str">
            <v>SINAPI 98057</v>
          </cell>
        </row>
        <row r="4575">
          <cell r="A4575" t="str">
            <v>SINAPI 98066</v>
          </cell>
        </row>
        <row r="4576">
          <cell r="A4576" t="str">
            <v>SINAPI 98067</v>
          </cell>
        </row>
        <row r="4577">
          <cell r="A4577" t="str">
            <v>SINAPI 98068</v>
          </cell>
        </row>
        <row r="4578">
          <cell r="A4578" t="str">
            <v>SINAPI 98069</v>
          </cell>
        </row>
        <row r="4579">
          <cell r="A4579" t="str">
            <v>SINAPI 98070</v>
          </cell>
        </row>
        <row r="4580">
          <cell r="A4580" t="str">
            <v>SINAPI 98071</v>
          </cell>
        </row>
        <row r="4581">
          <cell r="A4581" t="str">
            <v>SINAPI 98072</v>
          </cell>
        </row>
        <row r="4582">
          <cell r="A4582" t="str">
            <v>SINAPI 98073</v>
          </cell>
        </row>
        <row r="4583">
          <cell r="A4583" t="str">
            <v>SINAPI 98074</v>
          </cell>
        </row>
        <row r="4584">
          <cell r="A4584" t="str">
            <v>SINAPI 98075</v>
          </cell>
        </row>
        <row r="4585">
          <cell r="A4585" t="str">
            <v>SINAPI 98076</v>
          </cell>
        </row>
        <row r="4586">
          <cell r="A4586" t="str">
            <v>SINAPI 98077</v>
          </cell>
        </row>
        <row r="4587">
          <cell r="A4587" t="str">
            <v>SINAPI 98078</v>
          </cell>
        </row>
        <row r="4588">
          <cell r="A4588" t="str">
            <v>SINAPI 98079</v>
          </cell>
        </row>
        <row r="4589">
          <cell r="A4589" t="str">
            <v>SINAPI 98080</v>
          </cell>
        </row>
        <row r="4590">
          <cell r="A4590" t="str">
            <v>SINAPI 98081</v>
          </cell>
        </row>
        <row r="4591">
          <cell r="A4591" t="str">
            <v>SINAPI 98082</v>
          </cell>
        </row>
        <row r="4592">
          <cell r="A4592" t="str">
            <v>SINAPI 98083</v>
          </cell>
        </row>
        <row r="4593">
          <cell r="A4593" t="str">
            <v>SINAPI 98084</v>
          </cell>
        </row>
        <row r="4594">
          <cell r="A4594" t="str">
            <v>SINAPI 98085</v>
          </cell>
        </row>
        <row r="4595">
          <cell r="A4595" t="str">
            <v>SINAPI 98086</v>
          </cell>
        </row>
        <row r="4596">
          <cell r="A4596" t="str">
            <v>SINAPI 98087</v>
          </cell>
        </row>
        <row r="4597">
          <cell r="A4597" t="str">
            <v>SINAPI 98088</v>
          </cell>
        </row>
        <row r="4598">
          <cell r="A4598" t="str">
            <v>SINAPI 98089</v>
          </cell>
        </row>
        <row r="4599">
          <cell r="A4599" t="str">
            <v>SINAPI 98090</v>
          </cell>
        </row>
        <row r="4600">
          <cell r="A4600" t="str">
            <v>SINAPI 98091</v>
          </cell>
        </row>
        <row r="4601">
          <cell r="A4601" t="str">
            <v>SINAPI 98092</v>
          </cell>
        </row>
        <row r="4602">
          <cell r="A4602" t="str">
            <v>SINAPI 98093</v>
          </cell>
        </row>
        <row r="4603">
          <cell r="A4603" t="str">
            <v>SINAPI 98094</v>
          </cell>
        </row>
        <row r="4604">
          <cell r="A4604" t="str">
            <v>SINAPI 98099</v>
          </cell>
        </row>
        <row r="4605">
          <cell r="A4605" t="str">
            <v>SINAPI 98100</v>
          </cell>
        </row>
        <row r="4606">
          <cell r="A4606" t="str">
            <v>SINAPI 98101</v>
          </cell>
        </row>
        <row r="4607">
          <cell r="A4607" t="str">
            <v>SINAPI 98109</v>
          </cell>
        </row>
        <row r="4608">
          <cell r="A4608" t="str">
            <v>SINAPI 98110</v>
          </cell>
        </row>
        <row r="4609">
          <cell r="A4609" t="str">
            <v>SINAPI 98111</v>
          </cell>
        </row>
        <row r="4610">
          <cell r="A4610" t="str">
            <v>SINAPI 98114</v>
          </cell>
        </row>
        <row r="4611">
          <cell r="A4611" t="str">
            <v>SINAPI 98115</v>
          </cell>
        </row>
        <row r="4612">
          <cell r="A4612" t="str">
            <v>SINAPI 89957</v>
          </cell>
        </row>
        <row r="4613">
          <cell r="A4613" t="str">
            <v>SINAPI 89959</v>
          </cell>
        </row>
        <row r="4614">
          <cell r="A4614" t="str">
            <v>SINAPI 74093/1</v>
          </cell>
        </row>
        <row r="4615">
          <cell r="A4615" t="str">
            <v>SINAPI 74169/1</v>
          </cell>
        </row>
        <row r="4616">
          <cell r="A4616" t="str">
            <v>SINAPI 89349</v>
          </cell>
        </row>
        <row r="4617">
          <cell r="A4617" t="str">
            <v>SINAPI 89351</v>
          </cell>
        </row>
        <row r="4618">
          <cell r="A4618" t="str">
            <v>SINAPI 89352</v>
          </cell>
        </row>
        <row r="4619">
          <cell r="A4619" t="str">
            <v>SINAPI 89353</v>
          </cell>
        </row>
        <row r="4620">
          <cell r="A4620" t="str">
            <v>SINAPI 89354</v>
          </cell>
        </row>
        <row r="4621">
          <cell r="A4621" t="str">
            <v>SINAPI 89969</v>
          </cell>
        </row>
        <row r="4622">
          <cell r="A4622" t="str">
            <v>SINAPI 89970</v>
          </cell>
        </row>
        <row r="4623">
          <cell r="A4623" t="str">
            <v>SINAPI 89971</v>
          </cell>
        </row>
        <row r="4624">
          <cell r="A4624" t="str">
            <v>SINAPI 89972</v>
          </cell>
        </row>
        <row r="4625">
          <cell r="A4625" t="str">
            <v>SINAPI 89973</v>
          </cell>
        </row>
        <row r="4626">
          <cell r="A4626" t="str">
            <v>SINAPI 89974</v>
          </cell>
        </row>
        <row r="4627">
          <cell r="A4627" t="str">
            <v>SINAPI 89984</v>
          </cell>
        </row>
        <row r="4628">
          <cell r="A4628" t="str">
            <v>SINAPI 89985</v>
          </cell>
        </row>
        <row r="4629">
          <cell r="A4629" t="str">
            <v>SINAPI 89986</v>
          </cell>
        </row>
        <row r="4630">
          <cell r="A4630" t="str">
            <v>SINAPI 89987</v>
          </cell>
        </row>
        <row r="4631">
          <cell r="A4631" t="str">
            <v>SINAPI 90371</v>
          </cell>
        </row>
        <row r="4632">
          <cell r="A4632" t="str">
            <v>SINAPI 94489</v>
          </cell>
        </row>
        <row r="4633">
          <cell r="A4633" t="str">
            <v>SINAPI 94490</v>
          </cell>
        </row>
        <row r="4634">
          <cell r="A4634" t="str">
            <v>SINAPI 94491</v>
          </cell>
        </row>
        <row r="4635">
          <cell r="A4635" t="str">
            <v>SINAPI 94492</v>
          </cell>
        </row>
        <row r="4636">
          <cell r="A4636" t="str">
            <v>SINAPI 94493</v>
          </cell>
        </row>
        <row r="4637">
          <cell r="A4637" t="str">
            <v>SINAPI 94494</v>
          </cell>
        </row>
        <row r="4638">
          <cell r="A4638" t="str">
            <v>SINAPI 94495</v>
          </cell>
        </row>
        <row r="4639">
          <cell r="A4639" t="str">
            <v>SINAPI 94496</v>
          </cell>
        </row>
        <row r="4640">
          <cell r="A4640" t="str">
            <v>SINAPI 94497</v>
          </cell>
        </row>
        <row r="4641">
          <cell r="A4641" t="str">
            <v>SINAPI 94498</v>
          </cell>
        </row>
        <row r="4642">
          <cell r="A4642" t="str">
            <v>SINAPI 94499</v>
          </cell>
        </row>
        <row r="4643">
          <cell r="A4643" t="str">
            <v>SINAPI 94500</v>
          </cell>
        </row>
        <row r="4644">
          <cell r="A4644" t="str">
            <v>SINAPI 94501</v>
          </cell>
        </row>
        <row r="4645">
          <cell r="A4645" t="str">
            <v>SINAPI 94792</v>
          </cell>
        </row>
        <row r="4646">
          <cell r="A4646" t="str">
            <v>SINAPI 94793</v>
          </cell>
        </row>
        <row r="4647">
          <cell r="A4647" t="str">
            <v>SINAPI 94794</v>
          </cell>
        </row>
        <row r="4648">
          <cell r="A4648" t="str">
            <v>SINAPI 94795</v>
          </cell>
        </row>
        <row r="4649">
          <cell r="A4649" t="str">
            <v>SINAPI 94796</v>
          </cell>
        </row>
        <row r="4650">
          <cell r="A4650" t="str">
            <v>SINAPI 94797</v>
          </cell>
        </row>
        <row r="4651">
          <cell r="A4651" t="str">
            <v>SINAPI 94798</v>
          </cell>
        </row>
        <row r="4652">
          <cell r="A4652" t="str">
            <v>SINAPI 94799</v>
          </cell>
        </row>
        <row r="4653">
          <cell r="A4653" t="str">
            <v>SINAPI 94800</v>
          </cell>
        </row>
        <row r="4654">
          <cell r="A4654" t="str">
            <v>SINAPI 95248</v>
          </cell>
        </row>
        <row r="4655">
          <cell r="A4655" t="str">
            <v>SINAPI 95249</v>
          </cell>
        </row>
        <row r="4656">
          <cell r="A4656" t="str">
            <v>SINAPI 95250</v>
          </cell>
        </row>
        <row r="4657">
          <cell r="A4657" t="str">
            <v>SINAPI 95251</v>
          </cell>
        </row>
        <row r="4658">
          <cell r="A4658" t="str">
            <v>SINAPI 95252</v>
          </cell>
        </row>
        <row r="4659">
          <cell r="A4659" t="str">
            <v>SINAPI 95253</v>
          </cell>
        </row>
        <row r="4660">
          <cell r="A4660" t="str">
            <v>SINAPI 99619</v>
          </cell>
        </row>
        <row r="4661">
          <cell r="A4661" t="str">
            <v>SINAPI 99620</v>
          </cell>
        </row>
        <row r="4662">
          <cell r="A4662" t="str">
            <v>SINAPI 99621</v>
          </cell>
        </row>
        <row r="4663">
          <cell r="A4663" t="str">
            <v>SINAPI 99622</v>
          </cell>
        </row>
        <row r="4664">
          <cell r="A4664" t="str">
            <v>SINAPI 99623</v>
          </cell>
        </row>
        <row r="4665">
          <cell r="A4665" t="str">
            <v>SINAPI 99624</v>
          </cell>
        </row>
        <row r="4666">
          <cell r="A4666" t="str">
            <v>SINAPI 99625</v>
          </cell>
        </row>
        <row r="4667">
          <cell r="A4667" t="str">
            <v>SINAPI 99626</v>
          </cell>
        </row>
        <row r="4668">
          <cell r="A4668" t="str">
            <v>SINAPI 99627</v>
          </cell>
        </row>
        <row r="4669">
          <cell r="A4669" t="str">
            <v>SINAPI 99628</v>
          </cell>
        </row>
        <row r="4670">
          <cell r="A4670" t="str">
            <v>SINAPI 99629</v>
          </cell>
        </row>
        <row r="4671">
          <cell r="A4671" t="str">
            <v>SINAPI 99630</v>
          </cell>
        </row>
        <row r="4672">
          <cell r="A4672" t="str">
            <v>SINAPI 99631</v>
          </cell>
        </row>
        <row r="4673">
          <cell r="A4673" t="str">
            <v>SINAPI 99632</v>
          </cell>
        </row>
        <row r="4674">
          <cell r="A4674" t="str">
            <v>SINAPI 99633</v>
          </cell>
        </row>
        <row r="4675">
          <cell r="A4675" t="str">
            <v>SINAPI 99634</v>
          </cell>
        </row>
        <row r="4676">
          <cell r="A4676" t="str">
            <v>SINAPI 99635</v>
          </cell>
        </row>
        <row r="4677">
          <cell r="A4677" t="str">
            <v>SINAPI 95634</v>
          </cell>
        </row>
        <row r="4678">
          <cell r="A4678" t="str">
            <v>SINAPI 95635</v>
          </cell>
        </row>
        <row r="4679">
          <cell r="A4679" t="str">
            <v>SINAPI 95637</v>
          </cell>
        </row>
        <row r="4680">
          <cell r="A4680" t="str">
            <v>SINAPI 95638</v>
          </cell>
        </row>
        <row r="4681">
          <cell r="A4681" t="str">
            <v>SINAPI 95639</v>
          </cell>
        </row>
        <row r="4682">
          <cell r="A4682" t="str">
            <v>SINAPI 95641</v>
          </cell>
        </row>
        <row r="4683">
          <cell r="A4683" t="str">
            <v>SINAPI 95642</v>
          </cell>
        </row>
        <row r="4684">
          <cell r="A4684" t="str">
            <v>SINAPI 95643</v>
          </cell>
        </row>
        <row r="4685">
          <cell r="A4685" t="str">
            <v>SINAPI 95644</v>
          </cell>
        </row>
        <row r="4686">
          <cell r="A4686" t="str">
            <v>SINAPI 95645</v>
          </cell>
        </row>
        <row r="4687">
          <cell r="A4687" t="str">
            <v>SINAPI 95646</v>
          </cell>
        </row>
        <row r="4688">
          <cell r="A4688" t="str">
            <v>SINAPI 95647</v>
          </cell>
        </row>
        <row r="4689">
          <cell r="A4689" t="str">
            <v>SINAPI 95673</v>
          </cell>
        </row>
        <row r="4690">
          <cell r="A4690" t="str">
            <v>SINAPI 95674</v>
          </cell>
        </row>
        <row r="4691">
          <cell r="A4691" t="str">
            <v>SINAPI 95675</v>
          </cell>
        </row>
        <row r="4692">
          <cell r="A4692" t="str">
            <v>SINAPI 95676</v>
          </cell>
        </row>
        <row r="4693">
          <cell r="A4693" t="str">
            <v>SINAPI 97741</v>
          </cell>
        </row>
        <row r="4694">
          <cell r="A4694" t="str">
            <v>SINAPI 72285</v>
          </cell>
        </row>
        <row r="4695">
          <cell r="A4695" t="str">
            <v>SINAPI 90436</v>
          </cell>
        </row>
        <row r="4696">
          <cell r="A4696" t="str">
            <v>SINAPI 90437</v>
          </cell>
        </row>
        <row r="4697">
          <cell r="A4697" t="str">
            <v>SINAPI 90438</v>
          </cell>
        </row>
        <row r="4698">
          <cell r="A4698" t="str">
            <v>SINAPI 90439</v>
          </cell>
        </row>
        <row r="4699">
          <cell r="A4699" t="str">
            <v>SINAPI 90440</v>
          </cell>
        </row>
        <row r="4700">
          <cell r="A4700" t="str">
            <v>SINAPI 90441</v>
          </cell>
        </row>
        <row r="4701">
          <cell r="A4701" t="str">
            <v>SINAPI 90443</v>
          </cell>
        </row>
        <row r="4702">
          <cell r="A4702" t="str">
            <v>SINAPI 90444</v>
          </cell>
        </row>
        <row r="4703">
          <cell r="A4703" t="str">
            <v>SINAPI 90445</v>
          </cell>
        </row>
        <row r="4704">
          <cell r="A4704" t="str">
            <v>SINAPI 90446</v>
          </cell>
        </row>
        <row r="4705">
          <cell r="A4705" t="str">
            <v>SINAPI 90447</v>
          </cell>
        </row>
        <row r="4706">
          <cell r="A4706" t="str">
            <v>SINAPI 90451</v>
          </cell>
        </row>
        <row r="4707">
          <cell r="A4707" t="str">
            <v>SINAPI 90452</v>
          </cell>
        </row>
        <row r="4708">
          <cell r="A4708" t="str">
            <v>SINAPI 90453</v>
          </cell>
        </row>
        <row r="4709">
          <cell r="A4709" t="str">
            <v>SINAPI 90454</v>
          </cell>
        </row>
        <row r="4710">
          <cell r="A4710" t="str">
            <v>SINAPI 90455</v>
          </cell>
        </row>
        <row r="4711">
          <cell r="A4711" t="str">
            <v>SINAPI 90456</v>
          </cell>
        </row>
        <row r="4712">
          <cell r="A4712" t="str">
            <v>SINAPI 90457</v>
          </cell>
        </row>
        <row r="4713">
          <cell r="A4713" t="str">
            <v>SINAPI 90458</v>
          </cell>
        </row>
        <row r="4714">
          <cell r="A4714" t="str">
            <v>SINAPI 90459</v>
          </cell>
        </row>
        <row r="4715">
          <cell r="A4715" t="str">
            <v>SINAPI 90460</v>
          </cell>
        </row>
        <row r="4716">
          <cell r="A4716" t="str">
            <v>SINAPI 90461</v>
          </cell>
        </row>
        <row r="4717">
          <cell r="A4717" t="str">
            <v>SINAPI 90462</v>
          </cell>
        </row>
        <row r="4718">
          <cell r="A4718" t="str">
            <v>SINAPI 90463</v>
          </cell>
        </row>
        <row r="4719">
          <cell r="A4719" t="str">
            <v>SINAPI 90466</v>
          </cell>
        </row>
        <row r="4720">
          <cell r="A4720" t="str">
            <v>SINAPI 90467</v>
          </cell>
        </row>
        <row r="4721">
          <cell r="A4721" t="str">
            <v>SINAPI 90468</v>
          </cell>
        </row>
        <row r="4722">
          <cell r="A4722" t="str">
            <v>SINAPI 90469</v>
          </cell>
        </row>
        <row r="4723">
          <cell r="A4723" t="str">
            <v>SINAPI 90470</v>
          </cell>
        </row>
        <row r="4724">
          <cell r="A4724" t="str">
            <v>SINAPI 91166</v>
          </cell>
        </row>
        <row r="4725">
          <cell r="A4725" t="str">
            <v>SINAPI 91167</v>
          </cell>
        </row>
        <row r="4726">
          <cell r="A4726" t="str">
            <v>SINAPI 91168</v>
          </cell>
        </row>
        <row r="4727">
          <cell r="A4727" t="str">
            <v>SINAPI 91169</v>
          </cell>
        </row>
        <row r="4728">
          <cell r="A4728" t="str">
            <v>SINAPI 91170</v>
          </cell>
        </row>
        <row r="4729">
          <cell r="A4729" t="str">
            <v>SINAPI 91171</v>
          </cell>
        </row>
        <row r="4730">
          <cell r="A4730" t="str">
            <v>SINAPI 91172</v>
          </cell>
        </row>
        <row r="4731">
          <cell r="A4731" t="str">
            <v>SINAPI 91173</v>
          </cell>
        </row>
        <row r="4732">
          <cell r="A4732" t="str">
            <v>SINAPI 91174</v>
          </cell>
        </row>
        <row r="4733">
          <cell r="A4733" t="str">
            <v>SINAPI 91175</v>
          </cell>
        </row>
        <row r="4734">
          <cell r="A4734" t="str">
            <v>SINAPI 91176</v>
          </cell>
        </row>
        <row r="4735">
          <cell r="A4735" t="str">
            <v>SINAPI 91177</v>
          </cell>
        </row>
        <row r="4736">
          <cell r="A4736" t="str">
            <v>SINAPI 91178</v>
          </cell>
        </row>
        <row r="4737">
          <cell r="A4737" t="str">
            <v>SINAPI 91179</v>
          </cell>
        </row>
        <row r="4738">
          <cell r="A4738" t="str">
            <v>SINAPI 91180</v>
          </cell>
        </row>
        <row r="4739">
          <cell r="A4739" t="str">
            <v>SINAPI 91181</v>
          </cell>
        </row>
        <row r="4740">
          <cell r="A4740" t="str">
            <v>SINAPI 91182</v>
          </cell>
        </row>
        <row r="4741">
          <cell r="A4741" t="str">
            <v>SINAPI 91183</v>
          </cell>
        </row>
        <row r="4742">
          <cell r="A4742" t="str">
            <v>SINAPI 91184</v>
          </cell>
        </row>
        <row r="4743">
          <cell r="A4743" t="str">
            <v>SINAPI 91185</v>
          </cell>
        </row>
        <row r="4744">
          <cell r="A4744" t="str">
            <v>SINAPI 91186</v>
          </cell>
        </row>
        <row r="4745">
          <cell r="A4745" t="str">
            <v>SINAPI 91187</v>
          </cell>
        </row>
        <row r="4746">
          <cell r="A4746" t="str">
            <v>SINAPI 91188</v>
          </cell>
        </row>
        <row r="4747">
          <cell r="A4747" t="str">
            <v>SINAPI 91189</v>
          </cell>
        </row>
        <row r="4748">
          <cell r="A4748" t="str">
            <v>SINAPI 91190</v>
          </cell>
        </row>
        <row r="4749">
          <cell r="A4749" t="str">
            <v>SINAPI 91191</v>
          </cell>
        </row>
        <row r="4750">
          <cell r="A4750" t="str">
            <v>SINAPI 91192</v>
          </cell>
        </row>
        <row r="4751">
          <cell r="A4751" t="str">
            <v>SINAPI 91222</v>
          </cell>
        </row>
        <row r="4752">
          <cell r="A4752" t="str">
            <v>SINAPI 94480</v>
          </cell>
        </row>
        <row r="4753">
          <cell r="A4753" t="str">
            <v>SINAPI 94481</v>
          </cell>
        </row>
        <row r="4754">
          <cell r="A4754" t="str">
            <v>SINAPI 94482</v>
          </cell>
        </row>
        <row r="4755">
          <cell r="A4755" t="str">
            <v>SINAPI 94483</v>
          </cell>
        </row>
        <row r="4756">
          <cell r="A4756" t="str">
            <v>SINAPI 95541</v>
          </cell>
        </row>
        <row r="4757">
          <cell r="A4757" t="str">
            <v>SINAPI 95573</v>
          </cell>
        </row>
        <row r="4758">
          <cell r="A4758" t="str">
            <v>SINAPI 95574</v>
          </cell>
        </row>
        <row r="4759">
          <cell r="A4759" t="str">
            <v>SINAPI 96559</v>
          </cell>
        </row>
        <row r="4760">
          <cell r="A4760" t="str">
            <v>SINAPI 96560</v>
          </cell>
        </row>
        <row r="4761">
          <cell r="A4761" t="str">
            <v>SINAPI 96561</v>
          </cell>
        </row>
        <row r="4762">
          <cell r="A4762" t="str">
            <v>SINAPI 96562</v>
          </cell>
        </row>
        <row r="4763">
          <cell r="A4763" t="str">
            <v>SINAPI 96563</v>
          </cell>
        </row>
        <row r="4764">
          <cell r="A4764" t="str">
            <v>SINAPI 73826/1</v>
          </cell>
        </row>
        <row r="4765">
          <cell r="A4765" t="str">
            <v>SINAPI 73826/2</v>
          </cell>
        </row>
        <row r="4766">
          <cell r="A4766" t="str">
            <v>SINAPI 73834/1</v>
          </cell>
        </row>
        <row r="4767">
          <cell r="A4767" t="str">
            <v>SINAPI 73834/2</v>
          </cell>
        </row>
        <row r="4768">
          <cell r="A4768" t="str">
            <v>SINAPI 73834/3</v>
          </cell>
        </row>
        <row r="4769">
          <cell r="A4769" t="str">
            <v>SINAPI 73834/4</v>
          </cell>
        </row>
        <row r="4770">
          <cell r="A4770" t="str">
            <v>SINAPI 73835/1</v>
          </cell>
        </row>
        <row r="4771">
          <cell r="A4771" t="str">
            <v>SINAPI 73835/2</v>
          </cell>
        </row>
        <row r="4772">
          <cell r="A4772" t="str">
            <v>SINAPI 73835/3</v>
          </cell>
        </row>
        <row r="4773">
          <cell r="A4773" t="str">
            <v>SINAPI 73836/1</v>
          </cell>
        </row>
        <row r="4774">
          <cell r="A4774" t="str">
            <v>SINAPI 73836/2</v>
          </cell>
        </row>
        <row r="4775">
          <cell r="A4775" t="str">
            <v>SINAPI 73836/3</v>
          </cell>
        </row>
        <row r="4776">
          <cell r="A4776" t="str">
            <v>SINAPI 73836/4</v>
          </cell>
        </row>
        <row r="4777">
          <cell r="A4777" t="str">
            <v>SINAPI 73837/1</v>
          </cell>
        </row>
        <row r="4778">
          <cell r="A4778" t="str">
            <v>SINAPI 73837/2</v>
          </cell>
        </row>
        <row r="4779">
          <cell r="A4779" t="str">
            <v>SINAPI 73837/3</v>
          </cell>
        </row>
        <row r="4780">
          <cell r="A4780" t="str">
            <v>SINAPI 73612</v>
          </cell>
        </row>
        <row r="4781">
          <cell r="A4781" t="str">
            <v>SINAPI 73660</v>
          </cell>
        </row>
        <row r="4782">
          <cell r="A4782" t="str">
            <v>SINAPI 73693</v>
          </cell>
        </row>
        <row r="4783">
          <cell r="A4783" t="str">
            <v>SINAPI 73694</v>
          </cell>
        </row>
        <row r="4784">
          <cell r="A4784" t="str">
            <v>SINAPI 73695</v>
          </cell>
        </row>
        <row r="4785">
          <cell r="A4785" t="str">
            <v>SINAPI 73824/1</v>
          </cell>
        </row>
        <row r="4786">
          <cell r="A4786" t="str">
            <v>SINAPI 73825/2</v>
          </cell>
        </row>
        <row r="4787">
          <cell r="A4787" t="str">
            <v>SINAPI 73873/1</v>
          </cell>
        </row>
        <row r="4788">
          <cell r="A4788" t="str">
            <v>SINAPI 73873/2</v>
          </cell>
        </row>
        <row r="4789">
          <cell r="A4789" t="str">
            <v>SINAPI 73873/3</v>
          </cell>
        </row>
        <row r="4790">
          <cell r="A4790" t="str">
            <v>SINAPI 73873/4</v>
          </cell>
        </row>
        <row r="4791">
          <cell r="A4791" t="str">
            <v>SINAPI 73873/5</v>
          </cell>
        </row>
        <row r="4792">
          <cell r="A4792" t="str">
            <v>SINAPI 73827/1</v>
          </cell>
        </row>
        <row r="4793">
          <cell r="A4793" t="str">
            <v>SINAPI 74218/1</v>
          </cell>
        </row>
        <row r="4794">
          <cell r="A4794" t="str">
            <v>SINAPI 74253/1</v>
          </cell>
        </row>
        <row r="4795">
          <cell r="A4795" t="str">
            <v>SINAPI 83878</v>
          </cell>
        </row>
        <row r="4796">
          <cell r="A4796" t="str">
            <v>SINAPI 83879</v>
          </cell>
        </row>
        <row r="4797">
          <cell r="A4797" t="str">
            <v>SINAPI 73658</v>
          </cell>
        </row>
        <row r="4798">
          <cell r="A4798" t="str">
            <v>SINAPI 93350</v>
          </cell>
        </row>
        <row r="4799">
          <cell r="A4799" t="str">
            <v>SINAPI 93351</v>
          </cell>
        </row>
        <row r="4800">
          <cell r="A4800" t="str">
            <v>SINAPI 93352</v>
          </cell>
        </row>
        <row r="4801">
          <cell r="A4801" t="str">
            <v>SINAPI 93353</v>
          </cell>
        </row>
        <row r="4802">
          <cell r="A4802" t="str">
            <v>SINAPI 93354</v>
          </cell>
        </row>
        <row r="4803">
          <cell r="A4803" t="str">
            <v>SINAPI 93355</v>
          </cell>
        </row>
        <row r="4804">
          <cell r="A4804" t="str">
            <v>SINAPI 93356</v>
          </cell>
        </row>
        <row r="4805">
          <cell r="A4805" t="str">
            <v>SINAPI 93357</v>
          </cell>
        </row>
        <row r="4806">
          <cell r="A4806" t="str">
            <v>SINAPI 83335</v>
          </cell>
        </row>
        <row r="4807">
          <cell r="A4807" t="str">
            <v>SINAPI 88548</v>
          </cell>
        </row>
        <row r="4808">
          <cell r="A4808" t="str">
            <v>SINAPI 73903/1</v>
          </cell>
        </row>
        <row r="4809">
          <cell r="A4809" t="str">
            <v>SINAPI 74151/1</v>
          </cell>
        </row>
        <row r="4810">
          <cell r="A4810" t="str">
            <v>SINAPI 74153/1</v>
          </cell>
        </row>
        <row r="4811">
          <cell r="A4811" t="str">
            <v>SINAPI 74154/1</v>
          </cell>
        </row>
        <row r="4812">
          <cell r="A4812" t="str">
            <v>SINAPI 74155/1</v>
          </cell>
        </row>
        <row r="4813">
          <cell r="A4813" t="str">
            <v>SINAPI 74155/2</v>
          </cell>
        </row>
        <row r="4814">
          <cell r="A4814" t="str">
            <v>SINAPI 74205/1</v>
          </cell>
        </row>
        <row r="4815">
          <cell r="A4815" t="str">
            <v>SINAPI 79472</v>
          </cell>
        </row>
        <row r="4816">
          <cell r="A4816" t="str">
            <v>SINAPI 79473</v>
          </cell>
        </row>
        <row r="4817">
          <cell r="A4817" t="str">
            <v>SINAPI 79480</v>
          </cell>
        </row>
        <row r="4818">
          <cell r="A4818" t="str">
            <v>SINAPI 83336</v>
          </cell>
        </row>
        <row r="4819">
          <cell r="A4819" t="str">
            <v>SINAPI 83338</v>
          </cell>
        </row>
        <row r="4820">
          <cell r="A4820" t="str">
            <v>SINAPI 89885</v>
          </cell>
        </row>
        <row r="4821">
          <cell r="A4821" t="str">
            <v>SINAPI 89886</v>
          </cell>
        </row>
        <row r="4822">
          <cell r="A4822" t="str">
            <v>SINAPI 89887</v>
          </cell>
        </row>
        <row r="4823">
          <cell r="A4823" t="str">
            <v>SINAPI 89888</v>
          </cell>
        </row>
        <row r="4824">
          <cell r="A4824" t="str">
            <v>SINAPI 89889</v>
          </cell>
        </row>
        <row r="4825">
          <cell r="A4825" t="str">
            <v>SINAPI 89890</v>
          </cell>
        </row>
        <row r="4826">
          <cell r="A4826" t="str">
            <v>SINAPI 89893</v>
          </cell>
        </row>
        <row r="4827">
          <cell r="A4827" t="str">
            <v>SINAPI 89894</v>
          </cell>
        </row>
        <row r="4828">
          <cell r="A4828" t="str">
            <v>SINAPI 89895</v>
          </cell>
        </row>
        <row r="4829">
          <cell r="A4829" t="str">
            <v>SINAPI 89903</v>
          </cell>
        </row>
        <row r="4830">
          <cell r="A4830" t="str">
            <v>SINAPI 89904</v>
          </cell>
        </row>
        <row r="4831">
          <cell r="A4831" t="str">
            <v>SINAPI 89905</v>
          </cell>
        </row>
        <row r="4832">
          <cell r="A4832" t="str">
            <v>SINAPI 89906</v>
          </cell>
        </row>
        <row r="4833">
          <cell r="A4833" t="str">
            <v>SINAPI 89907</v>
          </cell>
        </row>
        <row r="4834">
          <cell r="A4834" t="str">
            <v>SINAPI 89908</v>
          </cell>
        </row>
        <row r="4835">
          <cell r="A4835" t="str">
            <v>SINAPI 89911</v>
          </cell>
        </row>
        <row r="4836">
          <cell r="A4836" t="str">
            <v>SINAPI 89912</v>
          </cell>
        </row>
        <row r="4837">
          <cell r="A4837" t="str">
            <v>SINAPI 89913</v>
          </cell>
        </row>
        <row r="4838">
          <cell r="A4838" t="str">
            <v>SINAPI 89921</v>
          </cell>
        </row>
        <row r="4839">
          <cell r="A4839" t="str">
            <v>SINAPI 89922</v>
          </cell>
        </row>
        <row r="4840">
          <cell r="A4840" t="str">
            <v>SINAPI 89923</v>
          </cell>
        </row>
        <row r="4841">
          <cell r="A4841" t="str">
            <v>SINAPI 89924</v>
          </cell>
        </row>
        <row r="4842">
          <cell r="A4842" t="str">
            <v>SINAPI 89925</v>
          </cell>
        </row>
        <row r="4843">
          <cell r="A4843" t="str">
            <v>SINAPI 89926</v>
          </cell>
        </row>
        <row r="4844">
          <cell r="A4844" t="str">
            <v>SINAPI 89929</v>
          </cell>
        </row>
        <row r="4845">
          <cell r="A4845" t="str">
            <v>SINAPI 89930</v>
          </cell>
        </row>
        <row r="4846">
          <cell r="A4846" t="str">
            <v>SINAPI 89931</v>
          </cell>
        </row>
        <row r="4847">
          <cell r="A4847" t="str">
            <v>SINAPI 89939</v>
          </cell>
        </row>
        <row r="4848">
          <cell r="A4848" t="str">
            <v>SINAPI 89940</v>
          </cell>
        </row>
        <row r="4849">
          <cell r="A4849" t="str">
            <v>SINAPI 89941</v>
          </cell>
        </row>
        <row r="4850">
          <cell r="A4850" t="str">
            <v>SINAPI 89942</v>
          </cell>
        </row>
        <row r="4851">
          <cell r="A4851" t="str">
            <v>SINAPI 89943</v>
          </cell>
        </row>
        <row r="4852">
          <cell r="A4852" t="str">
            <v>SINAPI 89944</v>
          </cell>
        </row>
        <row r="4853">
          <cell r="A4853" t="str">
            <v>SINAPI 89947</v>
          </cell>
        </row>
        <row r="4854">
          <cell r="A4854" t="str">
            <v>SINAPI 89948</v>
          </cell>
        </row>
        <row r="4855">
          <cell r="A4855" t="str">
            <v>SINAPI 89949</v>
          </cell>
        </row>
        <row r="4856">
          <cell r="A4856" t="str">
            <v>SINAPI 96520</v>
          </cell>
        </row>
        <row r="4857">
          <cell r="A4857" t="str">
            <v>SINAPI 96521</v>
          </cell>
        </row>
        <row r="4858">
          <cell r="A4858" t="str">
            <v>SINAPI 96522</v>
          </cell>
        </row>
        <row r="4859">
          <cell r="A4859" t="str">
            <v>SINAPI 96523</v>
          </cell>
        </row>
        <row r="4860">
          <cell r="A4860" t="str">
            <v>SINAPI 96524</v>
          </cell>
        </row>
        <row r="4861">
          <cell r="A4861" t="str">
            <v>SINAPI 96525</v>
          </cell>
        </row>
        <row r="4862">
          <cell r="A4862" t="str">
            <v>SINAPI 96526</v>
          </cell>
        </row>
        <row r="4863">
          <cell r="A4863" t="str">
            <v>SINAPI 96527</v>
          </cell>
        </row>
        <row r="4864">
          <cell r="A4864" t="str">
            <v>SINAPI 96528</v>
          </cell>
        </row>
        <row r="4865">
          <cell r="A4865" t="str">
            <v>SINAPI 98116</v>
          </cell>
        </row>
        <row r="4866">
          <cell r="A4866" t="str">
            <v>SINAPI 98117</v>
          </cell>
        </row>
        <row r="4867">
          <cell r="A4867" t="str">
            <v>SINAPI 98118</v>
          </cell>
        </row>
        <row r="4868">
          <cell r="A4868" t="str">
            <v>SINAPI 98119</v>
          </cell>
        </row>
        <row r="4869">
          <cell r="A4869" t="str">
            <v>SINAPI 72915</v>
          </cell>
        </row>
        <row r="4870">
          <cell r="A4870" t="str">
            <v>SINAPI 72917</v>
          </cell>
        </row>
        <row r="4871">
          <cell r="A4871" t="str">
            <v>SINAPI 72918</v>
          </cell>
        </row>
        <row r="4872">
          <cell r="A4872" t="str">
            <v>SINAPI 73965/9</v>
          </cell>
        </row>
        <row r="4873">
          <cell r="A4873" t="str">
            <v>SINAPI 79506/2</v>
          </cell>
        </row>
        <row r="4874">
          <cell r="A4874" t="str">
            <v>SINAPI 83343</v>
          </cell>
        </row>
        <row r="4875">
          <cell r="A4875" t="str">
            <v>SINAPI 90082</v>
          </cell>
        </row>
        <row r="4876">
          <cell r="A4876" t="str">
            <v>SINAPI 90084</v>
          </cell>
        </row>
        <row r="4877">
          <cell r="A4877" t="str">
            <v>SINAPI 90085</v>
          </cell>
        </row>
        <row r="4878">
          <cell r="A4878" t="str">
            <v>SINAPI 90086</v>
          </cell>
        </row>
        <row r="4879">
          <cell r="A4879" t="str">
            <v>SINAPI 90087</v>
          </cell>
        </row>
        <row r="4880">
          <cell r="A4880" t="str">
            <v>SINAPI 90088</v>
          </cell>
        </row>
        <row r="4881">
          <cell r="A4881" t="str">
            <v>SINAPI 90090</v>
          </cell>
        </row>
        <row r="4882">
          <cell r="A4882" t="str">
            <v>SINAPI 90091</v>
          </cell>
        </row>
        <row r="4883">
          <cell r="A4883" t="str">
            <v>SINAPI 90092</v>
          </cell>
        </row>
        <row r="4884">
          <cell r="A4884" t="str">
            <v>SINAPI 90093</v>
          </cell>
        </row>
        <row r="4885">
          <cell r="A4885" t="str">
            <v>SINAPI 90094</v>
          </cell>
        </row>
        <row r="4886">
          <cell r="A4886" t="str">
            <v>SINAPI 90095</v>
          </cell>
        </row>
        <row r="4887">
          <cell r="A4887" t="str">
            <v>SINAPI 90096</v>
          </cell>
        </row>
        <row r="4888">
          <cell r="A4888" t="str">
            <v>SINAPI 90098</v>
          </cell>
        </row>
        <row r="4889">
          <cell r="A4889" t="str">
            <v>SINAPI 90099</v>
          </cell>
        </row>
        <row r="4890">
          <cell r="A4890" t="str">
            <v>SINAPI 90100</v>
          </cell>
        </row>
        <row r="4891">
          <cell r="A4891" t="str">
            <v>SINAPI 90101</v>
          </cell>
        </row>
        <row r="4892">
          <cell r="A4892" t="str">
            <v>SINAPI 90102</v>
          </cell>
        </row>
        <row r="4893">
          <cell r="A4893" t="str">
            <v>SINAPI 90105</v>
          </cell>
        </row>
        <row r="4894">
          <cell r="A4894" t="str">
            <v>SINAPI 90106</v>
          </cell>
        </row>
        <row r="4895">
          <cell r="A4895" t="str">
            <v>SINAPI 90107</v>
          </cell>
        </row>
        <row r="4896">
          <cell r="A4896" t="str">
            <v>SINAPI 90108</v>
          </cell>
        </row>
        <row r="4897">
          <cell r="A4897" t="str">
            <v>SINAPI 93358</v>
          </cell>
        </row>
        <row r="4898">
          <cell r="A4898" t="str">
            <v>SINAPI 79482</v>
          </cell>
        </row>
        <row r="4899">
          <cell r="A4899" t="str">
            <v>SINAPI 94304</v>
          </cell>
        </row>
        <row r="4900">
          <cell r="A4900" t="str">
            <v>SINAPI 94305</v>
          </cell>
        </row>
        <row r="4901">
          <cell r="A4901" t="str">
            <v>SINAPI 94306</v>
          </cell>
        </row>
        <row r="4902">
          <cell r="A4902" t="str">
            <v>SINAPI 94307</v>
          </cell>
        </row>
        <row r="4903">
          <cell r="A4903" t="str">
            <v>SINAPI 94308</v>
          </cell>
        </row>
        <row r="4904">
          <cell r="A4904" t="str">
            <v>SINAPI 94309</v>
          </cell>
        </row>
        <row r="4905">
          <cell r="A4905" t="str">
            <v>SINAPI 94310</v>
          </cell>
        </row>
        <row r="4906">
          <cell r="A4906" t="str">
            <v>SINAPI 94315</v>
          </cell>
        </row>
        <row r="4907">
          <cell r="A4907" t="str">
            <v>SINAPI 94316</v>
          </cell>
        </row>
        <row r="4908">
          <cell r="A4908" t="str">
            <v>SINAPI 94317</v>
          </cell>
        </row>
        <row r="4909">
          <cell r="A4909" t="str">
            <v>SINAPI 94318</v>
          </cell>
        </row>
        <row r="4910">
          <cell r="A4910" t="str">
            <v>SINAPI 94319</v>
          </cell>
        </row>
        <row r="4911">
          <cell r="A4911" t="str">
            <v>SINAPI 94327</v>
          </cell>
        </row>
        <row r="4912">
          <cell r="A4912" t="str">
            <v>SINAPI 94328</v>
          </cell>
        </row>
        <row r="4913">
          <cell r="A4913" t="str">
            <v>SINAPI 94329</v>
          </cell>
        </row>
        <row r="4914">
          <cell r="A4914" t="str">
            <v>SINAPI 94330</v>
          </cell>
        </row>
        <row r="4915">
          <cell r="A4915" t="str">
            <v>SINAPI 94331</v>
          </cell>
        </row>
        <row r="4916">
          <cell r="A4916" t="str">
            <v>SINAPI 94332</v>
          </cell>
        </row>
        <row r="4917">
          <cell r="A4917" t="str">
            <v>SINAPI 94333</v>
          </cell>
        </row>
        <row r="4918">
          <cell r="A4918" t="str">
            <v>SINAPI 94338</v>
          </cell>
        </row>
        <row r="4919">
          <cell r="A4919" t="str">
            <v>SINAPI 94339</v>
          </cell>
        </row>
        <row r="4920">
          <cell r="A4920" t="str">
            <v>SINAPI 94340</v>
          </cell>
        </row>
        <row r="4921">
          <cell r="A4921" t="str">
            <v>SINAPI 94341</v>
          </cell>
        </row>
        <row r="4922">
          <cell r="A4922" t="str">
            <v>SINAPI 94342</v>
          </cell>
        </row>
        <row r="4923">
          <cell r="A4923" t="str">
            <v>SINAPI 96385</v>
          </cell>
        </row>
        <row r="4924">
          <cell r="A4924" t="str">
            <v>SINAPI 96386</v>
          </cell>
        </row>
        <row r="4925">
          <cell r="A4925" t="str">
            <v>SINAPI 83346</v>
          </cell>
        </row>
        <row r="4926">
          <cell r="A4926" t="str">
            <v>SINAPI 93360</v>
          </cell>
        </row>
        <row r="4927">
          <cell r="A4927" t="str">
            <v>SINAPI 93361</v>
          </cell>
        </row>
        <row r="4928">
          <cell r="A4928" t="str">
            <v>SINAPI 93362</v>
          </cell>
        </row>
        <row r="4929">
          <cell r="A4929" t="str">
            <v>SINAPI 93363</v>
          </cell>
        </row>
        <row r="4930">
          <cell r="A4930" t="str">
            <v>SINAPI 93364</v>
          </cell>
        </row>
        <row r="4931">
          <cell r="A4931" t="str">
            <v>SINAPI 93365</v>
          </cell>
        </row>
        <row r="4932">
          <cell r="A4932" t="str">
            <v>SINAPI 93366</v>
          </cell>
        </row>
        <row r="4933">
          <cell r="A4933" t="str">
            <v>SINAPI 93367</v>
          </cell>
        </row>
        <row r="4934">
          <cell r="A4934" t="str">
            <v>SINAPI 93368</v>
          </cell>
        </row>
        <row r="4935">
          <cell r="A4935" t="str">
            <v>SINAPI 93369</v>
          </cell>
        </row>
        <row r="4936">
          <cell r="A4936" t="str">
            <v>SINAPI 93370</v>
          </cell>
        </row>
        <row r="4937">
          <cell r="A4937" t="str">
            <v>SINAPI 93371</v>
          </cell>
        </row>
        <row r="4938">
          <cell r="A4938" t="str">
            <v>SINAPI 93372</v>
          </cell>
        </row>
        <row r="4939">
          <cell r="A4939" t="str">
            <v>SINAPI 93373</v>
          </cell>
        </row>
        <row r="4940">
          <cell r="A4940" t="str">
            <v>SINAPI 93374</v>
          </cell>
        </row>
        <row r="4941">
          <cell r="A4941" t="str">
            <v>SINAPI 93375</v>
          </cell>
        </row>
        <row r="4942">
          <cell r="A4942" t="str">
            <v>SINAPI 93376</v>
          </cell>
        </row>
        <row r="4943">
          <cell r="A4943" t="str">
            <v>SINAPI 93377</v>
          </cell>
        </row>
        <row r="4944">
          <cell r="A4944" t="str">
            <v>SINAPI 93378</v>
          </cell>
        </row>
        <row r="4945">
          <cell r="A4945" t="str">
            <v>SINAPI 93379</v>
          </cell>
        </row>
        <row r="4946">
          <cell r="A4946" t="str">
            <v>SINAPI 93380</v>
          </cell>
        </row>
        <row r="4947">
          <cell r="A4947" t="str">
            <v>SINAPI 93381</v>
          </cell>
        </row>
        <row r="4948">
          <cell r="A4948" t="str">
            <v>SINAPI 93382</v>
          </cell>
        </row>
        <row r="4949">
          <cell r="A4949" t="str">
            <v>SINAPI 96995</v>
          </cell>
        </row>
        <row r="4950">
          <cell r="A4950" t="str">
            <v>SINAPI 72838</v>
          </cell>
        </row>
        <row r="4951">
          <cell r="A4951" t="str">
            <v>SINAPI 72839</v>
          </cell>
        </row>
        <row r="4952">
          <cell r="A4952" t="str">
            <v>SINAPI 72840</v>
          </cell>
        </row>
        <row r="4953">
          <cell r="A4953" t="str">
            <v>SINAPI 72844</v>
          </cell>
        </row>
        <row r="4954">
          <cell r="A4954" t="str">
            <v>SINAPI 72845</v>
          </cell>
        </row>
        <row r="4955">
          <cell r="A4955" t="str">
            <v>SINAPI 72846</v>
          </cell>
        </row>
        <row r="4956">
          <cell r="A4956" t="str">
            <v>SINAPI 72847</v>
          </cell>
        </row>
        <row r="4957">
          <cell r="A4957" t="str">
            <v>SINAPI 72848</v>
          </cell>
        </row>
        <row r="4958">
          <cell r="A4958" t="str">
            <v>SINAPI 72849</v>
          </cell>
        </row>
        <row r="4959">
          <cell r="A4959" t="str">
            <v>SINAPI 72850</v>
          </cell>
        </row>
        <row r="4960">
          <cell r="A4960" t="str">
            <v>SINAPI 72882</v>
          </cell>
        </row>
        <row r="4961">
          <cell r="A4961" t="str">
            <v>SINAPI 72883</v>
          </cell>
        </row>
        <row r="4962">
          <cell r="A4962" t="str">
            <v>SINAPI 72884</v>
          </cell>
        </row>
        <row r="4963">
          <cell r="A4963" t="str">
            <v>SINAPI 72888</v>
          </cell>
        </row>
        <row r="4964">
          <cell r="A4964" t="str">
            <v>SINAPI 72890</v>
          </cell>
        </row>
        <row r="4965">
          <cell r="A4965" t="str">
            <v>SINAPI 72891</v>
          </cell>
        </row>
        <row r="4966">
          <cell r="A4966" t="str">
            <v>SINAPI 72892</v>
          </cell>
        </row>
        <row r="4967">
          <cell r="A4967" t="str">
            <v>SINAPI 72893</v>
          </cell>
        </row>
        <row r="4968">
          <cell r="A4968" t="str">
            <v>SINAPI 72894</v>
          </cell>
        </row>
        <row r="4969">
          <cell r="A4969" t="str">
            <v>SINAPI 72895</v>
          </cell>
        </row>
        <row r="4970">
          <cell r="A4970" t="str">
            <v>SINAPI 72897</v>
          </cell>
        </row>
        <row r="4971">
          <cell r="A4971" t="str">
            <v>SINAPI 72898</v>
          </cell>
        </row>
        <row r="4972">
          <cell r="A4972" t="str">
            <v>SINAPI 72899</v>
          </cell>
        </row>
        <row r="4973">
          <cell r="A4973" t="str">
            <v>SINAPI 72900</v>
          </cell>
        </row>
        <row r="4974">
          <cell r="A4974" t="str">
            <v>SINAPI 74010/1</v>
          </cell>
        </row>
        <row r="4975">
          <cell r="A4975" t="str">
            <v>SINAPI 83356</v>
          </cell>
        </row>
        <row r="4976">
          <cell r="A4976" t="str">
            <v>SINAPI 83358</v>
          </cell>
        </row>
        <row r="4977">
          <cell r="A4977" t="str">
            <v>SINAPI 95303</v>
          </cell>
        </row>
        <row r="4978">
          <cell r="A4978" t="str">
            <v>SINAPI 97912</v>
          </cell>
        </row>
        <row r="4979">
          <cell r="A4979" t="str">
            <v>SINAPI 97913</v>
          </cell>
        </row>
        <row r="4980">
          <cell r="A4980" t="str">
            <v>SINAPI 97914</v>
          </cell>
        </row>
        <row r="4981">
          <cell r="A4981" t="str">
            <v>SINAPI 97915</v>
          </cell>
        </row>
        <row r="4982">
          <cell r="A4982" t="str">
            <v>SINAPI 97916</v>
          </cell>
        </row>
        <row r="4983">
          <cell r="A4983" t="str">
            <v>SINAPI 97917</v>
          </cell>
        </row>
        <row r="4984">
          <cell r="A4984" t="str">
            <v>SINAPI 97918</v>
          </cell>
        </row>
        <row r="4985">
          <cell r="A4985" t="str">
            <v>SINAPI 97919</v>
          </cell>
        </row>
        <row r="4986">
          <cell r="A4986" t="str">
            <v>SINAPI 94097</v>
          </cell>
        </row>
        <row r="4987">
          <cell r="A4987" t="str">
            <v>SINAPI 94098</v>
          </cell>
        </row>
        <row r="4988">
          <cell r="A4988" t="str">
            <v>SINAPI 94099</v>
          </cell>
        </row>
        <row r="4989">
          <cell r="A4989" t="str">
            <v>SINAPI 94100</v>
          </cell>
        </row>
        <row r="4990">
          <cell r="A4990" t="str">
            <v>SINAPI 94102</v>
          </cell>
        </row>
        <row r="4991">
          <cell r="A4991" t="str">
            <v>SINAPI 94103</v>
          </cell>
        </row>
        <row r="4992">
          <cell r="A4992" t="str">
            <v>SINAPI 94104</v>
          </cell>
        </row>
        <row r="4993">
          <cell r="A4993" t="str">
            <v>SINAPI 94105</v>
          </cell>
        </row>
        <row r="4994">
          <cell r="A4994" t="str">
            <v>SINAPI 94106</v>
          </cell>
        </row>
        <row r="4995">
          <cell r="A4995" t="str">
            <v>SINAPI 94107</v>
          </cell>
        </row>
        <row r="4996">
          <cell r="A4996" t="str">
            <v>SINAPI 94108</v>
          </cell>
        </row>
        <row r="4997">
          <cell r="A4997" t="str">
            <v>SINAPI 94110</v>
          </cell>
        </row>
        <row r="4998">
          <cell r="A4998" t="str">
            <v>SINAPI 94111</v>
          </cell>
        </row>
        <row r="4999">
          <cell r="A4999" t="str">
            <v>SINAPI 94112</v>
          </cell>
        </row>
        <row r="5000">
          <cell r="A5000" t="str">
            <v>SINAPI 94113</v>
          </cell>
        </row>
        <row r="5001">
          <cell r="A5001" t="str">
            <v>SINAPI 94114</v>
          </cell>
        </row>
        <row r="5002">
          <cell r="A5002" t="str">
            <v>SINAPI 94115</v>
          </cell>
        </row>
        <row r="5003">
          <cell r="A5003" t="str">
            <v>SINAPI 94116</v>
          </cell>
        </row>
        <row r="5004">
          <cell r="A5004" t="str">
            <v>SINAPI 94117</v>
          </cell>
        </row>
        <row r="5005">
          <cell r="A5005" t="str">
            <v>SINAPI 94118</v>
          </cell>
        </row>
        <row r="5006">
          <cell r="A5006" t="str">
            <v>SINAPI 6514</v>
          </cell>
        </row>
        <row r="5007">
          <cell r="A5007" t="str">
            <v>SINAPI 88549</v>
          </cell>
        </row>
        <row r="5008">
          <cell r="A5008" t="str">
            <v>SINAPI 41721</v>
          </cell>
        </row>
        <row r="5009">
          <cell r="A5009" t="str">
            <v>SINAPI 41722</v>
          </cell>
        </row>
        <row r="5010">
          <cell r="A5010" t="str">
            <v>SINAPI 74005/1</v>
          </cell>
        </row>
        <row r="5011">
          <cell r="A5011" t="str">
            <v>SINAPI 74005/2</v>
          </cell>
        </row>
        <row r="5012">
          <cell r="A5012" t="str">
            <v>SINAPI 74034/1</v>
          </cell>
        </row>
        <row r="5013">
          <cell r="A5013" t="str">
            <v>SINAPI 83344</v>
          </cell>
        </row>
        <row r="5014">
          <cell r="A5014" t="str">
            <v>SINAPI 95606</v>
          </cell>
        </row>
        <row r="5015">
          <cell r="A5015" t="str">
            <v>SINAPI 72131</v>
          </cell>
        </row>
        <row r="5016">
          <cell r="A5016" t="str">
            <v>SINAPI 72132</v>
          </cell>
        </row>
        <row r="5017">
          <cell r="A5017" t="str">
            <v>SINAPI 72133</v>
          </cell>
        </row>
        <row r="5018">
          <cell r="A5018" t="str">
            <v>SINAPI 87471</v>
          </cell>
        </row>
        <row r="5019">
          <cell r="A5019" t="str">
            <v>SINAPI 87472</v>
          </cell>
        </row>
        <row r="5020">
          <cell r="A5020" t="str">
            <v>SINAPI 87473</v>
          </cell>
        </row>
        <row r="5021">
          <cell r="A5021" t="str">
            <v>SINAPI 87474</v>
          </cell>
        </row>
        <row r="5022">
          <cell r="A5022" t="str">
            <v>SINAPI 87475</v>
          </cell>
        </row>
        <row r="5023">
          <cell r="A5023" t="str">
            <v>SINAPI 87476</v>
          </cell>
        </row>
        <row r="5024">
          <cell r="A5024" t="str">
            <v>SINAPI 87477</v>
          </cell>
        </row>
        <row r="5025">
          <cell r="A5025" t="str">
            <v>SINAPI 87478</v>
          </cell>
        </row>
        <row r="5026">
          <cell r="A5026" t="str">
            <v>SINAPI 87479</v>
          </cell>
        </row>
        <row r="5027">
          <cell r="A5027" t="str">
            <v>SINAPI 87480</v>
          </cell>
        </row>
        <row r="5028">
          <cell r="A5028" t="str">
            <v>SINAPI 87481</v>
          </cell>
        </row>
        <row r="5029">
          <cell r="A5029" t="str">
            <v>SINAPI 87482</v>
          </cell>
        </row>
        <row r="5030">
          <cell r="A5030" t="str">
            <v>SINAPI 87483</v>
          </cell>
        </row>
        <row r="5031">
          <cell r="A5031" t="str">
            <v>SINAPI 87484</v>
          </cell>
        </row>
        <row r="5032">
          <cell r="A5032" t="str">
            <v>SINAPI 87485</v>
          </cell>
        </row>
        <row r="5033">
          <cell r="A5033" t="str">
            <v>SINAPI 87487</v>
          </cell>
        </row>
        <row r="5034">
          <cell r="A5034" t="str">
            <v>SINAPI 87488</v>
          </cell>
        </row>
        <row r="5035">
          <cell r="A5035" t="str">
            <v>SINAPI 87489</v>
          </cell>
        </row>
        <row r="5036">
          <cell r="A5036" t="str">
            <v>SINAPI 87490</v>
          </cell>
        </row>
        <row r="5037">
          <cell r="A5037" t="str">
            <v>SINAPI 87491</v>
          </cell>
        </row>
        <row r="5038">
          <cell r="A5038" t="str">
            <v>SINAPI 87492</v>
          </cell>
        </row>
        <row r="5039">
          <cell r="A5039" t="str">
            <v>SINAPI 87493</v>
          </cell>
        </row>
        <row r="5040">
          <cell r="A5040" t="str">
            <v>SINAPI 87494</v>
          </cell>
        </row>
        <row r="5041">
          <cell r="A5041" t="str">
            <v>SINAPI 87495</v>
          </cell>
        </row>
        <row r="5042">
          <cell r="A5042" t="str">
            <v>SINAPI 87496</v>
          </cell>
        </row>
        <row r="5043">
          <cell r="A5043" t="str">
            <v>SINAPI 87497</v>
          </cell>
        </row>
        <row r="5044">
          <cell r="A5044" t="str">
            <v>SINAPI 87498</v>
          </cell>
        </row>
        <row r="5045">
          <cell r="A5045" t="str">
            <v>SINAPI 87499</v>
          </cell>
        </row>
        <row r="5046">
          <cell r="A5046" t="str">
            <v>SINAPI 87500</v>
          </cell>
        </row>
        <row r="5047">
          <cell r="A5047" t="str">
            <v>SINAPI 87501</v>
          </cell>
        </row>
        <row r="5048">
          <cell r="A5048" t="str">
            <v>SINAPI 87502</v>
          </cell>
        </row>
        <row r="5049">
          <cell r="A5049" t="str">
            <v>SINAPI 87503</v>
          </cell>
        </row>
        <row r="5050">
          <cell r="A5050" t="str">
            <v>SINAPI 87504</v>
          </cell>
        </row>
        <row r="5051">
          <cell r="A5051" t="str">
            <v>SINAPI 87505</v>
          </cell>
        </row>
        <row r="5052">
          <cell r="A5052" t="str">
            <v>SINAPI 87506</v>
          </cell>
        </row>
        <row r="5053">
          <cell r="A5053" t="str">
            <v>SINAPI 87507</v>
          </cell>
        </row>
        <row r="5054">
          <cell r="A5054" t="str">
            <v>SINAPI 87508</v>
          </cell>
        </row>
        <row r="5055">
          <cell r="A5055" t="str">
            <v>SINAPI 87509</v>
          </cell>
        </row>
        <row r="5056">
          <cell r="A5056" t="str">
            <v>SINAPI 87510</v>
          </cell>
        </row>
        <row r="5057">
          <cell r="A5057" t="str">
            <v>SINAPI 87511</v>
          </cell>
        </row>
        <row r="5058">
          <cell r="A5058" t="str">
            <v>SINAPI 87512</v>
          </cell>
        </row>
        <row r="5059">
          <cell r="A5059" t="str">
            <v>SINAPI 87513</v>
          </cell>
        </row>
        <row r="5060">
          <cell r="A5060" t="str">
            <v>SINAPI 87514</v>
          </cell>
        </row>
        <row r="5061">
          <cell r="A5061" t="str">
            <v>SINAPI 87515</v>
          </cell>
        </row>
        <row r="5062">
          <cell r="A5062" t="str">
            <v>SINAPI 87516</v>
          </cell>
        </row>
        <row r="5063">
          <cell r="A5063" t="str">
            <v>SINAPI 87517</v>
          </cell>
        </row>
        <row r="5064">
          <cell r="A5064" t="str">
            <v>SINAPI 87518</v>
          </cell>
        </row>
        <row r="5065">
          <cell r="A5065" t="str">
            <v>SINAPI 87519</v>
          </cell>
        </row>
        <row r="5066">
          <cell r="A5066" t="str">
            <v>SINAPI 87520</v>
          </cell>
        </row>
        <row r="5067">
          <cell r="A5067" t="str">
            <v>SINAPI 87521</v>
          </cell>
        </row>
        <row r="5068">
          <cell r="A5068" t="str">
            <v>SINAPI 87522</v>
          </cell>
        </row>
        <row r="5069">
          <cell r="A5069" t="str">
            <v>SINAPI 87523</v>
          </cell>
        </row>
        <row r="5070">
          <cell r="A5070" t="str">
            <v>SINAPI 87524</v>
          </cell>
        </row>
        <row r="5071">
          <cell r="A5071" t="str">
            <v>SINAPI 87525</v>
          </cell>
        </row>
        <row r="5072">
          <cell r="A5072" t="str">
            <v>SINAPI 87526</v>
          </cell>
        </row>
        <row r="5073">
          <cell r="A5073" t="str">
            <v>SINAPI 89043</v>
          </cell>
        </row>
        <row r="5074">
          <cell r="A5074" t="str">
            <v>SINAPI 89168</v>
          </cell>
        </row>
        <row r="5075">
          <cell r="A5075" t="str">
            <v>SINAPI 89977</v>
          </cell>
        </row>
        <row r="5076">
          <cell r="A5076" t="str">
            <v>SINAPI 90112</v>
          </cell>
        </row>
        <row r="5077">
          <cell r="A5077" t="str">
            <v>SINAPI 95474</v>
          </cell>
        </row>
        <row r="5078">
          <cell r="A5078" t="str">
            <v>SINAPI 89282</v>
          </cell>
        </row>
        <row r="5079">
          <cell r="A5079" t="str">
            <v>SINAPI 89283</v>
          </cell>
        </row>
        <row r="5080">
          <cell r="A5080" t="str">
            <v>SINAPI 89284</v>
          </cell>
        </row>
        <row r="5081">
          <cell r="A5081" t="str">
            <v>SINAPI 89285</v>
          </cell>
        </row>
        <row r="5082">
          <cell r="A5082" t="str">
            <v>SINAPI 89286</v>
          </cell>
        </row>
        <row r="5083">
          <cell r="A5083" t="str">
            <v>SINAPI 89287</v>
          </cell>
        </row>
        <row r="5084">
          <cell r="A5084" t="str">
            <v>SINAPI 89288</v>
          </cell>
        </row>
        <row r="5085">
          <cell r="A5085" t="str">
            <v>SINAPI 89289</v>
          </cell>
        </row>
        <row r="5086">
          <cell r="A5086" t="str">
            <v>SINAPI 89290</v>
          </cell>
        </row>
        <row r="5087">
          <cell r="A5087" t="str">
            <v>SINAPI 89291</v>
          </cell>
        </row>
        <row r="5088">
          <cell r="A5088" t="str">
            <v>SINAPI 89292</v>
          </cell>
        </row>
        <row r="5089">
          <cell r="A5089" t="str">
            <v>SINAPI 89293</v>
          </cell>
        </row>
        <row r="5090">
          <cell r="A5090" t="str">
            <v>SINAPI 89294</v>
          </cell>
        </row>
        <row r="5091">
          <cell r="A5091" t="str">
            <v>SINAPI 89295</v>
          </cell>
        </row>
        <row r="5092">
          <cell r="A5092" t="str">
            <v>SINAPI 89296</v>
          </cell>
        </row>
        <row r="5093">
          <cell r="A5093" t="str">
            <v>SINAPI 89297</v>
          </cell>
        </row>
        <row r="5094">
          <cell r="A5094" t="str">
            <v>SINAPI 89298</v>
          </cell>
        </row>
        <row r="5095">
          <cell r="A5095" t="str">
            <v>SINAPI 89299</v>
          </cell>
        </row>
        <row r="5096">
          <cell r="A5096" t="str">
            <v>SINAPI 89300</v>
          </cell>
        </row>
        <row r="5097">
          <cell r="A5097" t="str">
            <v>SINAPI 89301</v>
          </cell>
        </row>
        <row r="5098">
          <cell r="A5098" t="str">
            <v>SINAPI 89302</v>
          </cell>
        </row>
        <row r="5099">
          <cell r="A5099" t="str">
            <v>SINAPI 89303</v>
          </cell>
        </row>
        <row r="5100">
          <cell r="A5100" t="str">
            <v>SINAPI 89304</v>
          </cell>
        </row>
        <row r="5101">
          <cell r="A5101" t="str">
            <v>SINAPI 89305</v>
          </cell>
        </row>
        <row r="5102">
          <cell r="A5102" t="str">
            <v>SINAPI 89306</v>
          </cell>
        </row>
        <row r="5103">
          <cell r="A5103" t="str">
            <v>SINAPI 89307</v>
          </cell>
        </row>
        <row r="5104">
          <cell r="A5104" t="str">
            <v>SINAPI 89308</v>
          </cell>
        </row>
        <row r="5105">
          <cell r="A5105" t="str">
            <v>SINAPI 89309</v>
          </cell>
        </row>
        <row r="5106">
          <cell r="A5106" t="str">
            <v>SINAPI 89310</v>
          </cell>
        </row>
        <row r="5107">
          <cell r="A5107" t="str">
            <v>SINAPI 89311</v>
          </cell>
        </row>
        <row r="5108">
          <cell r="A5108" t="str">
            <v>SINAPI 89312</v>
          </cell>
        </row>
        <row r="5109">
          <cell r="A5109" t="str">
            <v>SINAPI 89313</v>
          </cell>
        </row>
        <row r="5110">
          <cell r="A5110" t="str">
            <v>SINAPI 95465</v>
          </cell>
        </row>
        <row r="5111">
          <cell r="A5111" t="str">
            <v>SINAPI 87447</v>
          </cell>
        </row>
        <row r="5112">
          <cell r="A5112" t="str">
            <v>SINAPI 87448</v>
          </cell>
        </row>
        <row r="5113">
          <cell r="A5113" t="str">
            <v>SINAPI 87449</v>
          </cell>
        </row>
        <row r="5114">
          <cell r="A5114" t="str">
            <v>SINAPI 87450</v>
          </cell>
        </row>
        <row r="5115">
          <cell r="A5115" t="str">
            <v>SINAPI 87451</v>
          </cell>
        </row>
        <row r="5116">
          <cell r="A5116" t="str">
            <v>SINAPI 87452</v>
          </cell>
        </row>
        <row r="5117">
          <cell r="A5117" t="str">
            <v>SINAPI 87453</v>
          </cell>
        </row>
        <row r="5118">
          <cell r="A5118" t="str">
            <v>SINAPI 87454</v>
          </cell>
        </row>
        <row r="5119">
          <cell r="A5119" t="str">
            <v>SINAPI 87455</v>
          </cell>
        </row>
        <row r="5120">
          <cell r="A5120" t="str">
            <v>SINAPI 87456</v>
          </cell>
        </row>
        <row r="5121">
          <cell r="A5121" t="str">
            <v>SINAPI 87457</v>
          </cell>
        </row>
        <row r="5122">
          <cell r="A5122" t="str">
            <v>SINAPI 87458</v>
          </cell>
        </row>
        <row r="5123">
          <cell r="A5123" t="str">
            <v>SINAPI 87459</v>
          </cell>
        </row>
        <row r="5124">
          <cell r="A5124" t="str">
            <v>SINAPI 87460</v>
          </cell>
        </row>
        <row r="5125">
          <cell r="A5125" t="str">
            <v>SINAPI 87461</v>
          </cell>
        </row>
        <row r="5126">
          <cell r="A5126" t="str">
            <v>SINAPI 87462</v>
          </cell>
        </row>
        <row r="5127">
          <cell r="A5127" t="str">
            <v>SINAPI 87463</v>
          </cell>
        </row>
        <row r="5128">
          <cell r="A5128" t="str">
            <v>SINAPI 87464</v>
          </cell>
        </row>
        <row r="5129">
          <cell r="A5129" t="str">
            <v>SINAPI 87465</v>
          </cell>
        </row>
        <row r="5130">
          <cell r="A5130" t="str">
            <v>SINAPI 87466</v>
          </cell>
        </row>
        <row r="5131">
          <cell r="A5131" t="str">
            <v>SINAPI 87467</v>
          </cell>
        </row>
        <row r="5132">
          <cell r="A5132" t="str">
            <v>SINAPI 87468</v>
          </cell>
        </row>
        <row r="5133">
          <cell r="A5133" t="str">
            <v>SINAPI 87469</v>
          </cell>
        </row>
        <row r="5134">
          <cell r="A5134" t="str">
            <v>SINAPI 87470</v>
          </cell>
        </row>
        <row r="5135">
          <cell r="A5135" t="str">
            <v>SINAPI 89044</v>
          </cell>
        </row>
        <row r="5136">
          <cell r="A5136" t="str">
            <v>SINAPI 89169</v>
          </cell>
        </row>
        <row r="5137">
          <cell r="A5137" t="str">
            <v>SINAPI 89978</v>
          </cell>
        </row>
        <row r="5138">
          <cell r="A5138" t="str">
            <v>SINAPI 73937/1</v>
          </cell>
        </row>
        <row r="5139">
          <cell r="A5139" t="str">
            <v>SINAPI 73937/3</v>
          </cell>
        </row>
        <row r="5140">
          <cell r="A5140" t="str">
            <v>SINAPI 73937/5</v>
          </cell>
        </row>
        <row r="5141">
          <cell r="A5141" t="str">
            <v>SINAPI 89453</v>
          </cell>
        </row>
        <row r="5142">
          <cell r="A5142" t="str">
            <v>SINAPI 89454</v>
          </cell>
        </row>
        <row r="5143">
          <cell r="A5143" t="str">
            <v>SINAPI 89455</v>
          </cell>
        </row>
        <row r="5144">
          <cell r="A5144" t="str">
            <v>SINAPI 89456</v>
          </cell>
        </row>
        <row r="5145">
          <cell r="A5145" t="str">
            <v>SINAPI 89457</v>
          </cell>
        </row>
        <row r="5146">
          <cell r="A5146" t="str">
            <v>SINAPI 89458</v>
          </cell>
        </row>
        <row r="5147">
          <cell r="A5147" t="str">
            <v>SINAPI 89459</v>
          </cell>
        </row>
        <row r="5148">
          <cell r="A5148" t="str">
            <v>SINAPI 89460</v>
          </cell>
        </row>
        <row r="5149">
          <cell r="A5149" t="str">
            <v>SINAPI 89462</v>
          </cell>
        </row>
        <row r="5150">
          <cell r="A5150" t="str">
            <v>SINAPI 89463</v>
          </cell>
        </row>
        <row r="5151">
          <cell r="A5151" t="str">
            <v>SINAPI 89464</v>
          </cell>
        </row>
        <row r="5152">
          <cell r="A5152" t="str">
            <v>SINAPI 89465</v>
          </cell>
        </row>
        <row r="5153">
          <cell r="A5153" t="str">
            <v>SINAPI 89466</v>
          </cell>
        </row>
        <row r="5154">
          <cell r="A5154" t="str">
            <v>SINAPI 89467</v>
          </cell>
        </row>
        <row r="5155">
          <cell r="A5155" t="str">
            <v>SINAPI 89468</v>
          </cell>
        </row>
        <row r="5156">
          <cell r="A5156" t="str">
            <v>SINAPI 89469</v>
          </cell>
        </row>
        <row r="5157">
          <cell r="A5157" t="str">
            <v>SINAPI 89470</v>
          </cell>
        </row>
        <row r="5158">
          <cell r="A5158" t="str">
            <v>SINAPI 89471</v>
          </cell>
        </row>
        <row r="5159">
          <cell r="A5159" t="str">
            <v>SINAPI 89472</v>
          </cell>
        </row>
        <row r="5160">
          <cell r="A5160" t="str">
            <v>SINAPI 89473</v>
          </cell>
        </row>
        <row r="5161">
          <cell r="A5161" t="str">
            <v>SINAPI 89474</v>
          </cell>
        </row>
        <row r="5162">
          <cell r="A5162" t="str">
            <v>SINAPI 89475</v>
          </cell>
        </row>
        <row r="5163">
          <cell r="A5163" t="str">
            <v>SINAPI 89476</v>
          </cell>
        </row>
        <row r="5164">
          <cell r="A5164" t="str">
            <v>SINAPI 89477</v>
          </cell>
        </row>
        <row r="5165">
          <cell r="A5165" t="str">
            <v>SINAPI 89478</v>
          </cell>
        </row>
        <row r="5166">
          <cell r="A5166" t="str">
            <v>SINAPI 89479</v>
          </cell>
        </row>
        <row r="5167">
          <cell r="A5167" t="str">
            <v>SINAPI 89480</v>
          </cell>
        </row>
        <row r="5168">
          <cell r="A5168" t="str">
            <v>SINAPI 89483</v>
          </cell>
        </row>
        <row r="5169">
          <cell r="A5169" t="str">
            <v>SINAPI 89484</v>
          </cell>
        </row>
        <row r="5170">
          <cell r="A5170" t="str">
            <v>SINAPI 89486</v>
          </cell>
        </row>
        <row r="5171">
          <cell r="A5171" t="str">
            <v>SINAPI 89487</v>
          </cell>
        </row>
        <row r="5172">
          <cell r="A5172" t="str">
            <v>SINAPI 89488</v>
          </cell>
        </row>
        <row r="5173">
          <cell r="A5173" t="str">
            <v>SINAPI 91815</v>
          </cell>
        </row>
        <row r="5174">
          <cell r="A5174" t="str">
            <v>SINAPI 91816</v>
          </cell>
        </row>
        <row r="5175">
          <cell r="A5175" t="str">
            <v>SINAPI 72139</v>
          </cell>
        </row>
        <row r="5176">
          <cell r="A5176" t="str">
            <v>SINAPI 72175</v>
          </cell>
        </row>
        <row r="5177">
          <cell r="A5177" t="str">
            <v>SINAPI 72176</v>
          </cell>
        </row>
        <row r="5178">
          <cell r="A5178" t="str">
            <v>SINAPI 72178</v>
          </cell>
        </row>
        <row r="5179">
          <cell r="A5179" t="str">
            <v>SINAPI 72179</v>
          </cell>
        </row>
        <row r="5180">
          <cell r="A5180" t="str">
            <v>SINAPI 72180</v>
          </cell>
        </row>
        <row r="5181">
          <cell r="A5181" t="str">
            <v>SINAPI 72181</v>
          </cell>
        </row>
        <row r="5182">
          <cell r="A5182" t="str">
            <v>SINAPI 73774/1</v>
          </cell>
        </row>
        <row r="5183">
          <cell r="A5183" t="str">
            <v>SINAPI 73909/1</v>
          </cell>
        </row>
        <row r="5184">
          <cell r="A5184" t="str">
            <v>SINAPI 74229/1</v>
          </cell>
        </row>
        <row r="5185">
          <cell r="A5185" t="str">
            <v>SINAPI 79627</v>
          </cell>
        </row>
        <row r="5186">
          <cell r="A5186" t="str">
            <v>SINAPI 96358</v>
          </cell>
        </row>
        <row r="5187">
          <cell r="A5187" t="str">
            <v>SINAPI 96359</v>
          </cell>
        </row>
        <row r="5188">
          <cell r="A5188" t="str">
            <v>SINAPI 96360</v>
          </cell>
        </row>
        <row r="5189">
          <cell r="A5189" t="str">
            <v>SINAPI 96361</v>
          </cell>
        </row>
        <row r="5190">
          <cell r="A5190" t="str">
            <v>SINAPI 96362</v>
          </cell>
        </row>
        <row r="5191">
          <cell r="A5191" t="str">
            <v>SINAPI 96363</v>
          </cell>
        </row>
        <row r="5192">
          <cell r="A5192" t="str">
            <v>SINAPI 96364</v>
          </cell>
        </row>
        <row r="5193">
          <cell r="A5193" t="str">
            <v>SINAPI 96365</v>
          </cell>
        </row>
        <row r="5194">
          <cell r="A5194" t="str">
            <v>SINAPI 96366</v>
          </cell>
        </row>
        <row r="5195">
          <cell r="A5195" t="str">
            <v>SINAPI 96367</v>
          </cell>
        </row>
        <row r="5196">
          <cell r="A5196" t="str">
            <v>SINAPI 96368</v>
          </cell>
        </row>
        <row r="5197">
          <cell r="A5197" t="str">
            <v>SINAPI 96369</v>
          </cell>
        </row>
        <row r="5198">
          <cell r="A5198" t="str">
            <v>SINAPI 96370</v>
          </cell>
        </row>
        <row r="5199">
          <cell r="A5199" t="str">
            <v>SINAPI 96371</v>
          </cell>
        </row>
        <row r="5200">
          <cell r="A5200" t="str">
            <v>SINAPI 96372</v>
          </cell>
        </row>
        <row r="5201">
          <cell r="A5201" t="str">
            <v>SINAPI 96373</v>
          </cell>
        </row>
        <row r="5202">
          <cell r="A5202" t="str">
            <v>SINAPI 96374</v>
          </cell>
        </row>
        <row r="5203">
          <cell r="A5203" t="str">
            <v>SINAPI 73863/1</v>
          </cell>
        </row>
        <row r="5204">
          <cell r="A5204" t="str">
            <v>SINAPI 73863/2</v>
          </cell>
        </row>
        <row r="5205">
          <cell r="A5205" t="str">
            <v>SINAPI 73790/2</v>
          </cell>
        </row>
        <row r="5206">
          <cell r="A5206" t="str">
            <v>SINAPI 73790/4</v>
          </cell>
        </row>
        <row r="5207">
          <cell r="A5207" t="str">
            <v>SINAPI 83694</v>
          </cell>
        </row>
        <row r="5208">
          <cell r="A5208" t="str">
            <v>SINAPI 83695/1</v>
          </cell>
        </row>
        <row r="5209">
          <cell r="A5209" t="str">
            <v>SINAPI 83771</v>
          </cell>
        </row>
        <row r="5210">
          <cell r="A5210" t="str">
            <v>SINAPI 92970</v>
          </cell>
        </row>
        <row r="5211">
          <cell r="A5211" t="str">
            <v>SINAPI 72916</v>
          </cell>
        </row>
        <row r="5212">
          <cell r="A5212" t="str">
            <v>SINAPI 72919</v>
          </cell>
        </row>
        <row r="5213">
          <cell r="A5213" t="str">
            <v>SINAPI 72922</v>
          </cell>
        </row>
        <row r="5214">
          <cell r="A5214" t="str">
            <v>SINAPI 72923</v>
          </cell>
        </row>
        <row r="5215">
          <cell r="A5215" t="str">
            <v>SINAPI 72924</v>
          </cell>
        </row>
        <row r="5216">
          <cell r="A5216" t="str">
            <v>SINAPI 72961</v>
          </cell>
        </row>
        <row r="5217">
          <cell r="A5217" t="str">
            <v>SINAPI 96387</v>
          </cell>
        </row>
        <row r="5218">
          <cell r="A5218" t="str">
            <v>SINAPI 96388</v>
          </cell>
        </row>
        <row r="5219">
          <cell r="A5219" t="str">
            <v>SINAPI 96389</v>
          </cell>
        </row>
        <row r="5220">
          <cell r="A5220" t="str">
            <v>SINAPI 96390</v>
          </cell>
        </row>
        <row r="5221">
          <cell r="A5221" t="str">
            <v>SINAPI 96391</v>
          </cell>
        </row>
        <row r="5222">
          <cell r="A5222" t="str">
            <v>SINAPI 96392</v>
          </cell>
        </row>
        <row r="5223">
          <cell r="A5223" t="str">
            <v>SINAPI 96396</v>
          </cell>
        </row>
        <row r="5224">
          <cell r="A5224" t="str">
            <v>SINAPI 96397</v>
          </cell>
        </row>
        <row r="5225">
          <cell r="A5225" t="str">
            <v>SINAPI 96398</v>
          </cell>
        </row>
        <row r="5226">
          <cell r="A5226" t="str">
            <v>SINAPI 96399</v>
          </cell>
        </row>
        <row r="5227">
          <cell r="A5227" t="str">
            <v>SINAPI 96400</v>
          </cell>
        </row>
        <row r="5228">
          <cell r="A5228" t="str">
            <v>SINAPI 96401</v>
          </cell>
        </row>
        <row r="5229">
          <cell r="A5229" t="str">
            <v>SINAPI 96402</v>
          </cell>
        </row>
        <row r="5230">
          <cell r="A5230" t="str">
            <v>SINAPI 72799</v>
          </cell>
        </row>
        <row r="5231">
          <cell r="A5231" t="str">
            <v>SINAPI 72942</v>
          </cell>
        </row>
        <row r="5232">
          <cell r="A5232" t="str">
            <v>SINAPI 72943</v>
          </cell>
        </row>
        <row r="5233">
          <cell r="A5233" t="str">
            <v>SINAPI 72972</v>
          </cell>
        </row>
        <row r="5234">
          <cell r="A5234" t="str">
            <v>SINAPI 72973</v>
          </cell>
        </row>
        <row r="5235">
          <cell r="A5235" t="str">
            <v>SINAPI 72974</v>
          </cell>
        </row>
        <row r="5236">
          <cell r="A5236" t="str">
            <v>SINAPI 72975</v>
          </cell>
        </row>
        <row r="5237">
          <cell r="A5237" t="str">
            <v>SINAPI 72978</v>
          </cell>
        </row>
        <row r="5238">
          <cell r="A5238" t="str">
            <v>SINAPI 72979</v>
          </cell>
        </row>
        <row r="5239">
          <cell r="A5239" t="str">
            <v>SINAPI 73760/1</v>
          </cell>
        </row>
        <row r="5240">
          <cell r="A5240" t="str">
            <v>SINAPI 73849/1</v>
          </cell>
        </row>
        <row r="5241">
          <cell r="A5241" t="str">
            <v>SINAPI 73849/2</v>
          </cell>
        </row>
        <row r="5242">
          <cell r="A5242" t="str">
            <v>SINAPI 92391</v>
          </cell>
        </row>
        <row r="5243">
          <cell r="A5243" t="str">
            <v>SINAPI 92392</v>
          </cell>
        </row>
        <row r="5244">
          <cell r="A5244" t="str">
            <v>SINAPI 92393</v>
          </cell>
        </row>
        <row r="5245">
          <cell r="A5245" t="str">
            <v>SINAPI 92394</v>
          </cell>
        </row>
        <row r="5246">
          <cell r="A5246" t="str">
            <v>SINAPI 92395</v>
          </cell>
        </row>
        <row r="5247">
          <cell r="A5247" t="str">
            <v>SINAPI 92396</v>
          </cell>
        </row>
        <row r="5248">
          <cell r="A5248" t="str">
            <v>SINAPI 92397</v>
          </cell>
        </row>
        <row r="5249">
          <cell r="A5249" t="str">
            <v>SINAPI 92398</v>
          </cell>
        </row>
        <row r="5250">
          <cell r="A5250" t="str">
            <v>SINAPI 92399</v>
          </cell>
        </row>
        <row r="5251">
          <cell r="A5251" t="str">
            <v>SINAPI 92400</v>
          </cell>
        </row>
        <row r="5252">
          <cell r="A5252" t="str">
            <v>SINAPI 92401</v>
          </cell>
        </row>
        <row r="5253">
          <cell r="A5253" t="str">
            <v>SINAPI 92402</v>
          </cell>
        </row>
        <row r="5254">
          <cell r="A5254" t="str">
            <v>SINAPI 92403</v>
          </cell>
        </row>
        <row r="5255">
          <cell r="A5255" t="str">
            <v>SINAPI 92404</v>
          </cell>
        </row>
        <row r="5256">
          <cell r="A5256" t="str">
            <v>SINAPI 92405</v>
          </cell>
        </row>
        <row r="5257">
          <cell r="A5257" t="str">
            <v>SINAPI 92406</v>
          </cell>
        </row>
        <row r="5258">
          <cell r="A5258" t="str">
            <v>SINAPI 92407</v>
          </cell>
        </row>
        <row r="5259">
          <cell r="A5259" t="str">
            <v>SINAPI 93679</v>
          </cell>
        </row>
        <row r="5260">
          <cell r="A5260" t="str">
            <v>SINAPI 93680</v>
          </cell>
        </row>
        <row r="5261">
          <cell r="A5261" t="str">
            <v>SINAPI 93681</v>
          </cell>
        </row>
        <row r="5262">
          <cell r="A5262" t="str">
            <v>SINAPI 93682</v>
          </cell>
        </row>
        <row r="5263">
          <cell r="A5263" t="str">
            <v>SINAPI 97114</v>
          </cell>
        </row>
        <row r="5264">
          <cell r="A5264" t="str">
            <v>SINAPI 97115</v>
          </cell>
        </row>
        <row r="5265">
          <cell r="A5265" t="str">
            <v>SINAPI 97120</v>
          </cell>
        </row>
        <row r="5266">
          <cell r="A5266" t="str">
            <v>SINAPI 97802</v>
          </cell>
        </row>
        <row r="5267">
          <cell r="A5267" t="str">
            <v>SINAPI 97803</v>
          </cell>
        </row>
        <row r="5268">
          <cell r="A5268" t="str">
            <v>SINAPI 97805</v>
          </cell>
        </row>
        <row r="5269">
          <cell r="A5269" t="str">
            <v>SINAPI 97806</v>
          </cell>
        </row>
        <row r="5270">
          <cell r="A5270" t="str">
            <v>SINAPI 97807</v>
          </cell>
        </row>
        <row r="5271">
          <cell r="A5271" t="str">
            <v>SINAPI 97809</v>
          </cell>
        </row>
        <row r="5272">
          <cell r="A5272" t="str">
            <v>SINAPI 97810</v>
          </cell>
        </row>
        <row r="5273">
          <cell r="A5273" t="str">
            <v>SINAPI 97811</v>
          </cell>
        </row>
        <row r="5274">
          <cell r="A5274" t="str">
            <v>SINAPI 97813</v>
          </cell>
        </row>
        <row r="5275">
          <cell r="A5275" t="str">
            <v>SINAPI 97814</v>
          </cell>
        </row>
        <row r="5276">
          <cell r="A5276" t="str">
            <v>SINAPI 97816</v>
          </cell>
        </row>
        <row r="5277">
          <cell r="A5277" t="str">
            <v>SINAPI 97817</v>
          </cell>
        </row>
        <row r="5278">
          <cell r="A5278" t="str">
            <v>SINAPI 97818</v>
          </cell>
        </row>
        <row r="5279">
          <cell r="A5279" t="str">
            <v>SINAPI 97820</v>
          </cell>
        </row>
        <row r="5280">
          <cell r="A5280" t="str">
            <v>SINAPI 97821</v>
          </cell>
        </row>
        <row r="5281">
          <cell r="A5281" t="str">
            <v>SINAPI 97822</v>
          </cell>
        </row>
        <row r="5282">
          <cell r="A5282" t="str">
            <v>SINAPI 72947</v>
          </cell>
        </row>
        <row r="5283">
          <cell r="A5283" t="str">
            <v>SINAPI 83693</v>
          </cell>
        </row>
        <row r="5284">
          <cell r="A5284" t="str">
            <v>SINAPI 73770/1</v>
          </cell>
        </row>
        <row r="5285">
          <cell r="A5285" t="str">
            <v>SINAPI 73770/2</v>
          </cell>
        </row>
        <row r="5286">
          <cell r="A5286" t="str">
            <v>SINAPI 83696/1</v>
          </cell>
        </row>
        <row r="5287">
          <cell r="A5287" t="str">
            <v>SINAPI 72962</v>
          </cell>
        </row>
        <row r="5288">
          <cell r="A5288" t="str">
            <v>SINAPI 72963</v>
          </cell>
        </row>
        <row r="5289">
          <cell r="A5289" t="str">
            <v>SINAPI 73759/2</v>
          </cell>
        </row>
        <row r="5290">
          <cell r="A5290" t="str">
            <v>SINAPI 95990</v>
          </cell>
        </row>
        <row r="5291">
          <cell r="A5291" t="str">
            <v>SINAPI 95992</v>
          </cell>
        </row>
        <row r="5292">
          <cell r="A5292" t="str">
            <v>SINAPI 95993</v>
          </cell>
        </row>
        <row r="5293">
          <cell r="A5293" t="str">
            <v>SINAPI 95994</v>
          </cell>
        </row>
        <row r="5294">
          <cell r="A5294" t="str">
            <v>SINAPI 95995</v>
          </cell>
        </row>
        <row r="5295">
          <cell r="A5295" t="str">
            <v>SINAPI 95996</v>
          </cell>
        </row>
        <row r="5296">
          <cell r="A5296" t="str">
            <v>SINAPI 95997</v>
          </cell>
        </row>
        <row r="5297">
          <cell r="A5297" t="str">
            <v>SINAPI 95998</v>
          </cell>
        </row>
        <row r="5298">
          <cell r="A5298" t="str">
            <v>SINAPI 95999</v>
          </cell>
        </row>
        <row r="5299">
          <cell r="A5299" t="str">
            <v>SINAPI 96000</v>
          </cell>
        </row>
        <row r="5300">
          <cell r="A5300" t="str">
            <v>SINAPI 96001</v>
          </cell>
        </row>
        <row r="5301">
          <cell r="A5301" t="str">
            <v>SINAPI 96002</v>
          </cell>
        </row>
        <row r="5302">
          <cell r="A5302" t="str">
            <v>SINAPI 96393</v>
          </cell>
        </row>
        <row r="5303">
          <cell r="A5303" t="str">
            <v>SINAPI 96394</v>
          </cell>
        </row>
        <row r="5304">
          <cell r="A5304" t="str">
            <v>SINAPI 96395</v>
          </cell>
        </row>
        <row r="5305">
          <cell r="A5305" t="str">
            <v>SINAPI 73445</v>
          </cell>
        </row>
        <row r="5306">
          <cell r="A5306" t="str">
            <v>SINAPI 73446</v>
          </cell>
        </row>
        <row r="5307">
          <cell r="A5307" t="str">
            <v>SINAPI 74133/1</v>
          </cell>
        </row>
        <row r="5308">
          <cell r="A5308" t="str">
            <v>SINAPI 74133/2</v>
          </cell>
        </row>
        <row r="5309">
          <cell r="A5309" t="str">
            <v>SINAPI 79462</v>
          </cell>
        </row>
        <row r="5310">
          <cell r="A5310" t="str">
            <v>SINAPI 79494/1</v>
          </cell>
        </row>
        <row r="5311">
          <cell r="A5311" t="str">
            <v>SINAPI 84651</v>
          </cell>
        </row>
        <row r="5312">
          <cell r="A5312" t="str">
            <v>SINAPI 88411</v>
          </cell>
        </row>
        <row r="5313">
          <cell r="A5313" t="str">
            <v>SINAPI 88412</v>
          </cell>
        </row>
        <row r="5314">
          <cell r="A5314" t="str">
            <v>SINAPI 88413</v>
          </cell>
        </row>
        <row r="5315">
          <cell r="A5315" t="str">
            <v>SINAPI 88414</v>
          </cell>
        </row>
        <row r="5316">
          <cell r="A5316" t="str">
            <v>SINAPI 88415</v>
          </cell>
        </row>
        <row r="5317">
          <cell r="A5317" t="str">
            <v>SINAPI 88416</v>
          </cell>
        </row>
        <row r="5318">
          <cell r="A5318" t="str">
            <v>SINAPI 88417</v>
          </cell>
        </row>
        <row r="5319">
          <cell r="A5319" t="str">
            <v>SINAPI 88420</v>
          </cell>
        </row>
        <row r="5320">
          <cell r="A5320" t="str">
            <v>SINAPI 88421</v>
          </cell>
        </row>
        <row r="5321">
          <cell r="A5321" t="str">
            <v>SINAPI 88423</v>
          </cell>
        </row>
        <row r="5322">
          <cell r="A5322" t="str">
            <v>SINAPI 88424</v>
          </cell>
        </row>
        <row r="5323">
          <cell r="A5323" t="str">
            <v>SINAPI 88426</v>
          </cell>
        </row>
        <row r="5324">
          <cell r="A5324" t="str">
            <v>SINAPI 88428</v>
          </cell>
        </row>
        <row r="5325">
          <cell r="A5325" t="str">
            <v>SINAPI 88429</v>
          </cell>
        </row>
        <row r="5326">
          <cell r="A5326" t="str">
            <v>SINAPI 88431</v>
          </cell>
        </row>
        <row r="5327">
          <cell r="A5327" t="str">
            <v>SINAPI 88432</v>
          </cell>
        </row>
        <row r="5328">
          <cell r="A5328" t="str">
            <v>SINAPI 88482</v>
          </cell>
        </row>
        <row r="5329">
          <cell r="A5329" t="str">
            <v>SINAPI 88483</v>
          </cell>
        </row>
        <row r="5330">
          <cell r="A5330" t="str">
            <v>SINAPI 88484</v>
          </cell>
        </row>
        <row r="5331">
          <cell r="A5331" t="str">
            <v>SINAPI 88485</v>
          </cell>
        </row>
        <row r="5332">
          <cell r="A5332" t="str">
            <v>SINAPI 88486</v>
          </cell>
        </row>
        <row r="5333">
          <cell r="A5333" t="str">
            <v>SINAPI 88487</v>
          </cell>
        </row>
        <row r="5334">
          <cell r="A5334" t="str">
            <v>SINAPI 88488</v>
          </cell>
        </row>
        <row r="5335">
          <cell r="A5335" t="str">
            <v>SINAPI 88489</v>
          </cell>
        </row>
        <row r="5336">
          <cell r="A5336" t="str">
            <v>SINAPI 88490</v>
          </cell>
        </row>
        <row r="5337">
          <cell r="A5337" t="str">
            <v>SINAPI 88491</v>
          </cell>
        </row>
        <row r="5338">
          <cell r="A5338" t="str">
            <v>SINAPI 88492</v>
          </cell>
        </row>
        <row r="5339">
          <cell r="A5339" t="str">
            <v>SINAPI 88493</v>
          </cell>
        </row>
        <row r="5340">
          <cell r="A5340" t="str">
            <v>SINAPI 88494</v>
          </cell>
        </row>
        <row r="5341">
          <cell r="A5341" t="str">
            <v>SINAPI 88495</v>
          </cell>
        </row>
        <row r="5342">
          <cell r="A5342" t="str">
            <v>SINAPI 88496</v>
          </cell>
        </row>
        <row r="5343">
          <cell r="A5343" t="str">
            <v>SINAPI 88497</v>
          </cell>
        </row>
        <row r="5344">
          <cell r="A5344" t="str">
            <v>SINAPI 95305</v>
          </cell>
        </row>
        <row r="5345">
          <cell r="A5345" t="str">
            <v>SINAPI 95306</v>
          </cell>
        </row>
        <row r="5346">
          <cell r="A5346" t="str">
            <v>SINAPI 95622</v>
          </cell>
        </row>
        <row r="5347">
          <cell r="A5347" t="str">
            <v>SINAPI 95623</v>
          </cell>
        </row>
        <row r="5348">
          <cell r="A5348" t="str">
            <v>SINAPI 95624</v>
          </cell>
        </row>
        <row r="5349">
          <cell r="A5349" t="str">
            <v>SINAPI 95625</v>
          </cell>
        </row>
        <row r="5350">
          <cell r="A5350" t="str">
            <v>SINAPI 95626</v>
          </cell>
        </row>
        <row r="5351">
          <cell r="A5351" t="str">
            <v>SINAPI 96126</v>
          </cell>
        </row>
        <row r="5352">
          <cell r="A5352" t="str">
            <v>SINAPI 96127</v>
          </cell>
        </row>
        <row r="5353">
          <cell r="A5353" t="str">
            <v>SINAPI 96128</v>
          </cell>
        </row>
        <row r="5354">
          <cell r="A5354" t="str">
            <v>SINAPI 96129</v>
          </cell>
        </row>
        <row r="5355">
          <cell r="A5355" t="str">
            <v>SINAPI 96130</v>
          </cell>
        </row>
        <row r="5356">
          <cell r="A5356" t="str">
            <v>SINAPI 96131</v>
          </cell>
        </row>
        <row r="5357">
          <cell r="A5357" t="str">
            <v>SINAPI 96132</v>
          </cell>
        </row>
        <row r="5358">
          <cell r="A5358" t="str">
            <v>SINAPI 96133</v>
          </cell>
        </row>
        <row r="5359">
          <cell r="A5359" t="str">
            <v>SINAPI 96134</v>
          </cell>
        </row>
        <row r="5360">
          <cell r="A5360" t="str">
            <v>SINAPI 96135</v>
          </cell>
        </row>
        <row r="5361">
          <cell r="A5361" t="str">
            <v>SINAPI 79460</v>
          </cell>
        </row>
        <row r="5362">
          <cell r="A5362" t="str">
            <v>SINAPI 79465</v>
          </cell>
        </row>
        <row r="5363">
          <cell r="A5363" t="str">
            <v>SINAPI 79514/1</v>
          </cell>
        </row>
        <row r="5364">
          <cell r="A5364" t="str">
            <v>SINAPI 84647</v>
          </cell>
        </row>
        <row r="5365">
          <cell r="A5365" t="str">
            <v>SINAPI 84656</v>
          </cell>
        </row>
        <row r="5366">
          <cell r="A5366" t="str">
            <v>SINAPI 6082</v>
          </cell>
        </row>
        <row r="5367">
          <cell r="A5367" t="str">
            <v>SINAPI 40905</v>
          </cell>
        </row>
        <row r="5368">
          <cell r="A5368" t="str">
            <v>SINAPI 73739/1</v>
          </cell>
        </row>
        <row r="5369">
          <cell r="A5369" t="str">
            <v>SINAPI 74065/1</v>
          </cell>
        </row>
        <row r="5370">
          <cell r="A5370" t="str">
            <v>SINAPI 74065/2</v>
          </cell>
        </row>
        <row r="5371">
          <cell r="A5371" t="str">
            <v>SINAPI 74065/3</v>
          </cell>
        </row>
        <row r="5372">
          <cell r="A5372" t="str">
            <v>SINAPI 79463</v>
          </cell>
        </row>
        <row r="5373">
          <cell r="A5373" t="str">
            <v>SINAPI 79464</v>
          </cell>
        </row>
        <row r="5374">
          <cell r="A5374" t="str">
            <v>SINAPI 79466</v>
          </cell>
        </row>
        <row r="5375">
          <cell r="A5375" t="str">
            <v>SINAPI 79497/1</v>
          </cell>
        </row>
        <row r="5376">
          <cell r="A5376" t="str">
            <v>SINAPI 84645</v>
          </cell>
        </row>
        <row r="5377">
          <cell r="A5377" t="str">
            <v>SINAPI 84657</v>
          </cell>
        </row>
        <row r="5378">
          <cell r="A5378" t="str">
            <v>SINAPI 84659</v>
          </cell>
        </row>
        <row r="5379">
          <cell r="A5379" t="str">
            <v>SINAPI 84679</v>
          </cell>
        </row>
        <row r="5380">
          <cell r="A5380" t="str">
            <v>SINAPI 95464</v>
          </cell>
        </row>
        <row r="5381">
          <cell r="A5381" t="str">
            <v>SINAPI 73794/1</v>
          </cell>
        </row>
        <row r="5382">
          <cell r="A5382" t="str">
            <v>SINAPI 73865/1</v>
          </cell>
        </row>
        <row r="5383">
          <cell r="A5383" t="str">
            <v>SINAPI 73924/1</v>
          </cell>
        </row>
        <row r="5384">
          <cell r="A5384" t="str">
            <v>SINAPI 73924/2</v>
          </cell>
        </row>
        <row r="5385">
          <cell r="A5385" t="str">
            <v>SINAPI 73924/3</v>
          </cell>
        </row>
        <row r="5386">
          <cell r="A5386" t="str">
            <v>SINAPI 74064/1</v>
          </cell>
        </row>
        <row r="5387">
          <cell r="A5387" t="str">
            <v>SINAPI 74064/2</v>
          </cell>
        </row>
        <row r="5388">
          <cell r="A5388" t="str">
            <v>SINAPI 74145/1</v>
          </cell>
        </row>
        <row r="5389">
          <cell r="A5389" t="str">
            <v>SINAPI 79498/1</v>
          </cell>
        </row>
        <row r="5390">
          <cell r="A5390" t="str">
            <v>SINAPI 79499/1</v>
          </cell>
        </row>
        <row r="5391">
          <cell r="A5391" t="str">
            <v>SINAPI 79515/1</v>
          </cell>
        </row>
        <row r="5392">
          <cell r="A5392" t="str">
            <v>SINAPI 84660</v>
          </cell>
        </row>
        <row r="5393">
          <cell r="A5393" t="str">
            <v>SINAPI 84661</v>
          </cell>
        </row>
        <row r="5394">
          <cell r="A5394" t="str">
            <v>SINAPI 84662</v>
          </cell>
        </row>
        <row r="5395">
          <cell r="A5395" t="str">
            <v>SINAPI 95468</v>
          </cell>
        </row>
        <row r="5396">
          <cell r="A5396" t="str">
            <v>SINAPI 41595</v>
          </cell>
        </row>
        <row r="5397">
          <cell r="A5397" t="str">
            <v>SINAPI 73978/1</v>
          </cell>
        </row>
        <row r="5398">
          <cell r="A5398" t="str">
            <v>SINAPI 74245/1</v>
          </cell>
        </row>
        <row r="5399">
          <cell r="A5399" t="str">
            <v>SINAPI 79467</v>
          </cell>
        </row>
        <row r="5400">
          <cell r="A5400" t="str">
            <v>SINAPI 79500/2</v>
          </cell>
        </row>
        <row r="5401">
          <cell r="A5401" t="str">
            <v>SINAPI 84663</v>
          </cell>
        </row>
        <row r="5402">
          <cell r="A5402" t="str">
            <v>SINAPI 84665</v>
          </cell>
        </row>
        <row r="5403">
          <cell r="A5403" t="str">
            <v>SINAPI 84666</v>
          </cell>
        </row>
        <row r="5404">
          <cell r="A5404" t="str">
            <v>SINAPI 75889</v>
          </cell>
        </row>
        <row r="5405">
          <cell r="A5405" t="str">
            <v>SINAPI 72191</v>
          </cell>
        </row>
        <row r="5406">
          <cell r="A5406" t="str">
            <v>SINAPI 72192</v>
          </cell>
        </row>
        <row r="5407">
          <cell r="A5407" t="str">
            <v>SINAPI 72193</v>
          </cell>
        </row>
        <row r="5408">
          <cell r="A5408" t="str">
            <v>SINAPI 73655</v>
          </cell>
        </row>
        <row r="5409">
          <cell r="A5409" t="str">
            <v>SINAPI 73734/1</v>
          </cell>
        </row>
        <row r="5410">
          <cell r="A5410" t="str">
            <v>SINAPI 84181</v>
          </cell>
        </row>
        <row r="5411">
          <cell r="A5411" t="str">
            <v>SINAPI 87246</v>
          </cell>
        </row>
        <row r="5412">
          <cell r="A5412" t="str">
            <v>SINAPI 87247</v>
          </cell>
        </row>
        <row r="5413">
          <cell r="A5413" t="str">
            <v>SINAPI 87248</v>
          </cell>
        </row>
        <row r="5414">
          <cell r="A5414" t="str">
            <v>SINAPI 87249</v>
          </cell>
        </row>
        <row r="5415">
          <cell r="A5415" t="str">
            <v>SINAPI 87250</v>
          </cell>
        </row>
        <row r="5416">
          <cell r="A5416" t="str">
            <v>SINAPI 87251</v>
          </cell>
        </row>
        <row r="5417">
          <cell r="A5417" t="str">
            <v>SINAPI 87255</v>
          </cell>
        </row>
        <row r="5418">
          <cell r="A5418" t="str">
            <v>SINAPI 87256</v>
          </cell>
        </row>
        <row r="5419">
          <cell r="A5419" t="str">
            <v>SINAPI 87257</v>
          </cell>
        </row>
        <row r="5420">
          <cell r="A5420" t="str">
            <v>SINAPI 87258</v>
          </cell>
        </row>
        <row r="5421">
          <cell r="A5421" t="str">
            <v>SINAPI 87259</v>
          </cell>
        </row>
        <row r="5422">
          <cell r="A5422" t="str">
            <v>SINAPI 87260</v>
          </cell>
        </row>
        <row r="5423">
          <cell r="A5423" t="str">
            <v>SINAPI 87261</v>
          </cell>
        </row>
        <row r="5424">
          <cell r="A5424" t="str">
            <v>SINAPI 87262</v>
          </cell>
        </row>
        <row r="5425">
          <cell r="A5425" t="str">
            <v>SINAPI 87263</v>
          </cell>
        </row>
        <row r="5426">
          <cell r="A5426" t="str">
            <v>SINAPI 89046</v>
          </cell>
        </row>
        <row r="5427">
          <cell r="A5427" t="str">
            <v>SINAPI 89171</v>
          </cell>
        </row>
        <row r="5428">
          <cell r="A5428" t="str">
            <v>SINAPI 93389</v>
          </cell>
        </row>
        <row r="5429">
          <cell r="A5429" t="str">
            <v>SINAPI 93390</v>
          </cell>
        </row>
        <row r="5430">
          <cell r="A5430" t="str">
            <v>SINAPI 93391</v>
          </cell>
        </row>
        <row r="5431">
          <cell r="A5431" t="str">
            <v>SINAPI 73743/1</v>
          </cell>
        </row>
        <row r="5432">
          <cell r="A5432" t="str">
            <v>SINAPI 73921/2</v>
          </cell>
        </row>
        <row r="5433">
          <cell r="A5433" t="str">
            <v>SINAPI 84183</v>
          </cell>
        </row>
        <row r="5434">
          <cell r="A5434" t="str">
            <v>SINAPI 98670</v>
          </cell>
        </row>
        <row r="5435">
          <cell r="A5435" t="str">
            <v>SINAPI 98671</v>
          </cell>
        </row>
        <row r="5436">
          <cell r="A5436" t="str">
            <v>SINAPI 98672</v>
          </cell>
        </row>
        <row r="5437">
          <cell r="A5437" t="str">
            <v>SINAPI 98673</v>
          </cell>
        </row>
        <row r="5438">
          <cell r="A5438" t="str">
            <v>SINAPI 98679</v>
          </cell>
        </row>
        <row r="5439">
          <cell r="A5439" t="str">
            <v>SINAPI 98680</v>
          </cell>
        </row>
        <row r="5440">
          <cell r="A5440" t="str">
            <v>SINAPI 98681</v>
          </cell>
        </row>
        <row r="5441">
          <cell r="A5441" t="str">
            <v>SINAPI 98682</v>
          </cell>
        </row>
        <row r="5442">
          <cell r="A5442" t="str">
            <v>SINAPI 98685</v>
          </cell>
        </row>
        <row r="5443">
          <cell r="A5443" t="str">
            <v>SINAPI 98686</v>
          </cell>
        </row>
        <row r="5444">
          <cell r="A5444" t="str">
            <v>SINAPI 98688</v>
          </cell>
        </row>
        <row r="5445">
          <cell r="A5445" t="str">
            <v>SINAPI 98689</v>
          </cell>
        </row>
        <row r="5446">
          <cell r="A5446" t="str">
            <v>SINAPI 72187</v>
          </cell>
        </row>
        <row r="5447">
          <cell r="A5447" t="str">
            <v>SINAPI 72188</v>
          </cell>
        </row>
        <row r="5448">
          <cell r="A5448" t="str">
            <v>SINAPI 73876/1</v>
          </cell>
        </row>
        <row r="5449">
          <cell r="A5449" t="str">
            <v>SINAPI 84186</v>
          </cell>
        </row>
        <row r="5450">
          <cell r="A5450" t="str">
            <v>SINAPI 84187</v>
          </cell>
        </row>
        <row r="5451">
          <cell r="A5451" t="str">
            <v>SINAPI 72137</v>
          </cell>
        </row>
        <row r="5452">
          <cell r="A5452" t="str">
            <v>SINAPI 72815</v>
          </cell>
        </row>
        <row r="5453">
          <cell r="A5453" t="str">
            <v>SINAPI 84191</v>
          </cell>
        </row>
        <row r="5454">
          <cell r="A5454" t="str">
            <v>SINAPI 74111/1</v>
          </cell>
        </row>
        <row r="5455">
          <cell r="A5455" t="str">
            <v>SINAPI 98695</v>
          </cell>
        </row>
        <row r="5456">
          <cell r="A5456" t="str">
            <v>SINAPI 98697</v>
          </cell>
        </row>
        <row r="5457">
          <cell r="A5457" t="str">
            <v>SINAPI 73886/1</v>
          </cell>
        </row>
        <row r="5458">
          <cell r="A5458" t="str">
            <v>SINAPI 84162</v>
          </cell>
        </row>
        <row r="5459">
          <cell r="A5459" t="str">
            <v>SINAPI 88648</v>
          </cell>
        </row>
        <row r="5460">
          <cell r="A5460" t="str">
            <v>SINAPI 88649</v>
          </cell>
        </row>
        <row r="5461">
          <cell r="A5461" t="str">
            <v>SINAPI 88650</v>
          </cell>
        </row>
        <row r="5462">
          <cell r="A5462" t="str">
            <v>SINAPI 96467</v>
          </cell>
        </row>
        <row r="5463">
          <cell r="A5463" t="str">
            <v>SINAPI 73850/1</v>
          </cell>
        </row>
        <row r="5464">
          <cell r="A5464" t="str">
            <v>SINAPI 84168</v>
          </cell>
        </row>
        <row r="5465">
          <cell r="A5465" t="str">
            <v>SINAPI 68325</v>
          </cell>
        </row>
        <row r="5466">
          <cell r="A5466" t="str">
            <v>SINAPI 68333</v>
          </cell>
        </row>
        <row r="5467">
          <cell r="A5467" t="str">
            <v>SINAPI 72183</v>
          </cell>
        </row>
        <row r="5468">
          <cell r="A5468" t="str">
            <v>SINAPI 84175</v>
          </cell>
        </row>
        <row r="5469">
          <cell r="A5469" t="str">
            <v>SINAPI 84176</v>
          </cell>
        </row>
        <row r="5470">
          <cell r="A5470" t="str">
            <v>SINAPI 94990</v>
          </cell>
        </row>
        <row r="5471">
          <cell r="A5471" t="str">
            <v>SINAPI 94991</v>
          </cell>
        </row>
        <row r="5472">
          <cell r="A5472" t="str">
            <v>SINAPI 94992</v>
          </cell>
        </row>
        <row r="5473">
          <cell r="A5473" t="str">
            <v>SINAPI 94993</v>
          </cell>
        </row>
        <row r="5474">
          <cell r="A5474" t="str">
            <v>SINAPI 94994</v>
          </cell>
        </row>
        <row r="5475">
          <cell r="A5475" t="str">
            <v>SINAPI 94995</v>
          </cell>
        </row>
        <row r="5476">
          <cell r="A5476" t="str">
            <v>SINAPI 94996</v>
          </cell>
        </row>
        <row r="5477">
          <cell r="A5477" t="str">
            <v>SINAPI 94997</v>
          </cell>
        </row>
        <row r="5478">
          <cell r="A5478" t="str">
            <v>SINAPI 94998</v>
          </cell>
        </row>
        <row r="5479">
          <cell r="A5479" t="str">
            <v>SINAPI 94999</v>
          </cell>
        </row>
        <row r="5480">
          <cell r="A5480" t="str">
            <v>SINAPI 87620</v>
          </cell>
        </row>
        <row r="5481">
          <cell r="A5481" t="str">
            <v>SINAPI 87622</v>
          </cell>
        </row>
        <row r="5482">
          <cell r="A5482" t="str">
            <v>SINAPI 87623</v>
          </cell>
        </row>
        <row r="5483">
          <cell r="A5483" t="str">
            <v>SINAPI 87624</v>
          </cell>
        </row>
        <row r="5484">
          <cell r="A5484" t="str">
            <v>SINAPI 87630</v>
          </cell>
        </row>
        <row r="5485">
          <cell r="A5485" t="str">
            <v>SINAPI 87632</v>
          </cell>
        </row>
        <row r="5486">
          <cell r="A5486" t="str">
            <v>SINAPI 87633</v>
          </cell>
        </row>
        <row r="5487">
          <cell r="A5487" t="str">
            <v>SINAPI 87634</v>
          </cell>
        </row>
        <row r="5488">
          <cell r="A5488" t="str">
            <v>SINAPI 87640</v>
          </cell>
        </row>
        <row r="5489">
          <cell r="A5489" t="str">
            <v>SINAPI 87642</v>
          </cell>
        </row>
        <row r="5490">
          <cell r="A5490" t="str">
            <v>SINAPI 87643</v>
          </cell>
        </row>
        <row r="5491">
          <cell r="A5491" t="str">
            <v>SINAPI 87644</v>
          </cell>
        </row>
        <row r="5492">
          <cell r="A5492" t="str">
            <v>SINAPI 87680</v>
          </cell>
        </row>
        <row r="5493">
          <cell r="A5493" t="str">
            <v>SINAPI 87682</v>
          </cell>
        </row>
        <row r="5494">
          <cell r="A5494" t="str">
            <v>SINAPI 87683</v>
          </cell>
        </row>
        <row r="5495">
          <cell r="A5495" t="str">
            <v>SINAPI 87684</v>
          </cell>
        </row>
        <row r="5496">
          <cell r="A5496" t="str">
            <v>SINAPI 87690</v>
          </cell>
        </row>
        <row r="5497">
          <cell r="A5497" t="str">
            <v>SINAPI 87692</v>
          </cell>
        </row>
        <row r="5498">
          <cell r="A5498" t="str">
            <v>SINAPI 87693</v>
          </cell>
        </row>
        <row r="5499">
          <cell r="A5499" t="str">
            <v>SINAPI 87694</v>
          </cell>
        </row>
        <row r="5500">
          <cell r="A5500" t="str">
            <v>SINAPI 87700</v>
          </cell>
        </row>
        <row r="5501">
          <cell r="A5501" t="str">
            <v>SINAPI 87702</v>
          </cell>
        </row>
        <row r="5502">
          <cell r="A5502" t="str">
            <v>SINAPI 87703</v>
          </cell>
        </row>
        <row r="5503">
          <cell r="A5503" t="str">
            <v>SINAPI 87704</v>
          </cell>
        </row>
        <row r="5504">
          <cell r="A5504" t="str">
            <v>SINAPI 87735</v>
          </cell>
        </row>
        <row r="5505">
          <cell r="A5505" t="str">
            <v>SINAPI 87737</v>
          </cell>
        </row>
        <row r="5506">
          <cell r="A5506" t="str">
            <v>SINAPI 87738</v>
          </cell>
        </row>
        <row r="5507">
          <cell r="A5507" t="str">
            <v>SINAPI 87739</v>
          </cell>
        </row>
        <row r="5508">
          <cell r="A5508" t="str">
            <v>SINAPI 87745</v>
          </cell>
        </row>
        <row r="5509">
          <cell r="A5509" t="str">
            <v>SINAPI 87747</v>
          </cell>
        </row>
        <row r="5510">
          <cell r="A5510" t="str">
            <v>SINAPI 87748</v>
          </cell>
        </row>
        <row r="5511">
          <cell r="A5511" t="str">
            <v>SINAPI 87749</v>
          </cell>
        </row>
        <row r="5512">
          <cell r="A5512" t="str">
            <v>SINAPI 87755</v>
          </cell>
        </row>
        <row r="5513">
          <cell r="A5513" t="str">
            <v>SINAPI 87757</v>
          </cell>
        </row>
        <row r="5514">
          <cell r="A5514" t="str">
            <v>SINAPI 87758</v>
          </cell>
        </row>
        <row r="5515">
          <cell r="A5515" t="str">
            <v>SINAPI 87759</v>
          </cell>
        </row>
        <row r="5516">
          <cell r="A5516" t="str">
            <v>SINAPI 87765</v>
          </cell>
        </row>
        <row r="5517">
          <cell r="A5517" t="str">
            <v>SINAPI 87767</v>
          </cell>
        </row>
        <row r="5518">
          <cell r="A5518" t="str">
            <v>SINAPI 87768</v>
          </cell>
        </row>
        <row r="5519">
          <cell r="A5519" t="str">
            <v>SINAPI 87769</v>
          </cell>
        </row>
        <row r="5520">
          <cell r="A5520" t="str">
            <v>SINAPI 88470</v>
          </cell>
        </row>
        <row r="5521">
          <cell r="A5521" t="str">
            <v>SINAPI 88471</v>
          </cell>
        </row>
        <row r="5522">
          <cell r="A5522" t="str">
            <v>SINAPI 88472</v>
          </cell>
        </row>
        <row r="5523">
          <cell r="A5523" t="str">
            <v>SINAPI 88476</v>
          </cell>
        </row>
        <row r="5524">
          <cell r="A5524" t="str">
            <v>SINAPI 88477</v>
          </cell>
        </row>
        <row r="5525">
          <cell r="A5525" t="str">
            <v>SINAPI 88478</v>
          </cell>
        </row>
        <row r="5526">
          <cell r="A5526" t="str">
            <v>SINAPI 90900</v>
          </cell>
        </row>
        <row r="5527">
          <cell r="A5527" t="str">
            <v>SINAPI 90902</v>
          </cell>
        </row>
        <row r="5528">
          <cell r="A5528" t="str">
            <v>SINAPI 90903</v>
          </cell>
        </row>
        <row r="5529">
          <cell r="A5529" t="str">
            <v>SINAPI 90904</v>
          </cell>
        </row>
        <row r="5530">
          <cell r="A5530" t="str">
            <v>SINAPI 90910</v>
          </cell>
        </row>
        <row r="5531">
          <cell r="A5531" t="str">
            <v>SINAPI 90912</v>
          </cell>
        </row>
        <row r="5532">
          <cell r="A5532" t="str">
            <v>SINAPI 90913</v>
          </cell>
        </row>
        <row r="5533">
          <cell r="A5533" t="str">
            <v>SINAPI 90914</v>
          </cell>
        </row>
        <row r="5534">
          <cell r="A5534" t="str">
            <v>SINAPI 90920</v>
          </cell>
        </row>
        <row r="5535">
          <cell r="A5535" t="str">
            <v>SINAPI 90922</v>
          </cell>
        </row>
        <row r="5536">
          <cell r="A5536" t="str">
            <v>SINAPI 90923</v>
          </cell>
        </row>
        <row r="5537">
          <cell r="A5537" t="str">
            <v>SINAPI 90924</v>
          </cell>
        </row>
        <row r="5538">
          <cell r="A5538" t="str">
            <v>SINAPI 90930</v>
          </cell>
        </row>
        <row r="5539">
          <cell r="A5539" t="str">
            <v>SINAPI 90932</v>
          </cell>
        </row>
        <row r="5540">
          <cell r="A5540" t="str">
            <v>SINAPI 90933</v>
          </cell>
        </row>
        <row r="5541">
          <cell r="A5541" t="str">
            <v>SINAPI 90934</v>
          </cell>
        </row>
        <row r="5542">
          <cell r="A5542" t="str">
            <v>SINAPI 90940</v>
          </cell>
        </row>
        <row r="5543">
          <cell r="A5543" t="str">
            <v>SINAPI 90942</v>
          </cell>
        </row>
        <row r="5544">
          <cell r="A5544" t="str">
            <v>SINAPI 90943</v>
          </cell>
        </row>
        <row r="5545">
          <cell r="A5545" t="str">
            <v>SINAPI 90944</v>
          </cell>
        </row>
        <row r="5546">
          <cell r="A5546" t="str">
            <v>SINAPI 90950</v>
          </cell>
        </row>
        <row r="5547">
          <cell r="A5547" t="str">
            <v>SINAPI 90952</v>
          </cell>
        </row>
        <row r="5548">
          <cell r="A5548" t="str">
            <v>SINAPI 90953</v>
          </cell>
        </row>
        <row r="5549">
          <cell r="A5549" t="str">
            <v>SINAPI 90954</v>
          </cell>
        </row>
        <row r="5550">
          <cell r="A5550" t="str">
            <v>SINAPI 94438</v>
          </cell>
        </row>
        <row r="5551">
          <cell r="A5551" t="str">
            <v>SINAPI 94439</v>
          </cell>
        </row>
        <row r="5552">
          <cell r="A5552" t="str">
            <v>SINAPI 94779</v>
          </cell>
        </row>
        <row r="5553">
          <cell r="A5553" t="str">
            <v>SINAPI 94782</v>
          </cell>
        </row>
        <row r="5554">
          <cell r="A5554" t="str">
            <v>SINAPI 72190</v>
          </cell>
        </row>
        <row r="5555">
          <cell r="A5555" t="str">
            <v>SINAPI 87871</v>
          </cell>
        </row>
        <row r="5556">
          <cell r="A5556" t="str">
            <v>SINAPI 87872</v>
          </cell>
        </row>
        <row r="5557">
          <cell r="A5557" t="str">
            <v>SINAPI 87873</v>
          </cell>
        </row>
        <row r="5558">
          <cell r="A5558" t="str">
            <v>SINAPI 87874</v>
          </cell>
        </row>
        <row r="5559">
          <cell r="A5559" t="str">
            <v>SINAPI 87876</v>
          </cell>
        </row>
        <row r="5560">
          <cell r="A5560" t="str">
            <v>SINAPI 87877</v>
          </cell>
        </row>
        <row r="5561">
          <cell r="A5561" t="str">
            <v>SINAPI 87878</v>
          </cell>
        </row>
        <row r="5562">
          <cell r="A5562" t="str">
            <v>SINAPI 87879</v>
          </cell>
        </row>
        <row r="5563">
          <cell r="A5563" t="str">
            <v>SINAPI 87881</v>
          </cell>
        </row>
        <row r="5564">
          <cell r="A5564" t="str">
            <v>SINAPI 87882</v>
          </cell>
        </row>
        <row r="5565">
          <cell r="A5565" t="str">
            <v>SINAPI 87884</v>
          </cell>
        </row>
        <row r="5566">
          <cell r="A5566" t="str">
            <v>SINAPI 87885</v>
          </cell>
        </row>
        <row r="5567">
          <cell r="A5567" t="str">
            <v>SINAPI 87886</v>
          </cell>
        </row>
        <row r="5568">
          <cell r="A5568" t="str">
            <v>SINAPI 87887</v>
          </cell>
        </row>
        <row r="5569">
          <cell r="A5569" t="str">
            <v>SINAPI 87888</v>
          </cell>
        </row>
        <row r="5570">
          <cell r="A5570" t="str">
            <v>SINAPI 87889</v>
          </cell>
        </row>
        <row r="5571">
          <cell r="A5571" t="str">
            <v>SINAPI 87891</v>
          </cell>
        </row>
        <row r="5572">
          <cell r="A5572" t="str">
            <v>SINAPI 87892</v>
          </cell>
        </row>
        <row r="5573">
          <cell r="A5573" t="str">
            <v>SINAPI 87893</v>
          </cell>
        </row>
        <row r="5574">
          <cell r="A5574" t="str">
            <v>SINAPI 87894</v>
          </cell>
        </row>
        <row r="5575">
          <cell r="A5575" t="str">
            <v>SINAPI 87896</v>
          </cell>
        </row>
        <row r="5576">
          <cell r="A5576" t="str">
            <v>SINAPI 87897</v>
          </cell>
        </row>
        <row r="5577">
          <cell r="A5577" t="str">
            <v>SINAPI 87899</v>
          </cell>
        </row>
        <row r="5578">
          <cell r="A5578" t="str">
            <v>SINAPI 87900</v>
          </cell>
        </row>
        <row r="5579">
          <cell r="A5579" t="str">
            <v>SINAPI 87902</v>
          </cell>
        </row>
        <row r="5580">
          <cell r="A5580" t="str">
            <v>SINAPI 87903</v>
          </cell>
        </row>
        <row r="5581">
          <cell r="A5581" t="str">
            <v>SINAPI 87904</v>
          </cell>
        </row>
        <row r="5582">
          <cell r="A5582" t="str">
            <v>SINAPI 87905</v>
          </cell>
        </row>
        <row r="5583">
          <cell r="A5583" t="str">
            <v>SINAPI 87907</v>
          </cell>
        </row>
        <row r="5584">
          <cell r="A5584" t="str">
            <v>SINAPI 87908</v>
          </cell>
        </row>
        <row r="5585">
          <cell r="A5585" t="str">
            <v>SINAPI 87910</v>
          </cell>
        </row>
        <row r="5586">
          <cell r="A5586" t="str">
            <v>SINAPI 87911</v>
          </cell>
        </row>
        <row r="5587">
          <cell r="A5587" t="str">
            <v>SINAPI 5991</v>
          </cell>
        </row>
        <row r="5588">
          <cell r="A5588" t="str">
            <v>SINAPI 84023</v>
          </cell>
        </row>
        <row r="5589">
          <cell r="A5589" t="str">
            <v>SINAPI 84024</v>
          </cell>
        </row>
        <row r="5590">
          <cell r="A5590" t="str">
            <v>SINAPI 84026</v>
          </cell>
        </row>
        <row r="5591">
          <cell r="A5591" t="str">
            <v>SINAPI 84027</v>
          </cell>
        </row>
        <row r="5592">
          <cell r="A5592" t="str">
            <v>SINAPI 84028</v>
          </cell>
        </row>
        <row r="5593">
          <cell r="A5593" t="str">
            <v>SINAPI 84072</v>
          </cell>
        </row>
        <row r="5594">
          <cell r="A5594" t="str">
            <v>SINAPI 87411</v>
          </cell>
        </row>
        <row r="5595">
          <cell r="A5595" t="str">
            <v>SINAPI 87412</v>
          </cell>
        </row>
        <row r="5596">
          <cell r="A5596" t="str">
            <v>SINAPI 87413</v>
          </cell>
        </row>
        <row r="5597">
          <cell r="A5597" t="str">
            <v>SINAPI 87414</v>
          </cell>
        </row>
        <row r="5598">
          <cell r="A5598" t="str">
            <v>SINAPI 87415</v>
          </cell>
        </row>
        <row r="5599">
          <cell r="A5599" t="str">
            <v>SINAPI 87416</v>
          </cell>
        </row>
        <row r="5600">
          <cell r="A5600" t="str">
            <v>SINAPI 87417</v>
          </cell>
        </row>
        <row r="5601">
          <cell r="A5601" t="str">
            <v>SINAPI 87418</v>
          </cell>
        </row>
        <row r="5602">
          <cell r="A5602" t="str">
            <v>SINAPI 87419</v>
          </cell>
        </row>
        <row r="5603">
          <cell r="A5603" t="str">
            <v>SINAPI 87420</v>
          </cell>
        </row>
        <row r="5604">
          <cell r="A5604" t="str">
            <v>SINAPI 87421</v>
          </cell>
        </row>
        <row r="5605">
          <cell r="A5605" t="str">
            <v>SINAPI 87422</v>
          </cell>
        </row>
        <row r="5606">
          <cell r="A5606" t="str">
            <v>SINAPI 87423</v>
          </cell>
        </row>
        <row r="5607">
          <cell r="A5607" t="str">
            <v>SINAPI 87424</v>
          </cell>
        </row>
        <row r="5608">
          <cell r="A5608" t="str">
            <v>SINAPI 87425</v>
          </cell>
        </row>
        <row r="5609">
          <cell r="A5609" t="str">
            <v>SINAPI 87426</v>
          </cell>
        </row>
        <row r="5610">
          <cell r="A5610" t="str">
            <v>SINAPI 87427</v>
          </cell>
        </row>
        <row r="5611">
          <cell r="A5611" t="str">
            <v>SINAPI 87428</v>
          </cell>
        </row>
        <row r="5612">
          <cell r="A5612" t="str">
            <v>SINAPI 87429</v>
          </cell>
        </row>
        <row r="5613">
          <cell r="A5613" t="str">
            <v>SINAPI 87430</v>
          </cell>
        </row>
        <row r="5614">
          <cell r="A5614" t="str">
            <v>SINAPI 87431</v>
          </cell>
        </row>
        <row r="5615">
          <cell r="A5615" t="str">
            <v>SINAPI 87432</v>
          </cell>
        </row>
        <row r="5616">
          <cell r="A5616" t="str">
            <v>SINAPI 87433</v>
          </cell>
        </row>
        <row r="5617">
          <cell r="A5617" t="str">
            <v>SINAPI 87434</v>
          </cell>
        </row>
        <row r="5618">
          <cell r="A5618" t="str">
            <v>SINAPI 87435</v>
          </cell>
        </row>
        <row r="5619">
          <cell r="A5619" t="str">
            <v>SINAPI 87436</v>
          </cell>
        </row>
        <row r="5620">
          <cell r="A5620" t="str">
            <v>SINAPI 87437</v>
          </cell>
        </row>
        <row r="5621">
          <cell r="A5621" t="str">
            <v>SINAPI 87438</v>
          </cell>
        </row>
        <row r="5622">
          <cell r="A5622" t="str">
            <v>SINAPI 87439</v>
          </cell>
        </row>
        <row r="5623">
          <cell r="A5623" t="str">
            <v>SINAPI 87440</v>
          </cell>
        </row>
        <row r="5624">
          <cell r="A5624" t="str">
            <v>SINAPI 87527</v>
          </cell>
        </row>
        <row r="5625">
          <cell r="A5625" t="str">
            <v>SINAPI 87528</v>
          </cell>
        </row>
        <row r="5626">
          <cell r="A5626" t="str">
            <v>SINAPI 87529</v>
          </cell>
        </row>
        <row r="5627">
          <cell r="A5627" t="str">
            <v>SINAPI 87530</v>
          </cell>
        </row>
        <row r="5628">
          <cell r="A5628" t="str">
            <v>SINAPI 87531</v>
          </cell>
        </row>
        <row r="5629">
          <cell r="A5629" t="str">
            <v>SINAPI 87532</v>
          </cell>
        </row>
        <row r="5630">
          <cell r="A5630" t="str">
            <v>SINAPI 87535</v>
          </cell>
        </row>
        <row r="5631">
          <cell r="A5631" t="str">
            <v>SINAPI 87536</v>
          </cell>
        </row>
        <row r="5632">
          <cell r="A5632" t="str">
            <v>SINAPI 87537</v>
          </cell>
        </row>
        <row r="5633">
          <cell r="A5633" t="str">
            <v>SINAPI 87538</v>
          </cell>
        </row>
        <row r="5634">
          <cell r="A5634" t="str">
            <v>SINAPI 87539</v>
          </cell>
        </row>
        <row r="5635">
          <cell r="A5635" t="str">
            <v>SINAPI 87541</v>
          </cell>
        </row>
        <row r="5636">
          <cell r="A5636" t="str">
            <v>SINAPI 87543</v>
          </cell>
        </row>
        <row r="5637">
          <cell r="A5637" t="str">
            <v>SINAPI 87545</v>
          </cell>
        </row>
        <row r="5638">
          <cell r="A5638" t="str">
            <v>SINAPI 87546</v>
          </cell>
        </row>
        <row r="5639">
          <cell r="A5639" t="str">
            <v>SINAPI 87547</v>
          </cell>
        </row>
        <row r="5640">
          <cell r="A5640" t="str">
            <v>SINAPI 87548</v>
          </cell>
        </row>
        <row r="5641">
          <cell r="A5641" t="str">
            <v>SINAPI 87549</v>
          </cell>
        </row>
        <row r="5642">
          <cell r="A5642" t="str">
            <v>SINAPI 87550</v>
          </cell>
        </row>
        <row r="5643">
          <cell r="A5643" t="str">
            <v>SINAPI 87553</v>
          </cell>
        </row>
        <row r="5644">
          <cell r="A5644" t="str">
            <v>SINAPI 87554</v>
          </cell>
        </row>
        <row r="5645">
          <cell r="A5645" t="str">
            <v>SINAPI 87555</v>
          </cell>
        </row>
        <row r="5646">
          <cell r="A5646" t="str">
            <v>SINAPI 87556</v>
          </cell>
        </row>
        <row r="5647">
          <cell r="A5647" t="str">
            <v>SINAPI 87557</v>
          </cell>
        </row>
        <row r="5648">
          <cell r="A5648" t="str">
            <v>SINAPI 87559</v>
          </cell>
        </row>
        <row r="5649">
          <cell r="A5649" t="str">
            <v>SINAPI 87561</v>
          </cell>
        </row>
        <row r="5650">
          <cell r="A5650" t="str">
            <v>SINAPI 87775</v>
          </cell>
        </row>
        <row r="5651">
          <cell r="A5651" t="str">
            <v>SINAPI 87777</v>
          </cell>
        </row>
        <row r="5652">
          <cell r="A5652" t="str">
            <v>SINAPI 87778</v>
          </cell>
        </row>
        <row r="5653">
          <cell r="A5653" t="str">
            <v>SINAPI 87779</v>
          </cell>
        </row>
        <row r="5654">
          <cell r="A5654" t="str">
            <v>SINAPI 87781</v>
          </cell>
        </row>
        <row r="5655">
          <cell r="A5655" t="str">
            <v>SINAPI 87783</v>
          </cell>
        </row>
        <row r="5656">
          <cell r="A5656" t="str">
            <v>SINAPI 87784</v>
          </cell>
        </row>
        <row r="5657">
          <cell r="A5657" t="str">
            <v>SINAPI 87786</v>
          </cell>
        </row>
        <row r="5658">
          <cell r="A5658" t="str">
            <v>SINAPI 87787</v>
          </cell>
        </row>
        <row r="5659">
          <cell r="A5659" t="str">
            <v>SINAPI 87788</v>
          </cell>
        </row>
        <row r="5660">
          <cell r="A5660" t="str">
            <v>SINAPI 87790</v>
          </cell>
        </row>
        <row r="5661">
          <cell r="A5661" t="str">
            <v>SINAPI 87791</v>
          </cell>
        </row>
        <row r="5662">
          <cell r="A5662" t="str">
            <v>SINAPI 87792</v>
          </cell>
        </row>
        <row r="5663">
          <cell r="A5663" t="str">
            <v>SINAPI 87794</v>
          </cell>
        </row>
        <row r="5664">
          <cell r="A5664" t="str">
            <v>SINAPI 87795</v>
          </cell>
        </row>
        <row r="5665">
          <cell r="A5665" t="str">
            <v>SINAPI 87797</v>
          </cell>
        </row>
        <row r="5666">
          <cell r="A5666" t="str">
            <v>SINAPI 87799</v>
          </cell>
        </row>
        <row r="5667">
          <cell r="A5667" t="str">
            <v>SINAPI 87800</v>
          </cell>
        </row>
        <row r="5668">
          <cell r="A5668" t="str">
            <v>SINAPI 87801</v>
          </cell>
        </row>
        <row r="5669">
          <cell r="A5669" t="str">
            <v>SINAPI 87803</v>
          </cell>
        </row>
        <row r="5670">
          <cell r="A5670" t="str">
            <v>SINAPI 87804</v>
          </cell>
        </row>
        <row r="5671">
          <cell r="A5671" t="str">
            <v>SINAPI 87805</v>
          </cell>
        </row>
        <row r="5672">
          <cell r="A5672" t="str">
            <v>SINAPI 87807</v>
          </cell>
        </row>
        <row r="5673">
          <cell r="A5673" t="str">
            <v>SINAPI 87808</v>
          </cell>
        </row>
        <row r="5674">
          <cell r="A5674" t="str">
            <v>SINAPI 87809</v>
          </cell>
        </row>
        <row r="5675">
          <cell r="A5675" t="str">
            <v>SINAPI 87811</v>
          </cell>
        </row>
        <row r="5676">
          <cell r="A5676" t="str">
            <v>SINAPI 87812</v>
          </cell>
        </row>
        <row r="5677">
          <cell r="A5677" t="str">
            <v>SINAPI 87813</v>
          </cell>
        </row>
        <row r="5678">
          <cell r="A5678" t="str">
            <v>SINAPI 87815</v>
          </cell>
        </row>
        <row r="5679">
          <cell r="A5679" t="str">
            <v>SINAPI 87816</v>
          </cell>
        </row>
        <row r="5680">
          <cell r="A5680" t="str">
            <v>SINAPI 87817</v>
          </cell>
        </row>
        <row r="5681">
          <cell r="A5681" t="str">
            <v>SINAPI 87819</v>
          </cell>
        </row>
        <row r="5682">
          <cell r="A5682" t="str">
            <v>SINAPI 87820</v>
          </cell>
        </row>
        <row r="5683">
          <cell r="A5683" t="str">
            <v>SINAPI 87821</v>
          </cell>
        </row>
        <row r="5684">
          <cell r="A5684" t="str">
            <v>SINAPI 87823</v>
          </cell>
        </row>
        <row r="5685">
          <cell r="A5685" t="str">
            <v>SINAPI 87824</v>
          </cell>
        </row>
        <row r="5686">
          <cell r="A5686" t="str">
            <v>SINAPI 87825</v>
          </cell>
        </row>
        <row r="5687">
          <cell r="A5687" t="str">
            <v>SINAPI 87827</v>
          </cell>
        </row>
        <row r="5688">
          <cell r="A5688" t="str">
            <v>SINAPI 87828</v>
          </cell>
        </row>
        <row r="5689">
          <cell r="A5689" t="str">
            <v>SINAPI 87829</v>
          </cell>
        </row>
        <row r="5690">
          <cell r="A5690" t="str">
            <v>SINAPI 87831</v>
          </cell>
        </row>
        <row r="5691">
          <cell r="A5691" t="str">
            <v>SINAPI 87832</v>
          </cell>
        </row>
        <row r="5692">
          <cell r="A5692" t="str">
            <v>SINAPI 87834</v>
          </cell>
        </row>
        <row r="5693">
          <cell r="A5693" t="str">
            <v>SINAPI 87835</v>
          </cell>
        </row>
        <row r="5694">
          <cell r="A5694" t="str">
            <v>SINAPI 87836</v>
          </cell>
        </row>
        <row r="5695">
          <cell r="A5695" t="str">
            <v>SINAPI 87837</v>
          </cell>
        </row>
        <row r="5696">
          <cell r="A5696" t="str">
            <v>SINAPI 87838</v>
          </cell>
        </row>
        <row r="5697">
          <cell r="A5697" t="str">
            <v>SINAPI 87839</v>
          </cell>
        </row>
        <row r="5698">
          <cell r="A5698" t="str">
            <v>SINAPI 87840</v>
          </cell>
        </row>
        <row r="5699">
          <cell r="A5699" t="str">
            <v>SINAPI 87841</v>
          </cell>
        </row>
        <row r="5700">
          <cell r="A5700" t="str">
            <v>SINAPI 87842</v>
          </cell>
        </row>
        <row r="5701">
          <cell r="A5701" t="str">
            <v>SINAPI 87843</v>
          </cell>
        </row>
        <row r="5702">
          <cell r="A5702" t="str">
            <v>SINAPI 87844</v>
          </cell>
        </row>
        <row r="5703">
          <cell r="A5703" t="str">
            <v>SINAPI 87845</v>
          </cell>
        </row>
        <row r="5704">
          <cell r="A5704" t="str">
            <v>SINAPI 87846</v>
          </cell>
        </row>
        <row r="5705">
          <cell r="A5705" t="str">
            <v>SINAPI 87847</v>
          </cell>
        </row>
        <row r="5706">
          <cell r="A5706" t="str">
            <v>SINAPI 87848</v>
          </cell>
        </row>
        <row r="5707">
          <cell r="A5707" t="str">
            <v>SINAPI 87849</v>
          </cell>
        </row>
        <row r="5708">
          <cell r="A5708" t="str">
            <v>SINAPI 87850</v>
          </cell>
        </row>
        <row r="5709">
          <cell r="A5709" t="str">
            <v>SINAPI 87851</v>
          </cell>
        </row>
        <row r="5710">
          <cell r="A5710" t="str">
            <v>SINAPI 87852</v>
          </cell>
        </row>
        <row r="5711">
          <cell r="A5711" t="str">
            <v>SINAPI 87853</v>
          </cell>
        </row>
        <row r="5712">
          <cell r="A5712" t="str">
            <v>SINAPI 87854</v>
          </cell>
        </row>
        <row r="5713">
          <cell r="A5713" t="str">
            <v>SINAPI 87855</v>
          </cell>
        </row>
        <row r="5714">
          <cell r="A5714" t="str">
            <v>SINAPI 87856</v>
          </cell>
        </row>
        <row r="5715">
          <cell r="A5715" t="str">
            <v>SINAPI 87857</v>
          </cell>
        </row>
        <row r="5716">
          <cell r="A5716" t="str">
            <v>SINAPI 87858</v>
          </cell>
        </row>
        <row r="5717">
          <cell r="A5717" t="str">
            <v>SINAPI 87859</v>
          </cell>
        </row>
        <row r="5718">
          <cell r="A5718" t="str">
            <v>SINAPI 89048</v>
          </cell>
        </row>
        <row r="5719">
          <cell r="A5719" t="str">
            <v>SINAPI 89049</v>
          </cell>
        </row>
        <row r="5720">
          <cell r="A5720" t="str">
            <v>SINAPI 89173</v>
          </cell>
        </row>
        <row r="5721">
          <cell r="A5721" t="str">
            <v>SINAPI 90406</v>
          </cell>
        </row>
        <row r="5722">
          <cell r="A5722" t="str">
            <v>SINAPI 90407</v>
          </cell>
        </row>
        <row r="5723">
          <cell r="A5723" t="str">
            <v>SINAPI 90408</v>
          </cell>
        </row>
        <row r="5724">
          <cell r="A5724" t="str">
            <v>SINAPI 90409</v>
          </cell>
        </row>
        <row r="5725">
          <cell r="A5725" t="str">
            <v>SINAPI 84084</v>
          </cell>
        </row>
        <row r="5726">
          <cell r="A5726" t="str">
            <v>SINAPI 87242</v>
          </cell>
        </row>
        <row r="5727">
          <cell r="A5727" t="str">
            <v>SINAPI 87243</v>
          </cell>
        </row>
        <row r="5728">
          <cell r="A5728" t="str">
            <v>SINAPI 87244</v>
          </cell>
        </row>
        <row r="5729">
          <cell r="A5729" t="str">
            <v>SINAPI 87245</v>
          </cell>
        </row>
        <row r="5730">
          <cell r="A5730" t="str">
            <v>SINAPI 87264</v>
          </cell>
        </row>
        <row r="5731">
          <cell r="A5731" t="str">
            <v>SINAPI 87265</v>
          </cell>
        </row>
        <row r="5732">
          <cell r="A5732" t="str">
            <v>SINAPI 87266</v>
          </cell>
        </row>
        <row r="5733">
          <cell r="A5733" t="str">
            <v>SINAPI 87267</v>
          </cell>
        </row>
        <row r="5734">
          <cell r="A5734" t="str">
            <v>SINAPI 87268</v>
          </cell>
        </row>
        <row r="5735">
          <cell r="A5735" t="str">
            <v>SINAPI 87269</v>
          </cell>
        </row>
        <row r="5736">
          <cell r="A5736" t="str">
            <v>SINAPI 87270</v>
          </cell>
        </row>
        <row r="5737">
          <cell r="A5737" t="str">
            <v>SINAPI 87271</v>
          </cell>
        </row>
        <row r="5738">
          <cell r="A5738" t="str">
            <v>SINAPI 87272</v>
          </cell>
        </row>
        <row r="5739">
          <cell r="A5739" t="str">
            <v>SINAPI 87273</v>
          </cell>
        </row>
        <row r="5740">
          <cell r="A5740" t="str">
            <v>SINAPI 87274</v>
          </cell>
        </row>
        <row r="5741">
          <cell r="A5741" t="str">
            <v>SINAPI 87275</v>
          </cell>
        </row>
        <row r="5742">
          <cell r="A5742" t="str">
            <v>SINAPI 88786</v>
          </cell>
        </row>
        <row r="5743">
          <cell r="A5743" t="str">
            <v>SINAPI 88787</v>
          </cell>
        </row>
        <row r="5744">
          <cell r="A5744" t="str">
            <v>SINAPI 88788</v>
          </cell>
        </row>
        <row r="5745">
          <cell r="A5745" t="str">
            <v>SINAPI 88789</v>
          </cell>
        </row>
        <row r="5746">
          <cell r="A5746" t="str">
            <v>SINAPI 89045</v>
          </cell>
        </row>
        <row r="5747">
          <cell r="A5747" t="str">
            <v>SINAPI 89170</v>
          </cell>
        </row>
        <row r="5748">
          <cell r="A5748" t="str">
            <v>SINAPI 93392</v>
          </cell>
        </row>
        <row r="5749">
          <cell r="A5749" t="str">
            <v>SINAPI 93393</v>
          </cell>
        </row>
        <row r="5750">
          <cell r="A5750" t="str">
            <v>SINAPI 93394</v>
          </cell>
        </row>
        <row r="5751">
          <cell r="A5751" t="str">
            <v>SINAPI 93395</v>
          </cell>
        </row>
        <row r="5752">
          <cell r="A5752" t="str">
            <v>SINAPI 99194</v>
          </cell>
        </row>
        <row r="5753">
          <cell r="A5753" t="str">
            <v>SINAPI 99195</v>
          </cell>
        </row>
        <row r="5754">
          <cell r="A5754" t="str">
            <v>SINAPI 99196</v>
          </cell>
        </row>
        <row r="5755">
          <cell r="A5755" t="str">
            <v>SINAPI 99198</v>
          </cell>
        </row>
        <row r="5756">
          <cell r="A5756" t="str">
            <v>SINAPI 84088</v>
          </cell>
        </row>
        <row r="5757">
          <cell r="A5757" t="str">
            <v>SINAPI 84089</v>
          </cell>
        </row>
        <row r="5758">
          <cell r="A5758" t="str">
            <v>SINAPI 40675</v>
          </cell>
        </row>
        <row r="5759">
          <cell r="A5759" t="str">
            <v>SINAPI 84093</v>
          </cell>
        </row>
        <row r="5760">
          <cell r="A5760" t="str">
            <v>SINAPI 96112</v>
          </cell>
        </row>
        <row r="5761">
          <cell r="A5761" t="str">
            <v>SINAPI 96117</v>
          </cell>
        </row>
        <row r="5762">
          <cell r="A5762" t="str">
            <v>SINAPI 96122</v>
          </cell>
        </row>
        <row r="5763">
          <cell r="A5763" t="str">
            <v>SINAPI 96109</v>
          </cell>
        </row>
        <row r="5764">
          <cell r="A5764" t="str">
            <v>SINAPI 96110</v>
          </cell>
        </row>
        <row r="5765">
          <cell r="A5765" t="str">
            <v>SINAPI 96113</v>
          </cell>
        </row>
        <row r="5766">
          <cell r="A5766" t="str">
            <v>SINAPI 96114</v>
          </cell>
        </row>
        <row r="5767">
          <cell r="A5767" t="str">
            <v>SINAPI 96120</v>
          </cell>
        </row>
        <row r="5768">
          <cell r="A5768" t="str">
            <v>SINAPI 96123</v>
          </cell>
        </row>
        <row r="5769">
          <cell r="A5769" t="str">
            <v>SINAPI 99054</v>
          </cell>
        </row>
        <row r="5770">
          <cell r="A5770" t="str">
            <v>SINAPI 72200</v>
          </cell>
        </row>
        <row r="5771">
          <cell r="A5771" t="str">
            <v>SINAPI 73807/1</v>
          </cell>
        </row>
        <row r="5772">
          <cell r="A5772" t="str">
            <v>SINAPI 72201</v>
          </cell>
        </row>
        <row r="5773">
          <cell r="A5773" t="str">
            <v>SINAPI 96111</v>
          </cell>
        </row>
        <row r="5774">
          <cell r="A5774" t="str">
            <v>SINAPI 96116</v>
          </cell>
        </row>
        <row r="5775">
          <cell r="A5775" t="str">
            <v>SINAPI 96121</v>
          </cell>
        </row>
        <row r="5776">
          <cell r="A5776" t="str">
            <v>SINAPI 96485</v>
          </cell>
        </row>
        <row r="5777">
          <cell r="A5777" t="str">
            <v>SINAPI 96486</v>
          </cell>
        </row>
        <row r="5778">
          <cell r="A5778" t="str">
            <v>SINAPI 72198</v>
          </cell>
        </row>
        <row r="5779">
          <cell r="A5779" t="str">
            <v>SINAPI 73833/1</v>
          </cell>
        </row>
        <row r="5780">
          <cell r="A5780" t="str">
            <v>SINAPI 83730</v>
          </cell>
        </row>
        <row r="5781">
          <cell r="A5781" t="str">
            <v>SINAPI 83736</v>
          </cell>
        </row>
        <row r="5782">
          <cell r="A5782" t="str">
            <v>SINAPI 91514</v>
          </cell>
        </row>
        <row r="5783">
          <cell r="A5783" t="str">
            <v>SINAPI 91515</v>
          </cell>
        </row>
        <row r="5784">
          <cell r="A5784" t="str">
            <v>SINAPI 91516</v>
          </cell>
        </row>
        <row r="5785">
          <cell r="A5785" t="str">
            <v>SINAPI 91517</v>
          </cell>
        </row>
        <row r="5786">
          <cell r="A5786" t="str">
            <v>SINAPI 91519</v>
          </cell>
        </row>
        <row r="5787">
          <cell r="A5787" t="str">
            <v>SINAPI 91520</v>
          </cell>
        </row>
        <row r="5788">
          <cell r="A5788" t="str">
            <v>SINAPI 91522</v>
          </cell>
        </row>
        <row r="5789">
          <cell r="A5789" t="str">
            <v>SINAPI 91525</v>
          </cell>
        </row>
        <row r="5790">
          <cell r="A5790" t="str">
            <v>SINAPI 87280</v>
          </cell>
        </row>
        <row r="5791">
          <cell r="A5791" t="str">
            <v>SINAPI 87281</v>
          </cell>
        </row>
        <row r="5792">
          <cell r="A5792" t="str">
            <v>SINAPI 87283</v>
          </cell>
        </row>
        <row r="5793">
          <cell r="A5793" t="str">
            <v>SINAPI 87284</v>
          </cell>
        </row>
        <row r="5794">
          <cell r="A5794" t="str">
            <v>SINAPI 87286</v>
          </cell>
        </row>
        <row r="5795">
          <cell r="A5795" t="str">
            <v>SINAPI 87287</v>
          </cell>
        </row>
        <row r="5796">
          <cell r="A5796" t="str">
            <v>SINAPI 87289</v>
          </cell>
        </row>
        <row r="5797">
          <cell r="A5797" t="str">
            <v>SINAPI 87290</v>
          </cell>
        </row>
        <row r="5798">
          <cell r="A5798" t="str">
            <v>SINAPI 87292</v>
          </cell>
        </row>
        <row r="5799">
          <cell r="A5799" t="str">
            <v>SINAPI 87294</v>
          </cell>
        </row>
        <row r="5800">
          <cell r="A5800" t="str">
            <v>SINAPI 87295</v>
          </cell>
        </row>
        <row r="5801">
          <cell r="A5801" t="str">
            <v>SINAPI 87296</v>
          </cell>
        </row>
        <row r="5802">
          <cell r="A5802" t="str">
            <v>SINAPI 87298</v>
          </cell>
        </row>
        <row r="5803">
          <cell r="A5803" t="str">
            <v>SINAPI 87299</v>
          </cell>
        </row>
        <row r="5804">
          <cell r="A5804" t="str">
            <v>SINAPI 87301</v>
          </cell>
        </row>
        <row r="5805">
          <cell r="A5805" t="str">
            <v>SINAPI 87302</v>
          </cell>
        </row>
        <row r="5806">
          <cell r="A5806" t="str">
            <v>SINAPI 87304</v>
          </cell>
        </row>
        <row r="5807">
          <cell r="A5807" t="str">
            <v>SINAPI 87305</v>
          </cell>
        </row>
        <row r="5808">
          <cell r="A5808" t="str">
            <v>SINAPI 87307</v>
          </cell>
        </row>
        <row r="5809">
          <cell r="A5809" t="str">
            <v>SINAPI 87308</v>
          </cell>
        </row>
        <row r="5810">
          <cell r="A5810" t="str">
            <v>SINAPI 87310</v>
          </cell>
        </row>
        <row r="5811">
          <cell r="A5811" t="str">
            <v>SINAPI 87311</v>
          </cell>
        </row>
        <row r="5812">
          <cell r="A5812" t="str">
            <v>SINAPI 87313</v>
          </cell>
        </row>
        <row r="5813">
          <cell r="A5813" t="str">
            <v>SINAPI 87314</v>
          </cell>
        </row>
        <row r="5814">
          <cell r="A5814" t="str">
            <v>SINAPI 87316</v>
          </cell>
        </row>
        <row r="5815">
          <cell r="A5815" t="str">
            <v>SINAPI 87317</v>
          </cell>
        </row>
        <row r="5816">
          <cell r="A5816" t="str">
            <v>SINAPI 87319</v>
          </cell>
        </row>
        <row r="5817">
          <cell r="A5817" t="str">
            <v>SINAPI 87320</v>
          </cell>
        </row>
        <row r="5818">
          <cell r="A5818" t="str">
            <v>SINAPI 87322</v>
          </cell>
        </row>
        <row r="5819">
          <cell r="A5819" t="str">
            <v>SINAPI 87323</v>
          </cell>
        </row>
        <row r="5820">
          <cell r="A5820" t="str">
            <v>SINAPI 87325</v>
          </cell>
        </row>
        <row r="5821">
          <cell r="A5821" t="str">
            <v>SINAPI 87326</v>
          </cell>
        </row>
        <row r="5822">
          <cell r="A5822" t="str">
            <v>SINAPI 87327</v>
          </cell>
        </row>
        <row r="5823">
          <cell r="A5823" t="str">
            <v>SINAPI 87328</v>
          </cell>
        </row>
        <row r="5824">
          <cell r="A5824" t="str">
            <v>SINAPI 87329</v>
          </cell>
        </row>
        <row r="5825">
          <cell r="A5825" t="str">
            <v>SINAPI 87330</v>
          </cell>
        </row>
        <row r="5826">
          <cell r="A5826" t="str">
            <v>SINAPI 87331</v>
          </cell>
        </row>
        <row r="5827">
          <cell r="A5827" t="str">
            <v>SINAPI 87332</v>
          </cell>
        </row>
        <row r="5828">
          <cell r="A5828" t="str">
            <v>SINAPI 87333</v>
          </cell>
        </row>
        <row r="5829">
          <cell r="A5829" t="str">
            <v>SINAPI 87334</v>
          </cell>
        </row>
        <row r="5830">
          <cell r="A5830" t="str">
            <v>SINAPI 87335</v>
          </cell>
        </row>
        <row r="5831">
          <cell r="A5831" t="str">
            <v>SINAPI 87336</v>
          </cell>
        </row>
        <row r="5832">
          <cell r="A5832" t="str">
            <v>SINAPI 87337</v>
          </cell>
        </row>
        <row r="5833">
          <cell r="A5833" t="str">
            <v>SINAPI 87338</v>
          </cell>
        </row>
        <row r="5834">
          <cell r="A5834" t="str">
            <v>SINAPI 87339</v>
          </cell>
        </row>
        <row r="5835">
          <cell r="A5835" t="str">
            <v>SINAPI 87340</v>
          </cell>
        </row>
        <row r="5836">
          <cell r="A5836" t="str">
            <v>SINAPI 87341</v>
          </cell>
        </row>
        <row r="5837">
          <cell r="A5837" t="str">
            <v>SINAPI 87342</v>
          </cell>
        </row>
        <row r="5838">
          <cell r="A5838" t="str">
            <v>SINAPI 87343</v>
          </cell>
        </row>
        <row r="5839">
          <cell r="A5839" t="str">
            <v>SINAPI 87344</v>
          </cell>
        </row>
        <row r="5840">
          <cell r="A5840" t="str">
            <v>SINAPI 87345</v>
          </cell>
        </row>
        <row r="5841">
          <cell r="A5841" t="str">
            <v>SINAPI 87346</v>
          </cell>
        </row>
        <row r="5842">
          <cell r="A5842" t="str">
            <v>SINAPI 87347</v>
          </cell>
        </row>
        <row r="5843">
          <cell r="A5843" t="str">
            <v>SINAPI 87348</v>
          </cell>
        </row>
        <row r="5844">
          <cell r="A5844" t="str">
            <v>SINAPI 87349</v>
          </cell>
        </row>
        <row r="5845">
          <cell r="A5845" t="str">
            <v>SINAPI 87350</v>
          </cell>
        </row>
        <row r="5846">
          <cell r="A5846" t="str">
            <v>SINAPI 87351</v>
          </cell>
        </row>
        <row r="5847">
          <cell r="A5847" t="str">
            <v>SINAPI 87352</v>
          </cell>
        </row>
        <row r="5848">
          <cell r="A5848" t="str">
            <v>SINAPI 87353</v>
          </cell>
        </row>
        <row r="5849">
          <cell r="A5849" t="str">
            <v>SINAPI 87354</v>
          </cell>
        </row>
        <row r="5850">
          <cell r="A5850" t="str">
            <v>SINAPI 87355</v>
          </cell>
        </row>
        <row r="5851">
          <cell r="A5851" t="str">
            <v>SINAPI 87356</v>
          </cell>
        </row>
        <row r="5852">
          <cell r="A5852" t="str">
            <v>SINAPI 87357</v>
          </cell>
        </row>
        <row r="5853">
          <cell r="A5853" t="str">
            <v>SINAPI 87358</v>
          </cell>
        </row>
        <row r="5854">
          <cell r="A5854" t="str">
            <v>SINAPI 87359</v>
          </cell>
        </row>
        <row r="5855">
          <cell r="A5855" t="str">
            <v>SINAPI 87360</v>
          </cell>
        </row>
        <row r="5856">
          <cell r="A5856" t="str">
            <v>SINAPI 87361</v>
          </cell>
        </row>
        <row r="5857">
          <cell r="A5857" t="str">
            <v>SINAPI 87362</v>
          </cell>
        </row>
        <row r="5858">
          <cell r="A5858" t="str">
            <v>SINAPI 87363</v>
          </cell>
        </row>
        <row r="5859">
          <cell r="A5859" t="str">
            <v>SINAPI 87364</v>
          </cell>
        </row>
        <row r="5860">
          <cell r="A5860" t="str">
            <v>SINAPI 87365</v>
          </cell>
        </row>
        <row r="5861">
          <cell r="A5861" t="str">
            <v>SINAPI 87366</v>
          </cell>
        </row>
        <row r="5862">
          <cell r="A5862" t="str">
            <v>SINAPI 87367</v>
          </cell>
        </row>
        <row r="5863">
          <cell r="A5863" t="str">
            <v>SINAPI 87368</v>
          </cell>
        </row>
        <row r="5864">
          <cell r="A5864" t="str">
            <v>SINAPI 87369</v>
          </cell>
        </row>
        <row r="5865">
          <cell r="A5865" t="str">
            <v>SINAPI 87370</v>
          </cell>
        </row>
        <row r="5866">
          <cell r="A5866" t="str">
            <v>SINAPI 87371</v>
          </cell>
        </row>
        <row r="5867">
          <cell r="A5867" t="str">
            <v>SINAPI 87372</v>
          </cell>
        </row>
        <row r="5868">
          <cell r="A5868" t="str">
            <v>SINAPI 87373</v>
          </cell>
        </row>
        <row r="5869">
          <cell r="A5869" t="str">
            <v>SINAPI 87374</v>
          </cell>
        </row>
        <row r="5870">
          <cell r="A5870" t="str">
            <v>SINAPI 87375</v>
          </cell>
        </row>
        <row r="5871">
          <cell r="A5871" t="str">
            <v>SINAPI 87376</v>
          </cell>
        </row>
        <row r="5872">
          <cell r="A5872" t="str">
            <v>SINAPI 87377</v>
          </cell>
        </row>
        <row r="5873">
          <cell r="A5873" t="str">
            <v>SINAPI 87378</v>
          </cell>
        </row>
        <row r="5874">
          <cell r="A5874" t="str">
            <v>SINAPI 87379</v>
          </cell>
        </row>
        <row r="5875">
          <cell r="A5875" t="str">
            <v>SINAPI 87380</v>
          </cell>
        </row>
        <row r="5876">
          <cell r="A5876" t="str">
            <v>SINAPI 87381</v>
          </cell>
        </row>
        <row r="5877">
          <cell r="A5877" t="str">
            <v>SINAPI 87382</v>
          </cell>
        </row>
        <row r="5878">
          <cell r="A5878" t="str">
            <v>SINAPI 87383</v>
          </cell>
        </row>
        <row r="5879">
          <cell r="A5879" t="str">
            <v>SINAPI 87384</v>
          </cell>
        </row>
        <row r="5880">
          <cell r="A5880" t="str">
            <v>SINAPI 87385</v>
          </cell>
        </row>
        <row r="5881">
          <cell r="A5881" t="str">
            <v>SINAPI 87386</v>
          </cell>
        </row>
        <row r="5882">
          <cell r="A5882" t="str">
            <v>SINAPI 87387</v>
          </cell>
        </row>
        <row r="5883">
          <cell r="A5883" t="str">
            <v>SINAPI 87388</v>
          </cell>
        </row>
        <row r="5884">
          <cell r="A5884" t="str">
            <v>SINAPI 87389</v>
          </cell>
        </row>
        <row r="5885">
          <cell r="A5885" t="str">
            <v>SINAPI 87390</v>
          </cell>
        </row>
        <row r="5886">
          <cell r="A5886" t="str">
            <v>SINAPI 87391</v>
          </cell>
        </row>
        <row r="5887">
          <cell r="A5887" t="str">
            <v>SINAPI 87393</v>
          </cell>
        </row>
        <row r="5888">
          <cell r="A5888" t="str">
            <v>SINAPI 87394</v>
          </cell>
        </row>
        <row r="5889">
          <cell r="A5889" t="str">
            <v>SINAPI 87395</v>
          </cell>
        </row>
        <row r="5890">
          <cell r="A5890" t="str">
            <v>SINAPI 87396</v>
          </cell>
        </row>
        <row r="5891">
          <cell r="A5891" t="str">
            <v>SINAPI 87397</v>
          </cell>
        </row>
        <row r="5892">
          <cell r="A5892" t="str">
            <v>SINAPI 87398</v>
          </cell>
        </row>
        <row r="5893">
          <cell r="A5893" t="str">
            <v>SINAPI 87399</v>
          </cell>
        </row>
        <row r="5894">
          <cell r="A5894" t="str">
            <v>SINAPI 87401</v>
          </cell>
        </row>
        <row r="5895">
          <cell r="A5895" t="str">
            <v>SINAPI 87402</v>
          </cell>
        </row>
        <row r="5896">
          <cell r="A5896" t="str">
            <v>SINAPI 87404</v>
          </cell>
        </row>
        <row r="5897">
          <cell r="A5897" t="str">
            <v>SINAPI 87405</v>
          </cell>
        </row>
        <row r="5898">
          <cell r="A5898" t="str">
            <v>SINAPI 87407</v>
          </cell>
        </row>
        <row r="5899">
          <cell r="A5899" t="str">
            <v>SINAPI 87408</v>
          </cell>
        </row>
        <row r="5900">
          <cell r="A5900" t="str">
            <v>SINAPI 87410</v>
          </cell>
        </row>
        <row r="5901">
          <cell r="A5901" t="str">
            <v>SINAPI 88626</v>
          </cell>
        </row>
        <row r="5902">
          <cell r="A5902" t="str">
            <v>SINAPI 88627</v>
          </cell>
        </row>
        <row r="5903">
          <cell r="A5903" t="str">
            <v>SINAPI 88628</v>
          </cell>
        </row>
        <row r="5904">
          <cell r="A5904" t="str">
            <v>SINAPI 88629</v>
          </cell>
        </row>
        <row r="5905">
          <cell r="A5905" t="str">
            <v>SINAPI 88630</v>
          </cell>
        </row>
        <row r="5906">
          <cell r="A5906" t="str">
            <v>SINAPI 88631</v>
          </cell>
        </row>
        <row r="5907">
          <cell r="A5907" t="str">
            <v>SINAPI 88715</v>
          </cell>
        </row>
        <row r="5908">
          <cell r="A5908" t="str">
            <v>SINAPI 95563</v>
          </cell>
        </row>
        <row r="5909">
          <cell r="A5909" t="str">
            <v>SINAPI 100464</v>
          </cell>
        </row>
        <row r="5910">
          <cell r="A5910" t="str">
            <v>SINAPI 100465</v>
          </cell>
        </row>
        <row r="5911">
          <cell r="A5911" t="str">
            <v>SINAPI 100466</v>
          </cell>
        </row>
        <row r="5912">
          <cell r="A5912" t="str">
            <v>SINAPI 100468</v>
          </cell>
        </row>
        <row r="5913">
          <cell r="A5913" t="str">
            <v>SINAPI 100469</v>
          </cell>
        </row>
        <row r="5914">
          <cell r="A5914" t="str">
            <v>SINAPI 100470</v>
          </cell>
        </row>
        <row r="5915">
          <cell r="A5915" t="str">
            <v>SINAPI 100472</v>
          </cell>
        </row>
        <row r="5916">
          <cell r="A5916" t="str">
            <v>SINAPI 100473</v>
          </cell>
        </row>
        <row r="5917">
          <cell r="A5917" t="str">
            <v>SINAPI 100474</v>
          </cell>
        </row>
        <row r="5918">
          <cell r="A5918" t="str">
            <v>SINAPI 100475</v>
          </cell>
        </row>
        <row r="5919">
          <cell r="A5919" t="str">
            <v>SINAPI 100477</v>
          </cell>
        </row>
        <row r="5920">
          <cell r="A5920" t="str">
            <v>SINAPI 100478</v>
          </cell>
        </row>
        <row r="5921">
          <cell r="A5921" t="str">
            <v>SINAPI 100479</v>
          </cell>
        </row>
        <row r="5922">
          <cell r="A5922" t="str">
            <v>SINAPI 100480</v>
          </cell>
        </row>
        <row r="5923">
          <cell r="A5923" t="str">
            <v>SINAPI 100481</v>
          </cell>
        </row>
        <row r="5924">
          <cell r="A5924" t="str">
            <v>SINAPI 100483</v>
          </cell>
        </row>
        <row r="5925">
          <cell r="A5925" t="str">
            <v>SINAPI 100484</v>
          </cell>
        </row>
        <row r="5926">
          <cell r="A5926" t="str">
            <v>SINAPI 100485</v>
          </cell>
        </row>
        <row r="5927">
          <cell r="A5927" t="str">
            <v>SINAPI 100486</v>
          </cell>
        </row>
        <row r="5928">
          <cell r="A5928" t="str">
            <v>SINAPI 100487</v>
          </cell>
        </row>
        <row r="5929">
          <cell r="A5929" t="str">
            <v>SINAPI 100488</v>
          </cell>
        </row>
        <row r="5930">
          <cell r="A5930" t="str">
            <v>SINAPI 100489</v>
          </cell>
        </row>
        <row r="5931">
          <cell r="A5931" t="str">
            <v>SINAPI 100490</v>
          </cell>
        </row>
        <row r="5932">
          <cell r="A5932" t="str">
            <v>SINAPI 100491</v>
          </cell>
        </row>
        <row r="5933">
          <cell r="A5933" t="str">
            <v>SINAPI 100492</v>
          </cell>
        </row>
        <row r="5934">
          <cell r="A5934" t="str">
            <v>SINAPI 92121</v>
          </cell>
        </row>
        <row r="5935">
          <cell r="A5935" t="str">
            <v>SINAPI 92122</v>
          </cell>
        </row>
        <row r="5936">
          <cell r="A5936" t="str">
            <v>SINAPI 92123</v>
          </cell>
        </row>
        <row r="5937">
          <cell r="A5937" t="str">
            <v>SINAPI 100195</v>
          </cell>
        </row>
        <row r="5938">
          <cell r="A5938" t="str">
            <v>SINAPI 100196</v>
          </cell>
        </row>
        <row r="5939">
          <cell r="A5939" t="str">
            <v>SINAPI 100197</v>
          </cell>
        </row>
        <row r="5940">
          <cell r="A5940" t="str">
            <v>SINAPI 100198</v>
          </cell>
        </row>
        <row r="5941">
          <cell r="A5941" t="str">
            <v>SINAPI 100199</v>
          </cell>
        </row>
        <row r="5942">
          <cell r="A5942" t="str">
            <v>SINAPI 100200</v>
          </cell>
        </row>
        <row r="5943">
          <cell r="A5943" t="str">
            <v>SINAPI 100201</v>
          </cell>
        </row>
        <row r="5944">
          <cell r="A5944" t="str">
            <v>SINAPI 100202</v>
          </cell>
        </row>
        <row r="5945">
          <cell r="A5945" t="str">
            <v>SINAPI 100203</v>
          </cell>
        </row>
        <row r="5946">
          <cell r="A5946" t="str">
            <v>SINAPI 100204</v>
          </cell>
        </row>
        <row r="5947">
          <cell r="A5947" t="str">
            <v>SINAPI 100205</v>
          </cell>
        </row>
        <row r="5948">
          <cell r="A5948" t="str">
            <v>SINAPI 100206</v>
          </cell>
        </row>
        <row r="5949">
          <cell r="A5949" t="str">
            <v>SINAPI 100207</v>
          </cell>
        </row>
        <row r="5950">
          <cell r="A5950" t="str">
            <v>SINAPI 100208</v>
          </cell>
        </row>
        <row r="5951">
          <cell r="A5951" t="str">
            <v>SINAPI 100209</v>
          </cell>
        </row>
        <row r="5952">
          <cell r="A5952" t="str">
            <v>SINAPI 100210</v>
          </cell>
        </row>
        <row r="5953">
          <cell r="A5953" t="str">
            <v>SINAPI 100211</v>
          </cell>
        </row>
        <row r="5954">
          <cell r="A5954" t="str">
            <v>SINAPI 100212</v>
          </cell>
        </row>
        <row r="5955">
          <cell r="A5955" t="str">
            <v>SINAPI 100213</v>
          </cell>
        </row>
        <row r="5956">
          <cell r="A5956" t="str">
            <v>SINAPI 100214</v>
          </cell>
        </row>
        <row r="5957">
          <cell r="A5957" t="str">
            <v>SINAPI 100215</v>
          </cell>
        </row>
        <row r="5958">
          <cell r="A5958" t="str">
            <v>SINAPI 100216</v>
          </cell>
        </row>
        <row r="5959">
          <cell r="A5959" t="str">
            <v>SINAPI 100217</v>
          </cell>
        </row>
        <row r="5960">
          <cell r="A5960" t="str">
            <v>SINAPI 100218</v>
          </cell>
        </row>
        <row r="5961">
          <cell r="A5961" t="str">
            <v>SINAPI 100219</v>
          </cell>
        </row>
        <row r="5962">
          <cell r="A5962" t="str">
            <v>SINAPI 100220</v>
          </cell>
        </row>
        <row r="5963">
          <cell r="A5963" t="str">
            <v>SINAPI 100221</v>
          </cell>
        </row>
        <row r="5964">
          <cell r="A5964" t="str">
            <v>SINAPI 100222</v>
          </cell>
        </row>
        <row r="5965">
          <cell r="A5965" t="str">
            <v>SINAPI 100223</v>
          </cell>
        </row>
        <row r="5966">
          <cell r="A5966" t="str">
            <v>SINAPI 100224</v>
          </cell>
        </row>
        <row r="5967">
          <cell r="A5967" t="str">
            <v>SINAPI 100225</v>
          </cell>
        </row>
        <row r="5968">
          <cell r="A5968" t="str">
            <v>SINAPI 100226</v>
          </cell>
        </row>
        <row r="5969">
          <cell r="A5969" t="str">
            <v>SINAPI 100227</v>
          </cell>
        </row>
        <row r="5970">
          <cell r="A5970" t="str">
            <v>SINAPI 100228</v>
          </cell>
        </row>
        <row r="5971">
          <cell r="A5971" t="str">
            <v>SINAPI 100229</v>
          </cell>
        </row>
        <row r="5972">
          <cell r="A5972" t="str">
            <v>SINAPI 100230</v>
          </cell>
        </row>
        <row r="5973">
          <cell r="A5973" t="str">
            <v>SINAPI 100231</v>
          </cell>
        </row>
        <row r="5974">
          <cell r="A5974" t="str">
            <v>SINAPI 100232</v>
          </cell>
        </row>
        <row r="5975">
          <cell r="A5975" t="str">
            <v>SINAPI 100233</v>
          </cell>
        </row>
        <row r="5976">
          <cell r="A5976" t="str">
            <v>SINAPI 100234</v>
          </cell>
        </row>
        <row r="5977">
          <cell r="A5977" t="str">
            <v>SINAPI 100235</v>
          </cell>
        </row>
        <row r="5978">
          <cell r="A5978" t="str">
            <v>SINAPI 100236</v>
          </cell>
        </row>
        <row r="5979">
          <cell r="A5979" t="str">
            <v>SINAPI 100237</v>
          </cell>
        </row>
        <row r="5980">
          <cell r="A5980" t="str">
            <v>SINAPI 100238</v>
          </cell>
        </row>
        <row r="5981">
          <cell r="A5981" t="str">
            <v>SINAPI 100239</v>
          </cell>
        </row>
        <row r="5982">
          <cell r="A5982" t="str">
            <v>SINAPI 100240</v>
          </cell>
        </row>
        <row r="5983">
          <cell r="A5983" t="str">
            <v>SINAPI 100241</v>
          </cell>
        </row>
        <row r="5984">
          <cell r="A5984" t="str">
            <v>SINAPI 100242</v>
          </cell>
        </row>
        <row r="5985">
          <cell r="A5985" t="str">
            <v>SINAPI 100243</v>
          </cell>
        </row>
        <row r="5986">
          <cell r="A5986" t="str">
            <v>SINAPI 100244</v>
          </cell>
        </row>
        <row r="5987">
          <cell r="A5987" t="str">
            <v>SINAPI 100245</v>
          </cell>
        </row>
        <row r="5988">
          <cell r="A5988" t="str">
            <v>SINAPI 100246</v>
          </cell>
        </row>
        <row r="5989">
          <cell r="A5989" t="str">
            <v>SINAPI 100247</v>
          </cell>
        </row>
        <row r="5990">
          <cell r="A5990" t="str">
            <v>SINAPI 100248</v>
          </cell>
        </row>
        <row r="5991">
          <cell r="A5991" t="str">
            <v>SINAPI 100249</v>
          </cell>
        </row>
        <row r="5992">
          <cell r="A5992" t="str">
            <v>SINAPI 100250</v>
          </cell>
        </row>
        <row r="5993">
          <cell r="A5993" t="str">
            <v>SINAPI 100251</v>
          </cell>
        </row>
        <row r="5994">
          <cell r="A5994" t="str">
            <v>SINAPI 100252</v>
          </cell>
        </row>
        <row r="5995">
          <cell r="A5995" t="str">
            <v>SINAPI 100253</v>
          </cell>
        </row>
        <row r="5996">
          <cell r="A5996" t="str">
            <v>SINAPI 100254</v>
          </cell>
        </row>
        <row r="5997">
          <cell r="A5997" t="str">
            <v>SINAPI 100255</v>
          </cell>
        </row>
        <row r="5998">
          <cell r="A5998" t="str">
            <v>SINAPI 100256</v>
          </cell>
        </row>
        <row r="5999">
          <cell r="A5999" t="str">
            <v>SINAPI 100257</v>
          </cell>
        </row>
        <row r="6000">
          <cell r="A6000" t="str">
            <v>SINAPI 100258</v>
          </cell>
        </row>
        <row r="6001">
          <cell r="A6001" t="str">
            <v>SINAPI 100259</v>
          </cell>
        </row>
        <row r="6002">
          <cell r="A6002" t="str">
            <v>SINAPI 100260</v>
          </cell>
        </row>
        <row r="6003">
          <cell r="A6003" t="str">
            <v>SINAPI 100261</v>
          </cell>
        </row>
        <row r="6004">
          <cell r="A6004" t="str">
            <v>SINAPI 100262</v>
          </cell>
        </row>
        <row r="6005">
          <cell r="A6005" t="str">
            <v>SINAPI 100263</v>
          </cell>
        </row>
        <row r="6006">
          <cell r="A6006" t="str">
            <v>SINAPI 100264</v>
          </cell>
        </row>
        <row r="6007">
          <cell r="A6007" t="str">
            <v>SINAPI 100265</v>
          </cell>
        </row>
        <row r="6008">
          <cell r="A6008" t="str">
            <v>SINAPI 100266</v>
          </cell>
        </row>
        <row r="6009">
          <cell r="A6009" t="str">
            <v>SINAPI 100267</v>
          </cell>
        </row>
        <row r="6010">
          <cell r="A6010" t="str">
            <v>SINAPI 100268</v>
          </cell>
        </row>
        <row r="6011">
          <cell r="A6011" t="str">
            <v>SINAPI 100269</v>
          </cell>
        </row>
        <row r="6012">
          <cell r="A6012" t="str">
            <v>SINAPI 100270</v>
          </cell>
        </row>
        <row r="6013">
          <cell r="A6013" t="str">
            <v>SINAPI 100271</v>
          </cell>
        </row>
        <row r="6014">
          <cell r="A6014" t="str">
            <v>SINAPI 100272</v>
          </cell>
        </row>
        <row r="6015">
          <cell r="A6015" t="str">
            <v>SINAPI 100273</v>
          </cell>
        </row>
        <row r="6016">
          <cell r="A6016" t="str">
            <v>SINAPI 100274</v>
          </cell>
        </row>
        <row r="6017">
          <cell r="A6017" t="str">
            <v>SINAPI 100275</v>
          </cell>
        </row>
        <row r="6018">
          <cell r="A6018" t="str">
            <v>SINAPI 100276</v>
          </cell>
        </row>
        <row r="6019">
          <cell r="A6019" t="str">
            <v>SINAPI 100277</v>
          </cell>
        </row>
        <row r="6020">
          <cell r="A6020" t="str">
            <v>SINAPI 100278</v>
          </cell>
        </row>
        <row r="6021">
          <cell r="A6021" t="str">
            <v>SINAPI 100279</v>
          </cell>
        </row>
        <row r="6022">
          <cell r="A6022" t="str">
            <v>SINAPI 100280</v>
          </cell>
        </row>
        <row r="6023">
          <cell r="A6023" t="str">
            <v>SINAPI 100281</v>
          </cell>
        </row>
        <row r="6024">
          <cell r="A6024" t="str">
            <v>SINAPI 100282</v>
          </cell>
        </row>
        <row r="6025">
          <cell r="A6025" t="str">
            <v>SINAPI 100283</v>
          </cell>
        </row>
        <row r="6026">
          <cell r="A6026" t="str">
            <v>SINAPI 100284</v>
          </cell>
        </row>
        <row r="6027">
          <cell r="A6027" t="str">
            <v>SINAPI 100285</v>
          </cell>
        </row>
        <row r="6028">
          <cell r="A6028" t="str">
            <v>SINAPI 100286</v>
          </cell>
        </row>
        <row r="6029">
          <cell r="A6029" t="str">
            <v>SINAPI 100287</v>
          </cell>
        </row>
        <row r="6030">
          <cell r="A6030" t="str">
            <v>SINAPI 84117</v>
          </cell>
        </row>
        <row r="6031">
          <cell r="A6031" t="str">
            <v>SINAPI 84120</v>
          </cell>
        </row>
        <row r="6032">
          <cell r="A6032" t="str">
            <v>SINAPI 99802</v>
          </cell>
        </row>
        <row r="6033">
          <cell r="A6033" t="str">
            <v>SINAPI 99803</v>
          </cell>
        </row>
        <row r="6034">
          <cell r="A6034" t="str">
            <v>SINAPI 99805</v>
          </cell>
        </row>
        <row r="6035">
          <cell r="A6035" t="str">
            <v>SINAPI 99806</v>
          </cell>
        </row>
        <row r="6036">
          <cell r="A6036" t="str">
            <v>SINAPI 99808</v>
          </cell>
        </row>
        <row r="6037">
          <cell r="A6037" t="str">
            <v>SINAPI 99809</v>
          </cell>
        </row>
        <row r="6038">
          <cell r="A6038" t="str">
            <v>SINAPI 99811</v>
          </cell>
        </row>
        <row r="6039">
          <cell r="A6039" t="str">
            <v>SINAPI 99812</v>
          </cell>
        </row>
        <row r="6040">
          <cell r="A6040" t="str">
            <v>SINAPI 99814</v>
          </cell>
        </row>
        <row r="6041">
          <cell r="A6041" t="str">
            <v>SINAPI 99822</v>
          </cell>
        </row>
        <row r="6042">
          <cell r="A6042" t="str">
            <v>SINAPI 99826</v>
          </cell>
        </row>
        <row r="6043">
          <cell r="A6043" t="str">
            <v>SINAPI 74163/1</v>
          </cell>
        </row>
        <row r="6044">
          <cell r="A6044" t="str">
            <v>SINAPI 74163/2</v>
          </cell>
        </row>
        <row r="6045">
          <cell r="A6045" t="str">
            <v>SINAPI 84127</v>
          </cell>
        </row>
        <row r="6046">
          <cell r="A6046" t="str">
            <v>SINAPI 40841</v>
          </cell>
        </row>
        <row r="6047">
          <cell r="A6047" t="str">
            <v>SINAPI 71516</v>
          </cell>
        </row>
        <row r="6048">
          <cell r="A6048" t="str">
            <v>SINAPI 73361</v>
          </cell>
        </row>
        <row r="6049">
          <cell r="A6049" t="str">
            <v>SINAPI 73714</v>
          </cell>
        </row>
        <row r="6050">
          <cell r="A6050" t="str">
            <v>SINAPI 86957</v>
          </cell>
        </row>
        <row r="6051">
          <cell r="A6051" t="str">
            <v>SINAPI 86958</v>
          </cell>
        </row>
        <row r="6052">
          <cell r="A6052" t="str">
            <v>SINAPI 97010</v>
          </cell>
        </row>
        <row r="6053">
          <cell r="A6053" t="str">
            <v>SINAPI 97011</v>
          </cell>
        </row>
        <row r="6054">
          <cell r="A6054" t="str">
            <v>SINAPI 97012</v>
          </cell>
        </row>
        <row r="6055">
          <cell r="A6055" t="str">
            <v>SINAPI 97013</v>
          </cell>
        </row>
        <row r="6056">
          <cell r="A6056" t="str">
            <v>SINAPI 97014</v>
          </cell>
        </row>
        <row r="6057">
          <cell r="A6057" t="str">
            <v>SINAPI 97015</v>
          </cell>
        </row>
        <row r="6058">
          <cell r="A6058" t="str">
            <v>SINAPI 97016</v>
          </cell>
        </row>
        <row r="6059">
          <cell r="A6059" t="str">
            <v>SINAPI 97017</v>
          </cell>
        </row>
        <row r="6060">
          <cell r="A6060" t="str">
            <v>SINAPI 97018</v>
          </cell>
        </row>
        <row r="6061">
          <cell r="A6061" t="str">
            <v>SINAPI 97031</v>
          </cell>
        </row>
        <row r="6062">
          <cell r="A6062" t="str">
            <v>SINAPI 97032</v>
          </cell>
        </row>
        <row r="6063">
          <cell r="A6063" t="str">
            <v>SINAPI 97033</v>
          </cell>
        </row>
        <row r="6064">
          <cell r="A6064" t="str">
            <v>SINAPI 97034</v>
          </cell>
        </row>
        <row r="6065">
          <cell r="A6065" t="str">
            <v>SINAPI 97039</v>
          </cell>
        </row>
        <row r="6066">
          <cell r="A6066" t="str">
            <v>SINAPI 97040</v>
          </cell>
        </row>
        <row r="6067">
          <cell r="A6067" t="str">
            <v>SINAPI 97041</v>
          </cell>
        </row>
        <row r="6068">
          <cell r="A6068" t="str">
            <v>SINAPI 97046</v>
          </cell>
        </row>
        <row r="6069">
          <cell r="A6069" t="str">
            <v>SINAPI 97047</v>
          </cell>
        </row>
        <row r="6070">
          <cell r="A6070" t="str">
            <v>SINAPI 97048</v>
          </cell>
        </row>
        <row r="6071">
          <cell r="A6071" t="str">
            <v>SINAPI 97051</v>
          </cell>
        </row>
        <row r="6072">
          <cell r="A6072" t="str">
            <v>SINAPI 97053</v>
          </cell>
        </row>
        <row r="6073">
          <cell r="A6073" t="str">
            <v>SINAPI 97062</v>
          </cell>
        </row>
        <row r="6074">
          <cell r="A6074" t="str">
            <v>SINAPI 97063</v>
          </cell>
        </row>
        <row r="6075">
          <cell r="A6075" t="str">
            <v>SINAPI 97064</v>
          </cell>
        </row>
        <row r="6076">
          <cell r="A6076" t="str">
            <v>SINAPI 97065</v>
          </cell>
        </row>
        <row r="6077">
          <cell r="A6077" t="str">
            <v>SINAPI 97066</v>
          </cell>
        </row>
        <row r="6078">
          <cell r="A6078" t="str">
            <v>SINAPI 97067</v>
          </cell>
        </row>
        <row r="6079">
          <cell r="A6079" t="str">
            <v>SINAPI 73916/2</v>
          </cell>
        </row>
        <row r="6080">
          <cell r="A6080" t="str">
            <v>SINAPI 73672</v>
          </cell>
        </row>
        <row r="6081">
          <cell r="A6081" t="str">
            <v>SINAPI 73822/2</v>
          </cell>
        </row>
        <row r="6082">
          <cell r="A6082" t="str">
            <v>SINAPI 73859/1</v>
          </cell>
        </row>
        <row r="6083">
          <cell r="A6083" t="str">
            <v>SINAPI 73859/2</v>
          </cell>
        </row>
        <row r="6084">
          <cell r="A6084" t="str">
            <v>SINAPI 85331</v>
          </cell>
        </row>
        <row r="6085">
          <cell r="A6085" t="str">
            <v>SINAPI 85422</v>
          </cell>
        </row>
        <row r="6086">
          <cell r="A6086" t="str">
            <v>SINAPI 74220/1</v>
          </cell>
        </row>
        <row r="6087">
          <cell r="A6087" t="str">
            <v>SINAPI 74221/1</v>
          </cell>
        </row>
        <row r="6088">
          <cell r="A6088" t="str">
            <v>SINAPI 74219/1</v>
          </cell>
        </row>
        <row r="6089">
          <cell r="A6089" t="str">
            <v>SINAPI 74219/2</v>
          </cell>
        </row>
        <row r="6090">
          <cell r="A6090" t="str">
            <v>SINAPI 84126</v>
          </cell>
        </row>
        <row r="6091">
          <cell r="A6091" t="str">
            <v>SINAPI 85421</v>
          </cell>
        </row>
        <row r="6092">
          <cell r="A6092" t="str">
            <v>SINAPI 97621</v>
          </cell>
        </row>
        <row r="6093">
          <cell r="A6093" t="str">
            <v>SINAPI 97622</v>
          </cell>
        </row>
        <row r="6094">
          <cell r="A6094" t="str">
            <v>SINAPI 97623</v>
          </cell>
        </row>
        <row r="6095">
          <cell r="A6095" t="str">
            <v>SINAPI 97624</v>
          </cell>
        </row>
        <row r="6096">
          <cell r="A6096" t="str">
            <v>SINAPI 97625</v>
          </cell>
        </row>
        <row r="6097">
          <cell r="A6097" t="str">
            <v>SINAPI 97626</v>
          </cell>
        </row>
        <row r="6098">
          <cell r="A6098" t="str">
            <v>SINAPI 97627</v>
          </cell>
        </row>
        <row r="6099">
          <cell r="A6099" t="str">
            <v>SINAPI 97628</v>
          </cell>
        </row>
        <row r="6100">
          <cell r="A6100" t="str">
            <v>SINAPI 97629</v>
          </cell>
        </row>
        <row r="6101">
          <cell r="A6101" t="str">
            <v>SINAPI 97631</v>
          </cell>
        </row>
        <row r="6102">
          <cell r="A6102" t="str">
            <v>SINAPI 97632</v>
          </cell>
        </row>
        <row r="6103">
          <cell r="A6103" t="str">
            <v>SINAPI 97633</v>
          </cell>
        </row>
        <row r="6104">
          <cell r="A6104" t="str">
            <v>SINAPI 97634</v>
          </cell>
        </row>
        <row r="6105">
          <cell r="A6105" t="str">
            <v>SINAPI 97635</v>
          </cell>
        </row>
        <row r="6106">
          <cell r="A6106" t="str">
            <v>SINAPI 97636</v>
          </cell>
        </row>
        <row r="6107">
          <cell r="A6107" t="str">
            <v>SINAPI 97637</v>
          </cell>
        </row>
        <row r="6108">
          <cell r="A6108" t="str">
            <v>SINAPI 97638</v>
          </cell>
        </row>
        <row r="6109">
          <cell r="A6109" t="str">
            <v>SINAPI 97639</v>
          </cell>
        </row>
        <row r="6110">
          <cell r="A6110" t="str">
            <v>SINAPI 97640</v>
          </cell>
        </row>
        <row r="6111">
          <cell r="A6111" t="str">
            <v>SINAPI 97641</v>
          </cell>
        </row>
        <row r="6112">
          <cell r="A6112" t="str">
            <v>SINAPI 97642</v>
          </cell>
        </row>
        <row r="6113">
          <cell r="A6113" t="str">
            <v>SINAPI 97643</v>
          </cell>
        </row>
        <row r="6114">
          <cell r="A6114" t="str">
            <v>SINAPI 97644</v>
          </cell>
        </row>
        <row r="6115">
          <cell r="A6115" t="str">
            <v>SINAPI 97645</v>
          </cell>
        </row>
        <row r="6116">
          <cell r="A6116" t="str">
            <v>SINAPI 97647</v>
          </cell>
        </row>
        <row r="6117">
          <cell r="A6117" t="str">
            <v>SINAPI 97648</v>
          </cell>
        </row>
        <row r="6118">
          <cell r="A6118" t="str">
            <v>SINAPI 97649</v>
          </cell>
        </row>
        <row r="6119">
          <cell r="A6119" t="str">
            <v>SINAPI 97650</v>
          </cell>
        </row>
        <row r="6120">
          <cell r="A6120" t="str">
            <v>SINAPI 97651</v>
          </cell>
        </row>
        <row r="6121">
          <cell r="A6121" t="str">
            <v>SINAPI 97652</v>
          </cell>
        </row>
        <row r="6122">
          <cell r="A6122" t="str">
            <v>SINAPI 97653</v>
          </cell>
        </row>
        <row r="6123">
          <cell r="A6123" t="str">
            <v>SINAPI 97654</v>
          </cell>
        </row>
        <row r="6124">
          <cell r="A6124" t="str">
            <v>SINAPI 97655</v>
          </cell>
        </row>
        <row r="6125">
          <cell r="A6125" t="str">
            <v>SINAPI 97656</v>
          </cell>
        </row>
        <row r="6126">
          <cell r="A6126" t="str">
            <v>SINAPI 97657</v>
          </cell>
        </row>
        <row r="6127">
          <cell r="A6127" t="str">
            <v>SINAPI 97658</v>
          </cell>
        </row>
        <row r="6128">
          <cell r="A6128" t="str">
            <v>SINAPI 97659</v>
          </cell>
        </row>
        <row r="6129">
          <cell r="A6129" t="str">
            <v>SINAPI 97660</v>
          </cell>
        </row>
        <row r="6130">
          <cell r="A6130" t="str">
            <v>SINAPI 97661</v>
          </cell>
        </row>
        <row r="6131">
          <cell r="A6131" t="str">
            <v>SINAPI 97662</v>
          </cell>
        </row>
        <row r="6132">
          <cell r="A6132" t="str">
            <v>SINAPI 97663</v>
          </cell>
        </row>
        <row r="6133">
          <cell r="A6133" t="str">
            <v>SINAPI 97664</v>
          </cell>
        </row>
        <row r="6134">
          <cell r="A6134" t="str">
            <v>SINAPI 97665</v>
          </cell>
        </row>
        <row r="6135">
          <cell r="A6135" t="str">
            <v>SINAPI 97666</v>
          </cell>
        </row>
        <row r="6136">
          <cell r="A6136" t="str">
            <v>SINAPI 85423</v>
          </cell>
        </row>
        <row r="6137">
          <cell r="A6137" t="str">
            <v>SINAPI 85424</v>
          </cell>
        </row>
        <row r="6138">
          <cell r="A6138" t="str">
            <v>SINAPI 95967</v>
          </cell>
        </row>
        <row r="6139">
          <cell r="A6139" t="str">
            <v>SINAPI 99058</v>
          </cell>
        </row>
        <row r="6140">
          <cell r="A6140" t="str">
            <v>SINAPI 99059</v>
          </cell>
        </row>
        <row r="6141">
          <cell r="A6141" t="str">
            <v>SINAPI 99060</v>
          </cell>
        </row>
        <row r="6142">
          <cell r="A6142" t="str">
            <v>SINAPI 99061</v>
          </cell>
        </row>
        <row r="6143">
          <cell r="A6143" t="str">
            <v>SINAPI 99062</v>
          </cell>
        </row>
        <row r="6144">
          <cell r="A6144" t="str">
            <v>SINAPI 99063</v>
          </cell>
        </row>
        <row r="6145">
          <cell r="A6145" t="str">
            <v>SINAPI 99064</v>
          </cell>
        </row>
        <row r="6146">
          <cell r="A6146" t="str">
            <v>SINAPI 78472</v>
          </cell>
        </row>
        <row r="6147">
          <cell r="A6147" t="str">
            <v>SINAPI 93588</v>
          </cell>
        </row>
        <row r="6148">
          <cell r="A6148" t="str">
            <v>SINAPI 93589</v>
          </cell>
        </row>
        <row r="6149">
          <cell r="A6149" t="str">
            <v>SINAPI 93590</v>
          </cell>
        </row>
        <row r="6150">
          <cell r="A6150" t="str">
            <v>SINAPI 93591</v>
          </cell>
        </row>
        <row r="6151">
          <cell r="A6151" t="str">
            <v>SINAPI 93592</v>
          </cell>
        </row>
        <row r="6152">
          <cell r="A6152" t="str">
            <v>SINAPI 93593</v>
          </cell>
        </row>
        <row r="6153">
          <cell r="A6153" t="str">
            <v>SINAPI 93594</v>
          </cell>
        </row>
        <row r="6154">
          <cell r="A6154" t="str">
            <v>SINAPI 93595</v>
          </cell>
        </row>
        <row r="6155">
          <cell r="A6155" t="str">
            <v>SINAPI 93596</v>
          </cell>
        </row>
        <row r="6156">
          <cell r="A6156" t="str">
            <v>SINAPI 93597</v>
          </cell>
        </row>
        <row r="6157">
          <cell r="A6157" t="str">
            <v>SINAPI 93598</v>
          </cell>
        </row>
        <row r="6158">
          <cell r="A6158" t="str">
            <v>SINAPI 93599</v>
          </cell>
        </row>
        <row r="6159">
          <cell r="A6159" t="str">
            <v>SINAPI 95425</v>
          </cell>
        </row>
        <row r="6160">
          <cell r="A6160" t="str">
            <v>SINAPI 95426</v>
          </cell>
        </row>
        <row r="6161">
          <cell r="A6161" t="str">
            <v>SINAPI 95427</v>
          </cell>
        </row>
        <row r="6162">
          <cell r="A6162" t="str">
            <v>SINAPI 95428</v>
          </cell>
        </row>
        <row r="6163">
          <cell r="A6163" t="str">
            <v>SINAPI 95429</v>
          </cell>
        </row>
        <row r="6164">
          <cell r="A6164" t="str">
            <v>SINAPI 95430</v>
          </cell>
        </row>
        <row r="6165">
          <cell r="A6165" t="str">
            <v>SINAPI 95875</v>
          </cell>
        </row>
        <row r="6166">
          <cell r="A6166" t="str">
            <v>SINAPI 95876</v>
          </cell>
        </row>
        <row r="6167">
          <cell r="A6167" t="str">
            <v>SINAPI 95877</v>
          </cell>
        </row>
        <row r="6168">
          <cell r="A6168" t="str">
            <v>SINAPI 95878</v>
          </cell>
        </row>
        <row r="6169">
          <cell r="A6169" t="str">
            <v>SINAPI 95879</v>
          </cell>
        </row>
        <row r="6170">
          <cell r="A6170" t="str">
            <v>SINAPI 95880</v>
          </cell>
        </row>
        <row r="6171">
          <cell r="A6171" t="str">
            <v>SINAPI 93176</v>
          </cell>
        </row>
        <row r="6172">
          <cell r="A6172" t="str">
            <v>SINAPI 93177</v>
          </cell>
        </row>
        <row r="6173">
          <cell r="A6173" t="str">
            <v>SINAPI 93178</v>
          </cell>
        </row>
        <row r="6174">
          <cell r="A6174" t="str">
            <v>SINAPI 93179</v>
          </cell>
        </row>
        <row r="6175">
          <cell r="A6175" t="str">
            <v>SINAPI 74038/1</v>
          </cell>
        </row>
        <row r="6176">
          <cell r="A6176" t="str">
            <v>SINAPI 74039/1</v>
          </cell>
        </row>
        <row r="6177">
          <cell r="A6177" t="str">
            <v>SINAPI 74142/1</v>
          </cell>
        </row>
        <row r="6178">
          <cell r="A6178" t="str">
            <v>SINAPI 74142/2</v>
          </cell>
        </row>
        <row r="6179">
          <cell r="A6179" t="str">
            <v>SINAPI 74142/3</v>
          </cell>
        </row>
        <row r="6180">
          <cell r="A6180" t="str">
            <v>SINAPI 74142/4</v>
          </cell>
        </row>
        <row r="6181">
          <cell r="A6181" t="str">
            <v>SINAPI 74143/1</v>
          </cell>
        </row>
        <row r="6182">
          <cell r="A6182" t="str">
            <v>SINAPI 74143/2</v>
          </cell>
        </row>
        <row r="6183">
          <cell r="A6183" t="str">
            <v>SINAPI 85171</v>
          </cell>
        </row>
        <row r="6184">
          <cell r="A6184" t="str">
            <v>SINAPI 73787/1</v>
          </cell>
        </row>
        <row r="6185">
          <cell r="A6185" t="str">
            <v>SINAPI 74244/1</v>
          </cell>
        </row>
        <row r="6186">
          <cell r="A6186" t="str">
            <v>SINAPI 73788/2</v>
          </cell>
        </row>
        <row r="6187">
          <cell r="A6187" t="str">
            <v>SINAPI 98509</v>
          </cell>
        </row>
        <row r="6188">
          <cell r="A6188" t="str">
            <v>SINAPI 98510</v>
          </cell>
        </row>
        <row r="6189">
          <cell r="A6189" t="str">
            <v>SINAPI 98511</v>
          </cell>
        </row>
        <row r="6190">
          <cell r="A6190" t="str">
            <v>SINAPI 98516</v>
          </cell>
        </row>
        <row r="6191">
          <cell r="A6191" t="str">
            <v>SINAPI 98519</v>
          </cell>
        </row>
        <row r="6192">
          <cell r="A6192" t="str">
            <v>SINAPI 98520</v>
          </cell>
        </row>
        <row r="6193">
          <cell r="A6193" t="str">
            <v>SINAPI 98521</v>
          </cell>
        </row>
        <row r="6194">
          <cell r="A6194" t="str">
            <v>SINAPI 98522</v>
          </cell>
        </row>
        <row r="6195">
          <cell r="A6195" t="str">
            <v>SINAPI 98524</v>
          </cell>
        </row>
        <row r="6196">
          <cell r="A6196" t="str">
            <v>SINAPI 85179</v>
          </cell>
        </row>
        <row r="6197">
          <cell r="A6197" t="str">
            <v>SINAPI 85180</v>
          </cell>
        </row>
        <row r="6198">
          <cell r="A6198" t="str">
            <v>SINAPI 98503</v>
          </cell>
        </row>
        <row r="6199">
          <cell r="A6199" t="str">
            <v>SINAPI 98504</v>
          </cell>
        </row>
        <row r="6200">
          <cell r="A6200" t="str">
            <v>SINAPI 98505</v>
          </cell>
        </row>
        <row r="6201">
          <cell r="A6201" t="str">
            <v>SINAPI 85184</v>
          </cell>
        </row>
        <row r="6202">
          <cell r="A6202" t="str">
            <v>SINAPI 85185</v>
          </cell>
        </row>
        <row r="6203">
          <cell r="A6203" t="str">
            <v>SINAPI 98525</v>
          </cell>
        </row>
        <row r="6204">
          <cell r="A6204" t="str">
            <v>SINAPI 98526</v>
          </cell>
        </row>
        <row r="6205">
          <cell r="A6205" t="str">
            <v>SINAPI 98527</v>
          </cell>
        </row>
        <row r="6206">
          <cell r="A6206" t="str">
            <v>SINAPI 98528</v>
          </cell>
        </row>
        <row r="6207">
          <cell r="A6207" t="str">
            <v>SINAPI 98529</v>
          </cell>
        </row>
        <row r="6208">
          <cell r="A6208" t="str">
            <v>SINAPI 98530</v>
          </cell>
        </row>
        <row r="6209">
          <cell r="A6209" t="str">
            <v>SINAPI 98531</v>
          </cell>
        </row>
        <row r="6210">
          <cell r="A6210" t="str">
            <v>SINAPI 98532</v>
          </cell>
        </row>
        <row r="6211">
          <cell r="A6211" t="str">
            <v>SINAPI 98533</v>
          </cell>
        </row>
        <row r="6212">
          <cell r="A6212" t="str">
            <v>SINAPI 98534</v>
          </cell>
        </row>
        <row r="6213">
          <cell r="A6213" t="str">
            <v>SINAPI 98535</v>
          </cell>
        </row>
        <row r="6214">
          <cell r="A6214" t="str">
            <v>SINAPI 88238</v>
          </cell>
        </row>
        <row r="6215">
          <cell r="A6215" t="str">
            <v>SINAPI 88239</v>
          </cell>
        </row>
        <row r="6216">
          <cell r="A6216" t="str">
            <v>SINAPI 88240</v>
          </cell>
        </row>
        <row r="6217">
          <cell r="A6217" t="str">
            <v>SINAPI 88241</v>
          </cell>
        </row>
        <row r="6218">
          <cell r="A6218" t="str">
            <v>SINAPI 88242</v>
          </cell>
        </row>
        <row r="6219">
          <cell r="A6219" t="str">
            <v>SINAPI 88243</v>
          </cell>
        </row>
        <row r="6220">
          <cell r="A6220" t="str">
            <v>SINAPI 88245</v>
          </cell>
        </row>
        <row r="6221">
          <cell r="A6221" t="str">
            <v>SINAPI 88246</v>
          </cell>
        </row>
        <row r="6222">
          <cell r="A6222" t="str">
            <v>SINAPI 88247</v>
          </cell>
        </row>
        <row r="6223">
          <cell r="A6223" t="str">
            <v>SINAPI 88248</v>
          </cell>
        </row>
        <row r="6224">
          <cell r="A6224" t="str">
            <v>SINAPI 88249</v>
          </cell>
        </row>
        <row r="6225">
          <cell r="A6225" t="str">
            <v>SINAPI 88250</v>
          </cell>
        </row>
        <row r="6226">
          <cell r="A6226" t="str">
            <v>SINAPI 88251</v>
          </cell>
        </row>
        <row r="6227">
          <cell r="A6227" t="str">
            <v>SINAPI 88252</v>
          </cell>
        </row>
        <row r="6228">
          <cell r="A6228" t="str">
            <v>SINAPI 88253</v>
          </cell>
        </row>
        <row r="6229">
          <cell r="A6229" t="str">
            <v>SINAPI 88255</v>
          </cell>
        </row>
        <row r="6230">
          <cell r="A6230" t="str">
            <v>SINAPI 88256</v>
          </cell>
        </row>
        <row r="6231">
          <cell r="A6231" t="str">
            <v>SINAPI 88257</v>
          </cell>
        </row>
        <row r="6232">
          <cell r="A6232" t="str">
            <v>SINAPI 88258</v>
          </cell>
        </row>
        <row r="6233">
          <cell r="A6233" t="str">
            <v>SINAPI 88259</v>
          </cell>
        </row>
        <row r="6234">
          <cell r="A6234" t="str">
            <v>SINAPI 88260</v>
          </cell>
        </row>
        <row r="6235">
          <cell r="A6235" t="str">
            <v>SINAPI 88261</v>
          </cell>
        </row>
        <row r="6236">
          <cell r="A6236" t="str">
            <v>SINAPI 88262</v>
          </cell>
        </row>
        <row r="6237">
          <cell r="A6237" t="str">
            <v>SINAPI 88263</v>
          </cell>
        </row>
        <row r="6238">
          <cell r="A6238" t="str">
            <v>SINAPI 88264</v>
          </cell>
        </row>
        <row r="6239">
          <cell r="A6239" t="str">
            <v>SINAPI 88265</v>
          </cell>
        </row>
        <row r="6240">
          <cell r="A6240" t="str">
            <v>SINAPI 88266</v>
          </cell>
        </row>
        <row r="6241">
          <cell r="A6241" t="str">
            <v>SINAPI 88267</v>
          </cell>
        </row>
        <row r="6242">
          <cell r="A6242" t="str">
            <v>SINAPI 88268</v>
          </cell>
        </row>
        <row r="6243">
          <cell r="A6243" t="str">
            <v>SINAPI 88269</v>
          </cell>
        </row>
        <row r="6244">
          <cell r="A6244" t="str">
            <v>SINAPI 88270</v>
          </cell>
        </row>
        <row r="6245">
          <cell r="A6245" t="str">
            <v>SINAPI 88272</v>
          </cell>
        </row>
        <row r="6246">
          <cell r="A6246" t="str">
            <v>SINAPI 88273</v>
          </cell>
        </row>
        <row r="6247">
          <cell r="A6247" t="str">
            <v>SINAPI 88274</v>
          </cell>
        </row>
        <row r="6248">
          <cell r="A6248" t="str">
            <v>SINAPI 88275</v>
          </cell>
        </row>
        <row r="6249">
          <cell r="A6249" t="str">
            <v>SINAPI 88277</v>
          </cell>
        </row>
        <row r="6250">
          <cell r="A6250" t="str">
            <v>SINAPI 88278</v>
          </cell>
        </row>
        <row r="6251">
          <cell r="A6251" t="str">
            <v>SINAPI 88279</v>
          </cell>
        </row>
        <row r="6252">
          <cell r="A6252" t="str">
            <v>SINAPI 88281</v>
          </cell>
        </row>
        <row r="6253">
          <cell r="A6253" t="str">
            <v>SINAPI 88282</v>
          </cell>
        </row>
        <row r="6254">
          <cell r="A6254" t="str">
            <v>SINAPI 88283</v>
          </cell>
        </row>
        <row r="6255">
          <cell r="A6255" t="str">
            <v>SINAPI 88284</v>
          </cell>
        </row>
        <row r="6256">
          <cell r="A6256" t="str">
            <v>SINAPI 88285</v>
          </cell>
        </row>
        <row r="6257">
          <cell r="A6257" t="str">
            <v>SINAPI 88286</v>
          </cell>
        </row>
        <row r="6258">
          <cell r="A6258" t="str">
            <v>SINAPI 88288</v>
          </cell>
        </row>
        <row r="6259">
          <cell r="A6259" t="str">
            <v>SINAPI 88291</v>
          </cell>
        </row>
        <row r="6260">
          <cell r="A6260" t="str">
            <v>SINAPI 88292</v>
          </cell>
        </row>
        <row r="6261">
          <cell r="A6261" t="str">
            <v>SINAPI 88293</v>
          </cell>
        </row>
        <row r="6262">
          <cell r="A6262" t="str">
            <v>SINAPI 88294</v>
          </cell>
        </row>
        <row r="6263">
          <cell r="A6263" t="str">
            <v>SINAPI 88295</v>
          </cell>
        </row>
        <row r="6264">
          <cell r="A6264" t="str">
            <v>SINAPI 88296</v>
          </cell>
        </row>
        <row r="6265">
          <cell r="A6265" t="str">
            <v>SINAPI 88297</v>
          </cell>
        </row>
        <row r="6266">
          <cell r="A6266" t="str">
            <v>SINAPI 88298</v>
          </cell>
        </row>
        <row r="6267">
          <cell r="A6267" t="str">
            <v>SINAPI 88299</v>
          </cell>
        </row>
        <row r="6268">
          <cell r="A6268" t="str">
            <v>SINAPI 88300</v>
          </cell>
        </row>
        <row r="6269">
          <cell r="A6269" t="str">
            <v>SINAPI 88301</v>
          </cell>
        </row>
        <row r="6270">
          <cell r="A6270" t="str">
            <v>SINAPI 88302</v>
          </cell>
        </row>
        <row r="6271">
          <cell r="A6271" t="str">
            <v>SINAPI 88303</v>
          </cell>
        </row>
        <row r="6272">
          <cell r="A6272" t="str">
            <v>SINAPI 88304</v>
          </cell>
        </row>
        <row r="6273">
          <cell r="A6273" t="str">
            <v>SINAPI 88306</v>
          </cell>
        </row>
        <row r="6274">
          <cell r="A6274" t="str">
            <v>SINAPI 88307</v>
          </cell>
        </row>
        <row r="6275">
          <cell r="A6275" t="str">
            <v>SINAPI 88308</v>
          </cell>
        </row>
        <row r="6276">
          <cell r="A6276" t="str">
            <v>SINAPI 88309</v>
          </cell>
        </row>
        <row r="6277">
          <cell r="A6277" t="str">
            <v>SINAPI 88310</v>
          </cell>
        </row>
        <row r="6278">
          <cell r="A6278" t="str">
            <v>SINAPI 88311</v>
          </cell>
        </row>
        <row r="6279">
          <cell r="A6279" t="str">
            <v>SINAPI 88312</v>
          </cell>
        </row>
        <row r="6280">
          <cell r="A6280" t="str">
            <v>SINAPI 88313</v>
          </cell>
        </row>
        <row r="6281">
          <cell r="A6281" t="str">
            <v>SINAPI 88314</v>
          </cell>
        </row>
        <row r="6282">
          <cell r="A6282" t="str">
            <v>SINAPI 88315</v>
          </cell>
        </row>
        <row r="6283">
          <cell r="A6283" t="str">
            <v>SINAPI 88316</v>
          </cell>
        </row>
        <row r="6284">
          <cell r="A6284" t="str">
            <v>SINAPI 88317</v>
          </cell>
        </row>
        <row r="6285">
          <cell r="A6285" t="str">
            <v>SINAPI 88318</v>
          </cell>
        </row>
        <row r="6286">
          <cell r="A6286" t="str">
            <v>SINAPI 88320</v>
          </cell>
        </row>
        <row r="6287">
          <cell r="A6287" t="str">
            <v>SINAPI 88321</v>
          </cell>
        </row>
        <row r="6288">
          <cell r="A6288" t="str">
            <v>SINAPI 88322</v>
          </cell>
        </row>
        <row r="6289">
          <cell r="A6289" t="str">
            <v>SINAPI 88323</v>
          </cell>
        </row>
        <row r="6290">
          <cell r="A6290" t="str">
            <v>SINAPI 88324</v>
          </cell>
        </row>
        <row r="6291">
          <cell r="A6291" t="str">
            <v>SINAPI 88325</v>
          </cell>
        </row>
        <row r="6292">
          <cell r="A6292" t="str">
            <v>SINAPI 88326</v>
          </cell>
        </row>
        <row r="6293">
          <cell r="A6293" t="str">
            <v>SINAPI 88377</v>
          </cell>
        </row>
        <row r="6294">
          <cell r="A6294" t="str">
            <v>SINAPI 88441</v>
          </cell>
        </row>
        <row r="6295">
          <cell r="A6295" t="str">
            <v>SINAPI 88597</v>
          </cell>
        </row>
        <row r="6296">
          <cell r="A6296" t="str">
            <v>SINAPI 90766</v>
          </cell>
        </row>
        <row r="6297">
          <cell r="A6297" t="str">
            <v>SINAPI 90767</v>
          </cell>
        </row>
        <row r="6298">
          <cell r="A6298" t="str">
            <v>SINAPI 90768</v>
          </cell>
        </row>
        <row r="6299">
          <cell r="A6299" t="str">
            <v>SINAPI 90769</v>
          </cell>
        </row>
        <row r="6300">
          <cell r="A6300" t="str">
            <v>SINAPI 90770</v>
          </cell>
        </row>
        <row r="6301">
          <cell r="A6301" t="str">
            <v>SINAPI 90771</v>
          </cell>
        </row>
        <row r="6302">
          <cell r="A6302" t="str">
            <v>SINAPI 90772</v>
          </cell>
        </row>
        <row r="6303">
          <cell r="A6303" t="str">
            <v>SINAPI 90773</v>
          </cell>
        </row>
        <row r="6304">
          <cell r="A6304" t="str">
            <v>SINAPI 90775</v>
          </cell>
        </row>
        <row r="6305">
          <cell r="A6305" t="str">
            <v>SINAPI 90776</v>
          </cell>
        </row>
        <row r="6306">
          <cell r="A6306" t="str">
            <v>SINAPI 90777</v>
          </cell>
        </row>
        <row r="6307">
          <cell r="A6307" t="str">
            <v>SINAPI 90778</v>
          </cell>
        </row>
        <row r="6308">
          <cell r="A6308" t="str">
            <v>SINAPI 90779</v>
          </cell>
        </row>
        <row r="6309">
          <cell r="A6309" t="str">
            <v>SINAPI 90780</v>
          </cell>
        </row>
        <row r="6310">
          <cell r="A6310" t="str">
            <v>SINAPI 90781</v>
          </cell>
        </row>
        <row r="6311">
          <cell r="A6311" t="str">
            <v>SINAPI 91677</v>
          </cell>
        </row>
        <row r="6312">
          <cell r="A6312" t="str">
            <v>SINAPI 91678</v>
          </cell>
        </row>
        <row r="6313">
          <cell r="A6313" t="str">
            <v>SINAPI 93558</v>
          </cell>
        </row>
        <row r="6314">
          <cell r="A6314" t="str">
            <v>SINAPI 93559</v>
          </cell>
        </row>
        <row r="6315">
          <cell r="A6315" t="str">
            <v>SINAPI 93560</v>
          </cell>
        </row>
        <row r="6316">
          <cell r="A6316" t="str">
            <v>SINAPI 93561</v>
          </cell>
        </row>
        <row r="6317">
          <cell r="A6317" t="str">
            <v>SINAPI 93562</v>
          </cell>
        </row>
        <row r="6318">
          <cell r="A6318" t="str">
            <v>SINAPI 93563</v>
          </cell>
        </row>
        <row r="6319">
          <cell r="A6319" t="str">
            <v>SINAPI 93564</v>
          </cell>
        </row>
        <row r="6320">
          <cell r="A6320" t="str">
            <v>SINAPI 93565</v>
          </cell>
        </row>
        <row r="6321">
          <cell r="A6321" t="str">
            <v>SINAPI 93566</v>
          </cell>
        </row>
        <row r="6322">
          <cell r="A6322" t="str">
            <v>SINAPI 93567</v>
          </cell>
        </row>
        <row r="6323">
          <cell r="A6323" t="str">
            <v>SINAPI 93568</v>
          </cell>
        </row>
        <row r="6324">
          <cell r="A6324" t="str">
            <v>SINAPI 93569</v>
          </cell>
        </row>
        <row r="6325">
          <cell r="A6325" t="str">
            <v>SINAPI 93570</v>
          </cell>
        </row>
        <row r="6326">
          <cell r="A6326" t="str">
            <v>SINAPI 93571</v>
          </cell>
        </row>
        <row r="6327">
          <cell r="A6327" t="str">
            <v>SINAPI 93572</v>
          </cell>
        </row>
        <row r="6328">
          <cell r="A6328" t="str">
            <v>SINAPI 94295</v>
          </cell>
        </row>
        <row r="6329">
          <cell r="A6329" t="str">
            <v>SINAPI 94296</v>
          </cell>
        </row>
        <row r="6330">
          <cell r="A6330" t="str">
            <v>SINAPI 95308</v>
          </cell>
        </row>
        <row r="6331">
          <cell r="A6331" t="str">
            <v>SINAPI 95309</v>
          </cell>
        </row>
        <row r="6332">
          <cell r="A6332" t="str">
            <v>SINAPI 95310</v>
          </cell>
        </row>
        <row r="6333">
          <cell r="A6333" t="str">
            <v>SINAPI 95311</v>
          </cell>
        </row>
        <row r="6334">
          <cell r="A6334" t="str">
            <v>SINAPI 95312</v>
          </cell>
        </row>
        <row r="6335">
          <cell r="A6335" t="str">
            <v>SINAPI 95313</v>
          </cell>
        </row>
        <row r="6336">
          <cell r="A6336" t="str">
            <v>SINAPI 95314</v>
          </cell>
        </row>
        <row r="6337">
          <cell r="A6337" t="str">
            <v>SINAPI 95315</v>
          </cell>
        </row>
        <row r="6338">
          <cell r="A6338" t="str">
            <v>SINAPI 95316</v>
          </cell>
        </row>
        <row r="6339">
          <cell r="A6339" t="str">
            <v>SINAPI 95317</v>
          </cell>
        </row>
        <row r="6340">
          <cell r="A6340" t="str">
            <v>SINAPI 95318</v>
          </cell>
        </row>
        <row r="6341">
          <cell r="A6341" t="str">
            <v>SINAPI 95319</v>
          </cell>
        </row>
        <row r="6342">
          <cell r="A6342" t="str">
            <v>SINAPI 95320</v>
          </cell>
        </row>
        <row r="6343">
          <cell r="A6343" t="str">
            <v>SINAPI 95321</v>
          </cell>
        </row>
        <row r="6344">
          <cell r="A6344" t="str">
            <v>SINAPI 95322</v>
          </cell>
        </row>
        <row r="6345">
          <cell r="A6345" t="str">
            <v>SINAPI 95323</v>
          </cell>
        </row>
        <row r="6346">
          <cell r="A6346" t="str">
            <v>SINAPI 95324</v>
          </cell>
        </row>
        <row r="6347">
          <cell r="A6347" t="str">
            <v>SINAPI 95325</v>
          </cell>
        </row>
        <row r="6348">
          <cell r="A6348" t="str">
            <v>SINAPI 95326</v>
          </cell>
        </row>
        <row r="6349">
          <cell r="A6349" t="str">
            <v>SINAPI 95327</v>
          </cell>
        </row>
        <row r="6350">
          <cell r="A6350" t="str">
            <v>SINAPI 95328</v>
          </cell>
        </row>
        <row r="6351">
          <cell r="A6351" t="str">
            <v>SINAPI 95329</v>
          </cell>
        </row>
        <row r="6352">
          <cell r="A6352" t="str">
            <v>SINAPI 95330</v>
          </cell>
        </row>
        <row r="6353">
          <cell r="A6353" t="str">
            <v>SINAPI 95331</v>
          </cell>
        </row>
        <row r="6354">
          <cell r="A6354" t="str">
            <v>SINAPI 95332</v>
          </cell>
        </row>
        <row r="6355">
          <cell r="A6355" t="str">
            <v>SINAPI 95333</v>
          </cell>
        </row>
        <row r="6356">
          <cell r="A6356" t="str">
            <v>SINAPI 95334</v>
          </cell>
        </row>
        <row r="6357">
          <cell r="A6357" t="str">
            <v>SINAPI 95335</v>
          </cell>
        </row>
        <row r="6358">
          <cell r="A6358" t="str">
            <v>SINAPI 95336</v>
          </cell>
        </row>
        <row r="6359">
          <cell r="A6359" t="str">
            <v>SINAPI 95337</v>
          </cell>
        </row>
        <row r="6360">
          <cell r="A6360" t="str">
            <v>SINAPI 95338</v>
          </cell>
        </row>
        <row r="6361">
          <cell r="A6361" t="str">
            <v>SINAPI 95339</v>
          </cell>
        </row>
        <row r="6362">
          <cell r="A6362" t="str">
            <v>SINAPI 95340</v>
          </cell>
        </row>
        <row r="6363">
          <cell r="A6363" t="str">
            <v>SINAPI 95341</v>
          </cell>
        </row>
        <row r="6364">
          <cell r="A6364" t="str">
            <v>SINAPI 95342</v>
          </cell>
        </row>
        <row r="6365">
          <cell r="A6365" t="str">
            <v>SINAPI 95343</v>
          </cell>
        </row>
        <row r="6366">
          <cell r="A6366" t="str">
            <v>SINAPI 95344</v>
          </cell>
        </row>
        <row r="6367">
          <cell r="A6367" t="str">
            <v>SINAPI 95345</v>
          </cell>
        </row>
        <row r="6368">
          <cell r="A6368" t="str">
            <v>SINAPI 95346</v>
          </cell>
        </row>
        <row r="6369">
          <cell r="A6369" t="str">
            <v>SINAPI 95347</v>
          </cell>
        </row>
        <row r="6370">
          <cell r="A6370" t="str">
            <v>SINAPI 95348</v>
          </cell>
        </row>
        <row r="6371">
          <cell r="A6371" t="str">
            <v>SINAPI 95349</v>
          </cell>
        </row>
        <row r="6372">
          <cell r="A6372" t="str">
            <v>SINAPI 95350</v>
          </cell>
        </row>
        <row r="6373">
          <cell r="A6373" t="str">
            <v>SINAPI 95351</v>
          </cell>
        </row>
        <row r="6374">
          <cell r="A6374" t="str">
            <v>SINAPI 95352</v>
          </cell>
        </row>
        <row r="6375">
          <cell r="A6375" t="str">
            <v>SINAPI 95354</v>
          </cell>
        </row>
        <row r="6376">
          <cell r="A6376" t="str">
            <v>SINAPI 95355</v>
          </cell>
        </row>
        <row r="6377">
          <cell r="A6377" t="str">
            <v>SINAPI 95356</v>
          </cell>
        </row>
        <row r="6378">
          <cell r="A6378" t="str">
            <v>SINAPI 95357</v>
          </cell>
        </row>
        <row r="6379">
          <cell r="A6379" t="str">
            <v>SINAPI 95358</v>
          </cell>
        </row>
        <row r="6380">
          <cell r="A6380" t="str">
            <v>SINAPI 95359</v>
          </cell>
        </row>
        <row r="6381">
          <cell r="A6381" t="str">
            <v>SINAPI 95360</v>
          </cell>
        </row>
        <row r="6382">
          <cell r="A6382" t="str">
            <v>SINAPI 95361</v>
          </cell>
        </row>
        <row r="6383">
          <cell r="A6383" t="str">
            <v>SINAPI 95362</v>
          </cell>
        </row>
        <row r="6384">
          <cell r="A6384" t="str">
            <v>SINAPI 95363</v>
          </cell>
        </row>
        <row r="6385">
          <cell r="A6385" t="str">
            <v>SINAPI 95364</v>
          </cell>
        </row>
        <row r="6386">
          <cell r="A6386" t="str">
            <v>SINAPI 95365</v>
          </cell>
        </row>
        <row r="6387">
          <cell r="A6387" t="str">
            <v>SINAPI 95366</v>
          </cell>
        </row>
        <row r="6388">
          <cell r="A6388" t="str">
            <v>SINAPI 95367</v>
          </cell>
        </row>
        <row r="6389">
          <cell r="A6389" t="str">
            <v>SINAPI 95368</v>
          </cell>
        </row>
        <row r="6390">
          <cell r="A6390" t="str">
            <v>SINAPI 95369</v>
          </cell>
        </row>
        <row r="6391">
          <cell r="A6391" t="str">
            <v>SINAPI 95370</v>
          </cell>
        </row>
        <row r="6392">
          <cell r="A6392" t="str">
            <v>SINAPI 95371</v>
          </cell>
        </row>
        <row r="6393">
          <cell r="A6393" t="str">
            <v>SINAPI 95372</v>
          </cell>
        </row>
        <row r="6394">
          <cell r="A6394" t="str">
            <v>SINAPI 95373</v>
          </cell>
        </row>
        <row r="6395">
          <cell r="A6395" t="str">
            <v>SINAPI 95374</v>
          </cell>
        </row>
        <row r="6396">
          <cell r="A6396" t="str">
            <v>SINAPI 95375</v>
          </cell>
        </row>
        <row r="6397">
          <cell r="A6397" t="str">
            <v>SINAPI 95376</v>
          </cell>
        </row>
        <row r="6398">
          <cell r="A6398" t="str">
            <v>SINAPI 95377</v>
          </cell>
        </row>
        <row r="6399">
          <cell r="A6399" t="str">
            <v>SINAPI 95378</v>
          </cell>
        </row>
        <row r="6400">
          <cell r="A6400" t="str">
            <v>SINAPI 95379</v>
          </cell>
        </row>
        <row r="6401">
          <cell r="A6401" t="str">
            <v>SINAPI 95380</v>
          </cell>
        </row>
        <row r="6402">
          <cell r="A6402" t="str">
            <v>SINAPI 95382</v>
          </cell>
        </row>
        <row r="6403">
          <cell r="A6403" t="str">
            <v>SINAPI 95383</v>
          </cell>
        </row>
        <row r="6404">
          <cell r="A6404" t="str">
            <v>SINAPI 95384</v>
          </cell>
        </row>
        <row r="6405">
          <cell r="A6405" t="str">
            <v>SINAPI 95385</v>
          </cell>
        </row>
        <row r="6406">
          <cell r="A6406" t="str">
            <v>SINAPI 95386</v>
          </cell>
        </row>
        <row r="6407">
          <cell r="A6407" t="str">
            <v>SINAPI 95387</v>
          </cell>
        </row>
        <row r="6408">
          <cell r="A6408" t="str">
            <v>SINAPI 95388</v>
          </cell>
        </row>
        <row r="6409">
          <cell r="A6409" t="str">
            <v>SINAPI 95389</v>
          </cell>
        </row>
        <row r="6410">
          <cell r="A6410" t="str">
            <v>SINAPI 95390</v>
          </cell>
        </row>
        <row r="6411">
          <cell r="A6411" t="str">
            <v>SINAPI 95391</v>
          </cell>
        </row>
        <row r="6412">
          <cell r="A6412" t="str">
            <v>SINAPI 95392</v>
          </cell>
        </row>
        <row r="6413">
          <cell r="A6413" t="str">
            <v>SINAPI 95393</v>
          </cell>
        </row>
        <row r="6414">
          <cell r="A6414" t="str">
            <v>SINAPI 95394</v>
          </cell>
        </row>
        <row r="6415">
          <cell r="A6415" t="str">
            <v>SINAPI 95395</v>
          </cell>
        </row>
        <row r="6416">
          <cell r="A6416" t="str">
            <v>SINAPI 95396</v>
          </cell>
        </row>
        <row r="6417">
          <cell r="A6417" t="str">
            <v>SINAPI 95397</v>
          </cell>
        </row>
        <row r="6418">
          <cell r="A6418" t="str">
            <v>SINAPI 95398</v>
          </cell>
        </row>
        <row r="6419">
          <cell r="A6419" t="str">
            <v>SINAPI 95399</v>
          </cell>
        </row>
        <row r="6420">
          <cell r="A6420" t="str">
            <v>SINAPI 95400</v>
          </cell>
        </row>
        <row r="6421">
          <cell r="A6421" t="str">
            <v>SINAPI 95401</v>
          </cell>
        </row>
        <row r="6422">
          <cell r="A6422" t="str">
            <v>SINAPI 95402</v>
          </cell>
        </row>
        <row r="6423">
          <cell r="A6423" t="str">
            <v>SINAPI 95403</v>
          </cell>
        </row>
        <row r="6424">
          <cell r="A6424" t="str">
            <v>SINAPI 95404</v>
          </cell>
        </row>
        <row r="6425">
          <cell r="A6425" t="str">
            <v>SINAPI 95405</v>
          </cell>
        </row>
        <row r="6426">
          <cell r="A6426" t="str">
            <v>SINAPI 95406</v>
          </cell>
        </row>
        <row r="6427">
          <cell r="A6427" t="str">
            <v>SINAPI 95407</v>
          </cell>
        </row>
        <row r="6428">
          <cell r="A6428" t="str">
            <v>SINAPI 95408</v>
          </cell>
        </row>
        <row r="6429">
          <cell r="A6429" t="str">
            <v>SINAPI 95409</v>
          </cell>
        </row>
        <row r="6430">
          <cell r="A6430" t="str">
            <v>SINAPI 95410</v>
          </cell>
        </row>
        <row r="6431">
          <cell r="A6431" t="str">
            <v>SINAPI 95411</v>
          </cell>
        </row>
        <row r="6432">
          <cell r="A6432" t="str">
            <v>SINAPI 95412</v>
          </cell>
        </row>
        <row r="6433">
          <cell r="A6433" t="str">
            <v>SINAPI 95413</v>
          </cell>
        </row>
        <row r="6434">
          <cell r="A6434" t="str">
            <v>SINAPI 95414</v>
          </cell>
        </row>
        <row r="6435">
          <cell r="A6435" t="str">
            <v>SINAPI 95415</v>
          </cell>
        </row>
        <row r="6436">
          <cell r="A6436" t="str">
            <v>SINAPI 95416</v>
          </cell>
        </row>
        <row r="6437">
          <cell r="A6437" t="str">
            <v>SINAPI 95417</v>
          </cell>
        </row>
        <row r="6438">
          <cell r="A6438" t="str">
            <v>SINAPI 95418</v>
          </cell>
        </row>
        <row r="6439">
          <cell r="A6439" t="str">
            <v>SINAPI 95419</v>
          </cell>
        </row>
        <row r="6440">
          <cell r="A6440" t="str">
            <v>SINAPI 95420</v>
          </cell>
        </row>
        <row r="6441">
          <cell r="A6441" t="str">
            <v>SINAPI 95421</v>
          </cell>
        </row>
        <row r="6442">
          <cell r="A6442" t="str">
            <v>SINAPI 95422</v>
          </cell>
        </row>
        <row r="6443">
          <cell r="A6443" t="str">
            <v>SINAPI 95423</v>
          </cell>
        </row>
        <row r="6444">
          <cell r="A6444" t="str">
            <v>SINAPI 95424</v>
          </cell>
        </row>
        <row r="6445">
          <cell r="A6445" t="str">
            <v>SINAPI 100288</v>
          </cell>
        </row>
        <row r="6446">
          <cell r="A6446" t="str">
            <v>SINAPI 100289</v>
          </cell>
        </row>
        <row r="6447">
          <cell r="A6447" t="str">
            <v>SINAPI 100290</v>
          </cell>
        </row>
        <row r="6448">
          <cell r="A6448" t="str">
            <v>SINAPI 100291</v>
          </cell>
        </row>
        <row r="6449">
          <cell r="A6449" t="str">
            <v>SINAPI 100292</v>
          </cell>
        </row>
        <row r="6450">
          <cell r="A6450" t="str">
            <v>SINAPI 100293</v>
          </cell>
        </row>
        <row r="6451">
          <cell r="A6451" t="str">
            <v>SINAPI 100294</v>
          </cell>
        </row>
        <row r="6452">
          <cell r="A6452" t="str">
            <v>SINAPI 100295</v>
          </cell>
        </row>
        <row r="6453">
          <cell r="A6453" t="str">
            <v>SINAPI 100296</v>
          </cell>
        </row>
        <row r="6454">
          <cell r="A6454" t="str">
            <v>SINAPI 100297</v>
          </cell>
        </row>
        <row r="6455">
          <cell r="A6455" t="str">
            <v>SINAPI 100298</v>
          </cell>
        </row>
        <row r="6456">
          <cell r="A6456" t="str">
            <v>SINAPI 100299</v>
          </cell>
        </row>
        <row r="6457">
          <cell r="A6457" t="str">
            <v>SINAPI 100300</v>
          </cell>
        </row>
        <row r="6458">
          <cell r="A6458" t="str">
            <v>SINAPI 100301</v>
          </cell>
        </row>
        <row r="6459">
          <cell r="A6459" t="str">
            <v>SINAPI 100302</v>
          </cell>
        </row>
        <row r="6460">
          <cell r="A6460" t="str">
            <v>SINAPI 100303</v>
          </cell>
        </row>
        <row r="6461">
          <cell r="A6461" t="str">
            <v>SINAPI 100304</v>
          </cell>
        </row>
        <row r="6462">
          <cell r="A6462" t="str">
            <v>SINAPI 100305</v>
          </cell>
        </row>
        <row r="6463">
          <cell r="A6463" t="str">
            <v>SINAPI 100306</v>
          </cell>
        </row>
        <row r="6464">
          <cell r="A6464" t="str">
            <v>SINAPI 100307</v>
          </cell>
        </row>
        <row r="6465">
          <cell r="A6465" t="str">
            <v>SINAPI 100308</v>
          </cell>
        </row>
        <row r="6466">
          <cell r="A6466" t="str">
            <v>SINAPI 100309</v>
          </cell>
        </row>
        <row r="6467">
          <cell r="A6467" t="str">
            <v>SINAPI 100310</v>
          </cell>
        </row>
        <row r="6468">
          <cell r="A6468" t="str">
            <v>SINAPI 100311</v>
          </cell>
        </row>
        <row r="6469">
          <cell r="A6469" t="str">
            <v>SINAPI 100312</v>
          </cell>
        </row>
        <row r="6470">
          <cell r="A6470" t="str">
            <v>SINAPI 100313</v>
          </cell>
        </row>
        <row r="6471">
          <cell r="A6471" t="str">
            <v>SINAPI 100314</v>
          </cell>
        </row>
        <row r="6472">
          <cell r="A6472" t="str">
            <v>SINAPI 100315</v>
          </cell>
        </row>
        <row r="6473">
          <cell r="A6473" t="str">
            <v>SINAPI 100316</v>
          </cell>
        </row>
        <row r="6474">
          <cell r="A6474" t="str">
            <v>SINAPI 100317</v>
          </cell>
        </row>
        <row r="6475">
          <cell r="A6475" t="str">
            <v>SINAPI 100318</v>
          </cell>
        </row>
        <row r="6476">
          <cell r="A6476" t="str">
            <v>SINAPI 100319</v>
          </cell>
        </row>
        <row r="6477">
          <cell r="A6477" t="str">
            <v>SINAPI 100320</v>
          </cell>
        </row>
        <row r="6478">
          <cell r="A6478" t="str">
            <v>SINAPI 100321</v>
          </cell>
        </row>
        <row r="6479">
          <cell r="A6479" t="str">
            <v>SINAPI 99070</v>
          </cell>
        </row>
        <row r="6480">
          <cell r="A6480" t="str">
            <v>SINAPI 99072</v>
          </cell>
        </row>
        <row r="6481">
          <cell r="A6481" t="str">
            <v>SINAPI 99073</v>
          </cell>
        </row>
        <row r="6482">
          <cell r="A6482" t="str">
            <v>SINAPI 99074</v>
          </cell>
        </row>
        <row r="6483">
          <cell r="A6483" t="str">
            <v>SINAPI 99090</v>
          </cell>
        </row>
        <row r="6484">
          <cell r="A6484" t="str">
            <v>SINAPI 99091</v>
          </cell>
        </row>
        <row r="6485">
          <cell r="A6485" t="str">
            <v>SINAPI 99092</v>
          </cell>
        </row>
        <row r="6486">
          <cell r="A6486" t="str">
            <v>SINAPI 99093</v>
          </cell>
        </row>
        <row r="6487">
          <cell r="A6487" t="str">
            <v>SINAPI 96584</v>
          </cell>
        </row>
        <row r="6488">
          <cell r="A6488" t="str">
            <v>SINAPI 96567</v>
          </cell>
        </row>
        <row r="6489">
          <cell r="A6489" t="str">
            <v>SINAPI 96579</v>
          </cell>
        </row>
        <row r="6490">
          <cell r="A6490" t="str">
            <v>SINAPI 96580</v>
          </cell>
        </row>
        <row r="6491">
          <cell r="A6491" t="str">
            <v>SINAPI 96581</v>
          </cell>
        </row>
        <row r="6492">
          <cell r="A6492" t="str">
            <v>SINAPI 96585</v>
          </cell>
        </row>
        <row r="6493">
          <cell r="A6493" t="str">
            <v>SINAPI 96586</v>
          </cell>
        </row>
        <row r="6494">
          <cell r="A6494" t="str">
            <v>SINAPI 96587</v>
          </cell>
        </row>
        <row r="6495">
          <cell r="A6495" t="str">
            <v>SINAPI 96582</v>
          </cell>
        </row>
        <row r="6496">
          <cell r="A6496" t="str">
            <v>SINAPI 96583</v>
          </cell>
        </row>
        <row r="6497">
          <cell r="A6497" t="str">
            <v>SINAPI 96568</v>
          </cell>
        </row>
        <row r="6498">
          <cell r="A6498" t="str">
            <v>SINAPI 95921</v>
          </cell>
        </row>
        <row r="6499">
          <cell r="A6499" t="str">
            <v>SINAPI 96272</v>
          </cell>
        </row>
        <row r="6500">
          <cell r="A6500" t="str">
            <v>SINAPI 95615</v>
          </cell>
        </row>
        <row r="6501">
          <cell r="A6501" t="str">
            <v>SINAPI 99686</v>
          </cell>
        </row>
        <row r="6502">
          <cell r="A6502" t="str">
            <v>SINAPI 99687</v>
          </cell>
        </row>
        <row r="6503">
          <cell r="A6503" t="str">
            <v>SINAPI 99688</v>
          </cell>
        </row>
        <row r="6504">
          <cell r="A6504" t="str">
            <v>SINAPI 99689</v>
          </cell>
        </row>
        <row r="6505">
          <cell r="A6505" t="str">
            <v>SINAPI 99690</v>
          </cell>
        </row>
        <row r="6506">
          <cell r="A6506" t="str">
            <v>SINAPI 99692</v>
          </cell>
        </row>
        <row r="6507">
          <cell r="A6507" t="str">
            <v>SINAPI 95924</v>
          </cell>
        </row>
        <row r="6508">
          <cell r="A6508" t="str">
            <v>SINAPI 95925</v>
          </cell>
        </row>
        <row r="6509">
          <cell r="A6509" t="str">
            <v>SINAPI 95926</v>
          </cell>
        </row>
        <row r="6510">
          <cell r="A6510" t="str">
            <v>SINAPI 95927</v>
          </cell>
        </row>
        <row r="6511">
          <cell r="A6511" t="str">
            <v>SINAPI 95928</v>
          </cell>
        </row>
        <row r="6512">
          <cell r="A6512" t="str">
            <v>SINAPI 95929</v>
          </cell>
        </row>
        <row r="6513">
          <cell r="A6513" t="str">
            <v>SINAPI 95930</v>
          </cell>
        </row>
        <row r="6514">
          <cell r="A6514" t="str">
            <v>SINAPI 95931</v>
          </cell>
        </row>
        <row r="6515">
          <cell r="A6515" t="str">
            <v>SINAPI 95932</v>
          </cell>
        </row>
        <row r="6516">
          <cell r="A6516" t="str">
            <v>SINAPI 95933</v>
          </cell>
        </row>
        <row r="6517">
          <cell r="A6517" t="str">
            <v>SINAPI 95434</v>
          </cell>
        </row>
        <row r="6518">
          <cell r="A6518" t="str">
            <v>SINAPI 95435</v>
          </cell>
        </row>
        <row r="6519">
          <cell r="A6519" t="str">
            <v>SINAPI 95436</v>
          </cell>
        </row>
        <row r="6520">
          <cell r="A6520" t="str">
            <v>SINAPI 95437</v>
          </cell>
        </row>
        <row r="6521">
          <cell r="A6521" t="str">
            <v>SINAPI 95438</v>
          </cell>
        </row>
        <row r="6522">
          <cell r="A6522" t="str">
            <v>SINAPI 95439</v>
          </cell>
        </row>
        <row r="6523">
          <cell r="A6523" t="str">
            <v>SINAPI 95440</v>
          </cell>
        </row>
        <row r="6524">
          <cell r="A6524" t="str">
            <v>SINAPI 95441</v>
          </cell>
        </row>
        <row r="6525">
          <cell r="A6525" t="str">
            <v>SINAPI 95442</v>
          </cell>
        </row>
        <row r="6526">
          <cell r="A6526" t="str">
            <v>SINAPI 95443</v>
          </cell>
        </row>
        <row r="6527">
          <cell r="A6527" t="str">
            <v>SINAPI 95444</v>
          </cell>
        </row>
        <row r="6528">
          <cell r="A6528" t="str">
            <v>SINAPI 95447</v>
          </cell>
        </row>
        <row r="6529">
          <cell r="A6529" t="str">
            <v>SINAPI 96144</v>
          </cell>
        </row>
        <row r="6530">
          <cell r="A6530" t="str">
            <v>SINAPI 96145</v>
          </cell>
        </row>
        <row r="6531">
          <cell r="A6531" t="str">
            <v>SINAPI 96146</v>
          </cell>
        </row>
        <row r="6532">
          <cell r="A6532" t="str">
            <v>SINAPI 96147</v>
          </cell>
        </row>
        <row r="6533">
          <cell r="A6533" t="str">
            <v>SINAPI 96148</v>
          </cell>
        </row>
        <row r="6534">
          <cell r="A6534" t="str">
            <v>SINAPI 95156</v>
          </cell>
        </row>
        <row r="6535">
          <cell r="A6535" t="str">
            <v>SINAPI 96149</v>
          </cell>
        </row>
        <row r="6536">
          <cell r="A6536" t="str">
            <v>SINAPI 96150</v>
          </cell>
        </row>
        <row r="6537">
          <cell r="A6537" t="str">
            <v>SINAPI 95610</v>
          </cell>
        </row>
        <row r="6538">
          <cell r="A6538" t="str">
            <v>SINAPI 96777</v>
          </cell>
        </row>
        <row r="6539">
          <cell r="A6539" t="str">
            <v>SINAPI 96778</v>
          </cell>
        </row>
        <row r="6540">
          <cell r="A6540" t="str">
            <v>SINAPI 96779</v>
          </cell>
        </row>
        <row r="6541">
          <cell r="A6541" t="str">
            <v>SINAPI 96780</v>
          </cell>
        </row>
        <row r="6542">
          <cell r="A6542" t="str">
            <v>SINAPI 96791</v>
          </cell>
        </row>
        <row r="6543">
          <cell r="A6543" t="str">
            <v>SINAPI 96792</v>
          </cell>
        </row>
        <row r="6544">
          <cell r="A6544" t="str">
            <v>SINAPI 96913</v>
          </cell>
        </row>
        <row r="6545">
          <cell r="A6545" t="str">
            <v>SINAPI 96914</v>
          </cell>
        </row>
        <row r="6546">
          <cell r="A6546" t="str">
            <v>SINAPI 96915</v>
          </cell>
        </row>
        <row r="6547">
          <cell r="A6547" t="str">
            <v>SINAPI 96916</v>
          </cell>
        </row>
        <row r="6548">
          <cell r="A6548" t="str">
            <v>SINAPI 96919</v>
          </cell>
        </row>
        <row r="6549">
          <cell r="A6549" t="str">
            <v>SINAPI 96910</v>
          </cell>
        </row>
        <row r="6550">
          <cell r="A6550" t="str">
            <v>SINAPI 96911</v>
          </cell>
        </row>
        <row r="6551">
          <cell r="A6551" t="str">
            <v>SINAPI 96912</v>
          </cell>
        </row>
        <row r="6552">
          <cell r="A6552" t="str">
            <v>SINAPI 96782</v>
          </cell>
        </row>
        <row r="6553">
          <cell r="A6553" t="str">
            <v>SINAPI 96783</v>
          </cell>
        </row>
        <row r="6554">
          <cell r="A6554" t="str">
            <v>SINAPI 96784</v>
          </cell>
        </row>
        <row r="6555">
          <cell r="A6555" t="str">
            <v>SINAPI 96785</v>
          </cell>
        </row>
        <row r="6556">
          <cell r="A6556" t="str">
            <v>SINAPI 96786</v>
          </cell>
        </row>
        <row r="6557">
          <cell r="A6557" t="str">
            <v>SINAPI 99406</v>
          </cell>
        </row>
        <row r="6558">
          <cell r="A6558" t="str">
            <v>SINAPI 96781</v>
          </cell>
        </row>
        <row r="6559">
          <cell r="A6559" t="str">
            <v>SINAPI 96918</v>
          </cell>
        </row>
        <row r="6560">
          <cell r="A6560" t="str">
            <v>SINAPI 95613</v>
          </cell>
        </row>
        <row r="6561">
          <cell r="A6561" t="str">
            <v>SINAPI 96269</v>
          </cell>
        </row>
        <row r="6562">
          <cell r="A6562" t="str">
            <v>SINAPI 96270</v>
          </cell>
        </row>
        <row r="6563">
          <cell r="A6563" t="str">
            <v>SINAPI 96271</v>
          </cell>
        </row>
        <row r="6564">
          <cell r="A6564" t="str">
            <v>SINAPI 96273</v>
          </cell>
        </row>
        <row r="6565">
          <cell r="A6565" t="str">
            <v>SINAPI 96274</v>
          </cell>
        </row>
        <row r="6566">
          <cell r="A6566" t="str">
            <v>SINAPI 96275</v>
          </cell>
        </row>
        <row r="6567">
          <cell r="A6567" t="str">
            <v>SINAPI 96276</v>
          </cell>
        </row>
        <row r="6568">
          <cell r="A6568" t="str">
            <v>SINAPI 95920</v>
          </cell>
        </row>
        <row r="6569">
          <cell r="A6569" t="str">
            <v>SINAPI 95611</v>
          </cell>
        </row>
        <row r="6570">
          <cell r="A6570" t="str">
            <v>SINAPI 95614</v>
          </cell>
        </row>
        <row r="6571">
          <cell r="A6571" t="str">
            <v>SINAPI 96325</v>
          </cell>
        </row>
        <row r="6572">
          <cell r="A6572" t="str">
            <v>SINAPI 96326</v>
          </cell>
        </row>
        <row r="6573">
          <cell r="A6573" t="str">
            <v>SINAPI 96330</v>
          </cell>
        </row>
        <row r="6574">
          <cell r="A6574" t="str">
            <v>SINAPI 95910</v>
          </cell>
        </row>
        <row r="6575">
          <cell r="A6575" t="str">
            <v>SINAPI 95831</v>
          </cell>
        </row>
        <row r="6576">
          <cell r="A6576" t="str">
            <v>SINAPI 96327</v>
          </cell>
        </row>
        <row r="6577">
          <cell r="A6577" t="str">
            <v>SINAPI 96328</v>
          </cell>
        </row>
        <row r="6578">
          <cell r="A6578" t="str">
            <v>SINAPI 96329</v>
          </cell>
        </row>
        <row r="6579">
          <cell r="A6579" t="str">
            <v>SINAPI 96943</v>
          </cell>
        </row>
        <row r="6580">
          <cell r="A6580" t="str">
            <v>SINAPI 96944</v>
          </cell>
        </row>
        <row r="6581">
          <cell r="A6581" t="str">
            <v>SINAPI 96945</v>
          </cell>
        </row>
        <row r="6582">
          <cell r="A6582" t="str">
            <v>SINAPI 96946</v>
          </cell>
        </row>
        <row r="6583">
          <cell r="A6583" t="str">
            <v>SINAPI 96947</v>
          </cell>
        </row>
        <row r="6584">
          <cell r="A6584" t="str">
            <v>SINAPI 96948</v>
          </cell>
        </row>
        <row r="6585">
          <cell r="A6585" t="str">
            <v>SINAPI 97846</v>
          </cell>
        </row>
        <row r="6586">
          <cell r="A6586" t="str">
            <v>SINAPI 97847</v>
          </cell>
        </row>
        <row r="6587">
          <cell r="A6587" t="str">
            <v>SINAPI 97848</v>
          </cell>
        </row>
        <row r="6588">
          <cell r="A6588" t="str">
            <v>SINAPI 97849</v>
          </cell>
        </row>
        <row r="6589">
          <cell r="A6589" t="str">
            <v>SINAPI 97850</v>
          </cell>
        </row>
        <row r="6590">
          <cell r="A6590" t="str">
            <v>SINAPI 97851</v>
          </cell>
        </row>
        <row r="6591">
          <cell r="A6591" t="str">
            <v>SINAPI 97852</v>
          </cell>
        </row>
        <row r="6592">
          <cell r="A6592" t="str">
            <v>SINAPI 96950</v>
          </cell>
        </row>
        <row r="6593">
          <cell r="A6593" t="str">
            <v>SINAPI 96951</v>
          </cell>
        </row>
        <row r="6594">
          <cell r="A6594" t="str">
            <v>SINAPI 96952</v>
          </cell>
        </row>
        <row r="6595">
          <cell r="A6595" t="str">
            <v>SINAPI 96953</v>
          </cell>
        </row>
        <row r="6596">
          <cell r="A6596" t="str">
            <v>SINAPI 97193</v>
          </cell>
        </row>
        <row r="6597">
          <cell r="A6597" t="str">
            <v>SINAPI 97194</v>
          </cell>
        </row>
        <row r="6598">
          <cell r="A6598" t="str">
            <v>SINAPI 97195</v>
          </cell>
        </row>
        <row r="6599">
          <cell r="A6599" t="str">
            <v>SINAPI 97198</v>
          </cell>
        </row>
        <row r="6600">
          <cell r="A6600" t="str">
            <v>SINAPI 97199</v>
          </cell>
        </row>
        <row r="6601">
          <cell r="A6601" t="str">
            <v>SINAPI 97200</v>
          </cell>
        </row>
        <row r="6602">
          <cell r="A6602" t="str">
            <v>SINAPI 97201</v>
          </cell>
        </row>
        <row r="6603">
          <cell r="A6603" t="str">
            <v>SINAPI 97202</v>
          </cell>
        </row>
        <row r="6604">
          <cell r="A6604" t="str">
            <v>SINAPI 97203</v>
          </cell>
        </row>
        <row r="6605">
          <cell r="A6605" t="str">
            <v>SINAPI 97204</v>
          </cell>
        </row>
        <row r="6606">
          <cell r="A6606" t="str">
            <v>SINAPI 97205</v>
          </cell>
        </row>
        <row r="6607">
          <cell r="A6607" t="str">
            <v>SINAPI 97206</v>
          </cell>
        </row>
        <row r="6608">
          <cell r="A6608" t="str">
            <v>SINAPI 97207</v>
          </cell>
        </row>
        <row r="6609">
          <cell r="A6609" t="str">
            <v>SINAPI 97208</v>
          </cell>
        </row>
        <row r="6610">
          <cell r="A6610" t="str">
            <v>SINAPI 97209</v>
          </cell>
        </row>
        <row r="6611">
          <cell r="A6611" t="str">
            <v>SINAPI 97210</v>
          </cell>
        </row>
        <row r="6612">
          <cell r="A6612" t="str">
            <v>SINAPI 97838</v>
          </cell>
        </row>
        <row r="6613">
          <cell r="A6613" t="str">
            <v>SINAPI 97839</v>
          </cell>
        </row>
        <row r="6614">
          <cell r="A6614" t="str">
            <v>SINAPI 96954</v>
          </cell>
        </row>
        <row r="6615">
          <cell r="A6615" t="str">
            <v>SINAPI 96955</v>
          </cell>
        </row>
        <row r="6616">
          <cell r="A6616" t="str">
            <v>SINAPI 96956</v>
          </cell>
        </row>
        <row r="6617">
          <cell r="A6617" t="str">
            <v>SINAPI 96957</v>
          </cell>
        </row>
        <row r="6618">
          <cell r="A6618" t="str">
            <v>SINAPI 96958</v>
          </cell>
        </row>
        <row r="6619">
          <cell r="A6619" t="str">
            <v>SINAPI 96959</v>
          </cell>
        </row>
        <row r="6620">
          <cell r="A6620" t="str">
            <v>SINAPI 96960</v>
          </cell>
        </row>
        <row r="6621">
          <cell r="A6621" t="str">
            <v>SINAPI 97212</v>
          </cell>
        </row>
        <row r="6622">
          <cell r="A6622" t="str">
            <v>SINAPI 97213</v>
          </cell>
        </row>
        <row r="6623">
          <cell r="A6623" t="str">
            <v>SINAPI 97214</v>
          </cell>
        </row>
        <row r="6624">
          <cell r="A6624" t="str">
            <v>SINAPI 97215</v>
          </cell>
        </row>
        <row r="6625">
          <cell r="A6625" t="str">
            <v>SINAPI 97216</v>
          </cell>
        </row>
        <row r="6626">
          <cell r="A6626" t="str">
            <v>SINAPI 97217</v>
          </cell>
        </row>
        <row r="6627">
          <cell r="A6627" t="str">
            <v>SINAPI 97218</v>
          </cell>
        </row>
        <row r="6628">
          <cell r="A6628" t="str">
            <v>SINAPI 97228</v>
          </cell>
        </row>
        <row r="6629">
          <cell r="A6629" t="str">
            <v>SINAPI 98316</v>
          </cell>
        </row>
        <row r="6630">
          <cell r="A6630" t="str">
            <v>SINAPI 97869</v>
          </cell>
        </row>
        <row r="6631">
          <cell r="A6631" t="str">
            <v>SINAPI 97853</v>
          </cell>
        </row>
        <row r="6632">
          <cell r="A6632" t="str">
            <v>SINAPI 97854</v>
          </cell>
        </row>
        <row r="6633">
          <cell r="A6633" t="str">
            <v>SINAPI 97855</v>
          </cell>
        </row>
        <row r="6634">
          <cell r="A6634" t="str">
            <v>SINAPI 97870</v>
          </cell>
        </row>
        <row r="6635">
          <cell r="A6635" t="str">
            <v>SINAPI 97856</v>
          </cell>
        </row>
        <row r="6636">
          <cell r="A6636" t="str">
            <v>SINAPI 97871</v>
          </cell>
        </row>
        <row r="6637">
          <cell r="A6637" t="str">
            <v>SINAPI 97219</v>
          </cell>
        </row>
        <row r="6638">
          <cell r="A6638" t="str">
            <v>SINAPI 97840</v>
          </cell>
        </row>
        <row r="6639">
          <cell r="A6639" t="str">
            <v>SINAPI 97841</v>
          </cell>
        </row>
        <row r="6640">
          <cell r="A6640" t="str">
            <v>SINAPI 97211</v>
          </cell>
        </row>
        <row r="6641">
          <cell r="A6641" t="str">
            <v>SINAPI 97842</v>
          </cell>
        </row>
        <row r="6642">
          <cell r="A6642" t="str">
            <v>SINAPI 97843</v>
          </cell>
        </row>
        <row r="6643">
          <cell r="A6643" t="str">
            <v>SINAPI 97844</v>
          </cell>
        </row>
        <row r="6644">
          <cell r="A6644" t="str">
            <v>SINAPI 97845</v>
          </cell>
        </row>
        <row r="6645">
          <cell r="A6645" t="str">
            <v>SINAPI 96949</v>
          </cell>
        </row>
        <row r="6646">
          <cell r="A6646" t="str">
            <v>SINAPI 97867</v>
          </cell>
        </row>
        <row r="6647">
          <cell r="A6647" t="str">
            <v>SINAPI 97868</v>
          </cell>
        </row>
        <row r="6648">
          <cell r="A6648" t="str">
            <v>SINAPI 97220</v>
          </cell>
        </row>
        <row r="6649">
          <cell r="A6649" t="str">
            <v>SINAPI 97221</v>
          </cell>
        </row>
        <row r="6650">
          <cell r="A6650" t="str">
            <v>SINAPI 97222</v>
          </cell>
        </row>
        <row r="6651">
          <cell r="A6651" t="str">
            <v>SINAPI 97223</v>
          </cell>
        </row>
        <row r="6652">
          <cell r="A6652" t="str">
            <v>SINAPI 97224</v>
          </cell>
        </row>
        <row r="6653">
          <cell r="A6653" t="str">
            <v>SINAPI 97225</v>
          </cell>
        </row>
        <row r="6654">
          <cell r="A6654" t="str">
            <v>SINAPI 97226</v>
          </cell>
        </row>
        <row r="6655">
          <cell r="A6655" t="str">
            <v>SINAPI 97227</v>
          </cell>
        </row>
        <row r="6656">
          <cell r="A6656" t="str">
            <v>SINAPI 99069</v>
          </cell>
        </row>
        <row r="6657">
          <cell r="A6657" t="str">
            <v>SINAPI 97873</v>
          </cell>
        </row>
        <row r="6658">
          <cell r="A6658" t="str">
            <v>SINAPI 97872</v>
          </cell>
        </row>
        <row r="6659">
          <cell r="A6659" t="str">
            <v>SINAPI 99075</v>
          </cell>
        </row>
        <row r="6660">
          <cell r="A6660" t="str">
            <v>SINAPI 99076</v>
          </cell>
        </row>
        <row r="6661">
          <cell r="A6661" t="str">
            <v>SINAPI 99077</v>
          </cell>
        </row>
        <row r="6662">
          <cell r="A6662" t="str">
            <v>SINAPI 99078</v>
          </cell>
        </row>
        <row r="6663">
          <cell r="A6663" t="str">
            <v>SINAPI 99079</v>
          </cell>
        </row>
        <row r="6664">
          <cell r="A6664" t="str">
            <v>SINAPI 99094</v>
          </cell>
        </row>
        <row r="6665">
          <cell r="A6665" t="str">
            <v>SINAPI 99095</v>
          </cell>
        </row>
        <row r="6666">
          <cell r="A6666" t="str">
            <v>SINAPI 99096</v>
          </cell>
        </row>
        <row r="6667">
          <cell r="A6667" t="str">
            <v>SINAPI 99097</v>
          </cell>
        </row>
        <row r="6668">
          <cell r="A6668" t="str">
            <v>SINAPI 99098</v>
          </cell>
        </row>
        <row r="6669">
          <cell r="A6669" t="str">
            <v>SINAPI 99099</v>
          </cell>
        </row>
        <row r="6670">
          <cell r="A6670" t="str">
            <v>SINAPI 99100</v>
          </cell>
        </row>
        <row r="6671">
          <cell r="A6671" t="str">
            <v>SINAPI 99696</v>
          </cell>
        </row>
        <row r="6672">
          <cell r="A6672" t="str">
            <v>SINAPI 99697</v>
          </cell>
        </row>
        <row r="6673">
          <cell r="A6673" t="str">
            <v>SINAPI 99698</v>
          </cell>
        </row>
        <row r="6674">
          <cell r="A6674" t="str">
            <v>SINAPI 99699</v>
          </cell>
        </row>
        <row r="6675">
          <cell r="A6675" t="str">
            <v>SINAPI 99066</v>
          </cell>
        </row>
        <row r="6676">
          <cell r="A6676" t="str">
            <v>SINAPI 99067</v>
          </cell>
        </row>
        <row r="6677">
          <cell r="A6677" t="str">
            <v>SINAPI 99068</v>
          </cell>
        </row>
        <row r="6678">
          <cell r="A6678" t="str">
            <v>SINAPI 99080</v>
          </cell>
        </row>
        <row r="6679">
          <cell r="A6679" t="str">
            <v>SINAPI 99081</v>
          </cell>
        </row>
        <row r="6680">
          <cell r="A6680" t="str">
            <v>SINAPI 99082</v>
          </cell>
        </row>
        <row r="6681">
          <cell r="A6681" t="str">
            <v>SINAPI 99083</v>
          </cell>
        </row>
        <row r="6682">
          <cell r="A6682" t="str">
            <v>SINAPI 99084</v>
          </cell>
        </row>
        <row r="6683">
          <cell r="A6683" t="str">
            <v>SINAPI 99085</v>
          </cell>
        </row>
        <row r="6684">
          <cell r="A6684" t="str">
            <v>SINAPI 99086</v>
          </cell>
        </row>
        <row r="6685">
          <cell r="A6685" t="str">
            <v>SINAPI 99087</v>
          </cell>
        </row>
        <row r="6686">
          <cell r="A6686" t="str">
            <v>SINAPI 99088</v>
          </cell>
        </row>
        <row r="6687">
          <cell r="A6687" t="str">
            <v>SINAPI 99089</v>
          </cell>
        </row>
        <row r="6688">
          <cell r="A6688" t="str">
            <v>SINAPI 99101</v>
          </cell>
        </row>
        <row r="6689">
          <cell r="A6689" t="str">
            <v>SINAPI 99102</v>
          </cell>
        </row>
        <row r="6690">
          <cell r="A6690" t="str">
            <v>SINAPI 95144</v>
          </cell>
        </row>
        <row r="6691">
          <cell r="A6691" t="str">
            <v>SINAPI 95145</v>
          </cell>
        </row>
        <row r="6692">
          <cell r="A6692" t="str">
            <v>SINAPI 96141</v>
          </cell>
        </row>
        <row r="6693">
          <cell r="A6693" t="str">
            <v>SINAPI 96142</v>
          </cell>
        </row>
        <row r="6694">
          <cell r="A6694" t="str">
            <v>SINAPI 95143</v>
          </cell>
        </row>
        <row r="6695">
          <cell r="A6695" t="str">
            <v>SINAPI 95922</v>
          </cell>
        </row>
        <row r="6696">
          <cell r="A6696" t="str">
            <v>SINAPI 95923</v>
          </cell>
        </row>
        <row r="6697">
          <cell r="A6697" t="str">
            <v>SINAPI 96143</v>
          </cell>
        </row>
        <row r="6698">
          <cell r="A6698" t="str">
            <v>SINAPI 99691</v>
          </cell>
        </row>
        <row r="6699">
          <cell r="A6699" t="str">
            <v>SINAPI 96439</v>
          </cell>
        </row>
        <row r="6700">
          <cell r="A6700" t="str">
            <v>SINAPI 96440</v>
          </cell>
        </row>
        <row r="6701">
          <cell r="A6701" t="str">
            <v>SINAPI 90396</v>
          </cell>
        </row>
        <row r="6702">
          <cell r="A6702" t="str">
            <v>SINAPI 92622</v>
          </cell>
        </row>
        <row r="6703">
          <cell r="A6703" t="str">
            <v>SINAPI 95146</v>
          </cell>
        </row>
        <row r="6704">
          <cell r="A6704" t="str">
            <v>SINAPI 95147</v>
          </cell>
        </row>
        <row r="6705">
          <cell r="A6705" t="str">
            <v>SINAPI 95148</v>
          </cell>
        </row>
        <row r="6706">
          <cell r="A6706" t="str">
            <v>SINAPI 95150</v>
          </cell>
        </row>
        <row r="6707">
          <cell r="A6707" t="str">
            <v>SINAPI 95912</v>
          </cell>
        </row>
        <row r="6708">
          <cell r="A6708" t="str">
            <v>SINAPI 95913</v>
          </cell>
        </row>
        <row r="6709">
          <cell r="A6709" t="str">
            <v>SINAPI 95914</v>
          </cell>
        </row>
        <row r="6710">
          <cell r="A6710" t="str">
            <v>SINAPI 95915</v>
          </cell>
        </row>
        <row r="6711">
          <cell r="A6711" t="str">
            <v>SINAPI 95916</v>
          </cell>
        </row>
        <row r="6712">
          <cell r="A6712" t="str">
            <v>SINAPI 95918</v>
          </cell>
        </row>
        <row r="6713">
          <cell r="A6713" t="str">
            <v>SINAPI 95919</v>
          </cell>
        </row>
        <row r="6714">
          <cell r="A6714" t="str">
            <v>SINAPI 95151</v>
          </cell>
        </row>
        <row r="6715">
          <cell r="A6715" t="str">
            <v>SINAPI 95153</v>
          </cell>
        </row>
        <row r="6716">
          <cell r="A6716" t="str">
            <v>SINAPI 95155</v>
          </cell>
        </row>
        <row r="6717">
          <cell r="A6717" t="str">
            <v>SINAPI 95911</v>
          </cell>
        </row>
        <row r="6718">
          <cell r="A6718" t="str">
            <v>SINAPI 99693</v>
          </cell>
        </row>
        <row r="6719">
          <cell r="A6719" t="str">
            <v>SINAPI 99694</v>
          </cell>
        </row>
        <row r="6720">
          <cell r="A6720" t="str">
            <v>SINAPI 99407</v>
          </cell>
        </row>
        <row r="6721">
          <cell r="A6721" t="str">
            <v>SINAPI 99408</v>
          </cell>
        </row>
        <row r="6722">
          <cell r="A6722" t="str">
            <v>SINAPI 99409</v>
          </cell>
        </row>
        <row r="6723">
          <cell r="A6723" t="str">
            <v>SINAPI 99410</v>
          </cell>
        </row>
        <row r="6724">
          <cell r="A6724" t="str">
            <v>SINAPI 99411</v>
          </cell>
        </row>
        <row r="6725">
          <cell r="A6725" t="str">
            <v>SINAPI 99355</v>
          </cell>
        </row>
        <row r="6726">
          <cell r="A6726" t="str">
            <v>SINAPI 99367</v>
          </cell>
        </row>
        <row r="6727">
          <cell r="A6727" t="str">
            <v>SINAPI 99368</v>
          </cell>
        </row>
        <row r="6728">
          <cell r="A6728" t="str">
            <v>SINAPI 99369</v>
          </cell>
        </row>
        <row r="6729">
          <cell r="A6729" t="str">
            <v>SINAPI 99358</v>
          </cell>
        </row>
        <row r="6730">
          <cell r="A6730" t="str">
            <v>SINAPI 99356</v>
          </cell>
        </row>
        <row r="6731">
          <cell r="A6731" t="str">
            <v>SINAPI 99365</v>
          </cell>
        </row>
        <row r="6732">
          <cell r="A6732" t="str">
            <v>SINAPI 99370</v>
          </cell>
        </row>
        <row r="6733">
          <cell r="A6733" t="str">
            <v>SINAPI 99366</v>
          </cell>
        </row>
        <row r="6734">
          <cell r="A6734" t="str">
            <v>SINAPI 99357</v>
          </cell>
        </row>
        <row r="6735">
          <cell r="A6735" t="str">
            <v>SINAPI 99354</v>
          </cell>
        </row>
        <row r="6736">
          <cell r="A6736" t="str">
            <v>SINAPI 99141</v>
          </cell>
        </row>
        <row r="6737">
          <cell r="A6737" t="str">
            <v>SINAPI 99129</v>
          </cell>
        </row>
        <row r="6738">
          <cell r="A6738" t="str">
            <v>SINAPI 99142</v>
          </cell>
        </row>
        <row r="6739">
          <cell r="A6739" t="str">
            <v>SINAPI 99132</v>
          </cell>
        </row>
        <row r="6740">
          <cell r="A6740" t="str">
            <v>SINAPI 99133</v>
          </cell>
        </row>
        <row r="6741">
          <cell r="A6741" t="str">
            <v>SINAPI 99131</v>
          </cell>
        </row>
        <row r="6742">
          <cell r="A6742" t="str">
            <v>SINAPI 99139</v>
          </cell>
        </row>
        <row r="6743">
          <cell r="A6743" t="str">
            <v>SINAPI 99130</v>
          </cell>
        </row>
        <row r="6744">
          <cell r="A6744" t="str">
            <v>SINAPI 99201</v>
          </cell>
        </row>
        <row r="6745">
          <cell r="A6745" t="str">
            <v>SINAPI 95826</v>
          </cell>
        </row>
        <row r="6746">
          <cell r="A6746" t="str">
            <v>SINAPI 95827</v>
          </cell>
        </row>
        <row r="6747">
          <cell r="A6747" t="str">
            <v>SINAPI 95828</v>
          </cell>
        </row>
        <row r="6748">
          <cell r="A6748" t="str">
            <v>SINAPI 99140</v>
          </cell>
        </row>
        <row r="6749">
          <cell r="A6749" t="str">
            <v>SINAPI 99359</v>
          </cell>
        </row>
        <row r="6750">
          <cell r="A6750" t="str">
            <v>SINAPI 99695</v>
          </cell>
        </row>
        <row r="6751">
          <cell r="A6751" t="str">
            <v>SINAPI 95612</v>
          </cell>
        </row>
        <row r="6752">
          <cell r="A6752" t="str">
            <v>SINAPI 96139</v>
          </cell>
        </row>
        <row r="6753">
          <cell r="A6753" t="str">
            <v>SINAPI 96437</v>
          </cell>
        </row>
        <row r="6754">
          <cell r="A6754" t="str">
            <v>SINAPI 96443</v>
          </cell>
        </row>
        <row r="6755">
          <cell r="A6755" t="str">
            <v>SINAPI 96444</v>
          </cell>
        </row>
        <row r="6756">
          <cell r="A6756" t="str">
            <v>SINAPI 96448</v>
          </cell>
        </row>
        <row r="6757">
          <cell r="A6757" t="str">
            <v>SINAPI 99103</v>
          </cell>
        </row>
        <row r="6758">
          <cell r="A6758" t="str">
            <v>SINAPI 94909</v>
          </cell>
        </row>
        <row r="6759">
          <cell r="A6759" t="str">
            <v>SINAPI 94910</v>
          </cell>
        </row>
        <row r="6760">
          <cell r="A6760" t="str">
            <v>SINAPI 94911</v>
          </cell>
        </row>
        <row r="6761">
          <cell r="A6761" t="str">
            <v>SINAPI 94912</v>
          </cell>
        </row>
        <row r="6762">
          <cell r="A6762" t="str">
            <v>SINAPI 94913</v>
          </cell>
        </row>
        <row r="6763">
          <cell r="A6763" t="str">
            <v>SINAPI 96140</v>
          </cell>
        </row>
        <row r="6764">
          <cell r="A6764" t="str">
            <v>SINAPI 95154</v>
          </cell>
        </row>
        <row r="6765">
          <cell r="A6765" t="str">
            <v>SINAPI 90394</v>
          </cell>
        </row>
        <row r="6766">
          <cell r="A6766" t="str">
            <v>SINAPI 95431</v>
          </cell>
        </row>
        <row r="6767">
          <cell r="A6767" t="str">
            <v>SINAPI 95432</v>
          </cell>
        </row>
        <row r="6768">
          <cell r="A6768" t="str">
            <v>SINAPI 95832</v>
          </cell>
        </row>
        <row r="6769">
          <cell r="A6769" t="str">
            <v>SINAPI 95833</v>
          </cell>
        </row>
        <row r="6770">
          <cell r="A6770" t="str">
            <v>SINAPI 96331</v>
          </cell>
        </row>
        <row r="6771">
          <cell r="A6771" t="str">
            <v>SINAPI 96332</v>
          </cell>
        </row>
        <row r="6772">
          <cell r="A6772" t="str">
            <v>SINAPI 96441</v>
          </cell>
        </row>
        <row r="6773">
          <cell r="A6773" t="str">
            <v>SINAPI 96449</v>
          </cell>
        </row>
        <row r="6774">
          <cell r="A6774" t="str">
            <v>SINAPI 96450</v>
          </cell>
        </row>
        <row r="6775">
          <cell r="A6775" t="str">
            <v>SINAPI 96451</v>
          </cell>
        </row>
        <row r="6776">
          <cell r="A6776" t="str">
            <v>SINAPI 96452</v>
          </cell>
        </row>
        <row r="6777">
          <cell r="A6777" t="str">
            <v>SINAPI 96453</v>
          </cell>
        </row>
        <row r="6778">
          <cell r="A6778" t="str">
            <v>SINAPI 96454</v>
          </cell>
        </row>
        <row r="6779">
          <cell r="A6779" t="str">
            <v>SINAPI 96570</v>
          </cell>
        </row>
        <row r="6780">
          <cell r="A6780" t="str">
            <v>SINAPI 96571</v>
          </cell>
        </row>
        <row r="6781">
          <cell r="A6781" t="str">
            <v>SINAPI 96572</v>
          </cell>
        </row>
        <row r="6782">
          <cell r="A6782" t="str">
            <v>SINAPI 96573</v>
          </cell>
        </row>
        <row r="6783">
          <cell r="A6783" t="str">
            <v>SINAPI 96574</v>
          </cell>
        </row>
        <row r="6784">
          <cell r="A6784" t="str">
            <v>SINAPI 96575</v>
          </cell>
        </row>
        <row r="6785">
          <cell r="A6785" t="str">
            <v>SINAPI 96787</v>
          </cell>
        </row>
        <row r="6786">
          <cell r="A6786" t="str">
            <v>SINAPI 96788</v>
          </cell>
        </row>
        <row r="6787">
          <cell r="A6787" t="str">
            <v>SINAPI 96789</v>
          </cell>
        </row>
        <row r="6788">
          <cell r="A6788" t="str">
            <v>SINAPI 96917</v>
          </cell>
        </row>
        <row r="6789">
          <cell r="A6789" t="str">
            <v>SINAPI 97857</v>
          </cell>
        </row>
        <row r="6790">
          <cell r="A6790" t="str">
            <v>SINAPI 97858</v>
          </cell>
        </row>
        <row r="6791">
          <cell r="A6791" t="str">
            <v>SINAPI 97859</v>
          </cell>
        </row>
        <row r="6792">
          <cell r="A6792" t="str">
            <v>SINAPI 97860</v>
          </cell>
        </row>
        <row r="6793">
          <cell r="A6793" t="str">
            <v>SINAPI 97861</v>
          </cell>
        </row>
        <row r="6794">
          <cell r="A6794" t="str">
            <v>SINAPI 97862</v>
          </cell>
        </row>
        <row r="6795">
          <cell r="A6795" t="str">
            <v>SINAPI 97863</v>
          </cell>
        </row>
        <row r="6796">
          <cell r="A6796" t="str">
            <v>SINAPI 97864</v>
          </cell>
        </row>
        <row r="6797">
          <cell r="A6797" t="str">
            <v>SINAPI 97865</v>
          </cell>
        </row>
        <row r="6798">
          <cell r="A6798" t="str">
            <v>SINAPI 97866</v>
          </cell>
        </row>
        <row r="6799">
          <cell r="A6799" t="str">
            <v>SINAPI 99134</v>
          </cell>
        </row>
        <row r="6800">
          <cell r="A6800" t="str">
            <v>SINAPI 99135</v>
          </cell>
        </row>
        <row r="6801">
          <cell r="A6801" t="str">
            <v>SINAPI 99136</v>
          </cell>
        </row>
        <row r="6802">
          <cell r="A6802" t="str">
            <v>SINAPI 99137</v>
          </cell>
        </row>
        <row r="6803">
          <cell r="A6803" t="str">
            <v>SINAPI 99138</v>
          </cell>
        </row>
        <row r="6804">
          <cell r="A6804" t="str">
            <v>SINAPI 99197</v>
          </cell>
        </row>
        <row r="6805">
          <cell r="A6805" t="str">
            <v>SINAPI 99199</v>
          </cell>
        </row>
        <row r="6806">
          <cell r="A6806" t="str">
            <v>SINAPI 99200</v>
          </cell>
        </row>
        <row r="6807">
          <cell r="A6807" t="str">
            <v>SINAPI 99360</v>
          </cell>
        </row>
        <row r="6808">
          <cell r="A6808" t="str">
            <v>SINAPI 99361</v>
          </cell>
        </row>
        <row r="6809">
          <cell r="A6809" t="str">
            <v>SINAPI 99362</v>
          </cell>
        </row>
        <row r="6810">
          <cell r="A6810" t="str">
            <v>SINAPI 99363</v>
          </cell>
        </row>
        <row r="6811">
          <cell r="A6811" t="str">
            <v>SINAPI 99364</v>
          </cell>
        </row>
        <row r="6812">
          <cell r="A6812" t="str">
            <v>SINAPI 99405</v>
          </cell>
        </row>
        <row r="6813">
          <cell r="A6813" t="str">
            <v>SINAPI 99412</v>
          </cell>
        </row>
        <row r="6814">
          <cell r="A6814" t="str">
            <v>SINAPI 99413</v>
          </cell>
        </row>
        <row r="6815">
          <cell r="A6815" t="str">
            <v>SINAPI 99414</v>
          </cell>
        </row>
        <row r="6816">
          <cell r="A6816" t="str">
            <v>SINAPI 99415</v>
          </cell>
        </row>
        <row r="6817">
          <cell r="A6817" t="str">
            <v>SINAPI 99416</v>
          </cell>
        </row>
        <row r="6818">
          <cell r="A6818" t="str">
            <v>SINAPI 95830</v>
          </cell>
        </row>
        <row r="6819">
          <cell r="A6819" t="str">
            <v>SINAPI 93573</v>
          </cell>
        </row>
        <row r="6820">
          <cell r="A6820" t="str">
            <v>SINAPI 93574</v>
          </cell>
        </row>
        <row r="6821">
          <cell r="A6821" t="str">
            <v>SINAPI 93575</v>
          </cell>
        </row>
        <row r="6822">
          <cell r="A6822" t="str">
            <v>SINAPI 93576</v>
          </cell>
        </row>
        <row r="6823">
          <cell r="A6823" t="str">
            <v>SINAPI 93577</v>
          </cell>
        </row>
        <row r="6824">
          <cell r="A6824" t="str">
            <v>SINAPI 93578</v>
          </cell>
        </row>
        <row r="6825">
          <cell r="A6825" t="str">
            <v>SINAPI 93579</v>
          </cell>
        </row>
        <row r="6826">
          <cell r="A6826" t="str">
            <v>SINAPI 93580</v>
          </cell>
        </row>
        <row r="6827">
          <cell r="A6827" t="str">
            <v>SINAPI 93581</v>
          </cell>
        </row>
        <row r="6828">
          <cell r="A6828" t="str">
            <v>SINAPI 93787</v>
          </cell>
        </row>
        <row r="6829">
          <cell r="A6829" t="str">
            <v>SINAPI 94502</v>
          </cell>
        </row>
        <row r="6830">
          <cell r="A6830" t="str">
            <v>SINAPI 94503</v>
          </cell>
        </row>
        <row r="6831">
          <cell r="A6831" t="str">
            <v>SINAPI 94505</v>
          </cell>
        </row>
        <row r="6832">
          <cell r="A6832" t="str">
            <v>SINAPI 94506</v>
          </cell>
        </row>
        <row r="6833">
          <cell r="A6833" t="str">
            <v>SINAPI 94507</v>
          </cell>
        </row>
        <row r="6834">
          <cell r="A6834" t="str">
            <v>SINAPI 94508</v>
          </cell>
        </row>
        <row r="6835">
          <cell r="A6835" t="str">
            <v>SINAPI 94509</v>
          </cell>
        </row>
        <row r="6836">
          <cell r="A6836" t="str">
            <v>SINAPI 94510</v>
          </cell>
        </row>
        <row r="6837">
          <cell r="A6837" t="str">
            <v>SINAPI 99785</v>
          </cell>
        </row>
        <row r="6838">
          <cell r="A6838" t="str">
            <v>SINAPI 99786</v>
          </cell>
        </row>
        <row r="6839">
          <cell r="A6839" t="str">
            <v>SINAPI 93793</v>
          </cell>
        </row>
        <row r="6840">
          <cell r="A6840" t="str">
            <v>SINAPI 93794</v>
          </cell>
        </row>
        <row r="6841">
          <cell r="A6841" t="str">
            <v>SINAPI 93256</v>
          </cell>
        </row>
        <row r="6842">
          <cell r="A6842" t="str">
            <v>SINAPI 93257</v>
          </cell>
        </row>
        <row r="6843">
          <cell r="A6843" t="str">
            <v>SINAPI 93258</v>
          </cell>
        </row>
        <row r="6844">
          <cell r="A6844" t="str">
            <v>SINAPI 93259</v>
          </cell>
        </row>
        <row r="6845">
          <cell r="A6845" t="str">
            <v>SINAPI 93260</v>
          </cell>
        </row>
        <row r="6846">
          <cell r="A6846" t="str">
            <v>SINAPI 93261</v>
          </cell>
        </row>
        <row r="6847">
          <cell r="A6847" t="str">
            <v>SINAPI 93262</v>
          </cell>
        </row>
        <row r="6848">
          <cell r="A6848" t="str">
            <v>SINAPI 93263</v>
          </cell>
        </row>
        <row r="6849">
          <cell r="A6849" t="str">
            <v>SINAPI 93264</v>
          </cell>
        </row>
        <row r="6850">
          <cell r="A6850" t="str">
            <v>SINAPI 93265</v>
          </cell>
        </row>
        <row r="6851">
          <cell r="A6851" t="str">
            <v>SINAPI 93266</v>
          </cell>
        </row>
        <row r="6852">
          <cell r="A6852" t="str">
            <v>SINAPI 93268</v>
          </cell>
        </row>
        <row r="6853">
          <cell r="A6853" t="str">
            <v>SINAPI 93273</v>
          </cell>
        </row>
        <row r="6854">
          <cell r="A6854" t="str">
            <v>SINAPI 93275</v>
          </cell>
        </row>
        <row r="6855">
          <cell r="A6855" t="str">
            <v>SINAPI 93276</v>
          </cell>
        </row>
        <row r="6856">
          <cell r="A6856" t="str">
            <v>SINAPI 99784</v>
          </cell>
        </row>
        <row r="6857">
          <cell r="A6857" t="str">
            <v>SINAPI 93153</v>
          </cell>
        </row>
        <row r="6858">
          <cell r="A6858" t="str">
            <v>SINAPI 93786</v>
          </cell>
        </row>
        <row r="6859">
          <cell r="A6859" t="str">
            <v>SINAPI 93788</v>
          </cell>
        </row>
        <row r="6860">
          <cell r="A6860" t="str">
            <v>SINAPI 93789</v>
          </cell>
        </row>
        <row r="6861">
          <cell r="A6861" t="str">
            <v>SINAPI 93790</v>
          </cell>
        </row>
        <row r="6862">
          <cell r="A6862" t="str">
            <v>SINAPI 93791</v>
          </cell>
        </row>
        <row r="6863">
          <cell r="A6863" t="str">
            <v>SINAPI 93792</v>
          </cell>
        </row>
        <row r="6864">
          <cell r="A6864" t="str">
            <v>SINAPI 93151</v>
          </cell>
        </row>
        <row r="6865">
          <cell r="A6865" t="str">
            <v>SINAPI 93152</v>
          </cell>
        </row>
        <row r="6866">
          <cell r="A6866" t="str">
            <v>SINAPI 93154</v>
          </cell>
        </row>
        <row r="6867">
          <cell r="A6867" t="str">
            <v>SINAPI 93155</v>
          </cell>
        </row>
        <row r="6868">
          <cell r="A6868" t="str">
            <v>SINAPI 95152</v>
          </cell>
        </row>
        <row r="6869">
          <cell r="A6869" t="str">
            <v>SINAPI 95157</v>
          </cell>
        </row>
        <row r="6870">
          <cell r="A6870" t="str">
            <v>SINAPI 90395</v>
          </cell>
        </row>
        <row r="6871">
          <cell r="A6871" t="str">
            <v>SINAPI 99729</v>
          </cell>
        </row>
        <row r="6872">
          <cell r="A6872" t="str">
            <v>SINAPI 99732</v>
          </cell>
        </row>
        <row r="6873">
          <cell r="A6873" t="str">
            <v>SINAPI 99733</v>
          </cell>
        </row>
        <row r="6874">
          <cell r="A6874" t="str">
            <v>SINAPI 93037</v>
          </cell>
        </row>
        <row r="6875">
          <cell r="A6875" t="str">
            <v>SINAPI 93038</v>
          </cell>
        </row>
        <row r="6876">
          <cell r="A6876" t="str">
            <v>SINAPI 93039</v>
          </cell>
        </row>
        <row r="6877">
          <cell r="A6877" t="str">
            <v>SINAPI 99730</v>
          </cell>
        </row>
        <row r="6878">
          <cell r="A6878" t="str">
            <v>SINAPI 99731</v>
          </cell>
        </row>
        <row r="6879">
          <cell r="A6879" t="str">
            <v>SINAPI 99734</v>
          </cell>
        </row>
        <row r="6880">
          <cell r="A6880" t="str">
            <v>SINAPI-I 7325</v>
          </cell>
        </row>
        <row r="6881">
          <cell r="A6881" t="str">
            <v>SINAPI-I 39847</v>
          </cell>
        </row>
        <row r="6882">
          <cell r="A6882" t="str">
            <v>SINAPI-I 39844</v>
          </cell>
        </row>
        <row r="6883">
          <cell r="A6883" t="str">
            <v>SINAPI-I 39846</v>
          </cell>
        </row>
        <row r="6884">
          <cell r="A6884" t="str">
            <v>SINAPI-I 39838</v>
          </cell>
        </row>
        <row r="6885">
          <cell r="A6885" t="str">
            <v>SINAPI-I 39839</v>
          </cell>
        </row>
        <row r="6886">
          <cell r="A6886" t="str">
            <v>SINAPI-I 39841</v>
          </cell>
        </row>
        <row r="6887">
          <cell r="A6887" t="str">
            <v>SINAPI-I 39842</v>
          </cell>
        </row>
        <row r="6888">
          <cell r="A6888" t="str">
            <v>SINAPI-I 39843</v>
          </cell>
        </row>
        <row r="6889">
          <cell r="A6889" t="str">
            <v>SINAPI-I 2404</v>
          </cell>
        </row>
        <row r="6890">
          <cell r="A6890" t="str">
            <v>SINAPI-I 2720</v>
          </cell>
        </row>
        <row r="6891">
          <cell r="A6891" t="str">
            <v>SINAPI-I 2719</v>
          </cell>
        </row>
        <row r="6892">
          <cell r="A6892" t="str">
            <v>SINAPI-I 3378</v>
          </cell>
        </row>
        <row r="6893">
          <cell r="A6893" t="str">
            <v>SINAPI-I 3380</v>
          </cell>
        </row>
        <row r="6894">
          <cell r="A6894" t="str">
            <v>SINAPI-I 3379</v>
          </cell>
        </row>
        <row r="6895">
          <cell r="A6895" t="str">
            <v>SINAPI-I 3346</v>
          </cell>
        </row>
        <row r="6896">
          <cell r="A6896" t="str">
            <v>SINAPI-I 3348</v>
          </cell>
        </row>
        <row r="6897">
          <cell r="A6897" t="str">
            <v>SINAPI-I 3345</v>
          </cell>
        </row>
        <row r="6898">
          <cell r="A6898" t="str">
            <v>SINAPI-I 39833</v>
          </cell>
        </row>
        <row r="6899">
          <cell r="A6899" t="str">
            <v>SINAPI-I 39834</v>
          </cell>
        </row>
        <row r="6900">
          <cell r="A6900" t="str">
            <v>SINAPI-I 39835</v>
          </cell>
        </row>
        <row r="6901">
          <cell r="A6901" t="str">
            <v>SINAPI-I 13382</v>
          </cell>
        </row>
        <row r="6902">
          <cell r="A6902" t="str">
            <v>SINAPI-I 4126</v>
          </cell>
        </row>
        <row r="6903">
          <cell r="A6903" t="str">
            <v>SINAPI-I 10615</v>
          </cell>
        </row>
        <row r="6904">
          <cell r="A6904" t="str">
            <v>SINAPI-I 21136</v>
          </cell>
        </row>
        <row r="6905">
          <cell r="A6905" t="str">
            <v>SINAPI-I 21128</v>
          </cell>
        </row>
        <row r="6906">
          <cell r="A6906" t="str">
            <v>SINAPI-I 21130</v>
          </cell>
        </row>
        <row r="6907">
          <cell r="A6907" t="str">
            <v>SINAPI-I 21135</v>
          </cell>
        </row>
        <row r="6908">
          <cell r="A6908" t="str">
            <v>SINAPI-I 38605</v>
          </cell>
        </row>
        <row r="6909">
          <cell r="A6909" t="str">
            <v>SINAPI-I 11270</v>
          </cell>
        </row>
        <row r="6910">
          <cell r="A6910" t="str">
            <v>SINAPI-I 412</v>
          </cell>
        </row>
        <row r="6911">
          <cell r="A6911" t="str">
            <v>SINAPI-I 414</v>
          </cell>
        </row>
        <row r="6912">
          <cell r="A6912" t="str">
            <v>SINAPI-I 410</v>
          </cell>
        </row>
        <row r="6913">
          <cell r="A6913" t="str">
            <v>SINAPI-I 411</v>
          </cell>
        </row>
        <row r="6914">
          <cell r="A6914" t="str">
            <v>SINAPI-I 408</v>
          </cell>
        </row>
        <row r="6915">
          <cell r="A6915" t="str">
            <v>SINAPI-I 39131</v>
          </cell>
        </row>
        <row r="6916">
          <cell r="A6916" t="str">
            <v>SINAPI-I 394</v>
          </cell>
        </row>
        <row r="6917">
          <cell r="A6917" t="str">
            <v>SINAPI-I 39130</v>
          </cell>
        </row>
        <row r="6918">
          <cell r="A6918" t="str">
            <v>SINAPI-I 395</v>
          </cell>
        </row>
        <row r="6919">
          <cell r="A6919" t="str">
            <v>SINAPI-I 39127</v>
          </cell>
        </row>
        <row r="6920">
          <cell r="A6920" t="str">
            <v>SINAPI-I 392</v>
          </cell>
        </row>
        <row r="6921">
          <cell r="A6921" t="str">
            <v>SINAPI-I 39129</v>
          </cell>
        </row>
        <row r="6922">
          <cell r="A6922" t="str">
            <v>SINAPI-I 393</v>
          </cell>
        </row>
        <row r="6923">
          <cell r="A6923" t="str">
            <v>SINAPI-I 39133</v>
          </cell>
        </row>
        <row r="6924">
          <cell r="A6924" t="str">
            <v>SINAPI-I 397</v>
          </cell>
        </row>
        <row r="6925">
          <cell r="A6925" t="str">
            <v>SINAPI-I 39132</v>
          </cell>
        </row>
        <row r="6926">
          <cell r="A6926" t="str">
            <v>SINAPI-I 396</v>
          </cell>
        </row>
        <row r="6927">
          <cell r="A6927" t="str">
            <v>SINAPI-I 39135</v>
          </cell>
        </row>
        <row r="6928">
          <cell r="A6928" t="str">
            <v>SINAPI-I 39128</v>
          </cell>
        </row>
        <row r="6929">
          <cell r="A6929" t="str">
            <v>SINAPI-I 400</v>
          </cell>
        </row>
        <row r="6930">
          <cell r="A6930" t="str">
            <v>SINAPI-I 39125</v>
          </cell>
        </row>
        <row r="6931">
          <cell r="A6931" t="str">
            <v>SINAPI-I 39134</v>
          </cell>
        </row>
        <row r="6932">
          <cell r="A6932" t="str">
            <v>SINAPI-I 398</v>
          </cell>
        </row>
        <row r="6933">
          <cell r="A6933" t="str">
            <v>SINAPI-I 39126</v>
          </cell>
        </row>
        <row r="6934">
          <cell r="A6934" t="str">
            <v>SINAPI-I 399</v>
          </cell>
        </row>
        <row r="6935">
          <cell r="A6935" t="str">
            <v>SINAPI-I 39158</v>
          </cell>
        </row>
        <row r="6936">
          <cell r="A6936" t="str">
            <v>SINAPI-I 39141</v>
          </cell>
        </row>
        <row r="6937">
          <cell r="A6937" t="str">
            <v>SINAPI-I 39140</v>
          </cell>
        </row>
        <row r="6938">
          <cell r="A6938" t="str">
            <v>SINAPI-I 39137</v>
          </cell>
        </row>
        <row r="6939">
          <cell r="A6939" t="str">
            <v>SINAPI-I 39139</v>
          </cell>
        </row>
        <row r="6940">
          <cell r="A6940" t="str">
            <v>SINAPI-I 39143</v>
          </cell>
        </row>
        <row r="6941">
          <cell r="A6941" t="str">
            <v>SINAPI-I 39142</v>
          </cell>
        </row>
        <row r="6942">
          <cell r="A6942" t="str">
            <v>SINAPI-I 39138</v>
          </cell>
        </row>
        <row r="6943">
          <cell r="A6943" t="str">
            <v>SINAPI-I 39136</v>
          </cell>
        </row>
        <row r="6944">
          <cell r="A6944" t="str">
            <v>SINAPI-I 39144</v>
          </cell>
        </row>
        <row r="6945">
          <cell r="A6945" t="str">
            <v>SINAPI-I 39145</v>
          </cell>
        </row>
        <row r="6946">
          <cell r="A6946" t="str">
            <v>SINAPI-I 12615</v>
          </cell>
        </row>
        <row r="6947">
          <cell r="A6947" t="str">
            <v>SINAPI-I 11927</v>
          </cell>
        </row>
        <row r="6948">
          <cell r="A6948" t="str">
            <v>SINAPI-I 11928</v>
          </cell>
        </row>
        <row r="6949">
          <cell r="A6949" t="str">
            <v>SINAPI-I 11929</v>
          </cell>
        </row>
        <row r="6950">
          <cell r="A6950" t="str">
            <v>SINAPI-I 36801</v>
          </cell>
        </row>
        <row r="6951">
          <cell r="A6951" t="str">
            <v>SINAPI-I 36246</v>
          </cell>
        </row>
        <row r="6952">
          <cell r="A6952" t="str">
            <v>SINAPI-I 37600</v>
          </cell>
        </row>
        <row r="6953">
          <cell r="A6953" t="str">
            <v>SINAPI-I 37599</v>
          </cell>
        </row>
        <row r="6954">
          <cell r="A6954" t="str">
            <v>SINAPI-I 1</v>
          </cell>
        </row>
        <row r="6955">
          <cell r="A6955" t="str">
            <v>SINAPI-I 3</v>
          </cell>
        </row>
        <row r="6956">
          <cell r="A6956" t="str">
            <v>SINAPI-I 26</v>
          </cell>
        </row>
        <row r="6957">
          <cell r="A6957" t="str">
            <v>SINAPI-I 20</v>
          </cell>
        </row>
        <row r="6958">
          <cell r="A6958" t="str">
            <v>SINAPI-I 21</v>
          </cell>
        </row>
        <row r="6959">
          <cell r="A6959" t="str">
            <v>SINAPI-I 24</v>
          </cell>
        </row>
        <row r="6960">
          <cell r="A6960" t="str">
            <v>SINAPI-I 25</v>
          </cell>
        </row>
        <row r="6961">
          <cell r="A6961" t="str">
            <v>SINAPI-I 34341</v>
          </cell>
        </row>
        <row r="6962">
          <cell r="A6962" t="str">
            <v>SINAPI-I 22</v>
          </cell>
        </row>
        <row r="6963">
          <cell r="A6963" t="str">
            <v>SINAPI-I 23</v>
          </cell>
        </row>
        <row r="6964">
          <cell r="A6964" t="str">
            <v>SINAPI-I 34439</v>
          </cell>
        </row>
        <row r="6965">
          <cell r="A6965" t="str">
            <v>SINAPI-I 34</v>
          </cell>
        </row>
        <row r="6966">
          <cell r="A6966" t="str">
            <v>SINAPI-I 34441</v>
          </cell>
        </row>
        <row r="6967">
          <cell r="A6967" t="str">
            <v>SINAPI-I 31</v>
          </cell>
        </row>
        <row r="6968">
          <cell r="A6968" t="str">
            <v>SINAPI-I 34443</v>
          </cell>
        </row>
        <row r="6969">
          <cell r="A6969" t="str">
            <v>SINAPI-I 27</v>
          </cell>
        </row>
        <row r="6970">
          <cell r="A6970" t="str">
            <v>SINAPI-I 34446</v>
          </cell>
        </row>
        <row r="6971">
          <cell r="A6971" t="str">
            <v>SINAPI-I 29</v>
          </cell>
        </row>
        <row r="6972">
          <cell r="A6972" t="str">
            <v>SINAPI-I 28</v>
          </cell>
        </row>
        <row r="6973">
          <cell r="A6973" t="str">
            <v>SINAPI-I 34449</v>
          </cell>
        </row>
        <row r="6974">
          <cell r="A6974" t="str">
            <v>SINAPI-I 32</v>
          </cell>
        </row>
        <row r="6975">
          <cell r="A6975" t="str">
            <v>SINAPI-I 33</v>
          </cell>
        </row>
        <row r="6976">
          <cell r="A6976" t="str">
            <v>SINAPI-I 34343</v>
          </cell>
        </row>
        <row r="6977">
          <cell r="A6977" t="str">
            <v>SINAPI-I 34452</v>
          </cell>
        </row>
        <row r="6978">
          <cell r="A6978" t="str">
            <v>SINAPI-I 36</v>
          </cell>
        </row>
        <row r="6979">
          <cell r="A6979" t="str">
            <v>SINAPI-I 34456</v>
          </cell>
        </row>
        <row r="6980">
          <cell r="A6980" t="str">
            <v>SINAPI-I 39</v>
          </cell>
        </row>
        <row r="6981">
          <cell r="A6981" t="str">
            <v>SINAPI-I 34457</v>
          </cell>
        </row>
        <row r="6982">
          <cell r="A6982" t="str">
            <v>SINAPI-I 40</v>
          </cell>
        </row>
        <row r="6983">
          <cell r="A6983" t="str">
            <v>SINAPI-I 34460</v>
          </cell>
        </row>
        <row r="6984">
          <cell r="A6984" t="str">
            <v>SINAPI-I 42</v>
          </cell>
        </row>
        <row r="6985">
          <cell r="A6985" t="str">
            <v>SINAPI-I 38</v>
          </cell>
        </row>
        <row r="6986">
          <cell r="A6986" t="str">
            <v>SINAPI-I 20063</v>
          </cell>
        </row>
        <row r="6987">
          <cell r="A6987" t="str">
            <v>SINAPI-I 40410</v>
          </cell>
        </row>
        <row r="6988">
          <cell r="A6988" t="str">
            <v>SINAPI-I 40411</v>
          </cell>
        </row>
        <row r="6989">
          <cell r="A6989" t="str">
            <v>SINAPI-I 40412</v>
          </cell>
        </row>
        <row r="6990">
          <cell r="A6990" t="str">
            <v>SINAPI-I 38838</v>
          </cell>
        </row>
        <row r="6991">
          <cell r="A6991" t="str">
            <v>SINAPI-I 38839</v>
          </cell>
        </row>
        <row r="6992">
          <cell r="A6992" t="str">
            <v>SINAPI-I 55</v>
          </cell>
        </row>
        <row r="6993">
          <cell r="A6993" t="str">
            <v>SINAPI-I 61</v>
          </cell>
        </row>
        <row r="6994">
          <cell r="A6994" t="str">
            <v>SINAPI-I 62</v>
          </cell>
        </row>
        <row r="6995">
          <cell r="A6995" t="str">
            <v>SINAPI-I 77</v>
          </cell>
        </row>
        <row r="6996">
          <cell r="A6996" t="str">
            <v>SINAPI-I 76</v>
          </cell>
        </row>
        <row r="6997">
          <cell r="A6997" t="str">
            <v>SINAPI-I 67</v>
          </cell>
        </row>
        <row r="6998">
          <cell r="A6998" t="str">
            <v>SINAPI-I 71</v>
          </cell>
        </row>
        <row r="6999">
          <cell r="A6999" t="str">
            <v>SINAPI-I 73</v>
          </cell>
        </row>
        <row r="7000">
          <cell r="A7000" t="str">
            <v>SINAPI-I 103</v>
          </cell>
        </row>
        <row r="7001">
          <cell r="A7001" t="str">
            <v>SINAPI-I 107</v>
          </cell>
        </row>
        <row r="7002">
          <cell r="A7002" t="str">
            <v>SINAPI-I 65</v>
          </cell>
        </row>
        <row r="7003">
          <cell r="A7003" t="str">
            <v>SINAPI-I 108</v>
          </cell>
        </row>
        <row r="7004">
          <cell r="A7004" t="str">
            <v>SINAPI-I 110</v>
          </cell>
        </row>
        <row r="7005">
          <cell r="A7005" t="str">
            <v>SINAPI-I 109</v>
          </cell>
        </row>
        <row r="7006">
          <cell r="A7006" t="str">
            <v>SINAPI-I 111</v>
          </cell>
        </row>
        <row r="7007">
          <cell r="A7007" t="str">
            <v>SINAPI-I 112</v>
          </cell>
        </row>
        <row r="7008">
          <cell r="A7008" t="str">
            <v>SINAPI-I 113</v>
          </cell>
        </row>
        <row r="7009">
          <cell r="A7009" t="str">
            <v>SINAPI-I 104</v>
          </cell>
        </row>
        <row r="7010">
          <cell r="A7010" t="str">
            <v>SINAPI-I 102</v>
          </cell>
        </row>
        <row r="7011">
          <cell r="A7011" t="str">
            <v>SINAPI-I 95</v>
          </cell>
        </row>
        <row r="7012">
          <cell r="A7012" t="str">
            <v>SINAPI-I 96</v>
          </cell>
        </row>
        <row r="7013">
          <cell r="A7013" t="str">
            <v>SINAPI-I 97</v>
          </cell>
        </row>
        <row r="7014">
          <cell r="A7014" t="str">
            <v>SINAPI-I 98</v>
          </cell>
        </row>
        <row r="7015">
          <cell r="A7015" t="str">
            <v>SINAPI-I 99</v>
          </cell>
        </row>
        <row r="7016">
          <cell r="A7016" t="str">
            <v>SINAPI-I 100</v>
          </cell>
        </row>
        <row r="7017">
          <cell r="A7017" t="str">
            <v>SINAPI-I 75</v>
          </cell>
        </row>
        <row r="7018">
          <cell r="A7018" t="str">
            <v>SINAPI-I 114</v>
          </cell>
        </row>
        <row r="7019">
          <cell r="A7019" t="str">
            <v>SINAPI-I 68</v>
          </cell>
        </row>
        <row r="7020">
          <cell r="A7020" t="str">
            <v>SINAPI-I 86</v>
          </cell>
        </row>
        <row r="7021">
          <cell r="A7021" t="str">
            <v>SINAPI-I 66</v>
          </cell>
        </row>
        <row r="7022">
          <cell r="A7022" t="str">
            <v>SINAPI-I 69</v>
          </cell>
        </row>
        <row r="7023">
          <cell r="A7023" t="str">
            <v>SINAPI-I 83</v>
          </cell>
        </row>
        <row r="7024">
          <cell r="A7024" t="str">
            <v>SINAPI-I 74</v>
          </cell>
        </row>
        <row r="7025">
          <cell r="A7025" t="str">
            <v>SINAPI-I 106</v>
          </cell>
        </row>
        <row r="7026">
          <cell r="A7026" t="str">
            <v>SINAPI-I 87</v>
          </cell>
        </row>
        <row r="7027">
          <cell r="A7027" t="str">
            <v>SINAPI-I 88</v>
          </cell>
        </row>
        <row r="7028">
          <cell r="A7028" t="str">
            <v>SINAPI-I 89</v>
          </cell>
        </row>
        <row r="7029">
          <cell r="A7029" t="str">
            <v>SINAPI-I 90</v>
          </cell>
        </row>
        <row r="7030">
          <cell r="A7030" t="str">
            <v>SINAPI-I 81</v>
          </cell>
        </row>
        <row r="7031">
          <cell r="A7031" t="str">
            <v>SINAPI-I 82</v>
          </cell>
        </row>
        <row r="7032">
          <cell r="A7032" t="str">
            <v>SINAPI-I 105</v>
          </cell>
        </row>
        <row r="7033">
          <cell r="A7033" t="str">
            <v>SINAPI-I 60</v>
          </cell>
        </row>
        <row r="7034">
          <cell r="A7034" t="str">
            <v>SINAPI-I 72</v>
          </cell>
        </row>
        <row r="7035">
          <cell r="A7035" t="str">
            <v>SINAPI-I 70</v>
          </cell>
        </row>
        <row r="7036">
          <cell r="A7036" t="str">
            <v>SINAPI-I 85</v>
          </cell>
        </row>
        <row r="7037">
          <cell r="A7037" t="str">
            <v>SINAPI-I 84</v>
          </cell>
        </row>
        <row r="7038">
          <cell r="A7038" t="str">
            <v>SINAPI-I 37997</v>
          </cell>
        </row>
        <row r="7039">
          <cell r="A7039" t="str">
            <v>SINAPI-I 37998</v>
          </cell>
        </row>
        <row r="7040">
          <cell r="A7040" t="str">
            <v>SINAPI-I 10899</v>
          </cell>
        </row>
        <row r="7041">
          <cell r="A7041" t="str">
            <v>SINAPI-I 10900</v>
          </cell>
        </row>
        <row r="7042">
          <cell r="A7042" t="str">
            <v>SINAPI-I 46</v>
          </cell>
        </row>
        <row r="7043">
          <cell r="A7043" t="str">
            <v>SINAPI-I 51</v>
          </cell>
        </row>
        <row r="7044">
          <cell r="A7044" t="str">
            <v>SINAPI-I 12863</v>
          </cell>
        </row>
        <row r="7045">
          <cell r="A7045" t="str">
            <v>SINAPI-I 50</v>
          </cell>
        </row>
        <row r="7046">
          <cell r="A7046" t="str">
            <v>SINAPI-I 47</v>
          </cell>
        </row>
        <row r="7047">
          <cell r="A7047" t="str">
            <v>SINAPI-I 48</v>
          </cell>
        </row>
        <row r="7048">
          <cell r="A7048" t="str">
            <v>SINAPI-I 52</v>
          </cell>
        </row>
        <row r="7049">
          <cell r="A7049" t="str">
            <v>SINAPI-I 43</v>
          </cell>
        </row>
        <row r="7050">
          <cell r="A7050" t="str">
            <v>SINAPI-I 4791</v>
          </cell>
        </row>
        <row r="7051">
          <cell r="A7051" t="str">
            <v>SINAPI-I 157</v>
          </cell>
        </row>
        <row r="7052">
          <cell r="A7052" t="str">
            <v>SINAPI-I 156</v>
          </cell>
        </row>
        <row r="7053">
          <cell r="A7053" t="str">
            <v>SINAPI-I 131</v>
          </cell>
        </row>
        <row r="7054">
          <cell r="A7054" t="str">
            <v>SINAPI-I 39719</v>
          </cell>
        </row>
        <row r="7055">
          <cell r="A7055" t="str">
            <v>SINAPI-I 21114</v>
          </cell>
        </row>
        <row r="7056">
          <cell r="A7056" t="str">
            <v>SINAPI-I 119</v>
          </cell>
        </row>
        <row r="7057">
          <cell r="A7057" t="str">
            <v>SINAPI-I 20080</v>
          </cell>
        </row>
        <row r="7058">
          <cell r="A7058" t="str">
            <v>SINAPI-I 122</v>
          </cell>
        </row>
        <row r="7059">
          <cell r="A7059" t="str">
            <v>SINAPI-I 3410</v>
          </cell>
        </row>
        <row r="7060">
          <cell r="A7060" t="str">
            <v>SINAPI-I 124</v>
          </cell>
        </row>
        <row r="7061">
          <cell r="A7061" t="str">
            <v>SINAPI-I 7334</v>
          </cell>
        </row>
        <row r="7062">
          <cell r="A7062" t="str">
            <v>SINAPI-I 123</v>
          </cell>
        </row>
        <row r="7063">
          <cell r="A7063" t="str">
            <v>SINAPI-I 127</v>
          </cell>
        </row>
        <row r="7064">
          <cell r="A7064" t="str">
            <v>SINAPI-I 133</v>
          </cell>
        </row>
        <row r="7065">
          <cell r="A7065" t="str">
            <v>SINAPI-I 37538</v>
          </cell>
        </row>
        <row r="7066">
          <cell r="A7066" t="str">
            <v>SINAPI-I 132</v>
          </cell>
        </row>
        <row r="7067">
          <cell r="A7067" t="str">
            <v>SINAPI-I 13408</v>
          </cell>
        </row>
        <row r="7068">
          <cell r="A7068" t="str">
            <v>SINAPI-I 37476</v>
          </cell>
        </row>
        <row r="7069">
          <cell r="A7069" t="str">
            <v>SINAPI-I 37478</v>
          </cell>
        </row>
        <row r="7070">
          <cell r="A7070" t="str">
            <v>SINAPI-I 37477</v>
          </cell>
        </row>
        <row r="7071">
          <cell r="A7071" t="str">
            <v>SINAPI-I 37479</v>
          </cell>
        </row>
        <row r="7072">
          <cell r="A7072" t="str">
            <v>SINAPI-I 4319</v>
          </cell>
        </row>
        <row r="7073">
          <cell r="A7073" t="str">
            <v>SINAPI-I 40553</v>
          </cell>
        </row>
        <row r="7074">
          <cell r="A7074" t="str">
            <v>SINAPI-I 13003</v>
          </cell>
        </row>
        <row r="7075">
          <cell r="A7075" t="str">
            <v>SINAPI-I 6114</v>
          </cell>
        </row>
        <row r="7076">
          <cell r="A7076" t="str">
            <v>SINAPI-I 40912</v>
          </cell>
        </row>
        <row r="7077">
          <cell r="A7077" t="str">
            <v>SINAPI-I 247</v>
          </cell>
        </row>
        <row r="7078">
          <cell r="A7078" t="str">
            <v>SINAPI-I 40919</v>
          </cell>
        </row>
        <row r="7079">
          <cell r="A7079" t="str">
            <v>SINAPI-I 25958</v>
          </cell>
        </row>
        <row r="7080">
          <cell r="A7080" t="str">
            <v>SINAPI-I 40984</v>
          </cell>
        </row>
        <row r="7081">
          <cell r="A7081" t="str">
            <v>SINAPI-I 248</v>
          </cell>
        </row>
        <row r="7082">
          <cell r="A7082" t="str">
            <v>SINAPI-I 41086</v>
          </cell>
        </row>
        <row r="7083">
          <cell r="A7083" t="str">
            <v>SINAPI-I 34466</v>
          </cell>
        </row>
        <row r="7084">
          <cell r="A7084" t="str">
            <v>SINAPI-I 41083</v>
          </cell>
        </row>
        <row r="7085">
          <cell r="A7085" t="str">
            <v>SINAPI-I 252</v>
          </cell>
        </row>
        <row r="7086">
          <cell r="A7086" t="str">
            <v>SINAPI-I 40909</v>
          </cell>
        </row>
        <row r="7087">
          <cell r="A7087" t="str">
            <v>SINAPI-I 242</v>
          </cell>
        </row>
        <row r="7088">
          <cell r="A7088" t="str">
            <v>SINAPI-I 41085</v>
          </cell>
        </row>
        <row r="7089">
          <cell r="A7089" t="str">
            <v>SINAPI-I 427</v>
          </cell>
        </row>
        <row r="7090">
          <cell r="A7090" t="str">
            <v>SINAPI-I 417</v>
          </cell>
        </row>
        <row r="7091">
          <cell r="A7091" t="str">
            <v>SINAPI-I 11273</v>
          </cell>
        </row>
        <row r="7092">
          <cell r="A7092" t="str">
            <v>SINAPI-I 11272</v>
          </cell>
        </row>
        <row r="7093">
          <cell r="A7093" t="str">
            <v>SINAPI-I 11275</v>
          </cell>
        </row>
        <row r="7094">
          <cell r="A7094" t="str">
            <v>SINAPI-I 11274</v>
          </cell>
        </row>
        <row r="7095">
          <cell r="A7095" t="str">
            <v>SINAPI-I 38470</v>
          </cell>
        </row>
        <row r="7096">
          <cell r="A7096" t="str">
            <v>SINAPI-I 38547</v>
          </cell>
        </row>
        <row r="7097">
          <cell r="A7097" t="str">
            <v>SINAPI-I 38469</v>
          </cell>
        </row>
        <row r="7098">
          <cell r="A7098" t="str">
            <v>SINAPI-I 38467</v>
          </cell>
        </row>
        <row r="7099">
          <cell r="A7099" t="str">
            <v>SINAPI-I 38468</v>
          </cell>
        </row>
        <row r="7100">
          <cell r="A7100" t="str">
            <v>SINAPI-I 38471</v>
          </cell>
        </row>
        <row r="7101">
          <cell r="A7101" t="str">
            <v>SINAPI-I 10658</v>
          </cell>
        </row>
        <row r="7102">
          <cell r="A7102" t="str">
            <v>SINAPI-I 253</v>
          </cell>
        </row>
        <row r="7103">
          <cell r="A7103" t="str">
            <v>SINAPI-I 40809</v>
          </cell>
        </row>
        <row r="7104">
          <cell r="A7104" t="str">
            <v>SINAPI-I 42428</v>
          </cell>
        </row>
        <row r="7105">
          <cell r="A7105" t="str">
            <v>SINAPI-I 583</v>
          </cell>
        </row>
        <row r="7106">
          <cell r="A7106" t="str">
            <v>SINAPI-I 299</v>
          </cell>
        </row>
        <row r="7107">
          <cell r="A7107" t="str">
            <v>SINAPI-I 298</v>
          </cell>
        </row>
        <row r="7108">
          <cell r="A7108" t="str">
            <v>SINAPI-I 295</v>
          </cell>
        </row>
        <row r="7109">
          <cell r="A7109" t="str">
            <v>SINAPI-I 296</v>
          </cell>
        </row>
        <row r="7110">
          <cell r="A7110" t="str">
            <v>SINAPI-I 297</v>
          </cell>
        </row>
        <row r="7111">
          <cell r="A7111" t="str">
            <v>SINAPI-I 301</v>
          </cell>
        </row>
        <row r="7112">
          <cell r="A7112" t="str">
            <v>SINAPI-I 300</v>
          </cell>
        </row>
        <row r="7113">
          <cell r="A7113" t="str">
            <v>SINAPI-I 20084</v>
          </cell>
        </row>
        <row r="7114">
          <cell r="A7114" t="str">
            <v>SINAPI-I 20085</v>
          </cell>
        </row>
        <row r="7115">
          <cell r="A7115" t="str">
            <v>SINAPI-I 311</v>
          </cell>
        </row>
        <row r="7116">
          <cell r="A7116" t="str">
            <v>SINAPI-I 318</v>
          </cell>
        </row>
        <row r="7117">
          <cell r="A7117" t="str">
            <v>SINAPI-I 319</v>
          </cell>
        </row>
        <row r="7118">
          <cell r="A7118" t="str">
            <v>SINAPI-I 320</v>
          </cell>
        </row>
        <row r="7119">
          <cell r="A7119" t="str">
            <v>SINAPI-I 314</v>
          </cell>
        </row>
        <row r="7120">
          <cell r="A7120" t="str">
            <v>SINAPI-I 303</v>
          </cell>
        </row>
        <row r="7121">
          <cell r="A7121" t="str">
            <v>SINAPI-I 304</v>
          </cell>
        </row>
        <row r="7122">
          <cell r="A7122" t="str">
            <v>SINAPI-I 305</v>
          </cell>
        </row>
        <row r="7123">
          <cell r="A7123" t="str">
            <v>SINAPI-I 306</v>
          </cell>
        </row>
        <row r="7124">
          <cell r="A7124" t="str">
            <v>SINAPI-I 307</v>
          </cell>
        </row>
        <row r="7125">
          <cell r="A7125" t="str">
            <v>SINAPI-I 309</v>
          </cell>
        </row>
        <row r="7126">
          <cell r="A7126" t="str">
            <v>SINAPI-I 310</v>
          </cell>
        </row>
        <row r="7127">
          <cell r="A7127" t="str">
            <v>SINAPI-I 328</v>
          </cell>
        </row>
        <row r="7128">
          <cell r="A7128" t="str">
            <v>SINAPI-I 325</v>
          </cell>
        </row>
        <row r="7129">
          <cell r="A7129" t="str">
            <v>SINAPI-I 20326</v>
          </cell>
        </row>
        <row r="7130">
          <cell r="A7130" t="str">
            <v>SINAPI-I 329</v>
          </cell>
        </row>
        <row r="7131">
          <cell r="A7131" t="str">
            <v>SINAPI-I 308</v>
          </cell>
        </row>
        <row r="7132">
          <cell r="A7132" t="str">
            <v>SINAPI-I 39642</v>
          </cell>
        </row>
        <row r="7133">
          <cell r="A7133" t="str">
            <v>SINAPI-I 39641</v>
          </cell>
        </row>
        <row r="7134">
          <cell r="A7134" t="str">
            <v>SINAPI-I 39643</v>
          </cell>
        </row>
        <row r="7135">
          <cell r="A7135" t="str">
            <v>SINAPI-I 39644</v>
          </cell>
        </row>
        <row r="7136">
          <cell r="A7136" t="str">
            <v>SINAPI-I 39645</v>
          </cell>
        </row>
        <row r="7137">
          <cell r="A7137" t="str">
            <v>SINAPI-I 12548</v>
          </cell>
        </row>
        <row r="7138">
          <cell r="A7138" t="str">
            <v>SINAPI-I 13113</v>
          </cell>
        </row>
        <row r="7139">
          <cell r="A7139" t="str">
            <v>SINAPI-I 13114</v>
          </cell>
        </row>
        <row r="7140">
          <cell r="A7140" t="str">
            <v>SINAPI-I 12530</v>
          </cell>
        </row>
        <row r="7141">
          <cell r="A7141" t="str">
            <v>SINAPI-I 12531</v>
          </cell>
        </row>
        <row r="7142">
          <cell r="A7142" t="str">
            <v>SINAPI-I 12532</v>
          </cell>
        </row>
        <row r="7143">
          <cell r="A7143" t="str">
            <v>SINAPI-I 12533</v>
          </cell>
        </row>
        <row r="7144">
          <cell r="A7144" t="str">
            <v>SINAPI-I 12544</v>
          </cell>
        </row>
        <row r="7145">
          <cell r="A7145" t="str">
            <v>SINAPI-I 12546</v>
          </cell>
        </row>
        <row r="7146">
          <cell r="A7146" t="str">
            <v>SINAPI-I 12547</v>
          </cell>
        </row>
        <row r="7147">
          <cell r="A7147" t="str">
            <v>SINAPI-I 12551</v>
          </cell>
        </row>
        <row r="7148">
          <cell r="A7148" t="str">
            <v>SINAPI-I 12563</v>
          </cell>
        </row>
        <row r="7149">
          <cell r="A7149" t="str">
            <v>SINAPI-I 12565</v>
          </cell>
        </row>
        <row r="7150">
          <cell r="A7150" t="str">
            <v>SINAPI-I 12567</v>
          </cell>
        </row>
        <row r="7151">
          <cell r="A7151" t="str">
            <v>SINAPI-I 12568</v>
          </cell>
        </row>
        <row r="7152">
          <cell r="A7152" t="str">
            <v>SINAPI-I 11789</v>
          </cell>
        </row>
        <row r="7153">
          <cell r="A7153" t="str">
            <v>SINAPI-I 20975</v>
          </cell>
        </row>
        <row r="7154">
          <cell r="A7154" t="str">
            <v>SINAPI-I 20976</v>
          </cell>
        </row>
        <row r="7155">
          <cell r="A7155" t="str">
            <v>SINAPI-I 40340</v>
          </cell>
        </row>
        <row r="7156">
          <cell r="A7156" t="str">
            <v>SINAPI-I 40341</v>
          </cell>
        </row>
        <row r="7157">
          <cell r="A7157" t="str">
            <v>SINAPI-I 40342</v>
          </cell>
        </row>
        <row r="7158">
          <cell r="A7158" t="str">
            <v>SINAPI-I 40343</v>
          </cell>
        </row>
        <row r="7159">
          <cell r="A7159" t="str">
            <v>SINAPI-I 40344</v>
          </cell>
        </row>
        <row r="7160">
          <cell r="A7160" t="str">
            <v>SINAPI-I 40345</v>
          </cell>
        </row>
        <row r="7161">
          <cell r="A7161" t="str">
            <v>SINAPI-I 40346</v>
          </cell>
        </row>
        <row r="7162">
          <cell r="A7162" t="str">
            <v>SINAPI-I 40347</v>
          </cell>
        </row>
        <row r="7163">
          <cell r="A7163" t="str">
            <v>SINAPI-I 38840</v>
          </cell>
        </row>
        <row r="7164">
          <cell r="A7164" t="str">
            <v>SINAPI-I 38841</v>
          </cell>
        </row>
        <row r="7165">
          <cell r="A7165" t="str">
            <v>SINAPI-I 38842</v>
          </cell>
        </row>
        <row r="7166">
          <cell r="A7166" t="str">
            <v>SINAPI-I 38843</v>
          </cell>
        </row>
        <row r="7167">
          <cell r="A7167" t="str">
            <v>SINAPI-I 13761</v>
          </cell>
        </row>
        <row r="7168">
          <cell r="A7168" t="str">
            <v>SINAPI-I 12888</v>
          </cell>
        </row>
        <row r="7169">
          <cell r="A7169" t="str">
            <v>SINAPI-I 12889</v>
          </cell>
        </row>
        <row r="7170">
          <cell r="A7170" t="str">
            <v>SINAPI-I 4814</v>
          </cell>
        </row>
        <row r="7171">
          <cell r="A7171" t="str">
            <v>SINAPI-I 25967</v>
          </cell>
        </row>
        <row r="7172">
          <cell r="A7172" t="str">
            <v>SINAPI-I 6122</v>
          </cell>
        </row>
        <row r="7173">
          <cell r="A7173" t="str">
            <v>SINAPI-I 40810</v>
          </cell>
        </row>
        <row r="7174">
          <cell r="A7174" t="str">
            <v>SINAPI-I 21100</v>
          </cell>
        </row>
        <row r="7175">
          <cell r="A7175" t="str">
            <v>SINAPI-I 11816</v>
          </cell>
        </row>
        <row r="7176">
          <cell r="A7176" t="str">
            <v>SINAPI-I 11814</v>
          </cell>
        </row>
        <row r="7177">
          <cell r="A7177" t="str">
            <v>SINAPI-I 14186</v>
          </cell>
        </row>
        <row r="7178">
          <cell r="A7178" t="str">
            <v>SINAPI-I 14185</v>
          </cell>
        </row>
        <row r="7179">
          <cell r="A7179" t="str">
            <v>SINAPI-I 11811</v>
          </cell>
        </row>
        <row r="7180">
          <cell r="A7180" t="str">
            <v>SINAPI-I 26038</v>
          </cell>
        </row>
        <row r="7181">
          <cell r="A7181" t="str">
            <v>SINAPI-I 34482</v>
          </cell>
        </row>
        <row r="7182">
          <cell r="A7182" t="str">
            <v>SINAPI-I 34469</v>
          </cell>
        </row>
        <row r="7183">
          <cell r="A7183" t="str">
            <v>SINAPI-I 34472</v>
          </cell>
        </row>
        <row r="7184">
          <cell r="A7184" t="str">
            <v>SINAPI-I 34476</v>
          </cell>
        </row>
        <row r="7185">
          <cell r="A7185" t="str">
            <v>SINAPI-I 34477</v>
          </cell>
        </row>
        <row r="7186">
          <cell r="A7186" t="str">
            <v>SINAPI-I 42425</v>
          </cell>
        </row>
        <row r="7187">
          <cell r="A7187" t="str">
            <v>SINAPI-I 42422</v>
          </cell>
        </row>
        <row r="7188">
          <cell r="A7188" t="str">
            <v>SINAPI-I 42424</v>
          </cell>
        </row>
        <row r="7189">
          <cell r="A7189" t="str">
            <v>SINAPI-I 42416</v>
          </cell>
        </row>
        <row r="7190">
          <cell r="A7190" t="str">
            <v>SINAPI-I 42417</v>
          </cell>
        </row>
        <row r="7191">
          <cell r="A7191" t="str">
            <v>SINAPI-I 42419</v>
          </cell>
        </row>
        <row r="7192">
          <cell r="A7192" t="str">
            <v>SINAPI-I 42420</v>
          </cell>
        </row>
        <row r="7193">
          <cell r="A7193" t="str">
            <v>SINAPI-I 42421</v>
          </cell>
        </row>
        <row r="7194">
          <cell r="A7194" t="str">
            <v>SINAPI-I 39556</v>
          </cell>
        </row>
        <row r="7195">
          <cell r="A7195" t="str">
            <v>SINAPI-I 39557</v>
          </cell>
        </row>
        <row r="7196">
          <cell r="A7196" t="str">
            <v>SINAPI-I 39558</v>
          </cell>
        </row>
        <row r="7197">
          <cell r="A7197" t="str">
            <v>SINAPI-I 39559</v>
          </cell>
        </row>
        <row r="7198">
          <cell r="A7198" t="str">
            <v>SINAPI-I 39560</v>
          </cell>
        </row>
        <row r="7199">
          <cell r="A7199" t="str">
            <v>SINAPI-I 39561</v>
          </cell>
        </row>
        <row r="7200">
          <cell r="A7200" t="str">
            <v>SINAPI-I 39555</v>
          </cell>
        </row>
        <row r="7201">
          <cell r="A7201" t="str">
            <v>SINAPI-I 39548</v>
          </cell>
        </row>
        <row r="7202">
          <cell r="A7202" t="str">
            <v>SINAPI-I 39554</v>
          </cell>
        </row>
        <row r="7203">
          <cell r="A7203" t="str">
            <v>SINAPI-I 39550</v>
          </cell>
        </row>
        <row r="7204">
          <cell r="A7204" t="str">
            <v>SINAPI-I 39551</v>
          </cell>
        </row>
        <row r="7205">
          <cell r="A7205" t="str">
            <v>SINAPI-I 39580</v>
          </cell>
        </row>
        <row r="7206">
          <cell r="A7206" t="str">
            <v>SINAPI-I 39577</v>
          </cell>
        </row>
        <row r="7207">
          <cell r="A7207" t="str">
            <v>SINAPI-I 39578</v>
          </cell>
        </row>
        <row r="7208">
          <cell r="A7208" t="str">
            <v>SINAPI-I 39579</v>
          </cell>
        </row>
        <row r="7209">
          <cell r="A7209" t="str">
            <v>SINAPI-I 39826</v>
          </cell>
        </row>
        <row r="7210">
          <cell r="A7210" t="str">
            <v>SINAPI-I 10700</v>
          </cell>
        </row>
        <row r="7211">
          <cell r="A7211" t="str">
            <v>SINAPI-I 346</v>
          </cell>
        </row>
        <row r="7212">
          <cell r="A7212" t="str">
            <v>SINAPI-I 3312</v>
          </cell>
        </row>
        <row r="7213">
          <cell r="A7213" t="str">
            <v>SINAPI-I 339</v>
          </cell>
        </row>
        <row r="7214">
          <cell r="A7214" t="str">
            <v>SINAPI-I 340</v>
          </cell>
        </row>
        <row r="7215">
          <cell r="A7215" t="str">
            <v>SINAPI-I 338</v>
          </cell>
        </row>
        <row r="7216">
          <cell r="A7216" t="str">
            <v>SINAPI-I 334</v>
          </cell>
        </row>
        <row r="7217">
          <cell r="A7217" t="str">
            <v>SINAPI-I 335</v>
          </cell>
        </row>
        <row r="7218">
          <cell r="A7218" t="str">
            <v>SINAPI-I 342</v>
          </cell>
        </row>
        <row r="7219">
          <cell r="A7219" t="str">
            <v>SINAPI-I 333</v>
          </cell>
        </row>
        <row r="7220">
          <cell r="A7220" t="str">
            <v>SINAPI-I 343</v>
          </cell>
        </row>
        <row r="7221">
          <cell r="A7221" t="str">
            <v>SINAPI-I 344</v>
          </cell>
        </row>
        <row r="7222">
          <cell r="A7222" t="str">
            <v>SINAPI-I 345</v>
          </cell>
        </row>
        <row r="7223">
          <cell r="A7223" t="str">
            <v>SINAPI-I 341</v>
          </cell>
        </row>
        <row r="7224">
          <cell r="A7224" t="str">
            <v>SINAPI-I 11107</v>
          </cell>
        </row>
        <row r="7225">
          <cell r="A7225" t="str">
            <v>SINAPI-I 3313</v>
          </cell>
        </row>
        <row r="7226">
          <cell r="A7226" t="str">
            <v>SINAPI-I 34562</v>
          </cell>
        </row>
        <row r="7227">
          <cell r="A7227" t="str">
            <v>SINAPI-I 337</v>
          </cell>
        </row>
        <row r="7228">
          <cell r="A7228" t="str">
            <v>SINAPI-I 369</v>
          </cell>
        </row>
        <row r="7229">
          <cell r="A7229" t="str">
            <v>SINAPI-I 366</v>
          </cell>
        </row>
        <row r="7230">
          <cell r="A7230" t="str">
            <v>SINAPI-I 367</v>
          </cell>
        </row>
        <row r="7231">
          <cell r="A7231" t="str">
            <v>SINAPI-I 370</v>
          </cell>
        </row>
        <row r="7232">
          <cell r="A7232" t="str">
            <v>SINAPI-I 368</v>
          </cell>
        </row>
        <row r="7233">
          <cell r="A7233" t="str">
            <v>SINAPI-I 11075</v>
          </cell>
        </row>
        <row r="7234">
          <cell r="A7234" t="str">
            <v>SINAPI-I 11076</v>
          </cell>
        </row>
        <row r="7235">
          <cell r="A7235" t="str">
            <v>SINAPI-I 1381</v>
          </cell>
        </row>
        <row r="7236">
          <cell r="A7236" t="str">
            <v>SINAPI-I 34353</v>
          </cell>
        </row>
        <row r="7237">
          <cell r="A7237" t="str">
            <v>SINAPI-I 37595</v>
          </cell>
        </row>
        <row r="7238">
          <cell r="A7238" t="str">
            <v>SINAPI-I 37596</v>
          </cell>
        </row>
        <row r="7239">
          <cell r="A7239" t="str">
            <v>SINAPI-I 371</v>
          </cell>
        </row>
        <row r="7240">
          <cell r="A7240" t="str">
            <v>SINAPI-I 37553</v>
          </cell>
        </row>
        <row r="7241">
          <cell r="A7241" t="str">
            <v>SINAPI-I 37552</v>
          </cell>
        </row>
        <row r="7242">
          <cell r="A7242" t="str">
            <v>SINAPI-I 36880</v>
          </cell>
        </row>
        <row r="7243">
          <cell r="A7243" t="str">
            <v>SINAPI-I 34355</v>
          </cell>
        </row>
        <row r="7244">
          <cell r="A7244" t="str">
            <v>SINAPI-I 130</v>
          </cell>
        </row>
        <row r="7245">
          <cell r="A7245" t="str">
            <v>SINAPI-I 135</v>
          </cell>
        </row>
        <row r="7246">
          <cell r="A7246" t="str">
            <v>SINAPI-I 36886</v>
          </cell>
        </row>
        <row r="7247">
          <cell r="A7247" t="str">
            <v>SINAPI-I 374</v>
          </cell>
        </row>
        <row r="7248">
          <cell r="A7248" t="str">
            <v>SINAPI-I 38546</v>
          </cell>
        </row>
        <row r="7249">
          <cell r="A7249" t="str">
            <v>SINAPI-I 34549</v>
          </cell>
        </row>
        <row r="7250">
          <cell r="A7250" t="str">
            <v>SINAPI-I 6081</v>
          </cell>
        </row>
        <row r="7251">
          <cell r="A7251" t="str">
            <v>SINAPI-I 6077</v>
          </cell>
        </row>
        <row r="7252">
          <cell r="A7252" t="str">
            <v>SINAPI-I 6079</v>
          </cell>
        </row>
        <row r="7253">
          <cell r="A7253" t="str">
            <v>SINAPI-I 1091</v>
          </cell>
        </row>
        <row r="7254">
          <cell r="A7254" t="str">
            <v>SINAPI-I 1094</v>
          </cell>
        </row>
        <row r="7255">
          <cell r="A7255" t="str">
            <v>SINAPI-I 1095</v>
          </cell>
        </row>
        <row r="7256">
          <cell r="A7256" t="str">
            <v>SINAPI-I 1092</v>
          </cell>
        </row>
        <row r="7257">
          <cell r="A7257" t="str">
            <v>SINAPI-I 1093</v>
          </cell>
        </row>
        <row r="7258">
          <cell r="A7258" t="str">
            <v>SINAPI-I 1090</v>
          </cell>
        </row>
        <row r="7259">
          <cell r="A7259" t="str">
            <v>SINAPI-I 1096</v>
          </cell>
        </row>
        <row r="7260">
          <cell r="A7260" t="str">
            <v>SINAPI-I 1097</v>
          </cell>
        </row>
        <row r="7261">
          <cell r="A7261" t="str">
            <v>SINAPI-I 378</v>
          </cell>
        </row>
        <row r="7262">
          <cell r="A7262" t="str">
            <v>SINAPI-I 40911</v>
          </cell>
        </row>
        <row r="7263">
          <cell r="A7263" t="str">
            <v>SINAPI-I 33939</v>
          </cell>
        </row>
        <row r="7264">
          <cell r="A7264" t="str">
            <v>SINAPI-I 40815</v>
          </cell>
        </row>
        <row r="7265">
          <cell r="A7265" t="str">
            <v>SINAPI-I 34760</v>
          </cell>
        </row>
        <row r="7266">
          <cell r="A7266" t="str">
            <v>SINAPI-I 40935</v>
          </cell>
        </row>
        <row r="7267">
          <cell r="A7267" t="str">
            <v>SINAPI-I 33952</v>
          </cell>
        </row>
        <row r="7268">
          <cell r="A7268" t="str">
            <v>SINAPI-I 40816</v>
          </cell>
        </row>
        <row r="7269">
          <cell r="A7269" t="str">
            <v>SINAPI-I 33953</v>
          </cell>
        </row>
        <row r="7270">
          <cell r="A7270" t="str">
            <v>SINAPI-I 40817</v>
          </cell>
        </row>
        <row r="7271">
          <cell r="A7271" t="str">
            <v>SINAPI-I 13348</v>
          </cell>
        </row>
        <row r="7272">
          <cell r="A7272" t="str">
            <v>SINAPI-I 39211</v>
          </cell>
        </row>
        <row r="7273">
          <cell r="A7273" t="str">
            <v>SINAPI-I 39212</v>
          </cell>
        </row>
        <row r="7274">
          <cell r="A7274" t="str">
            <v>SINAPI-I 39208</v>
          </cell>
        </row>
        <row r="7275">
          <cell r="A7275" t="str">
            <v>SINAPI-I 39210</v>
          </cell>
        </row>
        <row r="7276">
          <cell r="A7276" t="str">
            <v>SINAPI-I 39214</v>
          </cell>
        </row>
        <row r="7277">
          <cell r="A7277" t="str">
            <v>SINAPI-I 39213</v>
          </cell>
        </row>
        <row r="7278">
          <cell r="A7278" t="str">
            <v>SINAPI-I 39209</v>
          </cell>
        </row>
        <row r="7279">
          <cell r="A7279" t="str">
            <v>SINAPI-I 39207</v>
          </cell>
        </row>
        <row r="7280">
          <cell r="A7280" t="str">
            <v>SINAPI-I 39215</v>
          </cell>
        </row>
        <row r="7281">
          <cell r="A7281" t="str">
            <v>SINAPI-I 39216</v>
          </cell>
        </row>
        <row r="7282">
          <cell r="A7282" t="str">
            <v>SINAPI-I 379</v>
          </cell>
        </row>
        <row r="7283">
          <cell r="A7283" t="str">
            <v>SINAPI-I 11267</v>
          </cell>
        </row>
        <row r="7284">
          <cell r="A7284" t="str">
            <v>SINAPI-I 510</v>
          </cell>
        </row>
        <row r="7285">
          <cell r="A7285" t="str">
            <v>SINAPI-I 516</v>
          </cell>
        </row>
        <row r="7286">
          <cell r="A7286" t="str">
            <v>SINAPI-I 509</v>
          </cell>
        </row>
        <row r="7287">
          <cell r="A7287" t="str">
            <v>SINAPI-I 40331</v>
          </cell>
        </row>
        <row r="7288">
          <cell r="A7288" t="str">
            <v>SINAPI-I 40930</v>
          </cell>
        </row>
        <row r="7289">
          <cell r="A7289" t="str">
            <v>SINAPI-I 11761</v>
          </cell>
        </row>
        <row r="7290">
          <cell r="A7290" t="str">
            <v>SINAPI-I 377</v>
          </cell>
        </row>
        <row r="7291">
          <cell r="A7291" t="str">
            <v>SINAPI-I 7588</v>
          </cell>
        </row>
        <row r="7292">
          <cell r="A7292" t="str">
            <v>SINAPI-I 34392</v>
          </cell>
        </row>
        <row r="7293">
          <cell r="A7293" t="str">
            <v>SINAPI-I 40908</v>
          </cell>
        </row>
        <row r="7294">
          <cell r="A7294" t="str">
            <v>SINAPI-I 34551</v>
          </cell>
        </row>
        <row r="7295">
          <cell r="A7295" t="str">
            <v>SINAPI-I 41078</v>
          </cell>
        </row>
        <row r="7296">
          <cell r="A7296" t="str">
            <v>SINAPI-I 246</v>
          </cell>
        </row>
        <row r="7297">
          <cell r="A7297" t="str">
            <v>SINAPI-I 40927</v>
          </cell>
        </row>
        <row r="7298">
          <cell r="A7298" t="str">
            <v>SINAPI-I 2350</v>
          </cell>
        </row>
        <row r="7299">
          <cell r="A7299" t="str">
            <v>SINAPI-I 40812</v>
          </cell>
        </row>
        <row r="7300">
          <cell r="A7300" t="str">
            <v>SINAPI-I 245</v>
          </cell>
        </row>
        <row r="7301">
          <cell r="A7301" t="str">
            <v>SINAPI-I 41090</v>
          </cell>
        </row>
        <row r="7302">
          <cell r="A7302" t="str">
            <v>SINAPI-I 251</v>
          </cell>
        </row>
        <row r="7303">
          <cell r="A7303" t="str">
            <v>SINAPI-I 40975</v>
          </cell>
        </row>
        <row r="7304">
          <cell r="A7304" t="str">
            <v>SINAPI-I 6127</v>
          </cell>
        </row>
        <row r="7305">
          <cell r="A7305" t="str">
            <v>SINAPI-I 41072</v>
          </cell>
        </row>
        <row r="7306">
          <cell r="A7306" t="str">
            <v>SINAPI-I 6121</v>
          </cell>
        </row>
        <row r="7307">
          <cell r="A7307" t="str">
            <v>SINAPI-I 41071</v>
          </cell>
        </row>
        <row r="7308">
          <cell r="A7308" t="str">
            <v>SINAPI-I 244</v>
          </cell>
        </row>
        <row r="7309">
          <cell r="A7309" t="str">
            <v>SINAPI-I 41093</v>
          </cell>
        </row>
        <row r="7310">
          <cell r="A7310" t="str">
            <v>SINAPI-I 532</v>
          </cell>
        </row>
        <row r="7311">
          <cell r="A7311" t="str">
            <v>SINAPI-I 40931</v>
          </cell>
        </row>
        <row r="7312">
          <cell r="A7312" t="str">
            <v>SINAPI-I 36150</v>
          </cell>
        </row>
        <row r="7313">
          <cell r="A7313" t="str">
            <v>SINAPI-I 41069</v>
          </cell>
        </row>
        <row r="7314">
          <cell r="A7314" t="str">
            <v>SINAPI-I 4760</v>
          </cell>
        </row>
        <row r="7315">
          <cell r="A7315" t="str">
            <v>SINAPI-I 10422</v>
          </cell>
        </row>
        <row r="7316">
          <cell r="A7316" t="str">
            <v>SINAPI-I 10420</v>
          </cell>
        </row>
        <row r="7317">
          <cell r="A7317" t="str">
            <v>SINAPI-I 10421</v>
          </cell>
        </row>
        <row r="7318">
          <cell r="A7318" t="str">
            <v>SINAPI-I 36520</v>
          </cell>
        </row>
        <row r="7319">
          <cell r="A7319" t="str">
            <v>SINAPI-I 11784</v>
          </cell>
        </row>
        <row r="7320">
          <cell r="A7320" t="str">
            <v>SINAPI-I 10</v>
          </cell>
        </row>
        <row r="7321">
          <cell r="A7321" t="str">
            <v>SINAPI-I 4815</v>
          </cell>
        </row>
        <row r="7322">
          <cell r="A7322" t="str">
            <v>SINAPI-I 541</v>
          </cell>
        </row>
        <row r="7323">
          <cell r="A7323" t="str">
            <v>SINAPI-I 542</v>
          </cell>
        </row>
        <row r="7324">
          <cell r="A7324" t="str">
            <v>SINAPI-I 540</v>
          </cell>
        </row>
        <row r="7325">
          <cell r="A7325" t="str">
            <v>SINAPI-I 38364</v>
          </cell>
        </row>
        <row r="7326">
          <cell r="A7326" t="str">
            <v>SINAPI-I 11692</v>
          </cell>
        </row>
        <row r="7327">
          <cell r="A7327" t="str">
            <v>SINAPI-I 1746</v>
          </cell>
        </row>
        <row r="7328">
          <cell r="A7328" t="str">
            <v>SINAPI-I 1748</v>
          </cell>
        </row>
        <row r="7329">
          <cell r="A7329" t="str">
            <v>SINAPI-I 1749</v>
          </cell>
        </row>
        <row r="7330">
          <cell r="A7330" t="str">
            <v>SINAPI-I 37412</v>
          </cell>
        </row>
        <row r="7331">
          <cell r="A7331" t="str">
            <v>SINAPI-I 1745</v>
          </cell>
        </row>
        <row r="7332">
          <cell r="A7332" t="str">
            <v>SINAPI-I 1750</v>
          </cell>
        </row>
        <row r="7333">
          <cell r="A7333" t="str">
            <v>SINAPI-I 11687</v>
          </cell>
        </row>
        <row r="7334">
          <cell r="A7334" t="str">
            <v>SINAPI-I 11689</v>
          </cell>
        </row>
        <row r="7335">
          <cell r="A7335" t="str">
            <v>SINAPI-I 11693</v>
          </cell>
        </row>
        <row r="7336">
          <cell r="A7336" t="str">
            <v>SINAPI-I 36215</v>
          </cell>
        </row>
        <row r="7337">
          <cell r="A7337" t="str">
            <v>SINAPI-I 42439</v>
          </cell>
        </row>
        <row r="7338">
          <cell r="A7338" t="str">
            <v>SINAPI-I 38381</v>
          </cell>
        </row>
        <row r="7339">
          <cell r="A7339" t="str">
            <v>SINAPI-I 39621</v>
          </cell>
        </row>
        <row r="7340">
          <cell r="A7340" t="str">
            <v>SINAPI-I 39624</v>
          </cell>
        </row>
        <row r="7341">
          <cell r="A7341" t="str">
            <v>SINAPI-I 39615</v>
          </cell>
        </row>
        <row r="7342">
          <cell r="A7342" t="str">
            <v>SINAPI-I 39620</v>
          </cell>
        </row>
        <row r="7343">
          <cell r="A7343" t="str">
            <v>SINAPI-I 39623</v>
          </cell>
        </row>
        <row r="7344">
          <cell r="A7344" t="str">
            <v>SINAPI-I 36207</v>
          </cell>
        </row>
        <row r="7345">
          <cell r="A7345" t="str">
            <v>SINAPI-I 36209</v>
          </cell>
        </row>
        <row r="7346">
          <cell r="A7346" t="str">
            <v>SINAPI-I 36210</v>
          </cell>
        </row>
        <row r="7347">
          <cell r="A7347" t="str">
            <v>SINAPI-I 36204</v>
          </cell>
        </row>
        <row r="7348">
          <cell r="A7348" t="str">
            <v>SINAPI-I 36205</v>
          </cell>
        </row>
        <row r="7349">
          <cell r="A7349" t="str">
            <v>SINAPI-I 36081</v>
          </cell>
        </row>
        <row r="7350">
          <cell r="A7350" t="str">
            <v>SINAPI-I 36206</v>
          </cell>
        </row>
        <row r="7351">
          <cell r="A7351" t="str">
            <v>SINAPI-I 36218</v>
          </cell>
        </row>
        <row r="7352">
          <cell r="A7352" t="str">
            <v>SINAPI-I 36220</v>
          </cell>
        </row>
        <row r="7353">
          <cell r="A7353" t="str">
            <v>SINAPI-I 36080</v>
          </cell>
        </row>
        <row r="7354">
          <cell r="A7354" t="str">
            <v>SINAPI-I 36223</v>
          </cell>
        </row>
        <row r="7355">
          <cell r="A7355" t="str">
            <v>SINAPI-I 546</v>
          </cell>
        </row>
        <row r="7356">
          <cell r="A7356" t="str">
            <v>SINAPI-I 557</v>
          </cell>
        </row>
        <row r="7357">
          <cell r="A7357" t="str">
            <v>SINAPI-I 552</v>
          </cell>
        </row>
        <row r="7358">
          <cell r="A7358" t="str">
            <v>SINAPI-I 555</v>
          </cell>
        </row>
        <row r="7359">
          <cell r="A7359" t="str">
            <v>SINAPI-I 565</v>
          </cell>
        </row>
        <row r="7360">
          <cell r="A7360" t="str">
            <v>SINAPI-I 549</v>
          </cell>
        </row>
        <row r="7361">
          <cell r="A7361" t="str">
            <v>SINAPI-I 559</v>
          </cell>
        </row>
        <row r="7362">
          <cell r="A7362" t="str">
            <v>SINAPI-I 551</v>
          </cell>
        </row>
        <row r="7363">
          <cell r="A7363" t="str">
            <v>SINAPI-I 547</v>
          </cell>
        </row>
        <row r="7364">
          <cell r="A7364" t="str">
            <v>SINAPI-I 560</v>
          </cell>
        </row>
        <row r="7365">
          <cell r="A7365" t="str">
            <v>SINAPI-I 566</v>
          </cell>
        </row>
        <row r="7366">
          <cell r="A7366" t="str">
            <v>SINAPI-I 563</v>
          </cell>
        </row>
        <row r="7367">
          <cell r="A7367" t="str">
            <v>SINAPI-I 38127</v>
          </cell>
        </row>
        <row r="7368">
          <cell r="A7368" t="str">
            <v>SINAPI-I 38060</v>
          </cell>
        </row>
        <row r="7369">
          <cell r="A7369" t="str">
            <v>SINAPI-I 10956</v>
          </cell>
        </row>
        <row r="7370">
          <cell r="A7370" t="str">
            <v>SINAPI-I 39380</v>
          </cell>
        </row>
        <row r="7371">
          <cell r="A7371" t="str">
            <v>SINAPI-I 13374</v>
          </cell>
        </row>
        <row r="7372">
          <cell r="A7372" t="str">
            <v>SINAPI-I 37597</v>
          </cell>
        </row>
        <row r="7373">
          <cell r="A7373" t="str">
            <v>SINAPI-I 183</v>
          </cell>
        </row>
        <row r="7374">
          <cell r="A7374" t="str">
            <v>SINAPI-I 184</v>
          </cell>
        </row>
        <row r="7375">
          <cell r="A7375" t="str">
            <v>SINAPI-I 195</v>
          </cell>
        </row>
        <row r="7376">
          <cell r="A7376" t="str">
            <v>SINAPI-I 194</v>
          </cell>
        </row>
        <row r="7377">
          <cell r="A7377" t="str">
            <v>SINAPI-I 20001</v>
          </cell>
        </row>
        <row r="7378">
          <cell r="A7378" t="str">
            <v>SINAPI-I 181</v>
          </cell>
        </row>
        <row r="7379">
          <cell r="A7379" t="str">
            <v>SINAPI-I 39837</v>
          </cell>
        </row>
        <row r="7380">
          <cell r="A7380" t="str">
            <v>SINAPI-I 10535</v>
          </cell>
        </row>
        <row r="7381">
          <cell r="A7381" t="str">
            <v>SINAPI-I 10537</v>
          </cell>
        </row>
        <row r="7382">
          <cell r="A7382" t="str">
            <v>SINAPI-I 13891</v>
          </cell>
        </row>
        <row r="7383">
          <cell r="A7383" t="str">
            <v>SINAPI-I 25975</v>
          </cell>
        </row>
        <row r="7384">
          <cell r="A7384" t="str">
            <v>SINAPI-I 36396</v>
          </cell>
        </row>
        <row r="7385">
          <cell r="A7385" t="str">
            <v>SINAPI-I 36397</v>
          </cell>
        </row>
        <row r="7386">
          <cell r="A7386" t="str">
            <v>SINAPI-I 36398</v>
          </cell>
        </row>
        <row r="7387">
          <cell r="A7387" t="str">
            <v>SINAPI-I 647</v>
          </cell>
        </row>
        <row r="7388">
          <cell r="A7388" t="str">
            <v>SINAPI-I 40920</v>
          </cell>
        </row>
        <row r="7389">
          <cell r="A7389" t="str">
            <v>SINAPI-I 7266</v>
          </cell>
        </row>
        <row r="7390">
          <cell r="A7390" t="str">
            <v>SINAPI-I 7270</v>
          </cell>
        </row>
        <row r="7391">
          <cell r="A7391" t="str">
            <v>SINAPI-I 7269</v>
          </cell>
        </row>
        <row r="7392">
          <cell r="A7392" t="str">
            <v>SINAPI-I 7271</v>
          </cell>
        </row>
        <row r="7393">
          <cell r="A7393" t="str">
            <v>SINAPI-I 7268</v>
          </cell>
        </row>
        <row r="7394">
          <cell r="A7394" t="str">
            <v>SINAPI-I 7267</v>
          </cell>
        </row>
        <row r="7395">
          <cell r="A7395" t="str">
            <v>SINAPI-I 38783</v>
          </cell>
        </row>
        <row r="7396">
          <cell r="A7396" t="str">
            <v>SINAPI-I 37593</v>
          </cell>
        </row>
        <row r="7397">
          <cell r="A7397" t="str">
            <v>SINAPI-I 37594</v>
          </cell>
        </row>
        <row r="7398">
          <cell r="A7398" t="str">
            <v>SINAPI-I 37592</v>
          </cell>
        </row>
        <row r="7399">
          <cell r="A7399" t="str">
            <v>SINAPI-I 34556</v>
          </cell>
        </row>
        <row r="7400">
          <cell r="A7400" t="str">
            <v>SINAPI-I 37873</v>
          </cell>
        </row>
        <row r="7401">
          <cell r="A7401" t="str">
            <v>SINAPI-I 34564</v>
          </cell>
        </row>
        <row r="7402">
          <cell r="A7402" t="str">
            <v>SINAPI-I 34565</v>
          </cell>
        </row>
        <row r="7403">
          <cell r="A7403" t="str">
            <v>SINAPI-I 38590</v>
          </cell>
        </row>
        <row r="7404">
          <cell r="A7404" t="str">
            <v>SINAPI-I 34566</v>
          </cell>
        </row>
        <row r="7405">
          <cell r="A7405" t="str">
            <v>SINAPI-I 34567</v>
          </cell>
        </row>
        <row r="7406">
          <cell r="A7406" t="str">
            <v>SINAPI-I 38591</v>
          </cell>
        </row>
        <row r="7407">
          <cell r="A7407" t="str">
            <v>SINAPI-I 34568</v>
          </cell>
        </row>
        <row r="7408">
          <cell r="A7408" t="str">
            <v>SINAPI-I 34569</v>
          </cell>
        </row>
        <row r="7409">
          <cell r="A7409" t="str">
            <v>SINAPI-I 34570</v>
          </cell>
        </row>
        <row r="7410">
          <cell r="A7410" t="str">
            <v>SINAPI-I 25070</v>
          </cell>
        </row>
        <row r="7411">
          <cell r="A7411" t="str">
            <v>SINAPI-I 34571</v>
          </cell>
        </row>
        <row r="7412">
          <cell r="A7412" t="str">
            <v>SINAPI-I 34573</v>
          </cell>
        </row>
        <row r="7413">
          <cell r="A7413" t="str">
            <v>SINAPI-I 37107</v>
          </cell>
        </row>
        <row r="7414">
          <cell r="A7414" t="str">
            <v>SINAPI-I 34576</v>
          </cell>
        </row>
        <row r="7415">
          <cell r="A7415" t="str">
            <v>SINAPI-I 34577</v>
          </cell>
        </row>
        <row r="7416">
          <cell r="A7416" t="str">
            <v>SINAPI-I 34578</v>
          </cell>
        </row>
        <row r="7417">
          <cell r="A7417" t="str">
            <v>SINAPI-I 34579</v>
          </cell>
        </row>
        <row r="7418">
          <cell r="A7418" t="str">
            <v>SINAPI-I 25067</v>
          </cell>
        </row>
        <row r="7419">
          <cell r="A7419" t="str">
            <v>SINAPI-I 34580</v>
          </cell>
        </row>
        <row r="7420">
          <cell r="A7420" t="str">
            <v>SINAPI-I 25071</v>
          </cell>
        </row>
        <row r="7421">
          <cell r="A7421" t="str">
            <v>SINAPI-I 38395</v>
          </cell>
        </row>
        <row r="7422">
          <cell r="A7422" t="str">
            <v>SINAPI-I 34583</v>
          </cell>
        </row>
        <row r="7423">
          <cell r="A7423" t="str">
            <v>SINAPI-I 34584</v>
          </cell>
        </row>
        <row r="7424">
          <cell r="A7424" t="str">
            <v>SINAPI-I 709</v>
          </cell>
        </row>
        <row r="7425">
          <cell r="A7425" t="str">
            <v>SINAPI-I 716</v>
          </cell>
        </row>
        <row r="7426">
          <cell r="A7426" t="str">
            <v>SINAPI-I 715</v>
          </cell>
        </row>
        <row r="7427">
          <cell r="A7427" t="str">
            <v>SINAPI-I 718</v>
          </cell>
        </row>
        <row r="7428">
          <cell r="A7428" t="str">
            <v>SINAPI-I 11981</v>
          </cell>
        </row>
        <row r="7429">
          <cell r="A7429" t="str">
            <v>SINAPI-I 10610</v>
          </cell>
        </row>
        <row r="7430">
          <cell r="A7430" t="str">
            <v>SINAPI-I 34585</v>
          </cell>
        </row>
        <row r="7431">
          <cell r="A7431" t="str">
            <v>SINAPI-I 34586</v>
          </cell>
        </row>
        <row r="7432">
          <cell r="A7432" t="str">
            <v>SINAPI-I 38603</v>
          </cell>
        </row>
        <row r="7433">
          <cell r="A7433" t="str">
            <v>SINAPI-I 34588</v>
          </cell>
        </row>
        <row r="7434">
          <cell r="A7434" t="str">
            <v>SINAPI-I 34590</v>
          </cell>
        </row>
        <row r="7435">
          <cell r="A7435" t="str">
            <v>SINAPI-I 34591</v>
          </cell>
        </row>
        <row r="7436">
          <cell r="A7436" t="str">
            <v>SINAPI-I 37103</v>
          </cell>
        </row>
        <row r="7437">
          <cell r="A7437" t="str">
            <v>SINAPI-I 34555</v>
          </cell>
        </row>
        <row r="7438">
          <cell r="A7438" t="str">
            <v>SINAPI-I 34599</v>
          </cell>
        </row>
        <row r="7439">
          <cell r="A7439" t="str">
            <v>SINAPI-I 674</v>
          </cell>
        </row>
        <row r="7440">
          <cell r="A7440" t="str">
            <v>SINAPI-I 34600</v>
          </cell>
        </row>
        <row r="7441">
          <cell r="A7441" t="str">
            <v>SINAPI-I 652</v>
          </cell>
        </row>
        <row r="7442">
          <cell r="A7442" t="str">
            <v>SINAPI-I 34592</v>
          </cell>
        </row>
        <row r="7443">
          <cell r="A7443" t="str">
            <v>SINAPI-I 651</v>
          </cell>
        </row>
        <row r="7444">
          <cell r="A7444" t="str">
            <v>SINAPI-I 654</v>
          </cell>
        </row>
        <row r="7445">
          <cell r="A7445" t="str">
            <v>SINAPI-I 650</v>
          </cell>
        </row>
        <row r="7446">
          <cell r="A7446" t="str">
            <v>SINAPI-I 40517</v>
          </cell>
        </row>
        <row r="7447">
          <cell r="A7447" t="str">
            <v>SINAPI-I 40520</v>
          </cell>
        </row>
        <row r="7448">
          <cell r="A7448" t="str">
            <v>SINAPI-I 40515</v>
          </cell>
        </row>
        <row r="7449">
          <cell r="A7449" t="str">
            <v>SINAPI-I 40516</v>
          </cell>
        </row>
        <row r="7450">
          <cell r="A7450" t="str">
            <v>SINAPI-I 40529</v>
          </cell>
        </row>
        <row r="7451">
          <cell r="A7451" t="str">
            <v>SINAPI-I 36170</v>
          </cell>
        </row>
        <row r="7452">
          <cell r="A7452" t="str">
            <v>SINAPI-I 40524</v>
          </cell>
        </row>
        <row r="7453">
          <cell r="A7453" t="str">
            <v>SINAPI-I 36156</v>
          </cell>
        </row>
        <row r="7454">
          <cell r="A7454" t="str">
            <v>SINAPI-I 36155</v>
          </cell>
        </row>
        <row r="7455">
          <cell r="A7455" t="str">
            <v>SINAPI-I 36154</v>
          </cell>
        </row>
        <row r="7456">
          <cell r="A7456" t="str">
            <v>SINAPI-I 695</v>
          </cell>
        </row>
        <row r="7457">
          <cell r="A7457" t="str">
            <v>SINAPI-I 679</v>
          </cell>
        </row>
        <row r="7458">
          <cell r="A7458" t="str">
            <v>SINAPI-I 711</v>
          </cell>
        </row>
        <row r="7459">
          <cell r="A7459" t="str">
            <v>SINAPI-I 712</v>
          </cell>
        </row>
        <row r="7460">
          <cell r="A7460" t="str">
            <v>SINAPI-I 12614</v>
          </cell>
        </row>
        <row r="7461">
          <cell r="A7461" t="str">
            <v>SINAPI-I 6140</v>
          </cell>
        </row>
        <row r="7462">
          <cell r="A7462" t="str">
            <v>SINAPI-I 38399</v>
          </cell>
        </row>
        <row r="7463">
          <cell r="A7463" t="str">
            <v>SINAPI-I 735</v>
          </cell>
        </row>
        <row r="7464">
          <cell r="A7464" t="str">
            <v>SINAPI-I 736</v>
          </cell>
        </row>
        <row r="7465">
          <cell r="A7465" t="str">
            <v>SINAPI-I 729</v>
          </cell>
        </row>
        <row r="7466">
          <cell r="A7466" t="str">
            <v>SINAPI-I 39925</v>
          </cell>
        </row>
        <row r="7467">
          <cell r="A7467" t="str">
            <v>SINAPI-I 731</v>
          </cell>
        </row>
        <row r="7468">
          <cell r="A7468" t="str">
            <v>SINAPI-I 10575</v>
          </cell>
        </row>
        <row r="7469">
          <cell r="A7469" t="str">
            <v>SINAPI-I 733</v>
          </cell>
        </row>
        <row r="7470">
          <cell r="A7470" t="str">
            <v>SINAPI-I 732</v>
          </cell>
        </row>
        <row r="7471">
          <cell r="A7471" t="str">
            <v>SINAPI-I 737</v>
          </cell>
        </row>
        <row r="7472">
          <cell r="A7472" t="str">
            <v>SINAPI-I 738</v>
          </cell>
        </row>
        <row r="7473">
          <cell r="A7473" t="str">
            <v>SINAPI-I 740</v>
          </cell>
        </row>
        <row r="7474">
          <cell r="A7474" t="str">
            <v>SINAPI-I 734</v>
          </cell>
        </row>
        <row r="7475">
          <cell r="A7475" t="str">
            <v>SINAPI-I 39008</v>
          </cell>
        </row>
        <row r="7476">
          <cell r="A7476" t="str">
            <v>SINAPI-I 39009</v>
          </cell>
        </row>
        <row r="7477">
          <cell r="A7477" t="str">
            <v>SINAPI-I 10587</v>
          </cell>
        </row>
        <row r="7478">
          <cell r="A7478" t="str">
            <v>SINAPI-I 759</v>
          </cell>
        </row>
        <row r="7479">
          <cell r="A7479" t="str">
            <v>SINAPI-I 761</v>
          </cell>
        </row>
        <row r="7480">
          <cell r="A7480" t="str">
            <v>SINAPI-I 750</v>
          </cell>
        </row>
        <row r="7481">
          <cell r="A7481" t="str">
            <v>SINAPI-I 755</v>
          </cell>
        </row>
        <row r="7482">
          <cell r="A7482" t="str">
            <v>SINAPI-I 749</v>
          </cell>
        </row>
        <row r="7483">
          <cell r="A7483" t="str">
            <v>SINAPI-I 756</v>
          </cell>
        </row>
        <row r="7484">
          <cell r="A7484" t="str">
            <v>SINAPI-I 757</v>
          </cell>
        </row>
        <row r="7485">
          <cell r="A7485" t="str">
            <v>SINAPI-I 10588</v>
          </cell>
        </row>
        <row r="7486">
          <cell r="A7486" t="str">
            <v>SINAPI-I 10592</v>
          </cell>
        </row>
        <row r="7487">
          <cell r="A7487" t="str">
            <v>SINAPI-I 10589</v>
          </cell>
        </row>
        <row r="7488">
          <cell r="A7488" t="str">
            <v>SINAPI-I 760</v>
          </cell>
        </row>
        <row r="7489">
          <cell r="A7489" t="str">
            <v>SINAPI-I 751</v>
          </cell>
        </row>
        <row r="7490">
          <cell r="A7490" t="str">
            <v>SINAPI-I 754</v>
          </cell>
        </row>
        <row r="7491">
          <cell r="A7491" t="str">
            <v>SINAPI-I 14013</v>
          </cell>
        </row>
        <row r="7492">
          <cell r="A7492" t="str">
            <v>SINAPI-I 39917</v>
          </cell>
        </row>
        <row r="7493">
          <cell r="A7493" t="str">
            <v>SINAPI-I 5081</v>
          </cell>
        </row>
        <row r="7494">
          <cell r="A7494" t="str">
            <v>SINAPI-I 38167</v>
          </cell>
        </row>
        <row r="7495">
          <cell r="A7495" t="str">
            <v>SINAPI-I 36145</v>
          </cell>
        </row>
        <row r="7496">
          <cell r="A7496" t="str">
            <v>SINAPI-I 12893</v>
          </cell>
        </row>
        <row r="7497">
          <cell r="A7497" t="str">
            <v>SINAPI-I 11685</v>
          </cell>
        </row>
        <row r="7498">
          <cell r="A7498" t="str">
            <v>SINAPI-I 11679</v>
          </cell>
        </row>
        <row r="7499">
          <cell r="A7499" t="str">
            <v>SINAPI-I 11680</v>
          </cell>
        </row>
        <row r="7500">
          <cell r="A7500" t="str">
            <v>SINAPI-I 2512</v>
          </cell>
        </row>
        <row r="7501">
          <cell r="A7501" t="str">
            <v>SINAPI-I 4374</v>
          </cell>
        </row>
        <row r="7502">
          <cell r="A7502" t="str">
            <v>SINAPI-I 7568</v>
          </cell>
        </row>
        <row r="7503">
          <cell r="A7503" t="str">
            <v>SINAPI-I 7584</v>
          </cell>
        </row>
        <row r="7504">
          <cell r="A7504" t="str">
            <v>SINAPI-I 11945</v>
          </cell>
        </row>
        <row r="7505">
          <cell r="A7505" t="str">
            <v>SINAPI-I 11946</v>
          </cell>
        </row>
        <row r="7506">
          <cell r="A7506" t="str">
            <v>SINAPI-I 4375</v>
          </cell>
        </row>
        <row r="7507">
          <cell r="A7507" t="str">
            <v>SINAPI-I 11950</v>
          </cell>
        </row>
        <row r="7508">
          <cell r="A7508" t="str">
            <v>SINAPI-I 4376</v>
          </cell>
        </row>
        <row r="7509">
          <cell r="A7509" t="str">
            <v>SINAPI-I 7583</v>
          </cell>
        </row>
        <row r="7510">
          <cell r="A7510" t="str">
            <v>SINAPI-I 4350</v>
          </cell>
        </row>
        <row r="7511">
          <cell r="A7511" t="str">
            <v>SINAPI-I 39886</v>
          </cell>
        </row>
        <row r="7512">
          <cell r="A7512" t="str">
            <v>SINAPI-I 39887</v>
          </cell>
        </row>
        <row r="7513">
          <cell r="A7513" t="str">
            <v>SINAPI-I 39888</v>
          </cell>
        </row>
        <row r="7514">
          <cell r="A7514" t="str">
            <v>SINAPI-I 39890</v>
          </cell>
        </row>
        <row r="7515">
          <cell r="A7515" t="str">
            <v>SINAPI-I 39891</v>
          </cell>
        </row>
        <row r="7516">
          <cell r="A7516" t="str">
            <v>SINAPI-I 39892</v>
          </cell>
        </row>
        <row r="7517">
          <cell r="A7517" t="str">
            <v>SINAPI-I 790</v>
          </cell>
        </row>
        <row r="7518">
          <cell r="A7518" t="str">
            <v>SINAPI-I 766</v>
          </cell>
        </row>
        <row r="7519">
          <cell r="A7519" t="str">
            <v>SINAPI-I 791</v>
          </cell>
        </row>
        <row r="7520">
          <cell r="A7520" t="str">
            <v>SINAPI-I 767</v>
          </cell>
        </row>
        <row r="7521">
          <cell r="A7521" t="str">
            <v>SINAPI-I 768</v>
          </cell>
        </row>
        <row r="7522">
          <cell r="A7522" t="str">
            <v>SINAPI-I 789</v>
          </cell>
        </row>
        <row r="7523">
          <cell r="A7523" t="str">
            <v>SINAPI-I 769</v>
          </cell>
        </row>
        <row r="7524">
          <cell r="A7524" t="str">
            <v>SINAPI-I 770</v>
          </cell>
        </row>
        <row r="7525">
          <cell r="A7525" t="str">
            <v>SINAPI-I 12394</v>
          </cell>
        </row>
        <row r="7526">
          <cell r="A7526" t="str">
            <v>SINAPI-I 764</v>
          </cell>
        </row>
        <row r="7527">
          <cell r="A7527" t="str">
            <v>SINAPI-I 765</v>
          </cell>
        </row>
        <row r="7528">
          <cell r="A7528" t="str">
            <v>SINAPI-I 787</v>
          </cell>
        </row>
        <row r="7529">
          <cell r="A7529" t="str">
            <v>SINAPI-I 774</v>
          </cell>
        </row>
        <row r="7530">
          <cell r="A7530" t="str">
            <v>SINAPI-I 773</v>
          </cell>
        </row>
        <row r="7531">
          <cell r="A7531" t="str">
            <v>SINAPI-I 775</v>
          </cell>
        </row>
        <row r="7532">
          <cell r="A7532" t="str">
            <v>SINAPI-I 788</v>
          </cell>
        </row>
        <row r="7533">
          <cell r="A7533" t="str">
            <v>SINAPI-I 772</v>
          </cell>
        </row>
        <row r="7534">
          <cell r="A7534" t="str">
            <v>SINAPI-I 771</v>
          </cell>
        </row>
        <row r="7535">
          <cell r="A7535" t="str">
            <v>SINAPI-I 779</v>
          </cell>
        </row>
        <row r="7536">
          <cell r="A7536" t="str">
            <v>SINAPI-I 776</v>
          </cell>
        </row>
        <row r="7537">
          <cell r="A7537" t="str">
            <v>SINAPI-I 777</v>
          </cell>
        </row>
        <row r="7538">
          <cell r="A7538" t="str">
            <v>SINAPI-I 780</v>
          </cell>
        </row>
        <row r="7539">
          <cell r="A7539" t="str">
            <v>SINAPI-I 778</v>
          </cell>
        </row>
        <row r="7540">
          <cell r="A7540" t="str">
            <v>SINAPI-I 781</v>
          </cell>
        </row>
        <row r="7541">
          <cell r="A7541" t="str">
            <v>SINAPI-I 786</v>
          </cell>
        </row>
        <row r="7542">
          <cell r="A7542" t="str">
            <v>SINAPI-I 782</v>
          </cell>
        </row>
        <row r="7543">
          <cell r="A7543" t="str">
            <v>SINAPI-I 783</v>
          </cell>
        </row>
        <row r="7544">
          <cell r="A7544" t="str">
            <v>SINAPI-I 785</v>
          </cell>
        </row>
        <row r="7545">
          <cell r="A7545" t="str">
            <v>SINAPI-I 784</v>
          </cell>
        </row>
        <row r="7546">
          <cell r="A7546" t="str">
            <v>SINAPI-I 831</v>
          </cell>
        </row>
        <row r="7547">
          <cell r="A7547" t="str">
            <v>SINAPI-I 828</v>
          </cell>
        </row>
        <row r="7548">
          <cell r="A7548" t="str">
            <v>SINAPI-I 829</v>
          </cell>
        </row>
        <row r="7549">
          <cell r="A7549" t="str">
            <v>SINAPI-I 812</v>
          </cell>
        </row>
        <row r="7550">
          <cell r="A7550" t="str">
            <v>SINAPI-I 819</v>
          </cell>
        </row>
        <row r="7551">
          <cell r="A7551" t="str">
            <v>SINAPI-I 818</v>
          </cell>
        </row>
        <row r="7552">
          <cell r="A7552" t="str">
            <v>SINAPI-I 823</v>
          </cell>
        </row>
        <row r="7553">
          <cell r="A7553" t="str">
            <v>SINAPI-I 830</v>
          </cell>
        </row>
        <row r="7554">
          <cell r="A7554" t="str">
            <v>SINAPI-I 826</v>
          </cell>
        </row>
        <row r="7555">
          <cell r="A7555" t="str">
            <v>SINAPI-I 827</v>
          </cell>
        </row>
        <row r="7556">
          <cell r="A7556" t="str">
            <v>SINAPI-I 832</v>
          </cell>
        </row>
        <row r="7557">
          <cell r="A7557" t="str">
            <v>SINAPI-I 833</v>
          </cell>
        </row>
        <row r="7558">
          <cell r="A7558" t="str">
            <v>SINAPI-I 834</v>
          </cell>
        </row>
        <row r="7559">
          <cell r="A7559" t="str">
            <v>SINAPI-I 825</v>
          </cell>
        </row>
        <row r="7560">
          <cell r="A7560" t="str">
            <v>SINAPI-I 813</v>
          </cell>
        </row>
        <row r="7561">
          <cell r="A7561" t="str">
            <v>SINAPI-I 820</v>
          </cell>
        </row>
        <row r="7562">
          <cell r="A7562" t="str">
            <v>SINAPI-I 816</v>
          </cell>
        </row>
        <row r="7563">
          <cell r="A7563" t="str">
            <v>SINAPI-I 814</v>
          </cell>
        </row>
        <row r="7564">
          <cell r="A7564" t="str">
            <v>SINAPI-I 815</v>
          </cell>
        </row>
        <row r="7565">
          <cell r="A7565" t="str">
            <v>SINAPI-I 822</v>
          </cell>
        </row>
        <row r="7566">
          <cell r="A7566" t="str">
            <v>SINAPI-I 821</v>
          </cell>
        </row>
        <row r="7567">
          <cell r="A7567" t="str">
            <v>SINAPI-I 817</v>
          </cell>
        </row>
        <row r="7568">
          <cell r="A7568" t="str">
            <v>SINAPI-I 20086</v>
          </cell>
        </row>
        <row r="7569">
          <cell r="A7569" t="str">
            <v>SINAPI-I 39191</v>
          </cell>
        </row>
        <row r="7570">
          <cell r="A7570" t="str">
            <v>SINAPI-I 39190</v>
          </cell>
        </row>
        <row r="7571">
          <cell r="A7571" t="str">
            <v>SINAPI-I 39189</v>
          </cell>
        </row>
        <row r="7572">
          <cell r="A7572" t="str">
            <v>SINAPI-I 39186</v>
          </cell>
        </row>
        <row r="7573">
          <cell r="A7573" t="str">
            <v>SINAPI-I 39188</v>
          </cell>
        </row>
        <row r="7574">
          <cell r="A7574" t="str">
            <v>SINAPI-I 39187</v>
          </cell>
        </row>
        <row r="7575">
          <cell r="A7575" t="str">
            <v>SINAPI-I 39184</v>
          </cell>
        </row>
        <row r="7576">
          <cell r="A7576" t="str">
            <v>SINAPI-I 39185</v>
          </cell>
        </row>
        <row r="7577">
          <cell r="A7577" t="str">
            <v>SINAPI-I 39198</v>
          </cell>
        </row>
        <row r="7578">
          <cell r="A7578" t="str">
            <v>SINAPI-I 39197</v>
          </cell>
        </row>
        <row r="7579">
          <cell r="A7579" t="str">
            <v>SINAPI-I 39196</v>
          </cell>
        </row>
        <row r="7580">
          <cell r="A7580" t="str">
            <v>SINAPI-I 39199</v>
          </cell>
        </row>
        <row r="7581">
          <cell r="A7581" t="str">
            <v>SINAPI-I 39195</v>
          </cell>
        </row>
        <row r="7582">
          <cell r="A7582" t="str">
            <v>SINAPI-I 39194</v>
          </cell>
        </row>
        <row r="7583">
          <cell r="A7583" t="str">
            <v>SINAPI-I 39193</v>
          </cell>
        </row>
        <row r="7584">
          <cell r="A7584" t="str">
            <v>SINAPI-I 39192</v>
          </cell>
        </row>
        <row r="7585">
          <cell r="A7585" t="str">
            <v>SINAPI-I 39920</v>
          </cell>
        </row>
        <row r="7586">
          <cell r="A7586" t="str">
            <v>SINAPI-I 39201</v>
          </cell>
        </row>
        <row r="7587">
          <cell r="A7587" t="str">
            <v>SINAPI-I 39200</v>
          </cell>
        </row>
        <row r="7588">
          <cell r="A7588" t="str">
            <v>SINAPI-I 39203</v>
          </cell>
        </row>
        <row r="7589">
          <cell r="A7589" t="str">
            <v>SINAPI-I 39202</v>
          </cell>
        </row>
        <row r="7590">
          <cell r="A7590" t="str">
            <v>SINAPI-I 39205</v>
          </cell>
        </row>
        <row r="7591">
          <cell r="A7591" t="str">
            <v>SINAPI-I 39204</v>
          </cell>
        </row>
        <row r="7592">
          <cell r="A7592" t="str">
            <v>SINAPI-I 39206</v>
          </cell>
        </row>
        <row r="7593">
          <cell r="A7593" t="str">
            <v>SINAPI-I 797</v>
          </cell>
        </row>
        <row r="7594">
          <cell r="A7594" t="str">
            <v>SINAPI-I 798</v>
          </cell>
        </row>
        <row r="7595">
          <cell r="A7595" t="str">
            <v>SINAPI-I 796</v>
          </cell>
        </row>
        <row r="7596">
          <cell r="A7596" t="str">
            <v>SINAPI-I 799</v>
          </cell>
        </row>
        <row r="7597">
          <cell r="A7597" t="str">
            <v>SINAPI-I 792</v>
          </cell>
        </row>
        <row r="7598">
          <cell r="A7598" t="str">
            <v>SINAPI-I 804</v>
          </cell>
        </row>
        <row r="7599">
          <cell r="A7599" t="str">
            <v>SINAPI-I 793</v>
          </cell>
        </row>
        <row r="7600">
          <cell r="A7600" t="str">
            <v>SINAPI-I 801</v>
          </cell>
        </row>
        <row r="7601">
          <cell r="A7601" t="str">
            <v>SINAPI-I 794</v>
          </cell>
        </row>
        <row r="7602">
          <cell r="A7602" t="str">
            <v>SINAPI-I 802</v>
          </cell>
        </row>
        <row r="7603">
          <cell r="A7603" t="str">
            <v>SINAPI-I 803</v>
          </cell>
        </row>
        <row r="7604">
          <cell r="A7604" t="str">
            <v>SINAPI-I 38001</v>
          </cell>
        </row>
        <row r="7605">
          <cell r="A7605" t="str">
            <v>SINAPI-I 38002</v>
          </cell>
        </row>
        <row r="7606">
          <cell r="A7606" t="str">
            <v>SINAPI-I 38003</v>
          </cell>
        </row>
        <row r="7607">
          <cell r="A7607" t="str">
            <v>SINAPI-I 38004</v>
          </cell>
        </row>
        <row r="7608">
          <cell r="A7608" t="str">
            <v>SINAPI-I 36327</v>
          </cell>
        </row>
        <row r="7609">
          <cell r="A7609" t="str">
            <v>SINAPI-I 38992</v>
          </cell>
        </row>
        <row r="7610">
          <cell r="A7610" t="str">
            <v>SINAPI-I 38993</v>
          </cell>
        </row>
        <row r="7611">
          <cell r="A7611" t="str">
            <v>SINAPI-I 38418</v>
          </cell>
        </row>
        <row r="7612">
          <cell r="A7612" t="str">
            <v>SINAPI-I 39178</v>
          </cell>
        </row>
        <row r="7613">
          <cell r="A7613" t="str">
            <v>SINAPI-I 39177</v>
          </cell>
        </row>
        <row r="7614">
          <cell r="A7614" t="str">
            <v>SINAPI-I 39174</v>
          </cell>
        </row>
        <row r="7615">
          <cell r="A7615" t="str">
            <v>SINAPI-I 39176</v>
          </cell>
        </row>
        <row r="7616">
          <cell r="A7616" t="str">
            <v>SINAPI-I 39180</v>
          </cell>
        </row>
        <row r="7617">
          <cell r="A7617" t="str">
            <v>SINAPI-I 39179</v>
          </cell>
        </row>
        <row r="7618">
          <cell r="A7618" t="str">
            <v>SINAPI-I 39175</v>
          </cell>
        </row>
        <row r="7619">
          <cell r="A7619" t="str">
            <v>SINAPI-I 39217</v>
          </cell>
        </row>
        <row r="7620">
          <cell r="A7620" t="str">
            <v>SINAPI-I 39181</v>
          </cell>
        </row>
        <row r="7621">
          <cell r="A7621" t="str">
            <v>SINAPI-I 39182</v>
          </cell>
        </row>
        <row r="7622">
          <cell r="A7622" t="str">
            <v>SINAPI-I 12616</v>
          </cell>
        </row>
        <row r="7623">
          <cell r="A7623" t="str">
            <v>SINAPI-I 1049</v>
          </cell>
        </row>
        <row r="7624">
          <cell r="A7624" t="str">
            <v>SINAPI-I 1099</v>
          </cell>
        </row>
        <row r="7625">
          <cell r="A7625" t="str">
            <v>SINAPI-I 39678</v>
          </cell>
        </row>
        <row r="7626">
          <cell r="A7626" t="str">
            <v>SINAPI-I 1050</v>
          </cell>
        </row>
        <row r="7627">
          <cell r="A7627" t="str">
            <v>SINAPI-I 1101</v>
          </cell>
        </row>
        <row r="7628">
          <cell r="A7628" t="str">
            <v>SINAPI-I 1100</v>
          </cell>
        </row>
        <row r="7629">
          <cell r="A7629" t="str">
            <v>SINAPI-I 39679</v>
          </cell>
        </row>
        <row r="7630">
          <cell r="A7630" t="str">
            <v>SINAPI-I 1098</v>
          </cell>
        </row>
        <row r="7631">
          <cell r="A7631" t="str">
            <v>SINAPI-I 1102</v>
          </cell>
        </row>
        <row r="7632">
          <cell r="A7632" t="str">
            <v>SINAPI-I 1051</v>
          </cell>
        </row>
        <row r="7633">
          <cell r="A7633" t="str">
            <v>SINAPI-I 37399</v>
          </cell>
        </row>
        <row r="7634">
          <cell r="A7634" t="str">
            <v>SINAPI-I 25004</v>
          </cell>
        </row>
        <row r="7635">
          <cell r="A7635" t="str">
            <v>SINAPI-I 25002</v>
          </cell>
        </row>
        <row r="7636">
          <cell r="A7636" t="str">
            <v>SINAPI-I 37409</v>
          </cell>
        </row>
        <row r="7637">
          <cell r="A7637" t="str">
            <v>SINAPI-I 841</v>
          </cell>
        </row>
        <row r="7638">
          <cell r="A7638" t="str">
            <v>SINAPI-I 25005</v>
          </cell>
        </row>
        <row r="7639">
          <cell r="A7639" t="str">
            <v>SINAPI-I 25003</v>
          </cell>
        </row>
        <row r="7640">
          <cell r="A7640" t="str">
            <v>SINAPI-I 37410</v>
          </cell>
        </row>
        <row r="7641">
          <cell r="A7641" t="str">
            <v>SINAPI-I 842</v>
          </cell>
        </row>
        <row r="7642">
          <cell r="A7642" t="str">
            <v>SINAPI-I 862</v>
          </cell>
        </row>
        <row r="7643">
          <cell r="A7643" t="str">
            <v>SINAPI-I 866</v>
          </cell>
        </row>
        <row r="7644">
          <cell r="A7644" t="str">
            <v>SINAPI-I 892</v>
          </cell>
        </row>
        <row r="7645">
          <cell r="A7645" t="str">
            <v>SINAPI-I 857</v>
          </cell>
        </row>
        <row r="7646">
          <cell r="A7646" t="str">
            <v>SINAPI-I 37404</v>
          </cell>
        </row>
        <row r="7647">
          <cell r="A7647" t="str">
            <v>SINAPI-I 868</v>
          </cell>
        </row>
        <row r="7648">
          <cell r="A7648" t="str">
            <v>SINAPI-I 870</v>
          </cell>
        </row>
        <row r="7649">
          <cell r="A7649" t="str">
            <v>SINAPI-I 863</v>
          </cell>
        </row>
        <row r="7650">
          <cell r="A7650" t="str">
            <v>SINAPI-I 867</v>
          </cell>
        </row>
        <row r="7651">
          <cell r="A7651" t="str">
            <v>SINAPI-I 891</v>
          </cell>
        </row>
        <row r="7652">
          <cell r="A7652" t="str">
            <v>SINAPI-I 864</v>
          </cell>
        </row>
        <row r="7653">
          <cell r="A7653" t="str">
            <v>SINAPI-I 865</v>
          </cell>
        </row>
        <row r="7654">
          <cell r="A7654" t="str">
            <v>SINAPI-I 1006</v>
          </cell>
        </row>
        <row r="7655">
          <cell r="A7655" t="str">
            <v>SINAPI-I 948</v>
          </cell>
        </row>
        <row r="7656">
          <cell r="A7656" t="str">
            <v>SINAPI-I 947</v>
          </cell>
        </row>
        <row r="7657">
          <cell r="A7657" t="str">
            <v>SINAPI-I 911</v>
          </cell>
        </row>
        <row r="7658">
          <cell r="A7658" t="str">
            <v>SINAPI-I 925</v>
          </cell>
        </row>
        <row r="7659">
          <cell r="A7659" t="str">
            <v>SINAPI-I 954</v>
          </cell>
        </row>
        <row r="7660">
          <cell r="A7660" t="str">
            <v>SINAPI-I 901</v>
          </cell>
        </row>
        <row r="7661">
          <cell r="A7661" t="str">
            <v>SINAPI-I 926</v>
          </cell>
        </row>
        <row r="7662">
          <cell r="A7662" t="str">
            <v>SINAPI-I 912</v>
          </cell>
        </row>
        <row r="7663">
          <cell r="A7663" t="str">
            <v>SINAPI-I 955</v>
          </cell>
        </row>
        <row r="7664">
          <cell r="A7664" t="str">
            <v>SINAPI-I 946</v>
          </cell>
        </row>
        <row r="7665">
          <cell r="A7665" t="str">
            <v>SINAPI-I 953</v>
          </cell>
        </row>
        <row r="7666">
          <cell r="A7666" t="str">
            <v>SINAPI-I 902</v>
          </cell>
        </row>
        <row r="7667">
          <cell r="A7667" t="str">
            <v>SINAPI-I 927</v>
          </cell>
        </row>
        <row r="7668">
          <cell r="A7668" t="str">
            <v>SINAPI-I 913</v>
          </cell>
        </row>
        <row r="7669">
          <cell r="A7669" t="str">
            <v>SINAPI-I 903</v>
          </cell>
        </row>
        <row r="7670">
          <cell r="A7670" t="str">
            <v>SINAPI-I 945</v>
          </cell>
        </row>
        <row r="7671">
          <cell r="A7671" t="str">
            <v>SINAPI-I 914</v>
          </cell>
        </row>
        <row r="7672">
          <cell r="A7672" t="str">
            <v>SINAPI-I 993</v>
          </cell>
        </row>
        <row r="7673">
          <cell r="A7673" t="str">
            <v>SINAPI-I 1020</v>
          </cell>
        </row>
        <row r="7674">
          <cell r="A7674" t="str">
            <v>SINAPI-I 1017</v>
          </cell>
        </row>
        <row r="7675">
          <cell r="A7675" t="str">
            <v>SINAPI-I 999</v>
          </cell>
        </row>
        <row r="7676">
          <cell r="A7676" t="str">
            <v>SINAPI-I 995</v>
          </cell>
        </row>
        <row r="7677">
          <cell r="A7677" t="str">
            <v>SINAPI-I 1000</v>
          </cell>
        </row>
        <row r="7678">
          <cell r="A7678" t="str">
            <v>SINAPI-I 1022</v>
          </cell>
        </row>
        <row r="7679">
          <cell r="A7679" t="str">
            <v>SINAPI-I 1015</v>
          </cell>
        </row>
        <row r="7680">
          <cell r="A7680" t="str">
            <v>SINAPI-I 996</v>
          </cell>
        </row>
        <row r="7681">
          <cell r="A7681" t="str">
            <v>SINAPI-I 1001</v>
          </cell>
        </row>
        <row r="7682">
          <cell r="A7682" t="str">
            <v>SINAPI-I 1019</v>
          </cell>
        </row>
        <row r="7683">
          <cell r="A7683" t="str">
            <v>SINAPI-I 1021</v>
          </cell>
        </row>
        <row r="7684">
          <cell r="A7684" t="str">
            <v>SINAPI-I 39249</v>
          </cell>
        </row>
        <row r="7685">
          <cell r="A7685" t="str">
            <v>SINAPI-I 1018</v>
          </cell>
        </row>
        <row r="7686">
          <cell r="A7686" t="str">
            <v>SINAPI-I 39250</v>
          </cell>
        </row>
        <row r="7687">
          <cell r="A7687" t="str">
            <v>SINAPI-I 994</v>
          </cell>
        </row>
        <row r="7688">
          <cell r="A7688" t="str">
            <v>SINAPI-I 977</v>
          </cell>
        </row>
        <row r="7689">
          <cell r="A7689" t="str">
            <v>SINAPI-I 998</v>
          </cell>
        </row>
        <row r="7690">
          <cell r="A7690" t="str">
            <v>SINAPI-I 39251</v>
          </cell>
        </row>
        <row r="7691">
          <cell r="A7691" t="str">
            <v>SINAPI-I 1011</v>
          </cell>
        </row>
        <row r="7692">
          <cell r="A7692" t="str">
            <v>SINAPI-I 39252</v>
          </cell>
        </row>
        <row r="7693">
          <cell r="A7693" t="str">
            <v>SINAPI-I 1013</v>
          </cell>
        </row>
        <row r="7694">
          <cell r="A7694" t="str">
            <v>SINAPI-I 980</v>
          </cell>
        </row>
        <row r="7695">
          <cell r="A7695" t="str">
            <v>SINAPI-I 39237</v>
          </cell>
        </row>
        <row r="7696">
          <cell r="A7696" t="str">
            <v>SINAPI-I 39238</v>
          </cell>
        </row>
        <row r="7697">
          <cell r="A7697" t="str">
            <v>SINAPI-I 979</v>
          </cell>
        </row>
        <row r="7698">
          <cell r="A7698" t="str">
            <v>SINAPI-I 39239</v>
          </cell>
        </row>
        <row r="7699">
          <cell r="A7699" t="str">
            <v>SINAPI-I 1014</v>
          </cell>
        </row>
        <row r="7700">
          <cell r="A7700" t="str">
            <v>SINAPI-I 39240</v>
          </cell>
        </row>
        <row r="7701">
          <cell r="A7701" t="str">
            <v>SINAPI-I 39232</v>
          </cell>
        </row>
        <row r="7702">
          <cell r="A7702" t="str">
            <v>SINAPI-I 39233</v>
          </cell>
        </row>
        <row r="7703">
          <cell r="A7703" t="str">
            <v>SINAPI-I 981</v>
          </cell>
        </row>
        <row r="7704">
          <cell r="A7704" t="str">
            <v>SINAPI-I 39234</v>
          </cell>
        </row>
        <row r="7705">
          <cell r="A7705" t="str">
            <v>SINAPI-I 982</v>
          </cell>
        </row>
        <row r="7706">
          <cell r="A7706" t="str">
            <v>SINAPI-I 39235</v>
          </cell>
        </row>
        <row r="7707">
          <cell r="A7707" t="str">
            <v>SINAPI-I 39236</v>
          </cell>
        </row>
        <row r="7708">
          <cell r="A7708" t="str">
            <v>SINAPI-I 876</v>
          </cell>
        </row>
        <row r="7709">
          <cell r="A7709" t="str">
            <v>SINAPI-I 877</v>
          </cell>
        </row>
        <row r="7710">
          <cell r="A7710" t="str">
            <v>SINAPI-I 882</v>
          </cell>
        </row>
        <row r="7711">
          <cell r="A7711" t="str">
            <v>SINAPI-I 878</v>
          </cell>
        </row>
        <row r="7712">
          <cell r="A7712" t="str">
            <v>SINAPI-I 879</v>
          </cell>
        </row>
        <row r="7713">
          <cell r="A7713" t="str">
            <v>SINAPI-I 880</v>
          </cell>
        </row>
        <row r="7714">
          <cell r="A7714" t="str">
            <v>SINAPI-I 873</v>
          </cell>
        </row>
        <row r="7715">
          <cell r="A7715" t="str">
            <v>SINAPI-I 881</v>
          </cell>
        </row>
        <row r="7716">
          <cell r="A7716" t="str">
            <v>SINAPI-I 874</v>
          </cell>
        </row>
        <row r="7717">
          <cell r="A7717" t="str">
            <v>SINAPI-I 875</v>
          </cell>
        </row>
        <row r="7718">
          <cell r="A7718" t="str">
            <v>SINAPI-I 983</v>
          </cell>
        </row>
        <row r="7719">
          <cell r="A7719" t="str">
            <v>SINAPI-I 985</v>
          </cell>
        </row>
        <row r="7720">
          <cell r="A7720" t="str">
            <v>SINAPI-I 990</v>
          </cell>
        </row>
        <row r="7721">
          <cell r="A7721" t="str">
            <v>SINAPI-I 39241</v>
          </cell>
        </row>
        <row r="7722">
          <cell r="A7722" t="str">
            <v>SINAPI-I 1005</v>
          </cell>
        </row>
        <row r="7723">
          <cell r="A7723" t="str">
            <v>SINAPI-I 984</v>
          </cell>
        </row>
        <row r="7724">
          <cell r="A7724" t="str">
            <v>SINAPI-I 991</v>
          </cell>
        </row>
        <row r="7725">
          <cell r="A7725" t="str">
            <v>SINAPI-I 986</v>
          </cell>
        </row>
        <row r="7726">
          <cell r="A7726" t="str">
            <v>SINAPI-I 1024</v>
          </cell>
        </row>
        <row r="7727">
          <cell r="A7727" t="str">
            <v>SINAPI-I 987</v>
          </cell>
        </row>
        <row r="7728">
          <cell r="A7728" t="str">
            <v>SINAPI-I 1003</v>
          </cell>
        </row>
        <row r="7729">
          <cell r="A7729" t="str">
            <v>SINAPI-I 992</v>
          </cell>
        </row>
        <row r="7730">
          <cell r="A7730" t="str">
            <v>SINAPI-I 1007</v>
          </cell>
        </row>
        <row r="7731">
          <cell r="A7731" t="str">
            <v>SINAPI-I 39242</v>
          </cell>
        </row>
        <row r="7732">
          <cell r="A7732" t="str">
            <v>SINAPI-I 1008</v>
          </cell>
        </row>
        <row r="7733">
          <cell r="A7733" t="str">
            <v>SINAPI-I 988</v>
          </cell>
        </row>
        <row r="7734">
          <cell r="A7734" t="str">
            <v>SINAPI-I 989</v>
          </cell>
        </row>
        <row r="7735">
          <cell r="A7735" t="str">
            <v>SINAPI-I 39598</v>
          </cell>
        </row>
        <row r="7736">
          <cell r="A7736" t="str">
            <v>SINAPI-I 39599</v>
          </cell>
        </row>
        <row r="7737">
          <cell r="A7737" t="str">
            <v>SINAPI-I 34602</v>
          </cell>
        </row>
        <row r="7738">
          <cell r="A7738" t="str">
            <v>SINAPI-I 34603</v>
          </cell>
        </row>
        <row r="7739">
          <cell r="A7739" t="str">
            <v>SINAPI-I 34607</v>
          </cell>
        </row>
        <row r="7740">
          <cell r="A7740" t="str">
            <v>SINAPI-I 34609</v>
          </cell>
        </row>
        <row r="7741">
          <cell r="A7741" t="str">
            <v>SINAPI-I 34618</v>
          </cell>
        </row>
        <row r="7742">
          <cell r="A7742" t="str">
            <v>SINAPI-I 34620</v>
          </cell>
        </row>
        <row r="7743">
          <cell r="A7743" t="str">
            <v>SINAPI-I 34621</v>
          </cell>
        </row>
        <row r="7744">
          <cell r="A7744" t="str">
            <v>SINAPI-I 34622</v>
          </cell>
        </row>
        <row r="7745">
          <cell r="A7745" t="str">
            <v>SINAPI-I 34624</v>
          </cell>
        </row>
        <row r="7746">
          <cell r="A7746" t="str">
            <v>SINAPI-I 34626</v>
          </cell>
        </row>
        <row r="7747">
          <cell r="A7747" t="str">
            <v>SINAPI-I 34627</v>
          </cell>
        </row>
        <row r="7748">
          <cell r="A7748" t="str">
            <v>SINAPI-I 34629</v>
          </cell>
        </row>
        <row r="7749">
          <cell r="A7749" t="str">
            <v>SINAPI-I 39257</v>
          </cell>
        </row>
        <row r="7750">
          <cell r="A7750" t="str">
            <v>SINAPI-I 39261</v>
          </cell>
        </row>
        <row r="7751">
          <cell r="A7751" t="str">
            <v>SINAPI-I 39268</v>
          </cell>
        </row>
        <row r="7752">
          <cell r="A7752" t="str">
            <v>SINAPI-I 39262</v>
          </cell>
        </row>
        <row r="7753">
          <cell r="A7753" t="str">
            <v>SINAPI-I 39258</v>
          </cell>
        </row>
        <row r="7754">
          <cell r="A7754" t="str">
            <v>SINAPI-I 39263</v>
          </cell>
        </row>
        <row r="7755">
          <cell r="A7755" t="str">
            <v>SINAPI-I 39264</v>
          </cell>
        </row>
        <row r="7756">
          <cell r="A7756" t="str">
            <v>SINAPI-I 39259</v>
          </cell>
        </row>
        <row r="7757">
          <cell r="A7757" t="str">
            <v>SINAPI-I 39265</v>
          </cell>
        </row>
        <row r="7758">
          <cell r="A7758" t="str">
            <v>SINAPI-I 39260</v>
          </cell>
        </row>
        <row r="7759">
          <cell r="A7759" t="str">
            <v>SINAPI-I 39266</v>
          </cell>
        </row>
        <row r="7760">
          <cell r="A7760" t="str">
            <v>SINAPI-I 39267</v>
          </cell>
        </row>
        <row r="7761">
          <cell r="A7761" t="str">
            <v>SINAPI-I 11901</v>
          </cell>
        </row>
        <row r="7762">
          <cell r="A7762" t="str">
            <v>SINAPI-I 11902</v>
          </cell>
        </row>
        <row r="7763">
          <cell r="A7763" t="str">
            <v>SINAPI-I 11903</v>
          </cell>
        </row>
        <row r="7764">
          <cell r="A7764" t="str">
            <v>SINAPI-I 11904</v>
          </cell>
        </row>
        <row r="7765">
          <cell r="A7765" t="str">
            <v>SINAPI-I 11905</v>
          </cell>
        </row>
        <row r="7766">
          <cell r="A7766" t="str">
            <v>SINAPI-I 11906</v>
          </cell>
        </row>
        <row r="7767">
          <cell r="A7767" t="str">
            <v>SINAPI-I 11919</v>
          </cell>
        </row>
        <row r="7768">
          <cell r="A7768" t="str">
            <v>SINAPI-I 11920</v>
          </cell>
        </row>
        <row r="7769">
          <cell r="A7769" t="str">
            <v>SINAPI-I 11924</v>
          </cell>
        </row>
        <row r="7770">
          <cell r="A7770" t="str">
            <v>SINAPI-I 11921</v>
          </cell>
        </row>
        <row r="7771">
          <cell r="A7771" t="str">
            <v>SINAPI-I 11922</v>
          </cell>
        </row>
        <row r="7772">
          <cell r="A7772" t="str">
            <v>SINAPI-I 11923</v>
          </cell>
        </row>
        <row r="7773">
          <cell r="A7773" t="str">
            <v>SINAPI-I 11916</v>
          </cell>
        </row>
        <row r="7774">
          <cell r="A7774" t="str">
            <v>SINAPI-I 11914</v>
          </cell>
        </row>
        <row r="7775">
          <cell r="A7775" t="str">
            <v>SINAPI-I 11917</v>
          </cell>
        </row>
        <row r="7776">
          <cell r="A7776" t="str">
            <v>SINAPI-I 11918</v>
          </cell>
        </row>
        <row r="7777">
          <cell r="A7777" t="str">
            <v>SINAPI-I 37734</v>
          </cell>
        </row>
        <row r="7778">
          <cell r="A7778" t="str">
            <v>SINAPI-I 42251</v>
          </cell>
        </row>
        <row r="7779">
          <cell r="A7779" t="str">
            <v>SINAPI-I 37733</v>
          </cell>
        </row>
        <row r="7780">
          <cell r="A7780" t="str">
            <v>SINAPI-I 37735</v>
          </cell>
        </row>
        <row r="7781">
          <cell r="A7781" t="str">
            <v>SINAPI-I 41758</v>
          </cell>
        </row>
        <row r="7782">
          <cell r="A7782" t="str">
            <v>SINAPI-I 5090</v>
          </cell>
        </row>
        <row r="7783">
          <cell r="A7783" t="str">
            <v>SINAPI-I 5085</v>
          </cell>
        </row>
        <row r="7784">
          <cell r="A7784" t="str">
            <v>SINAPI-I 38374</v>
          </cell>
        </row>
        <row r="7785">
          <cell r="A7785" t="str">
            <v>SINAPI-I 20212</v>
          </cell>
        </row>
        <row r="7786">
          <cell r="A7786" t="str">
            <v>SINAPI-I 4430</v>
          </cell>
        </row>
        <row r="7787">
          <cell r="A7787" t="str">
            <v>SINAPI-I 4400</v>
          </cell>
        </row>
        <row r="7788">
          <cell r="A7788" t="str">
            <v>SINAPI-I 4500</v>
          </cell>
        </row>
        <row r="7789">
          <cell r="A7789" t="str">
            <v>SINAPI-I 4513</v>
          </cell>
        </row>
        <row r="7790">
          <cell r="A7790" t="str">
            <v>SINAPI-I 4496</v>
          </cell>
        </row>
        <row r="7791">
          <cell r="A7791" t="str">
            <v>SINAPI-I 11871</v>
          </cell>
        </row>
        <row r="7792">
          <cell r="A7792" t="str">
            <v>SINAPI-I 34636</v>
          </cell>
        </row>
        <row r="7793">
          <cell r="A7793" t="str">
            <v>SINAPI-I 34639</v>
          </cell>
        </row>
        <row r="7794">
          <cell r="A7794" t="str">
            <v>SINAPI-I 34640</v>
          </cell>
        </row>
        <row r="7795">
          <cell r="A7795" t="str">
            <v>SINAPI-I 34637</v>
          </cell>
        </row>
        <row r="7796">
          <cell r="A7796" t="str">
            <v>SINAPI-I 34638</v>
          </cell>
        </row>
        <row r="7797">
          <cell r="A7797" t="str">
            <v>SINAPI-I 11868</v>
          </cell>
        </row>
        <row r="7798">
          <cell r="A7798" t="str">
            <v>SINAPI-I 37106</v>
          </cell>
        </row>
        <row r="7799">
          <cell r="A7799" t="str">
            <v>SINAPI-I 11869</v>
          </cell>
        </row>
        <row r="7800">
          <cell r="A7800" t="str">
            <v>SINAPI-I 37104</v>
          </cell>
        </row>
        <row r="7801">
          <cell r="A7801" t="str">
            <v>SINAPI-I 37105</v>
          </cell>
        </row>
        <row r="7802">
          <cell r="A7802" t="str">
            <v>SINAPI-I 11638</v>
          </cell>
        </row>
        <row r="7803">
          <cell r="A7803" t="str">
            <v>SINAPI-I 1030</v>
          </cell>
        </row>
        <row r="7804">
          <cell r="A7804" t="str">
            <v>SINAPI-I 11694</v>
          </cell>
        </row>
        <row r="7805">
          <cell r="A7805" t="str">
            <v>SINAPI-I 35277</v>
          </cell>
        </row>
        <row r="7806">
          <cell r="A7806" t="str">
            <v>SINAPI-I 10521</v>
          </cell>
        </row>
        <row r="7807">
          <cell r="A7807" t="str">
            <v>SINAPI-I 10885</v>
          </cell>
        </row>
        <row r="7808">
          <cell r="A7808" t="str">
            <v>SINAPI-I 20962</v>
          </cell>
        </row>
        <row r="7809">
          <cell r="A7809" t="str">
            <v>SINAPI-I 20963</v>
          </cell>
        </row>
        <row r="7810">
          <cell r="A7810" t="str">
            <v>SINAPI-I 2555</v>
          </cell>
        </row>
        <row r="7811">
          <cell r="A7811" t="str">
            <v>SINAPI-I 2556</v>
          </cell>
        </row>
        <row r="7812">
          <cell r="A7812" t="str">
            <v>SINAPI-I 2557</v>
          </cell>
        </row>
        <row r="7813">
          <cell r="A7813" t="str">
            <v>SINAPI-I 39810</v>
          </cell>
        </row>
        <row r="7814">
          <cell r="A7814" t="str">
            <v>SINAPI-I 39811</v>
          </cell>
        </row>
        <row r="7815">
          <cell r="A7815" t="str">
            <v>SINAPI-I 39812</v>
          </cell>
        </row>
        <row r="7816">
          <cell r="A7816" t="str">
            <v>SINAPI-I 20254</v>
          </cell>
        </row>
        <row r="7817">
          <cell r="A7817" t="str">
            <v>SINAPI-I 39771</v>
          </cell>
        </row>
        <row r="7818">
          <cell r="A7818" t="str">
            <v>SINAPI-I 20255</v>
          </cell>
        </row>
        <row r="7819">
          <cell r="A7819" t="str">
            <v>SINAPI-I 39772</v>
          </cell>
        </row>
        <row r="7820">
          <cell r="A7820" t="str">
            <v>SINAPI-I 20253</v>
          </cell>
        </row>
        <row r="7821">
          <cell r="A7821" t="str">
            <v>SINAPI-I 39773</v>
          </cell>
        </row>
        <row r="7822">
          <cell r="A7822" t="str">
            <v>SINAPI-I 39774</v>
          </cell>
        </row>
        <row r="7823">
          <cell r="A7823" t="str">
            <v>SINAPI-I 39775</v>
          </cell>
        </row>
        <row r="7824">
          <cell r="A7824" t="str">
            <v>SINAPI-I 39776</v>
          </cell>
        </row>
        <row r="7825">
          <cell r="A7825" t="str">
            <v>SINAPI-I 39777</v>
          </cell>
        </row>
        <row r="7826">
          <cell r="A7826" t="str">
            <v>SINAPI-I 11250</v>
          </cell>
        </row>
        <row r="7827">
          <cell r="A7827" t="str">
            <v>SINAPI-I 39766</v>
          </cell>
        </row>
        <row r="7828">
          <cell r="A7828" t="str">
            <v>SINAPI-I 11251</v>
          </cell>
        </row>
        <row r="7829">
          <cell r="A7829" t="str">
            <v>SINAPI-I 39767</v>
          </cell>
        </row>
        <row r="7830">
          <cell r="A7830" t="str">
            <v>SINAPI-I 11253</v>
          </cell>
        </row>
        <row r="7831">
          <cell r="A7831" t="str">
            <v>SINAPI-I 11254</v>
          </cell>
        </row>
        <row r="7832">
          <cell r="A7832" t="str">
            <v>SINAPI-I 11255</v>
          </cell>
        </row>
        <row r="7833">
          <cell r="A7833" t="str">
            <v>SINAPI-I 11256</v>
          </cell>
        </row>
        <row r="7834">
          <cell r="A7834" t="str">
            <v>SINAPI-I 14055</v>
          </cell>
        </row>
        <row r="7835">
          <cell r="A7835" t="str">
            <v>SINAPI-I 39768</v>
          </cell>
        </row>
        <row r="7836">
          <cell r="A7836" t="str">
            <v>SINAPI-I 11247</v>
          </cell>
        </row>
        <row r="7837">
          <cell r="A7837" t="str">
            <v>SINAPI-I 39769</v>
          </cell>
        </row>
        <row r="7838">
          <cell r="A7838" t="str">
            <v>SINAPI-I 11249</v>
          </cell>
        </row>
        <row r="7839">
          <cell r="A7839" t="str">
            <v>SINAPI-I 39770</v>
          </cell>
        </row>
        <row r="7840">
          <cell r="A7840" t="str">
            <v>SINAPI-I 10569</v>
          </cell>
        </row>
        <row r="7841">
          <cell r="A7841" t="str">
            <v>SINAPI-I 1872</v>
          </cell>
        </row>
        <row r="7842">
          <cell r="A7842" t="str">
            <v>SINAPI-I 1873</v>
          </cell>
        </row>
        <row r="7843">
          <cell r="A7843" t="str">
            <v>SINAPI-I 39693</v>
          </cell>
        </row>
        <row r="7844">
          <cell r="A7844" t="str">
            <v>SINAPI-I 39692</v>
          </cell>
        </row>
        <row r="7845">
          <cell r="A7845" t="str">
            <v>SINAPI-I 39681</v>
          </cell>
        </row>
        <row r="7846">
          <cell r="A7846" t="str">
            <v>SINAPI-I 39680</v>
          </cell>
        </row>
        <row r="7847">
          <cell r="A7847" t="str">
            <v>SINAPI-I 39682</v>
          </cell>
        </row>
        <row r="7848">
          <cell r="A7848" t="str">
            <v>SINAPI-I 39685</v>
          </cell>
        </row>
        <row r="7849">
          <cell r="A7849" t="str">
            <v>SINAPI-I 39687</v>
          </cell>
        </row>
        <row r="7850">
          <cell r="A7850" t="str">
            <v>SINAPI-I 3280</v>
          </cell>
        </row>
        <row r="7851">
          <cell r="A7851" t="str">
            <v>SINAPI-I 11881</v>
          </cell>
        </row>
        <row r="7852">
          <cell r="A7852" t="str">
            <v>SINAPI-I 34641</v>
          </cell>
        </row>
        <row r="7853">
          <cell r="A7853" t="str">
            <v>SINAPI-I 34643</v>
          </cell>
        </row>
        <row r="7854">
          <cell r="A7854" t="str">
            <v>SINAPI-I 3278</v>
          </cell>
        </row>
        <row r="7855">
          <cell r="A7855" t="str">
            <v>SINAPI-I 3279</v>
          </cell>
        </row>
        <row r="7856">
          <cell r="A7856" t="str">
            <v>SINAPI-I 1062</v>
          </cell>
        </row>
        <row r="7857">
          <cell r="A7857" t="str">
            <v>SINAPI-I 39686</v>
          </cell>
        </row>
        <row r="7858">
          <cell r="A7858" t="str">
            <v>SINAPI-I 39683</v>
          </cell>
        </row>
        <row r="7859">
          <cell r="A7859" t="str">
            <v>SINAPI-I 1871</v>
          </cell>
        </row>
        <row r="7860">
          <cell r="A7860" t="str">
            <v>SINAPI-I 12001</v>
          </cell>
        </row>
        <row r="7861">
          <cell r="A7861" t="str">
            <v>SINAPI-I 11882</v>
          </cell>
        </row>
        <row r="7862">
          <cell r="A7862" t="str">
            <v>SINAPI-I 39689</v>
          </cell>
        </row>
        <row r="7863">
          <cell r="A7863" t="str">
            <v>SINAPI-I 39688</v>
          </cell>
        </row>
        <row r="7864">
          <cell r="A7864" t="str">
            <v>SINAPI-I 1068</v>
          </cell>
        </row>
        <row r="7865">
          <cell r="A7865" t="str">
            <v>SINAPI-I 39690</v>
          </cell>
        </row>
        <row r="7866">
          <cell r="A7866" t="str">
            <v>SINAPI-I 39691</v>
          </cell>
        </row>
        <row r="7867">
          <cell r="A7867" t="str">
            <v>SINAPI-I 39808</v>
          </cell>
        </row>
        <row r="7868">
          <cell r="A7868" t="str">
            <v>SINAPI-I 39809</v>
          </cell>
        </row>
        <row r="7869">
          <cell r="A7869" t="str">
            <v>SINAPI-I 11713</v>
          </cell>
        </row>
        <row r="7870">
          <cell r="A7870" t="str">
            <v>SINAPI-I 11716</v>
          </cell>
        </row>
        <row r="7871">
          <cell r="A7871" t="str">
            <v>SINAPI-I 5103</v>
          </cell>
        </row>
        <row r="7872">
          <cell r="A7872" t="str">
            <v>SINAPI-I 11712</v>
          </cell>
        </row>
        <row r="7873">
          <cell r="A7873" t="str">
            <v>SINAPI-I 11717</v>
          </cell>
        </row>
        <row r="7874">
          <cell r="A7874" t="str">
            <v>SINAPI-I 11714</v>
          </cell>
        </row>
        <row r="7875">
          <cell r="A7875" t="str">
            <v>SINAPI-I 11715</v>
          </cell>
        </row>
        <row r="7876">
          <cell r="A7876" t="str">
            <v>SINAPI-I 11880</v>
          </cell>
        </row>
        <row r="7877">
          <cell r="A7877" t="str">
            <v>SINAPI-I 1106</v>
          </cell>
        </row>
        <row r="7878">
          <cell r="A7878" t="str">
            <v>SINAPI-I 11161</v>
          </cell>
        </row>
        <row r="7879">
          <cell r="A7879" t="str">
            <v>SINAPI-I 1107</v>
          </cell>
        </row>
        <row r="7880">
          <cell r="A7880" t="str">
            <v>SINAPI-I 4758</v>
          </cell>
        </row>
        <row r="7881">
          <cell r="A7881" t="str">
            <v>SINAPI-I 41080</v>
          </cell>
        </row>
        <row r="7882">
          <cell r="A7882" t="str">
            <v>SINAPI-I 25963</v>
          </cell>
        </row>
        <row r="7883">
          <cell r="A7883" t="str">
            <v>SINAPI-I 4759</v>
          </cell>
        </row>
        <row r="7884">
          <cell r="A7884" t="str">
            <v>SINAPI-I 41068</v>
          </cell>
        </row>
        <row r="7885">
          <cell r="A7885" t="str">
            <v>SINAPI-I 1108</v>
          </cell>
        </row>
        <row r="7886">
          <cell r="A7886" t="str">
            <v>SINAPI-I 1117</v>
          </cell>
        </row>
        <row r="7887">
          <cell r="A7887" t="str">
            <v>SINAPI-I 1118</v>
          </cell>
        </row>
        <row r="7888">
          <cell r="A7888" t="str">
            <v>SINAPI-I 1110</v>
          </cell>
        </row>
        <row r="7889">
          <cell r="A7889" t="str">
            <v>SINAPI-I 12618</v>
          </cell>
        </row>
        <row r="7890">
          <cell r="A7890" t="str">
            <v>SINAPI-I 1109</v>
          </cell>
        </row>
        <row r="7891">
          <cell r="A7891" t="str">
            <v>SINAPI-I 1119</v>
          </cell>
        </row>
        <row r="7892">
          <cell r="A7892" t="str">
            <v>SINAPI-I 13115</v>
          </cell>
        </row>
        <row r="7893">
          <cell r="A7893" t="str">
            <v>SINAPI-I 10541</v>
          </cell>
        </row>
        <row r="7894">
          <cell r="A7894" t="str">
            <v>SINAPI-I 10543</v>
          </cell>
        </row>
        <row r="7895">
          <cell r="A7895" t="str">
            <v>SINAPI-I 10544</v>
          </cell>
        </row>
        <row r="7896">
          <cell r="A7896" t="str">
            <v>SINAPI-I 10545</v>
          </cell>
        </row>
        <row r="7897">
          <cell r="A7897" t="str">
            <v>SINAPI-I 10542</v>
          </cell>
        </row>
        <row r="7898">
          <cell r="A7898" t="str">
            <v>SINAPI-I 38365</v>
          </cell>
        </row>
        <row r="7899">
          <cell r="A7899" t="str">
            <v>SINAPI-I 37745</v>
          </cell>
        </row>
        <row r="7900">
          <cell r="A7900" t="str">
            <v>SINAPI-I 37754</v>
          </cell>
        </row>
        <row r="7901">
          <cell r="A7901" t="str">
            <v>SINAPI-I 37748</v>
          </cell>
        </row>
        <row r="7902">
          <cell r="A7902" t="str">
            <v>SINAPI-I 37761</v>
          </cell>
        </row>
        <row r="7903">
          <cell r="A7903" t="str">
            <v>SINAPI-I 37757</v>
          </cell>
        </row>
        <row r="7904">
          <cell r="A7904" t="str">
            <v>SINAPI-I 37759</v>
          </cell>
        </row>
        <row r="7905">
          <cell r="A7905" t="str">
            <v>SINAPI-I 37766</v>
          </cell>
        </row>
        <row r="7906">
          <cell r="A7906" t="str">
            <v>SINAPI-I 37752</v>
          </cell>
        </row>
        <row r="7907">
          <cell r="A7907" t="str">
            <v>SINAPI-I 37760</v>
          </cell>
        </row>
        <row r="7908">
          <cell r="A7908" t="str">
            <v>SINAPI-I 37765</v>
          </cell>
        </row>
        <row r="7909">
          <cell r="A7909" t="str">
            <v>SINAPI-I 37746</v>
          </cell>
        </row>
        <row r="7910">
          <cell r="A7910" t="str">
            <v>SINAPI-I 37750</v>
          </cell>
        </row>
        <row r="7911">
          <cell r="A7911" t="str">
            <v>SINAPI-I 37753</v>
          </cell>
        </row>
        <row r="7912">
          <cell r="A7912" t="str">
            <v>SINAPI-I 37756</v>
          </cell>
        </row>
        <row r="7913">
          <cell r="A7913" t="str">
            <v>SINAPI-I 37755</v>
          </cell>
        </row>
        <row r="7914">
          <cell r="A7914" t="str">
            <v>SINAPI-I 37758</v>
          </cell>
        </row>
        <row r="7915">
          <cell r="A7915" t="str">
            <v>SINAPI-I 37747</v>
          </cell>
        </row>
        <row r="7916">
          <cell r="A7916" t="str">
            <v>SINAPI-I 37767</v>
          </cell>
        </row>
        <row r="7917">
          <cell r="A7917" t="str">
            <v>SINAPI-I 37751</v>
          </cell>
        </row>
        <row r="7918">
          <cell r="A7918" t="str">
            <v>SINAPI-I 37749</v>
          </cell>
        </row>
        <row r="7919">
          <cell r="A7919" t="str">
            <v>SINAPI-I 1159</v>
          </cell>
        </row>
        <row r="7920">
          <cell r="A7920" t="str">
            <v>SINAPI-I 12114</v>
          </cell>
        </row>
        <row r="7921">
          <cell r="A7921" t="str">
            <v>SINAPI-I 38106</v>
          </cell>
        </row>
        <row r="7922">
          <cell r="A7922" t="str">
            <v>SINAPI-I 38085</v>
          </cell>
        </row>
        <row r="7923">
          <cell r="A7923" t="str">
            <v>SINAPI-I 38599</v>
          </cell>
        </row>
        <row r="7924">
          <cell r="A7924" t="str">
            <v>SINAPI-I 38596</v>
          </cell>
        </row>
        <row r="7925">
          <cell r="A7925" t="str">
            <v>SINAPI-I 38600</v>
          </cell>
        </row>
        <row r="7926">
          <cell r="A7926" t="str">
            <v>SINAPI-I 38597</v>
          </cell>
        </row>
        <row r="7927">
          <cell r="A7927" t="str">
            <v>SINAPI-I 659</v>
          </cell>
        </row>
        <row r="7928">
          <cell r="A7928" t="str">
            <v>SINAPI-I 660</v>
          </cell>
        </row>
        <row r="7929">
          <cell r="A7929" t="str">
            <v>SINAPI-I 658</v>
          </cell>
        </row>
        <row r="7930">
          <cell r="A7930" t="str">
            <v>SINAPI-I 38548</v>
          </cell>
        </row>
        <row r="7931">
          <cell r="A7931" t="str">
            <v>SINAPI-I 34647</v>
          </cell>
        </row>
        <row r="7932">
          <cell r="A7932" t="str">
            <v>SINAPI-I 34649</v>
          </cell>
        </row>
        <row r="7933">
          <cell r="A7933" t="str">
            <v>SINAPI-I 34652</v>
          </cell>
        </row>
        <row r="7934">
          <cell r="A7934" t="str">
            <v>SINAPI-I 34655</v>
          </cell>
        </row>
        <row r="7935">
          <cell r="A7935" t="str">
            <v>SINAPI-I 40607</v>
          </cell>
        </row>
        <row r="7936">
          <cell r="A7936" t="str">
            <v>SINAPI-I 585</v>
          </cell>
        </row>
        <row r="7937">
          <cell r="A7937" t="str">
            <v>SINAPI-I 4777</v>
          </cell>
        </row>
        <row r="7938">
          <cell r="A7938" t="str">
            <v>SINAPI-I 587</v>
          </cell>
        </row>
        <row r="7939">
          <cell r="A7939" t="str">
            <v>SINAPI-I 590</v>
          </cell>
        </row>
        <row r="7940">
          <cell r="A7940" t="str">
            <v>SINAPI-I 592</v>
          </cell>
        </row>
        <row r="7941">
          <cell r="A7941" t="str">
            <v>SINAPI-I 586</v>
          </cell>
        </row>
        <row r="7942">
          <cell r="A7942" t="str">
            <v>SINAPI-I 591</v>
          </cell>
        </row>
        <row r="7943">
          <cell r="A7943" t="str">
            <v>SINAPI-I 588</v>
          </cell>
        </row>
        <row r="7944">
          <cell r="A7944" t="str">
            <v>SINAPI-I 589</v>
          </cell>
        </row>
        <row r="7945">
          <cell r="A7945" t="str">
            <v>SINAPI-I 584</v>
          </cell>
        </row>
        <row r="7946">
          <cell r="A7946" t="str">
            <v>SINAPI-I 4912</v>
          </cell>
        </row>
        <row r="7947">
          <cell r="A7947" t="str">
            <v>SINAPI-I 574</v>
          </cell>
        </row>
        <row r="7948">
          <cell r="A7948" t="str">
            <v>SINAPI-I 567</v>
          </cell>
        </row>
        <row r="7949">
          <cell r="A7949" t="str">
            <v>SINAPI-I 568</v>
          </cell>
        </row>
        <row r="7950">
          <cell r="A7950" t="str">
            <v>SINAPI-I 569</v>
          </cell>
        </row>
        <row r="7951">
          <cell r="A7951" t="str">
            <v>SINAPI-I 1165</v>
          </cell>
        </row>
        <row r="7952">
          <cell r="A7952" t="str">
            <v>SINAPI-I 1164</v>
          </cell>
        </row>
        <row r="7953">
          <cell r="A7953" t="str">
            <v>SINAPI-I 1162</v>
          </cell>
        </row>
        <row r="7954">
          <cell r="A7954" t="str">
            <v>SINAPI-I 12395</v>
          </cell>
        </row>
        <row r="7955">
          <cell r="A7955" t="str">
            <v>SINAPI-I 1170</v>
          </cell>
        </row>
        <row r="7956">
          <cell r="A7956" t="str">
            <v>SINAPI-I 1169</v>
          </cell>
        </row>
        <row r="7957">
          <cell r="A7957" t="str">
            <v>SINAPI-I 1166</v>
          </cell>
        </row>
        <row r="7958">
          <cell r="A7958" t="str">
            <v>SINAPI-I 1163</v>
          </cell>
        </row>
        <row r="7959">
          <cell r="A7959" t="str">
            <v>SINAPI-I 12396</v>
          </cell>
        </row>
        <row r="7960">
          <cell r="A7960" t="str">
            <v>SINAPI-I 1168</v>
          </cell>
        </row>
        <row r="7961">
          <cell r="A7961" t="str">
            <v>SINAPI-I 1167</v>
          </cell>
        </row>
        <row r="7962">
          <cell r="A7962" t="str">
            <v>SINAPI-I 36331</v>
          </cell>
        </row>
        <row r="7963">
          <cell r="A7963" t="str">
            <v>SINAPI-I 36346</v>
          </cell>
        </row>
        <row r="7964">
          <cell r="A7964" t="str">
            <v>SINAPI-I 1210</v>
          </cell>
        </row>
        <row r="7965">
          <cell r="A7965" t="str">
            <v>SINAPI-I 1203</v>
          </cell>
        </row>
        <row r="7966">
          <cell r="A7966" t="str">
            <v>SINAPI-I 1197</v>
          </cell>
        </row>
        <row r="7967">
          <cell r="A7967" t="str">
            <v>SINAPI-I 1202</v>
          </cell>
        </row>
        <row r="7968">
          <cell r="A7968" t="str">
            <v>SINAPI-I 1188</v>
          </cell>
        </row>
        <row r="7969">
          <cell r="A7969" t="str">
            <v>SINAPI-I 1211</v>
          </cell>
        </row>
        <row r="7970">
          <cell r="A7970" t="str">
            <v>SINAPI-I 1198</v>
          </cell>
        </row>
        <row r="7971">
          <cell r="A7971" t="str">
            <v>SINAPI-I 1199</v>
          </cell>
        </row>
        <row r="7972">
          <cell r="A7972" t="str">
            <v>SINAPI-I 20088</v>
          </cell>
        </row>
        <row r="7973">
          <cell r="A7973" t="str">
            <v>SINAPI-I 20089</v>
          </cell>
        </row>
        <row r="7974">
          <cell r="A7974" t="str">
            <v>SINAPI-I 20087</v>
          </cell>
        </row>
        <row r="7975">
          <cell r="A7975" t="str">
            <v>SINAPI-I 1200</v>
          </cell>
        </row>
        <row r="7976">
          <cell r="A7976" t="str">
            <v>SINAPI-I 12909</v>
          </cell>
        </row>
        <row r="7977">
          <cell r="A7977" t="str">
            <v>SINAPI-I 12910</v>
          </cell>
        </row>
        <row r="7978">
          <cell r="A7978" t="str">
            <v>SINAPI-I 1184</v>
          </cell>
        </row>
        <row r="7979">
          <cell r="A7979" t="str">
            <v>SINAPI-I 1191</v>
          </cell>
        </row>
        <row r="7980">
          <cell r="A7980" t="str">
            <v>SINAPI-I 1185</v>
          </cell>
        </row>
        <row r="7981">
          <cell r="A7981" t="str">
            <v>SINAPI-I 1189</v>
          </cell>
        </row>
        <row r="7982">
          <cell r="A7982" t="str">
            <v>SINAPI-I 1193</v>
          </cell>
        </row>
        <row r="7983">
          <cell r="A7983" t="str">
            <v>SINAPI-I 1194</v>
          </cell>
        </row>
        <row r="7984">
          <cell r="A7984" t="str">
            <v>SINAPI-I 1195</v>
          </cell>
        </row>
        <row r="7985">
          <cell r="A7985" t="str">
            <v>SINAPI-I 1204</v>
          </cell>
        </row>
        <row r="7986">
          <cell r="A7986" t="str">
            <v>SINAPI-I 1205</v>
          </cell>
        </row>
        <row r="7987">
          <cell r="A7987" t="str">
            <v>SINAPI-I 1207</v>
          </cell>
        </row>
        <row r="7988">
          <cell r="A7988" t="str">
            <v>SINAPI-I 1206</v>
          </cell>
        </row>
        <row r="7989">
          <cell r="A7989" t="str">
            <v>SINAPI-I 1183</v>
          </cell>
        </row>
        <row r="7990">
          <cell r="A7990" t="str">
            <v>SINAPI-I 42685</v>
          </cell>
        </row>
        <row r="7991">
          <cell r="A7991" t="str">
            <v>SINAPI-I 42686</v>
          </cell>
        </row>
        <row r="7992">
          <cell r="A7992" t="str">
            <v>SINAPI-I 12894</v>
          </cell>
        </row>
        <row r="7993">
          <cell r="A7993" t="str">
            <v>SINAPI-I 12895</v>
          </cell>
        </row>
        <row r="7994">
          <cell r="A7994" t="str">
            <v>SINAPI-I 1631</v>
          </cell>
        </row>
        <row r="7995">
          <cell r="A7995" t="str">
            <v>SINAPI-I 1633</v>
          </cell>
        </row>
        <row r="7996">
          <cell r="A7996" t="str">
            <v>SINAPI-I 10818</v>
          </cell>
        </row>
        <row r="7997">
          <cell r="A7997" t="str">
            <v>SINAPI-I 39359</v>
          </cell>
        </row>
        <row r="7998">
          <cell r="A7998" t="str">
            <v>SINAPI-I 39360</v>
          </cell>
        </row>
        <row r="7999">
          <cell r="A7999" t="str">
            <v>SINAPI-I 10710</v>
          </cell>
        </row>
        <row r="8000">
          <cell r="A8000" t="str">
            <v>SINAPI-I 10709</v>
          </cell>
        </row>
        <row r="8001">
          <cell r="A8001" t="str">
            <v>SINAPI-I 39636</v>
          </cell>
        </row>
        <row r="8002">
          <cell r="A8002" t="str">
            <v>SINAPI-I 10708</v>
          </cell>
        </row>
        <row r="8003">
          <cell r="A8003" t="str">
            <v>SINAPI-I 39635</v>
          </cell>
        </row>
        <row r="8004">
          <cell r="A8004" t="str">
            <v>SINAPI-I 6117</v>
          </cell>
        </row>
        <row r="8005">
          <cell r="A8005" t="str">
            <v>SINAPI-I 40913</v>
          </cell>
        </row>
        <row r="8006">
          <cell r="A8006" t="str">
            <v>SINAPI-I 1214</v>
          </cell>
        </row>
        <row r="8007">
          <cell r="A8007" t="str">
            <v>SINAPI-I 40915</v>
          </cell>
        </row>
        <row r="8008">
          <cell r="A8008" t="str">
            <v>SINAPI-I 1213</v>
          </cell>
        </row>
        <row r="8009">
          <cell r="A8009" t="str">
            <v>SINAPI-I 40914</v>
          </cell>
        </row>
        <row r="8010">
          <cell r="A8010" t="str">
            <v>SINAPI-I 5091</v>
          </cell>
        </row>
        <row r="8011">
          <cell r="A8011" t="str">
            <v>SINAPI-I 14615</v>
          </cell>
        </row>
        <row r="8012">
          <cell r="A8012" t="str">
            <v>SINAPI-I 2711</v>
          </cell>
        </row>
        <row r="8013">
          <cell r="A8013" t="str">
            <v>SINAPI-I 37727</v>
          </cell>
        </row>
        <row r="8014">
          <cell r="A8014" t="str">
            <v>SINAPI-I 37728</v>
          </cell>
        </row>
        <row r="8015">
          <cell r="A8015" t="str">
            <v>SINAPI-I 37729</v>
          </cell>
        </row>
        <row r="8016">
          <cell r="A8016" t="str">
            <v>SINAPI-I 37730</v>
          </cell>
        </row>
        <row r="8017">
          <cell r="A8017" t="str">
            <v>SINAPI-I 37731</v>
          </cell>
        </row>
        <row r="8018">
          <cell r="A8018" t="str">
            <v>SINAPI-I 37732</v>
          </cell>
        </row>
        <row r="8019">
          <cell r="A8019" t="str">
            <v>SINAPI-I 42250</v>
          </cell>
        </row>
        <row r="8020">
          <cell r="A8020" t="str">
            <v>SINAPI-I 42256</v>
          </cell>
        </row>
        <row r="8021">
          <cell r="A8021" t="str">
            <v>SINAPI-I 4743</v>
          </cell>
        </row>
        <row r="8022">
          <cell r="A8022" t="str">
            <v>SINAPI-I 4744</v>
          </cell>
        </row>
        <row r="8023">
          <cell r="A8023" t="str">
            <v>SINAPI-I 4745</v>
          </cell>
        </row>
        <row r="8024">
          <cell r="A8024" t="str">
            <v>SINAPI-I 36496</v>
          </cell>
        </row>
        <row r="8025">
          <cell r="A8025" t="str">
            <v>SINAPI-I 10630</v>
          </cell>
        </row>
        <row r="8026">
          <cell r="A8026" t="str">
            <v>SINAPI-I 37762</v>
          </cell>
        </row>
        <row r="8027">
          <cell r="A8027" t="str">
            <v>SINAPI-I 37763</v>
          </cell>
        </row>
        <row r="8028">
          <cell r="A8028" t="str">
            <v>SINAPI-I 41992</v>
          </cell>
        </row>
        <row r="8029">
          <cell r="A8029" t="str">
            <v>SINAPI-I 13215</v>
          </cell>
        </row>
        <row r="8030">
          <cell r="A8030" t="str">
            <v>SINAPI-I 4235</v>
          </cell>
        </row>
        <row r="8031">
          <cell r="A8031" t="str">
            <v>SINAPI-I 40976</v>
          </cell>
        </row>
        <row r="8032">
          <cell r="A8032" t="str">
            <v>SINAPI-I 39013</v>
          </cell>
        </row>
        <row r="8033">
          <cell r="A8033" t="str">
            <v>SINAPI-I 41967</v>
          </cell>
        </row>
        <row r="8034">
          <cell r="A8034" t="str">
            <v>SINAPI-I 12760</v>
          </cell>
        </row>
        <row r="8035">
          <cell r="A8035" t="str">
            <v>SINAPI-I 12759</v>
          </cell>
        </row>
        <row r="8036">
          <cell r="A8036" t="str">
            <v>SINAPI-I 40424</v>
          </cell>
        </row>
        <row r="8037">
          <cell r="A8037" t="str">
            <v>SINAPI-I 1325</v>
          </cell>
        </row>
        <row r="8038">
          <cell r="A8038" t="str">
            <v>SINAPI-I 1327</v>
          </cell>
        </row>
        <row r="8039">
          <cell r="A8039" t="str">
            <v>SINAPI-I 1328</v>
          </cell>
        </row>
        <row r="8040">
          <cell r="A8040" t="str">
            <v>SINAPI-I 1321</v>
          </cell>
        </row>
        <row r="8041">
          <cell r="A8041" t="str">
            <v>SINAPI-I 1318</v>
          </cell>
        </row>
        <row r="8042">
          <cell r="A8042" t="str">
            <v>SINAPI-I 1322</v>
          </cell>
        </row>
        <row r="8043">
          <cell r="A8043" t="str">
            <v>SINAPI-I 1323</v>
          </cell>
        </row>
        <row r="8044">
          <cell r="A8044" t="str">
            <v>SINAPI-I 1319</v>
          </cell>
        </row>
        <row r="8045">
          <cell r="A8045" t="str">
            <v>SINAPI-I 11026</v>
          </cell>
        </row>
        <row r="8046">
          <cell r="A8046" t="str">
            <v>SINAPI-I 11027</v>
          </cell>
        </row>
        <row r="8047">
          <cell r="A8047" t="str">
            <v>SINAPI-I 11046</v>
          </cell>
        </row>
        <row r="8048">
          <cell r="A8048" t="str">
            <v>SINAPI-I 11047</v>
          </cell>
        </row>
        <row r="8049">
          <cell r="A8049" t="str">
            <v>SINAPI-I 39630</v>
          </cell>
        </row>
        <row r="8050">
          <cell r="A8050" t="str">
            <v>SINAPI-I 11049</v>
          </cell>
        </row>
        <row r="8051">
          <cell r="A8051" t="str">
            <v>SINAPI-I 39632</v>
          </cell>
        </row>
        <row r="8052">
          <cell r="A8052" t="str">
            <v>SINAPI-I 11051</v>
          </cell>
        </row>
        <row r="8053">
          <cell r="A8053" t="str">
            <v>SINAPI-I 11061</v>
          </cell>
        </row>
        <row r="8054">
          <cell r="A8054" t="str">
            <v>SINAPI-I 1336</v>
          </cell>
        </row>
        <row r="8055">
          <cell r="A8055" t="str">
            <v>SINAPI-I 1333</v>
          </cell>
        </row>
        <row r="8056">
          <cell r="A8056" t="str">
            <v>SINAPI-I 1330</v>
          </cell>
        </row>
        <row r="8057">
          <cell r="A8057" t="str">
            <v>SINAPI-I 10957</v>
          </cell>
        </row>
        <row r="8058">
          <cell r="A8058" t="str">
            <v>SINAPI-I 1332</v>
          </cell>
        </row>
        <row r="8059">
          <cell r="A8059" t="str">
            <v>SINAPI-I 1334</v>
          </cell>
        </row>
        <row r="8060">
          <cell r="A8060" t="str">
            <v>SINAPI-I 1335</v>
          </cell>
        </row>
        <row r="8061">
          <cell r="A8061" t="str">
            <v>SINAPI-I 40425</v>
          </cell>
        </row>
        <row r="8062">
          <cell r="A8062" t="str">
            <v>SINAPI-I 1337</v>
          </cell>
        </row>
        <row r="8063">
          <cell r="A8063" t="str">
            <v>SINAPI-I 11122</v>
          </cell>
        </row>
        <row r="8064">
          <cell r="A8064" t="str">
            <v>SINAPI-I 11123</v>
          </cell>
        </row>
        <row r="8065">
          <cell r="A8065" t="str">
            <v>SINAPI-I 11125</v>
          </cell>
        </row>
        <row r="8066">
          <cell r="A8066" t="str">
            <v>SINAPI-I 39416</v>
          </cell>
        </row>
        <row r="8067">
          <cell r="A8067" t="str">
            <v>SINAPI-I 39417</v>
          </cell>
        </row>
        <row r="8068">
          <cell r="A8068" t="str">
            <v>SINAPI-I 39414</v>
          </cell>
        </row>
        <row r="8069">
          <cell r="A8069" t="str">
            <v>SINAPI-I 39415</v>
          </cell>
        </row>
        <row r="8070">
          <cell r="A8070" t="str">
            <v>SINAPI-I 39412</v>
          </cell>
        </row>
        <row r="8071">
          <cell r="A8071" t="str">
            <v>SINAPI-I 39413</v>
          </cell>
        </row>
        <row r="8072">
          <cell r="A8072" t="str">
            <v>SINAPI-I 1338</v>
          </cell>
        </row>
        <row r="8073">
          <cell r="A8073" t="str">
            <v>SINAPI-I 1340</v>
          </cell>
        </row>
        <row r="8074">
          <cell r="A8074" t="str">
            <v>SINAPI-I 1341</v>
          </cell>
        </row>
        <row r="8075">
          <cell r="A8075" t="str">
            <v>SINAPI-I 1364</v>
          </cell>
        </row>
        <row r="8076">
          <cell r="A8076" t="str">
            <v>SINAPI-I 1361</v>
          </cell>
        </row>
        <row r="8077">
          <cell r="A8077" t="str">
            <v>SINAPI-I 1362</v>
          </cell>
        </row>
        <row r="8078">
          <cell r="A8078" t="str">
            <v>SINAPI-I 11131</v>
          </cell>
        </row>
        <row r="8079">
          <cell r="A8079" t="str">
            <v>SINAPI-I 11132</v>
          </cell>
        </row>
        <row r="8080">
          <cell r="A8080" t="str">
            <v>SINAPI-I 1363</v>
          </cell>
        </row>
        <row r="8081">
          <cell r="A8081" t="str">
            <v>SINAPI-I 11130</v>
          </cell>
        </row>
        <row r="8082">
          <cell r="A8082" t="str">
            <v>SINAPI-I 11134</v>
          </cell>
        </row>
        <row r="8083">
          <cell r="A8083" t="str">
            <v>SINAPI-I 11135</v>
          </cell>
        </row>
        <row r="8084">
          <cell r="A8084" t="str">
            <v>SINAPI-I 11136</v>
          </cell>
        </row>
        <row r="8085">
          <cell r="A8085" t="str">
            <v>SINAPI-I 34743</v>
          </cell>
        </row>
        <row r="8086">
          <cell r="A8086" t="str">
            <v>SINAPI-I 11137</v>
          </cell>
        </row>
        <row r="8087">
          <cell r="A8087" t="str">
            <v>SINAPI-I 34745</v>
          </cell>
        </row>
        <row r="8088">
          <cell r="A8088" t="str">
            <v>SINAPI-I 34746</v>
          </cell>
        </row>
        <row r="8089">
          <cell r="A8089" t="str">
            <v>SINAPI-I 1360</v>
          </cell>
        </row>
        <row r="8090">
          <cell r="A8090" t="str">
            <v>SINAPI-I 1346</v>
          </cell>
        </row>
        <row r="8091">
          <cell r="A8091" t="str">
            <v>SINAPI-I 1345</v>
          </cell>
        </row>
        <row r="8092">
          <cell r="A8092" t="str">
            <v>SINAPI-I 1344</v>
          </cell>
        </row>
        <row r="8093">
          <cell r="A8093" t="str">
            <v>SINAPI-I 1342</v>
          </cell>
        </row>
        <row r="8094">
          <cell r="A8094" t="str">
            <v>SINAPI-I 1347</v>
          </cell>
        </row>
        <row r="8095">
          <cell r="A8095" t="str">
            <v>SINAPI-I 1349</v>
          </cell>
        </row>
        <row r="8096">
          <cell r="A8096" t="str">
            <v>SINAPI-I 1350</v>
          </cell>
        </row>
        <row r="8097">
          <cell r="A8097" t="str">
            <v>SINAPI-I 1357</v>
          </cell>
        </row>
        <row r="8098">
          <cell r="A8098" t="str">
            <v>SINAPI-I 1355</v>
          </cell>
        </row>
        <row r="8099">
          <cell r="A8099" t="str">
            <v>SINAPI-I 1358</v>
          </cell>
        </row>
        <row r="8100">
          <cell r="A8100" t="str">
            <v>SINAPI-I 1359</v>
          </cell>
        </row>
        <row r="8101">
          <cell r="A8101" t="str">
            <v>SINAPI-I 1351</v>
          </cell>
        </row>
        <row r="8102">
          <cell r="A8102" t="str">
            <v>SINAPI-I 34659</v>
          </cell>
        </row>
        <row r="8103">
          <cell r="A8103" t="str">
            <v>SINAPI-I 34514</v>
          </cell>
        </row>
        <row r="8104">
          <cell r="A8104" t="str">
            <v>SINAPI-I 34660</v>
          </cell>
        </row>
        <row r="8105">
          <cell r="A8105" t="str">
            <v>SINAPI-I 34661</v>
          </cell>
        </row>
        <row r="8106">
          <cell r="A8106" t="str">
            <v>SINAPI-I 34667</v>
          </cell>
        </row>
        <row r="8107">
          <cell r="A8107" t="str">
            <v>SINAPI-I 34668</v>
          </cell>
        </row>
        <row r="8108">
          <cell r="A8108" t="str">
            <v>SINAPI-I 34741</v>
          </cell>
        </row>
        <row r="8109">
          <cell r="A8109" t="str">
            <v>SINAPI-I 34664</v>
          </cell>
        </row>
        <row r="8110">
          <cell r="A8110" t="str">
            <v>SINAPI-I 34665</v>
          </cell>
        </row>
        <row r="8111">
          <cell r="A8111" t="str">
            <v>SINAPI-I 34666</v>
          </cell>
        </row>
        <row r="8112">
          <cell r="A8112" t="str">
            <v>SINAPI-I 34669</v>
          </cell>
        </row>
        <row r="8113">
          <cell r="A8113" t="str">
            <v>SINAPI-I 34670</v>
          </cell>
        </row>
        <row r="8114">
          <cell r="A8114" t="str">
            <v>SINAPI-I 34671</v>
          </cell>
        </row>
        <row r="8115">
          <cell r="A8115" t="str">
            <v>SINAPI-I 34672</v>
          </cell>
        </row>
        <row r="8116">
          <cell r="A8116" t="str">
            <v>SINAPI-I 34673</v>
          </cell>
        </row>
        <row r="8117">
          <cell r="A8117" t="str">
            <v>SINAPI-I 34674</v>
          </cell>
        </row>
        <row r="8118">
          <cell r="A8118" t="str">
            <v>SINAPI-I 34675</v>
          </cell>
        </row>
        <row r="8119">
          <cell r="A8119" t="str">
            <v>SINAPI-I 34676</v>
          </cell>
        </row>
        <row r="8120">
          <cell r="A8120" t="str">
            <v>SINAPI-I 34677</v>
          </cell>
        </row>
        <row r="8121">
          <cell r="A8121" t="str">
            <v>SINAPI-I 40623</v>
          </cell>
        </row>
        <row r="8122">
          <cell r="A8122" t="str">
            <v>SINAPI-I 11112</v>
          </cell>
        </row>
        <row r="8123">
          <cell r="A8123" t="str">
            <v>SINAPI-I 11115</v>
          </cell>
        </row>
        <row r="8124">
          <cell r="A8124" t="str">
            <v>SINAPI-I 11113</v>
          </cell>
        </row>
        <row r="8125">
          <cell r="A8125" t="str">
            <v>SINAPI-I 11114</v>
          </cell>
        </row>
        <row r="8126">
          <cell r="A8126" t="str">
            <v>SINAPI-I 12083</v>
          </cell>
        </row>
        <row r="8127">
          <cell r="A8127" t="str">
            <v>SINAPI-I 12081</v>
          </cell>
        </row>
        <row r="8128">
          <cell r="A8128" t="str">
            <v>SINAPI-I 12082</v>
          </cell>
        </row>
        <row r="8129">
          <cell r="A8129" t="str">
            <v>SINAPI-I 13354</v>
          </cell>
        </row>
        <row r="8130">
          <cell r="A8130" t="str">
            <v>SINAPI-I 14057</v>
          </cell>
        </row>
        <row r="8131">
          <cell r="A8131" t="str">
            <v>SINAPI-I 14058</v>
          </cell>
        </row>
        <row r="8132">
          <cell r="A8132" t="str">
            <v>SINAPI-I 20971</v>
          </cell>
        </row>
        <row r="8133">
          <cell r="A8133" t="str">
            <v>SINAPI-I 5047</v>
          </cell>
        </row>
        <row r="8134">
          <cell r="A8134" t="str">
            <v>SINAPI-I 13369</v>
          </cell>
        </row>
        <row r="8135">
          <cell r="A8135" t="str">
            <v>SINAPI-I 13370</v>
          </cell>
        </row>
        <row r="8136">
          <cell r="A8136" t="str">
            <v>SINAPI-I 13279</v>
          </cell>
        </row>
        <row r="8137">
          <cell r="A8137" t="str">
            <v>SINAPI-I 11977</v>
          </cell>
        </row>
        <row r="8138">
          <cell r="A8138" t="str">
            <v>SINAPI-I 11975</v>
          </cell>
        </row>
        <row r="8139">
          <cell r="A8139" t="str">
            <v>SINAPI-I 39746</v>
          </cell>
        </row>
        <row r="8140">
          <cell r="A8140" t="str">
            <v>SINAPI-I 11976</v>
          </cell>
        </row>
        <row r="8141">
          <cell r="A8141" t="str">
            <v>SINAPI-I 1368</v>
          </cell>
        </row>
        <row r="8142">
          <cell r="A8142" t="str">
            <v>SINAPI-I 1367</v>
          </cell>
        </row>
        <row r="8143">
          <cell r="A8143" t="str">
            <v>SINAPI-I 7608</v>
          </cell>
        </row>
        <row r="8144">
          <cell r="A8144" t="str">
            <v>SINAPI-I 1380</v>
          </cell>
        </row>
        <row r="8145">
          <cell r="A8145" t="str">
            <v>SINAPI-I 1375</v>
          </cell>
        </row>
        <row r="8146">
          <cell r="A8146" t="str">
            <v>SINAPI-I 1379</v>
          </cell>
        </row>
        <row r="8147">
          <cell r="A8147" t="str">
            <v>SINAPI-I 10511</v>
          </cell>
        </row>
        <row r="8148">
          <cell r="A8148" t="str">
            <v>SINAPI-I 13284</v>
          </cell>
        </row>
        <row r="8149">
          <cell r="A8149" t="str">
            <v>SINAPI-I 25974</v>
          </cell>
        </row>
        <row r="8150">
          <cell r="A8150" t="str">
            <v>SINAPI-I 1382</v>
          </cell>
        </row>
        <row r="8151">
          <cell r="A8151" t="str">
            <v>SINAPI-I 34753</v>
          </cell>
        </row>
        <row r="8152">
          <cell r="A8152" t="str">
            <v>SINAPI-I 420</v>
          </cell>
        </row>
        <row r="8153">
          <cell r="A8153" t="str">
            <v>SINAPI-I 12327</v>
          </cell>
        </row>
        <row r="8154">
          <cell r="A8154" t="str">
            <v>SINAPI-I 36148</v>
          </cell>
        </row>
        <row r="8155">
          <cell r="A8155" t="str">
            <v>SINAPI-I 12329</v>
          </cell>
        </row>
        <row r="8156">
          <cell r="A8156" t="str">
            <v>SINAPI-I 1339</v>
          </cell>
        </row>
        <row r="8157">
          <cell r="A8157" t="str">
            <v>SINAPI-I 11849</v>
          </cell>
        </row>
        <row r="8158">
          <cell r="A8158" t="str">
            <v>SINAPI-I 37418</v>
          </cell>
        </row>
        <row r="8159">
          <cell r="A8159" t="str">
            <v>SINAPI-I 37419</v>
          </cell>
        </row>
        <row r="8160">
          <cell r="A8160" t="str">
            <v>SINAPI-I 1427</v>
          </cell>
        </row>
        <row r="8161">
          <cell r="A8161" t="str">
            <v>SINAPI-I 1402</v>
          </cell>
        </row>
        <row r="8162">
          <cell r="A8162" t="str">
            <v>SINAPI-I 1420</v>
          </cell>
        </row>
        <row r="8163">
          <cell r="A8163" t="str">
            <v>SINAPI-I 1419</v>
          </cell>
        </row>
        <row r="8164">
          <cell r="A8164" t="str">
            <v>SINAPI-I 1414</v>
          </cell>
        </row>
        <row r="8165">
          <cell r="A8165" t="str">
            <v>SINAPI-I 1413</v>
          </cell>
        </row>
        <row r="8166">
          <cell r="A8166" t="str">
            <v>SINAPI-I 1412</v>
          </cell>
        </row>
        <row r="8167">
          <cell r="A8167" t="str">
            <v>SINAPI-I 1411</v>
          </cell>
        </row>
        <row r="8168">
          <cell r="A8168" t="str">
            <v>SINAPI-I 1406</v>
          </cell>
        </row>
        <row r="8169">
          <cell r="A8169" t="str">
            <v>SINAPI-I 1407</v>
          </cell>
        </row>
        <row r="8170">
          <cell r="A8170" t="str">
            <v>SINAPI-I 1404</v>
          </cell>
        </row>
        <row r="8171">
          <cell r="A8171" t="str">
            <v>SINAPI-I 11281</v>
          </cell>
        </row>
        <row r="8172">
          <cell r="A8172" t="str">
            <v>SINAPI-I 1442</v>
          </cell>
        </row>
        <row r="8173">
          <cell r="A8173" t="str">
            <v>SINAPI-I 13457</v>
          </cell>
        </row>
        <row r="8174">
          <cell r="A8174" t="str">
            <v>SINAPI-I 40699</v>
          </cell>
        </row>
        <row r="8175">
          <cell r="A8175" t="str">
            <v>SINAPI-I 40701</v>
          </cell>
        </row>
        <row r="8176">
          <cell r="A8176" t="str">
            <v>SINAPI-I 40700</v>
          </cell>
        </row>
        <row r="8177">
          <cell r="A8177" t="str">
            <v>SINAPI-I 13458</v>
          </cell>
        </row>
        <row r="8178">
          <cell r="A8178" t="str">
            <v>SINAPI-I 36524</v>
          </cell>
        </row>
        <row r="8179">
          <cell r="A8179" t="str">
            <v>SINAPI-I 36526</v>
          </cell>
        </row>
        <row r="8180">
          <cell r="A8180" t="str">
            <v>SINAPI-I 36523</v>
          </cell>
        </row>
        <row r="8181">
          <cell r="A8181" t="str">
            <v>SINAPI-I 36527</v>
          </cell>
        </row>
        <row r="8182">
          <cell r="A8182" t="str">
            <v>SINAPI-I 13803</v>
          </cell>
        </row>
        <row r="8183">
          <cell r="A8183" t="str">
            <v>SINAPI-I 38642</v>
          </cell>
        </row>
        <row r="8184">
          <cell r="A8184" t="str">
            <v>SINAPI-I 36522</v>
          </cell>
        </row>
        <row r="8185">
          <cell r="A8185" t="str">
            <v>SINAPI-I 36525</v>
          </cell>
        </row>
        <row r="8186">
          <cell r="A8186" t="str">
            <v>SINAPI-I 34348</v>
          </cell>
        </row>
        <row r="8187">
          <cell r="A8187" t="str">
            <v>SINAPI-I 34347</v>
          </cell>
        </row>
        <row r="8188">
          <cell r="A8188" t="str">
            <v>SINAPI-I 11146</v>
          </cell>
        </row>
        <row r="8189">
          <cell r="A8189" t="str">
            <v>SINAPI-I 11147</v>
          </cell>
        </row>
        <row r="8190">
          <cell r="A8190" t="str">
            <v>SINAPI-I 34872</v>
          </cell>
        </row>
        <row r="8191">
          <cell r="A8191" t="str">
            <v>SINAPI-I 34491</v>
          </cell>
        </row>
        <row r="8192">
          <cell r="A8192" t="str">
            <v>SINAPI-I 34770</v>
          </cell>
        </row>
        <row r="8193">
          <cell r="A8193" t="str">
            <v>SINAPI-I 1518</v>
          </cell>
        </row>
        <row r="8194">
          <cell r="A8194" t="str">
            <v>SINAPI-I 41965</v>
          </cell>
        </row>
        <row r="8195">
          <cell r="A8195" t="str">
            <v>SINAPI-I 34492</v>
          </cell>
        </row>
        <row r="8196">
          <cell r="A8196" t="str">
            <v>SINAPI-I 1524</v>
          </cell>
        </row>
        <row r="8197">
          <cell r="A8197" t="str">
            <v>SINAPI-I 38404</v>
          </cell>
        </row>
        <row r="8198">
          <cell r="A8198" t="str">
            <v>SINAPI-I 39849</v>
          </cell>
        </row>
        <row r="8199">
          <cell r="A8199" t="str">
            <v>SINAPI-I 38464</v>
          </cell>
        </row>
        <row r="8200">
          <cell r="A8200" t="str">
            <v>SINAPI-I 34493</v>
          </cell>
        </row>
        <row r="8201">
          <cell r="A8201" t="str">
            <v>SINAPI-I 1527</v>
          </cell>
        </row>
        <row r="8202">
          <cell r="A8202" t="str">
            <v>SINAPI-I 38405</v>
          </cell>
        </row>
        <row r="8203">
          <cell r="A8203" t="str">
            <v>SINAPI-I 38408</v>
          </cell>
        </row>
        <row r="8204">
          <cell r="A8204" t="str">
            <v>SINAPI-I 34494</v>
          </cell>
        </row>
        <row r="8205">
          <cell r="A8205" t="str">
            <v>SINAPI-I 1525</v>
          </cell>
        </row>
        <row r="8206">
          <cell r="A8206" t="str">
            <v>SINAPI-I 38406</v>
          </cell>
        </row>
        <row r="8207">
          <cell r="A8207" t="str">
            <v>SINAPI-I 38409</v>
          </cell>
        </row>
        <row r="8208">
          <cell r="A8208" t="str">
            <v>SINAPI-I 34495</v>
          </cell>
        </row>
        <row r="8209">
          <cell r="A8209" t="str">
            <v>SINAPI-I 11145</v>
          </cell>
        </row>
        <row r="8210">
          <cell r="A8210" t="str">
            <v>SINAPI-I 34496</v>
          </cell>
        </row>
        <row r="8211">
          <cell r="A8211" t="str">
            <v>SINAPI-I 34479</v>
          </cell>
        </row>
        <row r="8212">
          <cell r="A8212" t="str">
            <v>SINAPI-I 34481</v>
          </cell>
        </row>
        <row r="8213">
          <cell r="A8213" t="str">
            <v>SINAPI-I 34483</v>
          </cell>
        </row>
        <row r="8214">
          <cell r="A8214" t="str">
            <v>SINAPI-I 34485</v>
          </cell>
        </row>
        <row r="8215">
          <cell r="A8215" t="str">
            <v>SINAPI-I 34497</v>
          </cell>
        </row>
        <row r="8216">
          <cell r="A8216" t="str">
            <v>SINAPI-I 14041</v>
          </cell>
        </row>
        <row r="8217">
          <cell r="A8217" t="str">
            <v>SINAPI-I 1523</v>
          </cell>
        </row>
        <row r="8218">
          <cell r="A8218" t="str">
            <v>SINAPI-I 14052</v>
          </cell>
        </row>
        <row r="8219">
          <cell r="A8219" t="str">
            <v>SINAPI-I 14054</v>
          </cell>
        </row>
        <row r="8220">
          <cell r="A8220" t="str">
            <v>SINAPI-I 14053</v>
          </cell>
        </row>
        <row r="8221">
          <cell r="A8221" t="str">
            <v>SINAPI-I 2558</v>
          </cell>
        </row>
        <row r="8222">
          <cell r="A8222" t="str">
            <v>SINAPI-I 2560</v>
          </cell>
        </row>
        <row r="8223">
          <cell r="A8223" t="str">
            <v>SINAPI-I 2559</v>
          </cell>
        </row>
        <row r="8224">
          <cell r="A8224" t="str">
            <v>SINAPI-I 2592</v>
          </cell>
        </row>
        <row r="8225">
          <cell r="A8225" t="str">
            <v>SINAPI-I 2566</v>
          </cell>
        </row>
        <row r="8226">
          <cell r="A8226" t="str">
            <v>SINAPI-I 2589</v>
          </cell>
        </row>
        <row r="8227">
          <cell r="A8227" t="str">
            <v>SINAPI-I 2591</v>
          </cell>
        </row>
        <row r="8228">
          <cell r="A8228" t="str">
            <v>SINAPI-I 2590</v>
          </cell>
        </row>
        <row r="8229">
          <cell r="A8229" t="str">
            <v>SINAPI-I 2567</v>
          </cell>
        </row>
        <row r="8230">
          <cell r="A8230" t="str">
            <v>SINAPI-I 2565</v>
          </cell>
        </row>
        <row r="8231">
          <cell r="A8231" t="str">
            <v>SINAPI-I 2568</v>
          </cell>
        </row>
        <row r="8232">
          <cell r="A8232" t="str">
            <v>SINAPI-I 2594</v>
          </cell>
        </row>
        <row r="8233">
          <cell r="A8233" t="str">
            <v>SINAPI-I 2587</v>
          </cell>
        </row>
        <row r="8234">
          <cell r="A8234" t="str">
            <v>SINAPI-I 2588</v>
          </cell>
        </row>
        <row r="8235">
          <cell r="A8235" t="str">
            <v>SINAPI-I 2569</v>
          </cell>
        </row>
        <row r="8236">
          <cell r="A8236" t="str">
            <v>SINAPI-I 2570</v>
          </cell>
        </row>
        <row r="8237">
          <cell r="A8237" t="str">
            <v>SINAPI-I 2571</v>
          </cell>
        </row>
        <row r="8238">
          <cell r="A8238" t="str">
            <v>SINAPI-I 2593</v>
          </cell>
        </row>
        <row r="8239">
          <cell r="A8239" t="str">
            <v>SINAPI-I 2572</v>
          </cell>
        </row>
        <row r="8240">
          <cell r="A8240" t="str">
            <v>SINAPI-I 2595</v>
          </cell>
        </row>
        <row r="8241">
          <cell r="A8241" t="str">
            <v>SINAPI-I 2576</v>
          </cell>
        </row>
        <row r="8242">
          <cell r="A8242" t="str">
            <v>SINAPI-I 2575</v>
          </cell>
        </row>
        <row r="8243">
          <cell r="A8243" t="str">
            <v>SINAPI-I 2573</v>
          </cell>
        </row>
        <row r="8244">
          <cell r="A8244" t="str">
            <v>SINAPI-I 2586</v>
          </cell>
        </row>
        <row r="8245">
          <cell r="A8245" t="str">
            <v>SINAPI-I 2577</v>
          </cell>
        </row>
        <row r="8246">
          <cell r="A8246" t="str">
            <v>SINAPI-I 2574</v>
          </cell>
        </row>
        <row r="8247">
          <cell r="A8247" t="str">
            <v>SINAPI-I 2578</v>
          </cell>
        </row>
        <row r="8248">
          <cell r="A8248" t="str">
            <v>SINAPI-I 2585</v>
          </cell>
        </row>
        <row r="8249">
          <cell r="A8249" t="str">
            <v>SINAPI-I 12008</v>
          </cell>
        </row>
        <row r="8250">
          <cell r="A8250" t="str">
            <v>SINAPI-I 2582</v>
          </cell>
        </row>
        <row r="8251">
          <cell r="A8251" t="str">
            <v>SINAPI-I 2597</v>
          </cell>
        </row>
        <row r="8252">
          <cell r="A8252" t="str">
            <v>SINAPI-I 2579</v>
          </cell>
        </row>
        <row r="8253">
          <cell r="A8253" t="str">
            <v>SINAPI-I 2581</v>
          </cell>
        </row>
        <row r="8254">
          <cell r="A8254" t="str">
            <v>SINAPI-I 2596</v>
          </cell>
        </row>
        <row r="8255">
          <cell r="A8255" t="str">
            <v>SINAPI-I 2580</v>
          </cell>
        </row>
        <row r="8256">
          <cell r="A8256" t="str">
            <v>SINAPI-I 2583</v>
          </cell>
        </row>
        <row r="8257">
          <cell r="A8257" t="str">
            <v>SINAPI-I 2584</v>
          </cell>
        </row>
        <row r="8258">
          <cell r="A8258" t="str">
            <v>SINAPI-I 12010</v>
          </cell>
        </row>
        <row r="8259">
          <cell r="A8259" t="str">
            <v>SINAPI-I 39329</v>
          </cell>
        </row>
        <row r="8260">
          <cell r="A8260" t="str">
            <v>SINAPI-I 39330</v>
          </cell>
        </row>
        <row r="8261">
          <cell r="A8261" t="str">
            <v>SINAPI-I 39332</v>
          </cell>
        </row>
        <row r="8262">
          <cell r="A8262" t="str">
            <v>SINAPI-I 39331</v>
          </cell>
        </row>
        <row r="8263">
          <cell r="A8263" t="str">
            <v>SINAPI-I 39333</v>
          </cell>
        </row>
        <row r="8264">
          <cell r="A8264" t="str">
            <v>SINAPI-I 39335</v>
          </cell>
        </row>
        <row r="8265">
          <cell r="A8265" t="str">
            <v>SINAPI-I 39334</v>
          </cell>
        </row>
        <row r="8266">
          <cell r="A8266" t="str">
            <v>SINAPI-I 12016</v>
          </cell>
        </row>
        <row r="8267">
          <cell r="A8267" t="str">
            <v>SINAPI-I 12015</v>
          </cell>
        </row>
        <row r="8268">
          <cell r="A8268" t="str">
            <v>SINAPI-I 12020</v>
          </cell>
        </row>
        <row r="8269">
          <cell r="A8269" t="str">
            <v>SINAPI-I 12019</v>
          </cell>
        </row>
        <row r="8270">
          <cell r="A8270" t="str">
            <v>SINAPI-I 39336</v>
          </cell>
        </row>
        <row r="8271">
          <cell r="A8271" t="str">
            <v>SINAPI-I 39338</v>
          </cell>
        </row>
        <row r="8272">
          <cell r="A8272" t="str">
            <v>SINAPI-I 39337</v>
          </cell>
        </row>
        <row r="8273">
          <cell r="A8273" t="str">
            <v>SINAPI-I 39341</v>
          </cell>
        </row>
        <row r="8274">
          <cell r="A8274" t="str">
            <v>SINAPI-I 39340</v>
          </cell>
        </row>
        <row r="8275">
          <cell r="A8275" t="str">
            <v>SINAPI-I 12025</v>
          </cell>
        </row>
        <row r="8276">
          <cell r="A8276" t="str">
            <v>SINAPI-I 39342</v>
          </cell>
        </row>
        <row r="8277">
          <cell r="A8277" t="str">
            <v>SINAPI-I 39343</v>
          </cell>
        </row>
        <row r="8278">
          <cell r="A8278" t="str">
            <v>SINAPI-I 39345</v>
          </cell>
        </row>
        <row r="8279">
          <cell r="A8279" t="str">
            <v>SINAPI-I 39344</v>
          </cell>
        </row>
        <row r="8280">
          <cell r="A8280" t="str">
            <v>SINAPI-I 12623</v>
          </cell>
        </row>
        <row r="8281">
          <cell r="A8281" t="str">
            <v>SINAPI-I 34498</v>
          </cell>
        </row>
        <row r="8282">
          <cell r="A8282" t="str">
            <v>SINAPI-I 13244</v>
          </cell>
        </row>
        <row r="8283">
          <cell r="A8283" t="str">
            <v>SINAPI-I 38998</v>
          </cell>
        </row>
        <row r="8284">
          <cell r="A8284" t="str">
            <v>SINAPI-I 38999</v>
          </cell>
        </row>
        <row r="8285">
          <cell r="A8285" t="str">
            <v>SINAPI-I 38996</v>
          </cell>
        </row>
        <row r="8286">
          <cell r="A8286" t="str">
            <v>SINAPI-I 38997</v>
          </cell>
        </row>
        <row r="8287">
          <cell r="A8287" t="str">
            <v>SINAPI-I 39862</v>
          </cell>
        </row>
        <row r="8288">
          <cell r="A8288" t="str">
            <v>SINAPI-I 39863</v>
          </cell>
        </row>
        <row r="8289">
          <cell r="A8289" t="str">
            <v>SINAPI-I 39864</v>
          </cell>
        </row>
        <row r="8290">
          <cell r="A8290" t="str">
            <v>SINAPI-I 39865</v>
          </cell>
        </row>
        <row r="8291">
          <cell r="A8291" t="str">
            <v>SINAPI-I 2517</v>
          </cell>
        </row>
        <row r="8292">
          <cell r="A8292" t="str">
            <v>SINAPI-I 2522</v>
          </cell>
        </row>
        <row r="8293">
          <cell r="A8293" t="str">
            <v>SINAPI-I 2548</v>
          </cell>
        </row>
        <row r="8294">
          <cell r="A8294" t="str">
            <v>SINAPI-I 2516</v>
          </cell>
        </row>
        <row r="8295">
          <cell r="A8295" t="str">
            <v>SINAPI-I 2518</v>
          </cell>
        </row>
        <row r="8296">
          <cell r="A8296" t="str">
            <v>SINAPI-I 2521</v>
          </cell>
        </row>
        <row r="8297">
          <cell r="A8297" t="str">
            <v>SINAPI-I 2515</v>
          </cell>
        </row>
        <row r="8298">
          <cell r="A8298" t="str">
            <v>SINAPI-I 2519</v>
          </cell>
        </row>
        <row r="8299">
          <cell r="A8299" t="str">
            <v>SINAPI-I 2520</v>
          </cell>
        </row>
        <row r="8300">
          <cell r="A8300" t="str">
            <v>SINAPI-I 1602</v>
          </cell>
        </row>
        <row r="8301">
          <cell r="A8301" t="str">
            <v>SINAPI-I 1601</v>
          </cell>
        </row>
        <row r="8302">
          <cell r="A8302" t="str">
            <v>SINAPI-I 1598</v>
          </cell>
        </row>
        <row r="8303">
          <cell r="A8303" t="str">
            <v>SINAPI-I 1600</v>
          </cell>
        </row>
        <row r="8304">
          <cell r="A8304" t="str">
            <v>SINAPI-I 1603</v>
          </cell>
        </row>
        <row r="8305">
          <cell r="A8305" t="str">
            <v>SINAPI-I 1599</v>
          </cell>
        </row>
        <row r="8306">
          <cell r="A8306" t="str">
            <v>SINAPI-I 1597</v>
          </cell>
        </row>
        <row r="8307">
          <cell r="A8307" t="str">
            <v>SINAPI-I 39600</v>
          </cell>
        </row>
        <row r="8308">
          <cell r="A8308" t="str">
            <v>SINAPI-I 39601</v>
          </cell>
        </row>
        <row r="8309">
          <cell r="A8309" t="str">
            <v>SINAPI-I 39602</v>
          </cell>
        </row>
        <row r="8310">
          <cell r="A8310" t="str">
            <v>SINAPI-I 39603</v>
          </cell>
        </row>
        <row r="8311">
          <cell r="A8311" t="str">
            <v>SINAPI-I 11821</v>
          </cell>
        </row>
        <row r="8312">
          <cell r="A8312" t="str">
            <v>SINAPI-I 1562</v>
          </cell>
        </row>
        <row r="8313">
          <cell r="A8313" t="str">
            <v>SINAPI-I 1563</v>
          </cell>
        </row>
        <row r="8314">
          <cell r="A8314" t="str">
            <v>SINAPI-I 11856</v>
          </cell>
        </row>
        <row r="8315">
          <cell r="A8315" t="str">
            <v>SINAPI-I 11857</v>
          </cell>
        </row>
        <row r="8316">
          <cell r="A8316" t="str">
            <v>SINAPI-I 11858</v>
          </cell>
        </row>
        <row r="8317">
          <cell r="A8317" t="str">
            <v>SINAPI-I 1539</v>
          </cell>
        </row>
        <row r="8318">
          <cell r="A8318" t="str">
            <v>SINAPI-I 11859</v>
          </cell>
        </row>
        <row r="8319">
          <cell r="A8319" t="str">
            <v>SINAPI-I 1550</v>
          </cell>
        </row>
        <row r="8320">
          <cell r="A8320" t="str">
            <v>SINAPI-I 11854</v>
          </cell>
        </row>
        <row r="8321">
          <cell r="A8321" t="str">
            <v>SINAPI-I 11862</v>
          </cell>
        </row>
        <row r="8322">
          <cell r="A8322" t="str">
            <v>SINAPI-I 11863</v>
          </cell>
        </row>
        <row r="8323">
          <cell r="A8323" t="str">
            <v>SINAPI-I 11855</v>
          </cell>
        </row>
        <row r="8324">
          <cell r="A8324" t="str">
            <v>SINAPI-I 11864</v>
          </cell>
        </row>
        <row r="8325">
          <cell r="A8325" t="str">
            <v>SINAPI-I 2527</v>
          </cell>
        </row>
        <row r="8326">
          <cell r="A8326" t="str">
            <v>SINAPI-I 2526</v>
          </cell>
        </row>
        <row r="8327">
          <cell r="A8327" t="str">
            <v>SINAPI-I 2487</v>
          </cell>
        </row>
        <row r="8328">
          <cell r="A8328" t="str">
            <v>SINAPI-I 2483</v>
          </cell>
        </row>
        <row r="8329">
          <cell r="A8329" t="str">
            <v>SINAPI-I 2528</v>
          </cell>
        </row>
        <row r="8330">
          <cell r="A8330" t="str">
            <v>SINAPI-I 2489</v>
          </cell>
        </row>
        <row r="8331">
          <cell r="A8331" t="str">
            <v>SINAPI-I 2488</v>
          </cell>
        </row>
        <row r="8332">
          <cell r="A8332" t="str">
            <v>SINAPI-I 2484</v>
          </cell>
        </row>
        <row r="8333">
          <cell r="A8333" t="str">
            <v>SINAPI-I 2485</v>
          </cell>
        </row>
        <row r="8334">
          <cell r="A8334" t="str">
            <v>SINAPI-I 38005</v>
          </cell>
        </row>
        <row r="8335">
          <cell r="A8335" t="str">
            <v>SINAPI-I 38006</v>
          </cell>
        </row>
        <row r="8336">
          <cell r="A8336" t="str">
            <v>SINAPI-I 38428</v>
          </cell>
        </row>
        <row r="8337">
          <cell r="A8337" t="str">
            <v>SINAPI-I 38007</v>
          </cell>
        </row>
        <row r="8338">
          <cell r="A8338" t="str">
            <v>SINAPI-I 38008</v>
          </cell>
        </row>
        <row r="8339">
          <cell r="A8339" t="str">
            <v>SINAPI-I 38009</v>
          </cell>
        </row>
        <row r="8340">
          <cell r="A8340" t="str">
            <v>SINAPI-I 39279</v>
          </cell>
        </row>
        <row r="8341">
          <cell r="A8341" t="str">
            <v>SINAPI-I 38845</v>
          </cell>
        </row>
        <row r="8342">
          <cell r="A8342" t="str">
            <v>SINAPI-I 39280</v>
          </cell>
        </row>
        <row r="8343">
          <cell r="A8343" t="str">
            <v>SINAPI-I 39281</v>
          </cell>
        </row>
        <row r="8344">
          <cell r="A8344" t="str">
            <v>SINAPI-I 38849</v>
          </cell>
        </row>
        <row r="8345">
          <cell r="A8345" t="str">
            <v>SINAPI-I 39282</v>
          </cell>
        </row>
        <row r="8346">
          <cell r="A8346" t="str">
            <v>SINAPI-I 38852</v>
          </cell>
        </row>
        <row r="8347">
          <cell r="A8347" t="str">
            <v>SINAPI-I 38844</v>
          </cell>
        </row>
        <row r="8348">
          <cell r="A8348" t="str">
            <v>SINAPI-I 38846</v>
          </cell>
        </row>
        <row r="8349">
          <cell r="A8349" t="str">
            <v>SINAPI-I 38847</v>
          </cell>
        </row>
        <row r="8350">
          <cell r="A8350" t="str">
            <v>SINAPI-I 38850</v>
          </cell>
        </row>
        <row r="8351">
          <cell r="A8351" t="str">
            <v>SINAPI-I 38848</v>
          </cell>
        </row>
        <row r="8352">
          <cell r="A8352" t="str">
            <v>SINAPI-I 38851</v>
          </cell>
        </row>
        <row r="8353">
          <cell r="A8353" t="str">
            <v>SINAPI-I 38860</v>
          </cell>
        </row>
        <row r="8354">
          <cell r="A8354" t="str">
            <v>SINAPI-I 38861</v>
          </cell>
        </row>
        <row r="8355">
          <cell r="A8355" t="str">
            <v>SINAPI-I 38862</v>
          </cell>
        </row>
        <row r="8356">
          <cell r="A8356" t="str">
            <v>SINAPI-I 38863</v>
          </cell>
        </row>
        <row r="8357">
          <cell r="A8357" t="str">
            <v>SINAPI-I 38865</v>
          </cell>
        </row>
        <row r="8358">
          <cell r="A8358" t="str">
            <v>SINAPI-I 38864</v>
          </cell>
        </row>
        <row r="8359">
          <cell r="A8359" t="str">
            <v>SINAPI-I 38866</v>
          </cell>
        </row>
        <row r="8360">
          <cell r="A8360" t="str">
            <v>SINAPI-I 38868</v>
          </cell>
        </row>
        <row r="8361">
          <cell r="A8361" t="str">
            <v>SINAPI-I 38853</v>
          </cell>
        </row>
        <row r="8362">
          <cell r="A8362" t="str">
            <v>SINAPI-I 38854</v>
          </cell>
        </row>
        <row r="8363">
          <cell r="A8363" t="str">
            <v>SINAPI-I 38855</v>
          </cell>
        </row>
        <row r="8364">
          <cell r="A8364" t="str">
            <v>SINAPI-I 38856</v>
          </cell>
        </row>
        <row r="8365">
          <cell r="A8365" t="str">
            <v>SINAPI-I 38857</v>
          </cell>
        </row>
        <row r="8366">
          <cell r="A8366" t="str">
            <v>SINAPI-I 38858</v>
          </cell>
        </row>
        <row r="8367">
          <cell r="A8367" t="str">
            <v>SINAPI-I 38859</v>
          </cell>
        </row>
        <row r="8368">
          <cell r="A8368" t="str">
            <v>SINAPI-I 1607</v>
          </cell>
        </row>
        <row r="8369">
          <cell r="A8369" t="str">
            <v>SINAPI-I 11467</v>
          </cell>
        </row>
        <row r="8370">
          <cell r="A8370" t="str">
            <v>SINAPI-I 38169</v>
          </cell>
        </row>
        <row r="8371">
          <cell r="A8371" t="str">
            <v>SINAPI-I 6142</v>
          </cell>
        </row>
        <row r="8372">
          <cell r="A8372" t="str">
            <v>SINAPI-I 11686</v>
          </cell>
        </row>
        <row r="8373">
          <cell r="A8373" t="str">
            <v>SINAPI-I 37598</v>
          </cell>
        </row>
        <row r="8374">
          <cell r="A8374" t="str">
            <v>SINAPI-I 25398</v>
          </cell>
        </row>
        <row r="8375">
          <cell r="A8375" t="str">
            <v>SINAPI-I 25399</v>
          </cell>
        </row>
        <row r="8376">
          <cell r="A8376" t="str">
            <v>SINAPI-I 10667</v>
          </cell>
        </row>
        <row r="8377">
          <cell r="A8377" t="str">
            <v>SINAPI-I 1613</v>
          </cell>
        </row>
        <row r="8378">
          <cell r="A8378" t="str">
            <v>SINAPI-I 1626</v>
          </cell>
        </row>
        <row r="8379">
          <cell r="A8379" t="str">
            <v>SINAPI-I 1625</v>
          </cell>
        </row>
        <row r="8380">
          <cell r="A8380" t="str">
            <v>SINAPI-I 1622</v>
          </cell>
        </row>
        <row r="8381">
          <cell r="A8381" t="str">
            <v>SINAPI-I 1620</v>
          </cell>
        </row>
        <row r="8382">
          <cell r="A8382" t="str">
            <v>SINAPI-I 1629</v>
          </cell>
        </row>
        <row r="8383">
          <cell r="A8383" t="str">
            <v>SINAPI-I 1627</v>
          </cell>
        </row>
        <row r="8384">
          <cell r="A8384" t="str">
            <v>SINAPI-I 1623</v>
          </cell>
        </row>
        <row r="8385">
          <cell r="A8385" t="str">
            <v>SINAPI-I 1619</v>
          </cell>
        </row>
        <row r="8386">
          <cell r="A8386" t="str">
            <v>SINAPI-I 1630</v>
          </cell>
        </row>
        <row r="8387">
          <cell r="A8387" t="str">
            <v>SINAPI-I 1616</v>
          </cell>
        </row>
        <row r="8388">
          <cell r="A8388" t="str">
            <v>SINAPI-I 1614</v>
          </cell>
        </row>
        <row r="8389">
          <cell r="A8389" t="str">
            <v>SINAPI-I 1617</v>
          </cell>
        </row>
        <row r="8390">
          <cell r="A8390" t="str">
            <v>SINAPI-I 1621</v>
          </cell>
        </row>
        <row r="8391">
          <cell r="A8391" t="str">
            <v>SINAPI-I 1624</v>
          </cell>
        </row>
        <row r="8392">
          <cell r="A8392" t="str">
            <v>SINAPI-I 1615</v>
          </cell>
        </row>
        <row r="8393">
          <cell r="A8393" t="str">
            <v>SINAPI-I 1612</v>
          </cell>
        </row>
        <row r="8394">
          <cell r="A8394" t="str">
            <v>SINAPI-I 1618</v>
          </cell>
        </row>
        <row r="8395">
          <cell r="A8395" t="str">
            <v>SINAPI-I 14211</v>
          </cell>
        </row>
        <row r="8396">
          <cell r="A8396" t="str">
            <v>SINAPI-I 34500</v>
          </cell>
        </row>
        <row r="8397">
          <cell r="A8397" t="str">
            <v>SINAPI-I 40934</v>
          </cell>
        </row>
        <row r="8398">
          <cell r="A8398" t="str">
            <v>SINAPI-I 5328</v>
          </cell>
        </row>
        <row r="8399">
          <cell r="A8399" t="str">
            <v>SINAPI-I 38200</v>
          </cell>
        </row>
        <row r="8400">
          <cell r="A8400" t="str">
            <v>SINAPI-I 39269</v>
          </cell>
        </row>
        <row r="8401">
          <cell r="A8401" t="str">
            <v>SINAPI-I 11889</v>
          </cell>
        </row>
        <row r="8402">
          <cell r="A8402" t="str">
            <v>SINAPI-I 39270</v>
          </cell>
        </row>
        <row r="8403">
          <cell r="A8403" t="str">
            <v>SINAPI-I 11890</v>
          </cell>
        </row>
        <row r="8404">
          <cell r="A8404" t="str">
            <v>SINAPI-I 11891</v>
          </cell>
        </row>
        <row r="8405">
          <cell r="A8405" t="str">
            <v>SINAPI-I 11892</v>
          </cell>
        </row>
        <row r="8406">
          <cell r="A8406" t="str">
            <v>SINAPI-I 37601</v>
          </cell>
        </row>
        <row r="8407">
          <cell r="A8407" t="str">
            <v>SINAPI-I 1634</v>
          </cell>
        </row>
        <row r="8408">
          <cell r="A8408" t="str">
            <v>SINAPI-I 5086</v>
          </cell>
        </row>
        <row r="8409">
          <cell r="A8409" t="str">
            <v>SINAPI-I 11280</v>
          </cell>
        </row>
        <row r="8410">
          <cell r="A8410" t="str">
            <v>SINAPI-I 40519</v>
          </cell>
        </row>
        <row r="8411">
          <cell r="A8411" t="str">
            <v>SINAPI-I 39869</v>
          </cell>
        </row>
        <row r="8412">
          <cell r="A8412" t="str">
            <v>SINAPI-I 39870</v>
          </cell>
        </row>
        <row r="8413">
          <cell r="A8413" t="str">
            <v>SINAPI-I 39871</v>
          </cell>
        </row>
        <row r="8414">
          <cell r="A8414" t="str">
            <v>SINAPI-I 12722</v>
          </cell>
        </row>
        <row r="8415">
          <cell r="A8415" t="str">
            <v>SINAPI-I 12714</v>
          </cell>
        </row>
        <row r="8416">
          <cell r="A8416" t="str">
            <v>SINAPI-I 12715</v>
          </cell>
        </row>
        <row r="8417">
          <cell r="A8417" t="str">
            <v>SINAPI-I 12716</v>
          </cell>
        </row>
        <row r="8418">
          <cell r="A8418" t="str">
            <v>SINAPI-I 12717</v>
          </cell>
        </row>
        <row r="8419">
          <cell r="A8419" t="str">
            <v>SINAPI-I 12718</v>
          </cell>
        </row>
        <row r="8420">
          <cell r="A8420" t="str">
            <v>SINAPI-I 12719</v>
          </cell>
        </row>
        <row r="8421">
          <cell r="A8421" t="str">
            <v>SINAPI-I 12720</v>
          </cell>
        </row>
        <row r="8422">
          <cell r="A8422" t="str">
            <v>SINAPI-I 12721</v>
          </cell>
        </row>
        <row r="8423">
          <cell r="A8423" t="str">
            <v>SINAPI-I 3468</v>
          </cell>
        </row>
        <row r="8424">
          <cell r="A8424" t="str">
            <v>SINAPI-I 3465</v>
          </cell>
        </row>
        <row r="8425">
          <cell r="A8425" t="str">
            <v>SINAPI-I 12403</v>
          </cell>
        </row>
        <row r="8426">
          <cell r="A8426" t="str">
            <v>SINAPI-I 3463</v>
          </cell>
        </row>
        <row r="8427">
          <cell r="A8427" t="str">
            <v>SINAPI-I 3464</v>
          </cell>
        </row>
        <row r="8428">
          <cell r="A8428" t="str">
            <v>SINAPI-I 3466</v>
          </cell>
        </row>
        <row r="8429">
          <cell r="A8429" t="str">
            <v>SINAPI-I 3467</v>
          </cell>
        </row>
        <row r="8430">
          <cell r="A8430" t="str">
            <v>SINAPI-I 3462</v>
          </cell>
        </row>
        <row r="8431">
          <cell r="A8431" t="str">
            <v>SINAPI-I 3446</v>
          </cell>
        </row>
        <row r="8432">
          <cell r="A8432" t="str">
            <v>SINAPI-I 3445</v>
          </cell>
        </row>
        <row r="8433">
          <cell r="A8433" t="str">
            <v>SINAPI-I 3441</v>
          </cell>
        </row>
        <row r="8434">
          <cell r="A8434" t="str">
            <v>SINAPI-I 3444</v>
          </cell>
        </row>
        <row r="8435">
          <cell r="A8435" t="str">
            <v>SINAPI-I 12402</v>
          </cell>
        </row>
        <row r="8436">
          <cell r="A8436" t="str">
            <v>SINAPI-I 3447</v>
          </cell>
        </row>
        <row r="8437">
          <cell r="A8437" t="str">
            <v>SINAPI-I 3442</v>
          </cell>
        </row>
        <row r="8438">
          <cell r="A8438" t="str">
            <v>SINAPI-I 3448</v>
          </cell>
        </row>
        <row r="8439">
          <cell r="A8439" t="str">
            <v>SINAPI-I 3449</v>
          </cell>
        </row>
        <row r="8440">
          <cell r="A8440" t="str">
            <v>SINAPI-I 37438</v>
          </cell>
        </row>
        <row r="8441">
          <cell r="A8441" t="str">
            <v>SINAPI-I 37439</v>
          </cell>
        </row>
        <row r="8442">
          <cell r="A8442" t="str">
            <v>SINAPI-I 37435</v>
          </cell>
        </row>
        <row r="8443">
          <cell r="A8443" t="str">
            <v>SINAPI-I 37436</v>
          </cell>
        </row>
        <row r="8444">
          <cell r="A8444" t="str">
            <v>SINAPI-I 37437</v>
          </cell>
        </row>
        <row r="8445">
          <cell r="A8445" t="str">
            <v>SINAPI-I 3473</v>
          </cell>
        </row>
        <row r="8446">
          <cell r="A8446" t="str">
            <v>SINAPI-I 3474</v>
          </cell>
        </row>
        <row r="8447">
          <cell r="A8447" t="str">
            <v>SINAPI-I 3450</v>
          </cell>
        </row>
        <row r="8448">
          <cell r="A8448" t="str">
            <v>SINAPI-I 3443</v>
          </cell>
        </row>
        <row r="8449">
          <cell r="A8449" t="str">
            <v>SINAPI-I 3453</v>
          </cell>
        </row>
        <row r="8450">
          <cell r="A8450" t="str">
            <v>SINAPI-I 3452</v>
          </cell>
        </row>
        <row r="8451">
          <cell r="A8451" t="str">
            <v>SINAPI-I 3451</v>
          </cell>
        </row>
        <row r="8452">
          <cell r="A8452" t="str">
            <v>SINAPI-I 3454</v>
          </cell>
        </row>
        <row r="8453">
          <cell r="A8453" t="str">
            <v>SINAPI-I 3458</v>
          </cell>
        </row>
        <row r="8454">
          <cell r="A8454" t="str">
            <v>SINAPI-I 3457</v>
          </cell>
        </row>
        <row r="8455">
          <cell r="A8455" t="str">
            <v>SINAPI-I 3455</v>
          </cell>
        </row>
        <row r="8456">
          <cell r="A8456" t="str">
            <v>SINAPI-I 3472</v>
          </cell>
        </row>
        <row r="8457">
          <cell r="A8457" t="str">
            <v>SINAPI-I 3470</v>
          </cell>
        </row>
        <row r="8458">
          <cell r="A8458" t="str">
            <v>SINAPI-I 3471</v>
          </cell>
        </row>
        <row r="8459">
          <cell r="A8459" t="str">
            <v>SINAPI-I 3456</v>
          </cell>
        </row>
        <row r="8460">
          <cell r="A8460" t="str">
            <v>SINAPI-I 3459</v>
          </cell>
        </row>
        <row r="8461">
          <cell r="A8461" t="str">
            <v>SINAPI-I 3469</v>
          </cell>
        </row>
        <row r="8462">
          <cell r="A8462" t="str">
            <v>SINAPI-I 3460</v>
          </cell>
        </row>
        <row r="8463">
          <cell r="A8463" t="str">
            <v>SINAPI-I 3461</v>
          </cell>
        </row>
        <row r="8464">
          <cell r="A8464" t="str">
            <v>SINAPI-I 37433</v>
          </cell>
        </row>
        <row r="8465">
          <cell r="A8465" t="str">
            <v>SINAPI-I 37430</v>
          </cell>
        </row>
        <row r="8466">
          <cell r="A8466" t="str">
            <v>SINAPI-I 37434</v>
          </cell>
        </row>
        <row r="8467">
          <cell r="A8467" t="str">
            <v>SINAPI-I 37431</v>
          </cell>
        </row>
        <row r="8468">
          <cell r="A8468" t="str">
            <v>SINAPI-I 37432</v>
          </cell>
        </row>
        <row r="8469">
          <cell r="A8469" t="str">
            <v>SINAPI-I 37413</v>
          </cell>
        </row>
        <row r="8470">
          <cell r="A8470" t="str">
            <v>SINAPI-I 37414</v>
          </cell>
        </row>
        <row r="8471">
          <cell r="A8471" t="str">
            <v>SINAPI-I 37415</v>
          </cell>
        </row>
        <row r="8472">
          <cell r="A8472" t="str">
            <v>SINAPI-I 37416</v>
          </cell>
        </row>
        <row r="8473">
          <cell r="A8473" t="str">
            <v>SINAPI-I 37417</v>
          </cell>
        </row>
        <row r="8474">
          <cell r="A8474" t="str">
            <v>SINAPI-I 3112</v>
          </cell>
        </row>
        <row r="8475">
          <cell r="A8475" t="str">
            <v>SINAPI-I 3113</v>
          </cell>
        </row>
        <row r="8476">
          <cell r="A8476" t="str">
            <v>SINAPI-I 3114</v>
          </cell>
        </row>
        <row r="8477">
          <cell r="A8477" t="str">
            <v>SINAPI-I 34519</v>
          </cell>
        </row>
        <row r="8478">
          <cell r="A8478" t="str">
            <v>SINAPI-I 10510</v>
          </cell>
        </row>
        <row r="8479">
          <cell r="A8479" t="str">
            <v>SINAPI-I 1649</v>
          </cell>
        </row>
        <row r="8480">
          <cell r="A8480" t="str">
            <v>SINAPI-I 1653</v>
          </cell>
        </row>
        <row r="8481">
          <cell r="A8481" t="str">
            <v>SINAPI-I 1647</v>
          </cell>
        </row>
        <row r="8482">
          <cell r="A8482" t="str">
            <v>SINAPI-I 1648</v>
          </cell>
        </row>
        <row r="8483">
          <cell r="A8483" t="str">
            <v>SINAPI-I 1651</v>
          </cell>
        </row>
        <row r="8484">
          <cell r="A8484" t="str">
            <v>SINAPI-I 1650</v>
          </cell>
        </row>
        <row r="8485">
          <cell r="A8485" t="str">
            <v>SINAPI-I 1654</v>
          </cell>
        </row>
        <row r="8486">
          <cell r="A8486" t="str">
            <v>SINAPI-I 1652</v>
          </cell>
        </row>
        <row r="8487">
          <cell r="A8487" t="str">
            <v>SINAPI-I 1747</v>
          </cell>
        </row>
        <row r="8488">
          <cell r="A8488" t="str">
            <v>SINAPI-I 1744</v>
          </cell>
        </row>
        <row r="8489">
          <cell r="A8489" t="str">
            <v>SINAPI-I 1743</v>
          </cell>
        </row>
        <row r="8490">
          <cell r="A8490" t="str">
            <v>SINAPI-I 7241</v>
          </cell>
        </row>
        <row r="8491">
          <cell r="A8491" t="str">
            <v>SINAPI-I 39640</v>
          </cell>
        </row>
        <row r="8492">
          <cell r="A8492" t="str">
            <v>SINAPI-I 11013</v>
          </cell>
        </row>
        <row r="8493">
          <cell r="A8493" t="str">
            <v>SINAPI-I 11017</v>
          </cell>
        </row>
        <row r="8494">
          <cell r="A8494" t="str">
            <v>SINAPI-I 20236</v>
          </cell>
        </row>
        <row r="8495">
          <cell r="A8495" t="str">
            <v>SINAPI-I 7215</v>
          </cell>
        </row>
        <row r="8496">
          <cell r="A8496" t="str">
            <v>SINAPI-I 7216</v>
          </cell>
        </row>
        <row r="8497">
          <cell r="A8497" t="str">
            <v>SINAPI-I 20235</v>
          </cell>
        </row>
        <row r="8498">
          <cell r="A8498" t="str">
            <v>SINAPI-I 7181</v>
          </cell>
        </row>
        <row r="8499">
          <cell r="A8499" t="str">
            <v>SINAPI-I 7214</v>
          </cell>
        </row>
        <row r="8500">
          <cell r="A8500" t="str">
            <v>SINAPI-I 7219</v>
          </cell>
        </row>
        <row r="8501">
          <cell r="A8501" t="str">
            <v>SINAPI-I 37972</v>
          </cell>
        </row>
        <row r="8502">
          <cell r="A8502" t="str">
            <v>SINAPI-I 37973</v>
          </cell>
        </row>
        <row r="8503">
          <cell r="A8503" t="str">
            <v>SINAPI-I 37971</v>
          </cell>
        </row>
        <row r="8504">
          <cell r="A8504" t="str">
            <v>SINAPI-I 20094</v>
          </cell>
        </row>
        <row r="8505">
          <cell r="A8505" t="str">
            <v>SINAPI-I 20095</v>
          </cell>
        </row>
        <row r="8506">
          <cell r="A8506" t="str">
            <v>SINAPI-I 1954</v>
          </cell>
        </row>
        <row r="8507">
          <cell r="A8507" t="str">
            <v>SINAPI-I 1926</v>
          </cell>
        </row>
        <row r="8508">
          <cell r="A8508" t="str">
            <v>SINAPI-I 1927</v>
          </cell>
        </row>
        <row r="8509">
          <cell r="A8509" t="str">
            <v>SINAPI-I 1923</v>
          </cell>
        </row>
        <row r="8510">
          <cell r="A8510" t="str">
            <v>SINAPI-I 1929</v>
          </cell>
        </row>
        <row r="8511">
          <cell r="A8511" t="str">
            <v>SINAPI-I 1930</v>
          </cell>
        </row>
        <row r="8512">
          <cell r="A8512" t="str">
            <v>SINAPI-I 1924</v>
          </cell>
        </row>
        <row r="8513">
          <cell r="A8513" t="str">
            <v>SINAPI-I 1922</v>
          </cell>
        </row>
        <row r="8514">
          <cell r="A8514" t="str">
            <v>SINAPI-I 1953</v>
          </cell>
        </row>
        <row r="8515">
          <cell r="A8515" t="str">
            <v>SINAPI-I 1962</v>
          </cell>
        </row>
        <row r="8516">
          <cell r="A8516" t="str">
            <v>SINAPI-I 1955</v>
          </cell>
        </row>
        <row r="8517">
          <cell r="A8517" t="str">
            <v>SINAPI-I 1956</v>
          </cell>
        </row>
        <row r="8518">
          <cell r="A8518" t="str">
            <v>SINAPI-I 1957</v>
          </cell>
        </row>
        <row r="8519">
          <cell r="A8519" t="str">
            <v>SINAPI-I 1958</v>
          </cell>
        </row>
        <row r="8520">
          <cell r="A8520" t="str">
            <v>SINAPI-I 1959</v>
          </cell>
        </row>
        <row r="8521">
          <cell r="A8521" t="str">
            <v>SINAPI-I 1925</v>
          </cell>
        </row>
        <row r="8522">
          <cell r="A8522" t="str">
            <v>SINAPI-I 1960</v>
          </cell>
        </row>
        <row r="8523">
          <cell r="A8523" t="str">
            <v>SINAPI-I 1961</v>
          </cell>
        </row>
        <row r="8524">
          <cell r="A8524" t="str">
            <v>SINAPI-I 38426</v>
          </cell>
        </row>
        <row r="8525">
          <cell r="A8525" t="str">
            <v>SINAPI-I 38423</v>
          </cell>
        </row>
        <row r="8526">
          <cell r="A8526" t="str">
            <v>SINAPI-I 38421</v>
          </cell>
        </row>
        <row r="8527">
          <cell r="A8527" t="str">
            <v>SINAPI-I 38422</v>
          </cell>
        </row>
        <row r="8528">
          <cell r="A8528" t="str">
            <v>SINAPI-I 39866</v>
          </cell>
        </row>
        <row r="8529">
          <cell r="A8529" t="str">
            <v>SINAPI-I 39867</v>
          </cell>
        </row>
        <row r="8530">
          <cell r="A8530" t="str">
            <v>SINAPI-I 39868</v>
          </cell>
        </row>
        <row r="8531">
          <cell r="A8531" t="str">
            <v>SINAPI-I 37999</v>
          </cell>
        </row>
        <row r="8532">
          <cell r="A8532" t="str">
            <v>SINAPI-I 38000</v>
          </cell>
        </row>
        <row r="8533">
          <cell r="A8533" t="str">
            <v>SINAPI-I 38129</v>
          </cell>
        </row>
        <row r="8534">
          <cell r="A8534" t="str">
            <v>SINAPI-I 38025</v>
          </cell>
        </row>
        <row r="8535">
          <cell r="A8535" t="str">
            <v>SINAPI-I 38026</v>
          </cell>
        </row>
        <row r="8536">
          <cell r="A8536" t="str">
            <v>SINAPI-I 1858</v>
          </cell>
        </row>
        <row r="8537">
          <cell r="A8537" t="str">
            <v>SINAPI-I 1844</v>
          </cell>
        </row>
        <row r="8538">
          <cell r="A8538" t="str">
            <v>SINAPI-I 1863</v>
          </cell>
        </row>
        <row r="8539">
          <cell r="A8539" t="str">
            <v>SINAPI-I 1865</v>
          </cell>
        </row>
        <row r="8540">
          <cell r="A8540" t="str">
            <v>SINAPI-I 36355</v>
          </cell>
        </row>
        <row r="8541">
          <cell r="A8541" t="str">
            <v>SINAPI-I 36356</v>
          </cell>
        </row>
        <row r="8542">
          <cell r="A8542" t="str">
            <v>SINAPI-I 1932</v>
          </cell>
        </row>
        <row r="8543">
          <cell r="A8543" t="str">
            <v>SINAPI-I 1933</v>
          </cell>
        </row>
        <row r="8544">
          <cell r="A8544" t="str">
            <v>SINAPI-I 1951</v>
          </cell>
        </row>
        <row r="8545">
          <cell r="A8545" t="str">
            <v>SINAPI-I 1966</v>
          </cell>
        </row>
        <row r="8546">
          <cell r="A8546" t="str">
            <v>SINAPI-I 1952</v>
          </cell>
        </row>
        <row r="8547">
          <cell r="A8547" t="str">
            <v>SINAPI-I 20104</v>
          </cell>
        </row>
        <row r="8548">
          <cell r="A8548" t="str">
            <v>SINAPI-I 20105</v>
          </cell>
        </row>
        <row r="8549">
          <cell r="A8549" t="str">
            <v>SINAPI-I 1965</v>
          </cell>
        </row>
        <row r="8550">
          <cell r="A8550" t="str">
            <v>SINAPI-I 10765</v>
          </cell>
        </row>
        <row r="8551">
          <cell r="A8551" t="str">
            <v>SINAPI-I 10767</v>
          </cell>
        </row>
        <row r="8552">
          <cell r="A8552" t="str">
            <v>SINAPI-I 1970</v>
          </cell>
        </row>
        <row r="8553">
          <cell r="A8553" t="str">
            <v>SINAPI-I 1967</v>
          </cell>
        </row>
        <row r="8554">
          <cell r="A8554" t="str">
            <v>SINAPI-I 1968</v>
          </cell>
        </row>
        <row r="8555">
          <cell r="A8555" t="str">
            <v>SINAPI-I 1969</v>
          </cell>
        </row>
        <row r="8556">
          <cell r="A8556" t="str">
            <v>SINAPI-I 1839</v>
          </cell>
        </row>
        <row r="8557">
          <cell r="A8557" t="str">
            <v>SINAPI-I 1835</v>
          </cell>
        </row>
        <row r="8558">
          <cell r="A8558" t="str">
            <v>SINAPI-I 1823</v>
          </cell>
        </row>
        <row r="8559">
          <cell r="A8559" t="str">
            <v>SINAPI-I 1827</v>
          </cell>
        </row>
        <row r="8560">
          <cell r="A8560" t="str">
            <v>SINAPI-I 1831</v>
          </cell>
        </row>
        <row r="8561">
          <cell r="A8561" t="str">
            <v>SINAPI-I 1825</v>
          </cell>
        </row>
        <row r="8562">
          <cell r="A8562" t="str">
            <v>SINAPI-I 1828</v>
          </cell>
        </row>
        <row r="8563">
          <cell r="A8563" t="str">
            <v>SINAPI-I 1845</v>
          </cell>
        </row>
        <row r="8564">
          <cell r="A8564" t="str">
            <v>SINAPI-I 1824</v>
          </cell>
        </row>
        <row r="8565">
          <cell r="A8565" t="str">
            <v>SINAPI-I 1941</v>
          </cell>
        </row>
        <row r="8566">
          <cell r="A8566" t="str">
            <v>SINAPI-I 1940</v>
          </cell>
        </row>
        <row r="8567">
          <cell r="A8567" t="str">
            <v>SINAPI-I 1937</v>
          </cell>
        </row>
        <row r="8568">
          <cell r="A8568" t="str">
            <v>SINAPI-I 1939</v>
          </cell>
        </row>
        <row r="8569">
          <cell r="A8569" t="str">
            <v>SINAPI-I 1942</v>
          </cell>
        </row>
        <row r="8570">
          <cell r="A8570" t="str">
            <v>SINAPI-I 1938</v>
          </cell>
        </row>
        <row r="8571">
          <cell r="A8571" t="str">
            <v>SINAPI-I 42692</v>
          </cell>
        </row>
        <row r="8572">
          <cell r="A8572" t="str">
            <v>SINAPI-I 42693</v>
          </cell>
        </row>
        <row r="8573">
          <cell r="A8573" t="str">
            <v>SINAPI-I 42695</v>
          </cell>
        </row>
        <row r="8574">
          <cell r="A8574" t="str">
            <v>SINAPI-I 42694</v>
          </cell>
        </row>
        <row r="8575">
          <cell r="A8575" t="str">
            <v>SINAPI-I 20097</v>
          </cell>
        </row>
        <row r="8576">
          <cell r="A8576" t="str">
            <v>SINAPI-I 20098</v>
          </cell>
        </row>
        <row r="8577">
          <cell r="A8577" t="str">
            <v>SINAPI-I 20096</v>
          </cell>
        </row>
        <row r="8578">
          <cell r="A8578" t="str">
            <v>SINAPI-I 1964</v>
          </cell>
        </row>
        <row r="8579">
          <cell r="A8579" t="str">
            <v>SINAPI-I 1880</v>
          </cell>
        </row>
        <row r="8580">
          <cell r="A8580" t="str">
            <v>SINAPI-I 39274</v>
          </cell>
        </row>
        <row r="8581">
          <cell r="A8581" t="str">
            <v>SINAPI-I 2628</v>
          </cell>
        </row>
        <row r="8582">
          <cell r="A8582" t="str">
            <v>SINAPI-I 2622</v>
          </cell>
        </row>
        <row r="8583">
          <cell r="A8583" t="str">
            <v>SINAPI-I 2623</v>
          </cell>
        </row>
        <row r="8584">
          <cell r="A8584" t="str">
            <v>SINAPI-I 2624</v>
          </cell>
        </row>
        <row r="8585">
          <cell r="A8585" t="str">
            <v>SINAPI-I 2625</v>
          </cell>
        </row>
        <row r="8586">
          <cell r="A8586" t="str">
            <v>SINAPI-I 2626</v>
          </cell>
        </row>
        <row r="8587">
          <cell r="A8587" t="str">
            <v>SINAPI-I 2630</v>
          </cell>
        </row>
        <row r="8588">
          <cell r="A8588" t="str">
            <v>SINAPI-I 2627</v>
          </cell>
        </row>
        <row r="8589">
          <cell r="A8589" t="str">
            <v>SINAPI-I 2629</v>
          </cell>
        </row>
        <row r="8590">
          <cell r="A8590" t="str">
            <v>SINAPI-I 12033</v>
          </cell>
        </row>
        <row r="8591">
          <cell r="A8591" t="str">
            <v>SINAPI-I 40408</v>
          </cell>
        </row>
        <row r="8592">
          <cell r="A8592" t="str">
            <v>SINAPI-I 40409</v>
          </cell>
        </row>
        <row r="8593">
          <cell r="A8593" t="str">
            <v>SINAPI-I 39276</v>
          </cell>
        </row>
        <row r="8594">
          <cell r="A8594" t="str">
            <v>SINAPI-I 39277</v>
          </cell>
        </row>
        <row r="8595">
          <cell r="A8595" t="str">
            <v>SINAPI-I 12034</v>
          </cell>
        </row>
        <row r="8596">
          <cell r="A8596" t="str">
            <v>SINAPI-I 39879</v>
          </cell>
        </row>
        <row r="8597">
          <cell r="A8597" t="str">
            <v>SINAPI-I 39880</v>
          </cell>
        </row>
        <row r="8598">
          <cell r="A8598" t="str">
            <v>SINAPI-I 39881</v>
          </cell>
        </row>
        <row r="8599">
          <cell r="A8599" t="str">
            <v>SINAPI-I 39882</v>
          </cell>
        </row>
        <row r="8600">
          <cell r="A8600" t="str">
            <v>SINAPI-I 39883</v>
          </cell>
        </row>
        <row r="8601">
          <cell r="A8601" t="str">
            <v>SINAPI-I 39884</v>
          </cell>
        </row>
        <row r="8602">
          <cell r="A8602" t="str">
            <v>SINAPI-I 39885</v>
          </cell>
        </row>
        <row r="8603">
          <cell r="A8603" t="str">
            <v>SINAPI-I 1777</v>
          </cell>
        </row>
        <row r="8604">
          <cell r="A8604" t="str">
            <v>SINAPI-I 1819</v>
          </cell>
        </row>
        <row r="8605">
          <cell r="A8605" t="str">
            <v>SINAPI-I 1775</v>
          </cell>
        </row>
        <row r="8606">
          <cell r="A8606" t="str">
            <v>SINAPI-I 1776</v>
          </cell>
        </row>
        <row r="8607">
          <cell r="A8607" t="str">
            <v>SINAPI-I 1778</v>
          </cell>
        </row>
        <row r="8608">
          <cell r="A8608" t="str">
            <v>SINAPI-I 1818</v>
          </cell>
        </row>
        <row r="8609">
          <cell r="A8609" t="str">
            <v>SINAPI-I 1820</v>
          </cell>
        </row>
        <row r="8610">
          <cell r="A8610" t="str">
            <v>SINAPI-I 1779</v>
          </cell>
        </row>
        <row r="8611">
          <cell r="A8611" t="str">
            <v>SINAPI-I 1780</v>
          </cell>
        </row>
        <row r="8612">
          <cell r="A8612" t="str">
            <v>SINAPI-I 1783</v>
          </cell>
        </row>
        <row r="8613">
          <cell r="A8613" t="str">
            <v>SINAPI-I 1782</v>
          </cell>
        </row>
        <row r="8614">
          <cell r="A8614" t="str">
            <v>SINAPI-I 1817</v>
          </cell>
        </row>
        <row r="8615">
          <cell r="A8615" t="str">
            <v>SINAPI-I 1781</v>
          </cell>
        </row>
        <row r="8616">
          <cell r="A8616" t="str">
            <v>SINAPI-I 1784</v>
          </cell>
        </row>
        <row r="8617">
          <cell r="A8617" t="str">
            <v>SINAPI-I 1810</v>
          </cell>
        </row>
        <row r="8618">
          <cell r="A8618" t="str">
            <v>SINAPI-I 1811</v>
          </cell>
        </row>
        <row r="8619">
          <cell r="A8619" t="str">
            <v>SINAPI-I 1812</v>
          </cell>
        </row>
        <row r="8620">
          <cell r="A8620" t="str">
            <v>SINAPI-I 40386</v>
          </cell>
        </row>
        <row r="8621">
          <cell r="A8621" t="str">
            <v>SINAPI-I 40384</v>
          </cell>
        </row>
        <row r="8622">
          <cell r="A8622" t="str">
            <v>SINAPI-I 40379</v>
          </cell>
        </row>
        <row r="8623">
          <cell r="A8623" t="str">
            <v>SINAPI-I 40423</v>
          </cell>
        </row>
        <row r="8624">
          <cell r="A8624" t="str">
            <v>SINAPI-I 40389</v>
          </cell>
        </row>
        <row r="8625">
          <cell r="A8625" t="str">
            <v>SINAPI-I 40388</v>
          </cell>
        </row>
        <row r="8626">
          <cell r="A8626" t="str">
            <v>SINAPI-I 40381</v>
          </cell>
        </row>
        <row r="8627">
          <cell r="A8627" t="str">
            <v>SINAPI-I 40391</v>
          </cell>
        </row>
        <row r="8628">
          <cell r="A8628" t="str">
            <v>SINAPI-I 40414</v>
          </cell>
        </row>
        <row r="8629">
          <cell r="A8629" t="str">
            <v>SINAPI-I 40416</v>
          </cell>
        </row>
        <row r="8630">
          <cell r="A8630" t="str">
            <v>SINAPI-I 40418</v>
          </cell>
        </row>
        <row r="8631">
          <cell r="A8631" t="str">
            <v>SINAPI-I 2615</v>
          </cell>
        </row>
        <row r="8632">
          <cell r="A8632" t="str">
            <v>SINAPI-I 2635</v>
          </cell>
        </row>
        <row r="8633">
          <cell r="A8633" t="str">
            <v>SINAPI-I 2609</v>
          </cell>
        </row>
        <row r="8634">
          <cell r="A8634" t="str">
            <v>SINAPI-I 2634</v>
          </cell>
        </row>
        <row r="8635">
          <cell r="A8635" t="str">
            <v>SINAPI-I 2611</v>
          </cell>
        </row>
        <row r="8636">
          <cell r="A8636" t="str">
            <v>SINAPI-I 2612</v>
          </cell>
        </row>
        <row r="8637">
          <cell r="A8637" t="str">
            <v>SINAPI-I 2613</v>
          </cell>
        </row>
        <row r="8638">
          <cell r="A8638" t="str">
            <v>SINAPI-I 2614</v>
          </cell>
        </row>
        <row r="8639">
          <cell r="A8639" t="str">
            <v>SINAPI-I 34359</v>
          </cell>
        </row>
        <row r="8640">
          <cell r="A8640" t="str">
            <v>SINAPI-I 1789</v>
          </cell>
        </row>
        <row r="8641">
          <cell r="A8641" t="str">
            <v>SINAPI-I 1788</v>
          </cell>
        </row>
        <row r="8642">
          <cell r="A8642" t="str">
            <v>SINAPI-I 1786</v>
          </cell>
        </row>
        <row r="8643">
          <cell r="A8643" t="str">
            <v>SINAPI-I 1787</v>
          </cell>
        </row>
        <row r="8644">
          <cell r="A8644" t="str">
            <v>SINAPI-I 1791</v>
          </cell>
        </row>
        <row r="8645">
          <cell r="A8645" t="str">
            <v>SINAPI-I 1790</v>
          </cell>
        </row>
        <row r="8646">
          <cell r="A8646" t="str">
            <v>SINAPI-I 1813</v>
          </cell>
        </row>
        <row r="8647">
          <cell r="A8647" t="str">
            <v>SINAPI-I 1792</v>
          </cell>
        </row>
        <row r="8648">
          <cell r="A8648" t="str">
            <v>SINAPI-I 1793</v>
          </cell>
        </row>
        <row r="8649">
          <cell r="A8649" t="str">
            <v>SINAPI-I 1809</v>
          </cell>
        </row>
        <row r="8650">
          <cell r="A8650" t="str">
            <v>SINAPI-I 1814</v>
          </cell>
        </row>
        <row r="8651">
          <cell r="A8651" t="str">
            <v>SINAPI-I 1803</v>
          </cell>
        </row>
        <row r="8652">
          <cell r="A8652" t="str">
            <v>SINAPI-I 1805</v>
          </cell>
        </row>
        <row r="8653">
          <cell r="A8653" t="str">
            <v>SINAPI-I 1821</v>
          </cell>
        </row>
        <row r="8654">
          <cell r="A8654" t="str">
            <v>SINAPI-I 1806</v>
          </cell>
        </row>
        <row r="8655">
          <cell r="A8655" t="str">
            <v>SINAPI-I 1804</v>
          </cell>
        </row>
        <row r="8656">
          <cell r="A8656" t="str">
            <v>SINAPI-I 1807</v>
          </cell>
        </row>
        <row r="8657">
          <cell r="A8657" t="str">
            <v>SINAPI-I 1808</v>
          </cell>
        </row>
        <row r="8658">
          <cell r="A8658" t="str">
            <v>SINAPI-I 1797</v>
          </cell>
        </row>
        <row r="8659">
          <cell r="A8659" t="str">
            <v>SINAPI-I 1796</v>
          </cell>
        </row>
        <row r="8660">
          <cell r="A8660" t="str">
            <v>SINAPI-I 1794</v>
          </cell>
        </row>
        <row r="8661">
          <cell r="A8661" t="str">
            <v>SINAPI-I 1816</v>
          </cell>
        </row>
        <row r="8662">
          <cell r="A8662" t="str">
            <v>SINAPI-I 1815</v>
          </cell>
        </row>
        <row r="8663">
          <cell r="A8663" t="str">
            <v>SINAPI-I 1798</v>
          </cell>
        </row>
        <row r="8664">
          <cell r="A8664" t="str">
            <v>SINAPI-I 1795</v>
          </cell>
        </row>
        <row r="8665">
          <cell r="A8665" t="str">
            <v>SINAPI-I 1799</v>
          </cell>
        </row>
        <row r="8666">
          <cell r="A8666" t="str">
            <v>SINAPI-I 1800</v>
          </cell>
        </row>
        <row r="8667">
          <cell r="A8667" t="str">
            <v>SINAPI-I 1802</v>
          </cell>
        </row>
        <row r="8668">
          <cell r="A8668" t="str">
            <v>SINAPI-I 40385</v>
          </cell>
        </row>
        <row r="8669">
          <cell r="A8669" t="str">
            <v>SINAPI-I 40383</v>
          </cell>
        </row>
        <row r="8670">
          <cell r="A8670" t="str">
            <v>SINAPI-I 40378</v>
          </cell>
        </row>
        <row r="8671">
          <cell r="A8671" t="str">
            <v>SINAPI-I 40382</v>
          </cell>
        </row>
        <row r="8672">
          <cell r="A8672" t="str">
            <v>SINAPI-I 40422</v>
          </cell>
        </row>
        <row r="8673">
          <cell r="A8673" t="str">
            <v>SINAPI-I 40387</v>
          </cell>
        </row>
        <row r="8674">
          <cell r="A8674" t="str">
            <v>SINAPI-I 40380</v>
          </cell>
        </row>
        <row r="8675">
          <cell r="A8675" t="str">
            <v>SINAPI-I 40390</v>
          </cell>
        </row>
        <row r="8676">
          <cell r="A8676" t="str">
            <v>SINAPI-I 40413</v>
          </cell>
        </row>
        <row r="8677">
          <cell r="A8677" t="str">
            <v>SINAPI-I 40415</v>
          </cell>
        </row>
        <row r="8678">
          <cell r="A8678" t="str">
            <v>SINAPI-I 40417</v>
          </cell>
        </row>
        <row r="8679">
          <cell r="A8679" t="str">
            <v>SINAPI-I 39271</v>
          </cell>
        </row>
        <row r="8680">
          <cell r="A8680" t="str">
            <v>SINAPI-I 39273</v>
          </cell>
        </row>
        <row r="8681">
          <cell r="A8681" t="str">
            <v>SINAPI-I 39272</v>
          </cell>
        </row>
        <row r="8682">
          <cell r="A8682" t="str">
            <v>SINAPI-I 1875</v>
          </cell>
        </row>
        <row r="8683">
          <cell r="A8683" t="str">
            <v>SINAPI-I 1874</v>
          </cell>
        </row>
        <row r="8684">
          <cell r="A8684" t="str">
            <v>SINAPI-I 1870</v>
          </cell>
        </row>
        <row r="8685">
          <cell r="A8685" t="str">
            <v>SINAPI-I 1884</v>
          </cell>
        </row>
        <row r="8686">
          <cell r="A8686" t="str">
            <v>SINAPI-I 1887</v>
          </cell>
        </row>
        <row r="8687">
          <cell r="A8687" t="str">
            <v>SINAPI-I 1876</v>
          </cell>
        </row>
        <row r="8688">
          <cell r="A8688" t="str">
            <v>SINAPI-I 1879</v>
          </cell>
        </row>
        <row r="8689">
          <cell r="A8689" t="str">
            <v>SINAPI-I 1877</v>
          </cell>
        </row>
        <row r="8690">
          <cell r="A8690" t="str">
            <v>SINAPI-I 1878</v>
          </cell>
        </row>
        <row r="8691">
          <cell r="A8691" t="str">
            <v>SINAPI-I 2621</v>
          </cell>
        </row>
        <row r="8692">
          <cell r="A8692" t="str">
            <v>SINAPI-I 2616</v>
          </cell>
        </row>
        <row r="8693">
          <cell r="A8693" t="str">
            <v>SINAPI-I 2633</v>
          </cell>
        </row>
        <row r="8694">
          <cell r="A8694" t="str">
            <v>SINAPI-I 2617</v>
          </cell>
        </row>
        <row r="8695">
          <cell r="A8695" t="str">
            <v>SINAPI-I 2618</v>
          </cell>
        </row>
        <row r="8696">
          <cell r="A8696" t="str">
            <v>SINAPI-I 2632</v>
          </cell>
        </row>
        <row r="8697">
          <cell r="A8697" t="str">
            <v>SINAPI-I 2631</v>
          </cell>
        </row>
        <row r="8698">
          <cell r="A8698" t="str">
            <v>SINAPI-I 2619</v>
          </cell>
        </row>
        <row r="8699">
          <cell r="A8699" t="str">
            <v>SINAPI-I 2620</v>
          </cell>
        </row>
        <row r="8700">
          <cell r="A8700" t="str">
            <v>SINAPI-I 25968</v>
          </cell>
        </row>
        <row r="8701">
          <cell r="A8701" t="str">
            <v>SINAPI-I 38369</v>
          </cell>
        </row>
        <row r="8702">
          <cell r="A8702" t="str">
            <v>SINAPI-I 38370</v>
          </cell>
        </row>
        <row r="8703">
          <cell r="A8703" t="str">
            <v>SINAPI-I 38372</v>
          </cell>
        </row>
        <row r="8704">
          <cell r="A8704" t="str">
            <v>SINAPI-I 2357</v>
          </cell>
        </row>
        <row r="8705">
          <cell r="A8705" t="str">
            <v>SINAPI-I 40806</v>
          </cell>
        </row>
        <row r="8706">
          <cell r="A8706" t="str">
            <v>SINAPI-I 2355</v>
          </cell>
        </row>
        <row r="8707">
          <cell r="A8707" t="str">
            <v>SINAPI-I 40805</v>
          </cell>
        </row>
        <row r="8708">
          <cell r="A8708" t="str">
            <v>SINAPI-I 2358</v>
          </cell>
        </row>
        <row r="8709">
          <cell r="A8709" t="str">
            <v>SINAPI-I 40807</v>
          </cell>
        </row>
        <row r="8710">
          <cell r="A8710" t="str">
            <v>SINAPI-I 2359</v>
          </cell>
        </row>
        <row r="8711">
          <cell r="A8711" t="str">
            <v>SINAPI-I 40808</v>
          </cell>
        </row>
        <row r="8712">
          <cell r="A8712" t="str">
            <v>SINAPI-I 39397</v>
          </cell>
        </row>
        <row r="8713">
          <cell r="A8713" t="str">
            <v>SINAPI-I 2692</v>
          </cell>
        </row>
        <row r="8714">
          <cell r="A8714" t="str">
            <v>SINAPI-I 6</v>
          </cell>
        </row>
        <row r="8715">
          <cell r="A8715" t="str">
            <v>SINAPI-I 5330</v>
          </cell>
        </row>
        <row r="8716">
          <cell r="A8716" t="str">
            <v>SINAPI-I 26017</v>
          </cell>
        </row>
        <row r="8717">
          <cell r="A8717" t="str">
            <v>SINAPI-I 25931</v>
          </cell>
        </row>
        <row r="8718">
          <cell r="A8718" t="str">
            <v>SINAPI-I 38140</v>
          </cell>
        </row>
        <row r="8719">
          <cell r="A8719" t="str">
            <v>SINAPI-I 13887</v>
          </cell>
        </row>
        <row r="8720">
          <cell r="A8720" t="str">
            <v>SINAPI-I 26018</v>
          </cell>
        </row>
        <row r="8721">
          <cell r="A8721" t="str">
            <v>SINAPI-I 26019</v>
          </cell>
        </row>
        <row r="8722">
          <cell r="A8722" t="str">
            <v>SINAPI-I 26020</v>
          </cell>
        </row>
        <row r="8723">
          <cell r="A8723" t="str">
            <v>SINAPI-I 34544</v>
          </cell>
        </row>
        <row r="8724">
          <cell r="A8724" t="str">
            <v>SINAPI-I 34729</v>
          </cell>
        </row>
        <row r="8725">
          <cell r="A8725" t="str">
            <v>SINAPI-I 34734</v>
          </cell>
        </row>
        <row r="8726">
          <cell r="A8726" t="str">
            <v>SINAPI-I 34738</v>
          </cell>
        </row>
        <row r="8727">
          <cell r="A8727" t="str">
            <v>SINAPI-I 2391</v>
          </cell>
        </row>
        <row r="8728">
          <cell r="A8728" t="str">
            <v>SINAPI-I 2374</v>
          </cell>
        </row>
        <row r="8729">
          <cell r="A8729" t="str">
            <v>SINAPI-I 2377</v>
          </cell>
        </row>
        <row r="8730">
          <cell r="A8730" t="str">
            <v>SINAPI-I 2393</v>
          </cell>
        </row>
        <row r="8731">
          <cell r="A8731" t="str">
            <v>SINAPI-I 34705</v>
          </cell>
        </row>
        <row r="8732">
          <cell r="A8732" t="str">
            <v>SINAPI-I 34707</v>
          </cell>
        </row>
        <row r="8733">
          <cell r="A8733" t="str">
            <v>SINAPI-I 2378</v>
          </cell>
        </row>
        <row r="8734">
          <cell r="A8734" t="str">
            <v>SINAPI-I 2379</v>
          </cell>
        </row>
        <row r="8735">
          <cell r="A8735" t="str">
            <v>SINAPI-I 2376</v>
          </cell>
        </row>
        <row r="8736">
          <cell r="A8736" t="str">
            <v>SINAPI-I 2394</v>
          </cell>
        </row>
        <row r="8737">
          <cell r="A8737" t="str">
            <v>SINAPI-I 34686</v>
          </cell>
        </row>
        <row r="8738">
          <cell r="A8738" t="str">
            <v>SINAPI-I 34616</v>
          </cell>
        </row>
        <row r="8739">
          <cell r="A8739" t="str">
            <v>SINAPI-I 34623</v>
          </cell>
        </row>
        <row r="8740">
          <cell r="A8740" t="str">
            <v>SINAPI-I 34628</v>
          </cell>
        </row>
        <row r="8741">
          <cell r="A8741" t="str">
            <v>SINAPI-I 34653</v>
          </cell>
        </row>
        <row r="8742">
          <cell r="A8742" t="str">
            <v>SINAPI-I 34688</v>
          </cell>
        </row>
        <row r="8743">
          <cell r="A8743" t="str">
            <v>SINAPI-I 34709</v>
          </cell>
        </row>
        <row r="8744">
          <cell r="A8744" t="str">
            <v>SINAPI-I 34714</v>
          </cell>
        </row>
        <row r="8745">
          <cell r="A8745" t="str">
            <v>SINAPI-I 2388</v>
          </cell>
        </row>
        <row r="8746">
          <cell r="A8746" t="str">
            <v>SINAPI-I 34606</v>
          </cell>
        </row>
        <row r="8747">
          <cell r="A8747" t="str">
            <v>SINAPI-I 34689</v>
          </cell>
        </row>
        <row r="8748">
          <cell r="A8748" t="str">
            <v>SINAPI-I 2370</v>
          </cell>
        </row>
        <row r="8749">
          <cell r="A8749" t="str">
            <v>SINAPI-I 2386</v>
          </cell>
        </row>
        <row r="8750">
          <cell r="A8750" t="str">
            <v>SINAPI-I 2392</v>
          </cell>
        </row>
        <row r="8751">
          <cell r="A8751" t="str">
            <v>SINAPI-I 2373</v>
          </cell>
        </row>
        <row r="8752">
          <cell r="A8752" t="str">
            <v>SINAPI-I 39465</v>
          </cell>
        </row>
        <row r="8753">
          <cell r="A8753" t="str">
            <v>SINAPI-I 39466</v>
          </cell>
        </row>
        <row r="8754">
          <cell r="A8754" t="str">
            <v>SINAPI-I 39467</v>
          </cell>
        </row>
        <row r="8755">
          <cell r="A8755" t="str">
            <v>SINAPI-I 39468</v>
          </cell>
        </row>
        <row r="8756">
          <cell r="A8756" t="str">
            <v>SINAPI-I 39469</v>
          </cell>
        </row>
        <row r="8757">
          <cell r="A8757" t="str">
            <v>SINAPI-I 39470</v>
          </cell>
        </row>
        <row r="8758">
          <cell r="A8758" t="str">
            <v>SINAPI-I 39471</v>
          </cell>
        </row>
        <row r="8759">
          <cell r="A8759" t="str">
            <v>SINAPI-I 39472</v>
          </cell>
        </row>
        <row r="8760">
          <cell r="A8760" t="str">
            <v>SINAPI-I 39473</v>
          </cell>
        </row>
        <row r="8761">
          <cell r="A8761" t="str">
            <v>SINAPI-I 39474</v>
          </cell>
        </row>
        <row r="8762">
          <cell r="A8762" t="str">
            <v>SINAPI-I 39475</v>
          </cell>
        </row>
        <row r="8763">
          <cell r="A8763" t="str">
            <v>SINAPI-I 39476</v>
          </cell>
        </row>
        <row r="8764">
          <cell r="A8764" t="str">
            <v>SINAPI-I 39477</v>
          </cell>
        </row>
        <row r="8765">
          <cell r="A8765" t="str">
            <v>SINAPI-I 39478</v>
          </cell>
        </row>
        <row r="8766">
          <cell r="A8766" t="str">
            <v>SINAPI-I 39479</v>
          </cell>
        </row>
        <row r="8767">
          <cell r="A8767" t="str">
            <v>SINAPI-I 39480</v>
          </cell>
        </row>
        <row r="8768">
          <cell r="A8768" t="str">
            <v>SINAPI-I 39459</v>
          </cell>
        </row>
        <row r="8769">
          <cell r="A8769" t="str">
            <v>SINAPI-I 39445</v>
          </cell>
        </row>
        <row r="8770">
          <cell r="A8770" t="str">
            <v>SINAPI-I 39446</v>
          </cell>
        </row>
        <row r="8771">
          <cell r="A8771" t="str">
            <v>SINAPI-I 39447</v>
          </cell>
        </row>
        <row r="8772">
          <cell r="A8772" t="str">
            <v>SINAPI-I 39448</v>
          </cell>
        </row>
        <row r="8773">
          <cell r="A8773" t="str">
            <v>SINAPI-I 39450</v>
          </cell>
        </row>
        <row r="8774">
          <cell r="A8774" t="str">
            <v>SINAPI-I 39451</v>
          </cell>
        </row>
        <row r="8775">
          <cell r="A8775" t="str">
            <v>SINAPI-I 39452</v>
          </cell>
        </row>
        <row r="8776">
          <cell r="A8776" t="str">
            <v>SINAPI-I 39523</v>
          </cell>
        </row>
        <row r="8777">
          <cell r="A8777" t="str">
            <v>SINAPI-I 39449</v>
          </cell>
        </row>
        <row r="8778">
          <cell r="A8778" t="str">
            <v>SINAPI-I 39455</v>
          </cell>
        </row>
        <row r="8779">
          <cell r="A8779" t="str">
            <v>SINAPI-I 39456</v>
          </cell>
        </row>
        <row r="8780">
          <cell r="A8780" t="str">
            <v>SINAPI-I 39457</v>
          </cell>
        </row>
        <row r="8781">
          <cell r="A8781" t="str">
            <v>SINAPI-I 39458</v>
          </cell>
        </row>
        <row r="8782">
          <cell r="A8782" t="str">
            <v>SINAPI-I 39464</v>
          </cell>
        </row>
        <row r="8783">
          <cell r="A8783" t="str">
            <v>SINAPI-I 39460</v>
          </cell>
        </row>
        <row r="8784">
          <cell r="A8784" t="str">
            <v>SINAPI-I 39461</v>
          </cell>
        </row>
        <row r="8785">
          <cell r="A8785" t="str">
            <v>SINAPI-I 39462</v>
          </cell>
        </row>
        <row r="8786">
          <cell r="A8786" t="str">
            <v>SINAPI-I 39463</v>
          </cell>
        </row>
        <row r="8787">
          <cell r="A8787" t="str">
            <v>SINAPI-I 26039</v>
          </cell>
        </row>
        <row r="8788">
          <cell r="A8788" t="str">
            <v>SINAPI-I 2401</v>
          </cell>
        </row>
        <row r="8789">
          <cell r="A8789" t="str">
            <v>SINAPI-I 38870</v>
          </cell>
        </row>
        <row r="8790">
          <cell r="A8790" t="str">
            <v>SINAPI-I 38869</v>
          </cell>
        </row>
        <row r="8791">
          <cell r="A8791" t="str">
            <v>SINAPI-I 38872</v>
          </cell>
        </row>
        <row r="8792">
          <cell r="A8792" t="str">
            <v>SINAPI-I 38871</v>
          </cell>
        </row>
        <row r="8793">
          <cell r="A8793" t="str">
            <v>SINAPI-I 39283</v>
          </cell>
        </row>
        <row r="8794">
          <cell r="A8794" t="str">
            <v>SINAPI-I 39284</v>
          </cell>
        </row>
        <row r="8795">
          <cell r="A8795" t="str">
            <v>SINAPI-I 39285</v>
          </cell>
        </row>
        <row r="8796">
          <cell r="A8796" t="str">
            <v>SINAPI-I 39286</v>
          </cell>
        </row>
        <row r="8797">
          <cell r="A8797" t="str">
            <v>SINAPI-I 39287</v>
          </cell>
        </row>
        <row r="8798">
          <cell r="A8798" t="str">
            <v>SINAPI-I 39288</v>
          </cell>
        </row>
        <row r="8799">
          <cell r="A8799" t="str">
            <v>SINAPI-I 2414</v>
          </cell>
        </row>
        <row r="8800">
          <cell r="A8800" t="str">
            <v>SINAPI-I 2413</v>
          </cell>
        </row>
        <row r="8801">
          <cell r="A8801" t="str">
            <v>SINAPI-I 2405</v>
          </cell>
        </row>
        <row r="8802">
          <cell r="A8802" t="str">
            <v>SINAPI-I 13361</v>
          </cell>
        </row>
        <row r="8803">
          <cell r="A8803" t="str">
            <v>SINAPI-I 11987</v>
          </cell>
        </row>
        <row r="8804">
          <cell r="A8804" t="str">
            <v>SINAPI-I 2416</v>
          </cell>
        </row>
        <row r="8805">
          <cell r="A8805" t="str">
            <v>SINAPI-I 2412</v>
          </cell>
        </row>
        <row r="8806">
          <cell r="A8806" t="str">
            <v>SINAPI-I 2411</v>
          </cell>
        </row>
        <row r="8807">
          <cell r="A8807" t="str">
            <v>SINAPI-I 2406</v>
          </cell>
        </row>
        <row r="8808">
          <cell r="A8808" t="str">
            <v>SINAPI-I 10571</v>
          </cell>
        </row>
        <row r="8809">
          <cell r="A8809" t="str">
            <v>SINAPI-I 11985</v>
          </cell>
        </row>
        <row r="8810">
          <cell r="A8810" t="str">
            <v>SINAPI-I 2410</v>
          </cell>
        </row>
        <row r="8811">
          <cell r="A8811" t="str">
            <v>SINAPI-I 2417</v>
          </cell>
        </row>
        <row r="8812">
          <cell r="A8812" t="str">
            <v>SINAPI-I 2415</v>
          </cell>
        </row>
        <row r="8813">
          <cell r="A8813" t="str">
            <v>SINAPI-I 13360</v>
          </cell>
        </row>
        <row r="8814">
          <cell r="A8814" t="str">
            <v>SINAPI-I 11983</v>
          </cell>
        </row>
        <row r="8815">
          <cell r="A8815" t="str">
            <v>SINAPI-I 11986</v>
          </cell>
        </row>
        <row r="8816">
          <cell r="A8816" t="str">
            <v>SINAPI-I 25976</v>
          </cell>
        </row>
        <row r="8817">
          <cell r="A8817" t="str">
            <v>SINAPI-I 10629</v>
          </cell>
        </row>
        <row r="8818">
          <cell r="A8818" t="str">
            <v>SINAPI-I 10698</v>
          </cell>
        </row>
        <row r="8819">
          <cell r="A8819" t="str">
            <v>SINAPI-I 40521</v>
          </cell>
        </row>
        <row r="8820">
          <cell r="A8820" t="str">
            <v>SINAPI-I 2432</v>
          </cell>
        </row>
        <row r="8821">
          <cell r="A8821" t="str">
            <v>SINAPI-I 2418</v>
          </cell>
        </row>
        <row r="8822">
          <cell r="A8822" t="str">
            <v>SINAPI-I 2433</v>
          </cell>
        </row>
        <row r="8823">
          <cell r="A8823" t="str">
            <v>SINAPI-I 2420</v>
          </cell>
        </row>
        <row r="8824">
          <cell r="A8824" t="str">
            <v>SINAPI-I 2421</v>
          </cell>
        </row>
        <row r="8825">
          <cell r="A8825" t="str">
            <v>SINAPI-I 11447</v>
          </cell>
        </row>
        <row r="8826">
          <cell r="A8826" t="str">
            <v>SINAPI-I 2429</v>
          </cell>
        </row>
        <row r="8827">
          <cell r="A8827" t="str">
            <v>SINAPI-I 11449</v>
          </cell>
        </row>
        <row r="8828">
          <cell r="A8828" t="str">
            <v>SINAPI-I 11451</v>
          </cell>
        </row>
        <row r="8829">
          <cell r="A8829" t="str">
            <v>SINAPI-I 11116</v>
          </cell>
        </row>
        <row r="8830">
          <cell r="A8830" t="str">
            <v>SINAPI-I 38411</v>
          </cell>
        </row>
        <row r="8831">
          <cell r="A8831" t="str">
            <v>SINAPI-I 1370</v>
          </cell>
        </row>
        <row r="8832">
          <cell r="A8832" t="str">
            <v>SINAPI-I 38189</v>
          </cell>
        </row>
        <row r="8833">
          <cell r="A8833" t="str">
            <v>SINAPI-I 38190</v>
          </cell>
        </row>
        <row r="8834">
          <cell r="A8834" t="str">
            <v>SINAPI-I 36516</v>
          </cell>
        </row>
        <row r="8835">
          <cell r="A8835" t="str">
            <v>SINAPI-I 34777</v>
          </cell>
        </row>
        <row r="8836">
          <cell r="A8836" t="str">
            <v>SINAPI-I 7273</v>
          </cell>
        </row>
        <row r="8837">
          <cell r="A8837" t="str">
            <v>SINAPI-I 7272</v>
          </cell>
        </row>
        <row r="8838">
          <cell r="A8838" t="str">
            <v>SINAPI-I 10605</v>
          </cell>
        </row>
        <row r="8839">
          <cell r="A8839" t="str">
            <v>SINAPI-I 10604</v>
          </cell>
        </row>
        <row r="8840">
          <cell r="A8840" t="str">
            <v>SINAPI-I 672</v>
          </cell>
        </row>
        <row r="8841">
          <cell r="A8841" t="str">
            <v>SINAPI-I 668</v>
          </cell>
        </row>
        <row r="8842">
          <cell r="A8842" t="str">
            <v>SINAPI-I 10578</v>
          </cell>
        </row>
        <row r="8843">
          <cell r="A8843" t="str">
            <v>SINAPI-I 666</v>
          </cell>
        </row>
        <row r="8844">
          <cell r="A8844" t="str">
            <v>SINAPI-I 665</v>
          </cell>
        </row>
        <row r="8845">
          <cell r="A8845" t="str">
            <v>SINAPI-I 10577</v>
          </cell>
        </row>
        <row r="8846">
          <cell r="A8846" t="str">
            <v>SINAPI-I 10583</v>
          </cell>
        </row>
        <row r="8847">
          <cell r="A8847" t="str">
            <v>SINAPI-I 10579</v>
          </cell>
        </row>
        <row r="8848">
          <cell r="A8848" t="str">
            <v>SINAPI-I 10582</v>
          </cell>
        </row>
        <row r="8849">
          <cell r="A8849" t="str">
            <v>SINAPI-I 2436</v>
          </cell>
        </row>
        <row r="8850">
          <cell r="A8850" t="str">
            <v>SINAPI-I 40918</v>
          </cell>
        </row>
        <row r="8851">
          <cell r="A8851" t="str">
            <v>SINAPI-I 2439</v>
          </cell>
        </row>
        <row r="8852">
          <cell r="A8852" t="str">
            <v>SINAPI-I 40923</v>
          </cell>
        </row>
        <row r="8853">
          <cell r="A8853" t="str">
            <v>SINAPI-I 10998</v>
          </cell>
        </row>
        <row r="8854">
          <cell r="A8854" t="str">
            <v>SINAPI-I 11002</v>
          </cell>
        </row>
        <row r="8855">
          <cell r="A8855" t="str">
            <v>SINAPI-I 10999</v>
          </cell>
        </row>
        <row r="8856">
          <cell r="A8856" t="str">
            <v>SINAPI-I 10997</v>
          </cell>
        </row>
        <row r="8857">
          <cell r="A8857" t="str">
            <v>SINAPI-I 2685</v>
          </cell>
        </row>
        <row r="8858">
          <cell r="A8858" t="str">
            <v>SINAPI-I 2680</v>
          </cell>
        </row>
        <row r="8859">
          <cell r="A8859" t="str">
            <v>SINAPI-I 2684</v>
          </cell>
        </row>
        <row r="8860">
          <cell r="A8860" t="str">
            <v>SINAPI-I 2673</v>
          </cell>
        </row>
        <row r="8861">
          <cell r="A8861" t="str">
            <v>SINAPI-I 2681</v>
          </cell>
        </row>
        <row r="8862">
          <cell r="A8862" t="str">
            <v>SINAPI-I 2682</v>
          </cell>
        </row>
        <row r="8863">
          <cell r="A8863" t="str">
            <v>SINAPI-I 2686</v>
          </cell>
        </row>
        <row r="8864">
          <cell r="A8864" t="str">
            <v>SINAPI-I 2674</v>
          </cell>
        </row>
        <row r="8865">
          <cell r="A8865" t="str">
            <v>SINAPI-I 2683</v>
          </cell>
        </row>
        <row r="8866">
          <cell r="A8866" t="str">
            <v>SINAPI-I 2676</v>
          </cell>
        </row>
        <row r="8867">
          <cell r="A8867" t="str">
            <v>SINAPI-I 2678</v>
          </cell>
        </row>
        <row r="8868">
          <cell r="A8868" t="str">
            <v>SINAPI-I 2679</v>
          </cell>
        </row>
        <row r="8869">
          <cell r="A8869" t="str">
            <v>SINAPI-I 12070</v>
          </cell>
        </row>
        <row r="8870">
          <cell r="A8870" t="str">
            <v>SINAPI-I 2675</v>
          </cell>
        </row>
        <row r="8871">
          <cell r="A8871" t="str">
            <v>SINAPI-I 12067</v>
          </cell>
        </row>
        <row r="8872">
          <cell r="A8872" t="str">
            <v>SINAPI-I 40401</v>
          </cell>
        </row>
        <row r="8873">
          <cell r="A8873" t="str">
            <v>SINAPI-I 40402</v>
          </cell>
        </row>
        <row r="8874">
          <cell r="A8874" t="str">
            <v>SINAPI-I 40400</v>
          </cell>
        </row>
        <row r="8875">
          <cell r="A8875" t="str">
            <v>SINAPI-I 2504</v>
          </cell>
        </row>
        <row r="8876">
          <cell r="A8876" t="str">
            <v>SINAPI-I 2501</v>
          </cell>
        </row>
        <row r="8877">
          <cell r="A8877" t="str">
            <v>SINAPI-I 2502</v>
          </cell>
        </row>
        <row r="8878">
          <cell r="A8878" t="str">
            <v>SINAPI-I 2503</v>
          </cell>
        </row>
        <row r="8879">
          <cell r="A8879" t="str">
            <v>SINAPI-I 2500</v>
          </cell>
        </row>
        <row r="8880">
          <cell r="A8880" t="str">
            <v>SINAPI-I 2505</v>
          </cell>
        </row>
        <row r="8881">
          <cell r="A8881" t="str">
            <v>SINAPI-I 12056</v>
          </cell>
        </row>
        <row r="8882">
          <cell r="A8882" t="str">
            <v>SINAPI-I 12057</v>
          </cell>
        </row>
        <row r="8883">
          <cell r="A8883" t="str">
            <v>SINAPI-I 12059</v>
          </cell>
        </row>
        <row r="8884">
          <cell r="A8884" t="str">
            <v>SINAPI-I 12058</v>
          </cell>
        </row>
        <row r="8885">
          <cell r="A8885" t="str">
            <v>SINAPI-I 12060</v>
          </cell>
        </row>
        <row r="8886">
          <cell r="A8886" t="str">
            <v>SINAPI-I 12061</v>
          </cell>
        </row>
        <row r="8887">
          <cell r="A8887" t="str">
            <v>SINAPI-I 12062</v>
          </cell>
        </row>
        <row r="8888">
          <cell r="A8888" t="str">
            <v>SINAPI-I 21137</v>
          </cell>
        </row>
        <row r="8889">
          <cell r="A8889" t="str">
            <v>SINAPI-I 2687</v>
          </cell>
        </row>
        <row r="8890">
          <cell r="A8890" t="str">
            <v>SINAPI-I 2689</v>
          </cell>
        </row>
        <row r="8891">
          <cell r="A8891" t="str">
            <v>SINAPI-I 2688</v>
          </cell>
        </row>
        <row r="8892">
          <cell r="A8892" t="str">
            <v>SINAPI-I 2690</v>
          </cell>
        </row>
        <row r="8893">
          <cell r="A8893" t="str">
            <v>SINAPI-I 39243</v>
          </cell>
        </row>
        <row r="8894">
          <cell r="A8894" t="str">
            <v>SINAPI-I 39244</v>
          </cell>
        </row>
        <row r="8895">
          <cell r="A8895" t="str">
            <v>SINAPI-I 39245</v>
          </cell>
        </row>
        <row r="8896">
          <cell r="A8896" t="str">
            <v>SINAPI-I 39254</v>
          </cell>
        </row>
        <row r="8897">
          <cell r="A8897" t="str">
            <v>SINAPI-I 39255</v>
          </cell>
        </row>
        <row r="8898">
          <cell r="A8898" t="str">
            <v>SINAPI-I 39253</v>
          </cell>
        </row>
        <row r="8899">
          <cell r="A8899" t="str">
            <v>SINAPI-I 2446</v>
          </cell>
        </row>
        <row r="8900">
          <cell r="A8900" t="str">
            <v>SINAPI-I 2442</v>
          </cell>
        </row>
        <row r="8901">
          <cell r="A8901" t="str">
            <v>SINAPI-I 39246</v>
          </cell>
        </row>
        <row r="8902">
          <cell r="A8902" t="str">
            <v>SINAPI-I 39247</v>
          </cell>
        </row>
        <row r="8903">
          <cell r="A8903" t="str">
            <v>SINAPI-I 39248</v>
          </cell>
        </row>
        <row r="8904">
          <cell r="A8904" t="str">
            <v>SINAPI-I 2438</v>
          </cell>
        </row>
        <row r="8905">
          <cell r="A8905" t="str">
            <v>SINAPI-I 40922</v>
          </cell>
        </row>
        <row r="8906">
          <cell r="A8906" t="str">
            <v>SINAPI-I 36486</v>
          </cell>
        </row>
        <row r="8907">
          <cell r="A8907" t="str">
            <v>SINAPI-I 37777</v>
          </cell>
        </row>
        <row r="8908">
          <cell r="A8908" t="str">
            <v>SINAPI-I 12624</v>
          </cell>
        </row>
        <row r="8909">
          <cell r="A8909" t="str">
            <v>SINAPI-I 10638</v>
          </cell>
        </row>
        <row r="8910">
          <cell r="A8910" t="str">
            <v>SINAPI-I 10635</v>
          </cell>
        </row>
        <row r="8911">
          <cell r="A8911" t="str">
            <v>SINAPI-I 10634</v>
          </cell>
        </row>
        <row r="8912">
          <cell r="A8912" t="str">
            <v>SINAPI-I 10636</v>
          </cell>
        </row>
        <row r="8913">
          <cell r="A8913" t="str">
            <v>SINAPI-I 10637</v>
          </cell>
        </row>
        <row r="8914">
          <cell r="A8914" t="str">
            <v>SINAPI-I 517</v>
          </cell>
        </row>
        <row r="8915">
          <cell r="A8915" t="str">
            <v>SINAPI-I 37534</v>
          </cell>
        </row>
        <row r="8916">
          <cell r="A8916" t="str">
            <v>SINAPI-I 37535</v>
          </cell>
        </row>
        <row r="8917">
          <cell r="A8917" t="str">
            <v>SINAPI-I 37533</v>
          </cell>
        </row>
        <row r="8918">
          <cell r="A8918" t="str">
            <v>SINAPI-I 37537</v>
          </cell>
        </row>
        <row r="8919">
          <cell r="A8919" t="str">
            <v>SINAPI-I 37536</v>
          </cell>
        </row>
        <row r="8920">
          <cell r="A8920" t="str">
            <v>SINAPI-I 37532</v>
          </cell>
        </row>
        <row r="8921">
          <cell r="A8921" t="str">
            <v>SINAPI-I 2696</v>
          </cell>
        </row>
        <row r="8922">
          <cell r="A8922" t="str">
            <v>SINAPI-I 40928</v>
          </cell>
        </row>
        <row r="8923">
          <cell r="A8923" t="str">
            <v>SINAPI-I 4083</v>
          </cell>
        </row>
        <row r="8924">
          <cell r="A8924" t="str">
            <v>SINAPI-I 40818</v>
          </cell>
        </row>
        <row r="8925">
          <cell r="A8925" t="str">
            <v>SINAPI-I 2705</v>
          </cell>
        </row>
        <row r="8926">
          <cell r="A8926" t="str">
            <v>SINAPI-I 14250</v>
          </cell>
        </row>
        <row r="8927">
          <cell r="A8927" t="str">
            <v>SINAPI-I 11683</v>
          </cell>
        </row>
        <row r="8928">
          <cell r="A8928" t="str">
            <v>SINAPI-I 11684</v>
          </cell>
        </row>
        <row r="8929">
          <cell r="A8929" t="str">
            <v>SINAPI-I 6141</v>
          </cell>
        </row>
        <row r="8930">
          <cell r="A8930" t="str">
            <v>SINAPI-I 11681</v>
          </cell>
        </row>
        <row r="8931">
          <cell r="A8931" t="str">
            <v>SINAPI-I 2706</v>
          </cell>
        </row>
        <row r="8932">
          <cell r="A8932" t="str">
            <v>SINAPI-I 40811</v>
          </cell>
        </row>
        <row r="8933">
          <cell r="A8933" t="str">
            <v>SINAPI-I 2707</v>
          </cell>
        </row>
        <row r="8934">
          <cell r="A8934" t="str">
            <v>SINAPI-I 40813</v>
          </cell>
        </row>
        <row r="8935">
          <cell r="A8935" t="str">
            <v>SINAPI-I 2708</v>
          </cell>
        </row>
        <row r="8936">
          <cell r="A8936" t="str">
            <v>SINAPI-I 40814</v>
          </cell>
        </row>
        <row r="8937">
          <cell r="A8937" t="str">
            <v>SINAPI-I 34779</v>
          </cell>
        </row>
        <row r="8938">
          <cell r="A8938" t="str">
            <v>SINAPI-I 40936</v>
          </cell>
        </row>
        <row r="8939">
          <cell r="A8939" t="str">
            <v>SINAPI-I 34780</v>
          </cell>
        </row>
        <row r="8940">
          <cell r="A8940" t="str">
            <v>SINAPI-I 40937</v>
          </cell>
        </row>
        <row r="8941">
          <cell r="A8941" t="str">
            <v>SINAPI-I 34782</v>
          </cell>
        </row>
        <row r="8942">
          <cell r="A8942" t="str">
            <v>SINAPI-I 40938</v>
          </cell>
        </row>
        <row r="8943">
          <cell r="A8943" t="str">
            <v>SINAPI-I 34783</v>
          </cell>
        </row>
        <row r="8944">
          <cell r="A8944" t="str">
            <v>SINAPI-I 40939</v>
          </cell>
        </row>
        <row r="8945">
          <cell r="A8945" t="str">
            <v>SINAPI-I 34785</v>
          </cell>
        </row>
        <row r="8946">
          <cell r="A8946" t="str">
            <v>SINAPI-I 40940</v>
          </cell>
        </row>
        <row r="8947">
          <cell r="A8947" t="str">
            <v>SINAPI-I 38403</v>
          </cell>
        </row>
        <row r="8948">
          <cell r="A8948" t="str">
            <v>SINAPI-I 37774</v>
          </cell>
        </row>
        <row r="8949">
          <cell r="A8949" t="str">
            <v>SINAPI-I 38630</v>
          </cell>
        </row>
        <row r="8950">
          <cell r="A8950" t="str">
            <v>SINAPI-I 38629</v>
          </cell>
        </row>
        <row r="8951">
          <cell r="A8951" t="str">
            <v>SINAPI-I 38476</v>
          </cell>
        </row>
        <row r="8952">
          <cell r="A8952" t="str">
            <v>SINAPI-I 38477</v>
          </cell>
        </row>
        <row r="8953">
          <cell r="A8953" t="str">
            <v>SINAPI-I 40635</v>
          </cell>
        </row>
        <row r="8954">
          <cell r="A8954" t="str">
            <v>SINAPI-I 36483</v>
          </cell>
        </row>
        <row r="8955">
          <cell r="A8955" t="str">
            <v>SINAPI-I 14525</v>
          </cell>
        </row>
        <row r="8956">
          <cell r="A8956" t="str">
            <v>SINAPI-I 36482</v>
          </cell>
        </row>
        <row r="8957">
          <cell r="A8957" t="str">
            <v>SINAPI-I 36408</v>
          </cell>
        </row>
        <row r="8958">
          <cell r="A8958" t="str">
            <v>SINAPI-I 2723</v>
          </cell>
        </row>
        <row r="8959">
          <cell r="A8959" t="str">
            <v>SINAPI-I 36481</v>
          </cell>
        </row>
        <row r="8960">
          <cell r="A8960" t="str">
            <v>SINAPI-I 10685</v>
          </cell>
        </row>
        <row r="8961">
          <cell r="A8961" t="str">
            <v>SINAPI-I 40636</v>
          </cell>
        </row>
        <row r="8962">
          <cell r="A8962" t="str">
            <v>SINAPI-I 4111</v>
          </cell>
        </row>
        <row r="8963">
          <cell r="A8963" t="str">
            <v>SINAPI-I 26021</v>
          </cell>
        </row>
        <row r="8964">
          <cell r="A8964" t="str">
            <v>SINAPI-I 12</v>
          </cell>
        </row>
        <row r="8965">
          <cell r="A8965" t="str">
            <v>SINAPI-I 37554</v>
          </cell>
        </row>
        <row r="8966">
          <cell r="A8966" t="str">
            <v>SINAPI-I 37555</v>
          </cell>
        </row>
        <row r="8967">
          <cell r="A8967" t="str">
            <v>SINAPI-I 10902</v>
          </cell>
        </row>
        <row r="8968">
          <cell r="A8968" t="str">
            <v>SINAPI-I 20965</v>
          </cell>
        </row>
        <row r="8969">
          <cell r="A8969" t="str">
            <v>SINAPI-I 20966</v>
          </cell>
        </row>
        <row r="8970">
          <cell r="A8970" t="str">
            <v>SINAPI-I 10903</v>
          </cell>
        </row>
        <row r="8971">
          <cell r="A8971" t="str">
            <v>SINAPI-I 20967</v>
          </cell>
        </row>
        <row r="8972">
          <cell r="A8972" t="str">
            <v>SINAPI-I 20968</v>
          </cell>
        </row>
        <row r="8973">
          <cell r="A8973" t="str">
            <v>SINAPI-I 11359</v>
          </cell>
        </row>
        <row r="8974">
          <cell r="A8974" t="str">
            <v>SINAPI-I 39017</v>
          </cell>
        </row>
        <row r="8975">
          <cell r="A8975" t="str">
            <v>SINAPI-I 39315</v>
          </cell>
        </row>
        <row r="8976">
          <cell r="A8976" t="str">
            <v>SINAPI-I 39016</v>
          </cell>
        </row>
        <row r="8977">
          <cell r="A8977" t="str">
            <v>SINAPI-I 40432</v>
          </cell>
        </row>
        <row r="8978">
          <cell r="A8978" t="str">
            <v>SINAPI-I 39481</v>
          </cell>
        </row>
        <row r="8979">
          <cell r="A8979" t="str">
            <v>SINAPI-I 40433</v>
          </cell>
        </row>
        <row r="8980">
          <cell r="A8980" t="str">
            <v>SINAPI-I 20219</v>
          </cell>
        </row>
        <row r="8981">
          <cell r="A8981" t="str">
            <v>SINAPI-I 36484</v>
          </cell>
        </row>
        <row r="8982">
          <cell r="A8982" t="str">
            <v>SINAPI-I 38367</v>
          </cell>
        </row>
        <row r="8983">
          <cell r="A8983" t="str">
            <v>SINAPI-I 38368</v>
          </cell>
        </row>
        <row r="8984">
          <cell r="A8984" t="str">
            <v>SINAPI-I 38091</v>
          </cell>
        </row>
        <row r="8985">
          <cell r="A8985" t="str">
            <v>SINAPI-I 38095</v>
          </cell>
        </row>
        <row r="8986">
          <cell r="A8986" t="str">
            <v>SINAPI-I 38092</v>
          </cell>
        </row>
        <row r="8987">
          <cell r="A8987" t="str">
            <v>SINAPI-I 38093</v>
          </cell>
        </row>
        <row r="8988">
          <cell r="A8988" t="str">
            <v>SINAPI-I 38096</v>
          </cell>
        </row>
        <row r="8989">
          <cell r="A8989" t="str">
            <v>SINAPI-I 38094</v>
          </cell>
        </row>
        <row r="8990">
          <cell r="A8990" t="str">
            <v>SINAPI-I 38097</v>
          </cell>
        </row>
        <row r="8991">
          <cell r="A8991" t="str">
            <v>SINAPI-I 38098</v>
          </cell>
        </row>
        <row r="8992">
          <cell r="A8992" t="str">
            <v>SINAPI-I 11186</v>
          </cell>
        </row>
        <row r="8993">
          <cell r="A8993" t="str">
            <v>SINAPI-I 11558</v>
          </cell>
        </row>
        <row r="8994">
          <cell r="A8994" t="str">
            <v>SINAPI-I 11557</v>
          </cell>
        </row>
        <row r="8995">
          <cell r="A8995" t="str">
            <v>SINAPI-I 2759</v>
          </cell>
        </row>
        <row r="8996">
          <cell r="A8996" t="str">
            <v>SINAPI-I 38124</v>
          </cell>
        </row>
        <row r="8997">
          <cell r="A8997" t="str">
            <v>SINAPI-I 38380</v>
          </cell>
        </row>
        <row r="8998">
          <cell r="A8998" t="str">
            <v>SINAPI-I 20059</v>
          </cell>
        </row>
        <row r="8999">
          <cell r="A8999" t="str">
            <v>SINAPI-I 42429</v>
          </cell>
        </row>
        <row r="9000">
          <cell r="A9000" t="str">
            <v>SINAPI-I 38538</v>
          </cell>
        </row>
        <row r="9001">
          <cell r="A9001" t="str">
            <v>SINAPI-I 38539</v>
          </cell>
        </row>
        <row r="9002">
          <cell r="A9002" t="str">
            <v>SINAPI-I 38540</v>
          </cell>
        </row>
        <row r="9003">
          <cell r="A9003" t="str">
            <v>SINAPI-I 38384</v>
          </cell>
        </row>
        <row r="9004">
          <cell r="A9004" t="str">
            <v>SINAPI-I 13</v>
          </cell>
        </row>
        <row r="9005">
          <cell r="A9005" t="str">
            <v>SINAPI-I 2762</v>
          </cell>
        </row>
        <row r="9006">
          <cell r="A9006" t="str">
            <v>SINAPI-I 21142</v>
          </cell>
        </row>
        <row r="9007">
          <cell r="A9007" t="str">
            <v>SINAPI-I 12865</v>
          </cell>
        </row>
        <row r="9008">
          <cell r="A9008" t="str">
            <v>SINAPI-I 41074</v>
          </cell>
        </row>
        <row r="9009">
          <cell r="A9009" t="str">
            <v>SINAPI-I 4223</v>
          </cell>
        </row>
        <row r="9010">
          <cell r="A9010" t="str">
            <v>SINAPI-I 38475</v>
          </cell>
        </row>
        <row r="9011">
          <cell r="A9011" t="str">
            <v>SINAPI-I 38474</v>
          </cell>
        </row>
        <row r="9012">
          <cell r="A9012" t="str">
            <v>SINAPI-I 10886</v>
          </cell>
        </row>
        <row r="9013">
          <cell r="A9013" t="str">
            <v>SINAPI-I 10888</v>
          </cell>
        </row>
        <row r="9014">
          <cell r="A9014" t="str">
            <v>SINAPI-I 10889</v>
          </cell>
        </row>
        <row r="9015">
          <cell r="A9015" t="str">
            <v>SINAPI-I 10890</v>
          </cell>
        </row>
        <row r="9016">
          <cell r="A9016" t="str">
            <v>SINAPI-I 10891</v>
          </cell>
        </row>
        <row r="9017">
          <cell r="A9017" t="str">
            <v>SINAPI-I 10892</v>
          </cell>
        </row>
        <row r="9018">
          <cell r="A9018" t="str">
            <v>SINAPI-I 20977</v>
          </cell>
        </row>
        <row r="9019">
          <cell r="A9019" t="str">
            <v>SINAPI-I 3073</v>
          </cell>
        </row>
        <row r="9020">
          <cell r="A9020" t="str">
            <v>SINAPI-I 3068</v>
          </cell>
        </row>
        <row r="9021">
          <cell r="A9021" t="str">
            <v>SINAPI-I 3074</v>
          </cell>
        </row>
        <row r="9022">
          <cell r="A9022" t="str">
            <v>SINAPI-I 3076</v>
          </cell>
        </row>
        <row r="9023">
          <cell r="A9023" t="str">
            <v>SINAPI-I 3072</v>
          </cell>
        </row>
        <row r="9024">
          <cell r="A9024" t="str">
            <v>SINAPI-I 3075</v>
          </cell>
        </row>
        <row r="9025">
          <cell r="A9025" t="str">
            <v>SINAPI-I 10780</v>
          </cell>
        </row>
        <row r="9026">
          <cell r="A9026" t="str">
            <v>SINAPI-I 10781</v>
          </cell>
        </row>
        <row r="9027">
          <cell r="A9027" t="str">
            <v>SINAPI-I 20106</v>
          </cell>
        </row>
        <row r="9028">
          <cell r="A9028" t="str">
            <v>SINAPI-I 20107</v>
          </cell>
        </row>
        <row r="9029">
          <cell r="A9029" t="str">
            <v>SINAPI-I 20108</v>
          </cell>
        </row>
        <row r="9030">
          <cell r="A9030" t="str">
            <v>SINAPI-I 20109</v>
          </cell>
        </row>
        <row r="9031">
          <cell r="A9031" t="str">
            <v>SINAPI-I 34795</v>
          </cell>
        </row>
        <row r="9032">
          <cell r="A9032" t="str">
            <v>SINAPI-I 34796</v>
          </cell>
        </row>
        <row r="9033">
          <cell r="A9033" t="str">
            <v>SINAPI-I 11474</v>
          </cell>
        </row>
        <row r="9034">
          <cell r="A9034" t="str">
            <v>SINAPI-I 11470</v>
          </cell>
        </row>
        <row r="9035">
          <cell r="A9035" t="str">
            <v>SINAPI-I 11480</v>
          </cell>
        </row>
        <row r="9036">
          <cell r="A9036" t="str">
            <v>SINAPI-I 38154</v>
          </cell>
        </row>
        <row r="9037">
          <cell r="A9037" t="str">
            <v>SINAPI-I 11482</v>
          </cell>
        </row>
        <row r="9038">
          <cell r="A9038" t="str">
            <v>SINAPI-I 3084</v>
          </cell>
        </row>
        <row r="9039">
          <cell r="A9039" t="str">
            <v>SINAPI-I 3103</v>
          </cell>
        </row>
        <row r="9040">
          <cell r="A9040" t="str">
            <v>SINAPI-I 11481</v>
          </cell>
        </row>
        <row r="9041">
          <cell r="A9041" t="str">
            <v>SINAPI-I 3097</v>
          </cell>
        </row>
        <row r="9042">
          <cell r="A9042" t="str">
            <v>SINAPI-I 38153</v>
          </cell>
        </row>
        <row r="9043">
          <cell r="A9043" t="str">
            <v>SINAPI-I 3099</v>
          </cell>
        </row>
        <row r="9044">
          <cell r="A9044" t="str">
            <v>SINAPI-I 3080</v>
          </cell>
        </row>
        <row r="9045">
          <cell r="A9045" t="str">
            <v>SINAPI-I 3081</v>
          </cell>
        </row>
        <row r="9046">
          <cell r="A9046" t="str">
            <v>SINAPI-I 38151</v>
          </cell>
        </row>
        <row r="9047">
          <cell r="A9047" t="str">
            <v>SINAPI-I 11479</v>
          </cell>
        </row>
        <row r="9048">
          <cell r="A9048" t="str">
            <v>SINAPI-I 38152</v>
          </cell>
        </row>
        <row r="9049">
          <cell r="A9049" t="str">
            <v>SINAPI-I 11478</v>
          </cell>
        </row>
        <row r="9050">
          <cell r="A9050" t="str">
            <v>SINAPI-I 3090</v>
          </cell>
        </row>
        <row r="9051">
          <cell r="A9051" t="str">
            <v>SINAPI-I 3093</v>
          </cell>
        </row>
        <row r="9052">
          <cell r="A9052" t="str">
            <v>SINAPI-I 11476</v>
          </cell>
        </row>
        <row r="9053">
          <cell r="A9053" t="str">
            <v>SINAPI-I 3082</v>
          </cell>
        </row>
        <row r="9054">
          <cell r="A9054" t="str">
            <v>SINAPI-I 11484</v>
          </cell>
        </row>
        <row r="9055">
          <cell r="A9055" t="str">
            <v>SINAPI-I 38155</v>
          </cell>
        </row>
        <row r="9056">
          <cell r="A9056" t="str">
            <v>SINAPI-I 11468</v>
          </cell>
        </row>
        <row r="9057">
          <cell r="A9057" t="str">
            <v>SINAPI-I 11469</v>
          </cell>
        </row>
        <row r="9058">
          <cell r="A9058" t="str">
            <v>SINAPI-I 11477</v>
          </cell>
        </row>
        <row r="9059">
          <cell r="A9059" t="str">
            <v>SINAPI-I 40311</v>
          </cell>
        </row>
        <row r="9060">
          <cell r="A9060" t="str">
            <v>SINAPI-I 38165</v>
          </cell>
        </row>
        <row r="9061">
          <cell r="A9061" t="str">
            <v>SINAPI-I 3096</v>
          </cell>
        </row>
        <row r="9062">
          <cell r="A9062" t="str">
            <v>SINAPI-I 11456</v>
          </cell>
        </row>
        <row r="9063">
          <cell r="A9063" t="str">
            <v>SINAPI-I 3119</v>
          </cell>
        </row>
        <row r="9064">
          <cell r="A9064" t="str">
            <v>SINAPI-I 3122</v>
          </cell>
        </row>
        <row r="9065">
          <cell r="A9065" t="str">
            <v>SINAPI-I 3121</v>
          </cell>
        </row>
        <row r="9066">
          <cell r="A9066" t="str">
            <v>SINAPI-I 3120</v>
          </cell>
        </row>
        <row r="9067">
          <cell r="A9067" t="str">
            <v>SINAPI-I 11455</v>
          </cell>
        </row>
        <row r="9068">
          <cell r="A9068" t="str">
            <v>SINAPI-I 3111</v>
          </cell>
        </row>
        <row r="9069">
          <cell r="A9069" t="str">
            <v>SINAPI-I 3108</v>
          </cell>
        </row>
        <row r="9070">
          <cell r="A9070" t="str">
            <v>SINAPI-I 3105</v>
          </cell>
        </row>
        <row r="9071">
          <cell r="A9071" t="str">
            <v>SINAPI-I 38178</v>
          </cell>
        </row>
        <row r="9072">
          <cell r="A9072" t="str">
            <v>SINAPI-I 11458</v>
          </cell>
        </row>
        <row r="9073">
          <cell r="A9073" t="str">
            <v>SINAPI-I 11461</v>
          </cell>
        </row>
        <row r="9074">
          <cell r="A9074" t="str">
            <v>SINAPI-I 3106</v>
          </cell>
        </row>
        <row r="9075">
          <cell r="A9075" t="str">
            <v>SINAPI-I 3107</v>
          </cell>
        </row>
        <row r="9076">
          <cell r="A9076" t="str">
            <v>SINAPI-I 25951</v>
          </cell>
        </row>
        <row r="9077">
          <cell r="A9077" t="str">
            <v>SINAPI-I 3123</v>
          </cell>
        </row>
        <row r="9078">
          <cell r="A9078" t="str">
            <v>SINAPI-I 38125</v>
          </cell>
        </row>
        <row r="9079">
          <cell r="A9079" t="str">
            <v>SINAPI-I 39014</v>
          </cell>
        </row>
        <row r="9080">
          <cell r="A9080" t="str">
            <v>SINAPI-I 11894</v>
          </cell>
        </row>
        <row r="9081">
          <cell r="A9081" t="str">
            <v>SINAPI-I 39365</v>
          </cell>
        </row>
        <row r="9082">
          <cell r="A9082" t="str">
            <v>SINAPI-I 39366</v>
          </cell>
        </row>
        <row r="9083">
          <cell r="A9083" t="str">
            <v>SINAPI-I 39367</v>
          </cell>
        </row>
        <row r="9084">
          <cell r="A9084" t="str">
            <v>SINAPI-I 37394</v>
          </cell>
        </row>
        <row r="9085">
          <cell r="A9085" t="str">
            <v>SINAPI-I 14146</v>
          </cell>
        </row>
        <row r="9086">
          <cell r="A9086" t="str">
            <v>SINAPI-I 38134</v>
          </cell>
        </row>
        <row r="9087">
          <cell r="A9087" t="str">
            <v>SINAPI-I 38132</v>
          </cell>
        </row>
        <row r="9088">
          <cell r="A9088" t="str">
            <v>SINAPI-I 38133</v>
          </cell>
        </row>
        <row r="9089">
          <cell r="A9089" t="str">
            <v>SINAPI-I 938</v>
          </cell>
        </row>
        <row r="9090">
          <cell r="A9090" t="str">
            <v>SINAPI-I 937</v>
          </cell>
        </row>
        <row r="9091">
          <cell r="A9091" t="str">
            <v>SINAPI-I 939</v>
          </cell>
        </row>
        <row r="9092">
          <cell r="A9092" t="str">
            <v>SINAPI-I 944</v>
          </cell>
        </row>
        <row r="9093">
          <cell r="A9093" t="str">
            <v>SINAPI-I 940</v>
          </cell>
        </row>
        <row r="9094">
          <cell r="A9094" t="str">
            <v>SINAPI-I 936</v>
          </cell>
        </row>
        <row r="9095">
          <cell r="A9095" t="str">
            <v>SINAPI-I 935</v>
          </cell>
        </row>
        <row r="9096">
          <cell r="A9096" t="str">
            <v>SINAPI-I 406</v>
          </cell>
        </row>
        <row r="9097">
          <cell r="A9097" t="str">
            <v>SINAPI-I 42529</v>
          </cell>
        </row>
        <row r="9098">
          <cell r="A9098" t="str">
            <v>SINAPI-I 39634</v>
          </cell>
        </row>
        <row r="9099">
          <cell r="A9099" t="str">
            <v>SINAPI-I 39701</v>
          </cell>
        </row>
        <row r="9100">
          <cell r="A9100" t="str">
            <v>SINAPI-I 12815</v>
          </cell>
        </row>
        <row r="9101">
          <cell r="A9101" t="str">
            <v>SINAPI-I 407</v>
          </cell>
        </row>
        <row r="9102">
          <cell r="A9102" t="str">
            <v>SINAPI-I 39431</v>
          </cell>
        </row>
        <row r="9103">
          <cell r="A9103" t="str">
            <v>SINAPI-I 39432</v>
          </cell>
        </row>
        <row r="9104">
          <cell r="A9104" t="str">
            <v>SINAPI-I 20111</v>
          </cell>
        </row>
        <row r="9105">
          <cell r="A9105" t="str">
            <v>SINAPI-I 21127</v>
          </cell>
        </row>
        <row r="9106">
          <cell r="A9106" t="str">
            <v>SINAPI-I 404</v>
          </cell>
        </row>
        <row r="9107">
          <cell r="A9107" t="str">
            <v>SINAPI-I 14151</v>
          </cell>
        </row>
        <row r="9108">
          <cell r="A9108" t="str">
            <v>SINAPI-I 14153</v>
          </cell>
        </row>
        <row r="9109">
          <cell r="A9109" t="str">
            <v>SINAPI-I 14152</v>
          </cell>
        </row>
        <row r="9110">
          <cell r="A9110" t="str">
            <v>SINAPI-I 14154</v>
          </cell>
        </row>
        <row r="9111">
          <cell r="A9111" t="str">
            <v>SINAPI-I 3146</v>
          </cell>
        </row>
        <row r="9112">
          <cell r="A9112" t="str">
            <v>SINAPI-I 3143</v>
          </cell>
        </row>
        <row r="9113">
          <cell r="A9113" t="str">
            <v>SINAPI-I 3148</v>
          </cell>
        </row>
        <row r="9114">
          <cell r="A9114" t="str">
            <v>SINAPI-I 4310</v>
          </cell>
        </row>
        <row r="9115">
          <cell r="A9115" t="str">
            <v>SINAPI-I 4311</v>
          </cell>
        </row>
        <row r="9116">
          <cell r="A9116" t="str">
            <v>SINAPI-I 4312</v>
          </cell>
        </row>
        <row r="9117">
          <cell r="A9117" t="str">
            <v>SINAPI-I 11162</v>
          </cell>
        </row>
        <row r="9118">
          <cell r="A9118" t="str">
            <v>SINAPI-I 13261</v>
          </cell>
        </row>
        <row r="9119">
          <cell r="A9119" t="str">
            <v>SINAPI-I 3255</v>
          </cell>
        </row>
        <row r="9120">
          <cell r="A9120" t="str">
            <v>SINAPI-I 3254</v>
          </cell>
        </row>
        <row r="9121">
          <cell r="A9121" t="str">
            <v>SINAPI-I 3259</v>
          </cell>
        </row>
        <row r="9122">
          <cell r="A9122" t="str">
            <v>SINAPI-I 3258</v>
          </cell>
        </row>
        <row r="9123">
          <cell r="A9123" t="str">
            <v>SINAPI-I 3251</v>
          </cell>
        </row>
        <row r="9124">
          <cell r="A9124" t="str">
            <v>SINAPI-I 3256</v>
          </cell>
        </row>
        <row r="9125">
          <cell r="A9125" t="str">
            <v>SINAPI-I 3261</v>
          </cell>
        </row>
        <row r="9126">
          <cell r="A9126" t="str">
            <v>SINAPI-I 3260</v>
          </cell>
        </row>
        <row r="9127">
          <cell r="A9127" t="str">
            <v>SINAPI-I 3272</v>
          </cell>
        </row>
        <row r="9128">
          <cell r="A9128" t="str">
            <v>SINAPI-I 3265</v>
          </cell>
        </row>
        <row r="9129">
          <cell r="A9129" t="str">
            <v>SINAPI-I 3262</v>
          </cell>
        </row>
        <row r="9130">
          <cell r="A9130" t="str">
            <v>SINAPI-I 3264</v>
          </cell>
        </row>
        <row r="9131">
          <cell r="A9131" t="str">
            <v>SINAPI-I 3267</v>
          </cell>
        </row>
        <row r="9132">
          <cell r="A9132" t="str">
            <v>SINAPI-I 3266</v>
          </cell>
        </row>
        <row r="9133">
          <cell r="A9133" t="str">
            <v>SINAPI-I 3263</v>
          </cell>
        </row>
        <row r="9134">
          <cell r="A9134" t="str">
            <v>SINAPI-I 3268</v>
          </cell>
        </row>
        <row r="9135">
          <cell r="A9135" t="str">
            <v>SINAPI-I 3271</v>
          </cell>
        </row>
        <row r="9136">
          <cell r="A9136" t="str">
            <v>SINAPI-I 3270</v>
          </cell>
        </row>
        <row r="9137">
          <cell r="A9137" t="str">
            <v>SINAPI-I 3275</v>
          </cell>
        </row>
        <row r="9138">
          <cell r="A9138" t="str">
            <v>SINAPI-I 39512</v>
          </cell>
        </row>
        <row r="9139">
          <cell r="A9139" t="str">
            <v>SINAPI-I 39511</v>
          </cell>
        </row>
        <row r="9140">
          <cell r="A9140" t="str">
            <v>SINAPI-I 39513</v>
          </cell>
        </row>
        <row r="9141">
          <cell r="A9141" t="str">
            <v>SINAPI-I 3286</v>
          </cell>
        </row>
        <row r="9142">
          <cell r="A9142" t="str">
            <v>SINAPI-I 3287</v>
          </cell>
        </row>
        <row r="9143">
          <cell r="A9143" t="str">
            <v>SINAPI-I 3283</v>
          </cell>
        </row>
        <row r="9144">
          <cell r="A9144" t="str">
            <v>SINAPI-I 11587</v>
          </cell>
        </row>
        <row r="9145">
          <cell r="A9145" t="str">
            <v>SINAPI-I 36225</v>
          </cell>
        </row>
        <row r="9146">
          <cell r="A9146" t="str">
            <v>SINAPI-I 36230</v>
          </cell>
        </row>
        <row r="9147">
          <cell r="A9147" t="str">
            <v>SINAPI-I 36238</v>
          </cell>
        </row>
        <row r="9148">
          <cell r="A9148" t="str">
            <v>SINAPI-I 11887</v>
          </cell>
        </row>
        <row r="9149">
          <cell r="A9149" t="str">
            <v>SINAPI-I 11883</v>
          </cell>
        </row>
        <row r="9150">
          <cell r="A9150" t="str">
            <v>SINAPI-I 11884</v>
          </cell>
        </row>
        <row r="9151">
          <cell r="A9151" t="str">
            <v>SINAPI-I 11885</v>
          </cell>
        </row>
        <row r="9152">
          <cell r="A9152" t="str">
            <v>SINAPI-I 11886</v>
          </cell>
        </row>
        <row r="9153">
          <cell r="A9153" t="str">
            <v>SINAPI-I 11888</v>
          </cell>
        </row>
        <row r="9154">
          <cell r="A9154" t="str">
            <v>SINAPI-I 3277</v>
          </cell>
        </row>
        <row r="9155">
          <cell r="A9155" t="str">
            <v>SINAPI-I 3281</v>
          </cell>
        </row>
        <row r="9156">
          <cell r="A9156" t="str">
            <v>SINAPI-I 39363</v>
          </cell>
        </row>
        <row r="9157">
          <cell r="A9157" t="str">
            <v>SINAPI-I 39361</v>
          </cell>
        </row>
        <row r="9158">
          <cell r="A9158" t="str">
            <v>SINAPI-I 39362</v>
          </cell>
        </row>
        <row r="9159">
          <cell r="A9159" t="str">
            <v>SINAPI-I 39364</v>
          </cell>
        </row>
        <row r="9160">
          <cell r="A9160" t="str">
            <v>SINAPI-I 14576</v>
          </cell>
        </row>
        <row r="9161">
          <cell r="A9161" t="str">
            <v>SINAPI-I 13877</v>
          </cell>
        </row>
        <row r="9162">
          <cell r="A9162" t="str">
            <v>SINAPI-I 7307</v>
          </cell>
        </row>
        <row r="9163">
          <cell r="A9163" t="str">
            <v>SINAPI-I 38122</v>
          </cell>
        </row>
        <row r="9164">
          <cell r="A9164" t="str">
            <v>SINAPI-I 6086</v>
          </cell>
        </row>
        <row r="9165">
          <cell r="A9165" t="str">
            <v>SINAPI-I 38633</v>
          </cell>
        </row>
        <row r="9166">
          <cell r="A9166" t="str">
            <v>SINAPI-I 12344</v>
          </cell>
        </row>
        <row r="9167">
          <cell r="A9167" t="str">
            <v>SINAPI-I 12343</v>
          </cell>
        </row>
        <row r="9168">
          <cell r="A9168" t="str">
            <v>SINAPI-I 3295</v>
          </cell>
        </row>
        <row r="9169">
          <cell r="A9169" t="str">
            <v>SINAPI-I 3302</v>
          </cell>
        </row>
        <row r="9170">
          <cell r="A9170" t="str">
            <v>SINAPI-I 3297</v>
          </cell>
        </row>
        <row r="9171">
          <cell r="A9171" t="str">
            <v>SINAPI-I 3294</v>
          </cell>
        </row>
        <row r="9172">
          <cell r="A9172" t="str">
            <v>SINAPI-I 3292</v>
          </cell>
        </row>
        <row r="9173">
          <cell r="A9173" t="str">
            <v>SINAPI-I 3298</v>
          </cell>
        </row>
        <row r="9174">
          <cell r="A9174" t="str">
            <v>SINAPI-I 11596</v>
          </cell>
        </row>
        <row r="9175">
          <cell r="A9175" t="str">
            <v>SINAPI-I 34802</v>
          </cell>
        </row>
        <row r="9176">
          <cell r="A9176" t="str">
            <v>SINAPI-I 11588</v>
          </cell>
        </row>
        <row r="9177">
          <cell r="A9177" t="str">
            <v>SINAPI-I 34383</v>
          </cell>
        </row>
        <row r="9178">
          <cell r="A9178" t="str">
            <v>SINAPI-I 40451</v>
          </cell>
        </row>
        <row r="9179">
          <cell r="A9179" t="str">
            <v>SINAPI-I 40453</v>
          </cell>
        </row>
        <row r="9180">
          <cell r="A9180" t="str">
            <v>SINAPI-I 40452</v>
          </cell>
        </row>
        <row r="9181">
          <cell r="A9181" t="str">
            <v>SINAPI-I 11594</v>
          </cell>
        </row>
        <row r="9182">
          <cell r="A9182" t="str">
            <v>SINAPI-I 3311</v>
          </cell>
        </row>
        <row r="9183">
          <cell r="A9183" t="str">
            <v>SINAPI-I 11599</v>
          </cell>
        </row>
        <row r="9184">
          <cell r="A9184" t="str">
            <v>SINAPI-I 11593</v>
          </cell>
        </row>
        <row r="9185">
          <cell r="A9185" t="str">
            <v>SINAPI-I 3314</v>
          </cell>
        </row>
        <row r="9186">
          <cell r="A9186" t="str">
            <v>SINAPI-I 11597</v>
          </cell>
        </row>
        <row r="9187">
          <cell r="A9187" t="str">
            <v>SINAPI-I 3309</v>
          </cell>
        </row>
        <row r="9188">
          <cell r="A9188" t="str">
            <v>SINAPI-I 34612</v>
          </cell>
        </row>
        <row r="9189">
          <cell r="A9189" t="str">
            <v>SINAPI-I 34635</v>
          </cell>
        </row>
        <row r="9190">
          <cell r="A9190" t="str">
            <v>SINAPI-I 34633</v>
          </cell>
        </row>
        <row r="9191">
          <cell r="A9191" t="str">
            <v>SINAPI-I 40440</v>
          </cell>
        </row>
        <row r="9192">
          <cell r="A9192" t="str">
            <v>SINAPI-I 40441</v>
          </cell>
        </row>
        <row r="9193">
          <cell r="A9193" t="str">
            <v>SINAPI-I 40449</v>
          </cell>
        </row>
        <row r="9194">
          <cell r="A9194" t="str">
            <v>SINAPI-I 34800</v>
          </cell>
        </row>
        <row r="9195">
          <cell r="A9195" t="str">
            <v>SINAPI-I 11592</v>
          </cell>
        </row>
        <row r="9196">
          <cell r="A9196" t="str">
            <v>SINAPI-I 40438</v>
          </cell>
        </row>
        <row r="9197">
          <cell r="A9197" t="str">
            <v>SINAPI-I 40436</v>
          </cell>
        </row>
        <row r="9198">
          <cell r="A9198" t="str">
            <v>SINAPI-I 4315</v>
          </cell>
        </row>
        <row r="9199">
          <cell r="A9199" t="str">
            <v>SINAPI-I 402</v>
          </cell>
        </row>
        <row r="9200">
          <cell r="A9200" t="str">
            <v>SINAPI-I 4226</v>
          </cell>
        </row>
        <row r="9201">
          <cell r="A9201" t="str">
            <v>SINAPI-I 4222</v>
          </cell>
        </row>
        <row r="9202">
          <cell r="A9202" t="str">
            <v>SINAPI-I 34804</v>
          </cell>
        </row>
        <row r="9203">
          <cell r="A9203" t="str">
            <v>SINAPI-I 4013</v>
          </cell>
        </row>
        <row r="9204">
          <cell r="A9204" t="str">
            <v>SINAPI-I 4011</v>
          </cell>
        </row>
        <row r="9205">
          <cell r="A9205" t="str">
            <v>SINAPI-I 4021</v>
          </cell>
        </row>
        <row r="9206">
          <cell r="A9206" t="str">
            <v>SINAPI-I 4019</v>
          </cell>
        </row>
        <row r="9207">
          <cell r="A9207" t="str">
            <v>SINAPI-I 4012</v>
          </cell>
        </row>
        <row r="9208">
          <cell r="A9208" t="str">
            <v>SINAPI-I 4020</v>
          </cell>
        </row>
        <row r="9209">
          <cell r="A9209" t="str">
            <v>SINAPI-I 4018</v>
          </cell>
        </row>
        <row r="9210">
          <cell r="A9210" t="str">
            <v>SINAPI-I 36498</v>
          </cell>
        </row>
        <row r="9211">
          <cell r="A9211" t="str">
            <v>SINAPI-I 12872</v>
          </cell>
        </row>
        <row r="9212">
          <cell r="A9212" t="str">
            <v>SINAPI-I 41075</v>
          </cell>
        </row>
        <row r="9213">
          <cell r="A9213" t="str">
            <v>SINAPI-I 3315</v>
          </cell>
        </row>
        <row r="9214">
          <cell r="A9214" t="str">
            <v>SINAPI-I 36870</v>
          </cell>
        </row>
        <row r="9215">
          <cell r="A9215" t="str">
            <v>SINAPI-I 5092</v>
          </cell>
        </row>
        <row r="9216">
          <cell r="A9216" t="str">
            <v>SINAPI-I 11462</v>
          </cell>
        </row>
        <row r="9217">
          <cell r="A9217" t="str">
            <v>SINAPI-I 36529</v>
          </cell>
        </row>
        <row r="9218">
          <cell r="A9218" t="str">
            <v>SINAPI-I 3318</v>
          </cell>
        </row>
        <row r="9219">
          <cell r="A9219" t="str">
            <v>SINAPI-I 38968</v>
          </cell>
        </row>
        <row r="9220">
          <cell r="A9220" t="str">
            <v>SINAPI-I 3324</v>
          </cell>
        </row>
        <row r="9221">
          <cell r="A9221" t="str">
            <v>SINAPI-I 3322</v>
          </cell>
        </row>
        <row r="9222">
          <cell r="A9222" t="str">
            <v>SINAPI-I 5076</v>
          </cell>
        </row>
        <row r="9223">
          <cell r="A9223" t="str">
            <v>SINAPI-I 5077</v>
          </cell>
        </row>
        <row r="9224">
          <cell r="A9224" t="str">
            <v>SINAPI-I 11837</v>
          </cell>
        </row>
        <row r="9225">
          <cell r="A9225" t="str">
            <v>SINAPI-I 38055</v>
          </cell>
        </row>
        <row r="9226">
          <cell r="A9226" t="str">
            <v>SINAPI-I 415</v>
          </cell>
        </row>
        <row r="9227">
          <cell r="A9227" t="str">
            <v>SINAPI-I 416</v>
          </cell>
        </row>
        <row r="9228">
          <cell r="A9228" t="str">
            <v>SINAPI-I 425</v>
          </cell>
        </row>
        <row r="9229">
          <cell r="A9229" t="str">
            <v>SINAPI-I 426</v>
          </cell>
        </row>
        <row r="9230">
          <cell r="A9230" t="str">
            <v>SINAPI-I 38056</v>
          </cell>
        </row>
        <row r="9231">
          <cell r="A9231" t="str">
            <v>SINAPI-I 1564</v>
          </cell>
        </row>
        <row r="9232">
          <cell r="A9232" t="str">
            <v>SINAPI-I 11032</v>
          </cell>
        </row>
        <row r="9233">
          <cell r="A9233" t="str">
            <v>SINAPI-I 36786</v>
          </cell>
        </row>
        <row r="9234">
          <cell r="A9234" t="str">
            <v>SINAPI-I 36785</v>
          </cell>
        </row>
        <row r="9235">
          <cell r="A9235" t="str">
            <v>SINAPI-I 36782</v>
          </cell>
        </row>
        <row r="9236">
          <cell r="A9236" t="str">
            <v>SINAPI-I 25930</v>
          </cell>
        </row>
        <row r="9237">
          <cell r="A9237" t="str">
            <v>SINAPI-I 4824</v>
          </cell>
        </row>
        <row r="9238">
          <cell r="A9238" t="str">
            <v>SINAPI-I 11795</v>
          </cell>
        </row>
        <row r="9239">
          <cell r="A9239" t="str">
            <v>SINAPI-I 134</v>
          </cell>
        </row>
        <row r="9240">
          <cell r="A9240" t="str">
            <v>SINAPI-I 4229</v>
          </cell>
        </row>
        <row r="9241">
          <cell r="A9241" t="str">
            <v>SINAPI-I 37402</v>
          </cell>
        </row>
        <row r="9242">
          <cell r="A9242" t="str">
            <v>SINAPI-I 11244</v>
          </cell>
        </row>
        <row r="9243">
          <cell r="A9243" t="str">
            <v>SINAPI-I 11245</v>
          </cell>
        </row>
        <row r="9244">
          <cell r="A9244" t="str">
            <v>SINAPI-I 11235</v>
          </cell>
        </row>
        <row r="9245">
          <cell r="A9245" t="str">
            <v>SINAPI-I 11236</v>
          </cell>
        </row>
        <row r="9246">
          <cell r="A9246" t="str">
            <v>SINAPI-I 11731</v>
          </cell>
        </row>
        <row r="9247">
          <cell r="A9247" t="str">
            <v>SINAPI-I 11732</v>
          </cell>
        </row>
        <row r="9248">
          <cell r="A9248" t="str">
            <v>SINAPI-I 36494</v>
          </cell>
        </row>
        <row r="9249">
          <cell r="A9249" t="str">
            <v>SINAPI-I 36493</v>
          </cell>
        </row>
        <row r="9250">
          <cell r="A9250" t="str">
            <v>SINAPI-I 36492</v>
          </cell>
        </row>
        <row r="9251">
          <cell r="A9251" t="str">
            <v>SINAPI-I 13333</v>
          </cell>
        </row>
        <row r="9252">
          <cell r="A9252" t="str">
            <v>SINAPI-I 13533</v>
          </cell>
        </row>
        <row r="9253">
          <cell r="A9253" t="str">
            <v>SINAPI-I 36499</v>
          </cell>
        </row>
        <row r="9254">
          <cell r="A9254" t="str">
            <v>SINAPI-I 39585</v>
          </cell>
        </row>
        <row r="9255">
          <cell r="A9255" t="str">
            <v>SINAPI-I 39586</v>
          </cell>
        </row>
        <row r="9256">
          <cell r="A9256" t="str">
            <v>SINAPI-I 39587</v>
          </cell>
        </row>
        <row r="9257">
          <cell r="A9257" t="str">
            <v>SINAPI-I 39588</v>
          </cell>
        </row>
        <row r="9258">
          <cell r="A9258" t="str">
            <v>SINAPI-I 39584</v>
          </cell>
        </row>
        <row r="9259">
          <cell r="A9259" t="str">
            <v>SINAPI-I 39590</v>
          </cell>
        </row>
        <row r="9260">
          <cell r="A9260" t="str">
            <v>SINAPI-I 39592</v>
          </cell>
        </row>
        <row r="9261">
          <cell r="A9261" t="str">
            <v>SINAPI-I 39593</v>
          </cell>
        </row>
        <row r="9262">
          <cell r="A9262" t="str">
            <v>SINAPI-I 14254</v>
          </cell>
        </row>
        <row r="9263">
          <cell r="A9263" t="str">
            <v>SINAPI-I 25987</v>
          </cell>
        </row>
        <row r="9264">
          <cell r="A9264" t="str">
            <v>SINAPI-I 25019</v>
          </cell>
        </row>
        <row r="9265">
          <cell r="A9265" t="str">
            <v>SINAPI-I 36501</v>
          </cell>
        </row>
        <row r="9266">
          <cell r="A9266" t="str">
            <v>SINAPI-I 25986</v>
          </cell>
        </row>
        <row r="9267">
          <cell r="A9267" t="str">
            <v>SINAPI-I 36500</v>
          </cell>
        </row>
        <row r="9268">
          <cell r="A9268" t="str">
            <v>SINAPI-I 20017</v>
          </cell>
        </row>
        <row r="9269">
          <cell r="A9269" t="str">
            <v>SINAPI-I 20007</v>
          </cell>
        </row>
        <row r="9270">
          <cell r="A9270" t="str">
            <v>SINAPI-I 39836</v>
          </cell>
        </row>
        <row r="9271">
          <cell r="A9271" t="str">
            <v>SINAPI-I 39830</v>
          </cell>
        </row>
        <row r="9272">
          <cell r="A9272" t="str">
            <v>SINAPI-I 39831</v>
          </cell>
        </row>
        <row r="9273">
          <cell r="A9273" t="str">
            <v>SINAPI-I 36888</v>
          </cell>
        </row>
        <row r="9274">
          <cell r="A9274" t="str">
            <v>SINAPI-I 40527</v>
          </cell>
        </row>
        <row r="9275">
          <cell r="A9275" t="str">
            <v>SINAPI-I 36497</v>
          </cell>
        </row>
        <row r="9276">
          <cell r="A9276" t="str">
            <v>SINAPI-I 36487</v>
          </cell>
        </row>
        <row r="9277">
          <cell r="A9277" t="str">
            <v>SINAPI-I 25952</v>
          </cell>
        </row>
        <row r="9278">
          <cell r="A9278" t="str">
            <v>SINAPI-I 25954</v>
          </cell>
        </row>
        <row r="9279">
          <cell r="A9279" t="str">
            <v>SINAPI-I 25953</v>
          </cell>
        </row>
        <row r="9280">
          <cell r="A9280" t="str">
            <v>SINAPI-I 37776</v>
          </cell>
        </row>
        <row r="9281">
          <cell r="A9281" t="str">
            <v>SINAPI-I 37775</v>
          </cell>
        </row>
        <row r="9282">
          <cell r="A9282" t="str">
            <v>SINAPI-I 36491</v>
          </cell>
        </row>
        <row r="9283">
          <cell r="A9283" t="str">
            <v>SINAPI-I 10712</v>
          </cell>
        </row>
        <row r="9284">
          <cell r="A9284" t="str">
            <v>SINAPI-I 3363</v>
          </cell>
        </row>
        <row r="9285">
          <cell r="A9285" t="str">
            <v>SINAPI-I 3365</v>
          </cell>
        </row>
        <row r="9286">
          <cell r="A9286" t="str">
            <v>SINAPI-I 7569</v>
          </cell>
        </row>
        <row r="9287">
          <cell r="A9287" t="str">
            <v>SINAPI-I 34349</v>
          </cell>
        </row>
        <row r="9288">
          <cell r="A9288" t="str">
            <v>SINAPI-I 11991</v>
          </cell>
        </row>
        <row r="9289">
          <cell r="A9289" t="str">
            <v>SINAPI-I 20062</v>
          </cell>
        </row>
        <row r="9290">
          <cell r="A9290" t="str">
            <v>SINAPI-I 11029</v>
          </cell>
        </row>
        <row r="9291">
          <cell r="A9291" t="str">
            <v>SINAPI-I 4316</v>
          </cell>
        </row>
        <row r="9292">
          <cell r="A9292" t="str">
            <v>SINAPI-I 4313</v>
          </cell>
        </row>
        <row r="9293">
          <cell r="A9293" t="str">
            <v>SINAPI-I 4317</v>
          </cell>
        </row>
        <row r="9294">
          <cell r="A9294" t="str">
            <v>SINAPI-I 4314</v>
          </cell>
        </row>
        <row r="9295">
          <cell r="A9295" t="str">
            <v>SINAPI-I 10561</v>
          </cell>
        </row>
        <row r="9296">
          <cell r="A9296" t="str">
            <v>SINAPI-I 10921</v>
          </cell>
        </row>
        <row r="9297">
          <cell r="A9297" t="str">
            <v>SINAPI-I 10922</v>
          </cell>
        </row>
        <row r="9298">
          <cell r="A9298" t="str">
            <v>SINAPI-I 10923</v>
          </cell>
        </row>
        <row r="9299">
          <cell r="A9299" t="str">
            <v>SINAPI-I 10924</v>
          </cell>
        </row>
        <row r="9300">
          <cell r="A9300" t="str">
            <v>SINAPI-I 37772</v>
          </cell>
        </row>
        <row r="9301">
          <cell r="A9301" t="str">
            <v>SINAPI-I 37771</v>
          </cell>
        </row>
        <row r="9302">
          <cell r="A9302" t="str">
            <v>SINAPI-I 12770</v>
          </cell>
        </row>
        <row r="9303">
          <cell r="A9303" t="str">
            <v>SINAPI-I 12772</v>
          </cell>
        </row>
        <row r="9304">
          <cell r="A9304" t="str">
            <v>SINAPI-I 12768</v>
          </cell>
        </row>
        <row r="9305">
          <cell r="A9305" t="str">
            <v>SINAPI-I 12775</v>
          </cell>
        </row>
        <row r="9306">
          <cell r="A9306" t="str">
            <v>SINAPI-I 12769</v>
          </cell>
        </row>
        <row r="9307">
          <cell r="A9307" t="str">
            <v>SINAPI-I 12773</v>
          </cell>
        </row>
        <row r="9308">
          <cell r="A9308" t="str">
            <v>SINAPI-I 12774</v>
          </cell>
        </row>
        <row r="9309">
          <cell r="A9309" t="str">
            <v>SINAPI-I 12776</v>
          </cell>
        </row>
        <row r="9310">
          <cell r="A9310" t="str">
            <v>SINAPI-I 12777</v>
          </cell>
        </row>
        <row r="9311">
          <cell r="A9311" t="str">
            <v>SINAPI-I 3391</v>
          </cell>
        </row>
        <row r="9312">
          <cell r="A9312" t="str">
            <v>SINAPI-I 3389</v>
          </cell>
        </row>
        <row r="9313">
          <cell r="A9313" t="str">
            <v>SINAPI-I 3390</v>
          </cell>
        </row>
        <row r="9314">
          <cell r="A9314" t="str">
            <v>SINAPI-I 12873</v>
          </cell>
        </row>
        <row r="9315">
          <cell r="A9315" t="str">
            <v>SINAPI-I 41076</v>
          </cell>
        </row>
        <row r="9316">
          <cell r="A9316" t="str">
            <v>SINAPI-I 140</v>
          </cell>
        </row>
        <row r="9317">
          <cell r="A9317" t="str">
            <v>SINAPI-I 151</v>
          </cell>
        </row>
        <row r="9318">
          <cell r="A9318" t="str">
            <v>SINAPI-I 7340</v>
          </cell>
        </row>
        <row r="9319">
          <cell r="A9319" t="str">
            <v>SINAPI-I 2701</v>
          </cell>
        </row>
        <row r="9320">
          <cell r="A9320" t="str">
            <v>SINAPI-I 40929</v>
          </cell>
        </row>
        <row r="9321">
          <cell r="A9321" t="str">
            <v>SINAPI-I 38114</v>
          </cell>
        </row>
        <row r="9322">
          <cell r="A9322" t="str">
            <v>SINAPI-I 38064</v>
          </cell>
        </row>
        <row r="9323">
          <cell r="A9323" t="str">
            <v>SINAPI-I 38115</v>
          </cell>
        </row>
        <row r="9324">
          <cell r="A9324" t="str">
            <v>SINAPI-I 38065</v>
          </cell>
        </row>
        <row r="9325">
          <cell r="A9325" t="str">
            <v>SINAPI-I 38078</v>
          </cell>
        </row>
        <row r="9326">
          <cell r="A9326" t="str">
            <v>SINAPI-I 38113</v>
          </cell>
        </row>
        <row r="9327">
          <cell r="A9327" t="str">
            <v>SINAPI-I 38063</v>
          </cell>
        </row>
        <row r="9328">
          <cell r="A9328" t="str">
            <v>SINAPI-I 38080</v>
          </cell>
        </row>
        <row r="9329">
          <cell r="A9329" t="str">
            <v>SINAPI-I 38069</v>
          </cell>
        </row>
        <row r="9330">
          <cell r="A9330" t="str">
            <v>SINAPI-I 38077</v>
          </cell>
        </row>
        <row r="9331">
          <cell r="A9331" t="str">
            <v>SINAPI-I 38073</v>
          </cell>
        </row>
        <row r="9332">
          <cell r="A9332" t="str">
            <v>SINAPI-I 38112</v>
          </cell>
        </row>
        <row r="9333">
          <cell r="A9333" t="str">
            <v>SINAPI-I 38062</v>
          </cell>
        </row>
        <row r="9334">
          <cell r="A9334" t="str">
            <v>SINAPI-I 12128</v>
          </cell>
        </row>
        <row r="9335">
          <cell r="A9335" t="str">
            <v>SINAPI-I 12129</v>
          </cell>
        </row>
        <row r="9336">
          <cell r="A9336" t="str">
            <v>SINAPI-I 38081</v>
          </cell>
        </row>
        <row r="9337">
          <cell r="A9337" t="str">
            <v>SINAPI-I 38070</v>
          </cell>
        </row>
        <row r="9338">
          <cell r="A9338" t="str">
            <v>SINAPI-I 38074</v>
          </cell>
        </row>
        <row r="9339">
          <cell r="A9339" t="str">
            <v>SINAPI-I 38079</v>
          </cell>
        </row>
        <row r="9340">
          <cell r="A9340" t="str">
            <v>SINAPI-I 38072</v>
          </cell>
        </row>
        <row r="9341">
          <cell r="A9341" t="str">
            <v>SINAPI-I 38068</v>
          </cell>
        </row>
        <row r="9342">
          <cell r="A9342" t="str">
            <v>SINAPI-I 38071</v>
          </cell>
        </row>
        <row r="9343">
          <cell r="A9343" t="str">
            <v>SINAPI-I 38412</v>
          </cell>
        </row>
        <row r="9344">
          <cell r="A9344" t="str">
            <v>SINAPI-I 3405</v>
          </cell>
        </row>
        <row r="9345">
          <cell r="A9345" t="str">
            <v>SINAPI-I 3394</v>
          </cell>
        </row>
        <row r="9346">
          <cell r="A9346" t="str">
            <v>SINAPI-I 3393</v>
          </cell>
        </row>
        <row r="9347">
          <cell r="A9347" t="str">
            <v>SINAPI-I 3406</v>
          </cell>
        </row>
        <row r="9348">
          <cell r="A9348" t="str">
            <v>SINAPI-I 3395</v>
          </cell>
        </row>
        <row r="9349">
          <cell r="A9349" t="str">
            <v>SINAPI-I 3398</v>
          </cell>
        </row>
        <row r="9350">
          <cell r="A9350" t="str">
            <v>SINAPI-I 34379</v>
          </cell>
        </row>
        <row r="9351">
          <cell r="A9351" t="str">
            <v>SINAPI-I 34378</v>
          </cell>
        </row>
        <row r="9352">
          <cell r="A9352" t="str">
            <v>SINAPI-I 34377</v>
          </cell>
        </row>
        <row r="9353">
          <cell r="A9353" t="str">
            <v>SINAPI-I 581</v>
          </cell>
        </row>
        <row r="9354">
          <cell r="A9354" t="str">
            <v>SINAPI-I 40662</v>
          </cell>
        </row>
        <row r="9355">
          <cell r="A9355" t="str">
            <v>SINAPI-I 3437</v>
          </cell>
        </row>
        <row r="9356">
          <cell r="A9356" t="str">
            <v>SINAPI-I 11183</v>
          </cell>
        </row>
        <row r="9357">
          <cell r="A9357" t="str">
            <v>SINAPI-I 11190</v>
          </cell>
        </row>
        <row r="9358">
          <cell r="A9358" t="str">
            <v>SINAPI-I 616</v>
          </cell>
        </row>
        <row r="9359">
          <cell r="A9359" t="str">
            <v>SINAPI-I 615</v>
          </cell>
        </row>
        <row r="9360">
          <cell r="A9360" t="str">
            <v>SINAPI-I 11192</v>
          </cell>
        </row>
        <row r="9361">
          <cell r="A9361" t="str">
            <v>SINAPI-I 11231</v>
          </cell>
        </row>
        <row r="9362">
          <cell r="A9362" t="str">
            <v>SINAPI-I 3428</v>
          </cell>
        </row>
        <row r="9363">
          <cell r="A9363" t="str">
            <v>SINAPI-I 3429</v>
          </cell>
        </row>
        <row r="9364">
          <cell r="A9364" t="str">
            <v>SINAPI-I 34371</v>
          </cell>
        </row>
        <row r="9365">
          <cell r="A9365" t="str">
            <v>SINAPI-I 34370</v>
          </cell>
        </row>
        <row r="9366">
          <cell r="A9366" t="str">
            <v>SINAPI-I 34372</v>
          </cell>
        </row>
        <row r="9367">
          <cell r="A9367" t="str">
            <v>SINAPI-I 34373</v>
          </cell>
        </row>
        <row r="9368">
          <cell r="A9368" t="str">
            <v>SINAPI-I 36896</v>
          </cell>
        </row>
        <row r="9369">
          <cell r="A9369" t="str">
            <v>SINAPI-I 34367</v>
          </cell>
        </row>
        <row r="9370">
          <cell r="A9370" t="str">
            <v>SINAPI-I 36897</v>
          </cell>
        </row>
        <row r="9371">
          <cell r="A9371" t="str">
            <v>SINAPI-I 36884</v>
          </cell>
        </row>
        <row r="9372">
          <cell r="A9372" t="str">
            <v>SINAPI-I 597</v>
          </cell>
        </row>
        <row r="9373">
          <cell r="A9373" t="str">
            <v>SINAPI-I 34369</v>
          </cell>
        </row>
        <row r="9374">
          <cell r="A9374" t="str">
            <v>SINAPI-I 34362</v>
          </cell>
        </row>
        <row r="9375">
          <cell r="A9375" t="str">
            <v>SINAPI-I 34363</v>
          </cell>
        </row>
        <row r="9376">
          <cell r="A9376" t="str">
            <v>SINAPI-I 34364</v>
          </cell>
        </row>
        <row r="9377">
          <cell r="A9377" t="str">
            <v>SINAPI-I 34365</v>
          </cell>
        </row>
        <row r="9378">
          <cell r="A9378" t="str">
            <v>SINAPI-I 11199</v>
          </cell>
        </row>
        <row r="9379">
          <cell r="A9379" t="str">
            <v>SINAPI-I 34801</v>
          </cell>
        </row>
        <row r="9380">
          <cell r="A9380" t="str">
            <v>SINAPI-I 34799</v>
          </cell>
        </row>
        <row r="9381">
          <cell r="A9381" t="str">
            <v>SINAPI-I 622</v>
          </cell>
        </row>
        <row r="9382">
          <cell r="A9382" t="str">
            <v>SINAPI-I 34805</v>
          </cell>
        </row>
        <row r="9383">
          <cell r="A9383" t="str">
            <v>SINAPI-I 34803</v>
          </cell>
        </row>
        <row r="9384">
          <cell r="A9384" t="str">
            <v>SINAPI-I 606</v>
          </cell>
        </row>
        <row r="9385">
          <cell r="A9385" t="str">
            <v>SINAPI-I 11227</v>
          </cell>
        </row>
        <row r="9386">
          <cell r="A9386" t="str">
            <v>SINAPI-I 11193</v>
          </cell>
        </row>
        <row r="9387">
          <cell r="A9387" t="str">
            <v>SINAPI-I 11194</v>
          </cell>
        </row>
        <row r="9388">
          <cell r="A9388" t="str">
            <v>SINAPI-I 605</v>
          </cell>
        </row>
        <row r="9389">
          <cell r="A9389" t="str">
            <v>SINAPI-I 11197</v>
          </cell>
        </row>
        <row r="9390">
          <cell r="A9390" t="str">
            <v>SINAPI-I 40659</v>
          </cell>
        </row>
        <row r="9391">
          <cell r="A9391" t="str">
            <v>SINAPI-I 40660</v>
          </cell>
        </row>
        <row r="9392">
          <cell r="A9392" t="str">
            <v>SINAPI-I 40661</v>
          </cell>
        </row>
        <row r="9393">
          <cell r="A9393" t="str">
            <v>SINAPI-I 3421</v>
          </cell>
        </row>
        <row r="9394">
          <cell r="A9394" t="str">
            <v>SINAPI-I 599</v>
          </cell>
        </row>
        <row r="9395">
          <cell r="A9395" t="str">
            <v>SINAPI-I 34380</v>
          </cell>
        </row>
        <row r="9396">
          <cell r="A9396" t="str">
            <v>SINAPI-I 34381</v>
          </cell>
        </row>
        <row r="9397">
          <cell r="A9397" t="str">
            <v>SINAPI-I 601</v>
          </cell>
        </row>
        <row r="9398">
          <cell r="A9398" t="str">
            <v>SINAPI-I 3423</v>
          </cell>
        </row>
        <row r="9399">
          <cell r="A9399" t="str">
            <v>SINAPI-I 34797</v>
          </cell>
        </row>
        <row r="9400">
          <cell r="A9400" t="str">
            <v>SINAPI-I 624</v>
          </cell>
        </row>
        <row r="9401">
          <cell r="A9401" t="str">
            <v>SINAPI-I 623</v>
          </cell>
        </row>
        <row r="9402">
          <cell r="A9402" t="str">
            <v>SINAPI-I 25964</v>
          </cell>
        </row>
        <row r="9403">
          <cell r="A9403" t="str">
            <v>SINAPI-I 41077</v>
          </cell>
        </row>
        <row r="9404">
          <cell r="A9404" t="str">
            <v>SINAPI-I 20159</v>
          </cell>
        </row>
        <row r="9405">
          <cell r="A9405" t="str">
            <v>SINAPI-I 37963</v>
          </cell>
        </row>
        <row r="9406">
          <cell r="A9406" t="str">
            <v>SINAPI-I 37964</v>
          </cell>
        </row>
        <row r="9407">
          <cell r="A9407" t="str">
            <v>SINAPI-I 37965</v>
          </cell>
        </row>
        <row r="9408">
          <cell r="A9408" t="str">
            <v>SINAPI-I 37966</v>
          </cell>
        </row>
        <row r="9409">
          <cell r="A9409" t="str">
            <v>SINAPI-I 37967</v>
          </cell>
        </row>
        <row r="9410">
          <cell r="A9410" t="str">
            <v>SINAPI-I 37968</v>
          </cell>
        </row>
        <row r="9411">
          <cell r="A9411" t="str">
            <v>SINAPI-I 37969</v>
          </cell>
        </row>
        <row r="9412">
          <cell r="A9412" t="str">
            <v>SINAPI-I 37970</v>
          </cell>
        </row>
        <row r="9413">
          <cell r="A9413" t="str">
            <v>SINAPI-I 21118</v>
          </cell>
        </row>
        <row r="9414">
          <cell r="A9414" t="str">
            <v>SINAPI-I 37956</v>
          </cell>
        </row>
        <row r="9415">
          <cell r="A9415" t="str">
            <v>SINAPI-I 37957</v>
          </cell>
        </row>
        <row r="9416">
          <cell r="A9416" t="str">
            <v>SINAPI-I 37958</v>
          </cell>
        </row>
        <row r="9417">
          <cell r="A9417" t="str">
            <v>SINAPI-I 37959</v>
          </cell>
        </row>
        <row r="9418">
          <cell r="A9418" t="str">
            <v>SINAPI-I 37960</v>
          </cell>
        </row>
        <row r="9419">
          <cell r="A9419" t="str">
            <v>SINAPI-I 37961</v>
          </cell>
        </row>
        <row r="9420">
          <cell r="A9420" t="str">
            <v>SINAPI-I 37962</v>
          </cell>
        </row>
        <row r="9421">
          <cell r="A9421" t="str">
            <v>SINAPI-I 3533</v>
          </cell>
        </row>
        <row r="9422">
          <cell r="A9422" t="str">
            <v>SINAPI-I 3538</v>
          </cell>
        </row>
        <row r="9423">
          <cell r="A9423" t="str">
            <v>SINAPI-I 3497</v>
          </cell>
        </row>
        <row r="9424">
          <cell r="A9424" t="str">
            <v>SINAPI-I 3498</v>
          </cell>
        </row>
        <row r="9425">
          <cell r="A9425" t="str">
            <v>SINAPI-I 3496</v>
          </cell>
        </row>
        <row r="9426">
          <cell r="A9426" t="str">
            <v>SINAPI-I 38429</v>
          </cell>
        </row>
        <row r="9427">
          <cell r="A9427" t="str">
            <v>SINAPI-I 38431</v>
          </cell>
        </row>
        <row r="9428">
          <cell r="A9428" t="str">
            <v>SINAPI-I 38430</v>
          </cell>
        </row>
        <row r="9429">
          <cell r="A9429" t="str">
            <v>SINAPI-I 36348</v>
          </cell>
        </row>
        <row r="9430">
          <cell r="A9430" t="str">
            <v>SINAPI-I 36349</v>
          </cell>
        </row>
        <row r="9431">
          <cell r="A9431" t="str">
            <v>SINAPI-I 38433</v>
          </cell>
        </row>
        <row r="9432">
          <cell r="A9432" t="str">
            <v>SINAPI-I 38440</v>
          </cell>
        </row>
        <row r="9433">
          <cell r="A9433" t="str">
            <v>SINAPI-I 36359</v>
          </cell>
        </row>
        <row r="9434">
          <cell r="A9434" t="str">
            <v>SINAPI-I 36360</v>
          </cell>
        </row>
        <row r="9435">
          <cell r="A9435" t="str">
            <v>SINAPI-I 38434</v>
          </cell>
        </row>
        <row r="9436">
          <cell r="A9436" t="str">
            <v>SINAPI-I 38435</v>
          </cell>
        </row>
        <row r="9437">
          <cell r="A9437" t="str">
            <v>SINAPI-I 38436</v>
          </cell>
        </row>
        <row r="9438">
          <cell r="A9438" t="str">
            <v>SINAPI-I 38437</v>
          </cell>
        </row>
        <row r="9439">
          <cell r="A9439" t="str">
            <v>SINAPI-I 38438</v>
          </cell>
        </row>
        <row r="9440">
          <cell r="A9440" t="str">
            <v>SINAPI-I 38439</v>
          </cell>
        </row>
        <row r="9441">
          <cell r="A9441" t="str">
            <v>SINAPI-I 10836</v>
          </cell>
        </row>
        <row r="9442">
          <cell r="A9442" t="str">
            <v>SINAPI-I 20128</v>
          </cell>
        </row>
        <row r="9443">
          <cell r="A9443" t="str">
            <v>SINAPI-I 20131</v>
          </cell>
        </row>
        <row r="9444">
          <cell r="A9444" t="str">
            <v>SINAPI-I 3521</v>
          </cell>
        </row>
        <row r="9445">
          <cell r="A9445" t="str">
            <v>SINAPI-I 3531</v>
          </cell>
        </row>
        <row r="9446">
          <cell r="A9446" t="str">
            <v>SINAPI-I 3522</v>
          </cell>
        </row>
        <row r="9447">
          <cell r="A9447" t="str">
            <v>SINAPI-I 3527</v>
          </cell>
        </row>
        <row r="9448">
          <cell r="A9448" t="str">
            <v>SINAPI-I 10835</v>
          </cell>
        </row>
        <row r="9449">
          <cell r="A9449" t="str">
            <v>SINAPI-I 3475</v>
          </cell>
        </row>
        <row r="9450">
          <cell r="A9450" t="str">
            <v>SINAPI-I 3485</v>
          </cell>
        </row>
        <row r="9451">
          <cell r="A9451" t="str">
            <v>SINAPI-I 3534</v>
          </cell>
        </row>
        <row r="9452">
          <cell r="A9452" t="str">
            <v>SINAPI-I 3543</v>
          </cell>
        </row>
        <row r="9453">
          <cell r="A9453" t="str">
            <v>SINAPI-I 3482</v>
          </cell>
        </row>
        <row r="9454">
          <cell r="A9454" t="str">
            <v>SINAPI-I 3505</v>
          </cell>
        </row>
        <row r="9455">
          <cell r="A9455" t="str">
            <v>SINAPI-I 3516</v>
          </cell>
        </row>
        <row r="9456">
          <cell r="A9456" t="str">
            <v>SINAPI-I 3517</v>
          </cell>
        </row>
        <row r="9457">
          <cell r="A9457" t="str">
            <v>SINAPI-I 3515</v>
          </cell>
        </row>
        <row r="9458">
          <cell r="A9458" t="str">
            <v>SINAPI-I 20147</v>
          </cell>
        </row>
        <row r="9459">
          <cell r="A9459" t="str">
            <v>SINAPI-I 3524</v>
          </cell>
        </row>
        <row r="9460">
          <cell r="A9460" t="str">
            <v>SINAPI-I 3532</v>
          </cell>
        </row>
        <row r="9461">
          <cell r="A9461" t="str">
            <v>SINAPI-I 3528</v>
          </cell>
        </row>
        <row r="9462">
          <cell r="A9462" t="str">
            <v>SINAPI-I 37952</v>
          </cell>
        </row>
        <row r="9463">
          <cell r="A9463" t="str">
            <v>SINAPI-I 37951</v>
          </cell>
        </row>
        <row r="9464">
          <cell r="A9464" t="str">
            <v>SINAPI-I 3518</v>
          </cell>
        </row>
        <row r="9465">
          <cell r="A9465" t="str">
            <v>SINAPI-I 3519</v>
          </cell>
        </row>
        <row r="9466">
          <cell r="A9466" t="str">
            <v>SINAPI-I 3520</v>
          </cell>
        </row>
        <row r="9467">
          <cell r="A9467" t="str">
            <v>SINAPI-I 37950</v>
          </cell>
        </row>
        <row r="9468">
          <cell r="A9468" t="str">
            <v>SINAPI-I 37949</v>
          </cell>
        </row>
        <row r="9469">
          <cell r="A9469" t="str">
            <v>SINAPI-I 3526</v>
          </cell>
        </row>
        <row r="9470">
          <cell r="A9470" t="str">
            <v>SINAPI-I 3509</v>
          </cell>
        </row>
        <row r="9471">
          <cell r="A9471" t="str">
            <v>SINAPI-I 3530</v>
          </cell>
        </row>
        <row r="9472">
          <cell r="A9472" t="str">
            <v>SINAPI-I 3542</v>
          </cell>
        </row>
        <row r="9473">
          <cell r="A9473" t="str">
            <v>SINAPI-I 3529</v>
          </cell>
        </row>
        <row r="9474">
          <cell r="A9474" t="str">
            <v>SINAPI-I 3536</v>
          </cell>
        </row>
        <row r="9475">
          <cell r="A9475" t="str">
            <v>SINAPI-I 3535</v>
          </cell>
        </row>
        <row r="9476">
          <cell r="A9476" t="str">
            <v>SINAPI-I 3540</v>
          </cell>
        </row>
        <row r="9477">
          <cell r="A9477" t="str">
            <v>SINAPI-I 3539</v>
          </cell>
        </row>
        <row r="9478">
          <cell r="A9478" t="str">
            <v>SINAPI-I 3513</v>
          </cell>
        </row>
        <row r="9479">
          <cell r="A9479" t="str">
            <v>SINAPI-I 3492</v>
          </cell>
        </row>
        <row r="9480">
          <cell r="A9480" t="str">
            <v>SINAPI-I 3491</v>
          </cell>
        </row>
        <row r="9481">
          <cell r="A9481" t="str">
            <v>SINAPI-I 3493</v>
          </cell>
        </row>
        <row r="9482">
          <cell r="A9482" t="str">
            <v>SINAPI-I 12628</v>
          </cell>
        </row>
        <row r="9483">
          <cell r="A9483" t="str">
            <v>SINAPI-I 12629</v>
          </cell>
        </row>
        <row r="9484">
          <cell r="A9484" t="str">
            <v>SINAPI-I 3481</v>
          </cell>
        </row>
        <row r="9485">
          <cell r="A9485" t="str">
            <v>SINAPI-I 3510</v>
          </cell>
        </row>
        <row r="9486">
          <cell r="A9486" t="str">
            <v>SINAPI-I 3508</v>
          </cell>
        </row>
        <row r="9487">
          <cell r="A9487" t="str">
            <v>SINAPI-I 38939</v>
          </cell>
        </row>
        <row r="9488">
          <cell r="A9488" t="str">
            <v>SINAPI-I 38940</v>
          </cell>
        </row>
        <row r="9489">
          <cell r="A9489" t="str">
            <v>SINAPI-I 38941</v>
          </cell>
        </row>
        <row r="9490">
          <cell r="A9490" t="str">
            <v>SINAPI-I 38942</v>
          </cell>
        </row>
        <row r="9491">
          <cell r="A9491" t="str">
            <v>SINAPI-I 38987</v>
          </cell>
        </row>
        <row r="9492">
          <cell r="A9492" t="str">
            <v>SINAPI-I 38988</v>
          </cell>
        </row>
        <row r="9493">
          <cell r="A9493" t="str">
            <v>SINAPI-I 38989</v>
          </cell>
        </row>
        <row r="9494">
          <cell r="A9494" t="str">
            <v>SINAPI-I 38990</v>
          </cell>
        </row>
        <row r="9495">
          <cell r="A9495" t="str">
            <v>SINAPI-I 38991</v>
          </cell>
        </row>
        <row r="9496">
          <cell r="A9496" t="str">
            <v>SINAPI-I 38913</v>
          </cell>
        </row>
        <row r="9497">
          <cell r="A9497" t="str">
            <v>SINAPI-I 38914</v>
          </cell>
        </row>
        <row r="9498">
          <cell r="A9498" t="str">
            <v>SINAPI-I 38915</v>
          </cell>
        </row>
        <row r="9499">
          <cell r="A9499" t="str">
            <v>SINAPI-I 38916</v>
          </cell>
        </row>
        <row r="9500">
          <cell r="A9500" t="str">
            <v>SINAPI-I 39300</v>
          </cell>
        </row>
        <row r="9501">
          <cell r="A9501" t="str">
            <v>SINAPI-I 39301</v>
          </cell>
        </row>
        <row r="9502">
          <cell r="A9502" t="str">
            <v>SINAPI-I 39302</v>
          </cell>
        </row>
        <row r="9503">
          <cell r="A9503" t="str">
            <v>SINAPI-I 39303</v>
          </cell>
        </row>
        <row r="9504">
          <cell r="A9504" t="str">
            <v>SINAPI-I 38923</v>
          </cell>
        </row>
        <row r="9505">
          <cell r="A9505" t="str">
            <v>SINAPI-I 38925</v>
          </cell>
        </row>
        <row r="9506">
          <cell r="A9506" t="str">
            <v>SINAPI-I 38926</v>
          </cell>
        </row>
        <row r="9507">
          <cell r="A9507" t="str">
            <v>SINAPI-I 38927</v>
          </cell>
        </row>
        <row r="9508">
          <cell r="A9508" t="str">
            <v>SINAPI-I 39304</v>
          </cell>
        </row>
        <row r="9509">
          <cell r="A9509" t="str">
            <v>SINAPI-I 38924</v>
          </cell>
        </row>
        <row r="9510">
          <cell r="A9510" t="str">
            <v>SINAPI-I 39305</v>
          </cell>
        </row>
        <row r="9511">
          <cell r="A9511" t="str">
            <v>SINAPI-I 39306</v>
          </cell>
        </row>
        <row r="9512">
          <cell r="A9512" t="str">
            <v>SINAPI-I 38928</v>
          </cell>
        </row>
        <row r="9513">
          <cell r="A9513" t="str">
            <v>SINAPI-I 38929</v>
          </cell>
        </row>
        <row r="9514">
          <cell r="A9514" t="str">
            <v>SINAPI-I 39307</v>
          </cell>
        </row>
        <row r="9515">
          <cell r="A9515" t="str">
            <v>SINAPI-I 38930</v>
          </cell>
        </row>
        <row r="9516">
          <cell r="A9516" t="str">
            <v>SINAPI-I 38931</v>
          </cell>
        </row>
        <row r="9517">
          <cell r="A9517" t="str">
            <v>SINAPI-I 38932</v>
          </cell>
        </row>
        <row r="9518">
          <cell r="A9518" t="str">
            <v>SINAPI-I 38934</v>
          </cell>
        </row>
        <row r="9519">
          <cell r="A9519" t="str">
            <v>SINAPI-I 38935</v>
          </cell>
        </row>
        <row r="9520">
          <cell r="A9520" t="str">
            <v>SINAPI-I 38936</v>
          </cell>
        </row>
        <row r="9521">
          <cell r="A9521" t="str">
            <v>SINAPI-I 38937</v>
          </cell>
        </row>
        <row r="9522">
          <cell r="A9522" t="str">
            <v>SINAPI-I 38938</v>
          </cell>
        </row>
        <row r="9523">
          <cell r="A9523" t="str">
            <v>SINAPI-I 3489</v>
          </cell>
        </row>
        <row r="9524">
          <cell r="A9524" t="str">
            <v>SINAPI-I 20151</v>
          </cell>
        </row>
        <row r="9525">
          <cell r="A9525" t="str">
            <v>SINAPI-I 20152</v>
          </cell>
        </row>
        <row r="9526">
          <cell r="A9526" t="str">
            <v>SINAPI-I 20148</v>
          </cell>
        </row>
        <row r="9527">
          <cell r="A9527" t="str">
            <v>SINAPI-I 20149</v>
          </cell>
        </row>
        <row r="9528">
          <cell r="A9528" t="str">
            <v>SINAPI-I 20150</v>
          </cell>
        </row>
        <row r="9529">
          <cell r="A9529" t="str">
            <v>SINAPI-I 20157</v>
          </cell>
        </row>
        <row r="9530">
          <cell r="A9530" t="str">
            <v>SINAPI-I 20158</v>
          </cell>
        </row>
        <row r="9531">
          <cell r="A9531" t="str">
            <v>SINAPI-I 20154</v>
          </cell>
        </row>
        <row r="9532">
          <cell r="A9532" t="str">
            <v>SINAPI-I 20155</v>
          </cell>
        </row>
        <row r="9533">
          <cell r="A9533" t="str">
            <v>SINAPI-I 20156</v>
          </cell>
        </row>
        <row r="9534">
          <cell r="A9534" t="str">
            <v>SINAPI-I 3512</v>
          </cell>
        </row>
        <row r="9535">
          <cell r="A9535" t="str">
            <v>SINAPI-I 3499</v>
          </cell>
        </row>
        <row r="9536">
          <cell r="A9536" t="str">
            <v>SINAPI-I 3500</v>
          </cell>
        </row>
        <row r="9537">
          <cell r="A9537" t="str">
            <v>SINAPI-I 3501</v>
          </cell>
        </row>
        <row r="9538">
          <cell r="A9538" t="str">
            <v>SINAPI-I 3502</v>
          </cell>
        </row>
        <row r="9539">
          <cell r="A9539" t="str">
            <v>SINAPI-I 3503</v>
          </cell>
        </row>
        <row r="9540">
          <cell r="A9540" t="str">
            <v>SINAPI-I 3477</v>
          </cell>
        </row>
        <row r="9541">
          <cell r="A9541" t="str">
            <v>SINAPI-I 3478</v>
          </cell>
        </row>
        <row r="9542">
          <cell r="A9542" t="str">
            <v>SINAPI-I 3525</v>
          </cell>
        </row>
        <row r="9543">
          <cell r="A9543" t="str">
            <v>SINAPI-I 3511</v>
          </cell>
        </row>
        <row r="9544">
          <cell r="A9544" t="str">
            <v>SINAPI-I 38917</v>
          </cell>
        </row>
        <row r="9545">
          <cell r="A9545" t="str">
            <v>SINAPI-I 38919</v>
          </cell>
        </row>
        <row r="9546">
          <cell r="A9546" t="str">
            <v>SINAPI-I 38922</v>
          </cell>
        </row>
        <row r="9547">
          <cell r="A9547" t="str">
            <v>SINAPI-I 38921</v>
          </cell>
        </row>
        <row r="9548">
          <cell r="A9548" t="str">
            <v>SINAPI-I 38918</v>
          </cell>
        </row>
        <row r="9549">
          <cell r="A9549" t="str">
            <v>SINAPI-I 38920</v>
          </cell>
        </row>
        <row r="9550">
          <cell r="A9550" t="str">
            <v>SINAPI-I 3104</v>
          </cell>
        </row>
        <row r="9551">
          <cell r="A9551" t="str">
            <v>SINAPI-I 12032</v>
          </cell>
        </row>
        <row r="9552">
          <cell r="A9552" t="str">
            <v>SINAPI-I 12030</v>
          </cell>
        </row>
        <row r="9553">
          <cell r="A9553" t="str">
            <v>SINAPI-I 10908</v>
          </cell>
        </row>
        <row r="9554">
          <cell r="A9554" t="str">
            <v>SINAPI-I 10909</v>
          </cell>
        </row>
        <row r="9555">
          <cell r="A9555" t="str">
            <v>SINAPI-I 3669</v>
          </cell>
        </row>
        <row r="9556">
          <cell r="A9556" t="str">
            <v>SINAPI-I 20138</v>
          </cell>
        </row>
        <row r="9557">
          <cell r="A9557" t="str">
            <v>SINAPI-I 20139</v>
          </cell>
        </row>
        <row r="9558">
          <cell r="A9558" t="str">
            <v>SINAPI-I 3668</v>
          </cell>
        </row>
        <row r="9559">
          <cell r="A9559" t="str">
            <v>SINAPI-I 3656</v>
          </cell>
        </row>
        <row r="9560">
          <cell r="A9560" t="str">
            <v>SINAPI-I 10911</v>
          </cell>
        </row>
        <row r="9561">
          <cell r="A9561" t="str">
            <v>SINAPI-I 3654</v>
          </cell>
        </row>
        <row r="9562">
          <cell r="A9562" t="str">
            <v>SINAPI-I 3664</v>
          </cell>
        </row>
        <row r="9563">
          <cell r="A9563" t="str">
            <v>SINAPI-I 3657</v>
          </cell>
        </row>
        <row r="9564">
          <cell r="A9564" t="str">
            <v>SINAPI-I 12625</v>
          </cell>
        </row>
        <row r="9565">
          <cell r="A9565" t="str">
            <v>SINAPI-I 20136</v>
          </cell>
        </row>
        <row r="9566">
          <cell r="A9566" t="str">
            <v>SINAPI-I 20144</v>
          </cell>
        </row>
        <row r="9567">
          <cell r="A9567" t="str">
            <v>SINAPI-I 20143</v>
          </cell>
        </row>
        <row r="9568">
          <cell r="A9568" t="str">
            <v>SINAPI-I 20145</v>
          </cell>
        </row>
        <row r="9569">
          <cell r="A9569" t="str">
            <v>SINAPI-I 20146</v>
          </cell>
        </row>
        <row r="9570">
          <cell r="A9570" t="str">
            <v>SINAPI-I 20140</v>
          </cell>
        </row>
        <row r="9571">
          <cell r="A9571" t="str">
            <v>SINAPI-I 20141</v>
          </cell>
        </row>
        <row r="9572">
          <cell r="A9572" t="str">
            <v>SINAPI-I 20142</v>
          </cell>
        </row>
        <row r="9573">
          <cell r="A9573" t="str">
            <v>SINAPI-I 3659</v>
          </cell>
        </row>
        <row r="9574">
          <cell r="A9574" t="str">
            <v>SINAPI-I 3660</v>
          </cell>
        </row>
        <row r="9575">
          <cell r="A9575" t="str">
            <v>SINAPI-I 3662</v>
          </cell>
        </row>
        <row r="9576">
          <cell r="A9576" t="str">
            <v>SINAPI-I 3661</v>
          </cell>
        </row>
        <row r="9577">
          <cell r="A9577" t="str">
            <v>SINAPI-I 3658</v>
          </cell>
        </row>
        <row r="9578">
          <cell r="A9578" t="str">
            <v>SINAPI-I 3670</v>
          </cell>
        </row>
        <row r="9579">
          <cell r="A9579" t="str">
            <v>SINAPI-I 3666</v>
          </cell>
        </row>
        <row r="9580">
          <cell r="A9580" t="str">
            <v>SINAPI-I 14157</v>
          </cell>
        </row>
        <row r="9581">
          <cell r="A9581" t="str">
            <v>SINAPI-I 3653</v>
          </cell>
        </row>
        <row r="9582">
          <cell r="A9582" t="str">
            <v>SINAPI-I 3649</v>
          </cell>
        </row>
        <row r="9583">
          <cell r="A9583" t="str">
            <v>SINAPI-I 42696</v>
          </cell>
        </row>
        <row r="9584">
          <cell r="A9584" t="str">
            <v>SINAPI-I 42697</v>
          </cell>
        </row>
        <row r="9585">
          <cell r="A9585" t="str">
            <v>SINAPI-I 42698</v>
          </cell>
        </row>
        <row r="9586">
          <cell r="A9586" t="str">
            <v>SINAPI-I 39875</v>
          </cell>
        </row>
        <row r="9587">
          <cell r="A9587" t="str">
            <v>SINAPI-I 39876</v>
          </cell>
        </row>
        <row r="9588">
          <cell r="A9588" t="str">
            <v>SINAPI-I 39877</v>
          </cell>
        </row>
        <row r="9589">
          <cell r="A9589" t="str">
            <v>SINAPI-I 39878</v>
          </cell>
        </row>
        <row r="9590">
          <cell r="A9590" t="str">
            <v>SINAPI-I 39872</v>
          </cell>
        </row>
        <row r="9591">
          <cell r="A9591" t="str">
            <v>SINAPI-I 39873</v>
          </cell>
        </row>
        <row r="9592">
          <cell r="A9592" t="str">
            <v>SINAPI-I 39874</v>
          </cell>
        </row>
        <row r="9593">
          <cell r="A9593" t="str">
            <v>SINAPI-I 3674</v>
          </cell>
        </row>
        <row r="9594">
          <cell r="A9594" t="str">
            <v>SINAPI-I 3681</v>
          </cell>
        </row>
        <row r="9595">
          <cell r="A9595" t="str">
            <v>SINAPI-I 3676</v>
          </cell>
        </row>
        <row r="9596">
          <cell r="A9596" t="str">
            <v>SINAPI-I 3679</v>
          </cell>
        </row>
        <row r="9597">
          <cell r="A9597" t="str">
            <v>SINAPI-I 3672</v>
          </cell>
        </row>
        <row r="9598">
          <cell r="A9598" t="str">
            <v>SINAPI-I 3671</v>
          </cell>
        </row>
        <row r="9599">
          <cell r="A9599" t="str">
            <v>SINAPI-I 3673</v>
          </cell>
        </row>
        <row r="9600">
          <cell r="A9600" t="str">
            <v>SINAPI-I 38394</v>
          </cell>
        </row>
        <row r="9601">
          <cell r="A9601" t="str">
            <v>SINAPI-I 3729</v>
          </cell>
        </row>
        <row r="9602">
          <cell r="A9602" t="str">
            <v>SINAPI-I 39357</v>
          </cell>
        </row>
        <row r="9603">
          <cell r="A9603" t="str">
            <v>SINAPI-I 39358</v>
          </cell>
        </row>
        <row r="9604">
          <cell r="A9604" t="str">
            <v>SINAPI-I 39356</v>
          </cell>
        </row>
        <row r="9605">
          <cell r="A9605" t="str">
            <v>SINAPI-I 39355</v>
          </cell>
        </row>
        <row r="9606">
          <cell r="A9606" t="str">
            <v>SINAPI-I 39353</v>
          </cell>
        </row>
        <row r="9607">
          <cell r="A9607" t="str">
            <v>SINAPI-I 39354</v>
          </cell>
        </row>
        <row r="9608">
          <cell r="A9608" t="str">
            <v>SINAPI-I 39398</v>
          </cell>
        </row>
        <row r="9609">
          <cell r="A9609" t="str">
            <v>SINAPI-I 13343</v>
          </cell>
        </row>
        <row r="9610">
          <cell r="A9610" t="str">
            <v>SINAPI-I 12118</v>
          </cell>
        </row>
        <row r="9611">
          <cell r="A9611" t="str">
            <v>SINAPI-I 39482</v>
          </cell>
        </row>
        <row r="9612">
          <cell r="A9612" t="str">
            <v>SINAPI-I 39486</v>
          </cell>
        </row>
        <row r="9613">
          <cell r="A9613" t="str">
            <v>SINAPI-I 39483</v>
          </cell>
        </row>
        <row r="9614">
          <cell r="A9614" t="str">
            <v>SINAPI-I 39487</v>
          </cell>
        </row>
        <row r="9615">
          <cell r="A9615" t="str">
            <v>SINAPI-I 39484</v>
          </cell>
        </row>
        <row r="9616">
          <cell r="A9616" t="str">
            <v>SINAPI-I 39488</v>
          </cell>
        </row>
        <row r="9617">
          <cell r="A9617" t="str">
            <v>SINAPI-I 39485</v>
          </cell>
        </row>
        <row r="9618">
          <cell r="A9618" t="str">
            <v>SINAPI-I 39489</v>
          </cell>
        </row>
        <row r="9619">
          <cell r="A9619" t="str">
            <v>SINAPI-I 39494</v>
          </cell>
        </row>
        <row r="9620">
          <cell r="A9620" t="str">
            <v>SINAPI-I 39490</v>
          </cell>
        </row>
        <row r="9621">
          <cell r="A9621" t="str">
            <v>SINAPI-I 39495</v>
          </cell>
        </row>
        <row r="9622">
          <cell r="A9622" t="str">
            <v>SINAPI-I 39491</v>
          </cell>
        </row>
        <row r="9623">
          <cell r="A9623" t="str">
            <v>SINAPI-I 39496</v>
          </cell>
        </row>
        <row r="9624">
          <cell r="A9624" t="str">
            <v>SINAPI-I 39492</v>
          </cell>
        </row>
        <row r="9625">
          <cell r="A9625" t="str">
            <v>SINAPI-I 39497</v>
          </cell>
        </row>
        <row r="9626">
          <cell r="A9626" t="str">
            <v>SINAPI-I 39493</v>
          </cell>
        </row>
        <row r="9627">
          <cell r="A9627" t="str">
            <v>SINAPI-I 39500</v>
          </cell>
        </row>
        <row r="9628">
          <cell r="A9628" t="str">
            <v>SINAPI-I 39498</v>
          </cell>
        </row>
        <row r="9629">
          <cell r="A9629" t="str">
            <v>SINAPI-I 39501</v>
          </cell>
        </row>
        <row r="9630">
          <cell r="A9630" t="str">
            <v>SINAPI-I 39499</v>
          </cell>
        </row>
        <row r="9631">
          <cell r="A9631" t="str">
            <v>SINAPI-I 3733</v>
          </cell>
        </row>
        <row r="9632">
          <cell r="A9632" t="str">
            <v>SINAPI-I 3731</v>
          </cell>
        </row>
        <row r="9633">
          <cell r="A9633" t="str">
            <v>SINAPI-I 38137</v>
          </cell>
        </row>
        <row r="9634">
          <cell r="A9634" t="str">
            <v>SINAPI-I 38135</v>
          </cell>
        </row>
        <row r="9635">
          <cell r="A9635" t="str">
            <v>SINAPI-I 38138</v>
          </cell>
        </row>
        <row r="9636">
          <cell r="A9636" t="str">
            <v>SINAPI-I 3736</v>
          </cell>
        </row>
        <row r="9637">
          <cell r="A9637" t="str">
            <v>SINAPI-I 3741</v>
          </cell>
        </row>
        <row r="9638">
          <cell r="A9638" t="str">
            <v>SINAPI-I 3745</v>
          </cell>
        </row>
        <row r="9639">
          <cell r="A9639" t="str">
            <v>SINAPI-I 3743</v>
          </cell>
        </row>
        <row r="9640">
          <cell r="A9640" t="str">
            <v>SINAPI-I 3744</v>
          </cell>
        </row>
        <row r="9641">
          <cell r="A9641" t="str">
            <v>SINAPI-I 3739</v>
          </cell>
        </row>
        <row r="9642">
          <cell r="A9642" t="str">
            <v>SINAPI-I 3737</v>
          </cell>
        </row>
        <row r="9643">
          <cell r="A9643" t="str">
            <v>SINAPI-I 3738</v>
          </cell>
        </row>
        <row r="9644">
          <cell r="A9644" t="str">
            <v>SINAPI-I 3747</v>
          </cell>
        </row>
        <row r="9645">
          <cell r="A9645" t="str">
            <v>SINAPI-I 11649</v>
          </cell>
        </row>
        <row r="9646">
          <cell r="A9646" t="str">
            <v>SINAPI-I 11650</v>
          </cell>
        </row>
        <row r="9647">
          <cell r="A9647" t="str">
            <v>SINAPI-I 3742</v>
          </cell>
        </row>
        <row r="9648">
          <cell r="A9648" t="str">
            <v>SINAPI-I 3746</v>
          </cell>
        </row>
        <row r="9649">
          <cell r="A9649" t="str">
            <v>SINAPI-I 21106</v>
          </cell>
        </row>
        <row r="9650">
          <cell r="A9650" t="str">
            <v>SINAPI-I 3755</v>
          </cell>
        </row>
        <row r="9651">
          <cell r="A9651" t="str">
            <v>SINAPI-I 3750</v>
          </cell>
        </row>
        <row r="9652">
          <cell r="A9652" t="str">
            <v>SINAPI-I 3756</v>
          </cell>
        </row>
        <row r="9653">
          <cell r="A9653" t="str">
            <v>SINAPI-I 39377</v>
          </cell>
        </row>
        <row r="9654">
          <cell r="A9654" t="str">
            <v>SINAPI-I 38191</v>
          </cell>
        </row>
        <row r="9655">
          <cell r="A9655" t="str">
            <v>SINAPI-I 39381</v>
          </cell>
        </row>
        <row r="9656">
          <cell r="A9656" t="str">
            <v>SINAPI-I 38780</v>
          </cell>
        </row>
        <row r="9657">
          <cell r="A9657" t="str">
            <v>SINAPI-I 38781</v>
          </cell>
        </row>
        <row r="9658">
          <cell r="A9658" t="str">
            <v>SINAPI-I 38192</v>
          </cell>
        </row>
        <row r="9659">
          <cell r="A9659" t="str">
            <v>SINAPI-I 3753</v>
          </cell>
        </row>
        <row r="9660">
          <cell r="A9660" t="str">
            <v>SINAPI-I 38782</v>
          </cell>
        </row>
        <row r="9661">
          <cell r="A9661" t="str">
            <v>SINAPI-I 38778</v>
          </cell>
        </row>
        <row r="9662">
          <cell r="A9662" t="str">
            <v>SINAPI-I 38779</v>
          </cell>
        </row>
        <row r="9663">
          <cell r="A9663" t="str">
            <v>SINAPI-I 39388</v>
          </cell>
        </row>
        <row r="9664">
          <cell r="A9664" t="str">
            <v>SINAPI-I 39387</v>
          </cell>
        </row>
        <row r="9665">
          <cell r="A9665" t="str">
            <v>SINAPI-I 39386</v>
          </cell>
        </row>
        <row r="9666">
          <cell r="A9666" t="str">
            <v>SINAPI-I 38194</v>
          </cell>
        </row>
        <row r="9667">
          <cell r="A9667" t="str">
            <v>SINAPI-I 38193</v>
          </cell>
        </row>
        <row r="9668">
          <cell r="A9668" t="str">
            <v>SINAPI-I 12216</v>
          </cell>
        </row>
        <row r="9669">
          <cell r="A9669" t="str">
            <v>SINAPI-I 3757</v>
          </cell>
        </row>
        <row r="9670">
          <cell r="A9670" t="str">
            <v>SINAPI-I 3758</v>
          </cell>
        </row>
        <row r="9671">
          <cell r="A9671" t="str">
            <v>SINAPI-I 12214</v>
          </cell>
        </row>
        <row r="9672">
          <cell r="A9672" t="str">
            <v>SINAPI-I 3749</v>
          </cell>
        </row>
        <row r="9673">
          <cell r="A9673" t="str">
            <v>SINAPI-I 3751</v>
          </cell>
        </row>
        <row r="9674">
          <cell r="A9674" t="str">
            <v>SINAPI-I 39376</v>
          </cell>
        </row>
        <row r="9675">
          <cell r="A9675" t="str">
            <v>SINAPI-I 3752</v>
          </cell>
        </row>
        <row r="9676">
          <cell r="A9676" t="str">
            <v>SINAPI-I 746</v>
          </cell>
        </row>
        <row r="9677">
          <cell r="A9677" t="str">
            <v>SINAPI-I 36521</v>
          </cell>
        </row>
        <row r="9678">
          <cell r="A9678" t="str">
            <v>SINAPI-I 36794</v>
          </cell>
        </row>
        <row r="9679">
          <cell r="A9679" t="str">
            <v>SINAPI-I 10426</v>
          </cell>
        </row>
        <row r="9680">
          <cell r="A9680" t="str">
            <v>SINAPI-I 10425</v>
          </cell>
        </row>
        <row r="9681">
          <cell r="A9681" t="str">
            <v>SINAPI-I 10431</v>
          </cell>
        </row>
        <row r="9682">
          <cell r="A9682" t="str">
            <v>SINAPI-I 10429</v>
          </cell>
        </row>
        <row r="9683">
          <cell r="A9683" t="str">
            <v>SINAPI-I 20269</v>
          </cell>
        </row>
        <row r="9684">
          <cell r="A9684" t="str">
            <v>SINAPI-I 20270</v>
          </cell>
        </row>
        <row r="9685">
          <cell r="A9685" t="str">
            <v>SINAPI-I 11696</v>
          </cell>
        </row>
        <row r="9686">
          <cell r="A9686" t="str">
            <v>SINAPI-I 10427</v>
          </cell>
        </row>
        <row r="9687">
          <cell r="A9687" t="str">
            <v>SINAPI-I 10428</v>
          </cell>
        </row>
        <row r="9688">
          <cell r="A9688" t="str">
            <v>SINAPI-I 2354</v>
          </cell>
        </row>
        <row r="9689">
          <cell r="A9689" t="str">
            <v>SINAPI-I 40932</v>
          </cell>
        </row>
        <row r="9690">
          <cell r="A9690" t="str">
            <v>SINAPI-I 10853</v>
          </cell>
        </row>
        <row r="9691">
          <cell r="A9691" t="str">
            <v>SINAPI-I 5093</v>
          </cell>
        </row>
        <row r="9692">
          <cell r="A9692" t="str">
            <v>SINAPI-I 37768</v>
          </cell>
        </row>
        <row r="9693">
          <cell r="A9693" t="str">
            <v>SINAPI-I 37773</v>
          </cell>
        </row>
        <row r="9694">
          <cell r="A9694" t="str">
            <v>SINAPI-I 37769</v>
          </cell>
        </row>
        <row r="9695">
          <cell r="A9695" t="str">
            <v>SINAPI-I 37770</v>
          </cell>
        </row>
        <row r="9696">
          <cell r="A9696" t="str">
            <v>SINAPI-I 38382</v>
          </cell>
        </row>
        <row r="9697">
          <cell r="A9697" t="str">
            <v>SINAPI-I 6091</v>
          </cell>
        </row>
        <row r="9698">
          <cell r="A9698" t="str">
            <v>SINAPI-I 38383</v>
          </cell>
        </row>
        <row r="9699">
          <cell r="A9699" t="str">
            <v>SINAPI-I 3768</v>
          </cell>
        </row>
        <row r="9700">
          <cell r="A9700" t="str">
            <v>SINAPI-I 3767</v>
          </cell>
        </row>
        <row r="9701">
          <cell r="A9701" t="str">
            <v>SINAPI-I 13192</v>
          </cell>
        </row>
        <row r="9702">
          <cell r="A9702" t="str">
            <v>SINAPI-I 38413</v>
          </cell>
        </row>
        <row r="9703">
          <cell r="A9703" t="str">
            <v>SINAPI-I 42440</v>
          </cell>
        </row>
        <row r="9704">
          <cell r="A9704" t="str">
            <v>SINAPI-I 20193</v>
          </cell>
        </row>
        <row r="9705">
          <cell r="A9705" t="str">
            <v>SINAPI-I 10527</v>
          </cell>
        </row>
        <row r="9706">
          <cell r="A9706" t="str">
            <v>SINAPI-I 41805</v>
          </cell>
        </row>
        <row r="9707">
          <cell r="A9707" t="str">
            <v>SINAPI-I 40271</v>
          </cell>
        </row>
        <row r="9708">
          <cell r="A9708" t="str">
            <v>SINAPI-I 40287</v>
          </cell>
        </row>
        <row r="9709">
          <cell r="A9709" t="str">
            <v>SINAPI-I 40295</v>
          </cell>
        </row>
        <row r="9710">
          <cell r="A9710" t="str">
            <v>SINAPI-I 745</v>
          </cell>
        </row>
        <row r="9711">
          <cell r="A9711" t="str">
            <v>SINAPI-I 4084</v>
          </cell>
        </row>
        <row r="9712">
          <cell r="A9712" t="str">
            <v>SINAPI-I 743</v>
          </cell>
        </row>
        <row r="9713">
          <cell r="A9713" t="str">
            <v>SINAPI-I 40293</v>
          </cell>
        </row>
        <row r="9714">
          <cell r="A9714" t="str">
            <v>SINAPI-I 40294</v>
          </cell>
        </row>
        <row r="9715">
          <cell r="A9715" t="str">
            <v>SINAPI-I 4085</v>
          </cell>
        </row>
        <row r="9716">
          <cell r="A9716" t="str">
            <v>SINAPI-I 10775</v>
          </cell>
        </row>
        <row r="9717">
          <cell r="A9717" t="str">
            <v>SINAPI-I 10776</v>
          </cell>
        </row>
        <row r="9718">
          <cell r="A9718" t="str">
            <v>SINAPI-I 10779</v>
          </cell>
        </row>
        <row r="9719">
          <cell r="A9719" t="str">
            <v>SINAPI-I 10777</v>
          </cell>
        </row>
        <row r="9720">
          <cell r="A9720" t="str">
            <v>SINAPI-I 10778</v>
          </cell>
        </row>
        <row r="9721">
          <cell r="A9721" t="str">
            <v>SINAPI-I 40339</v>
          </cell>
        </row>
        <row r="9722">
          <cell r="A9722" t="str">
            <v>SINAPI-I 3355</v>
          </cell>
        </row>
        <row r="9723">
          <cell r="A9723" t="str">
            <v>SINAPI-I 39814</v>
          </cell>
        </row>
        <row r="9724">
          <cell r="A9724" t="str">
            <v>SINAPI-I 10749</v>
          </cell>
        </row>
        <row r="9725">
          <cell r="A9725" t="str">
            <v>SINAPI-I 40290</v>
          </cell>
        </row>
        <row r="9726">
          <cell r="A9726" t="str">
            <v>SINAPI-I 7252</v>
          </cell>
        </row>
        <row r="9727">
          <cell r="A9727" t="str">
            <v>SINAPI-I 4778</v>
          </cell>
        </row>
        <row r="9728">
          <cell r="A9728" t="str">
            <v>SINAPI-I 4780</v>
          </cell>
        </row>
        <row r="9729">
          <cell r="A9729" t="str">
            <v>SINAPI-I 10809</v>
          </cell>
        </row>
        <row r="9730">
          <cell r="A9730" t="str">
            <v>SINAPI-I 10811</v>
          </cell>
        </row>
        <row r="9731">
          <cell r="A9731" t="str">
            <v>SINAPI-I 7247</v>
          </cell>
        </row>
        <row r="9732">
          <cell r="A9732" t="str">
            <v>SINAPI-I 40291</v>
          </cell>
        </row>
        <row r="9733">
          <cell r="A9733" t="str">
            <v>SINAPI-I 40275</v>
          </cell>
        </row>
        <row r="9734">
          <cell r="A9734" t="str">
            <v>SINAPI-I 3777</v>
          </cell>
        </row>
        <row r="9735">
          <cell r="A9735" t="str">
            <v>SINAPI-I 3779</v>
          </cell>
        </row>
        <row r="9736">
          <cell r="A9736" t="str">
            <v>SINAPI-I 3798</v>
          </cell>
        </row>
        <row r="9737">
          <cell r="A9737" t="str">
            <v>SINAPI-I 38769</v>
          </cell>
        </row>
        <row r="9738">
          <cell r="A9738" t="str">
            <v>SINAPI-I 39510</v>
          </cell>
        </row>
        <row r="9739">
          <cell r="A9739" t="str">
            <v>SINAPI-I 38776</v>
          </cell>
        </row>
        <row r="9740">
          <cell r="A9740" t="str">
            <v>SINAPI-I 38774</v>
          </cell>
        </row>
        <row r="9741">
          <cell r="A9741" t="str">
            <v>SINAPI-I 38889</v>
          </cell>
        </row>
        <row r="9742">
          <cell r="A9742" t="str">
            <v>SINAPI-I 38784</v>
          </cell>
        </row>
        <row r="9743">
          <cell r="A9743" t="str">
            <v>SINAPI-I 3788</v>
          </cell>
        </row>
        <row r="9744">
          <cell r="A9744" t="str">
            <v>SINAPI-I 12230</v>
          </cell>
        </row>
        <row r="9745">
          <cell r="A9745" t="str">
            <v>SINAPI-I 3780</v>
          </cell>
        </row>
        <row r="9746">
          <cell r="A9746" t="str">
            <v>SINAPI-I 12231</v>
          </cell>
        </row>
        <row r="9747">
          <cell r="A9747" t="str">
            <v>SINAPI-I 3811</v>
          </cell>
        </row>
        <row r="9748">
          <cell r="A9748" t="str">
            <v>SINAPI-I 12232</v>
          </cell>
        </row>
        <row r="9749">
          <cell r="A9749" t="str">
            <v>SINAPI-I 3799</v>
          </cell>
        </row>
        <row r="9750">
          <cell r="A9750" t="str">
            <v>SINAPI-I 12239</v>
          </cell>
        </row>
        <row r="9751">
          <cell r="A9751" t="str">
            <v>SINAPI-I 38773</v>
          </cell>
        </row>
        <row r="9752">
          <cell r="A9752" t="str">
            <v>SINAPI-I 12271</v>
          </cell>
        </row>
        <row r="9753">
          <cell r="A9753" t="str">
            <v>SINAPI-I 38785</v>
          </cell>
        </row>
        <row r="9754">
          <cell r="A9754" t="str">
            <v>SINAPI-I 38786</v>
          </cell>
        </row>
        <row r="9755">
          <cell r="A9755" t="str">
            <v>SINAPI-I 39385</v>
          </cell>
        </row>
        <row r="9756">
          <cell r="A9756" t="str">
            <v>SINAPI-I 39389</v>
          </cell>
        </row>
        <row r="9757">
          <cell r="A9757" t="str">
            <v>SINAPI-I 39390</v>
          </cell>
        </row>
        <row r="9758">
          <cell r="A9758" t="str">
            <v>SINAPI-I 39391</v>
          </cell>
        </row>
        <row r="9759">
          <cell r="A9759" t="str">
            <v>SINAPI-I 3803</v>
          </cell>
        </row>
        <row r="9760">
          <cell r="A9760" t="str">
            <v>SINAPI-I 38770</v>
          </cell>
        </row>
        <row r="9761">
          <cell r="A9761" t="str">
            <v>SINAPI-I 12267</v>
          </cell>
        </row>
        <row r="9762">
          <cell r="A9762" t="str">
            <v>SINAPI-I 12266</v>
          </cell>
        </row>
        <row r="9763">
          <cell r="A9763" t="str">
            <v>SINAPI-I 39378</v>
          </cell>
        </row>
        <row r="9764">
          <cell r="A9764" t="str">
            <v>SINAPI-I 43543</v>
          </cell>
        </row>
        <row r="9765">
          <cell r="A9765" t="str">
            <v>SINAPI-I 38775</v>
          </cell>
        </row>
        <row r="9766">
          <cell r="A9766" t="str">
            <v>SINAPI-I 21119</v>
          </cell>
        </row>
        <row r="9767">
          <cell r="A9767" t="str">
            <v>SINAPI-I 37974</v>
          </cell>
        </row>
        <row r="9768">
          <cell r="A9768" t="str">
            <v>SINAPI-I 37975</v>
          </cell>
        </row>
        <row r="9769">
          <cell r="A9769" t="str">
            <v>SINAPI-I 37976</v>
          </cell>
        </row>
        <row r="9770">
          <cell r="A9770" t="str">
            <v>SINAPI-I 37977</v>
          </cell>
        </row>
        <row r="9771">
          <cell r="A9771" t="str">
            <v>SINAPI-I 37978</v>
          </cell>
        </row>
        <row r="9772">
          <cell r="A9772" t="str">
            <v>SINAPI-I 37979</v>
          </cell>
        </row>
        <row r="9773">
          <cell r="A9773" t="str">
            <v>SINAPI-I 37980</v>
          </cell>
        </row>
        <row r="9774">
          <cell r="A9774" t="str">
            <v>SINAPI-I 36147</v>
          </cell>
        </row>
        <row r="9775">
          <cell r="A9775" t="str">
            <v>SINAPI-I 12731</v>
          </cell>
        </row>
        <row r="9776">
          <cell r="A9776" t="str">
            <v>SINAPI-I 12723</v>
          </cell>
        </row>
        <row r="9777">
          <cell r="A9777" t="str">
            <v>SINAPI-I 12724</v>
          </cell>
        </row>
        <row r="9778">
          <cell r="A9778" t="str">
            <v>SINAPI-I 12725</v>
          </cell>
        </row>
        <row r="9779">
          <cell r="A9779" t="str">
            <v>SINAPI-I 12726</v>
          </cell>
        </row>
        <row r="9780">
          <cell r="A9780" t="str">
            <v>SINAPI-I 12727</v>
          </cell>
        </row>
        <row r="9781">
          <cell r="A9781" t="str">
            <v>SINAPI-I 12728</v>
          </cell>
        </row>
        <row r="9782">
          <cell r="A9782" t="str">
            <v>SINAPI-I 12729</v>
          </cell>
        </row>
        <row r="9783">
          <cell r="A9783" t="str">
            <v>SINAPI-I 12730</v>
          </cell>
        </row>
        <row r="9784">
          <cell r="A9784" t="str">
            <v>SINAPI-I 3840</v>
          </cell>
        </row>
        <row r="9785">
          <cell r="A9785" t="str">
            <v>SINAPI-I 3838</v>
          </cell>
        </row>
        <row r="9786">
          <cell r="A9786" t="str">
            <v>SINAPI-I 3844</v>
          </cell>
        </row>
        <row r="9787">
          <cell r="A9787" t="str">
            <v>SINAPI-I 3839</v>
          </cell>
        </row>
        <row r="9788">
          <cell r="A9788" t="str">
            <v>SINAPI-I 3843</v>
          </cell>
        </row>
        <row r="9789">
          <cell r="A9789" t="str">
            <v>SINAPI-I 3900</v>
          </cell>
        </row>
        <row r="9790">
          <cell r="A9790" t="str">
            <v>SINAPI-I 3846</v>
          </cell>
        </row>
        <row r="9791">
          <cell r="A9791" t="str">
            <v>SINAPI-I 3886</v>
          </cell>
        </row>
        <row r="9792">
          <cell r="A9792" t="str">
            <v>SINAPI-I 3854</v>
          </cell>
        </row>
        <row r="9793">
          <cell r="A9793" t="str">
            <v>SINAPI-I 3873</v>
          </cell>
        </row>
        <row r="9794">
          <cell r="A9794" t="str">
            <v>SINAPI-I 38021</v>
          </cell>
        </row>
        <row r="9795">
          <cell r="A9795" t="str">
            <v>SINAPI-I 3847</v>
          </cell>
        </row>
        <row r="9796">
          <cell r="A9796" t="str">
            <v>SINAPI-I 38022</v>
          </cell>
        </row>
        <row r="9797">
          <cell r="A9797" t="str">
            <v>SINAPI-I 3833</v>
          </cell>
        </row>
        <row r="9798">
          <cell r="A9798" t="str">
            <v>SINAPI-I 3835</v>
          </cell>
        </row>
        <row r="9799">
          <cell r="A9799" t="str">
            <v>SINAPI-I 3836</v>
          </cell>
        </row>
        <row r="9800">
          <cell r="A9800" t="str">
            <v>SINAPI-I 3830</v>
          </cell>
        </row>
        <row r="9801">
          <cell r="A9801" t="str">
            <v>SINAPI-I 3831</v>
          </cell>
        </row>
        <row r="9802">
          <cell r="A9802" t="str">
            <v>SINAPI-I 37981</v>
          </cell>
        </row>
        <row r="9803">
          <cell r="A9803" t="str">
            <v>SINAPI-I 37982</v>
          </cell>
        </row>
        <row r="9804">
          <cell r="A9804" t="str">
            <v>SINAPI-I 37983</v>
          </cell>
        </row>
        <row r="9805">
          <cell r="A9805" t="str">
            <v>SINAPI-I 37984</v>
          </cell>
        </row>
        <row r="9806">
          <cell r="A9806" t="str">
            <v>SINAPI-I 37985</v>
          </cell>
        </row>
        <row r="9807">
          <cell r="A9807" t="str">
            <v>SINAPI-I 3826</v>
          </cell>
        </row>
        <row r="9808">
          <cell r="A9808" t="str">
            <v>SINAPI-I 3825</v>
          </cell>
        </row>
        <row r="9809">
          <cell r="A9809" t="str">
            <v>SINAPI-I 3827</v>
          </cell>
        </row>
        <row r="9810">
          <cell r="A9810" t="str">
            <v>SINAPI-I 20165</v>
          </cell>
        </row>
        <row r="9811">
          <cell r="A9811" t="str">
            <v>SINAPI-I 20166</v>
          </cell>
        </row>
        <row r="9812">
          <cell r="A9812" t="str">
            <v>SINAPI-I 20164</v>
          </cell>
        </row>
        <row r="9813">
          <cell r="A9813" t="str">
            <v>SINAPI-I 3893</v>
          </cell>
        </row>
        <row r="9814">
          <cell r="A9814" t="str">
            <v>SINAPI-I 3848</v>
          </cell>
        </row>
        <row r="9815">
          <cell r="A9815" t="str">
            <v>SINAPI-I 3895</v>
          </cell>
        </row>
        <row r="9816">
          <cell r="A9816" t="str">
            <v>SINAPI-I 12404</v>
          </cell>
        </row>
        <row r="9817">
          <cell r="A9817" t="str">
            <v>SINAPI-I 3939</v>
          </cell>
        </row>
        <row r="9818">
          <cell r="A9818" t="str">
            <v>SINAPI-I 3911</v>
          </cell>
        </row>
        <row r="9819">
          <cell r="A9819" t="str">
            <v>SINAPI-I 3908</v>
          </cell>
        </row>
        <row r="9820">
          <cell r="A9820" t="str">
            <v>SINAPI-I 3910</v>
          </cell>
        </row>
        <row r="9821">
          <cell r="A9821" t="str">
            <v>SINAPI-I 3913</v>
          </cell>
        </row>
        <row r="9822">
          <cell r="A9822" t="str">
            <v>SINAPI-I 3912</v>
          </cell>
        </row>
        <row r="9823">
          <cell r="A9823" t="str">
            <v>SINAPI-I 3909</v>
          </cell>
        </row>
        <row r="9824">
          <cell r="A9824" t="str">
            <v>SINAPI-I 3914</v>
          </cell>
        </row>
        <row r="9825">
          <cell r="A9825" t="str">
            <v>SINAPI-I 3915</v>
          </cell>
        </row>
        <row r="9826">
          <cell r="A9826" t="str">
            <v>SINAPI-I 3916</v>
          </cell>
        </row>
        <row r="9827">
          <cell r="A9827" t="str">
            <v>SINAPI-I 3917</v>
          </cell>
        </row>
        <row r="9828">
          <cell r="A9828" t="str">
            <v>SINAPI-I 1904</v>
          </cell>
        </row>
        <row r="9829">
          <cell r="A9829" t="str">
            <v>SINAPI-I 1899</v>
          </cell>
        </row>
        <row r="9830">
          <cell r="A9830" t="str">
            <v>SINAPI-I 1900</v>
          </cell>
        </row>
        <row r="9831">
          <cell r="A9831" t="str">
            <v>SINAPI-I 12407</v>
          </cell>
        </row>
        <row r="9832">
          <cell r="A9832" t="str">
            <v>SINAPI-I 12408</v>
          </cell>
        </row>
        <row r="9833">
          <cell r="A9833" t="str">
            <v>SINAPI-I 12409</v>
          </cell>
        </row>
        <row r="9834">
          <cell r="A9834" t="str">
            <v>SINAPI-I 12410</v>
          </cell>
        </row>
        <row r="9835">
          <cell r="A9835" t="str">
            <v>SINAPI-I 3936</v>
          </cell>
        </row>
        <row r="9836">
          <cell r="A9836" t="str">
            <v>SINAPI-I 3922</v>
          </cell>
        </row>
        <row r="9837">
          <cell r="A9837" t="str">
            <v>SINAPI-I 3924</v>
          </cell>
        </row>
        <row r="9838">
          <cell r="A9838" t="str">
            <v>SINAPI-I 3923</v>
          </cell>
        </row>
        <row r="9839">
          <cell r="A9839" t="str">
            <v>SINAPI-I 3937</v>
          </cell>
        </row>
        <row r="9840">
          <cell r="A9840" t="str">
            <v>SINAPI-I 3921</v>
          </cell>
        </row>
        <row r="9841">
          <cell r="A9841" t="str">
            <v>SINAPI-I 3920</v>
          </cell>
        </row>
        <row r="9842">
          <cell r="A9842" t="str">
            <v>SINAPI-I 3938</v>
          </cell>
        </row>
        <row r="9843">
          <cell r="A9843" t="str">
            <v>SINAPI-I 3919</v>
          </cell>
        </row>
        <row r="9844">
          <cell r="A9844" t="str">
            <v>SINAPI-I 3927</v>
          </cell>
        </row>
        <row r="9845">
          <cell r="A9845" t="str">
            <v>SINAPI-I 3928</v>
          </cell>
        </row>
        <row r="9846">
          <cell r="A9846" t="str">
            <v>SINAPI-I 3926</v>
          </cell>
        </row>
        <row r="9847">
          <cell r="A9847" t="str">
            <v>SINAPI-I 3935</v>
          </cell>
        </row>
        <row r="9848">
          <cell r="A9848" t="str">
            <v>SINAPI-I 3925</v>
          </cell>
        </row>
        <row r="9849">
          <cell r="A9849" t="str">
            <v>SINAPI-I 12406</v>
          </cell>
        </row>
        <row r="9850">
          <cell r="A9850" t="str">
            <v>SINAPI-I 3929</v>
          </cell>
        </row>
        <row r="9851">
          <cell r="A9851" t="str">
            <v>SINAPI-I 3931</v>
          </cell>
        </row>
        <row r="9852">
          <cell r="A9852" t="str">
            <v>SINAPI-I 3930</v>
          </cell>
        </row>
        <row r="9853">
          <cell r="A9853" t="str">
            <v>SINAPI-I 3932</v>
          </cell>
        </row>
        <row r="9854">
          <cell r="A9854" t="str">
            <v>SINAPI-I 3933</v>
          </cell>
        </row>
        <row r="9855">
          <cell r="A9855" t="str">
            <v>SINAPI-I 3934</v>
          </cell>
        </row>
        <row r="9856">
          <cell r="A9856" t="str">
            <v>SINAPI-I 40355</v>
          </cell>
        </row>
        <row r="9857">
          <cell r="A9857" t="str">
            <v>SINAPI-I 40364</v>
          </cell>
        </row>
        <row r="9858">
          <cell r="A9858" t="str">
            <v>SINAPI-I 40361</v>
          </cell>
        </row>
        <row r="9859">
          <cell r="A9859" t="str">
            <v>SINAPI-I 40358</v>
          </cell>
        </row>
        <row r="9860">
          <cell r="A9860" t="str">
            <v>SINAPI-I 40370</v>
          </cell>
        </row>
        <row r="9861">
          <cell r="A9861" t="str">
            <v>SINAPI-I 40367</v>
          </cell>
        </row>
        <row r="9862">
          <cell r="A9862" t="str">
            <v>SINAPI-I 40373</v>
          </cell>
        </row>
        <row r="9863">
          <cell r="A9863" t="str">
            <v>SINAPI-I 38947</v>
          </cell>
        </row>
        <row r="9864">
          <cell r="A9864" t="str">
            <v>SINAPI-I 38948</v>
          </cell>
        </row>
        <row r="9865">
          <cell r="A9865" t="str">
            <v>SINAPI-I 38949</v>
          </cell>
        </row>
        <row r="9866">
          <cell r="A9866" t="str">
            <v>SINAPI-I 38951</v>
          </cell>
        </row>
        <row r="9867">
          <cell r="A9867" t="str">
            <v>SINAPI-I 39312</v>
          </cell>
        </row>
        <row r="9868">
          <cell r="A9868" t="str">
            <v>SINAPI-I 39313</v>
          </cell>
        </row>
        <row r="9869">
          <cell r="A9869" t="str">
            <v>SINAPI-I 38950</v>
          </cell>
        </row>
        <row r="9870">
          <cell r="A9870" t="str">
            <v>SINAPI-I 39314</v>
          </cell>
        </row>
        <row r="9871">
          <cell r="A9871" t="str">
            <v>SINAPI-I 3907</v>
          </cell>
        </row>
        <row r="9872">
          <cell r="A9872" t="str">
            <v>SINAPI-I 3889</v>
          </cell>
        </row>
        <row r="9873">
          <cell r="A9873" t="str">
            <v>SINAPI-I 3868</v>
          </cell>
        </row>
        <row r="9874">
          <cell r="A9874" t="str">
            <v>SINAPI-I 3869</v>
          </cell>
        </row>
        <row r="9875">
          <cell r="A9875" t="str">
            <v>SINAPI-I 3872</v>
          </cell>
        </row>
        <row r="9876">
          <cell r="A9876" t="str">
            <v>SINAPI-I 3850</v>
          </cell>
        </row>
        <row r="9877">
          <cell r="A9877" t="str">
            <v>SINAPI-I 38023</v>
          </cell>
        </row>
        <row r="9878">
          <cell r="A9878" t="str">
            <v>SINAPI-I 37986</v>
          </cell>
        </row>
        <row r="9879">
          <cell r="A9879" t="str">
            <v>SINAPI-I 37987</v>
          </cell>
        </row>
        <row r="9880">
          <cell r="A9880" t="str">
            <v>SINAPI-I 37988</v>
          </cell>
        </row>
        <row r="9881">
          <cell r="A9881" t="str">
            <v>SINAPI-I 21120</v>
          </cell>
        </row>
        <row r="9882">
          <cell r="A9882" t="str">
            <v>SINAPI-I 39318</v>
          </cell>
        </row>
        <row r="9883">
          <cell r="A9883" t="str">
            <v>SINAPI-I 20162</v>
          </cell>
        </row>
        <row r="9884">
          <cell r="A9884" t="str">
            <v>SINAPI-I 40366</v>
          </cell>
        </row>
        <row r="9885">
          <cell r="A9885" t="str">
            <v>SINAPI-I 40363</v>
          </cell>
        </row>
        <row r="9886">
          <cell r="A9886" t="str">
            <v>SINAPI-I 40354</v>
          </cell>
        </row>
        <row r="9887">
          <cell r="A9887" t="str">
            <v>SINAPI-I 40360</v>
          </cell>
        </row>
        <row r="9888">
          <cell r="A9888" t="str">
            <v>SINAPI-I 40372</v>
          </cell>
        </row>
        <row r="9889">
          <cell r="A9889" t="str">
            <v>SINAPI-I 40369</v>
          </cell>
        </row>
        <row r="9890">
          <cell r="A9890" t="str">
            <v>SINAPI-I 40357</v>
          </cell>
        </row>
        <row r="9891">
          <cell r="A9891" t="str">
            <v>SINAPI-I 40375</v>
          </cell>
        </row>
        <row r="9892">
          <cell r="A9892" t="str">
            <v>SINAPI-I 1893</v>
          </cell>
        </row>
        <row r="9893">
          <cell r="A9893" t="str">
            <v>SINAPI-I 1902</v>
          </cell>
        </row>
        <row r="9894">
          <cell r="A9894" t="str">
            <v>SINAPI-I 1901</v>
          </cell>
        </row>
        <row r="9895">
          <cell r="A9895" t="str">
            <v>SINAPI-I 1892</v>
          </cell>
        </row>
        <row r="9896">
          <cell r="A9896" t="str">
            <v>SINAPI-I 1907</v>
          </cell>
        </row>
        <row r="9897">
          <cell r="A9897" t="str">
            <v>SINAPI-I 1894</v>
          </cell>
        </row>
        <row r="9898">
          <cell r="A9898" t="str">
            <v>SINAPI-I 1891</v>
          </cell>
        </row>
        <row r="9899">
          <cell r="A9899" t="str">
            <v>SINAPI-I 1896</v>
          </cell>
        </row>
        <row r="9900">
          <cell r="A9900" t="str">
            <v>SINAPI-I 1895</v>
          </cell>
        </row>
        <row r="9901">
          <cell r="A9901" t="str">
            <v>SINAPI-I 2641</v>
          </cell>
        </row>
        <row r="9902">
          <cell r="A9902" t="str">
            <v>SINAPI-I 2636</v>
          </cell>
        </row>
        <row r="9903">
          <cell r="A9903" t="str">
            <v>SINAPI-I 2637</v>
          </cell>
        </row>
        <row r="9904">
          <cell r="A9904" t="str">
            <v>SINAPI-I 2638</v>
          </cell>
        </row>
        <row r="9905">
          <cell r="A9905" t="str">
            <v>SINAPI-I 2639</v>
          </cell>
        </row>
        <row r="9906">
          <cell r="A9906" t="str">
            <v>SINAPI-I 2644</v>
          </cell>
        </row>
        <row r="9907">
          <cell r="A9907" t="str">
            <v>SINAPI-I 2643</v>
          </cell>
        </row>
        <row r="9908">
          <cell r="A9908" t="str">
            <v>SINAPI-I 2640</v>
          </cell>
        </row>
        <row r="9909">
          <cell r="A9909" t="str">
            <v>SINAPI-I 2642</v>
          </cell>
        </row>
        <row r="9910">
          <cell r="A9910" t="str">
            <v>SINAPI-I 38943</v>
          </cell>
        </row>
        <row r="9911">
          <cell r="A9911" t="str">
            <v>SINAPI-I 38944</v>
          </cell>
        </row>
        <row r="9912">
          <cell r="A9912" t="str">
            <v>SINAPI-I 38945</v>
          </cell>
        </row>
        <row r="9913">
          <cell r="A9913" t="str">
            <v>SINAPI-I 38946</v>
          </cell>
        </row>
        <row r="9914">
          <cell r="A9914" t="str">
            <v>SINAPI-I 39308</v>
          </cell>
        </row>
        <row r="9915">
          <cell r="A9915" t="str">
            <v>SINAPI-I 39309</v>
          </cell>
        </row>
        <row r="9916">
          <cell r="A9916" t="str">
            <v>SINAPI-I 39310</v>
          </cell>
        </row>
        <row r="9917">
          <cell r="A9917" t="str">
            <v>SINAPI-I 39311</v>
          </cell>
        </row>
        <row r="9918">
          <cell r="A9918" t="str">
            <v>SINAPI-I 39855</v>
          </cell>
        </row>
        <row r="9919">
          <cell r="A9919" t="str">
            <v>SINAPI-I 39856</v>
          </cell>
        </row>
        <row r="9920">
          <cell r="A9920" t="str">
            <v>SINAPI-I 39857</v>
          </cell>
        </row>
        <row r="9921">
          <cell r="A9921" t="str">
            <v>SINAPI-I 39858</v>
          </cell>
        </row>
        <row r="9922">
          <cell r="A9922" t="str">
            <v>SINAPI-I 39859</v>
          </cell>
        </row>
        <row r="9923">
          <cell r="A9923" t="str">
            <v>SINAPI-I 39860</v>
          </cell>
        </row>
        <row r="9924">
          <cell r="A9924" t="str">
            <v>SINAPI-I 39861</v>
          </cell>
        </row>
        <row r="9925">
          <cell r="A9925" t="str">
            <v>SINAPI-I 38447</v>
          </cell>
        </row>
        <row r="9926">
          <cell r="A9926" t="str">
            <v>SINAPI-I 36320</v>
          </cell>
        </row>
        <row r="9927">
          <cell r="A9927" t="str">
            <v>SINAPI-I 36324</v>
          </cell>
        </row>
        <row r="9928">
          <cell r="A9928" t="str">
            <v>SINAPI-I 38441</v>
          </cell>
        </row>
        <row r="9929">
          <cell r="A9929" t="str">
            <v>SINAPI-I 38442</v>
          </cell>
        </row>
        <row r="9930">
          <cell r="A9930" t="str">
            <v>SINAPI-I 38443</v>
          </cell>
        </row>
        <row r="9931">
          <cell r="A9931" t="str">
            <v>SINAPI-I 38444</v>
          </cell>
        </row>
        <row r="9932">
          <cell r="A9932" t="str">
            <v>SINAPI-I 38445</v>
          </cell>
        </row>
        <row r="9933">
          <cell r="A9933" t="str">
            <v>SINAPI-I 38446</v>
          </cell>
        </row>
        <row r="9934">
          <cell r="A9934" t="str">
            <v>SINAPI-I 3867</v>
          </cell>
        </row>
        <row r="9935">
          <cell r="A9935" t="str">
            <v>SINAPI-I 3861</v>
          </cell>
        </row>
        <row r="9936">
          <cell r="A9936" t="str">
            <v>SINAPI-I 3904</v>
          </cell>
        </row>
        <row r="9937">
          <cell r="A9937" t="str">
            <v>SINAPI-I 3903</v>
          </cell>
        </row>
        <row r="9938">
          <cell r="A9938" t="str">
            <v>SINAPI-I 3862</v>
          </cell>
        </row>
        <row r="9939">
          <cell r="A9939" t="str">
            <v>SINAPI-I 3863</v>
          </cell>
        </row>
        <row r="9940">
          <cell r="A9940" t="str">
            <v>SINAPI-I 3864</v>
          </cell>
        </row>
        <row r="9941">
          <cell r="A9941" t="str">
            <v>SINAPI-I 3865</v>
          </cell>
        </row>
        <row r="9942">
          <cell r="A9942" t="str">
            <v>SINAPI-I 3866</v>
          </cell>
        </row>
        <row r="9943">
          <cell r="A9943" t="str">
            <v>SINAPI-I 3902</v>
          </cell>
        </row>
        <row r="9944">
          <cell r="A9944" t="str">
            <v>SINAPI-I 3878</v>
          </cell>
        </row>
        <row r="9945">
          <cell r="A9945" t="str">
            <v>SINAPI-I 3877</v>
          </cell>
        </row>
        <row r="9946">
          <cell r="A9946" t="str">
            <v>SINAPI-I 3879</v>
          </cell>
        </row>
        <row r="9947">
          <cell r="A9947" t="str">
            <v>SINAPI-I 3880</v>
          </cell>
        </row>
        <row r="9948">
          <cell r="A9948" t="str">
            <v>SINAPI-I 12892</v>
          </cell>
        </row>
        <row r="9949">
          <cell r="A9949" t="str">
            <v>SINAPI-I 3883</v>
          </cell>
        </row>
        <row r="9950">
          <cell r="A9950" t="str">
            <v>SINAPI-I 3876</v>
          </cell>
        </row>
        <row r="9951">
          <cell r="A9951" t="str">
            <v>SINAPI-I 3884</v>
          </cell>
        </row>
        <row r="9952">
          <cell r="A9952" t="str">
            <v>SINAPI-I 3837</v>
          </cell>
        </row>
        <row r="9953">
          <cell r="A9953" t="str">
            <v>SINAPI-I 3845</v>
          </cell>
        </row>
        <row r="9954">
          <cell r="A9954" t="str">
            <v>SINAPI-I 11045</v>
          </cell>
        </row>
        <row r="9955">
          <cell r="A9955" t="str">
            <v>SINAPI-I 20170</v>
          </cell>
        </row>
        <row r="9956">
          <cell r="A9956" t="str">
            <v>SINAPI-I 20171</v>
          </cell>
        </row>
        <row r="9957">
          <cell r="A9957" t="str">
            <v>SINAPI-I 20167</v>
          </cell>
        </row>
        <row r="9958">
          <cell r="A9958" t="str">
            <v>SINAPI-I 20168</v>
          </cell>
        </row>
        <row r="9959">
          <cell r="A9959" t="str">
            <v>SINAPI-I 20169</v>
          </cell>
        </row>
        <row r="9960">
          <cell r="A9960" t="str">
            <v>SINAPI-I 3899</v>
          </cell>
        </row>
        <row r="9961">
          <cell r="A9961" t="str">
            <v>SINAPI-I 38676</v>
          </cell>
        </row>
        <row r="9962">
          <cell r="A9962" t="str">
            <v>SINAPI-I 3897</v>
          </cell>
        </row>
        <row r="9963">
          <cell r="A9963" t="str">
            <v>SINAPI-I 3875</v>
          </cell>
        </row>
        <row r="9964">
          <cell r="A9964" t="str">
            <v>SINAPI-I 3898</v>
          </cell>
        </row>
        <row r="9965">
          <cell r="A9965" t="str">
            <v>SINAPI-I 3855</v>
          </cell>
        </row>
        <row r="9966">
          <cell r="A9966" t="str">
            <v>SINAPI-I 3874</v>
          </cell>
        </row>
        <row r="9967">
          <cell r="A9967" t="str">
            <v>SINAPI-I 3870</v>
          </cell>
        </row>
        <row r="9968">
          <cell r="A9968" t="str">
            <v>SINAPI-I 38678</v>
          </cell>
        </row>
        <row r="9969">
          <cell r="A9969" t="str">
            <v>SINAPI-I 3859</v>
          </cell>
        </row>
        <row r="9970">
          <cell r="A9970" t="str">
            <v>SINAPI-I 3856</v>
          </cell>
        </row>
        <row r="9971">
          <cell r="A9971" t="str">
            <v>SINAPI-I 3906</v>
          </cell>
        </row>
        <row r="9972">
          <cell r="A9972" t="str">
            <v>SINAPI-I 3860</v>
          </cell>
        </row>
        <row r="9973">
          <cell r="A9973" t="str">
            <v>SINAPI-I 3905</v>
          </cell>
        </row>
        <row r="9974">
          <cell r="A9974" t="str">
            <v>SINAPI-I 3871</v>
          </cell>
        </row>
        <row r="9975">
          <cell r="A9975" t="str">
            <v>SINAPI-I 37429</v>
          </cell>
        </row>
        <row r="9976">
          <cell r="A9976" t="str">
            <v>SINAPI-I 37426</v>
          </cell>
        </row>
        <row r="9977">
          <cell r="A9977" t="str">
            <v>SINAPI-I 37427</v>
          </cell>
        </row>
        <row r="9978">
          <cell r="A9978" t="str">
            <v>SINAPI-I 37424</v>
          </cell>
        </row>
        <row r="9979">
          <cell r="A9979" t="str">
            <v>SINAPI-I 37428</v>
          </cell>
        </row>
        <row r="9980">
          <cell r="A9980" t="str">
            <v>SINAPI-I 37425</v>
          </cell>
        </row>
        <row r="9981">
          <cell r="A9981" t="str">
            <v>SINAPI-I 11519</v>
          </cell>
        </row>
        <row r="9982">
          <cell r="A9982" t="str">
            <v>SINAPI-I 11520</v>
          </cell>
        </row>
        <row r="9983">
          <cell r="A9983" t="str">
            <v>SINAPI-I 11518</v>
          </cell>
        </row>
        <row r="9984">
          <cell r="A9984" t="str">
            <v>SINAPI-I 38473</v>
          </cell>
        </row>
        <row r="9985">
          <cell r="A9985" t="str">
            <v>SINAPI-I 4244</v>
          </cell>
        </row>
        <row r="9986">
          <cell r="A9986" t="str">
            <v>SINAPI-I 40977</v>
          </cell>
        </row>
        <row r="9987">
          <cell r="A9987" t="str">
            <v>SINAPI-I 2742</v>
          </cell>
        </row>
        <row r="9988">
          <cell r="A9988" t="str">
            <v>SINAPI-I 2748</v>
          </cell>
        </row>
        <row r="9989">
          <cell r="A9989" t="str">
            <v>SINAPI-I 2736</v>
          </cell>
        </row>
        <row r="9990">
          <cell r="A9990" t="str">
            <v>SINAPI-I 2745</v>
          </cell>
        </row>
        <row r="9991">
          <cell r="A9991" t="str">
            <v>SINAPI-I 2751</v>
          </cell>
        </row>
        <row r="9992">
          <cell r="A9992" t="str">
            <v>SINAPI-I 14439</v>
          </cell>
        </row>
        <row r="9993">
          <cell r="A9993" t="str">
            <v>SINAPI-I 2731</v>
          </cell>
        </row>
        <row r="9994">
          <cell r="A9994" t="str">
            <v>SINAPI-I 21138</v>
          </cell>
        </row>
        <row r="9995">
          <cell r="A9995" t="str">
            <v>SINAPI-I 2747</v>
          </cell>
        </row>
        <row r="9996">
          <cell r="A9996" t="str">
            <v>SINAPI-I 4115</v>
          </cell>
        </row>
        <row r="9997">
          <cell r="A9997" t="str">
            <v>SINAPI-I 2729</v>
          </cell>
        </row>
        <row r="9998">
          <cell r="A9998" t="str">
            <v>SINAPI-I 4119</v>
          </cell>
        </row>
        <row r="9999">
          <cell r="A9999" t="str">
            <v>SINAPI-I 2794</v>
          </cell>
        </row>
        <row r="10000">
          <cell r="A10000" t="str">
            <v>SINAPI-I 2788</v>
          </cell>
        </row>
        <row r="10001">
          <cell r="A10001" t="str">
            <v>SINAPI-I 4006</v>
          </cell>
        </row>
        <row r="10002">
          <cell r="A10002" t="str">
            <v>SINAPI-I 36151</v>
          </cell>
        </row>
        <row r="10003">
          <cell r="A10003" t="str">
            <v>SINAPI-I 37457</v>
          </cell>
        </row>
        <row r="10004">
          <cell r="A10004" t="str">
            <v>SINAPI-I 37456</v>
          </cell>
        </row>
        <row r="10005">
          <cell r="A10005" t="str">
            <v>SINAPI-I 37461</v>
          </cell>
        </row>
        <row r="10006">
          <cell r="A10006" t="str">
            <v>SINAPI-I 37460</v>
          </cell>
        </row>
        <row r="10007">
          <cell r="A10007" t="str">
            <v>SINAPI-I 37458</v>
          </cell>
        </row>
        <row r="10008">
          <cell r="A10008" t="str">
            <v>SINAPI-I 37454</v>
          </cell>
        </row>
        <row r="10009">
          <cell r="A10009" t="str">
            <v>SINAPI-I 37455</v>
          </cell>
        </row>
        <row r="10010">
          <cell r="A10010" t="str">
            <v>SINAPI-I 37459</v>
          </cell>
        </row>
        <row r="10011">
          <cell r="A10011" t="str">
            <v>SINAPI-I 21029</v>
          </cell>
        </row>
        <row r="10012">
          <cell r="A10012" t="str">
            <v>SINAPI-I 21030</v>
          </cell>
        </row>
        <row r="10013">
          <cell r="A10013" t="str">
            <v>SINAPI-I 21031</v>
          </cell>
        </row>
        <row r="10014">
          <cell r="A10014" t="str">
            <v>SINAPI-I 21032</v>
          </cell>
        </row>
        <row r="10015">
          <cell r="A10015" t="str">
            <v>SINAPI-I 37527</v>
          </cell>
        </row>
        <row r="10016">
          <cell r="A10016" t="str">
            <v>SINAPI-I 37528</v>
          </cell>
        </row>
        <row r="10017">
          <cell r="A10017" t="str">
            <v>SINAPI-I 37529</v>
          </cell>
        </row>
        <row r="10018">
          <cell r="A10018" t="str">
            <v>SINAPI-I 37530</v>
          </cell>
        </row>
        <row r="10019">
          <cell r="A10019" t="str">
            <v>SINAPI-I 21034</v>
          </cell>
        </row>
        <row r="10020">
          <cell r="A10020" t="str">
            <v>SINAPI-I 37531</v>
          </cell>
        </row>
        <row r="10021">
          <cell r="A10021" t="str">
            <v>SINAPI-I 21036</v>
          </cell>
        </row>
        <row r="10022">
          <cell r="A10022" t="str">
            <v>SINAPI-I 21037</v>
          </cell>
        </row>
        <row r="10023">
          <cell r="A10023" t="str">
            <v>SINAPI-I 20185</v>
          </cell>
        </row>
        <row r="10024">
          <cell r="A10024" t="str">
            <v>SINAPI-I 20260</v>
          </cell>
        </row>
        <row r="10025">
          <cell r="A10025" t="str">
            <v>SINAPI-I 37523</v>
          </cell>
        </row>
        <row r="10026">
          <cell r="A10026" t="str">
            <v>SINAPI-I 37515</v>
          </cell>
        </row>
        <row r="10027">
          <cell r="A10027" t="str">
            <v>SINAPI-I 12899</v>
          </cell>
        </row>
        <row r="10028">
          <cell r="A10028" t="str">
            <v>SINAPI-I 12898</v>
          </cell>
        </row>
        <row r="10029">
          <cell r="A10029" t="str">
            <v>SINAPI-I 42528</v>
          </cell>
        </row>
        <row r="10030">
          <cell r="A10030" t="str">
            <v>SINAPI-I 39696</v>
          </cell>
        </row>
        <row r="10031">
          <cell r="A10031" t="str">
            <v>SINAPI-I 39700</v>
          </cell>
        </row>
        <row r="10032">
          <cell r="A10032" t="str">
            <v>SINAPI-I 11621</v>
          </cell>
        </row>
        <row r="10033">
          <cell r="A10033" t="str">
            <v>SINAPI-I 4014</v>
          </cell>
        </row>
        <row r="10034">
          <cell r="A10034" t="str">
            <v>SINAPI-I 4015</v>
          </cell>
        </row>
        <row r="10035">
          <cell r="A10035" t="str">
            <v>SINAPI-I 4017</v>
          </cell>
        </row>
        <row r="10036">
          <cell r="A10036" t="str">
            <v>SINAPI-I 4016</v>
          </cell>
        </row>
        <row r="10037">
          <cell r="A10037" t="str">
            <v>SINAPI-I 39699</v>
          </cell>
        </row>
        <row r="10038">
          <cell r="A10038" t="str">
            <v>SINAPI-I 38544</v>
          </cell>
        </row>
        <row r="10039">
          <cell r="A10039" t="str">
            <v>SINAPI-I 38545</v>
          </cell>
        </row>
        <row r="10040">
          <cell r="A10040" t="str">
            <v>SINAPI-I 42527</v>
          </cell>
        </row>
        <row r="10041">
          <cell r="A10041" t="str">
            <v>SINAPI-I 39323</v>
          </cell>
        </row>
        <row r="10042">
          <cell r="A10042" t="str">
            <v>SINAPI-I 626</v>
          </cell>
        </row>
        <row r="10043">
          <cell r="A10043" t="str">
            <v>SINAPI-I 25860</v>
          </cell>
        </row>
        <row r="10044">
          <cell r="A10044" t="str">
            <v>SINAPI-I 25861</v>
          </cell>
        </row>
        <row r="10045">
          <cell r="A10045" t="str">
            <v>SINAPI-I 25862</v>
          </cell>
        </row>
        <row r="10046">
          <cell r="A10046" t="str">
            <v>SINAPI-I 25863</v>
          </cell>
        </row>
        <row r="10047">
          <cell r="A10047" t="str">
            <v>SINAPI-I 25864</v>
          </cell>
        </row>
        <row r="10048">
          <cell r="A10048" t="str">
            <v>SINAPI-I 25865</v>
          </cell>
        </row>
        <row r="10049">
          <cell r="A10049" t="str">
            <v>SINAPI-I 25866</v>
          </cell>
        </row>
        <row r="10050">
          <cell r="A10050" t="str">
            <v>SINAPI-I 25868</v>
          </cell>
        </row>
        <row r="10051">
          <cell r="A10051" t="str">
            <v>SINAPI-I 25869</v>
          </cell>
        </row>
        <row r="10052">
          <cell r="A10052" t="str">
            <v>SINAPI-I 25870</v>
          </cell>
        </row>
        <row r="10053">
          <cell r="A10053" t="str">
            <v>SINAPI-I 25871</v>
          </cell>
        </row>
        <row r="10054">
          <cell r="A10054" t="str">
            <v>SINAPI-I 25867</v>
          </cell>
        </row>
        <row r="10055">
          <cell r="A10055" t="str">
            <v>SINAPI-I 25872</v>
          </cell>
        </row>
        <row r="10056">
          <cell r="A10056" t="str">
            <v>SINAPI-I 25873</v>
          </cell>
        </row>
        <row r="10057">
          <cell r="A10057" t="str">
            <v>SINAPI-I 40637</v>
          </cell>
        </row>
        <row r="10058">
          <cell r="A10058" t="str">
            <v>SINAPI-I 13836</v>
          </cell>
        </row>
        <row r="10059">
          <cell r="A10059" t="str">
            <v>SINAPI-I 14534</v>
          </cell>
        </row>
        <row r="10060">
          <cell r="A10060" t="str">
            <v>SINAPI-I 14619</v>
          </cell>
        </row>
        <row r="10061">
          <cell r="A10061" t="str">
            <v>SINAPI-I 14535</v>
          </cell>
        </row>
        <row r="10062">
          <cell r="A10062" t="str">
            <v>SINAPI-I 39813</v>
          </cell>
        </row>
        <row r="10063">
          <cell r="A10063" t="str">
            <v>SINAPI-I 40403</v>
          </cell>
        </row>
        <row r="10064">
          <cell r="A10064" t="str">
            <v>SINAPI-I 12868</v>
          </cell>
        </row>
        <row r="10065">
          <cell r="A10065" t="str">
            <v>SINAPI-I 40916</v>
          </cell>
        </row>
        <row r="10066">
          <cell r="A10066" t="str">
            <v>SINAPI-I 4755</v>
          </cell>
        </row>
        <row r="10067">
          <cell r="A10067" t="str">
            <v>SINAPI-I 41067</v>
          </cell>
        </row>
        <row r="10068">
          <cell r="A10068" t="str">
            <v>SINAPI-I 38463</v>
          </cell>
        </row>
        <row r="10069">
          <cell r="A10069" t="str">
            <v>SINAPI-I 40703</v>
          </cell>
        </row>
        <row r="10070">
          <cell r="A10070" t="str">
            <v>SINAPI-I 14531</v>
          </cell>
        </row>
        <row r="10071">
          <cell r="A10071" t="str">
            <v>SINAPI-I 36533</v>
          </cell>
        </row>
        <row r="10072">
          <cell r="A10072" t="str">
            <v>SINAPI-I 11616</v>
          </cell>
        </row>
        <row r="10073">
          <cell r="A10073" t="str">
            <v>SINAPI-I 41898</v>
          </cell>
        </row>
        <row r="10074">
          <cell r="A10074" t="str">
            <v>SINAPI-I 13447</v>
          </cell>
        </row>
        <row r="10075">
          <cell r="A10075" t="str">
            <v>SINAPI-I 14529</v>
          </cell>
        </row>
        <row r="10076">
          <cell r="A10076" t="str">
            <v>SINAPI-I 10747</v>
          </cell>
        </row>
        <row r="10077">
          <cell r="A10077" t="str">
            <v>SINAPI-I 36141</v>
          </cell>
        </row>
        <row r="10078">
          <cell r="A10078" t="str">
            <v>SINAPI-I 4053</v>
          </cell>
        </row>
        <row r="10079">
          <cell r="A10079" t="str">
            <v>SINAPI-I 4052</v>
          </cell>
        </row>
        <row r="10080">
          <cell r="A10080" t="str">
            <v>SINAPI-I 4056</v>
          </cell>
        </row>
        <row r="10081">
          <cell r="A10081" t="str">
            <v>SINAPI-I 4051</v>
          </cell>
        </row>
        <row r="10082">
          <cell r="A10082" t="str">
            <v>SINAPI-I 4047</v>
          </cell>
        </row>
        <row r="10083">
          <cell r="A10083" t="str">
            <v>SINAPI-I 4048</v>
          </cell>
        </row>
        <row r="10084">
          <cell r="A10084" t="str">
            <v>SINAPI-I 39434</v>
          </cell>
        </row>
        <row r="10085">
          <cell r="A10085" t="str">
            <v>SINAPI-I 39433</v>
          </cell>
        </row>
        <row r="10086">
          <cell r="A10086" t="str">
            <v>SINAPI-I 4049</v>
          </cell>
        </row>
        <row r="10087">
          <cell r="A10087" t="str">
            <v>SINAPI-I 38120</v>
          </cell>
        </row>
        <row r="10088">
          <cell r="A10088" t="str">
            <v>SINAPI-I 38877</v>
          </cell>
        </row>
        <row r="10089">
          <cell r="A10089" t="str">
            <v>SINAPI-I 34546</v>
          </cell>
        </row>
        <row r="10090">
          <cell r="A10090" t="str">
            <v>SINAPI-I 10498</v>
          </cell>
        </row>
        <row r="10091">
          <cell r="A10091" t="str">
            <v>SINAPI-I 4823</v>
          </cell>
        </row>
        <row r="10092">
          <cell r="A10092" t="str">
            <v>SINAPI-I 12357</v>
          </cell>
        </row>
        <row r="10093">
          <cell r="A10093" t="str">
            <v>SINAPI-I 12358</v>
          </cell>
        </row>
        <row r="10094">
          <cell r="A10094" t="str">
            <v>SINAPI-I 11079</v>
          </cell>
        </row>
        <row r="10095">
          <cell r="A10095" t="str">
            <v>SINAPI-I 11082</v>
          </cell>
        </row>
        <row r="10096">
          <cell r="A10096" t="str">
            <v>SINAPI-I 4058</v>
          </cell>
        </row>
        <row r="10097">
          <cell r="A10097" t="str">
            <v>SINAPI-I 40974</v>
          </cell>
        </row>
        <row r="10098">
          <cell r="A10098" t="str">
            <v>SINAPI-I 34794</v>
          </cell>
        </row>
        <row r="10099">
          <cell r="A10099" t="str">
            <v>SINAPI-I 40925</v>
          </cell>
        </row>
        <row r="10100">
          <cell r="A10100" t="str">
            <v>SINAPI-I 13741</v>
          </cell>
        </row>
        <row r="10101">
          <cell r="A10101" t="str">
            <v>SINAPI-I 3288</v>
          </cell>
        </row>
        <row r="10102">
          <cell r="A10102" t="str">
            <v>SINAPI-I 13587</v>
          </cell>
        </row>
        <row r="10103">
          <cell r="A10103" t="str">
            <v>SINAPI-I 38598</v>
          </cell>
        </row>
        <row r="10104">
          <cell r="A10104" t="str">
            <v>SINAPI-I 38595</v>
          </cell>
        </row>
        <row r="10105">
          <cell r="A10105" t="str">
            <v>SINAPI-I 38592</v>
          </cell>
        </row>
        <row r="10106">
          <cell r="A10106" t="str">
            <v>SINAPI-I 38588</v>
          </cell>
        </row>
        <row r="10107">
          <cell r="A10107" t="str">
            <v>SINAPI-I 38593</v>
          </cell>
        </row>
        <row r="10108">
          <cell r="A10108" t="str">
            <v>SINAPI-I 38589</v>
          </cell>
        </row>
        <row r="10109">
          <cell r="A10109" t="str">
            <v>SINAPI-I 38594</v>
          </cell>
        </row>
        <row r="10110">
          <cell r="A10110" t="str">
            <v>SINAPI-I 34787</v>
          </cell>
        </row>
        <row r="10111">
          <cell r="A10111" t="str">
            <v>SINAPI-I 34788</v>
          </cell>
        </row>
        <row r="10112">
          <cell r="A10112" t="str">
            <v>SINAPI-I 34784</v>
          </cell>
        </row>
        <row r="10113">
          <cell r="A10113" t="str">
            <v>SINAPI-I 34781</v>
          </cell>
        </row>
        <row r="10114">
          <cell r="A10114" t="str">
            <v>SINAPI-I 34773</v>
          </cell>
        </row>
        <row r="10115">
          <cell r="A10115" t="str">
            <v>SINAPI-I 34769</v>
          </cell>
        </row>
        <row r="10116">
          <cell r="A10116" t="str">
            <v>SINAPI-I 34763</v>
          </cell>
        </row>
        <row r="10117">
          <cell r="A10117" t="str">
            <v>SINAPI-I 34774</v>
          </cell>
        </row>
        <row r="10118">
          <cell r="A10118" t="str">
            <v>SINAPI-I 34771</v>
          </cell>
        </row>
        <row r="10119">
          <cell r="A10119" t="str">
            <v>SINAPI-I 34764</v>
          </cell>
        </row>
        <row r="10120">
          <cell r="A10120" t="str">
            <v>SINAPI-I 4062</v>
          </cell>
        </row>
        <row r="10121">
          <cell r="A10121" t="str">
            <v>SINAPI-I 4059</v>
          </cell>
        </row>
        <row r="10122">
          <cell r="A10122" t="str">
            <v>SINAPI-I 4061</v>
          </cell>
        </row>
        <row r="10123">
          <cell r="A10123" t="str">
            <v>SINAPI-I 10608</v>
          </cell>
        </row>
        <row r="10124">
          <cell r="A10124" t="str">
            <v>SINAPI-I 4069</v>
          </cell>
        </row>
        <row r="10125">
          <cell r="A10125" t="str">
            <v>SINAPI-I 40819</v>
          </cell>
        </row>
        <row r="10126">
          <cell r="A10126" t="str">
            <v>SINAPI-I 34361</v>
          </cell>
        </row>
        <row r="10127">
          <cell r="A10127" t="str">
            <v>SINAPI-I 36512</v>
          </cell>
        </row>
        <row r="10128">
          <cell r="A10128" t="str">
            <v>SINAPI-I 25972</v>
          </cell>
        </row>
        <row r="10129">
          <cell r="A10129" t="str">
            <v>SINAPI-I 25973</v>
          </cell>
        </row>
        <row r="10130">
          <cell r="A10130" t="str">
            <v>SINAPI-I 11697</v>
          </cell>
        </row>
        <row r="10131">
          <cell r="A10131" t="str">
            <v>SINAPI-I 11698</v>
          </cell>
        </row>
        <row r="10132">
          <cell r="A10132" t="str">
            <v>SINAPI-I 11699</v>
          </cell>
        </row>
        <row r="10133">
          <cell r="A10133" t="str">
            <v>SINAPI-I 10432</v>
          </cell>
        </row>
        <row r="10134">
          <cell r="A10134" t="str">
            <v>SINAPI-I 10430</v>
          </cell>
        </row>
        <row r="10135">
          <cell r="A10135" t="str">
            <v>SINAPI-I 37514</v>
          </cell>
        </row>
        <row r="10136">
          <cell r="A10136" t="str">
            <v>SINAPI-I 37519</v>
          </cell>
        </row>
        <row r="10137">
          <cell r="A10137" t="str">
            <v>SINAPI-I 37520</v>
          </cell>
        </row>
        <row r="10138">
          <cell r="A10138" t="str">
            <v>SINAPI-I 37521</v>
          </cell>
        </row>
        <row r="10139">
          <cell r="A10139" t="str">
            <v>SINAPI-I 37522</v>
          </cell>
        </row>
        <row r="10140">
          <cell r="A10140" t="str">
            <v>SINAPI-I 21109</v>
          </cell>
        </row>
        <row r="10141">
          <cell r="A10141" t="str">
            <v>SINAPI-I 36800</v>
          </cell>
        </row>
        <row r="10142">
          <cell r="A10142" t="str">
            <v>SINAPI-I 11769</v>
          </cell>
        </row>
        <row r="10143">
          <cell r="A10143" t="str">
            <v>SINAPI-I 36793</v>
          </cell>
        </row>
        <row r="10144">
          <cell r="A10144" t="str">
            <v>SINAPI-I 37546</v>
          </cell>
        </row>
        <row r="10145">
          <cell r="A10145" t="str">
            <v>SINAPI-I 37544</v>
          </cell>
        </row>
        <row r="10146">
          <cell r="A10146" t="str">
            <v>SINAPI-I 37545</v>
          </cell>
        </row>
        <row r="10147">
          <cell r="A10147" t="str">
            <v>SINAPI-I 11771</v>
          </cell>
        </row>
        <row r="10148">
          <cell r="A10148" t="str">
            <v>SINAPI-I 39919</v>
          </cell>
        </row>
        <row r="10149">
          <cell r="A10149" t="str">
            <v>SINAPI-I 38385</v>
          </cell>
        </row>
        <row r="10150">
          <cell r="A10150" t="str">
            <v>SINAPI-I 37587</v>
          </cell>
        </row>
        <row r="10151">
          <cell r="A10151" t="str">
            <v>SINAPI-I 11571</v>
          </cell>
        </row>
        <row r="10152">
          <cell r="A10152" t="str">
            <v>SINAPI-I 11561</v>
          </cell>
        </row>
        <row r="10153">
          <cell r="A10153" t="str">
            <v>SINAPI-I 11560</v>
          </cell>
        </row>
        <row r="10154">
          <cell r="A10154" t="str">
            <v>SINAPI-I 11499</v>
          </cell>
        </row>
        <row r="10155">
          <cell r="A10155" t="str">
            <v>SINAPI-I 34761</v>
          </cell>
        </row>
        <row r="10156">
          <cell r="A10156" t="str">
            <v>SINAPI-I 40924</v>
          </cell>
        </row>
        <row r="10157">
          <cell r="A10157" t="str">
            <v>SINAPI-I 25957</v>
          </cell>
        </row>
        <row r="10158">
          <cell r="A10158" t="str">
            <v>SINAPI-I 40983</v>
          </cell>
        </row>
        <row r="10159">
          <cell r="A10159" t="str">
            <v>SINAPI-I 2437</v>
          </cell>
        </row>
        <row r="10160">
          <cell r="A10160" t="str">
            <v>SINAPI-I 40921</v>
          </cell>
        </row>
        <row r="10161">
          <cell r="A10161" t="str">
            <v>SINAPI-I 40534</v>
          </cell>
        </row>
        <row r="10162">
          <cell r="A10162" t="str">
            <v>SINAPI-I 14252</v>
          </cell>
        </row>
        <row r="10163">
          <cell r="A10163" t="str">
            <v>SINAPI-I 730</v>
          </cell>
        </row>
        <row r="10164">
          <cell r="A10164" t="str">
            <v>SINAPI-I 723</v>
          </cell>
        </row>
        <row r="10165">
          <cell r="A10165" t="str">
            <v>SINAPI-I 36502</v>
          </cell>
        </row>
        <row r="10166">
          <cell r="A10166" t="str">
            <v>SINAPI-I 36503</v>
          </cell>
        </row>
        <row r="10167">
          <cell r="A10167" t="str">
            <v>SINAPI-I 4090</v>
          </cell>
        </row>
        <row r="10168">
          <cell r="A10168" t="str">
            <v>SINAPI-I 13227</v>
          </cell>
        </row>
        <row r="10169">
          <cell r="A10169" t="str">
            <v>SINAPI-I 10597</v>
          </cell>
        </row>
        <row r="10170">
          <cell r="A10170" t="str">
            <v>SINAPI-I 39628</v>
          </cell>
        </row>
        <row r="10171">
          <cell r="A10171" t="str">
            <v>SINAPI-I 39404</v>
          </cell>
        </row>
        <row r="10172">
          <cell r="A10172" t="str">
            <v>SINAPI-I 39402</v>
          </cell>
        </row>
        <row r="10173">
          <cell r="A10173" t="str">
            <v>SINAPI-I 39403</v>
          </cell>
        </row>
        <row r="10174">
          <cell r="A10174" t="str">
            <v>SINAPI-I 4093</v>
          </cell>
        </row>
        <row r="10175">
          <cell r="A10175" t="str">
            <v>SINAPI-I 10512</v>
          </cell>
        </row>
        <row r="10176">
          <cell r="A10176" t="str">
            <v>SINAPI-I 20020</v>
          </cell>
        </row>
        <row r="10177">
          <cell r="A10177" t="str">
            <v>SINAPI-I 41038</v>
          </cell>
        </row>
        <row r="10178">
          <cell r="A10178" t="str">
            <v>SINAPI-I 4094</v>
          </cell>
        </row>
        <row r="10179">
          <cell r="A10179" t="str">
            <v>SINAPI-I 40988</v>
          </cell>
        </row>
        <row r="10180">
          <cell r="A10180" t="str">
            <v>SINAPI-I 4095</v>
          </cell>
        </row>
        <row r="10181">
          <cell r="A10181" t="str">
            <v>SINAPI-I 40990</v>
          </cell>
        </row>
        <row r="10182">
          <cell r="A10182" t="str">
            <v>SINAPI-I 4097</v>
          </cell>
        </row>
        <row r="10183">
          <cell r="A10183" t="str">
            <v>SINAPI-I 40994</v>
          </cell>
        </row>
        <row r="10184">
          <cell r="A10184" t="str">
            <v>SINAPI-I 4096</v>
          </cell>
        </row>
        <row r="10185">
          <cell r="A10185" t="str">
            <v>SINAPI-I 40992</v>
          </cell>
        </row>
        <row r="10186">
          <cell r="A10186" t="str">
            <v>SINAPI-I 13955</v>
          </cell>
        </row>
        <row r="10187">
          <cell r="A10187" t="str">
            <v>SINAPI-I 4114</v>
          </cell>
        </row>
        <row r="10188">
          <cell r="A10188" t="str">
            <v>SINAPI-I 36797</v>
          </cell>
        </row>
        <row r="10189">
          <cell r="A10189" t="str">
            <v>SINAPI-I 4107</v>
          </cell>
        </row>
        <row r="10190">
          <cell r="A10190" t="str">
            <v>SINAPI-I 36799</v>
          </cell>
        </row>
        <row r="10191">
          <cell r="A10191" t="str">
            <v>SINAPI-I 4108</v>
          </cell>
        </row>
        <row r="10192">
          <cell r="A10192" t="str">
            <v>SINAPI-I 4102</v>
          </cell>
        </row>
        <row r="10193">
          <cell r="A10193" t="str">
            <v>SINAPI-I 10826</v>
          </cell>
        </row>
        <row r="10194">
          <cell r="A10194" t="str">
            <v>SINAPI-I 365</v>
          </cell>
        </row>
        <row r="10195">
          <cell r="A10195" t="str">
            <v>SINAPI-I 38639</v>
          </cell>
        </row>
        <row r="10196">
          <cell r="A10196" t="str">
            <v>SINAPI-I 38640</v>
          </cell>
        </row>
        <row r="10197">
          <cell r="A10197" t="str">
            <v>SINAPI-I 358</v>
          </cell>
        </row>
        <row r="10198">
          <cell r="A10198" t="str">
            <v>SINAPI-I 359</v>
          </cell>
        </row>
        <row r="10199">
          <cell r="A10199" t="str">
            <v>SINAPI-I 38641</v>
          </cell>
        </row>
        <row r="10200">
          <cell r="A10200" t="str">
            <v>SINAPI-I 360</v>
          </cell>
        </row>
        <row r="10201">
          <cell r="A10201" t="str">
            <v>SINAPI-I 4127</v>
          </cell>
        </row>
        <row r="10202">
          <cell r="A10202" t="str">
            <v>SINAPI-I 4154</v>
          </cell>
        </row>
        <row r="10203">
          <cell r="A10203" t="str">
            <v>SINAPI-I 4168</v>
          </cell>
        </row>
        <row r="10204">
          <cell r="A10204" t="str">
            <v>SINAPI-I 4161</v>
          </cell>
        </row>
        <row r="10205">
          <cell r="A10205" t="str">
            <v>SINAPI-I 42430</v>
          </cell>
        </row>
        <row r="10206">
          <cell r="A10206" t="str">
            <v>SINAPI-I 4214</v>
          </cell>
        </row>
        <row r="10207">
          <cell r="A10207" t="str">
            <v>SINAPI-I 4215</v>
          </cell>
        </row>
        <row r="10208">
          <cell r="A10208" t="str">
            <v>SINAPI-I 4210</v>
          </cell>
        </row>
        <row r="10209">
          <cell r="A10209" t="str">
            <v>SINAPI-I 4212</v>
          </cell>
        </row>
        <row r="10210">
          <cell r="A10210" t="str">
            <v>SINAPI-I 4213</v>
          </cell>
        </row>
        <row r="10211">
          <cell r="A10211" t="str">
            <v>SINAPI-I 4211</v>
          </cell>
        </row>
        <row r="10212">
          <cell r="A10212" t="str">
            <v>SINAPI-I 4209</v>
          </cell>
        </row>
        <row r="10213">
          <cell r="A10213" t="str">
            <v>SINAPI-I 4180</v>
          </cell>
        </row>
        <row r="10214">
          <cell r="A10214" t="str">
            <v>SINAPI-I 4177</v>
          </cell>
        </row>
        <row r="10215">
          <cell r="A10215" t="str">
            <v>SINAPI-I 4179</v>
          </cell>
        </row>
        <row r="10216">
          <cell r="A10216" t="str">
            <v>SINAPI-I 4208</v>
          </cell>
        </row>
        <row r="10217">
          <cell r="A10217" t="str">
            <v>SINAPI-I 4181</v>
          </cell>
        </row>
        <row r="10218">
          <cell r="A10218" t="str">
            <v>SINAPI-I 4178</v>
          </cell>
        </row>
        <row r="10219">
          <cell r="A10219" t="str">
            <v>SINAPI-I 4182</v>
          </cell>
        </row>
        <row r="10220">
          <cell r="A10220" t="str">
            <v>SINAPI-I 4183</v>
          </cell>
        </row>
        <row r="10221">
          <cell r="A10221" t="str">
            <v>SINAPI-I 4184</v>
          </cell>
        </row>
        <row r="10222">
          <cell r="A10222" t="str">
            <v>SINAPI-I 4185</v>
          </cell>
        </row>
        <row r="10223">
          <cell r="A10223" t="str">
            <v>SINAPI-I 4205</v>
          </cell>
        </row>
        <row r="10224">
          <cell r="A10224" t="str">
            <v>SINAPI-I 4192</v>
          </cell>
        </row>
        <row r="10225">
          <cell r="A10225" t="str">
            <v>SINAPI-I 4191</v>
          </cell>
        </row>
        <row r="10226">
          <cell r="A10226" t="str">
            <v>SINAPI-I 4207</v>
          </cell>
        </row>
        <row r="10227">
          <cell r="A10227" t="str">
            <v>SINAPI-I 4206</v>
          </cell>
        </row>
        <row r="10228">
          <cell r="A10228" t="str">
            <v>SINAPI-I 4190</v>
          </cell>
        </row>
        <row r="10229">
          <cell r="A10229" t="str">
            <v>SINAPI-I 4186</v>
          </cell>
        </row>
        <row r="10230">
          <cell r="A10230" t="str">
            <v>SINAPI-I 4188</v>
          </cell>
        </row>
        <row r="10231">
          <cell r="A10231" t="str">
            <v>SINAPI-I 4189</v>
          </cell>
        </row>
        <row r="10232">
          <cell r="A10232" t="str">
            <v>SINAPI-I 4197</v>
          </cell>
        </row>
        <row r="10233">
          <cell r="A10233" t="str">
            <v>SINAPI-I 4194</v>
          </cell>
        </row>
        <row r="10234">
          <cell r="A10234" t="str">
            <v>SINAPI-I 4193</v>
          </cell>
        </row>
        <row r="10235">
          <cell r="A10235" t="str">
            <v>SINAPI-I 4204</v>
          </cell>
        </row>
        <row r="10236">
          <cell r="A10236" t="str">
            <v>SINAPI-I 4187</v>
          </cell>
        </row>
        <row r="10237">
          <cell r="A10237" t="str">
            <v>SINAPI-I 4202</v>
          </cell>
        </row>
        <row r="10238">
          <cell r="A10238" t="str">
            <v>SINAPI-I 4203</v>
          </cell>
        </row>
        <row r="10239">
          <cell r="A10239" t="str">
            <v>SINAPI-I 40368</v>
          </cell>
        </row>
        <row r="10240">
          <cell r="A10240" t="str">
            <v>SINAPI-I 40365</v>
          </cell>
        </row>
        <row r="10241">
          <cell r="A10241" t="str">
            <v>SINAPI-I 40356</v>
          </cell>
        </row>
        <row r="10242">
          <cell r="A10242" t="str">
            <v>SINAPI-I 40362</v>
          </cell>
        </row>
        <row r="10243">
          <cell r="A10243" t="str">
            <v>SINAPI-I 40374</v>
          </cell>
        </row>
        <row r="10244">
          <cell r="A10244" t="str">
            <v>SINAPI-I 40371</v>
          </cell>
        </row>
        <row r="10245">
          <cell r="A10245" t="str">
            <v>SINAPI-I 40359</v>
          </cell>
        </row>
        <row r="10246">
          <cell r="A10246" t="str">
            <v>SINAPI-I 7595</v>
          </cell>
        </row>
        <row r="10247">
          <cell r="A10247" t="str">
            <v>SINAPI-I 41094</v>
          </cell>
        </row>
        <row r="10248">
          <cell r="A10248" t="str">
            <v>SINAPI-I 38175</v>
          </cell>
        </row>
        <row r="10249">
          <cell r="A10249" t="str">
            <v>SINAPI-I 38176</v>
          </cell>
        </row>
        <row r="10250">
          <cell r="A10250" t="str">
            <v>SINAPI-I 36152</v>
          </cell>
        </row>
        <row r="10251">
          <cell r="A10251" t="str">
            <v>SINAPI-I 11138</v>
          </cell>
        </row>
        <row r="10252">
          <cell r="A10252" t="str">
            <v>SINAPI-I 5333</v>
          </cell>
        </row>
        <row r="10253">
          <cell r="A10253" t="str">
            <v>SINAPI-I 4221</v>
          </cell>
        </row>
        <row r="10254">
          <cell r="A10254" t="str">
            <v>SINAPI-I 4227</v>
          </cell>
        </row>
        <row r="10255">
          <cell r="A10255" t="str">
            <v>SINAPI-I 38170</v>
          </cell>
        </row>
        <row r="10256">
          <cell r="A10256" t="str">
            <v>SINAPI-I 4252</v>
          </cell>
        </row>
        <row r="10257">
          <cell r="A10257" t="str">
            <v>SINAPI-I 40980</v>
          </cell>
        </row>
        <row r="10258">
          <cell r="A10258" t="str">
            <v>SINAPI-I 4243</v>
          </cell>
        </row>
        <row r="10259">
          <cell r="A10259" t="str">
            <v>SINAPI-I 41031</v>
          </cell>
        </row>
        <row r="10260">
          <cell r="A10260" t="str">
            <v>SINAPI-I 40986</v>
          </cell>
        </row>
        <row r="10261">
          <cell r="A10261" t="str">
            <v>SINAPI-I 37666</v>
          </cell>
        </row>
        <row r="10262">
          <cell r="A10262" t="str">
            <v>SINAPI-I 4250</v>
          </cell>
        </row>
        <row r="10263">
          <cell r="A10263" t="str">
            <v>SINAPI-I 40978</v>
          </cell>
        </row>
        <row r="10264">
          <cell r="A10264" t="str">
            <v>SINAPI-I 25960</v>
          </cell>
        </row>
        <row r="10265">
          <cell r="A10265" t="str">
            <v>SINAPI-I 41043</v>
          </cell>
        </row>
        <row r="10266">
          <cell r="A10266" t="str">
            <v>SINAPI-I 4234</v>
          </cell>
        </row>
        <row r="10267">
          <cell r="A10267" t="str">
            <v>SINAPI-I 40987</v>
          </cell>
        </row>
        <row r="10268">
          <cell r="A10268" t="str">
            <v>SINAPI-I 4253</v>
          </cell>
        </row>
        <row r="10269">
          <cell r="A10269" t="str">
            <v>SINAPI-I 40981</v>
          </cell>
        </row>
        <row r="10270">
          <cell r="A10270" t="str">
            <v>SINAPI-I 4254</v>
          </cell>
        </row>
        <row r="10271">
          <cell r="A10271" t="str">
            <v>SINAPI-I 41036</v>
          </cell>
        </row>
        <row r="10272">
          <cell r="A10272" t="str">
            <v>SINAPI-I 4251</v>
          </cell>
        </row>
        <row r="10273">
          <cell r="A10273" t="str">
            <v>SINAPI-I 40979</v>
          </cell>
        </row>
        <row r="10274">
          <cell r="A10274" t="str">
            <v>SINAPI-I 4230</v>
          </cell>
        </row>
        <row r="10275">
          <cell r="A10275" t="str">
            <v>SINAPI-I 40998</v>
          </cell>
        </row>
        <row r="10276">
          <cell r="A10276" t="str">
            <v>SINAPI-I 4257</v>
          </cell>
        </row>
        <row r="10277">
          <cell r="A10277" t="str">
            <v>SINAPI-I 40982</v>
          </cell>
        </row>
        <row r="10278">
          <cell r="A10278" t="str">
            <v>SINAPI-I 4240</v>
          </cell>
        </row>
        <row r="10279">
          <cell r="A10279" t="str">
            <v>SINAPI-I 41026</v>
          </cell>
        </row>
        <row r="10280">
          <cell r="A10280" t="str">
            <v>SINAPI-I 4239</v>
          </cell>
        </row>
        <row r="10281">
          <cell r="A10281" t="str">
            <v>SINAPI-I 41024</v>
          </cell>
        </row>
        <row r="10282">
          <cell r="A10282" t="str">
            <v>SINAPI-I 4248</v>
          </cell>
        </row>
        <row r="10283">
          <cell r="A10283" t="str">
            <v>SINAPI-I 41033</v>
          </cell>
        </row>
        <row r="10284">
          <cell r="A10284" t="str">
            <v>SINAPI-I 25959</v>
          </cell>
        </row>
        <row r="10285">
          <cell r="A10285" t="str">
            <v>SINAPI-I 41040</v>
          </cell>
        </row>
        <row r="10286">
          <cell r="A10286" t="str">
            <v>SINAPI-I 4238</v>
          </cell>
        </row>
        <row r="10287">
          <cell r="A10287" t="str">
            <v>SINAPI-I 41012</v>
          </cell>
        </row>
        <row r="10288">
          <cell r="A10288" t="str">
            <v>SINAPI-I 4237</v>
          </cell>
        </row>
        <row r="10289">
          <cell r="A10289" t="str">
            <v>SINAPI-I 41002</v>
          </cell>
        </row>
        <row r="10290">
          <cell r="A10290" t="str">
            <v>SINAPI-I 4233</v>
          </cell>
        </row>
        <row r="10291">
          <cell r="A10291" t="str">
            <v>SINAPI-I 41001</v>
          </cell>
        </row>
        <row r="10292">
          <cell r="A10292" t="str">
            <v>SINAPI-I 2</v>
          </cell>
        </row>
        <row r="10293">
          <cell r="A10293" t="str">
            <v>SINAPI-I 36517</v>
          </cell>
        </row>
        <row r="10294">
          <cell r="A10294" t="str">
            <v>SINAPI-I 4262</v>
          </cell>
        </row>
        <row r="10295">
          <cell r="A10295" t="str">
            <v>SINAPI-I 4263</v>
          </cell>
        </row>
        <row r="10296">
          <cell r="A10296" t="str">
            <v>SINAPI-I 36518</v>
          </cell>
        </row>
        <row r="10297">
          <cell r="A10297" t="str">
            <v>SINAPI-I 14221</v>
          </cell>
        </row>
        <row r="10298">
          <cell r="A10298" t="str">
            <v>SINAPI-I 38402</v>
          </cell>
        </row>
        <row r="10299">
          <cell r="A10299" t="str">
            <v>SINAPI-I 3412</v>
          </cell>
        </row>
        <row r="10300">
          <cell r="A10300" t="str">
            <v>SINAPI-I 3413</v>
          </cell>
        </row>
        <row r="10301">
          <cell r="A10301" t="str">
            <v>SINAPI-I 39744</v>
          </cell>
        </row>
        <row r="10302">
          <cell r="A10302" t="str">
            <v>SINAPI-I 39745</v>
          </cell>
        </row>
        <row r="10303">
          <cell r="A10303" t="str">
            <v>SINAPI-I 39637</v>
          </cell>
        </row>
        <row r="10304">
          <cell r="A10304" t="str">
            <v>SINAPI-I 39638</v>
          </cell>
        </row>
        <row r="10305">
          <cell r="A10305" t="str">
            <v>SINAPI-I 39639</v>
          </cell>
        </row>
        <row r="10306">
          <cell r="A10306" t="str">
            <v>SINAPI-I 39517</v>
          </cell>
        </row>
        <row r="10307">
          <cell r="A10307" t="str">
            <v>SINAPI-I 39518</v>
          </cell>
        </row>
        <row r="10308">
          <cell r="A10308" t="str">
            <v>SINAPI-I 38366</v>
          </cell>
        </row>
        <row r="10309">
          <cell r="A10309" t="str">
            <v>SINAPI-I 11703</v>
          </cell>
        </row>
        <row r="10310">
          <cell r="A10310" t="str">
            <v>SINAPI-I 37400</v>
          </cell>
        </row>
        <row r="10311">
          <cell r="A10311" t="str">
            <v>SINAPI-I 25400</v>
          </cell>
        </row>
        <row r="10312">
          <cell r="A10312" t="str">
            <v>SINAPI-I 4272</v>
          </cell>
        </row>
        <row r="10313">
          <cell r="A10313" t="str">
            <v>SINAPI-I 4276</v>
          </cell>
        </row>
        <row r="10314">
          <cell r="A10314" t="str">
            <v>SINAPI-I 4273</v>
          </cell>
        </row>
        <row r="10315">
          <cell r="A10315" t="str">
            <v>SINAPI-I 4274</v>
          </cell>
        </row>
        <row r="10316">
          <cell r="A10316" t="str">
            <v>SINAPI-I 39438</v>
          </cell>
        </row>
        <row r="10317">
          <cell r="A10317" t="str">
            <v>SINAPI-I 11963</v>
          </cell>
        </row>
        <row r="10318">
          <cell r="A10318" t="str">
            <v>SINAPI-I 11964</v>
          </cell>
        </row>
        <row r="10319">
          <cell r="A10319" t="str">
            <v>SINAPI-I 4379</v>
          </cell>
        </row>
        <row r="10320">
          <cell r="A10320" t="str">
            <v>SINAPI-I 4377</v>
          </cell>
        </row>
        <row r="10321">
          <cell r="A10321" t="str">
            <v>SINAPI-I 4356</v>
          </cell>
        </row>
        <row r="10322">
          <cell r="A10322" t="str">
            <v>SINAPI-I 13246</v>
          </cell>
        </row>
        <row r="10323">
          <cell r="A10323" t="str">
            <v>SINAPI-I 4346</v>
          </cell>
        </row>
        <row r="10324">
          <cell r="A10324" t="str">
            <v>SINAPI-I 11955</v>
          </cell>
        </row>
        <row r="10325">
          <cell r="A10325" t="str">
            <v>SINAPI-I 11960</v>
          </cell>
        </row>
        <row r="10326">
          <cell r="A10326" t="str">
            <v>SINAPI-I 4333</v>
          </cell>
        </row>
        <row r="10327">
          <cell r="A10327" t="str">
            <v>SINAPI-I 4358</v>
          </cell>
        </row>
        <row r="10328">
          <cell r="A10328" t="str">
            <v>SINAPI-I 39435</v>
          </cell>
        </row>
        <row r="10329">
          <cell r="A10329" t="str">
            <v>SINAPI-I 39436</v>
          </cell>
        </row>
        <row r="10330">
          <cell r="A10330" t="str">
            <v>SINAPI-I 39437</v>
          </cell>
        </row>
        <row r="10331">
          <cell r="A10331" t="str">
            <v>SINAPI-I 39439</v>
          </cell>
        </row>
        <row r="10332">
          <cell r="A10332" t="str">
            <v>SINAPI-I 39440</v>
          </cell>
        </row>
        <row r="10333">
          <cell r="A10333" t="str">
            <v>SINAPI-I 39441</v>
          </cell>
        </row>
        <row r="10334">
          <cell r="A10334" t="str">
            <v>SINAPI-I 39442</v>
          </cell>
        </row>
        <row r="10335">
          <cell r="A10335" t="str">
            <v>SINAPI-I 39443</v>
          </cell>
        </row>
        <row r="10336">
          <cell r="A10336" t="str">
            <v>SINAPI-I 4329</v>
          </cell>
        </row>
        <row r="10337">
          <cell r="A10337" t="str">
            <v>SINAPI-I 4383</v>
          </cell>
        </row>
        <row r="10338">
          <cell r="A10338" t="str">
            <v>SINAPI-I 4344</v>
          </cell>
        </row>
        <row r="10339">
          <cell r="A10339" t="str">
            <v>SINAPI-I 436</v>
          </cell>
        </row>
        <row r="10340">
          <cell r="A10340" t="str">
            <v>SINAPI-I 442</v>
          </cell>
        </row>
        <row r="10341">
          <cell r="A10341" t="str">
            <v>SINAPI-I 11953</v>
          </cell>
        </row>
        <row r="10342">
          <cell r="A10342" t="str">
            <v>SINAPI-I 4335</v>
          </cell>
        </row>
        <row r="10343">
          <cell r="A10343" t="str">
            <v>SINAPI-I 4334</v>
          </cell>
        </row>
        <row r="10344">
          <cell r="A10344" t="str">
            <v>SINAPI-I 4343</v>
          </cell>
        </row>
        <row r="10345">
          <cell r="A10345" t="str">
            <v>SINAPI-I 430</v>
          </cell>
        </row>
        <row r="10346">
          <cell r="A10346" t="str">
            <v>SINAPI-I 441</v>
          </cell>
        </row>
        <row r="10347">
          <cell r="A10347" t="str">
            <v>SINAPI-I 431</v>
          </cell>
        </row>
        <row r="10348">
          <cell r="A10348" t="str">
            <v>SINAPI-I 432</v>
          </cell>
        </row>
        <row r="10349">
          <cell r="A10349" t="str">
            <v>SINAPI-I 429</v>
          </cell>
        </row>
        <row r="10350">
          <cell r="A10350" t="str">
            <v>SINAPI-I 439</v>
          </cell>
        </row>
        <row r="10351">
          <cell r="A10351" t="str">
            <v>SINAPI-I 433</v>
          </cell>
        </row>
        <row r="10352">
          <cell r="A10352" t="str">
            <v>SINAPI-I 437</v>
          </cell>
        </row>
        <row r="10353">
          <cell r="A10353" t="str">
            <v>SINAPI-I 11790</v>
          </cell>
        </row>
        <row r="10354">
          <cell r="A10354" t="str">
            <v>SINAPI-I 428</v>
          </cell>
        </row>
        <row r="10355">
          <cell r="A10355" t="str">
            <v>SINAPI-I 4384</v>
          </cell>
        </row>
        <row r="10356">
          <cell r="A10356" t="str">
            <v>SINAPI-I 4351</v>
          </cell>
        </row>
        <row r="10357">
          <cell r="A10357" t="str">
            <v>SINAPI-I 11054</v>
          </cell>
        </row>
        <row r="10358">
          <cell r="A10358" t="str">
            <v>SINAPI-I 11055</v>
          </cell>
        </row>
        <row r="10359">
          <cell r="A10359" t="str">
            <v>SINAPI-I 11056</v>
          </cell>
        </row>
        <row r="10360">
          <cell r="A10360" t="str">
            <v>SINAPI-I 11057</v>
          </cell>
        </row>
        <row r="10361">
          <cell r="A10361" t="str">
            <v>SINAPI-I 11059</v>
          </cell>
        </row>
        <row r="10362">
          <cell r="A10362" t="str">
            <v>SINAPI-I 11058</v>
          </cell>
        </row>
        <row r="10363">
          <cell r="A10363" t="str">
            <v>SINAPI-I 4380</v>
          </cell>
        </row>
        <row r="10364">
          <cell r="A10364" t="str">
            <v>SINAPI-I 4299</v>
          </cell>
        </row>
        <row r="10365">
          <cell r="A10365" t="str">
            <v>SINAPI-I 4304</v>
          </cell>
        </row>
        <row r="10366">
          <cell r="A10366" t="str">
            <v>SINAPI-I 4305</v>
          </cell>
        </row>
        <row r="10367">
          <cell r="A10367" t="str">
            <v>SINAPI-I 4306</v>
          </cell>
        </row>
        <row r="10368">
          <cell r="A10368" t="str">
            <v>SINAPI-I 4308</v>
          </cell>
        </row>
        <row r="10369">
          <cell r="A10369" t="str">
            <v>SINAPI-I 4302</v>
          </cell>
        </row>
        <row r="10370">
          <cell r="A10370" t="str">
            <v>SINAPI-I 4300</v>
          </cell>
        </row>
        <row r="10371">
          <cell r="A10371" t="str">
            <v>SINAPI-I 4301</v>
          </cell>
        </row>
        <row r="10372">
          <cell r="A10372" t="str">
            <v>SINAPI-I 4320</v>
          </cell>
        </row>
        <row r="10373">
          <cell r="A10373" t="str">
            <v>SINAPI-I 4318</v>
          </cell>
        </row>
        <row r="10374">
          <cell r="A10374" t="str">
            <v>SINAPI-I 40547</v>
          </cell>
        </row>
        <row r="10375">
          <cell r="A10375" t="str">
            <v>SINAPI-I 11962</v>
          </cell>
        </row>
        <row r="10376">
          <cell r="A10376" t="str">
            <v>SINAPI-I 4332</v>
          </cell>
        </row>
        <row r="10377">
          <cell r="A10377" t="str">
            <v>SINAPI-I 4331</v>
          </cell>
        </row>
        <row r="10378">
          <cell r="A10378" t="str">
            <v>SINAPI-I 4336</v>
          </cell>
        </row>
        <row r="10379">
          <cell r="A10379" t="str">
            <v>SINAPI-I 13294</v>
          </cell>
        </row>
        <row r="10380">
          <cell r="A10380" t="str">
            <v>SINAPI-I 11948</v>
          </cell>
        </row>
        <row r="10381">
          <cell r="A10381" t="str">
            <v>SINAPI-I 4382</v>
          </cell>
        </row>
        <row r="10382">
          <cell r="A10382" t="str">
            <v>SINAPI-I 4354</v>
          </cell>
        </row>
        <row r="10383">
          <cell r="A10383" t="str">
            <v>SINAPI-I 40839</v>
          </cell>
        </row>
        <row r="10384">
          <cell r="A10384" t="str">
            <v>SINAPI-I 40552</v>
          </cell>
        </row>
        <row r="10385">
          <cell r="A10385" t="str">
            <v>SINAPI-I 40549</v>
          </cell>
        </row>
        <row r="10386">
          <cell r="A10386" t="str">
            <v>SINAPI-I 4385</v>
          </cell>
        </row>
        <row r="10387">
          <cell r="A10387" t="str">
            <v>SINAPI-I 38397</v>
          </cell>
        </row>
        <row r="10388">
          <cell r="A10388" t="str">
            <v>SINAPI-I 20078</v>
          </cell>
        </row>
        <row r="10389">
          <cell r="A10389" t="str">
            <v>SINAPI-I 20079</v>
          </cell>
        </row>
        <row r="10390">
          <cell r="A10390" t="str">
            <v>SINAPI-I 39897</v>
          </cell>
        </row>
        <row r="10391">
          <cell r="A10391" t="str">
            <v>SINAPI-I 118</v>
          </cell>
        </row>
        <row r="10392">
          <cell r="A10392" t="str">
            <v>SINAPI-I 4396</v>
          </cell>
        </row>
        <row r="10393">
          <cell r="A10393" t="str">
            <v>SINAPI-I 36881</v>
          </cell>
        </row>
        <row r="10394">
          <cell r="A10394" t="str">
            <v>SINAPI-I 36882</v>
          </cell>
        </row>
        <row r="10395">
          <cell r="A10395" t="str">
            <v>SINAPI-I 4397</v>
          </cell>
        </row>
        <row r="10396">
          <cell r="A10396" t="str">
            <v>SINAPI-I 34754</v>
          </cell>
        </row>
        <row r="10397">
          <cell r="A10397" t="str">
            <v>SINAPI-I 25962</v>
          </cell>
        </row>
        <row r="10398">
          <cell r="A10398" t="str">
            <v>SINAPI-I 34752</v>
          </cell>
        </row>
        <row r="10399">
          <cell r="A10399" t="str">
            <v>SINAPI-I 4751</v>
          </cell>
        </row>
        <row r="10400">
          <cell r="A10400" t="str">
            <v>SINAPI-I 41066</v>
          </cell>
        </row>
        <row r="10401">
          <cell r="A10401" t="str">
            <v>SINAPI-I 39604</v>
          </cell>
        </row>
        <row r="10402">
          <cell r="A10402" t="str">
            <v>SINAPI-I 39605</v>
          </cell>
        </row>
        <row r="10403">
          <cell r="A10403" t="str">
            <v>SINAPI-I 39606</v>
          </cell>
        </row>
        <row r="10404">
          <cell r="A10404" t="str">
            <v>SINAPI-I 39607</v>
          </cell>
        </row>
        <row r="10405">
          <cell r="A10405" t="str">
            <v>SINAPI-I 39594</v>
          </cell>
        </row>
        <row r="10406">
          <cell r="A10406" t="str">
            <v>SINAPI-I 39596</v>
          </cell>
        </row>
        <row r="10407">
          <cell r="A10407" t="str">
            <v>SINAPI-I 39595</v>
          </cell>
        </row>
        <row r="10408">
          <cell r="A10408" t="str">
            <v>SINAPI-I 39597</v>
          </cell>
        </row>
        <row r="10409">
          <cell r="A10409" t="str">
            <v>SINAPI-I 20209</v>
          </cell>
        </row>
        <row r="10410">
          <cell r="A10410" t="str">
            <v>SINAPI-I 4433</v>
          </cell>
        </row>
        <row r="10411">
          <cell r="A10411" t="str">
            <v>SINAPI-I 10731</v>
          </cell>
        </row>
        <row r="10412">
          <cell r="A10412" t="str">
            <v>SINAPI-I 4704</v>
          </cell>
        </row>
        <row r="10413">
          <cell r="A10413" t="str">
            <v>SINAPI-I 10730</v>
          </cell>
        </row>
        <row r="10414">
          <cell r="A10414" t="str">
            <v>SINAPI-I 4729</v>
          </cell>
        </row>
        <row r="10415">
          <cell r="A10415" t="str">
            <v>SINAPI-I 4720</v>
          </cell>
        </row>
        <row r="10416">
          <cell r="A10416" t="str">
            <v>SINAPI-I 4721</v>
          </cell>
        </row>
        <row r="10417">
          <cell r="A10417" t="str">
            <v>SINAPI-I 4718</v>
          </cell>
        </row>
        <row r="10418">
          <cell r="A10418" t="str">
            <v>SINAPI-I 4722</v>
          </cell>
        </row>
        <row r="10419">
          <cell r="A10419" t="str">
            <v>SINAPI-I 4723</v>
          </cell>
        </row>
        <row r="10420">
          <cell r="A10420" t="str">
            <v>SINAPI-I 4727</v>
          </cell>
        </row>
        <row r="10421">
          <cell r="A10421" t="str">
            <v>SINAPI-I 4748</v>
          </cell>
        </row>
        <row r="10422">
          <cell r="A10422" t="str">
            <v>SINAPI-I 4730</v>
          </cell>
        </row>
        <row r="10423">
          <cell r="A10423" t="str">
            <v>SINAPI-I 13186</v>
          </cell>
        </row>
        <row r="10424">
          <cell r="A10424" t="str">
            <v>SINAPI-I 10737</v>
          </cell>
        </row>
        <row r="10425">
          <cell r="A10425" t="str">
            <v>SINAPI-I 10734</v>
          </cell>
        </row>
        <row r="10426">
          <cell r="A10426" t="str">
            <v>SINAPI-I 4708</v>
          </cell>
        </row>
        <row r="10427">
          <cell r="A10427" t="str">
            <v>SINAPI-I 4712</v>
          </cell>
        </row>
        <row r="10428">
          <cell r="A10428" t="str">
            <v>SINAPI-I 4710</v>
          </cell>
        </row>
        <row r="10429">
          <cell r="A10429" t="str">
            <v>SINAPI-I 4746</v>
          </cell>
        </row>
        <row r="10430">
          <cell r="A10430" t="str">
            <v>SINAPI-I 4750</v>
          </cell>
        </row>
        <row r="10431">
          <cell r="A10431" t="str">
            <v>SINAPI-I 41065</v>
          </cell>
        </row>
        <row r="10432">
          <cell r="A10432" t="str">
            <v>SINAPI-I 34747</v>
          </cell>
        </row>
        <row r="10433">
          <cell r="A10433" t="str">
            <v>SINAPI-I 4826</v>
          </cell>
        </row>
        <row r="10434">
          <cell r="A10434" t="str">
            <v>SINAPI-I 41975</v>
          </cell>
        </row>
        <row r="10435">
          <cell r="A10435" t="str">
            <v>SINAPI-I 4825</v>
          </cell>
        </row>
        <row r="10436">
          <cell r="A10436" t="str">
            <v>SINAPI-I 34744</v>
          </cell>
        </row>
        <row r="10437">
          <cell r="A10437" t="str">
            <v>SINAPI-I 39430</v>
          </cell>
        </row>
        <row r="10438">
          <cell r="A10438" t="str">
            <v>SINAPI-I 39573</v>
          </cell>
        </row>
        <row r="10439">
          <cell r="A10439" t="str">
            <v>SINAPI-I 38410</v>
          </cell>
        </row>
        <row r="10440">
          <cell r="A10440" t="str">
            <v>SINAPI-I 4765</v>
          </cell>
        </row>
        <row r="10441">
          <cell r="A10441" t="str">
            <v>SINAPI-I 4766</v>
          </cell>
        </row>
        <row r="10442">
          <cell r="A10442" t="str">
            <v>SINAPI-I 4767</v>
          </cell>
        </row>
        <row r="10443">
          <cell r="A10443" t="str">
            <v>SINAPI-I 10963</v>
          </cell>
        </row>
        <row r="10444">
          <cell r="A10444" t="str">
            <v>SINAPI-I 10962</v>
          </cell>
        </row>
        <row r="10445">
          <cell r="A10445" t="str">
            <v>SINAPI-I 34742</v>
          </cell>
        </row>
        <row r="10446">
          <cell r="A10446" t="str">
            <v>SINAPI-I 4773</v>
          </cell>
        </row>
        <row r="10447">
          <cell r="A10447" t="str">
            <v>SINAPI-I 34740</v>
          </cell>
        </row>
        <row r="10448">
          <cell r="A10448" t="str">
            <v>SINAPI-I 4776</v>
          </cell>
        </row>
        <row r="10449">
          <cell r="A10449" t="str">
            <v>SINAPI-I 4774</v>
          </cell>
        </row>
        <row r="10450">
          <cell r="A10450" t="str">
            <v>SINAPI-I 40313</v>
          </cell>
        </row>
        <row r="10451">
          <cell r="A10451" t="str">
            <v>SINAPI-I 13340</v>
          </cell>
        </row>
        <row r="10452">
          <cell r="A10452" t="str">
            <v>SINAPI-I 10965</v>
          </cell>
        </row>
        <row r="10453">
          <cell r="A10453" t="str">
            <v>SINAPI-I 10966</v>
          </cell>
        </row>
        <row r="10454">
          <cell r="A10454" t="str">
            <v>SINAPI-I 40537</v>
          </cell>
        </row>
        <row r="10455">
          <cell r="A10455" t="str">
            <v>SINAPI-I 40536</v>
          </cell>
        </row>
        <row r="10456">
          <cell r="A10456" t="str">
            <v>SINAPI-I 40535</v>
          </cell>
        </row>
        <row r="10457">
          <cell r="A10457" t="str">
            <v>SINAPI-I 39427</v>
          </cell>
        </row>
        <row r="10458">
          <cell r="A10458" t="str">
            <v>SINAPI-I 39424</v>
          </cell>
        </row>
        <row r="10459">
          <cell r="A10459" t="str">
            <v>SINAPI-I 39425</v>
          </cell>
        </row>
        <row r="10460">
          <cell r="A10460" t="str">
            <v>SINAPI-I 40664</v>
          </cell>
        </row>
        <row r="10461">
          <cell r="A10461" t="str">
            <v>SINAPI-I 34360</v>
          </cell>
        </row>
        <row r="10462">
          <cell r="A10462" t="str">
            <v>SINAPI-I 20259</v>
          </cell>
        </row>
        <row r="10463">
          <cell r="A10463" t="str">
            <v>SINAPI-I 14077</v>
          </cell>
        </row>
        <row r="10464">
          <cell r="A10464" t="str">
            <v>SINAPI-I 3678</v>
          </cell>
        </row>
        <row r="10465">
          <cell r="A10465" t="str">
            <v>SINAPI-I 39418</v>
          </cell>
        </row>
        <row r="10466">
          <cell r="A10466" t="str">
            <v>SINAPI-I 39419</v>
          </cell>
        </row>
        <row r="10467">
          <cell r="A10467" t="str">
            <v>SINAPI-I 39420</v>
          </cell>
        </row>
        <row r="10468">
          <cell r="A10468" t="str">
            <v>SINAPI-I 39571</v>
          </cell>
        </row>
        <row r="10469">
          <cell r="A10469" t="str">
            <v>SINAPI-I 39421</v>
          </cell>
        </row>
        <row r="10470">
          <cell r="A10470" t="str">
            <v>SINAPI-I 39422</v>
          </cell>
        </row>
        <row r="10471">
          <cell r="A10471" t="str">
            <v>SINAPI-I 39423</v>
          </cell>
        </row>
        <row r="10472">
          <cell r="A10472" t="str">
            <v>SINAPI-I 39426</v>
          </cell>
        </row>
        <row r="10473">
          <cell r="A10473" t="str">
            <v>SINAPI-I 39429</v>
          </cell>
        </row>
        <row r="10474">
          <cell r="A10474" t="str">
            <v>SINAPI-I 39428</v>
          </cell>
        </row>
        <row r="10475">
          <cell r="A10475" t="str">
            <v>SINAPI-I 39572</v>
          </cell>
        </row>
        <row r="10476">
          <cell r="A10476" t="str">
            <v>SINAPI-I 39570</v>
          </cell>
        </row>
        <row r="10477">
          <cell r="A10477" t="str">
            <v>SINAPI-I 39569</v>
          </cell>
        </row>
        <row r="10478">
          <cell r="A10478" t="str">
            <v>SINAPI-I 11552</v>
          </cell>
        </row>
        <row r="10479">
          <cell r="A10479" t="str">
            <v>SINAPI-I 40598</v>
          </cell>
        </row>
        <row r="10480">
          <cell r="A10480" t="str">
            <v>SINAPI-I 39029</v>
          </cell>
        </row>
        <row r="10481">
          <cell r="A10481" t="str">
            <v>SINAPI-I 39028</v>
          </cell>
        </row>
        <row r="10482">
          <cell r="A10482" t="str">
            <v>SINAPI-I 39328</v>
          </cell>
        </row>
        <row r="10483">
          <cell r="A10483" t="str">
            <v>SINAPI-I 38541</v>
          </cell>
        </row>
        <row r="10484">
          <cell r="A10484" t="str">
            <v>SINAPI-I 38542</v>
          </cell>
        </row>
        <row r="10485">
          <cell r="A10485" t="str">
            <v>SINAPI-I 38543</v>
          </cell>
        </row>
        <row r="10486">
          <cell r="A10486" t="str">
            <v>SINAPI-I 40406</v>
          </cell>
        </row>
        <row r="10487">
          <cell r="A10487" t="str">
            <v>SINAPI-I 40789</v>
          </cell>
        </row>
        <row r="10488">
          <cell r="A10488" t="str">
            <v>SINAPI-I 40791</v>
          </cell>
        </row>
        <row r="10489">
          <cell r="A10489" t="str">
            <v>SINAPI-I 11651</v>
          </cell>
        </row>
        <row r="10490">
          <cell r="A10490" t="str">
            <v>SINAPI-I 40435</v>
          </cell>
        </row>
        <row r="10491">
          <cell r="A10491" t="str">
            <v>SINAPI-I 39012</v>
          </cell>
        </row>
        <row r="10492">
          <cell r="A10492" t="str">
            <v>SINAPI-I 13617</v>
          </cell>
        </row>
        <row r="10493">
          <cell r="A10493" t="str">
            <v>SINAPI-I 5327</v>
          </cell>
        </row>
        <row r="10494">
          <cell r="A10494" t="str">
            <v>SINAPI-I 35274</v>
          </cell>
        </row>
        <row r="10495">
          <cell r="A10495" t="str">
            <v>SINAPI-I 35275</v>
          </cell>
        </row>
        <row r="10496">
          <cell r="A10496" t="str">
            <v>SINAPI-I 35276</v>
          </cell>
        </row>
        <row r="10497">
          <cell r="A10497" t="str">
            <v>SINAPI-I 38386</v>
          </cell>
        </row>
        <row r="10498">
          <cell r="A10498" t="str">
            <v>SINAPI-I 11091</v>
          </cell>
        </row>
        <row r="10499">
          <cell r="A10499" t="str">
            <v>SINAPI-I 37586</v>
          </cell>
        </row>
        <row r="10500">
          <cell r="A10500" t="str">
            <v>SINAPI-I 37395</v>
          </cell>
        </row>
        <row r="10501">
          <cell r="A10501" t="str">
            <v>SINAPI-I 14147</v>
          </cell>
        </row>
        <row r="10502">
          <cell r="A10502" t="str">
            <v>SINAPI-I 37396</v>
          </cell>
        </row>
        <row r="10503">
          <cell r="A10503" t="str">
            <v>SINAPI-I 37397</v>
          </cell>
        </row>
        <row r="10504">
          <cell r="A10504" t="str">
            <v>SINAPI-I 11559</v>
          </cell>
        </row>
        <row r="10505">
          <cell r="A10505" t="str">
            <v>SINAPI-I 444</v>
          </cell>
        </row>
        <row r="10506">
          <cell r="A10506" t="str">
            <v>SINAPI-I 445</v>
          </cell>
        </row>
        <row r="10507">
          <cell r="A10507" t="str">
            <v>SINAPI-I 4783</v>
          </cell>
        </row>
        <row r="10508">
          <cell r="A10508" t="str">
            <v>SINAPI-I 41079</v>
          </cell>
        </row>
        <row r="10509">
          <cell r="A10509" t="str">
            <v>SINAPI-I 12874</v>
          </cell>
        </row>
        <row r="10510">
          <cell r="A10510" t="str">
            <v>SINAPI-I 41082</v>
          </cell>
        </row>
        <row r="10511">
          <cell r="A10511" t="str">
            <v>SINAPI-I 4785</v>
          </cell>
        </row>
        <row r="10512">
          <cell r="A10512" t="str">
            <v>SINAPI-I 41081</v>
          </cell>
        </row>
        <row r="10513">
          <cell r="A10513" t="str">
            <v>SINAPI-I 4801</v>
          </cell>
        </row>
        <row r="10514">
          <cell r="A10514" t="str">
            <v>SINAPI-I 4794</v>
          </cell>
        </row>
        <row r="10515">
          <cell r="A10515" t="str">
            <v>SINAPI-I 4796</v>
          </cell>
        </row>
        <row r="10516">
          <cell r="A10516" t="str">
            <v>SINAPI-I 4800</v>
          </cell>
        </row>
        <row r="10517">
          <cell r="A10517" t="str">
            <v>SINAPI-I 4795</v>
          </cell>
        </row>
        <row r="10518">
          <cell r="A10518" t="str">
            <v>SINAPI-I 39694</v>
          </cell>
        </row>
        <row r="10519">
          <cell r="A10519" t="str">
            <v>SINAPI-I 1292</v>
          </cell>
        </row>
        <row r="10520">
          <cell r="A10520" t="str">
            <v>SINAPI-I 1287</v>
          </cell>
        </row>
        <row r="10521">
          <cell r="A10521" t="str">
            <v>SINAPI-I 1297</v>
          </cell>
        </row>
        <row r="10522">
          <cell r="A10522" t="str">
            <v>SINAPI-I 4786</v>
          </cell>
        </row>
        <row r="10523">
          <cell r="A10523" t="str">
            <v>SINAPI-I 10840</v>
          </cell>
        </row>
        <row r="10524">
          <cell r="A10524" t="str">
            <v>SINAPI-I 10841</v>
          </cell>
        </row>
        <row r="10525">
          <cell r="A10525" t="str">
            <v>SINAPI-I 25980</v>
          </cell>
        </row>
        <row r="10526">
          <cell r="A10526" t="str">
            <v>SINAPI-I 10842</v>
          </cell>
        </row>
        <row r="10527">
          <cell r="A10527" t="str">
            <v>SINAPI-I 21108</v>
          </cell>
        </row>
        <row r="10528">
          <cell r="A10528" t="str">
            <v>SINAPI-I 38180</v>
          </cell>
        </row>
        <row r="10529">
          <cell r="A10529" t="str">
            <v>SINAPI-I 40648</v>
          </cell>
        </row>
        <row r="10530">
          <cell r="A10530" t="str">
            <v>SINAPI-I 40649</v>
          </cell>
        </row>
        <row r="10531">
          <cell r="A10531" t="str">
            <v>SINAPI-I 40650</v>
          </cell>
        </row>
        <row r="10532">
          <cell r="A10532" t="str">
            <v>SINAPI-I 40651</v>
          </cell>
        </row>
        <row r="10533">
          <cell r="A10533" t="str">
            <v>SINAPI-I 40652</v>
          </cell>
        </row>
        <row r="10534">
          <cell r="A10534" t="str">
            <v>SINAPI-I 40647</v>
          </cell>
        </row>
        <row r="10535">
          <cell r="A10535" t="str">
            <v>SINAPI-I 40653</v>
          </cell>
        </row>
        <row r="10536">
          <cell r="A10536" t="str">
            <v>SINAPI-I 36178</v>
          </cell>
        </row>
        <row r="10537">
          <cell r="A10537" t="str">
            <v>SINAPI-I 38195</v>
          </cell>
        </row>
        <row r="10538">
          <cell r="A10538" t="str">
            <v>SINAPI-I 38181</v>
          </cell>
        </row>
        <row r="10539">
          <cell r="A10539" t="str">
            <v>SINAPI-I 38182</v>
          </cell>
        </row>
        <row r="10540">
          <cell r="A10540" t="str">
            <v>SINAPI-I 38186</v>
          </cell>
        </row>
        <row r="10541">
          <cell r="A10541" t="str">
            <v>SINAPI-I 38185</v>
          </cell>
        </row>
        <row r="10542">
          <cell r="A10542" t="str">
            <v>SINAPI-I 40654</v>
          </cell>
        </row>
        <row r="10543">
          <cell r="A10543" t="str">
            <v>SINAPI-I 25981</v>
          </cell>
        </row>
        <row r="10544">
          <cell r="A10544" t="str">
            <v>SINAPI-I 4822</v>
          </cell>
        </row>
        <row r="10545">
          <cell r="A10545" t="str">
            <v>SINAPI-I 4818</v>
          </cell>
        </row>
        <row r="10546">
          <cell r="A10546" t="str">
            <v>SINAPI-I 39567</v>
          </cell>
        </row>
        <row r="10547">
          <cell r="A10547" t="str">
            <v>SINAPI-I 39566</v>
          </cell>
        </row>
        <row r="10548">
          <cell r="A10548" t="str">
            <v>SINAPI-I 11062</v>
          </cell>
        </row>
        <row r="10549">
          <cell r="A10549" t="str">
            <v>SINAPI-I 11063</v>
          </cell>
        </row>
        <row r="10550">
          <cell r="A10550" t="str">
            <v>SINAPI-I 13521</v>
          </cell>
        </row>
        <row r="10551">
          <cell r="A10551" t="str">
            <v>SINAPI-I 10851</v>
          </cell>
        </row>
        <row r="10552">
          <cell r="A10552" t="str">
            <v>SINAPI-I 39515</v>
          </cell>
        </row>
        <row r="10553">
          <cell r="A10553" t="str">
            <v>SINAPI-I 39516</v>
          </cell>
        </row>
        <row r="10554">
          <cell r="A10554" t="str">
            <v>SINAPI-I 39514</v>
          </cell>
        </row>
        <row r="10555">
          <cell r="A10555" t="str">
            <v>SINAPI-I 4812</v>
          </cell>
        </row>
        <row r="10556">
          <cell r="A10556" t="str">
            <v>SINAPI-I 10849</v>
          </cell>
        </row>
        <row r="10557">
          <cell r="A10557" t="str">
            <v>SINAPI-I 10848</v>
          </cell>
        </row>
        <row r="10558">
          <cell r="A10558" t="str">
            <v>SINAPI-I 4813</v>
          </cell>
        </row>
        <row r="10559">
          <cell r="A10559" t="str">
            <v>SINAPI-I 37560</v>
          </cell>
        </row>
        <row r="10560">
          <cell r="A10560" t="str">
            <v>SINAPI-I 37557</v>
          </cell>
        </row>
        <row r="10561">
          <cell r="A10561" t="str">
            <v>SINAPI-I 37556</v>
          </cell>
        </row>
        <row r="10562">
          <cell r="A10562" t="str">
            <v>SINAPI-I 37559</v>
          </cell>
        </row>
        <row r="10563">
          <cell r="A10563" t="str">
            <v>SINAPI-I 37539</v>
          </cell>
        </row>
        <row r="10564">
          <cell r="A10564" t="str">
            <v>SINAPI-I 37558</v>
          </cell>
        </row>
        <row r="10565">
          <cell r="A10565" t="str">
            <v>SINAPI-I 34723</v>
          </cell>
        </row>
        <row r="10566">
          <cell r="A10566" t="str">
            <v>SINAPI-I 34721</v>
          </cell>
        </row>
        <row r="10567">
          <cell r="A10567" t="str">
            <v>SINAPI-I 4309</v>
          </cell>
        </row>
        <row r="10568">
          <cell r="A10568" t="str">
            <v>SINAPI-I 4307</v>
          </cell>
        </row>
        <row r="10569">
          <cell r="A10569" t="str">
            <v>SINAPI-I 10850</v>
          </cell>
        </row>
        <row r="10570">
          <cell r="A10570" t="str">
            <v>SINAPI-I 42438</v>
          </cell>
        </row>
        <row r="10571">
          <cell r="A10571" t="str">
            <v>SINAPI-I 4792</v>
          </cell>
        </row>
        <row r="10572">
          <cell r="A10572" t="str">
            <v>SINAPI-I 4790</v>
          </cell>
        </row>
        <row r="10573">
          <cell r="A10573" t="str">
            <v>SINAPI-I 40671</v>
          </cell>
        </row>
        <row r="10574">
          <cell r="A10574" t="str">
            <v>SINAPI-I 7552</v>
          </cell>
        </row>
        <row r="10575">
          <cell r="A10575" t="str">
            <v>SINAPI-I 4893</v>
          </cell>
        </row>
        <row r="10576">
          <cell r="A10576" t="str">
            <v>SINAPI-I 4894</v>
          </cell>
        </row>
        <row r="10577">
          <cell r="A10577" t="str">
            <v>SINAPI-I 4888</v>
          </cell>
        </row>
        <row r="10578">
          <cell r="A10578" t="str">
            <v>SINAPI-I 4890</v>
          </cell>
        </row>
        <row r="10579">
          <cell r="A10579" t="str">
            <v>SINAPI-I 12411</v>
          </cell>
        </row>
        <row r="10580">
          <cell r="A10580" t="str">
            <v>SINAPI-I 4891</v>
          </cell>
        </row>
        <row r="10581">
          <cell r="A10581" t="str">
            <v>SINAPI-I 4889</v>
          </cell>
        </row>
        <row r="10582">
          <cell r="A10582" t="str">
            <v>SINAPI-I 4892</v>
          </cell>
        </row>
        <row r="10583">
          <cell r="A10583" t="str">
            <v>SINAPI-I 12412</v>
          </cell>
        </row>
        <row r="10584">
          <cell r="A10584" t="str">
            <v>SINAPI-I 11073</v>
          </cell>
        </row>
        <row r="10585">
          <cell r="A10585" t="str">
            <v>SINAPI-I 11071</v>
          </cell>
        </row>
        <row r="10586">
          <cell r="A10586" t="str">
            <v>SINAPI-I 11072</v>
          </cell>
        </row>
        <row r="10587">
          <cell r="A10587" t="str">
            <v>SINAPI-I 4895</v>
          </cell>
        </row>
        <row r="10588">
          <cell r="A10588" t="str">
            <v>SINAPI-I 4907</v>
          </cell>
        </row>
        <row r="10589">
          <cell r="A10589" t="str">
            <v>SINAPI-I 4902</v>
          </cell>
        </row>
        <row r="10590">
          <cell r="A10590" t="str">
            <v>SINAPI-I 4908</v>
          </cell>
        </row>
        <row r="10591">
          <cell r="A10591" t="str">
            <v>SINAPI-I 4909</v>
          </cell>
        </row>
        <row r="10592">
          <cell r="A10592" t="str">
            <v>SINAPI-I 4903</v>
          </cell>
        </row>
        <row r="10593">
          <cell r="A10593" t="str">
            <v>SINAPI-I 4897</v>
          </cell>
        </row>
        <row r="10594">
          <cell r="A10594" t="str">
            <v>SINAPI-I 4896</v>
          </cell>
        </row>
        <row r="10595">
          <cell r="A10595" t="str">
            <v>SINAPI-I 4900</v>
          </cell>
        </row>
        <row r="10596">
          <cell r="A10596" t="str">
            <v>SINAPI-I 4898</v>
          </cell>
        </row>
        <row r="10597">
          <cell r="A10597" t="str">
            <v>SINAPI-I 4899</v>
          </cell>
        </row>
        <row r="10598">
          <cell r="A10598" t="str">
            <v>SINAPI-I 11096</v>
          </cell>
        </row>
        <row r="10599">
          <cell r="A10599" t="str">
            <v>SINAPI-I 4741</v>
          </cell>
        </row>
        <row r="10600">
          <cell r="A10600" t="str">
            <v>SINAPI-I 4752</v>
          </cell>
        </row>
        <row r="10601">
          <cell r="A10601" t="str">
            <v>SINAPI-I 41091</v>
          </cell>
        </row>
        <row r="10602">
          <cell r="A10602" t="str">
            <v>SINAPI-I 13954</v>
          </cell>
        </row>
        <row r="10603">
          <cell r="A10603" t="str">
            <v>SINAPI-I 3411</v>
          </cell>
        </row>
        <row r="10604">
          <cell r="A10604" t="str">
            <v>SINAPI-I 39995</v>
          </cell>
        </row>
        <row r="10605">
          <cell r="A10605" t="str">
            <v>SINAPI-I 11615</v>
          </cell>
        </row>
        <row r="10606">
          <cell r="A10606" t="str">
            <v>SINAPI-I 3408</v>
          </cell>
        </row>
        <row r="10607">
          <cell r="A10607" t="str">
            <v>SINAPI-I 3409</v>
          </cell>
        </row>
        <row r="10608">
          <cell r="A10608" t="str">
            <v>SINAPI-I 11427</v>
          </cell>
        </row>
        <row r="10609">
          <cell r="A10609" t="str">
            <v>SINAPI-I 4491</v>
          </cell>
        </row>
        <row r="10610">
          <cell r="A10610" t="str">
            <v>SINAPI-I 26022</v>
          </cell>
        </row>
        <row r="10611">
          <cell r="A10611" t="str">
            <v>SINAPI-I 421</v>
          </cell>
        </row>
        <row r="10612">
          <cell r="A10612" t="str">
            <v>SINAPI-I 12362</v>
          </cell>
        </row>
        <row r="10613">
          <cell r="A10613" t="str">
            <v>SINAPI-I 14148</v>
          </cell>
        </row>
        <row r="10614">
          <cell r="A10614" t="str">
            <v>SINAPI-I 4341</v>
          </cell>
        </row>
        <row r="10615">
          <cell r="A10615" t="str">
            <v>SINAPI-I 4337</v>
          </cell>
        </row>
        <row r="10616">
          <cell r="A10616" t="str">
            <v>SINAPI-I 4339</v>
          </cell>
        </row>
        <row r="10617">
          <cell r="A10617" t="str">
            <v>SINAPI-I 39997</v>
          </cell>
        </row>
        <row r="10618">
          <cell r="A10618" t="str">
            <v>SINAPI-I 11971</v>
          </cell>
        </row>
        <row r="10619">
          <cell r="A10619" t="str">
            <v>SINAPI-I 4342</v>
          </cell>
        </row>
        <row r="10620">
          <cell r="A10620" t="str">
            <v>SINAPI-I 4330</v>
          </cell>
        </row>
        <row r="10621">
          <cell r="A10621" t="str">
            <v>SINAPI-I 4340</v>
          </cell>
        </row>
        <row r="10622">
          <cell r="A10622" t="str">
            <v>SINAPI-I 5088</v>
          </cell>
        </row>
        <row r="10623">
          <cell r="A10623" t="str">
            <v>SINAPI-I 11154</v>
          </cell>
        </row>
        <row r="10624">
          <cell r="A10624" t="str">
            <v>SINAPI-I 39021</v>
          </cell>
        </row>
        <row r="10625">
          <cell r="A10625" t="str">
            <v>SINAPI-I 39022</v>
          </cell>
        </row>
        <row r="10626">
          <cell r="A10626" t="str">
            <v>SINAPI-I 39024</v>
          </cell>
        </row>
        <row r="10627">
          <cell r="A10627" t="str">
            <v>SINAPI-I 4914</v>
          </cell>
        </row>
        <row r="10628">
          <cell r="A10628" t="str">
            <v>SINAPI-I 4917</v>
          </cell>
        </row>
        <row r="10629">
          <cell r="A10629" t="str">
            <v>SINAPI-I 39025</v>
          </cell>
        </row>
        <row r="10630">
          <cell r="A10630" t="str">
            <v>SINAPI-I 4930</v>
          </cell>
        </row>
        <row r="10631">
          <cell r="A10631" t="str">
            <v>SINAPI-I 4922</v>
          </cell>
        </row>
        <row r="10632">
          <cell r="A10632" t="str">
            <v>SINAPI-I 4911</v>
          </cell>
        </row>
        <row r="10633">
          <cell r="A10633" t="str">
            <v>SINAPI-I 37518</v>
          </cell>
        </row>
        <row r="10634">
          <cell r="A10634" t="str">
            <v>SINAPI-I 4910</v>
          </cell>
        </row>
        <row r="10635">
          <cell r="A10635" t="str">
            <v>SINAPI-I 4943</v>
          </cell>
        </row>
        <row r="10636">
          <cell r="A10636" t="str">
            <v>SINAPI-I 5002</v>
          </cell>
        </row>
        <row r="10637">
          <cell r="A10637" t="str">
            <v>SINAPI-I 4977</v>
          </cell>
        </row>
        <row r="10638">
          <cell r="A10638" t="str">
            <v>SINAPI-I 5028</v>
          </cell>
        </row>
        <row r="10639">
          <cell r="A10639" t="str">
            <v>SINAPI-I 4998</v>
          </cell>
        </row>
        <row r="10640">
          <cell r="A10640" t="str">
            <v>SINAPI-I 4969</v>
          </cell>
        </row>
        <row r="10641">
          <cell r="A10641" t="str">
            <v>SINAPI-I 11364</v>
          </cell>
        </row>
        <row r="10642">
          <cell r="A10642" t="str">
            <v>SINAPI-I 11365</v>
          </cell>
        </row>
        <row r="10643">
          <cell r="A10643" t="str">
            <v>SINAPI-I 11366</v>
          </cell>
        </row>
        <row r="10644">
          <cell r="A10644" t="str">
            <v>SINAPI-I 11367</v>
          </cell>
        </row>
        <row r="10645">
          <cell r="A10645" t="str">
            <v>SINAPI-I 4989</v>
          </cell>
        </row>
        <row r="10646">
          <cell r="A10646" t="str">
            <v>SINAPI-I 4982</v>
          </cell>
        </row>
        <row r="10647">
          <cell r="A10647" t="str">
            <v>SINAPI-I 20322</v>
          </cell>
        </row>
        <row r="10648">
          <cell r="A10648" t="str">
            <v>SINAPI-I 10553</v>
          </cell>
        </row>
        <row r="10649">
          <cell r="A10649" t="str">
            <v>SINAPI-I 5020</v>
          </cell>
        </row>
        <row r="10650">
          <cell r="A10650" t="str">
            <v>SINAPI-I 4962</v>
          </cell>
        </row>
        <row r="10651">
          <cell r="A10651" t="str">
            <v>SINAPI-I 4981</v>
          </cell>
        </row>
        <row r="10652">
          <cell r="A10652" t="str">
            <v>SINAPI-I 10554</v>
          </cell>
        </row>
        <row r="10653">
          <cell r="A10653" t="str">
            <v>SINAPI-I 4964</v>
          </cell>
        </row>
        <row r="10654">
          <cell r="A10654" t="str">
            <v>SINAPI-I 4992</v>
          </cell>
        </row>
        <row r="10655">
          <cell r="A10655" t="str">
            <v>SINAPI-I 10555</v>
          </cell>
        </row>
        <row r="10656">
          <cell r="A10656" t="str">
            <v>SINAPI-I 4987</v>
          </cell>
        </row>
        <row r="10657">
          <cell r="A10657" t="str">
            <v>SINAPI-I 10556</v>
          </cell>
        </row>
        <row r="10658">
          <cell r="A10658" t="str">
            <v>SINAPI-I 4958</v>
          </cell>
        </row>
        <row r="10659">
          <cell r="A10659" t="str">
            <v>SINAPI-I 39502</v>
          </cell>
        </row>
        <row r="10660">
          <cell r="A10660" t="str">
            <v>SINAPI-I 39504</v>
          </cell>
        </row>
        <row r="10661">
          <cell r="A10661" t="str">
            <v>SINAPI-I 39503</v>
          </cell>
        </row>
        <row r="10662">
          <cell r="A10662" t="str">
            <v>SINAPI-I 39505</v>
          </cell>
        </row>
        <row r="10663">
          <cell r="A10663" t="str">
            <v>SINAPI-I 25969</v>
          </cell>
        </row>
        <row r="10664">
          <cell r="A10664" t="str">
            <v>SINAPI-I 4944</v>
          </cell>
        </row>
        <row r="10665">
          <cell r="A10665" t="str">
            <v>SINAPI-I 21102</v>
          </cell>
        </row>
        <row r="10666">
          <cell r="A10666" t="str">
            <v>SINAPI-I 21101</v>
          </cell>
        </row>
        <row r="10667">
          <cell r="A10667" t="str">
            <v>SINAPI-I 34713</v>
          </cell>
        </row>
        <row r="10668">
          <cell r="A10668" t="str">
            <v>SINAPI-I 4947</v>
          </cell>
        </row>
        <row r="10669">
          <cell r="A10669" t="str">
            <v>SINAPI-I 37563</v>
          </cell>
        </row>
        <row r="10670">
          <cell r="A10670" t="str">
            <v>SINAPI-I 4948</v>
          </cell>
        </row>
        <row r="10671">
          <cell r="A10671" t="str">
            <v>SINAPI-I 37561</v>
          </cell>
        </row>
        <row r="10672">
          <cell r="A10672" t="str">
            <v>SINAPI-I 37562</v>
          </cell>
        </row>
        <row r="10673">
          <cell r="A10673" t="str">
            <v>SINAPI-I 37585</v>
          </cell>
        </row>
        <row r="10674">
          <cell r="A10674" t="str">
            <v>SINAPI-I 14164</v>
          </cell>
        </row>
        <row r="10675">
          <cell r="A10675" t="str">
            <v>SINAPI-I 14163</v>
          </cell>
        </row>
        <row r="10676">
          <cell r="A10676" t="str">
            <v>SINAPI-I 5051</v>
          </cell>
        </row>
        <row r="10677">
          <cell r="A10677" t="str">
            <v>SINAPI-I 14162</v>
          </cell>
        </row>
        <row r="10678">
          <cell r="A10678" t="str">
            <v>SINAPI-I 5052</v>
          </cell>
        </row>
        <row r="10679">
          <cell r="A10679" t="str">
            <v>SINAPI-I 14166</v>
          </cell>
        </row>
        <row r="10680">
          <cell r="A10680" t="str">
            <v>SINAPI-I 14165</v>
          </cell>
        </row>
        <row r="10681">
          <cell r="A10681" t="str">
            <v>SINAPI-I 5050</v>
          </cell>
        </row>
        <row r="10682">
          <cell r="A10682" t="str">
            <v>SINAPI-I 12378</v>
          </cell>
        </row>
        <row r="10683">
          <cell r="A10683" t="str">
            <v>SINAPI-I 12366</v>
          </cell>
        </row>
        <row r="10684">
          <cell r="A10684" t="str">
            <v>SINAPI-I 5045</v>
          </cell>
        </row>
        <row r="10685">
          <cell r="A10685" t="str">
            <v>SINAPI-I 5044</v>
          </cell>
        </row>
        <row r="10686">
          <cell r="A10686" t="str">
            <v>SINAPI-I 5055</v>
          </cell>
        </row>
        <row r="10687">
          <cell r="A10687" t="str">
            <v>SINAPI-I 5053</v>
          </cell>
        </row>
        <row r="10688">
          <cell r="A10688" t="str">
            <v>SINAPI-I 5035</v>
          </cell>
        </row>
        <row r="10689">
          <cell r="A10689" t="str">
            <v>SINAPI-I 5036</v>
          </cell>
        </row>
        <row r="10690">
          <cell r="A10690" t="str">
            <v>SINAPI-I 5059</v>
          </cell>
        </row>
        <row r="10691">
          <cell r="A10691" t="str">
            <v>SINAPI-I 5034</v>
          </cell>
        </row>
        <row r="10692">
          <cell r="A10692" t="str">
            <v>SINAPI-I 5056</v>
          </cell>
        </row>
        <row r="10693">
          <cell r="A10693" t="str">
            <v>SINAPI-I 5057</v>
          </cell>
        </row>
        <row r="10694">
          <cell r="A10694" t="str">
            <v>SINAPI-I 5033</v>
          </cell>
        </row>
        <row r="10695">
          <cell r="A10695" t="str">
            <v>SINAPI-I 5038</v>
          </cell>
        </row>
        <row r="10696">
          <cell r="A10696" t="str">
            <v>SINAPI-I 12372</v>
          </cell>
        </row>
        <row r="10697">
          <cell r="A10697" t="str">
            <v>SINAPI-I 13339</v>
          </cell>
        </row>
        <row r="10698">
          <cell r="A10698" t="str">
            <v>SINAPI-I 12373</v>
          </cell>
        </row>
        <row r="10699">
          <cell r="A10699" t="str">
            <v>SINAPI-I 12388</v>
          </cell>
        </row>
        <row r="10700">
          <cell r="A10700" t="str">
            <v>SINAPI-I 34695</v>
          </cell>
        </row>
        <row r="10701">
          <cell r="A10701" t="str">
            <v>SINAPI-I 34692</v>
          </cell>
        </row>
        <row r="10702">
          <cell r="A10702" t="str">
            <v>SINAPI-I 26028</v>
          </cell>
        </row>
        <row r="10703">
          <cell r="A10703" t="str">
            <v>SINAPI-I 11844</v>
          </cell>
        </row>
        <row r="10704">
          <cell r="A10704" t="str">
            <v>SINAPI-I 4465</v>
          </cell>
        </row>
        <row r="10705">
          <cell r="A10705" t="str">
            <v>SINAPI-I 35273</v>
          </cell>
        </row>
        <row r="10706">
          <cell r="A10706" t="str">
            <v>SINAPI-I 4470</v>
          </cell>
        </row>
        <row r="10707">
          <cell r="A10707" t="str">
            <v>SINAPI-I 20204</v>
          </cell>
        </row>
        <row r="10708">
          <cell r="A10708" t="str">
            <v>SINAPI-I 20208</v>
          </cell>
        </row>
        <row r="10709">
          <cell r="A10709" t="str">
            <v>SINAPI-I 4437</v>
          </cell>
        </row>
        <row r="10710">
          <cell r="A10710" t="str">
            <v>SINAPI-I 14580</v>
          </cell>
        </row>
        <row r="10711">
          <cell r="A10711" t="str">
            <v>SINAPI-I 40304</v>
          </cell>
        </row>
        <row r="10712">
          <cell r="A10712" t="str">
            <v>SINAPI-I 5065</v>
          </cell>
        </row>
        <row r="10713">
          <cell r="A10713" t="str">
            <v>SINAPI-I 5072</v>
          </cell>
        </row>
        <row r="10714">
          <cell r="A10714" t="str">
            <v>SINAPI-I 5066</v>
          </cell>
        </row>
        <row r="10715">
          <cell r="A10715" t="str">
            <v>SINAPI-I 5063</v>
          </cell>
        </row>
        <row r="10716">
          <cell r="A10716" t="str">
            <v>SINAPI-I 20247</v>
          </cell>
        </row>
        <row r="10717">
          <cell r="A10717" t="str">
            <v>SINAPI-I 5074</v>
          </cell>
        </row>
        <row r="10718">
          <cell r="A10718" t="str">
            <v>SINAPI-I 5067</v>
          </cell>
        </row>
        <row r="10719">
          <cell r="A10719" t="str">
            <v>SINAPI-I 5078</v>
          </cell>
        </row>
        <row r="10720">
          <cell r="A10720" t="str">
            <v>SINAPI-I 5068</v>
          </cell>
        </row>
        <row r="10721">
          <cell r="A10721" t="str">
            <v>SINAPI-I 5073</v>
          </cell>
        </row>
        <row r="10722">
          <cell r="A10722" t="str">
            <v>SINAPI-I 5069</v>
          </cell>
        </row>
        <row r="10723">
          <cell r="A10723" t="str">
            <v>SINAPI-I 5070</v>
          </cell>
        </row>
        <row r="10724">
          <cell r="A10724" t="str">
            <v>SINAPI-I 5071</v>
          </cell>
        </row>
        <row r="10725">
          <cell r="A10725" t="str">
            <v>SINAPI-I 5061</v>
          </cell>
        </row>
        <row r="10726">
          <cell r="A10726" t="str">
            <v>SINAPI-I 5075</v>
          </cell>
        </row>
        <row r="10727">
          <cell r="A10727" t="str">
            <v>SINAPI-I 39027</v>
          </cell>
        </row>
        <row r="10728">
          <cell r="A10728" t="str">
            <v>SINAPI-I 5062</v>
          </cell>
        </row>
        <row r="10729">
          <cell r="A10729" t="str">
            <v>SINAPI-I 40568</v>
          </cell>
        </row>
        <row r="10730">
          <cell r="A10730" t="str">
            <v>SINAPI-I 39026</v>
          </cell>
        </row>
        <row r="10731">
          <cell r="A10731" t="str">
            <v>SINAPI-I 11572</v>
          </cell>
        </row>
        <row r="10732">
          <cell r="A10732" t="str">
            <v>SINAPI-I 42431</v>
          </cell>
        </row>
        <row r="10733">
          <cell r="A10733" t="str">
            <v>SINAPI-I 11149</v>
          </cell>
        </row>
        <row r="10734">
          <cell r="A10734" t="str">
            <v>SINAPI-I 511</v>
          </cell>
        </row>
        <row r="10735">
          <cell r="A10735" t="str">
            <v>SINAPI-I 11174</v>
          </cell>
        </row>
        <row r="10736">
          <cell r="A10736" t="str">
            <v>SINAPI-I 37540</v>
          </cell>
        </row>
        <row r="10737">
          <cell r="A10737" t="str">
            <v>SINAPI-I 37548</v>
          </cell>
        </row>
        <row r="10738">
          <cell r="A10738" t="str">
            <v>SINAPI-I 39828</v>
          </cell>
        </row>
        <row r="10739">
          <cell r="A10739" t="str">
            <v>SINAPI-I 12273</v>
          </cell>
        </row>
        <row r="10740">
          <cell r="A10740" t="str">
            <v>SINAPI-I 38392</v>
          </cell>
        </row>
        <row r="10741">
          <cell r="A10741" t="str">
            <v>SINAPI-I 11735</v>
          </cell>
        </row>
        <row r="10742">
          <cell r="A10742" t="str">
            <v>SINAPI-I 11733</v>
          </cell>
        </row>
        <row r="10743">
          <cell r="A10743" t="str">
            <v>SINAPI-I 11734</v>
          </cell>
        </row>
        <row r="10744">
          <cell r="A10744" t="str">
            <v>SINAPI-I 11737</v>
          </cell>
        </row>
        <row r="10745">
          <cell r="A10745" t="str">
            <v>SINAPI-I 11738</v>
          </cell>
        </row>
        <row r="10746">
          <cell r="A10746" t="str">
            <v>SINAPI-I 36143</v>
          </cell>
        </row>
        <row r="10747">
          <cell r="A10747" t="str">
            <v>SINAPI-I 36142</v>
          </cell>
        </row>
        <row r="10748">
          <cell r="A10748" t="str">
            <v>SINAPI-I 36146</v>
          </cell>
        </row>
        <row r="10749">
          <cell r="A10749" t="str">
            <v>SINAPI-I 39015</v>
          </cell>
        </row>
        <row r="10750">
          <cell r="A10750" t="str">
            <v>SINAPI-I 38377</v>
          </cell>
        </row>
        <row r="10751">
          <cell r="A10751" t="str">
            <v>SINAPI-I 38376</v>
          </cell>
        </row>
        <row r="10752">
          <cell r="A10752" t="str">
            <v>SINAPI-I 38116</v>
          </cell>
        </row>
        <row r="10753">
          <cell r="A10753" t="str">
            <v>SINAPI-I 38066</v>
          </cell>
        </row>
        <row r="10754">
          <cell r="A10754" t="str">
            <v>SINAPI-I 38117</v>
          </cell>
        </row>
        <row r="10755">
          <cell r="A10755" t="str">
            <v>SINAPI-I 38067</v>
          </cell>
        </row>
        <row r="10756">
          <cell r="A10756" t="str">
            <v>SINAPI-I 5080</v>
          </cell>
        </row>
        <row r="10757">
          <cell r="A10757" t="str">
            <v>SINAPI-I 11522</v>
          </cell>
        </row>
        <row r="10758">
          <cell r="A10758" t="str">
            <v>SINAPI-I 11523</v>
          </cell>
        </row>
        <row r="10759">
          <cell r="A10759" t="str">
            <v>SINAPI-I 11524</v>
          </cell>
        </row>
        <row r="10760">
          <cell r="A10760" t="str">
            <v>SINAPI-I 38168</v>
          </cell>
        </row>
        <row r="10761">
          <cell r="A10761" t="str">
            <v>SINAPI-I 13393</v>
          </cell>
        </row>
        <row r="10762">
          <cell r="A10762" t="str">
            <v>SINAPI-I 13395</v>
          </cell>
        </row>
        <row r="10763">
          <cell r="A10763" t="str">
            <v>SINAPI-I 12039</v>
          </cell>
        </row>
        <row r="10764">
          <cell r="A10764" t="str">
            <v>SINAPI-I 13396</v>
          </cell>
        </row>
        <row r="10765">
          <cell r="A10765" t="str">
            <v>SINAPI-I 13397</v>
          </cell>
        </row>
        <row r="10766">
          <cell r="A10766" t="str">
            <v>SINAPI-I 12041</v>
          </cell>
        </row>
        <row r="10767">
          <cell r="A10767" t="str">
            <v>SINAPI-I 12043</v>
          </cell>
        </row>
        <row r="10768">
          <cell r="A10768" t="str">
            <v>SINAPI-I 39762</v>
          </cell>
        </row>
        <row r="10769">
          <cell r="A10769" t="str">
            <v>SINAPI-I 12042</v>
          </cell>
        </row>
        <row r="10770">
          <cell r="A10770" t="str">
            <v>SINAPI-I 39763</v>
          </cell>
        </row>
        <row r="10771">
          <cell r="A10771" t="str">
            <v>SINAPI-I 39756</v>
          </cell>
        </row>
        <row r="10772">
          <cell r="A10772" t="str">
            <v>SINAPI-I 12038</v>
          </cell>
        </row>
        <row r="10773">
          <cell r="A10773" t="str">
            <v>SINAPI-I 12040</v>
          </cell>
        </row>
        <row r="10774">
          <cell r="A10774" t="str">
            <v>SINAPI-I 39757</v>
          </cell>
        </row>
        <row r="10775">
          <cell r="A10775" t="str">
            <v>SINAPI-I 39758</v>
          </cell>
        </row>
        <row r="10776">
          <cell r="A10776" t="str">
            <v>SINAPI-I 39759</v>
          </cell>
        </row>
        <row r="10777">
          <cell r="A10777" t="str">
            <v>SINAPI-I 39760</v>
          </cell>
        </row>
        <row r="10778">
          <cell r="A10778" t="str">
            <v>SINAPI-I 39761</v>
          </cell>
        </row>
        <row r="10779">
          <cell r="A10779" t="str">
            <v>SINAPI-I 39765</v>
          </cell>
        </row>
        <row r="10780">
          <cell r="A10780" t="str">
            <v>SINAPI-I 13399</v>
          </cell>
        </row>
        <row r="10781">
          <cell r="A10781" t="str">
            <v>SINAPI-I 39764</v>
          </cell>
        </row>
        <row r="10782">
          <cell r="A10782" t="str">
            <v>SINAPI-I 39805</v>
          </cell>
        </row>
        <row r="10783">
          <cell r="A10783" t="str">
            <v>SINAPI-I 39806</v>
          </cell>
        </row>
        <row r="10784">
          <cell r="A10784" t="str">
            <v>SINAPI-I 39807</v>
          </cell>
        </row>
        <row r="10785">
          <cell r="A10785" t="str">
            <v>SINAPI-I 39804</v>
          </cell>
        </row>
        <row r="10786">
          <cell r="A10786" t="str">
            <v>SINAPI-I 39796</v>
          </cell>
        </row>
        <row r="10787">
          <cell r="A10787" t="str">
            <v>SINAPI-I 39797</v>
          </cell>
        </row>
        <row r="10788">
          <cell r="A10788" t="str">
            <v>SINAPI-I 39798</v>
          </cell>
        </row>
        <row r="10789">
          <cell r="A10789" t="str">
            <v>SINAPI-I 39794</v>
          </cell>
        </row>
        <row r="10790">
          <cell r="A10790" t="str">
            <v>SINAPI-I 39795</v>
          </cell>
        </row>
        <row r="10791">
          <cell r="A10791" t="str">
            <v>SINAPI-I 39801</v>
          </cell>
        </row>
        <row r="10792">
          <cell r="A10792" t="str">
            <v>SINAPI-I 39802</v>
          </cell>
        </row>
        <row r="10793">
          <cell r="A10793" t="str">
            <v>SINAPI-I 39803</v>
          </cell>
        </row>
        <row r="10794">
          <cell r="A10794" t="str">
            <v>SINAPI-I 39799</v>
          </cell>
        </row>
        <row r="10795">
          <cell r="A10795" t="str">
            <v>SINAPI-I 39800</v>
          </cell>
        </row>
        <row r="10796">
          <cell r="A10796" t="str">
            <v>SINAPI-I 4224</v>
          </cell>
        </row>
        <row r="10797">
          <cell r="A10797" t="str">
            <v>SINAPI-I 21059</v>
          </cell>
        </row>
        <row r="10798">
          <cell r="A10798" t="str">
            <v>SINAPI-I 11234</v>
          </cell>
        </row>
        <row r="10799">
          <cell r="A10799" t="str">
            <v>SINAPI-I 21060</v>
          </cell>
        </row>
        <row r="10800">
          <cell r="A10800" t="str">
            <v>SINAPI-I 21061</v>
          </cell>
        </row>
        <row r="10801">
          <cell r="A10801" t="str">
            <v>SINAPI-I 21062</v>
          </cell>
        </row>
        <row r="10802">
          <cell r="A10802" t="str">
            <v>SINAPI-I 11708</v>
          </cell>
        </row>
        <row r="10803">
          <cell r="A10803" t="str">
            <v>SINAPI-I 11709</v>
          </cell>
        </row>
        <row r="10804">
          <cell r="A10804" t="str">
            <v>SINAPI-I 11710</v>
          </cell>
        </row>
        <row r="10805">
          <cell r="A10805" t="str">
            <v>SINAPI-I 11707</v>
          </cell>
        </row>
        <row r="10806">
          <cell r="A10806" t="str">
            <v>SINAPI-I 11739</v>
          </cell>
        </row>
        <row r="10807">
          <cell r="A10807" t="str">
            <v>SINAPI-I 11711</v>
          </cell>
        </row>
        <row r="10808">
          <cell r="A10808" t="str">
            <v>SINAPI-I 5102</v>
          </cell>
        </row>
        <row r="10809">
          <cell r="A10809" t="str">
            <v>SINAPI-I 11741</v>
          </cell>
        </row>
        <row r="10810">
          <cell r="A10810" t="str">
            <v>SINAPI-I 11743</v>
          </cell>
        </row>
        <row r="10811">
          <cell r="A10811" t="str">
            <v>SINAPI-I 11745</v>
          </cell>
        </row>
        <row r="10812">
          <cell r="A10812" t="str">
            <v>SINAPI-I 25961</v>
          </cell>
        </row>
        <row r="10813">
          <cell r="A10813" t="str">
            <v>SINAPI-I 40985</v>
          </cell>
        </row>
        <row r="10814">
          <cell r="A10814" t="str">
            <v>SINAPI-I 1088</v>
          </cell>
        </row>
        <row r="10815">
          <cell r="A10815" t="str">
            <v>SINAPI-I 1087</v>
          </cell>
        </row>
        <row r="10816">
          <cell r="A10816" t="str">
            <v>SINAPI-I 38777</v>
          </cell>
        </row>
        <row r="10817">
          <cell r="A10817" t="str">
            <v>SINAPI-I 1086</v>
          </cell>
        </row>
        <row r="10818">
          <cell r="A10818" t="str">
            <v>SINAPI-I 1079</v>
          </cell>
        </row>
        <row r="10819">
          <cell r="A10819" t="str">
            <v>SINAPI-I 39374</v>
          </cell>
        </row>
        <row r="10820">
          <cell r="A10820" t="str">
            <v>SINAPI-I 1082</v>
          </cell>
        </row>
        <row r="10821">
          <cell r="A10821" t="str">
            <v>SINAPI-I 12316</v>
          </cell>
        </row>
        <row r="10822">
          <cell r="A10822" t="str">
            <v>SINAPI-I 12317</v>
          </cell>
        </row>
        <row r="10823">
          <cell r="A10823" t="str">
            <v>SINAPI-I 12318</v>
          </cell>
        </row>
        <row r="10824">
          <cell r="A10824" t="str">
            <v>SINAPI-I 5104</v>
          </cell>
        </row>
        <row r="10825">
          <cell r="A10825" t="str">
            <v>SINAPI-I 26023</v>
          </cell>
        </row>
        <row r="10826">
          <cell r="A10826" t="str">
            <v>SINAPI-I 2710</v>
          </cell>
        </row>
        <row r="10827">
          <cell r="A10827" t="str">
            <v>SINAPI-I 14575</v>
          </cell>
        </row>
        <row r="10828">
          <cell r="A10828" t="str">
            <v>SINAPI-I 20034</v>
          </cell>
        </row>
        <row r="10829">
          <cell r="A10829" t="str">
            <v>SINAPI-I 20036</v>
          </cell>
        </row>
        <row r="10830">
          <cell r="A10830" t="str">
            <v>SINAPI-I 20037</v>
          </cell>
        </row>
        <row r="10831">
          <cell r="A10831" t="str">
            <v>SINAPI-I 20043</v>
          </cell>
        </row>
        <row r="10832">
          <cell r="A10832" t="str">
            <v>SINAPI-I 20044</v>
          </cell>
        </row>
        <row r="10833">
          <cell r="A10833" t="str">
            <v>SINAPI-I 20042</v>
          </cell>
        </row>
        <row r="10834">
          <cell r="A10834" t="str">
            <v>SINAPI-I 20046</v>
          </cell>
        </row>
        <row r="10835">
          <cell r="A10835" t="str">
            <v>SINAPI-I 20047</v>
          </cell>
        </row>
        <row r="10836">
          <cell r="A10836" t="str">
            <v>SINAPI-I 20045</v>
          </cell>
        </row>
        <row r="10837">
          <cell r="A10837" t="str">
            <v>SINAPI-I 20972</v>
          </cell>
        </row>
        <row r="10838">
          <cell r="A10838" t="str">
            <v>SINAPI-I 20032</v>
          </cell>
        </row>
        <row r="10839">
          <cell r="A10839" t="str">
            <v>SINAPI-I 11321</v>
          </cell>
        </row>
        <row r="10840">
          <cell r="A10840" t="str">
            <v>SINAPI-I 11323</v>
          </cell>
        </row>
        <row r="10841">
          <cell r="A10841" t="str">
            <v>SINAPI-I 20327</v>
          </cell>
        </row>
        <row r="10842">
          <cell r="A10842" t="str">
            <v>SINAPI-I 25966</v>
          </cell>
        </row>
        <row r="10843">
          <cell r="A10843" t="str">
            <v>SINAPI-I 13390</v>
          </cell>
        </row>
        <row r="10844">
          <cell r="A10844" t="str">
            <v>SINAPI-I 6034</v>
          </cell>
        </row>
        <row r="10845">
          <cell r="A10845" t="str">
            <v>SINAPI-I 6036</v>
          </cell>
        </row>
        <row r="10846">
          <cell r="A10846" t="str">
            <v>SINAPI-I 6031</v>
          </cell>
        </row>
        <row r="10847">
          <cell r="A10847" t="str">
            <v>SINAPI-I 6029</v>
          </cell>
        </row>
        <row r="10848">
          <cell r="A10848" t="str">
            <v>SINAPI-I 6033</v>
          </cell>
        </row>
        <row r="10849">
          <cell r="A10849" t="str">
            <v>SINAPI-I 11672</v>
          </cell>
        </row>
        <row r="10850">
          <cell r="A10850" t="str">
            <v>SINAPI-I 11669</v>
          </cell>
        </row>
        <row r="10851">
          <cell r="A10851" t="str">
            <v>SINAPI-I 11670</v>
          </cell>
        </row>
        <row r="10852">
          <cell r="A10852" t="str">
            <v>SINAPI-I 20055</v>
          </cell>
        </row>
        <row r="10853">
          <cell r="A10853" t="str">
            <v>SINAPI-I 11671</v>
          </cell>
        </row>
        <row r="10854">
          <cell r="A10854" t="str">
            <v>SINAPI-I 6032</v>
          </cell>
        </row>
        <row r="10855">
          <cell r="A10855" t="str">
            <v>SINAPI-I 11673</v>
          </cell>
        </row>
        <row r="10856">
          <cell r="A10856" t="str">
            <v>SINAPI-I 11674</v>
          </cell>
        </row>
        <row r="10857">
          <cell r="A10857" t="str">
            <v>SINAPI-I 11675</v>
          </cell>
        </row>
        <row r="10858">
          <cell r="A10858" t="str">
            <v>SINAPI-I 11676</v>
          </cell>
        </row>
        <row r="10859">
          <cell r="A10859" t="str">
            <v>SINAPI-I 11677</v>
          </cell>
        </row>
        <row r="10860">
          <cell r="A10860" t="str">
            <v>SINAPI-I 11678</v>
          </cell>
        </row>
        <row r="10861">
          <cell r="A10861" t="str">
            <v>SINAPI-I 6038</v>
          </cell>
        </row>
        <row r="10862">
          <cell r="A10862" t="str">
            <v>SINAPI-I 11718</v>
          </cell>
        </row>
        <row r="10863">
          <cell r="A10863" t="str">
            <v>SINAPI-I 6037</v>
          </cell>
        </row>
        <row r="10864">
          <cell r="A10864" t="str">
            <v>SINAPI-I 11719</v>
          </cell>
        </row>
        <row r="10865">
          <cell r="A10865" t="str">
            <v>SINAPI-I 6019</v>
          </cell>
        </row>
        <row r="10866">
          <cell r="A10866" t="str">
            <v>SINAPI-I 6010</v>
          </cell>
        </row>
        <row r="10867">
          <cell r="A10867" t="str">
            <v>SINAPI-I 6017</v>
          </cell>
        </row>
        <row r="10868">
          <cell r="A10868" t="str">
            <v>SINAPI-I 6020</v>
          </cell>
        </row>
        <row r="10869">
          <cell r="A10869" t="str">
            <v>SINAPI-I 6028</v>
          </cell>
        </row>
        <row r="10870">
          <cell r="A10870" t="str">
            <v>SINAPI-I 6011</v>
          </cell>
        </row>
        <row r="10871">
          <cell r="A10871" t="str">
            <v>SINAPI-I 6012</v>
          </cell>
        </row>
        <row r="10872">
          <cell r="A10872" t="str">
            <v>SINAPI-I 6016</v>
          </cell>
        </row>
        <row r="10873">
          <cell r="A10873" t="str">
            <v>SINAPI-I 6027</v>
          </cell>
        </row>
        <row r="10874">
          <cell r="A10874" t="str">
            <v>SINAPI-I 6013</v>
          </cell>
        </row>
        <row r="10875">
          <cell r="A10875" t="str">
            <v>SINAPI-I 6015</v>
          </cell>
        </row>
        <row r="10876">
          <cell r="A10876" t="str">
            <v>SINAPI-I 6014</v>
          </cell>
        </row>
        <row r="10877">
          <cell r="A10877" t="str">
            <v>SINAPI-I 6006</v>
          </cell>
        </row>
        <row r="10878">
          <cell r="A10878" t="str">
            <v>SINAPI-I 6005</v>
          </cell>
        </row>
        <row r="10879">
          <cell r="A10879" t="str">
            <v>SINAPI-I 11756</v>
          </cell>
        </row>
        <row r="10880">
          <cell r="A10880" t="str">
            <v>SINAPI-I 10904</v>
          </cell>
        </row>
        <row r="10881">
          <cell r="A10881" t="str">
            <v>SINAPI-I 11752</v>
          </cell>
        </row>
        <row r="10882">
          <cell r="A10882" t="str">
            <v>SINAPI-I 11753</v>
          </cell>
        </row>
        <row r="10883">
          <cell r="A10883" t="str">
            <v>SINAPI-I 6021</v>
          </cell>
        </row>
        <row r="10884">
          <cell r="A10884" t="str">
            <v>SINAPI-I 6024</v>
          </cell>
        </row>
        <row r="10885">
          <cell r="A10885" t="str">
            <v>SINAPI-I 38379</v>
          </cell>
        </row>
        <row r="10886">
          <cell r="A10886" t="str">
            <v>SINAPI-I 13897</v>
          </cell>
        </row>
        <row r="10887">
          <cell r="A10887" t="str">
            <v>SINAPI-I 10640</v>
          </cell>
        </row>
        <row r="10888">
          <cell r="A10888" t="str">
            <v>SINAPI-I 11086</v>
          </cell>
        </row>
        <row r="10889">
          <cell r="A10889" t="str">
            <v>SINAPI-I 34356</v>
          </cell>
        </row>
        <row r="10890">
          <cell r="A10890" t="str">
            <v>SINAPI-I 34357</v>
          </cell>
        </row>
        <row r="10891">
          <cell r="A10891" t="str">
            <v>SINAPI-I 37329</v>
          </cell>
        </row>
        <row r="10892">
          <cell r="A10892" t="str">
            <v>SINAPI-I 37398</v>
          </cell>
        </row>
        <row r="10893">
          <cell r="A10893" t="str">
            <v>SINAPI-I 2510</v>
          </cell>
        </row>
        <row r="10894">
          <cell r="A10894" t="str">
            <v>SINAPI-I 12359</v>
          </cell>
        </row>
        <row r="10895">
          <cell r="A10895" t="str">
            <v>SINAPI-I 5320</v>
          </cell>
        </row>
        <row r="10896">
          <cell r="A10896" t="str">
            <v>SINAPI-I 7353</v>
          </cell>
        </row>
        <row r="10897">
          <cell r="A10897" t="str">
            <v>SINAPI-I 36144</v>
          </cell>
        </row>
        <row r="10898">
          <cell r="A10898" t="str">
            <v>SINAPI-I 10518</v>
          </cell>
        </row>
        <row r="10899">
          <cell r="A10899" t="str">
            <v>SINAPI-I 36530</v>
          </cell>
        </row>
        <row r="10900">
          <cell r="A10900" t="str">
            <v>SINAPI-I 6046</v>
          </cell>
        </row>
        <row r="10901">
          <cell r="A10901" t="str">
            <v>SINAPI-I 36531</v>
          </cell>
        </row>
        <row r="10902">
          <cell r="A10902" t="str">
            <v>SINAPI-I 34684</v>
          </cell>
        </row>
        <row r="10903">
          <cell r="A10903" t="str">
            <v>SINAPI-I 34683</v>
          </cell>
        </row>
        <row r="10904">
          <cell r="A10904" t="str">
            <v>SINAPI-I 533</v>
          </cell>
        </row>
        <row r="10905">
          <cell r="A10905" t="str">
            <v>SINAPI-I 10515</v>
          </cell>
        </row>
        <row r="10906">
          <cell r="A10906" t="str">
            <v>SINAPI-I 536</v>
          </cell>
        </row>
        <row r="10907">
          <cell r="A10907" t="str">
            <v>SINAPI-I 153</v>
          </cell>
        </row>
        <row r="10908">
          <cell r="A10908" t="str">
            <v>SINAPI-I 34682</v>
          </cell>
        </row>
        <row r="10909">
          <cell r="A10909" t="str">
            <v>SINAPI-I 20205</v>
          </cell>
        </row>
        <row r="10910">
          <cell r="A10910" t="str">
            <v>SINAPI-I 4412</v>
          </cell>
        </row>
        <row r="10911">
          <cell r="A10911" t="str">
            <v>SINAPI-I 4408</v>
          </cell>
        </row>
        <row r="10912">
          <cell r="A10912" t="str">
            <v>SINAPI-I 4505</v>
          </cell>
        </row>
        <row r="10913">
          <cell r="A10913" t="str">
            <v>SINAPI-I 10559</v>
          </cell>
        </row>
        <row r="10914">
          <cell r="A10914" t="str">
            <v>SINAPI-I 10664</v>
          </cell>
        </row>
        <row r="10915">
          <cell r="A10915" t="str">
            <v>SINAPI-I 36250</v>
          </cell>
        </row>
        <row r="10916">
          <cell r="A10916" t="str">
            <v>SINAPI-I 10857</v>
          </cell>
        </row>
        <row r="10917">
          <cell r="A10917" t="str">
            <v>SINAPI-I 4803</v>
          </cell>
        </row>
        <row r="10918">
          <cell r="A10918" t="str">
            <v>SINAPI-I 6186</v>
          </cell>
        </row>
        <row r="10919">
          <cell r="A10919" t="str">
            <v>SINAPI-I 4829</v>
          </cell>
        </row>
        <row r="10920">
          <cell r="A10920" t="str">
            <v>SINAPI-I 39829</v>
          </cell>
        </row>
        <row r="10921">
          <cell r="A10921" t="str">
            <v>SINAPI-I 20231</v>
          </cell>
        </row>
        <row r="10922">
          <cell r="A10922" t="str">
            <v>SINAPI-I 4804</v>
          </cell>
        </row>
        <row r="10923">
          <cell r="A10923" t="str">
            <v>SINAPI-I 34680</v>
          </cell>
        </row>
        <row r="10924">
          <cell r="A10924" t="str">
            <v>SINAPI-I 11573</v>
          </cell>
        </row>
        <row r="10925">
          <cell r="A10925" t="str">
            <v>SINAPI-I 38401</v>
          </cell>
        </row>
        <row r="10926">
          <cell r="A10926" t="str">
            <v>SINAPI-I 38179</v>
          </cell>
        </row>
        <row r="10927">
          <cell r="A10927" t="str">
            <v>SINAPI-I 11575</v>
          </cell>
        </row>
        <row r="10928">
          <cell r="A10928" t="str">
            <v>SINAPI-I 20256</v>
          </cell>
        </row>
        <row r="10929">
          <cell r="A10929" t="str">
            <v>SINAPI-I 14511</v>
          </cell>
        </row>
        <row r="10930">
          <cell r="A10930" t="str">
            <v>SINAPI-I 10642</v>
          </cell>
        </row>
        <row r="10931">
          <cell r="A10931" t="str">
            <v>SINAPI-I 14489</v>
          </cell>
        </row>
        <row r="10932">
          <cell r="A10932" t="str">
            <v>SINAPI-I 14513</v>
          </cell>
        </row>
        <row r="10933">
          <cell r="A10933" t="str">
            <v>SINAPI-I 13600</v>
          </cell>
        </row>
        <row r="10934">
          <cell r="A10934" t="str">
            <v>SINAPI-I 10646</v>
          </cell>
        </row>
        <row r="10935">
          <cell r="A10935" t="str">
            <v>SINAPI-I 6070</v>
          </cell>
        </row>
        <row r="10936">
          <cell r="A10936" t="str">
            <v>SINAPI-I 6069</v>
          </cell>
        </row>
        <row r="10937">
          <cell r="A10937" t="str">
            <v>SINAPI-I 14626</v>
          </cell>
        </row>
        <row r="10938">
          <cell r="A10938" t="str">
            <v>SINAPI-I 6067</v>
          </cell>
        </row>
        <row r="10939">
          <cell r="A10939" t="str">
            <v>SINAPI-I 38393</v>
          </cell>
        </row>
        <row r="10940">
          <cell r="A10940" t="str">
            <v>SINAPI-I 38390</v>
          </cell>
        </row>
        <row r="10941">
          <cell r="A10941" t="str">
            <v>SINAPI-I 36532</v>
          </cell>
        </row>
        <row r="10942">
          <cell r="A10942" t="str">
            <v>SINAPI-I 11578</v>
          </cell>
        </row>
        <row r="10943">
          <cell r="A10943" t="str">
            <v>SINAPI-I 11577</v>
          </cell>
        </row>
        <row r="10944">
          <cell r="A10944" t="str">
            <v>SINAPI-I 42432</v>
          </cell>
        </row>
        <row r="10945">
          <cell r="A10945" t="str">
            <v>SINAPI-I 42437</v>
          </cell>
        </row>
        <row r="10946">
          <cell r="A10946" t="str">
            <v>SINAPI-I 1116</v>
          </cell>
        </row>
        <row r="10947">
          <cell r="A10947" t="str">
            <v>SINAPI-I 1115</v>
          </cell>
        </row>
        <row r="10948">
          <cell r="A10948" t="str">
            <v>SINAPI-I 1113</v>
          </cell>
        </row>
        <row r="10949">
          <cell r="A10949" t="str">
            <v>SINAPI-I 1114</v>
          </cell>
        </row>
        <row r="10950">
          <cell r="A10950" t="str">
            <v>SINAPI-I 20214</v>
          </cell>
        </row>
        <row r="10951">
          <cell r="A10951" t="str">
            <v>SINAPI-I 11064</v>
          </cell>
        </row>
        <row r="10952">
          <cell r="A10952" t="str">
            <v>SINAPI-I 7237</v>
          </cell>
        </row>
        <row r="10953">
          <cell r="A10953" t="str">
            <v>SINAPI-I 16</v>
          </cell>
        </row>
        <row r="10954">
          <cell r="A10954" t="str">
            <v>SINAPI-I 11757</v>
          </cell>
        </row>
        <row r="10955">
          <cell r="A10955" t="str">
            <v>SINAPI-I 11758</v>
          </cell>
        </row>
        <row r="10956">
          <cell r="A10956" t="str">
            <v>SINAPI-I 37526</v>
          </cell>
        </row>
        <row r="10957">
          <cell r="A10957" t="str">
            <v>SINAPI-I 6076</v>
          </cell>
        </row>
        <row r="10958">
          <cell r="A10958" t="str">
            <v>SINAPI-I 13109</v>
          </cell>
        </row>
        <row r="10959">
          <cell r="A10959" t="str">
            <v>SINAPI-I 13110</v>
          </cell>
        </row>
        <row r="10960">
          <cell r="A10960" t="str">
            <v>SINAPI-I 7581</v>
          </cell>
        </row>
        <row r="10961">
          <cell r="A10961" t="str">
            <v>SINAPI-I 20206</v>
          </cell>
        </row>
        <row r="10962">
          <cell r="A10962" t="str">
            <v>SINAPI-I 4460</v>
          </cell>
        </row>
        <row r="10963">
          <cell r="A10963" t="str">
            <v>SINAPI-I 6204</v>
          </cell>
        </row>
        <row r="10964">
          <cell r="A10964" t="str">
            <v>SINAPI-I 4417</v>
          </cell>
        </row>
        <row r="10965">
          <cell r="A10965" t="str">
            <v>SINAPI-I 4517</v>
          </cell>
        </row>
        <row r="10966">
          <cell r="A10966" t="str">
            <v>SINAPI-I 4512</v>
          </cell>
        </row>
        <row r="10967">
          <cell r="A10967" t="str">
            <v>SINAPI-I 4415</v>
          </cell>
        </row>
        <row r="10968">
          <cell r="A10968" t="str">
            <v>SINAPI-I 4734</v>
          </cell>
        </row>
        <row r="10969">
          <cell r="A10969" t="str">
            <v>SINAPI-I 6085</v>
          </cell>
        </row>
        <row r="10970">
          <cell r="A10970" t="str">
            <v>SINAPI-I 38396</v>
          </cell>
        </row>
        <row r="10971">
          <cell r="A10971" t="str">
            <v>SINAPI-I 6090</v>
          </cell>
        </row>
        <row r="10972">
          <cell r="A10972" t="str">
            <v>SINAPI-I 11622</v>
          </cell>
        </row>
        <row r="10973">
          <cell r="A10973" t="str">
            <v>SINAPI-I 6094</v>
          </cell>
        </row>
        <row r="10974">
          <cell r="A10974" t="str">
            <v>SINAPI-I 7317</v>
          </cell>
        </row>
        <row r="10975">
          <cell r="A10975" t="str">
            <v>SINAPI-I 142</v>
          </cell>
        </row>
        <row r="10976">
          <cell r="A10976" t="str">
            <v>SINAPI-I 38123</v>
          </cell>
        </row>
        <row r="10977">
          <cell r="A10977" t="str">
            <v>SINAPI-I 42701</v>
          </cell>
        </row>
        <row r="10978">
          <cell r="A10978" t="str">
            <v>SINAPI-I 42702</v>
          </cell>
        </row>
        <row r="10979">
          <cell r="A10979" t="str">
            <v>SINAPI-I 37955</v>
          </cell>
        </row>
        <row r="10980">
          <cell r="A10980" t="str">
            <v>SINAPI-I 42699</v>
          </cell>
        </row>
        <row r="10981">
          <cell r="A10981" t="str">
            <v>SINAPI-I 42700</v>
          </cell>
        </row>
        <row r="10982">
          <cell r="A10982" t="str">
            <v>SINAPI-I 37743</v>
          </cell>
        </row>
        <row r="10983">
          <cell r="A10983" t="str">
            <v>SINAPI-I 37744</v>
          </cell>
        </row>
        <row r="10984">
          <cell r="A10984" t="str">
            <v>SINAPI-I 37741</v>
          </cell>
        </row>
        <row r="10985">
          <cell r="A10985" t="str">
            <v>SINAPI-I 39396</v>
          </cell>
        </row>
        <row r="10986">
          <cell r="A10986" t="str">
            <v>SINAPI-I 39392</v>
          </cell>
        </row>
        <row r="10987">
          <cell r="A10987" t="str">
            <v>SINAPI-I 39393</v>
          </cell>
        </row>
        <row r="10988">
          <cell r="A10988" t="str">
            <v>SINAPI-I 39394</v>
          </cell>
        </row>
        <row r="10989">
          <cell r="A10989" t="str">
            <v>SINAPI-I 39395</v>
          </cell>
        </row>
        <row r="10990">
          <cell r="A10990" t="str">
            <v>SINAPI-I 14618</v>
          </cell>
        </row>
        <row r="10991">
          <cell r="A10991" t="str">
            <v>SINAPI-I 40269</v>
          </cell>
        </row>
        <row r="10992">
          <cell r="A10992" t="str">
            <v>SINAPI-I 6110</v>
          </cell>
        </row>
        <row r="10993">
          <cell r="A10993" t="str">
            <v>SINAPI-I 40910</v>
          </cell>
        </row>
        <row r="10994">
          <cell r="A10994" t="str">
            <v>SINAPI-I 6111</v>
          </cell>
        </row>
        <row r="10995">
          <cell r="A10995" t="str">
            <v>SINAPI-I 41084</v>
          </cell>
        </row>
        <row r="10996">
          <cell r="A10996" t="str">
            <v>SINAPI-I 25950</v>
          </cell>
        </row>
        <row r="10997">
          <cell r="A10997" t="str">
            <v>SINAPI-I 38637</v>
          </cell>
        </row>
        <row r="10998">
          <cell r="A10998" t="str">
            <v>SINAPI-I 6150</v>
          </cell>
        </row>
        <row r="10999">
          <cell r="A10999" t="str">
            <v>SINAPI-I 6136</v>
          </cell>
        </row>
        <row r="11000">
          <cell r="A11000" t="str">
            <v>SINAPI-I 38638</v>
          </cell>
        </row>
        <row r="11001">
          <cell r="A11001" t="str">
            <v>SINAPI-I 20262</v>
          </cell>
        </row>
        <row r="11002">
          <cell r="A11002" t="str">
            <v>SINAPI-I 6148</v>
          </cell>
        </row>
        <row r="11003">
          <cell r="A11003" t="str">
            <v>SINAPI-I 6145</v>
          </cell>
        </row>
        <row r="11004">
          <cell r="A11004" t="str">
            <v>SINAPI-I 6149</v>
          </cell>
        </row>
        <row r="11005">
          <cell r="A11005" t="str">
            <v>SINAPI-I 6146</v>
          </cell>
        </row>
        <row r="11006">
          <cell r="A11006" t="str">
            <v>SINAPI-I 26026</v>
          </cell>
        </row>
        <row r="11007">
          <cell r="A11007" t="str">
            <v>SINAPI-I 39961</v>
          </cell>
        </row>
        <row r="11008">
          <cell r="A11008" t="str">
            <v>SINAPI-I 42433</v>
          </cell>
        </row>
        <row r="11009">
          <cell r="A11009" t="str">
            <v>SINAPI-I 42434</v>
          </cell>
        </row>
        <row r="11010">
          <cell r="A11010" t="str">
            <v>SINAPI-I 42435</v>
          </cell>
        </row>
        <row r="11011">
          <cell r="A11011" t="str">
            <v>SINAPI-I 38061</v>
          </cell>
        </row>
        <row r="11012">
          <cell r="A11012" t="str">
            <v>SINAPI-I 20250</v>
          </cell>
        </row>
        <row r="11013">
          <cell r="A11013" t="str">
            <v>SINAPI-I 7</v>
          </cell>
        </row>
        <row r="11014">
          <cell r="A11014" t="str">
            <v>SINAPI-I 13388</v>
          </cell>
        </row>
        <row r="11015">
          <cell r="A11015" t="str">
            <v>SINAPI-I 39914</v>
          </cell>
        </row>
        <row r="11016">
          <cell r="A11016" t="str">
            <v>SINAPI-I 12732</v>
          </cell>
        </row>
        <row r="11017">
          <cell r="A11017" t="str">
            <v>SINAPI-I 6160</v>
          </cell>
        </row>
        <row r="11018">
          <cell r="A11018" t="str">
            <v>SINAPI-I 41087</v>
          </cell>
        </row>
        <row r="11019">
          <cell r="A11019" t="str">
            <v>SINAPI-I 6166</v>
          </cell>
        </row>
        <row r="11020">
          <cell r="A11020" t="str">
            <v>SINAPI-I 41088</v>
          </cell>
        </row>
        <row r="11021">
          <cell r="A11021" t="str">
            <v>SINAPI-I 20232</v>
          </cell>
        </row>
        <row r="11022">
          <cell r="A11022" t="str">
            <v>SINAPI-I 10856</v>
          </cell>
        </row>
        <row r="11023">
          <cell r="A11023" t="str">
            <v>SINAPI-I 4828</v>
          </cell>
        </row>
        <row r="11024">
          <cell r="A11024" t="str">
            <v>SINAPI-I 20249</v>
          </cell>
        </row>
        <row r="11025">
          <cell r="A11025" t="str">
            <v>SINAPI-I 11609</v>
          </cell>
        </row>
        <row r="11026">
          <cell r="A11026" t="str">
            <v>SINAPI-I 20083</v>
          </cell>
        </row>
        <row r="11027">
          <cell r="A11027" t="str">
            <v>SINAPI-I 20082</v>
          </cell>
        </row>
        <row r="11028">
          <cell r="A11028" t="str">
            <v>SINAPI-I 5318</v>
          </cell>
        </row>
        <row r="11029">
          <cell r="A11029" t="str">
            <v>SINAPI-I 10691</v>
          </cell>
        </row>
        <row r="11030">
          <cell r="A11030" t="str">
            <v>SINAPI-I 12295</v>
          </cell>
        </row>
        <row r="11031">
          <cell r="A11031" t="str">
            <v>SINAPI-I 12296</v>
          </cell>
        </row>
        <row r="11032">
          <cell r="A11032" t="str">
            <v>SINAPI-I 12294</v>
          </cell>
        </row>
        <row r="11033">
          <cell r="A11033" t="str">
            <v>SINAPI-I 14543</v>
          </cell>
        </row>
        <row r="11034">
          <cell r="A11034" t="str">
            <v>SINAPI-I 13329</v>
          </cell>
        </row>
        <row r="11035">
          <cell r="A11035" t="str">
            <v>SINAPI-I 21044</v>
          </cell>
        </row>
        <row r="11036">
          <cell r="A11036" t="str">
            <v>SINAPI-I 21045</v>
          </cell>
        </row>
        <row r="11037">
          <cell r="A11037" t="str">
            <v>SINAPI-I 21040</v>
          </cell>
        </row>
        <row r="11038">
          <cell r="A11038" t="str">
            <v>SINAPI-I 21041</v>
          </cell>
        </row>
        <row r="11039">
          <cell r="A11039" t="str">
            <v>SINAPI-I 21047</v>
          </cell>
        </row>
        <row r="11040">
          <cell r="A11040" t="str">
            <v>SINAPI-I 21043</v>
          </cell>
        </row>
        <row r="11041">
          <cell r="A11041" t="str">
            <v>SINAPI-I 21042</v>
          </cell>
        </row>
        <row r="11042">
          <cell r="A11042" t="str">
            <v>SINAPI-I 11895</v>
          </cell>
        </row>
        <row r="11043">
          <cell r="A11043" t="str">
            <v>SINAPI-I 11896</v>
          </cell>
        </row>
        <row r="11044">
          <cell r="A11044" t="str">
            <v>SINAPI-I 11897</v>
          </cell>
        </row>
        <row r="11045">
          <cell r="A11045" t="str">
            <v>SINAPI-I 11898</v>
          </cell>
        </row>
        <row r="11046">
          <cell r="A11046" t="str">
            <v>SINAPI-I 3282</v>
          </cell>
        </row>
        <row r="11047">
          <cell r="A11047" t="str">
            <v>SINAPI-I 11899</v>
          </cell>
        </row>
        <row r="11048">
          <cell r="A11048" t="str">
            <v>SINAPI-I 11900</v>
          </cell>
        </row>
        <row r="11049">
          <cell r="A11049" t="str">
            <v>SINAPI-I 14149</v>
          </cell>
        </row>
        <row r="11050">
          <cell r="A11050" t="str">
            <v>SINAPI-I 38099</v>
          </cell>
        </row>
        <row r="11051">
          <cell r="A11051" t="str">
            <v>SINAPI-I 38100</v>
          </cell>
        </row>
        <row r="11052">
          <cell r="A11052" t="str">
            <v>SINAPI-I 20061</v>
          </cell>
        </row>
        <row r="11053">
          <cell r="A11053" t="str">
            <v>SINAPI-I 7576</v>
          </cell>
        </row>
        <row r="11054">
          <cell r="A11054" t="str">
            <v>SINAPI-I 3384</v>
          </cell>
        </row>
        <row r="11055">
          <cell r="A11055" t="str">
            <v>SINAPI-I 7572</v>
          </cell>
        </row>
        <row r="11056">
          <cell r="A11056" t="str">
            <v>SINAPI-I 3396</v>
          </cell>
        </row>
        <row r="11057">
          <cell r="A11057" t="str">
            <v>SINAPI-I 37590</v>
          </cell>
        </row>
        <row r="11058">
          <cell r="A11058" t="str">
            <v>SINAPI-I 37591</v>
          </cell>
        </row>
        <row r="11059">
          <cell r="A11059" t="str">
            <v>SINAPI-I 12626</v>
          </cell>
        </row>
        <row r="11060">
          <cell r="A11060" t="str">
            <v>SINAPI-I 11033</v>
          </cell>
        </row>
        <row r="11061">
          <cell r="A11061" t="str">
            <v>SINAPI-I 390</v>
          </cell>
        </row>
        <row r="11062">
          <cell r="A11062" t="str">
            <v>SINAPI-I 42436</v>
          </cell>
        </row>
        <row r="11063">
          <cell r="A11063" t="str">
            <v>SINAPI-I 6178</v>
          </cell>
        </row>
        <row r="11064">
          <cell r="A11064" t="str">
            <v>SINAPI-I 6180</v>
          </cell>
        </row>
        <row r="11065">
          <cell r="A11065" t="str">
            <v>SINAPI-I 6182</v>
          </cell>
        </row>
        <row r="11066">
          <cell r="A11066" t="str">
            <v>SINAPI-I 3993</v>
          </cell>
        </row>
        <row r="11067">
          <cell r="A11067" t="str">
            <v>SINAPI-I 3990</v>
          </cell>
        </row>
        <row r="11068">
          <cell r="A11068" t="str">
            <v>SINAPI-I 3992</v>
          </cell>
        </row>
        <row r="11069">
          <cell r="A11069" t="str">
            <v>SINAPI-I 4509</v>
          </cell>
        </row>
        <row r="11070">
          <cell r="A11070" t="str">
            <v>SINAPI-I 6194</v>
          </cell>
        </row>
        <row r="11071">
          <cell r="A11071" t="str">
            <v>SINAPI-I 6193</v>
          </cell>
        </row>
        <row r="11072">
          <cell r="A11072" t="str">
            <v>SINAPI-I 10567</v>
          </cell>
        </row>
        <row r="11073">
          <cell r="A11073" t="str">
            <v>SINAPI-I 6212</v>
          </cell>
        </row>
        <row r="11074">
          <cell r="A11074" t="str">
            <v>SINAPI-I 6188</v>
          </cell>
        </row>
        <row r="11075">
          <cell r="A11075" t="str">
            <v>SINAPI-I 6189</v>
          </cell>
        </row>
        <row r="11076">
          <cell r="A11076" t="str">
            <v>SINAPI-I 6214</v>
          </cell>
        </row>
        <row r="11077">
          <cell r="A11077" t="str">
            <v>SINAPI-I 36153</v>
          </cell>
        </row>
        <row r="11078">
          <cell r="A11078" t="str">
            <v>SINAPI-I 10740</v>
          </cell>
        </row>
        <row r="11079">
          <cell r="A11079" t="str">
            <v>SINAPI-I 13914</v>
          </cell>
        </row>
        <row r="11080">
          <cell r="A11080" t="str">
            <v>SINAPI-I 10742</v>
          </cell>
        </row>
        <row r="11081">
          <cell r="A11081" t="str">
            <v>SINAPI-I 38465</v>
          </cell>
        </row>
        <row r="11082">
          <cell r="A11082" t="str">
            <v>SINAPI-I 7543</v>
          </cell>
        </row>
        <row r="11083">
          <cell r="A11083" t="str">
            <v>SINAPI-I 13255</v>
          </cell>
        </row>
        <row r="11084">
          <cell r="A11084" t="str">
            <v>SINAPI-I 39352</v>
          </cell>
        </row>
        <row r="11085">
          <cell r="A11085" t="str">
            <v>SINAPI-I 39346</v>
          </cell>
        </row>
        <row r="11086">
          <cell r="A11086" t="str">
            <v>SINAPI-I 39350</v>
          </cell>
        </row>
        <row r="11087">
          <cell r="A11087" t="str">
            <v>SINAPI-I 39351</v>
          </cell>
        </row>
        <row r="11088">
          <cell r="A11088" t="str">
            <v>SINAPI-I 38952</v>
          </cell>
        </row>
        <row r="11089">
          <cell r="A11089" t="str">
            <v>SINAPI-I 38953</v>
          </cell>
        </row>
        <row r="11090">
          <cell r="A11090" t="str">
            <v>SINAPI-I 38835</v>
          </cell>
        </row>
        <row r="11091">
          <cell r="A11091" t="str">
            <v>SINAPI-I 38837</v>
          </cell>
        </row>
        <row r="11092">
          <cell r="A11092" t="str">
            <v>SINAPI-I 38836</v>
          </cell>
        </row>
        <row r="11093">
          <cell r="A11093" t="str">
            <v>SINAPI-I 2666</v>
          </cell>
        </row>
        <row r="11094">
          <cell r="A11094" t="str">
            <v>SINAPI-I 2668</v>
          </cell>
        </row>
        <row r="11095">
          <cell r="A11095" t="str">
            <v>SINAPI-I 2664</v>
          </cell>
        </row>
        <row r="11096">
          <cell r="A11096" t="str">
            <v>SINAPI-I 2662</v>
          </cell>
        </row>
        <row r="11097">
          <cell r="A11097" t="str">
            <v>SINAPI-I 20964</v>
          </cell>
        </row>
        <row r="11098">
          <cell r="A11098" t="str">
            <v>SINAPI-I 10905</v>
          </cell>
        </row>
        <row r="11099">
          <cell r="A11099" t="str">
            <v>SINAPI-I 42703</v>
          </cell>
        </row>
        <row r="11100">
          <cell r="A11100" t="str">
            <v>SINAPI-I 42704</v>
          </cell>
        </row>
        <row r="11101">
          <cell r="A11101" t="str">
            <v>SINAPI-I 42705</v>
          </cell>
        </row>
        <row r="11102">
          <cell r="A11102" t="str">
            <v>SINAPI-I 42706</v>
          </cell>
        </row>
        <row r="11103">
          <cell r="A11103" t="str">
            <v>SINAPI-I 11289</v>
          </cell>
        </row>
        <row r="11104">
          <cell r="A11104" t="str">
            <v>SINAPI-I 11241</v>
          </cell>
        </row>
        <row r="11105">
          <cell r="A11105" t="str">
            <v>SINAPI-I 11301</v>
          </cell>
        </row>
        <row r="11106">
          <cell r="A11106" t="str">
            <v>SINAPI-I 21090</v>
          </cell>
        </row>
        <row r="11107">
          <cell r="A11107" t="str">
            <v>SINAPI-I 14112</v>
          </cell>
        </row>
        <row r="11108">
          <cell r="A11108" t="str">
            <v>SINAPI-I 11315</v>
          </cell>
        </row>
        <row r="11109">
          <cell r="A11109" t="str">
            <v>SINAPI-I 11292</v>
          </cell>
        </row>
        <row r="11110">
          <cell r="A11110" t="str">
            <v>SINAPI-I 21071</v>
          </cell>
        </row>
        <row r="11111">
          <cell r="A11111" t="str">
            <v>SINAPI-I 11293</v>
          </cell>
        </row>
        <row r="11112">
          <cell r="A11112" t="str">
            <v>SINAPI-I 11316</v>
          </cell>
        </row>
        <row r="11113">
          <cell r="A11113" t="str">
            <v>SINAPI-I 6243</v>
          </cell>
        </row>
        <row r="11114">
          <cell r="A11114" t="str">
            <v>SINAPI-I 21079</v>
          </cell>
        </row>
        <row r="11115">
          <cell r="A11115" t="str">
            <v>SINAPI-I 6240</v>
          </cell>
        </row>
        <row r="11116">
          <cell r="A11116" t="str">
            <v>SINAPI-I 11296</v>
          </cell>
        </row>
        <row r="11117">
          <cell r="A11117" t="str">
            <v>SINAPI-I 11299</v>
          </cell>
        </row>
        <row r="11118">
          <cell r="A11118" t="str">
            <v>SINAPI-I 11066</v>
          </cell>
        </row>
        <row r="11119">
          <cell r="A11119" t="str">
            <v>SINAPI-I 11065</v>
          </cell>
        </row>
        <row r="11120">
          <cell r="A11120" t="str">
            <v>SINAPI-I 11688</v>
          </cell>
        </row>
        <row r="11121">
          <cell r="A11121" t="str">
            <v>SINAPI-I 37736</v>
          </cell>
        </row>
        <row r="11122">
          <cell r="A11122" t="str">
            <v>SINAPI-I 37739</v>
          </cell>
        </row>
        <row r="11123">
          <cell r="A11123" t="str">
            <v>SINAPI-I 37740</v>
          </cell>
        </row>
        <row r="11124">
          <cell r="A11124" t="str">
            <v>SINAPI-I 37738</v>
          </cell>
        </row>
        <row r="11125">
          <cell r="A11125" t="str">
            <v>SINAPI-I 37737</v>
          </cell>
        </row>
        <row r="11126">
          <cell r="A11126" t="str">
            <v>SINAPI-I 25014</v>
          </cell>
        </row>
        <row r="11127">
          <cell r="A11127" t="str">
            <v>SINAPI-I 25013</v>
          </cell>
        </row>
        <row r="11128">
          <cell r="A11128" t="str">
            <v>SINAPI-I 14405</v>
          </cell>
        </row>
        <row r="11129">
          <cell r="A11129" t="str">
            <v>SINAPI-I 6253</v>
          </cell>
        </row>
        <row r="11130">
          <cell r="A11130" t="str">
            <v>SINAPI-I 36790</v>
          </cell>
        </row>
        <row r="11131">
          <cell r="A11131" t="str">
            <v>SINAPI-I 20271</v>
          </cell>
        </row>
        <row r="11132">
          <cell r="A11132" t="str">
            <v>SINAPI-I 10423</v>
          </cell>
        </row>
        <row r="11133">
          <cell r="A11133" t="str">
            <v>SINAPI-I 37589</v>
          </cell>
        </row>
        <row r="11134">
          <cell r="A11134" t="str">
            <v>SINAPI-I 11690</v>
          </cell>
        </row>
        <row r="11135">
          <cell r="A11135" t="str">
            <v>SINAPI-I 20234</v>
          </cell>
        </row>
        <row r="11136">
          <cell r="A11136" t="str">
            <v>SINAPI-I 4763</v>
          </cell>
        </row>
        <row r="11137">
          <cell r="A11137" t="str">
            <v>SINAPI-I 41070</v>
          </cell>
        </row>
        <row r="11138">
          <cell r="A11138" t="str">
            <v>SINAPI-I 14583</v>
          </cell>
        </row>
        <row r="11139">
          <cell r="A11139" t="str">
            <v>SINAPI-I 11457</v>
          </cell>
        </row>
        <row r="11140">
          <cell r="A11140" t="str">
            <v>SINAPI-I 21121</v>
          </cell>
        </row>
        <row r="11141">
          <cell r="A11141" t="str">
            <v>SINAPI-I 38010</v>
          </cell>
        </row>
        <row r="11142">
          <cell r="A11142" t="str">
            <v>SINAPI-I 38011</v>
          </cell>
        </row>
        <row r="11143">
          <cell r="A11143" t="str">
            <v>SINAPI-I 38012</v>
          </cell>
        </row>
        <row r="11144">
          <cell r="A11144" t="str">
            <v>SINAPI-I 38013</v>
          </cell>
        </row>
        <row r="11145">
          <cell r="A11145" t="str">
            <v>SINAPI-I 38014</v>
          </cell>
        </row>
        <row r="11146">
          <cell r="A11146" t="str">
            <v>SINAPI-I 38015</v>
          </cell>
        </row>
        <row r="11147">
          <cell r="A11147" t="str">
            <v>SINAPI-I 38016</v>
          </cell>
        </row>
        <row r="11148">
          <cell r="A11148" t="str">
            <v>SINAPI-I 12741</v>
          </cell>
        </row>
        <row r="11149">
          <cell r="A11149" t="str">
            <v>SINAPI-I 12733</v>
          </cell>
        </row>
        <row r="11150">
          <cell r="A11150" t="str">
            <v>SINAPI-I 12734</v>
          </cell>
        </row>
        <row r="11151">
          <cell r="A11151" t="str">
            <v>SINAPI-I 12735</v>
          </cell>
        </row>
        <row r="11152">
          <cell r="A11152" t="str">
            <v>SINAPI-I 12736</v>
          </cell>
        </row>
        <row r="11153">
          <cell r="A11153" t="str">
            <v>SINAPI-I 12737</v>
          </cell>
        </row>
        <row r="11154">
          <cell r="A11154" t="str">
            <v>SINAPI-I 12738</v>
          </cell>
        </row>
        <row r="11155">
          <cell r="A11155" t="str">
            <v>SINAPI-I 12739</v>
          </cell>
        </row>
        <row r="11156">
          <cell r="A11156" t="str">
            <v>SINAPI-I 12740</v>
          </cell>
        </row>
        <row r="11157">
          <cell r="A11157" t="str">
            <v>SINAPI-I 6297</v>
          </cell>
        </row>
        <row r="11158">
          <cell r="A11158" t="str">
            <v>SINAPI-I 6296</v>
          </cell>
        </row>
        <row r="11159">
          <cell r="A11159" t="str">
            <v>SINAPI-I 6294</v>
          </cell>
        </row>
        <row r="11160">
          <cell r="A11160" t="str">
            <v>SINAPI-I 6323</v>
          </cell>
        </row>
        <row r="11161">
          <cell r="A11161" t="str">
            <v>SINAPI-I 6299</v>
          </cell>
        </row>
        <row r="11162">
          <cell r="A11162" t="str">
            <v>SINAPI-I 6298</v>
          </cell>
        </row>
        <row r="11163">
          <cell r="A11163" t="str">
            <v>SINAPI-I 6295</v>
          </cell>
        </row>
        <row r="11164">
          <cell r="A11164" t="str">
            <v>SINAPI-I 6322</v>
          </cell>
        </row>
        <row r="11165">
          <cell r="A11165" t="str">
            <v>SINAPI-I 6300</v>
          </cell>
        </row>
        <row r="11166">
          <cell r="A11166" t="str">
            <v>SINAPI-I 6321</v>
          </cell>
        </row>
        <row r="11167">
          <cell r="A11167" t="str">
            <v>SINAPI-I 6301</v>
          </cell>
        </row>
        <row r="11168">
          <cell r="A11168" t="str">
            <v>SINAPI-I 7105</v>
          </cell>
        </row>
        <row r="11169">
          <cell r="A11169" t="str">
            <v>SINAPI-I 20183</v>
          </cell>
        </row>
        <row r="11170">
          <cell r="A11170" t="str">
            <v>SINAPI-I 38448</v>
          </cell>
        </row>
        <row r="11171">
          <cell r="A11171" t="str">
            <v>SINAPI-I 20182</v>
          </cell>
        </row>
        <row r="11172">
          <cell r="A11172" t="str">
            <v>SINAPI-I 7119</v>
          </cell>
        </row>
        <row r="11173">
          <cell r="A11173" t="str">
            <v>SINAPI-I 7120</v>
          </cell>
        </row>
        <row r="11174">
          <cell r="A11174" t="str">
            <v>SINAPI-I 6319</v>
          </cell>
        </row>
        <row r="11175">
          <cell r="A11175" t="str">
            <v>SINAPI-I 6304</v>
          </cell>
        </row>
        <row r="11176">
          <cell r="A11176" t="str">
            <v>SINAPI-I 21116</v>
          </cell>
        </row>
        <row r="11177">
          <cell r="A11177" t="str">
            <v>SINAPI-I 6320</v>
          </cell>
        </row>
        <row r="11178">
          <cell r="A11178" t="str">
            <v>SINAPI-I 6303</v>
          </cell>
        </row>
        <row r="11179">
          <cell r="A11179" t="str">
            <v>SINAPI-I 6308</v>
          </cell>
        </row>
        <row r="11180">
          <cell r="A11180" t="str">
            <v>SINAPI-I 6317</v>
          </cell>
        </row>
        <row r="11181">
          <cell r="A11181" t="str">
            <v>SINAPI-I 6307</v>
          </cell>
        </row>
        <row r="11182">
          <cell r="A11182" t="str">
            <v>SINAPI-I 6309</v>
          </cell>
        </row>
        <row r="11183">
          <cell r="A11183" t="str">
            <v>SINAPI-I 6318</v>
          </cell>
        </row>
        <row r="11184">
          <cell r="A11184" t="str">
            <v>SINAPI-I 6306</v>
          </cell>
        </row>
        <row r="11185">
          <cell r="A11185" t="str">
            <v>SINAPI-I 6305</v>
          </cell>
        </row>
        <row r="11186">
          <cell r="A11186" t="str">
            <v>SINAPI-I 6302</v>
          </cell>
        </row>
        <row r="11187">
          <cell r="A11187" t="str">
            <v>SINAPI-I 6312</v>
          </cell>
        </row>
        <row r="11188">
          <cell r="A11188" t="str">
            <v>SINAPI-I 6311</v>
          </cell>
        </row>
        <row r="11189">
          <cell r="A11189" t="str">
            <v>SINAPI-I 6310</v>
          </cell>
        </row>
        <row r="11190">
          <cell r="A11190" t="str">
            <v>SINAPI-I 6314</v>
          </cell>
        </row>
        <row r="11191">
          <cell r="A11191" t="str">
            <v>SINAPI-I 6313</v>
          </cell>
        </row>
        <row r="11192">
          <cell r="A11192" t="str">
            <v>SINAPI-I 6315</v>
          </cell>
        </row>
        <row r="11193">
          <cell r="A11193" t="str">
            <v>SINAPI-I 6316</v>
          </cell>
        </row>
        <row r="11194">
          <cell r="A11194" t="str">
            <v>SINAPI-I 38878</v>
          </cell>
        </row>
        <row r="11195">
          <cell r="A11195" t="str">
            <v>SINAPI-I 38879</v>
          </cell>
        </row>
        <row r="11196">
          <cell r="A11196" t="str">
            <v>SINAPI-I 38881</v>
          </cell>
        </row>
        <row r="11197">
          <cell r="A11197" t="str">
            <v>SINAPI-I 38880</v>
          </cell>
        </row>
        <row r="11198">
          <cell r="A11198" t="str">
            <v>SINAPI-I 38882</v>
          </cell>
        </row>
        <row r="11199">
          <cell r="A11199" t="str">
            <v>SINAPI-I 38883</v>
          </cell>
        </row>
        <row r="11200">
          <cell r="A11200" t="str">
            <v>SINAPI-I 38884</v>
          </cell>
        </row>
        <row r="11201">
          <cell r="A11201" t="str">
            <v>SINAPI-I 38885</v>
          </cell>
        </row>
        <row r="11202">
          <cell r="A11202" t="str">
            <v>SINAPI-I 38886</v>
          </cell>
        </row>
        <row r="11203">
          <cell r="A11203" t="str">
            <v>SINAPI-I 38887</v>
          </cell>
        </row>
        <row r="11204">
          <cell r="A11204" t="str">
            <v>SINAPI-I 38888</v>
          </cell>
        </row>
        <row r="11205">
          <cell r="A11205" t="str">
            <v>SINAPI-I 38890</v>
          </cell>
        </row>
        <row r="11206">
          <cell r="A11206" t="str">
            <v>SINAPI-I 38893</v>
          </cell>
        </row>
        <row r="11207">
          <cell r="A11207" t="str">
            <v>SINAPI-I 38894</v>
          </cell>
        </row>
        <row r="11208">
          <cell r="A11208" t="str">
            <v>SINAPI-I 38896</v>
          </cell>
        </row>
        <row r="11209">
          <cell r="A11209" t="str">
            <v>SINAPI-I 39324</v>
          </cell>
        </row>
        <row r="11210">
          <cell r="A11210" t="str">
            <v>SINAPI-I 39325</v>
          </cell>
        </row>
        <row r="11211">
          <cell r="A11211" t="str">
            <v>SINAPI-I 39326</v>
          </cell>
        </row>
        <row r="11212">
          <cell r="A11212" t="str">
            <v>SINAPI-I 39327</v>
          </cell>
        </row>
        <row r="11213">
          <cell r="A11213" t="str">
            <v>SINAPI-I 20176</v>
          </cell>
        </row>
        <row r="11214">
          <cell r="A11214" t="str">
            <v>SINAPI-I 11378</v>
          </cell>
        </row>
        <row r="11215">
          <cell r="A11215" t="str">
            <v>SINAPI-I 11379</v>
          </cell>
        </row>
        <row r="11216">
          <cell r="A11216" t="str">
            <v>SINAPI-I 11493</v>
          </cell>
        </row>
        <row r="11217">
          <cell r="A11217" t="str">
            <v>SINAPI-I 42717</v>
          </cell>
        </row>
        <row r="11218">
          <cell r="A11218" t="str">
            <v>SINAPI-I 42718</v>
          </cell>
        </row>
        <row r="11219">
          <cell r="A11219" t="str">
            <v>SINAPI-I 7106</v>
          </cell>
        </row>
        <row r="11220">
          <cell r="A11220" t="str">
            <v>SINAPI-I 7104</v>
          </cell>
        </row>
        <row r="11221">
          <cell r="A11221" t="str">
            <v>SINAPI-I 7136</v>
          </cell>
        </row>
        <row r="11222">
          <cell r="A11222" t="str">
            <v>SINAPI-I 7128</v>
          </cell>
        </row>
        <row r="11223">
          <cell r="A11223" t="str">
            <v>SINAPI-I 7108</v>
          </cell>
        </row>
        <row r="11224">
          <cell r="A11224" t="str">
            <v>SINAPI-I 7129</v>
          </cell>
        </row>
        <row r="11225">
          <cell r="A11225" t="str">
            <v>SINAPI-I 7130</v>
          </cell>
        </row>
        <row r="11226">
          <cell r="A11226" t="str">
            <v>SINAPI-I 7131</v>
          </cell>
        </row>
        <row r="11227">
          <cell r="A11227" t="str">
            <v>SINAPI-I 7132</v>
          </cell>
        </row>
        <row r="11228">
          <cell r="A11228" t="str">
            <v>SINAPI-I 7133</v>
          </cell>
        </row>
        <row r="11229">
          <cell r="A11229" t="str">
            <v>SINAPI-I 37420</v>
          </cell>
        </row>
        <row r="11230">
          <cell r="A11230" t="str">
            <v>SINAPI-I 37421</v>
          </cell>
        </row>
        <row r="11231">
          <cell r="A11231" t="str">
            <v>SINAPI-I 37422</v>
          </cell>
        </row>
        <row r="11232">
          <cell r="A11232" t="str">
            <v>SINAPI-I 37443</v>
          </cell>
        </row>
        <row r="11233">
          <cell r="A11233" t="str">
            <v>SINAPI-I 37444</v>
          </cell>
        </row>
        <row r="11234">
          <cell r="A11234" t="str">
            <v>SINAPI-I 37445</v>
          </cell>
        </row>
        <row r="11235">
          <cell r="A11235" t="str">
            <v>SINAPI-I 37446</v>
          </cell>
        </row>
        <row r="11236">
          <cell r="A11236" t="str">
            <v>SINAPI-I 37447</v>
          </cell>
        </row>
        <row r="11237">
          <cell r="A11237" t="str">
            <v>SINAPI-I 37448</v>
          </cell>
        </row>
        <row r="11238">
          <cell r="A11238" t="str">
            <v>SINAPI-I 37440</v>
          </cell>
        </row>
        <row r="11239">
          <cell r="A11239" t="str">
            <v>SINAPI-I 37441</v>
          </cell>
        </row>
        <row r="11240">
          <cell r="A11240" t="str">
            <v>SINAPI-I 37442</v>
          </cell>
        </row>
        <row r="11241">
          <cell r="A11241" t="str">
            <v>SINAPI-I 38017</v>
          </cell>
        </row>
        <row r="11242">
          <cell r="A11242" t="str">
            <v>SINAPI-I 38018</v>
          </cell>
        </row>
        <row r="11243">
          <cell r="A11243" t="str">
            <v>SINAPI-I 39895</v>
          </cell>
        </row>
        <row r="11244">
          <cell r="A11244" t="str">
            <v>SINAPI-I 39896</v>
          </cell>
        </row>
        <row r="11245">
          <cell r="A11245" t="str">
            <v>SINAPI-I 38873</v>
          </cell>
        </row>
        <row r="11246">
          <cell r="A11246" t="str">
            <v>SINAPI-I 38874</v>
          </cell>
        </row>
        <row r="11247">
          <cell r="A11247" t="str">
            <v>SINAPI-I 38875</v>
          </cell>
        </row>
        <row r="11248">
          <cell r="A11248" t="str">
            <v>SINAPI-I 38876</v>
          </cell>
        </row>
        <row r="11249">
          <cell r="A11249" t="str">
            <v>SINAPI-I 39000</v>
          </cell>
        </row>
        <row r="11250">
          <cell r="A11250" t="str">
            <v>SINAPI-I 38674</v>
          </cell>
        </row>
        <row r="11251">
          <cell r="A11251" t="str">
            <v>SINAPI-I 38911</v>
          </cell>
        </row>
        <row r="11252">
          <cell r="A11252" t="str">
            <v>SINAPI-I 38912</v>
          </cell>
        </row>
        <row r="11253">
          <cell r="A11253" t="str">
            <v>SINAPI-I 38019</v>
          </cell>
        </row>
        <row r="11254">
          <cell r="A11254" t="str">
            <v>SINAPI-I 38020</v>
          </cell>
        </row>
        <row r="11255">
          <cell r="A11255" t="str">
            <v>SINAPI-I 38454</v>
          </cell>
        </row>
        <row r="11256">
          <cell r="A11256" t="str">
            <v>SINAPI-I 38455</v>
          </cell>
        </row>
        <row r="11257">
          <cell r="A11257" t="str">
            <v>SINAPI-I 38462</v>
          </cell>
        </row>
        <row r="11258">
          <cell r="A11258" t="str">
            <v>SINAPI-I 36362</v>
          </cell>
        </row>
        <row r="11259">
          <cell r="A11259" t="str">
            <v>SINAPI-I 36298</v>
          </cell>
        </row>
        <row r="11260">
          <cell r="A11260" t="str">
            <v>SINAPI-I 38456</v>
          </cell>
        </row>
        <row r="11261">
          <cell r="A11261" t="str">
            <v>SINAPI-I 38457</v>
          </cell>
        </row>
        <row r="11262">
          <cell r="A11262" t="str">
            <v>SINAPI-I 38458</v>
          </cell>
        </row>
        <row r="11263">
          <cell r="A11263" t="str">
            <v>SINAPI-I 38459</v>
          </cell>
        </row>
        <row r="11264">
          <cell r="A11264" t="str">
            <v>SINAPI-I 38460</v>
          </cell>
        </row>
        <row r="11265">
          <cell r="A11265" t="str">
            <v>SINAPI-I 38461</v>
          </cell>
        </row>
        <row r="11266">
          <cell r="A11266" t="str">
            <v>SINAPI-I 7094</v>
          </cell>
        </row>
        <row r="11267">
          <cell r="A11267" t="str">
            <v>SINAPI-I 7116</v>
          </cell>
        </row>
        <row r="11268">
          <cell r="A11268" t="str">
            <v>SINAPI-I 7118</v>
          </cell>
        </row>
        <row r="11269">
          <cell r="A11269" t="str">
            <v>SINAPI-I 7117</v>
          </cell>
        </row>
        <row r="11270">
          <cell r="A11270" t="str">
            <v>SINAPI-I 7098</v>
          </cell>
        </row>
        <row r="11271">
          <cell r="A11271" t="str">
            <v>SINAPI-I 7110</v>
          </cell>
        </row>
        <row r="11272">
          <cell r="A11272" t="str">
            <v>SINAPI-I 7123</v>
          </cell>
        </row>
        <row r="11273">
          <cell r="A11273" t="str">
            <v>SINAPI-I 7121</v>
          </cell>
        </row>
        <row r="11274">
          <cell r="A11274" t="str">
            <v>SINAPI-I 7137</v>
          </cell>
        </row>
        <row r="11275">
          <cell r="A11275" t="str">
            <v>SINAPI-I 7122</v>
          </cell>
        </row>
        <row r="11276">
          <cell r="A11276" t="str">
            <v>SINAPI-I 7114</v>
          </cell>
        </row>
        <row r="11277">
          <cell r="A11277" t="str">
            <v>SINAPI-I 7109</v>
          </cell>
        </row>
        <row r="11278">
          <cell r="A11278" t="str">
            <v>SINAPI-I 7135</v>
          </cell>
        </row>
        <row r="11279">
          <cell r="A11279" t="str">
            <v>SINAPI-I 37947</v>
          </cell>
        </row>
        <row r="11280">
          <cell r="A11280" t="str">
            <v>SINAPI-I 7103</v>
          </cell>
        </row>
        <row r="11281">
          <cell r="A11281" t="str">
            <v>SINAPI-I 40419</v>
          </cell>
        </row>
        <row r="11282">
          <cell r="A11282" t="str">
            <v>SINAPI-I 40420</v>
          </cell>
        </row>
        <row r="11283">
          <cell r="A11283" t="str">
            <v>SINAPI-I 40421</v>
          </cell>
        </row>
        <row r="11284">
          <cell r="A11284" t="str">
            <v>SINAPI-I 7126</v>
          </cell>
        </row>
        <row r="11285">
          <cell r="A11285" t="str">
            <v>SINAPI-I 38905</v>
          </cell>
        </row>
        <row r="11286">
          <cell r="A11286" t="str">
            <v>SINAPI-I 38907</v>
          </cell>
        </row>
        <row r="11287">
          <cell r="A11287" t="str">
            <v>SINAPI-I 38908</v>
          </cell>
        </row>
        <row r="11288">
          <cell r="A11288" t="str">
            <v>SINAPI-I 38909</v>
          </cell>
        </row>
        <row r="11289">
          <cell r="A11289" t="str">
            <v>SINAPI-I 38910</v>
          </cell>
        </row>
        <row r="11290">
          <cell r="A11290" t="str">
            <v>SINAPI-I 38897</v>
          </cell>
        </row>
        <row r="11291">
          <cell r="A11291" t="str">
            <v>SINAPI-I 38899</v>
          </cell>
        </row>
        <row r="11292">
          <cell r="A11292" t="str">
            <v>SINAPI-I 38900</v>
          </cell>
        </row>
        <row r="11293">
          <cell r="A11293" t="str">
            <v>SINAPI-I 38901</v>
          </cell>
        </row>
        <row r="11294">
          <cell r="A11294" t="str">
            <v>SINAPI-I 38904</v>
          </cell>
        </row>
        <row r="11295">
          <cell r="A11295" t="str">
            <v>SINAPI-I 38903</v>
          </cell>
        </row>
        <row r="11296">
          <cell r="A11296" t="str">
            <v>SINAPI-I 7091</v>
          </cell>
        </row>
        <row r="11297">
          <cell r="A11297" t="str">
            <v>SINAPI-I 11655</v>
          </cell>
        </row>
        <row r="11298">
          <cell r="A11298" t="str">
            <v>SINAPI-I 11656</v>
          </cell>
        </row>
        <row r="11299">
          <cell r="A11299" t="str">
            <v>SINAPI-I 37948</v>
          </cell>
        </row>
        <row r="11300">
          <cell r="A11300" t="str">
            <v>SINAPI-I 7097</v>
          </cell>
        </row>
        <row r="11301">
          <cell r="A11301" t="str">
            <v>SINAPI-I 11657</v>
          </cell>
        </row>
        <row r="11302">
          <cell r="A11302" t="str">
            <v>SINAPI-I 11658</v>
          </cell>
        </row>
        <row r="11303">
          <cell r="A11303" t="str">
            <v>SINAPI-I 7146</v>
          </cell>
        </row>
        <row r="11304">
          <cell r="A11304" t="str">
            <v>SINAPI-I 7138</v>
          </cell>
        </row>
        <row r="11305">
          <cell r="A11305" t="str">
            <v>SINAPI-I 7139</v>
          </cell>
        </row>
        <row r="11306">
          <cell r="A11306" t="str">
            <v>SINAPI-I 7140</v>
          </cell>
        </row>
        <row r="11307">
          <cell r="A11307" t="str">
            <v>SINAPI-I 7141</v>
          </cell>
        </row>
        <row r="11308">
          <cell r="A11308" t="str">
            <v>SINAPI-I 7143</v>
          </cell>
        </row>
        <row r="11309">
          <cell r="A11309" t="str">
            <v>SINAPI-I 7144</v>
          </cell>
        </row>
        <row r="11310">
          <cell r="A11310" t="str">
            <v>SINAPI-I 7145</v>
          </cell>
        </row>
        <row r="11311">
          <cell r="A11311" t="str">
            <v>SINAPI-I 7142</v>
          </cell>
        </row>
        <row r="11312">
          <cell r="A11312" t="str">
            <v>SINAPI-I 3593</v>
          </cell>
        </row>
        <row r="11313">
          <cell r="A11313" t="str">
            <v>SINAPI-I 3588</v>
          </cell>
        </row>
        <row r="11314">
          <cell r="A11314" t="str">
            <v>SINAPI-I 3585</v>
          </cell>
        </row>
        <row r="11315">
          <cell r="A11315" t="str">
            <v>SINAPI-I 3587</v>
          </cell>
        </row>
        <row r="11316">
          <cell r="A11316" t="str">
            <v>SINAPI-I 3590</v>
          </cell>
        </row>
        <row r="11317">
          <cell r="A11317" t="str">
            <v>SINAPI-I 3589</v>
          </cell>
        </row>
        <row r="11318">
          <cell r="A11318" t="str">
            <v>SINAPI-I 3586</v>
          </cell>
        </row>
        <row r="11319">
          <cell r="A11319" t="str">
            <v>SINAPI-I 3592</v>
          </cell>
        </row>
        <row r="11320">
          <cell r="A11320" t="str">
            <v>SINAPI-I 3591</v>
          </cell>
        </row>
        <row r="11321">
          <cell r="A11321" t="str">
            <v>SINAPI-I 40396</v>
          </cell>
        </row>
        <row r="11322">
          <cell r="A11322" t="str">
            <v>SINAPI-I 40395</v>
          </cell>
        </row>
        <row r="11323">
          <cell r="A11323" t="str">
            <v>SINAPI-I 40392</v>
          </cell>
        </row>
        <row r="11324">
          <cell r="A11324" t="str">
            <v>SINAPI-I 40394</v>
          </cell>
        </row>
        <row r="11325">
          <cell r="A11325" t="str">
            <v>SINAPI-I 40398</v>
          </cell>
        </row>
        <row r="11326">
          <cell r="A11326" t="str">
            <v>SINAPI-I 40397</v>
          </cell>
        </row>
        <row r="11327">
          <cell r="A11327" t="str">
            <v>SINAPI-I 40393</v>
          </cell>
        </row>
        <row r="11328">
          <cell r="A11328" t="str">
            <v>SINAPI-I 40399</v>
          </cell>
        </row>
        <row r="11329">
          <cell r="A11329" t="str">
            <v>SINAPI-I 39322</v>
          </cell>
        </row>
        <row r="11330">
          <cell r="A11330" t="str">
            <v>SINAPI-I 39289</v>
          </cell>
        </row>
        <row r="11331">
          <cell r="A11331" t="str">
            <v>SINAPI-I 39290</v>
          </cell>
        </row>
        <row r="11332">
          <cell r="A11332" t="str">
            <v>SINAPI-I 39291</v>
          </cell>
        </row>
        <row r="11333">
          <cell r="A11333" t="str">
            <v>SINAPI-I 20174</v>
          </cell>
        </row>
        <row r="11334">
          <cell r="A11334" t="str">
            <v>SINAPI-I 41892</v>
          </cell>
        </row>
        <row r="11335">
          <cell r="A11335" t="str">
            <v>SINAPI-I 7048</v>
          </cell>
        </row>
        <row r="11336">
          <cell r="A11336" t="str">
            <v>SINAPI-I 7088</v>
          </cell>
        </row>
        <row r="11337">
          <cell r="A11337" t="str">
            <v>SINAPI-I 20179</v>
          </cell>
        </row>
        <row r="11338">
          <cell r="A11338" t="str">
            <v>SINAPI-I 20178</v>
          </cell>
        </row>
        <row r="11339">
          <cell r="A11339" t="str">
            <v>SINAPI-I 20180</v>
          </cell>
        </row>
        <row r="11340">
          <cell r="A11340" t="str">
            <v>SINAPI-I 20181</v>
          </cell>
        </row>
        <row r="11341">
          <cell r="A11341" t="str">
            <v>SINAPI-I 20177</v>
          </cell>
        </row>
        <row r="11342">
          <cell r="A11342" t="str">
            <v>SINAPI-I 7082</v>
          </cell>
        </row>
        <row r="11343">
          <cell r="A11343" t="str">
            <v>SINAPI-I 42707</v>
          </cell>
        </row>
        <row r="11344">
          <cell r="A11344" t="str">
            <v>SINAPI-I 7069</v>
          </cell>
        </row>
        <row r="11345">
          <cell r="A11345" t="str">
            <v>SINAPI-I 42708</v>
          </cell>
        </row>
        <row r="11346">
          <cell r="A11346" t="str">
            <v>SINAPI-I 7070</v>
          </cell>
        </row>
        <row r="11347">
          <cell r="A11347" t="str">
            <v>SINAPI-I 42709</v>
          </cell>
        </row>
        <row r="11348">
          <cell r="A11348" t="str">
            <v>SINAPI-I 42710</v>
          </cell>
        </row>
        <row r="11349">
          <cell r="A11349" t="str">
            <v>SINAPI-I 42716</v>
          </cell>
        </row>
        <row r="11350">
          <cell r="A11350" t="str">
            <v>SINAPI-I 20172</v>
          </cell>
        </row>
        <row r="11351">
          <cell r="A11351" t="str">
            <v>SINAPI-I 40945</v>
          </cell>
        </row>
        <row r="11352">
          <cell r="A11352" t="str">
            <v>SINAPI-I 40946</v>
          </cell>
        </row>
        <row r="11353">
          <cell r="A11353" t="str">
            <v>SINAPI-I 7153</v>
          </cell>
        </row>
        <row r="11354">
          <cell r="A11354" t="str">
            <v>SINAPI-I 41089</v>
          </cell>
        </row>
        <row r="11355">
          <cell r="A11355" t="str">
            <v>SINAPI-I 40943</v>
          </cell>
        </row>
        <row r="11356">
          <cell r="A11356" t="str">
            <v>SINAPI-I 40944</v>
          </cell>
        </row>
        <row r="11357">
          <cell r="A11357" t="str">
            <v>SINAPI-I 6175</v>
          </cell>
        </row>
        <row r="11358">
          <cell r="A11358" t="str">
            <v>SINAPI-I 41092</v>
          </cell>
        </row>
        <row r="11359">
          <cell r="A11359" t="str">
            <v>SINAPI-I 37712</v>
          </cell>
        </row>
        <row r="11360">
          <cell r="A11360" t="str">
            <v>SINAPI-I 34547</v>
          </cell>
        </row>
        <row r="11361">
          <cell r="A11361" t="str">
            <v>SINAPI-I 34548</v>
          </cell>
        </row>
        <row r="11362">
          <cell r="A11362" t="str">
            <v>SINAPI-I 37411</v>
          </cell>
        </row>
        <row r="11363">
          <cell r="A11363" t="str">
            <v>SINAPI-I 34558</v>
          </cell>
        </row>
        <row r="11364">
          <cell r="A11364" t="str">
            <v>SINAPI-I 34550</v>
          </cell>
        </row>
        <row r="11365">
          <cell r="A11365" t="str">
            <v>SINAPI-I 34557</v>
          </cell>
        </row>
        <row r="11366">
          <cell r="A11366" t="str">
            <v>SINAPI-I 7155</v>
          </cell>
        </row>
        <row r="11367">
          <cell r="A11367" t="str">
            <v>SINAPI-I 7154</v>
          </cell>
        </row>
        <row r="11368">
          <cell r="A11368" t="str">
            <v>SINAPI-I 10915</v>
          </cell>
        </row>
        <row r="11369">
          <cell r="A11369" t="str">
            <v>SINAPI-I 10917</v>
          </cell>
        </row>
        <row r="11370">
          <cell r="A11370" t="str">
            <v>SINAPI-I 21141</v>
          </cell>
        </row>
        <row r="11371">
          <cell r="A11371" t="str">
            <v>SINAPI-I 10916</v>
          </cell>
        </row>
        <row r="11372">
          <cell r="A11372" t="str">
            <v>SINAPI-I 39508</v>
          </cell>
        </row>
        <row r="11373">
          <cell r="A11373" t="str">
            <v>SINAPI-I 39507</v>
          </cell>
        </row>
        <row r="11374">
          <cell r="A11374" t="str">
            <v>SINAPI-I 7156</v>
          </cell>
        </row>
        <row r="11375">
          <cell r="A11375" t="str">
            <v>SINAPI-I 39509</v>
          </cell>
        </row>
        <row r="11376">
          <cell r="A11376" t="str">
            <v>SINAPI-I 25988</v>
          </cell>
        </row>
        <row r="11377">
          <cell r="A11377" t="str">
            <v>SINAPI-I 10928</v>
          </cell>
        </row>
        <row r="11378">
          <cell r="A11378" t="str">
            <v>SINAPI-I 7167</v>
          </cell>
        </row>
        <row r="11379">
          <cell r="A11379" t="str">
            <v>SINAPI-I 10933</v>
          </cell>
        </row>
        <row r="11380">
          <cell r="A11380" t="str">
            <v>SINAPI-I 10927</v>
          </cell>
        </row>
        <row r="11381">
          <cell r="A11381" t="str">
            <v>SINAPI-I 7158</v>
          </cell>
        </row>
        <row r="11382">
          <cell r="A11382" t="str">
            <v>SINAPI-I 7162</v>
          </cell>
        </row>
        <row r="11383">
          <cell r="A11383" t="str">
            <v>SINAPI-I 10932</v>
          </cell>
        </row>
        <row r="11384">
          <cell r="A11384" t="str">
            <v>SINAPI-I 40706</v>
          </cell>
        </row>
        <row r="11385">
          <cell r="A11385" t="str">
            <v>SINAPI-I 10937</v>
          </cell>
        </row>
        <row r="11386">
          <cell r="A11386" t="str">
            <v>SINAPI-I 10935</v>
          </cell>
        </row>
        <row r="11387">
          <cell r="A11387" t="str">
            <v>SINAPI-I 40707</v>
          </cell>
        </row>
        <row r="11388">
          <cell r="A11388" t="str">
            <v>SINAPI-I 10931</v>
          </cell>
        </row>
        <row r="11389">
          <cell r="A11389" t="str">
            <v>SINAPI-I 7164</v>
          </cell>
        </row>
        <row r="11390">
          <cell r="A11390" t="str">
            <v>SINAPI-I 36887</v>
          </cell>
        </row>
        <row r="11391">
          <cell r="A11391" t="str">
            <v>SINAPI-I 34630</v>
          </cell>
        </row>
        <row r="11392">
          <cell r="A11392" t="str">
            <v>SINAPI-I 7161</v>
          </cell>
        </row>
        <row r="11393">
          <cell r="A11393" t="str">
            <v>SINAPI-I 7170</v>
          </cell>
        </row>
        <row r="11394">
          <cell r="A11394" t="str">
            <v>SINAPI-I 37524</v>
          </cell>
        </row>
        <row r="11395">
          <cell r="A11395" t="str">
            <v>SINAPI-I 37525</v>
          </cell>
        </row>
        <row r="11396">
          <cell r="A11396" t="str">
            <v>SINAPI-I 10920</v>
          </cell>
        </row>
        <row r="11397">
          <cell r="A11397" t="str">
            <v>SINAPI-I 7238</v>
          </cell>
        </row>
        <row r="11398">
          <cell r="A11398" t="str">
            <v>SINAPI-I 7239</v>
          </cell>
        </row>
        <row r="11399">
          <cell r="A11399" t="str">
            <v>SINAPI-I 7240</v>
          </cell>
        </row>
        <row r="11400">
          <cell r="A11400" t="str">
            <v>SINAPI-I 36789</v>
          </cell>
        </row>
        <row r="11401">
          <cell r="A11401" t="str">
            <v>SINAPI-I 25007</v>
          </cell>
        </row>
        <row r="11402">
          <cell r="A11402" t="str">
            <v>SINAPI-I 14171</v>
          </cell>
        </row>
        <row r="11403">
          <cell r="A11403" t="str">
            <v>SINAPI-I 14170</v>
          </cell>
        </row>
        <row r="11404">
          <cell r="A11404" t="str">
            <v>SINAPI-I 14173</v>
          </cell>
        </row>
        <row r="11405">
          <cell r="A11405" t="str">
            <v>SINAPI-I 14172</v>
          </cell>
        </row>
        <row r="11406">
          <cell r="A11406" t="str">
            <v>SINAPI-I 7243</v>
          </cell>
        </row>
        <row r="11407">
          <cell r="A11407" t="str">
            <v>SINAPI-I 11067</v>
          </cell>
        </row>
        <row r="11408">
          <cell r="A11408" t="str">
            <v>SINAPI-I 11068</v>
          </cell>
        </row>
        <row r="11409">
          <cell r="A11409" t="str">
            <v>SINAPI-I 7173</v>
          </cell>
        </row>
        <row r="11410">
          <cell r="A11410" t="str">
            <v>SINAPI-I 7175</v>
          </cell>
        </row>
        <row r="11411">
          <cell r="A11411" t="str">
            <v>SINAPI-I 7184</v>
          </cell>
        </row>
        <row r="11412">
          <cell r="A11412" t="str">
            <v>SINAPI-I 34458</v>
          </cell>
        </row>
        <row r="11413">
          <cell r="A11413" t="str">
            <v>SINAPI-I 34464</v>
          </cell>
        </row>
        <row r="11414">
          <cell r="A11414" t="str">
            <v>SINAPI-I 34468</v>
          </cell>
        </row>
        <row r="11415">
          <cell r="A11415" t="str">
            <v>SINAPI-I 34473</v>
          </cell>
        </row>
        <row r="11416">
          <cell r="A11416" t="str">
            <v>SINAPI-I 34480</v>
          </cell>
        </row>
        <row r="11417">
          <cell r="A11417" t="str">
            <v>SINAPI-I 34486</v>
          </cell>
        </row>
        <row r="11418">
          <cell r="A11418" t="str">
            <v>SINAPI-I 7202</v>
          </cell>
        </row>
        <row r="11419">
          <cell r="A11419" t="str">
            <v>SINAPI-I 7190</v>
          </cell>
        </row>
        <row r="11420">
          <cell r="A11420" t="str">
            <v>SINAPI-I 34417</v>
          </cell>
        </row>
        <row r="11421">
          <cell r="A11421" t="str">
            <v>SINAPI-I 7213</v>
          </cell>
        </row>
        <row r="11422">
          <cell r="A11422" t="str">
            <v>SINAPI-I 7191</v>
          </cell>
        </row>
        <row r="11423">
          <cell r="A11423" t="str">
            <v>SINAPI-I 7195</v>
          </cell>
        </row>
        <row r="11424">
          <cell r="A11424" t="str">
            <v>SINAPI-I 7186</v>
          </cell>
        </row>
        <row r="11425">
          <cell r="A11425" t="str">
            <v>SINAPI-I 7207</v>
          </cell>
        </row>
        <row r="11426">
          <cell r="A11426" t="str">
            <v>SINAPI-I 7194</v>
          </cell>
        </row>
        <row r="11427">
          <cell r="A11427" t="str">
            <v>SINAPI-I 7197</v>
          </cell>
        </row>
        <row r="11428">
          <cell r="A11428" t="str">
            <v>SINAPI-I 7192</v>
          </cell>
        </row>
        <row r="11429">
          <cell r="A11429" t="str">
            <v>SINAPI-I 7193</v>
          </cell>
        </row>
        <row r="11430">
          <cell r="A11430" t="str">
            <v>SINAPI-I 7189</v>
          </cell>
        </row>
        <row r="11431">
          <cell r="A11431" t="str">
            <v>SINAPI-I 7198</v>
          </cell>
        </row>
        <row r="11432">
          <cell r="A11432" t="str">
            <v>SINAPI-I 34402</v>
          </cell>
        </row>
        <row r="11433">
          <cell r="A11433" t="str">
            <v>SINAPI-I 7245</v>
          </cell>
        </row>
        <row r="11434">
          <cell r="A11434" t="str">
            <v>SINAPI-I 34425</v>
          </cell>
        </row>
        <row r="11435">
          <cell r="A11435" t="str">
            <v>SINAPI-I 7223</v>
          </cell>
        </row>
        <row r="11436">
          <cell r="A11436" t="str">
            <v>SINAPI-I 7234</v>
          </cell>
        </row>
        <row r="11437">
          <cell r="A11437" t="str">
            <v>SINAPI-I 7224</v>
          </cell>
        </row>
        <row r="11438">
          <cell r="A11438" t="str">
            <v>SINAPI-I 7221</v>
          </cell>
        </row>
        <row r="11439">
          <cell r="A11439" t="str">
            <v>SINAPI-I 7210</v>
          </cell>
        </row>
        <row r="11440">
          <cell r="A11440" t="str">
            <v>SINAPI-I 7225</v>
          </cell>
        </row>
        <row r="11441">
          <cell r="A11441" t="str">
            <v>SINAPI-I 7226</v>
          </cell>
        </row>
        <row r="11442">
          <cell r="A11442" t="str">
            <v>SINAPI-I 7236</v>
          </cell>
        </row>
        <row r="11443">
          <cell r="A11443" t="str">
            <v>SINAPI-I 7227</v>
          </cell>
        </row>
        <row r="11444">
          <cell r="A11444" t="str">
            <v>SINAPI-I 7212</v>
          </cell>
        </row>
        <row r="11445">
          <cell r="A11445" t="str">
            <v>SINAPI-I 7229</v>
          </cell>
        </row>
        <row r="11446">
          <cell r="A11446" t="str">
            <v>SINAPI-I 7230</v>
          </cell>
        </row>
        <row r="11447">
          <cell r="A11447" t="str">
            <v>SINAPI-I 7231</v>
          </cell>
        </row>
        <row r="11448">
          <cell r="A11448" t="str">
            <v>SINAPI-I 7220</v>
          </cell>
        </row>
        <row r="11449">
          <cell r="A11449" t="str">
            <v>SINAPI-I 34447</v>
          </cell>
        </row>
        <row r="11450">
          <cell r="A11450" t="str">
            <v>SINAPI-I 7233</v>
          </cell>
        </row>
        <row r="11451">
          <cell r="A11451" t="str">
            <v>SINAPI-I 39520</v>
          </cell>
        </row>
        <row r="11452">
          <cell r="A11452" t="str">
            <v>SINAPI-I 39521</v>
          </cell>
        </row>
        <row r="11453">
          <cell r="A11453" t="str">
            <v>SINAPI-I 39522</v>
          </cell>
        </row>
        <row r="11454">
          <cell r="A11454" t="str">
            <v>SINAPI-I 7246</v>
          </cell>
        </row>
        <row r="11455">
          <cell r="A11455" t="str">
            <v>SINAPI-I 12869</v>
          </cell>
        </row>
        <row r="11456">
          <cell r="A11456" t="str">
            <v>SINAPI-I 41097</v>
          </cell>
        </row>
        <row r="11457">
          <cell r="A11457" t="str">
            <v>SINAPI-I 1574</v>
          </cell>
        </row>
        <row r="11458">
          <cell r="A11458" t="str">
            <v>SINAPI-I 1581</v>
          </cell>
        </row>
        <row r="11459">
          <cell r="A11459" t="str">
            <v>SINAPI-I 1575</v>
          </cell>
        </row>
        <row r="11460">
          <cell r="A11460" t="str">
            <v>SINAPI-I 1570</v>
          </cell>
        </row>
        <row r="11461">
          <cell r="A11461" t="str">
            <v>SINAPI-I 1576</v>
          </cell>
        </row>
        <row r="11462">
          <cell r="A11462" t="str">
            <v>SINAPI-I 1577</v>
          </cell>
        </row>
        <row r="11463">
          <cell r="A11463" t="str">
            <v>SINAPI-I 1571</v>
          </cell>
        </row>
        <row r="11464">
          <cell r="A11464" t="str">
            <v>SINAPI-I 1578</v>
          </cell>
        </row>
        <row r="11465">
          <cell r="A11465" t="str">
            <v>SINAPI-I 1573</v>
          </cell>
        </row>
        <row r="11466">
          <cell r="A11466" t="str">
            <v>SINAPI-I 1579</v>
          </cell>
        </row>
        <row r="11467">
          <cell r="A11467" t="str">
            <v>SINAPI-I 1580</v>
          </cell>
        </row>
        <row r="11468">
          <cell r="A11468" t="str">
            <v>SINAPI-I 7571</v>
          </cell>
        </row>
        <row r="11469">
          <cell r="A11469" t="str">
            <v>SINAPI-I 39321</v>
          </cell>
        </row>
        <row r="11470">
          <cell r="A11470" t="str">
            <v>SINAPI-I 39319</v>
          </cell>
        </row>
        <row r="11471">
          <cell r="A11471" t="str">
            <v>SINAPI-I 39320</v>
          </cell>
        </row>
        <row r="11472">
          <cell r="A11472" t="str">
            <v>SINAPI-I 1591</v>
          </cell>
        </row>
        <row r="11473">
          <cell r="A11473" t="str">
            <v>SINAPI-I 1547</v>
          </cell>
        </row>
        <row r="11474">
          <cell r="A11474" t="str">
            <v>SINAPI-I 38196</v>
          </cell>
        </row>
        <row r="11475">
          <cell r="A11475" t="str">
            <v>SINAPI-I 1543</v>
          </cell>
        </row>
        <row r="11476">
          <cell r="A11476" t="str">
            <v>SINAPI-I 1585</v>
          </cell>
        </row>
        <row r="11477">
          <cell r="A11477" t="str">
            <v>SINAPI-I 1593</v>
          </cell>
        </row>
        <row r="11478">
          <cell r="A11478" t="str">
            <v>SINAPI-I 11838</v>
          </cell>
        </row>
        <row r="11479">
          <cell r="A11479" t="str">
            <v>SINAPI-I 1594</v>
          </cell>
        </row>
        <row r="11480">
          <cell r="A11480" t="str">
            <v>SINAPI-I 1586</v>
          </cell>
        </row>
        <row r="11481">
          <cell r="A11481" t="str">
            <v>SINAPI-I 11839</v>
          </cell>
        </row>
        <row r="11482">
          <cell r="A11482" t="str">
            <v>SINAPI-I 1587</v>
          </cell>
        </row>
        <row r="11483">
          <cell r="A11483" t="str">
            <v>SINAPI-I 1545</v>
          </cell>
        </row>
        <row r="11484">
          <cell r="A11484" t="str">
            <v>SINAPI-I 1588</v>
          </cell>
        </row>
        <row r="11485">
          <cell r="A11485" t="str">
            <v>SINAPI-I 1535</v>
          </cell>
        </row>
        <row r="11486">
          <cell r="A11486" t="str">
            <v>SINAPI-I 1589</v>
          </cell>
        </row>
        <row r="11487">
          <cell r="A11487" t="str">
            <v>SINAPI-I 1546</v>
          </cell>
        </row>
        <row r="11488">
          <cell r="A11488" t="str">
            <v>SINAPI-I 1590</v>
          </cell>
        </row>
        <row r="11489">
          <cell r="A11489" t="str">
            <v>SINAPI-I 1542</v>
          </cell>
        </row>
        <row r="11490">
          <cell r="A11490" t="str">
            <v>SINAPI-I 38415</v>
          </cell>
        </row>
        <row r="11491">
          <cell r="A11491" t="str">
            <v>SINAPI-I 38414</v>
          </cell>
        </row>
        <row r="11492">
          <cell r="A11492" t="str">
            <v>SINAPI-I 38128</v>
          </cell>
        </row>
        <row r="11493">
          <cell r="A11493" t="str">
            <v>SINAPI-I 7253</v>
          </cell>
        </row>
        <row r="11494">
          <cell r="A11494" t="str">
            <v>SINAPI-I 4806</v>
          </cell>
        </row>
        <row r="11495">
          <cell r="A11495" t="str">
            <v>SINAPI-I 34401</v>
          </cell>
        </row>
        <row r="11496">
          <cell r="A11496" t="str">
            <v>SINAPI-I 7258</v>
          </cell>
        </row>
        <row r="11497">
          <cell r="A11497" t="str">
            <v>SINAPI-I 7260</v>
          </cell>
        </row>
        <row r="11498">
          <cell r="A11498" t="str">
            <v>SINAPI-I 7256</v>
          </cell>
        </row>
        <row r="11499">
          <cell r="A11499" t="str">
            <v>SINAPI-I 34400</v>
          </cell>
        </row>
        <row r="11500">
          <cell r="A11500" t="str">
            <v>SINAPI-I 10617</v>
          </cell>
        </row>
        <row r="11501">
          <cell r="A11501" t="str">
            <v>SINAPI-I 7274</v>
          </cell>
        </row>
        <row r="11502">
          <cell r="A11502" t="str">
            <v>SINAPI-I 11663</v>
          </cell>
        </row>
        <row r="11503">
          <cell r="A11503" t="str">
            <v>SINAPI-I 38121</v>
          </cell>
        </row>
        <row r="11504">
          <cell r="A11504" t="str">
            <v>SINAPI-I 7343</v>
          </cell>
        </row>
        <row r="11505">
          <cell r="A11505" t="str">
            <v>SINAPI-I 7287</v>
          </cell>
        </row>
        <row r="11506">
          <cell r="A11506" t="str">
            <v>SINAPI-I 7350</v>
          </cell>
        </row>
        <row r="11507">
          <cell r="A11507" t="str">
            <v>SINAPI-I 7348</v>
          </cell>
        </row>
        <row r="11508">
          <cell r="A11508" t="str">
            <v>SINAPI-I 7347</v>
          </cell>
        </row>
        <row r="11509">
          <cell r="A11509" t="str">
            <v>SINAPI-I 7355</v>
          </cell>
        </row>
        <row r="11510">
          <cell r="A11510" t="str">
            <v>SINAPI-I 7356</v>
          </cell>
        </row>
        <row r="11511">
          <cell r="A11511" t="str">
            <v>SINAPI-I 7313</v>
          </cell>
        </row>
        <row r="11512">
          <cell r="A11512" t="str">
            <v>SINAPI-I 7319</v>
          </cell>
        </row>
        <row r="11513">
          <cell r="A11513" t="str">
            <v>SINAPI-I 38119</v>
          </cell>
        </row>
        <row r="11514">
          <cell r="A11514" t="str">
            <v>SINAPI-I 7314</v>
          </cell>
        </row>
        <row r="11515">
          <cell r="A11515" t="str">
            <v>SINAPI-I 38131</v>
          </cell>
        </row>
        <row r="11516">
          <cell r="A11516" t="str">
            <v>SINAPI-I 7304</v>
          </cell>
        </row>
        <row r="11517">
          <cell r="A11517" t="str">
            <v>SINAPI-I 7293</v>
          </cell>
        </row>
        <row r="11518">
          <cell r="A11518" t="str">
            <v>SINAPI-I 7311</v>
          </cell>
        </row>
        <row r="11519">
          <cell r="A11519" t="str">
            <v>SINAPI-I 7292</v>
          </cell>
        </row>
        <row r="11520">
          <cell r="A11520" t="str">
            <v>SINAPI-I 7288</v>
          </cell>
        </row>
        <row r="11521">
          <cell r="A11521" t="str">
            <v>SINAPI-I 35693</v>
          </cell>
        </row>
        <row r="11522">
          <cell r="A11522" t="str">
            <v>SINAPI-I 35692</v>
          </cell>
        </row>
        <row r="11523">
          <cell r="A11523" t="str">
            <v>SINAPI-I 7344</v>
          </cell>
        </row>
        <row r="11524">
          <cell r="A11524" t="str">
            <v>SINAPI-I 7345</v>
          </cell>
        </row>
        <row r="11525">
          <cell r="A11525" t="str">
            <v>SINAPI-I 35691</v>
          </cell>
        </row>
        <row r="11526">
          <cell r="A11526" t="str">
            <v>SINAPI-I 7342</v>
          </cell>
        </row>
        <row r="11527">
          <cell r="A11527" t="str">
            <v>SINAPI-I 7306</v>
          </cell>
        </row>
        <row r="11528">
          <cell r="A11528" t="str">
            <v>SINAPI-I 154</v>
          </cell>
        </row>
        <row r="11529">
          <cell r="A11529" t="str">
            <v>SINAPI-I 7338</v>
          </cell>
        </row>
        <row r="11530">
          <cell r="A11530" t="str">
            <v>SINAPI-I 39574</v>
          </cell>
        </row>
        <row r="11531">
          <cell r="A11531" t="str">
            <v>SINAPI-I 11060</v>
          </cell>
        </row>
        <row r="11532">
          <cell r="A11532" t="str">
            <v>SINAPI-I 37401</v>
          </cell>
        </row>
        <row r="11533">
          <cell r="A11533" t="str">
            <v>SINAPI-I 7525</v>
          </cell>
        </row>
        <row r="11534">
          <cell r="A11534" t="str">
            <v>SINAPI-I 7524</v>
          </cell>
        </row>
        <row r="11535">
          <cell r="A11535" t="str">
            <v>SINAPI-I 38105</v>
          </cell>
        </row>
        <row r="11536">
          <cell r="A11536" t="str">
            <v>SINAPI-I 38084</v>
          </cell>
        </row>
        <row r="11537">
          <cell r="A11537" t="str">
            <v>SINAPI-I 38103</v>
          </cell>
        </row>
        <row r="11538">
          <cell r="A11538" t="str">
            <v>SINAPI-I 38082</v>
          </cell>
        </row>
        <row r="11539">
          <cell r="A11539" t="str">
            <v>SINAPI-I 38104</v>
          </cell>
        </row>
        <row r="11540">
          <cell r="A11540" t="str">
            <v>SINAPI-I 38083</v>
          </cell>
        </row>
        <row r="11541">
          <cell r="A11541" t="str">
            <v>SINAPI-I 38101</v>
          </cell>
        </row>
        <row r="11542">
          <cell r="A11542" t="str">
            <v>SINAPI-I 7528</v>
          </cell>
        </row>
        <row r="11543">
          <cell r="A11543" t="str">
            <v>SINAPI-I 12147</v>
          </cell>
        </row>
        <row r="11544">
          <cell r="A11544" t="str">
            <v>SINAPI-I 38075</v>
          </cell>
        </row>
        <row r="11545">
          <cell r="A11545" t="str">
            <v>SINAPI-I 38102</v>
          </cell>
        </row>
        <row r="11546">
          <cell r="A11546" t="str">
            <v>SINAPI-I 38076</v>
          </cell>
        </row>
        <row r="11547">
          <cell r="A11547" t="str">
            <v>SINAPI-I 7592</v>
          </cell>
        </row>
        <row r="11548">
          <cell r="A11548" t="str">
            <v>SINAPI-I 40820</v>
          </cell>
        </row>
        <row r="11549">
          <cell r="A11549" t="str">
            <v>SINAPI-I 11762</v>
          </cell>
        </row>
        <row r="11550">
          <cell r="A11550" t="str">
            <v>SINAPI-I 13418</v>
          </cell>
        </row>
        <row r="11551">
          <cell r="A11551" t="str">
            <v>SINAPI-I 13984</v>
          </cell>
        </row>
        <row r="11552">
          <cell r="A11552" t="str">
            <v>SINAPI-I 11772</v>
          </cell>
        </row>
        <row r="11553">
          <cell r="A11553" t="str">
            <v>SINAPI-I 36795</v>
          </cell>
        </row>
        <row r="11554">
          <cell r="A11554" t="str">
            <v>SINAPI-I 36796</v>
          </cell>
        </row>
        <row r="11555">
          <cell r="A11555" t="str">
            <v>SINAPI-I 36791</v>
          </cell>
        </row>
        <row r="11556">
          <cell r="A11556" t="str">
            <v>SINAPI-I 13415</v>
          </cell>
        </row>
        <row r="11557">
          <cell r="A11557" t="str">
            <v>SINAPI-I 36792</v>
          </cell>
        </row>
        <row r="11558">
          <cell r="A11558" t="str">
            <v>SINAPI-I 11773</v>
          </cell>
        </row>
        <row r="11559">
          <cell r="A11559" t="str">
            <v>SINAPI-I 11775</v>
          </cell>
        </row>
        <row r="11560">
          <cell r="A11560" t="str">
            <v>SINAPI-I 13983</v>
          </cell>
        </row>
        <row r="11561">
          <cell r="A11561" t="str">
            <v>SINAPI-I 13416</v>
          </cell>
        </row>
        <row r="11562">
          <cell r="A11562" t="str">
            <v>SINAPI-I 13417</v>
          </cell>
        </row>
        <row r="11563">
          <cell r="A11563" t="str">
            <v>SINAPI-I 7604</v>
          </cell>
        </row>
        <row r="11564">
          <cell r="A11564" t="str">
            <v>SINAPI-I 11763</v>
          </cell>
        </row>
        <row r="11565">
          <cell r="A11565" t="str">
            <v>SINAPI-I 11764</v>
          </cell>
        </row>
        <row r="11566">
          <cell r="A11566" t="str">
            <v>SINAPI-I 11829</v>
          </cell>
        </row>
        <row r="11567">
          <cell r="A11567" t="str">
            <v>SINAPI-I 11825</v>
          </cell>
        </row>
        <row r="11568">
          <cell r="A11568" t="str">
            <v>SINAPI-I 11767</v>
          </cell>
        </row>
        <row r="11569">
          <cell r="A11569" t="str">
            <v>SINAPI-I 11830</v>
          </cell>
        </row>
        <row r="11570">
          <cell r="A11570" t="str">
            <v>SINAPI-I 11766</v>
          </cell>
        </row>
        <row r="11571">
          <cell r="A11571" t="str">
            <v>SINAPI-I 11765</v>
          </cell>
        </row>
        <row r="11572">
          <cell r="A11572" t="str">
            <v>SINAPI-I 11824</v>
          </cell>
        </row>
        <row r="11573">
          <cell r="A11573" t="str">
            <v>SINAPI-I 11777</v>
          </cell>
        </row>
        <row r="11574">
          <cell r="A11574" t="str">
            <v>SINAPI-I 7602</v>
          </cell>
        </row>
        <row r="11575">
          <cell r="A11575" t="str">
            <v>SINAPI-I 7603</v>
          </cell>
        </row>
        <row r="11576">
          <cell r="A11576" t="str">
            <v>SINAPI-I 11826</v>
          </cell>
        </row>
        <row r="11577">
          <cell r="A11577" t="str">
            <v>SINAPI-I 7606</v>
          </cell>
        </row>
        <row r="11578">
          <cell r="A11578" t="str">
            <v>SINAPI-I 40329</v>
          </cell>
        </row>
        <row r="11579">
          <cell r="A11579" t="str">
            <v>SINAPI-I 11823</v>
          </cell>
        </row>
        <row r="11580">
          <cell r="A11580" t="str">
            <v>SINAPI-I 11822</v>
          </cell>
        </row>
        <row r="11581">
          <cell r="A11581" t="str">
            <v>SINAPI-I 11831</v>
          </cell>
        </row>
        <row r="11582">
          <cell r="A11582" t="str">
            <v>SINAPI-I 7613</v>
          </cell>
        </row>
        <row r="11583">
          <cell r="A11583" t="str">
            <v>SINAPI-I 7619</v>
          </cell>
        </row>
        <row r="11584">
          <cell r="A11584" t="str">
            <v>SINAPI-I 12076</v>
          </cell>
        </row>
        <row r="11585">
          <cell r="A11585" t="str">
            <v>SINAPI-I 7614</v>
          </cell>
        </row>
        <row r="11586">
          <cell r="A11586" t="str">
            <v>SINAPI-I 7618</v>
          </cell>
        </row>
        <row r="11587">
          <cell r="A11587" t="str">
            <v>SINAPI-I 7620</v>
          </cell>
        </row>
        <row r="11588">
          <cell r="A11588" t="str">
            <v>SINAPI-I 7610</v>
          </cell>
        </row>
        <row r="11589">
          <cell r="A11589" t="str">
            <v>SINAPI-I 7615</v>
          </cell>
        </row>
        <row r="11590">
          <cell r="A11590" t="str">
            <v>SINAPI-I 7617</v>
          </cell>
        </row>
        <row r="11591">
          <cell r="A11591" t="str">
            <v>SINAPI-I 7616</v>
          </cell>
        </row>
        <row r="11592">
          <cell r="A11592" t="str">
            <v>SINAPI-I 7611</v>
          </cell>
        </row>
        <row r="11593">
          <cell r="A11593" t="str">
            <v>SINAPI-I 7612</v>
          </cell>
        </row>
        <row r="11594">
          <cell r="A11594" t="str">
            <v>SINAPI-I 36510</v>
          </cell>
        </row>
        <row r="11595">
          <cell r="A11595" t="str">
            <v>SINAPI-I 25020</v>
          </cell>
        </row>
        <row r="11596">
          <cell r="A11596" t="str">
            <v>SINAPI-I 7622</v>
          </cell>
        </row>
        <row r="11597">
          <cell r="A11597" t="str">
            <v>SINAPI-I 7624</v>
          </cell>
        </row>
        <row r="11598">
          <cell r="A11598" t="str">
            <v>SINAPI-I 7625</v>
          </cell>
        </row>
        <row r="11599">
          <cell r="A11599" t="str">
            <v>SINAPI-I 7623</v>
          </cell>
        </row>
        <row r="11600">
          <cell r="A11600" t="str">
            <v>SINAPI-I 36508</v>
          </cell>
        </row>
        <row r="11601">
          <cell r="A11601" t="str">
            <v>SINAPI-I 36509</v>
          </cell>
        </row>
        <row r="11602">
          <cell r="A11602" t="str">
            <v>SINAPI-I 13238</v>
          </cell>
        </row>
        <row r="11603">
          <cell r="A11603" t="str">
            <v>SINAPI-I 36511</v>
          </cell>
        </row>
        <row r="11604">
          <cell r="A11604" t="str">
            <v>SINAPI-I 36515</v>
          </cell>
        </row>
        <row r="11605">
          <cell r="A11605" t="str">
            <v>SINAPI-I 10598</v>
          </cell>
        </row>
        <row r="11606">
          <cell r="A11606" t="str">
            <v>SINAPI-I 7640</v>
          </cell>
        </row>
        <row r="11607">
          <cell r="A11607" t="str">
            <v>SINAPI-I 36513</v>
          </cell>
        </row>
        <row r="11608">
          <cell r="A11608" t="str">
            <v>SINAPI-I 36514</v>
          </cell>
        </row>
        <row r="11609">
          <cell r="A11609" t="str">
            <v>SINAPI-I 36149</v>
          </cell>
        </row>
        <row r="11610">
          <cell r="A11610" t="str">
            <v>SINAPI-I 11581</v>
          </cell>
        </row>
        <row r="11611">
          <cell r="A11611" t="str">
            <v>SINAPI-I 11580</v>
          </cell>
        </row>
        <row r="11612">
          <cell r="A11612" t="str">
            <v>SINAPI-I 38177</v>
          </cell>
        </row>
        <row r="11613">
          <cell r="A11613" t="str">
            <v>SINAPI-I 10743</v>
          </cell>
        </row>
        <row r="11614">
          <cell r="A11614" t="str">
            <v>SINAPI-I 39848</v>
          </cell>
        </row>
        <row r="11615">
          <cell r="A11615" t="str">
            <v>SINAPI-I 20999</v>
          </cell>
        </row>
        <row r="11616">
          <cell r="A11616" t="str">
            <v>SINAPI-I 21001</v>
          </cell>
        </row>
        <row r="11617">
          <cell r="A11617" t="str">
            <v>SINAPI-I 21003</v>
          </cell>
        </row>
        <row r="11618">
          <cell r="A11618" t="str">
            <v>SINAPI-I 21006</v>
          </cell>
        </row>
        <row r="11619">
          <cell r="A11619" t="str">
            <v>SINAPI-I 21019</v>
          </cell>
        </row>
        <row r="11620">
          <cell r="A11620" t="str">
            <v>SINAPI-I 21021</v>
          </cell>
        </row>
        <row r="11621">
          <cell r="A11621" t="str">
            <v>SINAPI-I 21024</v>
          </cell>
        </row>
        <row r="11622">
          <cell r="A11622" t="str">
            <v>SINAPI-I 40624</v>
          </cell>
        </row>
        <row r="11623">
          <cell r="A11623" t="str">
            <v>SINAPI-I 13127</v>
          </cell>
        </row>
        <row r="11624">
          <cell r="A11624" t="str">
            <v>SINAPI-I 13137</v>
          </cell>
        </row>
        <row r="11625">
          <cell r="A11625" t="str">
            <v>SINAPI-I 20989</v>
          </cell>
        </row>
        <row r="11626">
          <cell r="A11626" t="str">
            <v>SINAPI-I 21147</v>
          </cell>
        </row>
        <row r="11627">
          <cell r="A11627" t="str">
            <v>SINAPI-I 21148</v>
          </cell>
        </row>
        <row r="11628">
          <cell r="A11628" t="str">
            <v>SINAPI-I 20984</v>
          </cell>
        </row>
        <row r="11629">
          <cell r="A11629" t="str">
            <v>SINAPI-I 13042</v>
          </cell>
        </row>
        <row r="11630">
          <cell r="A11630" t="str">
            <v>SINAPI-I 21150</v>
          </cell>
        </row>
        <row r="11631">
          <cell r="A11631" t="str">
            <v>SINAPI-I 13141</v>
          </cell>
        </row>
        <row r="11632">
          <cell r="A11632" t="str">
            <v>SINAPI-I 21151</v>
          </cell>
        </row>
        <row r="11633">
          <cell r="A11633" t="str">
            <v>SINAPI-I 13142</v>
          </cell>
        </row>
        <row r="11634">
          <cell r="A11634" t="str">
            <v>SINAPI-I 20994</v>
          </cell>
        </row>
        <row r="11635">
          <cell r="A11635" t="str">
            <v>SINAPI-I 7672</v>
          </cell>
        </row>
        <row r="11636">
          <cell r="A11636" t="str">
            <v>SINAPI-I 20995</v>
          </cell>
        </row>
        <row r="11637">
          <cell r="A11637" t="str">
            <v>SINAPI-I 7690</v>
          </cell>
        </row>
        <row r="11638">
          <cell r="A11638" t="str">
            <v>SINAPI-I 20980</v>
          </cell>
        </row>
        <row r="11639">
          <cell r="A11639" t="str">
            <v>SINAPI-I 7661</v>
          </cell>
        </row>
        <row r="11640">
          <cell r="A11640" t="str">
            <v>SINAPI-I 21016</v>
          </cell>
        </row>
        <row r="11641">
          <cell r="A11641" t="str">
            <v>SINAPI-I 21008</v>
          </cell>
        </row>
        <row r="11642">
          <cell r="A11642" t="str">
            <v>SINAPI-I 21009</v>
          </cell>
        </row>
        <row r="11643">
          <cell r="A11643" t="str">
            <v>SINAPI-I 21010</v>
          </cell>
        </row>
        <row r="11644">
          <cell r="A11644" t="str">
            <v>SINAPI-I 21011</v>
          </cell>
        </row>
        <row r="11645">
          <cell r="A11645" t="str">
            <v>SINAPI-I 21012</v>
          </cell>
        </row>
        <row r="11646">
          <cell r="A11646" t="str">
            <v>SINAPI-I 21013</v>
          </cell>
        </row>
        <row r="11647">
          <cell r="A11647" t="str">
            <v>SINAPI-I 21014</v>
          </cell>
        </row>
        <row r="11648">
          <cell r="A11648" t="str">
            <v>SINAPI-I 21015</v>
          </cell>
        </row>
        <row r="11649">
          <cell r="A11649" t="str">
            <v>SINAPI-I 7697</v>
          </cell>
        </row>
        <row r="11650">
          <cell r="A11650" t="str">
            <v>SINAPI-I 7698</v>
          </cell>
        </row>
        <row r="11651">
          <cell r="A11651" t="str">
            <v>SINAPI-I 7691</v>
          </cell>
        </row>
        <row r="11652">
          <cell r="A11652" t="str">
            <v>SINAPI-I 40626</v>
          </cell>
        </row>
        <row r="11653">
          <cell r="A11653" t="str">
            <v>SINAPI-I 7701</v>
          </cell>
        </row>
        <row r="11654">
          <cell r="A11654" t="str">
            <v>SINAPI-I 7696</v>
          </cell>
        </row>
        <row r="11655">
          <cell r="A11655" t="str">
            <v>SINAPI-I 7700</v>
          </cell>
        </row>
        <row r="11656">
          <cell r="A11656" t="str">
            <v>SINAPI-I 7694</v>
          </cell>
        </row>
        <row r="11657">
          <cell r="A11657" t="str">
            <v>SINAPI-I 7693</v>
          </cell>
        </row>
        <row r="11658">
          <cell r="A11658" t="str">
            <v>SINAPI-I 7692</v>
          </cell>
        </row>
        <row r="11659">
          <cell r="A11659" t="str">
            <v>SINAPI-I 7695</v>
          </cell>
        </row>
        <row r="11660">
          <cell r="A11660" t="str">
            <v>SINAPI-I 13356</v>
          </cell>
        </row>
        <row r="11661">
          <cell r="A11661" t="str">
            <v>SINAPI-I 36365</v>
          </cell>
        </row>
        <row r="11662">
          <cell r="A11662" t="str">
            <v>SINAPI-I 41930</v>
          </cell>
        </row>
        <row r="11663">
          <cell r="A11663" t="str">
            <v>SINAPI-I 41931</v>
          </cell>
        </row>
        <row r="11664">
          <cell r="A11664" t="str">
            <v>SINAPI-I 41932</v>
          </cell>
        </row>
        <row r="11665">
          <cell r="A11665" t="str">
            <v>SINAPI-I 41933</v>
          </cell>
        </row>
        <row r="11666">
          <cell r="A11666" t="str">
            <v>SINAPI-I 41934</v>
          </cell>
        </row>
        <row r="11667">
          <cell r="A11667" t="str">
            <v>SINAPI-I 41936</v>
          </cell>
        </row>
        <row r="11668">
          <cell r="A11668" t="str">
            <v>SINAPI-I 7720</v>
          </cell>
        </row>
        <row r="11669">
          <cell r="A11669" t="str">
            <v>SINAPI-I 40335</v>
          </cell>
        </row>
        <row r="11670">
          <cell r="A11670" t="str">
            <v>SINAPI-I 7740</v>
          </cell>
        </row>
        <row r="11671">
          <cell r="A11671" t="str">
            <v>SINAPI-I 7741</v>
          </cell>
        </row>
        <row r="11672">
          <cell r="A11672" t="str">
            <v>SINAPI-I 7774</v>
          </cell>
        </row>
        <row r="11673">
          <cell r="A11673" t="str">
            <v>SINAPI-I 7744</v>
          </cell>
        </row>
        <row r="11674">
          <cell r="A11674" t="str">
            <v>SINAPI-I 7773</v>
          </cell>
        </row>
        <row r="11675">
          <cell r="A11675" t="str">
            <v>SINAPI-I 7754</v>
          </cell>
        </row>
        <row r="11676">
          <cell r="A11676" t="str">
            <v>SINAPI-I 7735</v>
          </cell>
        </row>
        <row r="11677">
          <cell r="A11677" t="str">
            <v>SINAPI-I 7755</v>
          </cell>
        </row>
        <row r="11678">
          <cell r="A11678" t="str">
            <v>SINAPI-I 7776</v>
          </cell>
        </row>
        <row r="11679">
          <cell r="A11679" t="str">
            <v>SINAPI-I 7743</v>
          </cell>
        </row>
        <row r="11680">
          <cell r="A11680" t="str">
            <v>SINAPI-I 7733</v>
          </cell>
        </row>
        <row r="11681">
          <cell r="A11681" t="str">
            <v>SINAPI-I 7775</v>
          </cell>
        </row>
        <row r="11682">
          <cell r="A11682" t="str">
            <v>SINAPI-I 7734</v>
          </cell>
        </row>
        <row r="11683">
          <cell r="A11683" t="str">
            <v>SINAPI-I 7753</v>
          </cell>
        </row>
        <row r="11684">
          <cell r="A11684" t="str">
            <v>SINAPI-I 13256</v>
          </cell>
        </row>
        <row r="11685">
          <cell r="A11685" t="str">
            <v>SINAPI-I 7757</v>
          </cell>
        </row>
        <row r="11686">
          <cell r="A11686" t="str">
            <v>SINAPI-I 7758</v>
          </cell>
        </row>
        <row r="11687">
          <cell r="A11687" t="str">
            <v>SINAPI-I 7759</v>
          </cell>
        </row>
        <row r="11688">
          <cell r="A11688" t="str">
            <v>SINAPI-I 40334</v>
          </cell>
        </row>
        <row r="11689">
          <cell r="A11689" t="str">
            <v>SINAPI-I 7745</v>
          </cell>
        </row>
        <row r="11690">
          <cell r="A11690" t="str">
            <v>SINAPI-I 7714</v>
          </cell>
        </row>
        <row r="11691">
          <cell r="A11691" t="str">
            <v>SINAPI-I 7725</v>
          </cell>
        </row>
        <row r="11692">
          <cell r="A11692" t="str">
            <v>SINAPI-I 7742</v>
          </cell>
        </row>
        <row r="11693">
          <cell r="A11693" t="str">
            <v>SINAPI-I 7750</v>
          </cell>
        </row>
        <row r="11694">
          <cell r="A11694" t="str">
            <v>SINAPI-I 7756</v>
          </cell>
        </row>
        <row r="11695">
          <cell r="A11695" t="str">
            <v>SINAPI-I 7765</v>
          </cell>
        </row>
        <row r="11696">
          <cell r="A11696" t="str">
            <v>SINAPI-I 12569</v>
          </cell>
        </row>
        <row r="11697">
          <cell r="A11697" t="str">
            <v>SINAPI-I 7766</v>
          </cell>
        </row>
        <row r="11698">
          <cell r="A11698" t="str">
            <v>SINAPI-I 7767</v>
          </cell>
        </row>
        <row r="11699">
          <cell r="A11699" t="str">
            <v>SINAPI-I 7727</v>
          </cell>
        </row>
        <row r="11700">
          <cell r="A11700" t="str">
            <v>SINAPI-I 7760</v>
          </cell>
        </row>
        <row r="11701">
          <cell r="A11701" t="str">
            <v>SINAPI-I 7761</v>
          </cell>
        </row>
        <row r="11702">
          <cell r="A11702" t="str">
            <v>SINAPI-I 7752</v>
          </cell>
        </row>
        <row r="11703">
          <cell r="A11703" t="str">
            <v>SINAPI-I 7762</v>
          </cell>
        </row>
        <row r="11704">
          <cell r="A11704" t="str">
            <v>SINAPI-I 7722</v>
          </cell>
        </row>
        <row r="11705">
          <cell r="A11705" t="str">
            <v>SINAPI-I 7763</v>
          </cell>
        </row>
        <row r="11706">
          <cell r="A11706" t="str">
            <v>SINAPI-I 7764</v>
          </cell>
        </row>
        <row r="11707">
          <cell r="A11707" t="str">
            <v>SINAPI-I 12572</v>
          </cell>
        </row>
        <row r="11708">
          <cell r="A11708" t="str">
            <v>SINAPI-I 12573</v>
          </cell>
        </row>
        <row r="11709">
          <cell r="A11709" t="str">
            <v>SINAPI-I 12574</v>
          </cell>
        </row>
        <row r="11710">
          <cell r="A11710" t="str">
            <v>SINAPI-I 12575</v>
          </cell>
        </row>
        <row r="11711">
          <cell r="A11711" t="str">
            <v>SINAPI-I 12576</v>
          </cell>
        </row>
        <row r="11712">
          <cell r="A11712" t="str">
            <v>SINAPI-I 12577</v>
          </cell>
        </row>
        <row r="11713">
          <cell r="A11713" t="str">
            <v>SINAPI-I 12578</v>
          </cell>
        </row>
        <row r="11714">
          <cell r="A11714" t="str">
            <v>SINAPI-I 12579</v>
          </cell>
        </row>
        <row r="11715">
          <cell r="A11715" t="str">
            <v>SINAPI-I 12580</v>
          </cell>
        </row>
        <row r="11716">
          <cell r="A11716" t="str">
            <v>SINAPI-I 12581</v>
          </cell>
        </row>
        <row r="11717">
          <cell r="A11717" t="str">
            <v>SINAPI-I 41785</v>
          </cell>
        </row>
        <row r="11718">
          <cell r="A11718" t="str">
            <v>SINAPI-I 41781</v>
          </cell>
        </row>
        <row r="11719">
          <cell r="A11719" t="str">
            <v>SINAPI-I 41783</v>
          </cell>
        </row>
        <row r="11720">
          <cell r="A11720" t="str">
            <v>SINAPI-I 41786</v>
          </cell>
        </row>
        <row r="11721">
          <cell r="A11721" t="str">
            <v>SINAPI-I 41779</v>
          </cell>
        </row>
        <row r="11722">
          <cell r="A11722" t="str">
            <v>SINAPI-I 41780</v>
          </cell>
        </row>
        <row r="11723">
          <cell r="A11723" t="str">
            <v>SINAPI-I 41782</v>
          </cell>
        </row>
        <row r="11724">
          <cell r="A11724" t="str">
            <v>SINAPI-I 38130</v>
          </cell>
        </row>
        <row r="11725">
          <cell r="A11725" t="str">
            <v>SINAPI-I 21123</v>
          </cell>
        </row>
        <row r="11726">
          <cell r="A11726" t="str">
            <v>SINAPI-I 21124</v>
          </cell>
        </row>
        <row r="11727">
          <cell r="A11727" t="str">
            <v>SINAPI-I 21125</v>
          </cell>
        </row>
        <row r="11728">
          <cell r="A11728" t="str">
            <v>SINAPI-I 38028</v>
          </cell>
        </row>
        <row r="11729">
          <cell r="A11729" t="str">
            <v>SINAPI-I 38029</v>
          </cell>
        </row>
        <row r="11730">
          <cell r="A11730" t="str">
            <v>SINAPI-I 38030</v>
          </cell>
        </row>
        <row r="11731">
          <cell r="A11731" t="str">
            <v>SINAPI-I 38031</v>
          </cell>
        </row>
        <row r="11732">
          <cell r="A11732" t="str">
            <v>SINAPI-I 39735</v>
          </cell>
        </row>
        <row r="11733">
          <cell r="A11733" t="str">
            <v>SINAPI-I 39734</v>
          </cell>
        </row>
        <row r="11734">
          <cell r="A11734" t="str">
            <v>SINAPI-I 39736</v>
          </cell>
        </row>
        <row r="11735">
          <cell r="A11735" t="str">
            <v>SINAPI-I 39737</v>
          </cell>
        </row>
        <row r="11736">
          <cell r="A11736" t="str">
            <v>SINAPI-I 39738</v>
          </cell>
        </row>
        <row r="11737">
          <cell r="A11737" t="str">
            <v>SINAPI-I 39739</v>
          </cell>
        </row>
        <row r="11738">
          <cell r="A11738" t="str">
            <v>SINAPI-I 39733</v>
          </cell>
        </row>
        <row r="11739">
          <cell r="A11739" t="str">
            <v>SINAPI-I 39854</v>
          </cell>
        </row>
        <row r="11740">
          <cell r="A11740" t="str">
            <v>SINAPI-I 39740</v>
          </cell>
        </row>
        <row r="11741">
          <cell r="A11741" t="str">
            <v>SINAPI-I 39741</v>
          </cell>
        </row>
        <row r="11742">
          <cell r="A11742" t="str">
            <v>SINAPI-I 39853</v>
          </cell>
        </row>
        <row r="11743">
          <cell r="A11743" t="str">
            <v>SINAPI-I 39742</v>
          </cell>
        </row>
        <row r="11744">
          <cell r="A11744" t="str">
            <v>SINAPI-I 39749</v>
          </cell>
        </row>
        <row r="11745">
          <cell r="A11745" t="str">
            <v>SINAPI-I 39751</v>
          </cell>
        </row>
        <row r="11746">
          <cell r="A11746" t="str">
            <v>SINAPI-I 39750</v>
          </cell>
        </row>
        <row r="11747">
          <cell r="A11747" t="str">
            <v>SINAPI-I 39747</v>
          </cell>
        </row>
        <row r="11748">
          <cell r="A11748" t="str">
            <v>SINAPI-I 39753</v>
          </cell>
        </row>
        <row r="11749">
          <cell r="A11749" t="str">
            <v>SINAPI-I 39754</v>
          </cell>
        </row>
        <row r="11750">
          <cell r="A11750" t="str">
            <v>SINAPI-I 39748</v>
          </cell>
        </row>
        <row r="11751">
          <cell r="A11751" t="str">
            <v>SINAPI-I 39755</v>
          </cell>
        </row>
        <row r="11752">
          <cell r="A11752" t="str">
            <v>SINAPI-I 12742</v>
          </cell>
        </row>
        <row r="11753">
          <cell r="A11753" t="str">
            <v>SINAPI-I 12713</v>
          </cell>
        </row>
        <row r="11754">
          <cell r="A11754" t="str">
            <v>SINAPI-I 12743</v>
          </cell>
        </row>
        <row r="11755">
          <cell r="A11755" t="str">
            <v>SINAPI-I 12744</v>
          </cell>
        </row>
        <row r="11756">
          <cell r="A11756" t="str">
            <v>SINAPI-I 12745</v>
          </cell>
        </row>
        <row r="11757">
          <cell r="A11757" t="str">
            <v>SINAPI-I 12746</v>
          </cell>
        </row>
        <row r="11758">
          <cell r="A11758" t="str">
            <v>SINAPI-I 12747</v>
          </cell>
        </row>
        <row r="11759">
          <cell r="A11759" t="str">
            <v>SINAPI-I 12748</v>
          </cell>
        </row>
        <row r="11760">
          <cell r="A11760" t="str">
            <v>SINAPI-I 12749</v>
          </cell>
        </row>
        <row r="11761">
          <cell r="A11761" t="str">
            <v>SINAPI-I 39726</v>
          </cell>
        </row>
        <row r="11762">
          <cell r="A11762" t="str">
            <v>SINAPI-I 39728</v>
          </cell>
        </row>
        <row r="11763">
          <cell r="A11763" t="str">
            <v>SINAPI-I 39727</v>
          </cell>
        </row>
        <row r="11764">
          <cell r="A11764" t="str">
            <v>SINAPI-I 39724</v>
          </cell>
        </row>
        <row r="11765">
          <cell r="A11765" t="str">
            <v>SINAPI-I 39729</v>
          </cell>
        </row>
        <row r="11766">
          <cell r="A11766" t="str">
            <v>SINAPI-I 39730</v>
          </cell>
        </row>
        <row r="11767">
          <cell r="A11767" t="str">
            <v>SINAPI-I 39731</v>
          </cell>
        </row>
        <row r="11768">
          <cell r="A11768" t="str">
            <v>SINAPI-I 39725</v>
          </cell>
        </row>
        <row r="11769">
          <cell r="A11769" t="str">
            <v>SINAPI-I 39732</v>
          </cell>
        </row>
        <row r="11770">
          <cell r="A11770" t="str">
            <v>SINAPI-I 39660</v>
          </cell>
        </row>
        <row r="11771">
          <cell r="A11771" t="str">
            <v>SINAPI-I 39662</v>
          </cell>
        </row>
        <row r="11772">
          <cell r="A11772" t="str">
            <v>SINAPI-I 39661</v>
          </cell>
        </row>
        <row r="11773">
          <cell r="A11773" t="str">
            <v>SINAPI-I 39666</v>
          </cell>
        </row>
        <row r="11774">
          <cell r="A11774" t="str">
            <v>SINAPI-I 39664</v>
          </cell>
        </row>
        <row r="11775">
          <cell r="A11775" t="str">
            <v>SINAPI-I 39663</v>
          </cell>
        </row>
        <row r="11776">
          <cell r="A11776" t="str">
            <v>SINAPI-I 39665</v>
          </cell>
        </row>
        <row r="11777">
          <cell r="A11777" t="str">
            <v>SINAPI-I 39752</v>
          </cell>
        </row>
        <row r="11778">
          <cell r="A11778" t="str">
            <v>SINAPI-I 12583</v>
          </cell>
        </row>
        <row r="11779">
          <cell r="A11779" t="str">
            <v>SINAPI-I 12584</v>
          </cell>
        </row>
        <row r="11780">
          <cell r="A11780" t="str">
            <v>SINAPI-I 13159</v>
          </cell>
        </row>
        <row r="11781">
          <cell r="A11781" t="str">
            <v>SINAPI-I 13168</v>
          </cell>
        </row>
        <row r="11782">
          <cell r="A11782" t="str">
            <v>SINAPI-I 13173</v>
          </cell>
        </row>
        <row r="11783">
          <cell r="A11783" t="str">
            <v>SINAPI-I 37449</v>
          </cell>
        </row>
        <row r="11784">
          <cell r="A11784" t="str">
            <v>SINAPI-I 37450</v>
          </cell>
        </row>
        <row r="11785">
          <cell r="A11785" t="str">
            <v>SINAPI-I 37451</v>
          </cell>
        </row>
        <row r="11786">
          <cell r="A11786" t="str">
            <v>SINAPI-I 37452</v>
          </cell>
        </row>
        <row r="11787">
          <cell r="A11787" t="str">
            <v>SINAPI-I 37453</v>
          </cell>
        </row>
        <row r="11788">
          <cell r="A11788" t="str">
            <v>SINAPI-I 7778</v>
          </cell>
        </row>
        <row r="11789">
          <cell r="A11789" t="str">
            <v>SINAPI-I 7796</v>
          </cell>
        </row>
        <row r="11790">
          <cell r="A11790" t="str">
            <v>SINAPI-I 7781</v>
          </cell>
        </row>
        <row r="11791">
          <cell r="A11791" t="str">
            <v>SINAPI-I 7795</v>
          </cell>
        </row>
        <row r="11792">
          <cell r="A11792" t="str">
            <v>SINAPI-I 7791</v>
          </cell>
        </row>
        <row r="11793">
          <cell r="A11793" t="str">
            <v>SINAPI-I 7783</v>
          </cell>
        </row>
        <row r="11794">
          <cell r="A11794" t="str">
            <v>SINAPI-I 7790</v>
          </cell>
        </row>
        <row r="11795">
          <cell r="A11795" t="str">
            <v>SINAPI-I 7785</v>
          </cell>
        </row>
        <row r="11796">
          <cell r="A11796" t="str">
            <v>SINAPI-I 7792</v>
          </cell>
        </row>
        <row r="11797">
          <cell r="A11797" t="str">
            <v>SINAPI-I 7793</v>
          </cell>
        </row>
        <row r="11798">
          <cell r="A11798" t="str">
            <v>SINAPI-I 12613</v>
          </cell>
        </row>
        <row r="11799">
          <cell r="A11799" t="str">
            <v>SINAPI-I 1031</v>
          </cell>
        </row>
        <row r="11800">
          <cell r="A11800" t="str">
            <v>SINAPI-I 39707</v>
          </cell>
        </row>
        <row r="11801">
          <cell r="A11801" t="str">
            <v>SINAPI-I 39708</v>
          </cell>
        </row>
        <row r="11802">
          <cell r="A11802" t="str">
            <v>SINAPI-I 39710</v>
          </cell>
        </row>
        <row r="11803">
          <cell r="A11803" t="str">
            <v>SINAPI-I 39709</v>
          </cell>
        </row>
        <row r="11804">
          <cell r="A11804" t="str">
            <v>SINAPI-I 39711</v>
          </cell>
        </row>
        <row r="11805">
          <cell r="A11805" t="str">
            <v>SINAPI-I 39712</v>
          </cell>
        </row>
        <row r="11806">
          <cell r="A11806" t="str">
            <v>SINAPI-I 39713</v>
          </cell>
        </row>
        <row r="11807">
          <cell r="A11807" t="str">
            <v>SINAPI-I 39714</v>
          </cell>
        </row>
        <row r="11808">
          <cell r="A11808" t="str">
            <v>SINAPI-I 39715</v>
          </cell>
        </row>
        <row r="11809">
          <cell r="A11809" t="str">
            <v>SINAPI-I 39716</v>
          </cell>
        </row>
        <row r="11810">
          <cell r="A11810" t="str">
            <v>SINAPI-I 39718</v>
          </cell>
        </row>
        <row r="11811">
          <cell r="A11811" t="str">
            <v>SINAPI-I 9813</v>
          </cell>
        </row>
        <row r="11812">
          <cell r="A11812" t="str">
            <v>SINAPI-I 9815</v>
          </cell>
        </row>
        <row r="11813">
          <cell r="A11813" t="str">
            <v>SINAPI-I 25876</v>
          </cell>
        </row>
        <row r="11814">
          <cell r="A11814" t="str">
            <v>SINAPI-I 25888</v>
          </cell>
        </row>
        <row r="11815">
          <cell r="A11815" t="str">
            <v>SINAPI-I 25874</v>
          </cell>
        </row>
        <row r="11816">
          <cell r="A11816" t="str">
            <v>SINAPI-I 25877</v>
          </cell>
        </row>
        <row r="11817">
          <cell r="A11817" t="str">
            <v>SINAPI-I 25878</v>
          </cell>
        </row>
        <row r="11818">
          <cell r="A11818" t="str">
            <v>SINAPI-I 25879</v>
          </cell>
        </row>
        <row r="11819">
          <cell r="A11819" t="str">
            <v>SINAPI-I 25887</v>
          </cell>
        </row>
        <row r="11820">
          <cell r="A11820" t="str">
            <v>SINAPI-I 25880</v>
          </cell>
        </row>
        <row r="11821">
          <cell r="A11821" t="str">
            <v>SINAPI-I 25881</v>
          </cell>
        </row>
        <row r="11822">
          <cell r="A11822" t="str">
            <v>SINAPI-I 25882</v>
          </cell>
        </row>
        <row r="11823">
          <cell r="A11823" t="str">
            <v>SINAPI-I 25883</v>
          </cell>
        </row>
        <row r="11824">
          <cell r="A11824" t="str">
            <v>SINAPI-I 25884</v>
          </cell>
        </row>
        <row r="11825">
          <cell r="A11825" t="str">
            <v>SINAPI-I 25885</v>
          </cell>
        </row>
        <row r="11826">
          <cell r="A11826" t="str">
            <v>SINAPI-I 25889</v>
          </cell>
        </row>
        <row r="11827">
          <cell r="A11827" t="str">
            <v>SINAPI-I 25886</v>
          </cell>
        </row>
        <row r="11828">
          <cell r="A11828" t="str">
            <v>SINAPI-I 25875</v>
          </cell>
        </row>
        <row r="11829">
          <cell r="A11829" t="str">
            <v>SINAPI-I 9876</v>
          </cell>
        </row>
        <row r="11830">
          <cell r="A11830" t="str">
            <v>SINAPI-I 9877</v>
          </cell>
        </row>
        <row r="11831">
          <cell r="A11831" t="str">
            <v>SINAPI-I 9878</v>
          </cell>
        </row>
        <row r="11832">
          <cell r="A11832" t="str">
            <v>SINAPI-I 9879</v>
          </cell>
        </row>
        <row r="11833">
          <cell r="A11833" t="str">
            <v>SINAPI-I 38053</v>
          </cell>
        </row>
        <row r="11834">
          <cell r="A11834" t="str">
            <v>SINAPI-I 38054</v>
          </cell>
        </row>
        <row r="11835">
          <cell r="A11835" t="str">
            <v>SINAPI-I 38052</v>
          </cell>
        </row>
        <row r="11836">
          <cell r="A11836" t="str">
            <v>SINAPI-I 38051</v>
          </cell>
        </row>
        <row r="11837">
          <cell r="A11837" t="str">
            <v>SINAPI-I 38787</v>
          </cell>
        </row>
        <row r="11838">
          <cell r="A11838" t="str">
            <v>SINAPI-I 38825</v>
          </cell>
        </row>
        <row r="11839">
          <cell r="A11839" t="str">
            <v>SINAPI-I 38826</v>
          </cell>
        </row>
        <row r="11840">
          <cell r="A11840" t="str">
            <v>SINAPI-I 38827</v>
          </cell>
        </row>
        <row r="11841">
          <cell r="A11841" t="str">
            <v>SINAPI-I 38830</v>
          </cell>
        </row>
        <row r="11842">
          <cell r="A11842" t="str">
            <v>SINAPI-I 38828</v>
          </cell>
        </row>
        <row r="11843">
          <cell r="A11843" t="str">
            <v>SINAPI-I 38829</v>
          </cell>
        </row>
        <row r="11844">
          <cell r="A11844" t="str">
            <v>SINAPI-I 38831</v>
          </cell>
        </row>
        <row r="11845">
          <cell r="A11845" t="str">
            <v>SINAPI-I 36274</v>
          </cell>
        </row>
        <row r="11846">
          <cell r="A11846" t="str">
            <v>SINAPI-I 36278</v>
          </cell>
        </row>
        <row r="11847">
          <cell r="A11847" t="str">
            <v>SINAPI-I 38977</v>
          </cell>
        </row>
        <row r="11848">
          <cell r="A11848" t="str">
            <v>SINAPI-I 38971</v>
          </cell>
        </row>
        <row r="11849">
          <cell r="A11849" t="str">
            <v>SINAPI-I 38972</v>
          </cell>
        </row>
        <row r="11850">
          <cell r="A11850" t="str">
            <v>SINAPI-I 38973</v>
          </cell>
        </row>
        <row r="11851">
          <cell r="A11851" t="str">
            <v>SINAPI-I 38974</v>
          </cell>
        </row>
        <row r="11852">
          <cell r="A11852" t="str">
            <v>SINAPI-I 38975</v>
          </cell>
        </row>
        <row r="11853">
          <cell r="A11853" t="str">
            <v>SINAPI-I 38976</v>
          </cell>
        </row>
        <row r="11854">
          <cell r="A11854" t="str">
            <v>SINAPI-I 38986</v>
          </cell>
        </row>
        <row r="11855">
          <cell r="A11855" t="str">
            <v>SINAPI-I 38978</v>
          </cell>
        </row>
        <row r="11856">
          <cell r="A11856" t="str">
            <v>SINAPI-I 38979</v>
          </cell>
        </row>
        <row r="11857">
          <cell r="A11857" t="str">
            <v>SINAPI-I 38980</v>
          </cell>
        </row>
        <row r="11858">
          <cell r="A11858" t="str">
            <v>SINAPI-I 38981</v>
          </cell>
        </row>
        <row r="11859">
          <cell r="A11859" t="str">
            <v>SINAPI-I 38982</v>
          </cell>
        </row>
        <row r="11860">
          <cell r="A11860" t="str">
            <v>SINAPI-I 38983</v>
          </cell>
        </row>
        <row r="11861">
          <cell r="A11861" t="str">
            <v>SINAPI-I 38984</v>
          </cell>
        </row>
        <row r="11862">
          <cell r="A11862" t="str">
            <v>SINAPI-I 38985</v>
          </cell>
        </row>
        <row r="11863">
          <cell r="A11863" t="str">
            <v>SINAPI-I 9836</v>
          </cell>
        </row>
        <row r="11864">
          <cell r="A11864" t="str">
            <v>SINAPI-I 20065</v>
          </cell>
        </row>
        <row r="11865">
          <cell r="A11865" t="str">
            <v>SINAPI-I 9835</v>
          </cell>
        </row>
        <row r="11866">
          <cell r="A11866" t="str">
            <v>SINAPI-I 38032</v>
          </cell>
        </row>
        <row r="11867">
          <cell r="A11867" t="str">
            <v>SINAPI-I 38033</v>
          </cell>
        </row>
        <row r="11868">
          <cell r="A11868" t="str">
            <v>SINAPI-I 38034</v>
          </cell>
        </row>
        <row r="11869">
          <cell r="A11869" t="str">
            <v>SINAPI-I 38035</v>
          </cell>
        </row>
        <row r="11870">
          <cell r="A11870" t="str">
            <v>SINAPI-I 38036</v>
          </cell>
        </row>
        <row r="11871">
          <cell r="A11871" t="str">
            <v>SINAPI-I 38037</v>
          </cell>
        </row>
        <row r="11872">
          <cell r="A11872" t="str">
            <v>SINAPI-I 9850</v>
          </cell>
        </row>
        <row r="11873">
          <cell r="A11873" t="str">
            <v>SINAPI-I 9853</v>
          </cell>
        </row>
        <row r="11874">
          <cell r="A11874" t="str">
            <v>SINAPI-I 9854</v>
          </cell>
        </row>
        <row r="11875">
          <cell r="A11875" t="str">
            <v>SINAPI-I 9851</v>
          </cell>
        </row>
        <row r="11876">
          <cell r="A11876" t="str">
            <v>SINAPI-I 9855</v>
          </cell>
        </row>
        <row r="11877">
          <cell r="A11877" t="str">
            <v>SINAPI-I 9825</v>
          </cell>
        </row>
        <row r="11878">
          <cell r="A11878" t="str">
            <v>SINAPI-I 9828</v>
          </cell>
        </row>
        <row r="11879">
          <cell r="A11879" t="str">
            <v>SINAPI-I 9829</v>
          </cell>
        </row>
        <row r="11880">
          <cell r="A11880" t="str">
            <v>SINAPI-I 9826</v>
          </cell>
        </row>
        <row r="11881">
          <cell r="A11881" t="str">
            <v>SINAPI-I 9827</v>
          </cell>
        </row>
        <row r="11882">
          <cell r="A11882" t="str">
            <v>SINAPI-I 36374</v>
          </cell>
        </row>
        <row r="11883">
          <cell r="A11883" t="str">
            <v>SINAPI-I 36084</v>
          </cell>
        </row>
        <row r="11884">
          <cell r="A11884" t="str">
            <v>SINAPI-I 36373</v>
          </cell>
        </row>
        <row r="11885">
          <cell r="A11885" t="str">
            <v>SINAPI-I 36377</v>
          </cell>
        </row>
        <row r="11886">
          <cell r="A11886" t="str">
            <v>SINAPI-I 36375</v>
          </cell>
        </row>
        <row r="11887">
          <cell r="A11887" t="str">
            <v>SINAPI-I 36376</v>
          </cell>
        </row>
        <row r="11888">
          <cell r="A11888" t="str">
            <v>SINAPI-I 36380</v>
          </cell>
        </row>
        <row r="11889">
          <cell r="A11889" t="str">
            <v>SINAPI-I 36378</v>
          </cell>
        </row>
        <row r="11890">
          <cell r="A11890" t="str">
            <v>SINAPI-I 36379</v>
          </cell>
        </row>
        <row r="11891">
          <cell r="A11891" t="str">
            <v>SINAPI-I 9859</v>
          </cell>
        </row>
        <row r="11892">
          <cell r="A11892" t="str">
            <v>SINAPI-I 9838</v>
          </cell>
        </row>
        <row r="11893">
          <cell r="A11893" t="str">
            <v>SINAPI-I 9837</v>
          </cell>
        </row>
        <row r="11894">
          <cell r="A11894" t="str">
            <v>SINAPI-I 9833</v>
          </cell>
        </row>
        <row r="11895">
          <cell r="A11895" t="str">
            <v>SINAPI-I 9830</v>
          </cell>
        </row>
        <row r="11896">
          <cell r="A11896" t="str">
            <v>SINAPI-I 9834</v>
          </cell>
        </row>
        <row r="11897">
          <cell r="A11897" t="str">
            <v>SINAPI-I 9863</v>
          </cell>
        </row>
        <row r="11898">
          <cell r="A11898" t="str">
            <v>SINAPI-I 9860</v>
          </cell>
        </row>
        <row r="11899">
          <cell r="A11899" t="str">
            <v>SINAPI-I 9862</v>
          </cell>
        </row>
        <row r="11900">
          <cell r="A11900" t="str">
            <v>SINAPI-I 9861</v>
          </cell>
        </row>
        <row r="11901">
          <cell r="A11901" t="str">
            <v>SINAPI-I 9856</v>
          </cell>
        </row>
        <row r="11902">
          <cell r="A11902" t="str">
            <v>SINAPI-I 9866</v>
          </cell>
        </row>
        <row r="11903">
          <cell r="A11903" t="str">
            <v>SINAPI-I 9857</v>
          </cell>
        </row>
        <row r="11904">
          <cell r="A11904" t="str">
            <v>SINAPI-I 9864</v>
          </cell>
        </row>
        <row r="11905">
          <cell r="A11905" t="str">
            <v>SINAPI-I 9865</v>
          </cell>
        </row>
        <row r="11906">
          <cell r="A11906" t="str">
            <v>SINAPI-I 9858</v>
          </cell>
        </row>
        <row r="11907">
          <cell r="A11907" t="str">
            <v>SINAPI-I 9841</v>
          </cell>
        </row>
        <row r="11908">
          <cell r="A11908" t="str">
            <v>SINAPI-I 9840</v>
          </cell>
        </row>
        <row r="11909">
          <cell r="A11909" t="str">
            <v>SINAPI-I 20067</v>
          </cell>
        </row>
        <row r="11910">
          <cell r="A11910" t="str">
            <v>SINAPI-I 20068</v>
          </cell>
        </row>
        <row r="11911">
          <cell r="A11911" t="str">
            <v>SINAPI-I 9839</v>
          </cell>
        </row>
        <row r="11912">
          <cell r="A11912" t="str">
            <v>SINAPI-I 9870</v>
          </cell>
        </row>
        <row r="11913">
          <cell r="A11913" t="str">
            <v>SINAPI-I 9867</v>
          </cell>
        </row>
        <row r="11914">
          <cell r="A11914" t="str">
            <v>SINAPI-I 9868</v>
          </cell>
        </row>
        <row r="11915">
          <cell r="A11915" t="str">
            <v>SINAPI-I 9869</v>
          </cell>
        </row>
        <row r="11916">
          <cell r="A11916" t="str">
            <v>SINAPI-I 9874</v>
          </cell>
        </row>
        <row r="11917">
          <cell r="A11917" t="str">
            <v>SINAPI-I 9875</v>
          </cell>
        </row>
        <row r="11918">
          <cell r="A11918" t="str">
            <v>SINAPI-I 9873</v>
          </cell>
        </row>
        <row r="11919">
          <cell r="A11919" t="str">
            <v>SINAPI-I 9871</v>
          </cell>
        </row>
        <row r="11920">
          <cell r="A11920" t="str">
            <v>SINAPI-I 9872</v>
          </cell>
        </row>
        <row r="11921">
          <cell r="A11921" t="str">
            <v>SINAPI-I 7667</v>
          </cell>
        </row>
        <row r="11922">
          <cell r="A11922" t="str">
            <v>SINAPI-I 7660</v>
          </cell>
        </row>
        <row r="11923">
          <cell r="A11923" t="str">
            <v>SINAPI-I 7676</v>
          </cell>
        </row>
        <row r="11924">
          <cell r="A11924" t="str">
            <v>SINAPI-I 12426</v>
          </cell>
        </row>
        <row r="11925">
          <cell r="A11925" t="str">
            <v>SINAPI-I 12425</v>
          </cell>
        </row>
        <row r="11926">
          <cell r="A11926" t="str">
            <v>SINAPI-I 12427</v>
          </cell>
        </row>
        <row r="11927">
          <cell r="A11927" t="str">
            <v>SINAPI-I 12428</v>
          </cell>
        </row>
        <row r="11928">
          <cell r="A11928" t="str">
            <v>SINAPI-I 12430</v>
          </cell>
        </row>
        <row r="11929">
          <cell r="A11929" t="str">
            <v>SINAPI-I 12429</v>
          </cell>
        </row>
        <row r="11930">
          <cell r="A11930" t="str">
            <v>SINAPI-I 12431</v>
          </cell>
        </row>
        <row r="11931">
          <cell r="A11931" t="str">
            <v>SINAPI-I 12432</v>
          </cell>
        </row>
        <row r="11932">
          <cell r="A11932" t="str">
            <v>SINAPI-I 12434</v>
          </cell>
        </row>
        <row r="11933">
          <cell r="A11933" t="str">
            <v>SINAPI-I 12433</v>
          </cell>
        </row>
        <row r="11934">
          <cell r="A11934" t="str">
            <v>SINAPI-I 12435</v>
          </cell>
        </row>
        <row r="11935">
          <cell r="A11935" t="str">
            <v>SINAPI-I 12437</v>
          </cell>
        </row>
        <row r="11936">
          <cell r="A11936" t="str">
            <v>SINAPI-I 12439</v>
          </cell>
        </row>
        <row r="11937">
          <cell r="A11937" t="str">
            <v>SINAPI-I 12438</v>
          </cell>
        </row>
        <row r="11938">
          <cell r="A11938" t="str">
            <v>SINAPI-I 12436</v>
          </cell>
        </row>
        <row r="11939">
          <cell r="A11939" t="str">
            <v>SINAPI-I 36357</v>
          </cell>
        </row>
        <row r="11940">
          <cell r="A11940" t="str">
            <v>SINAPI-I 12424</v>
          </cell>
        </row>
        <row r="11941">
          <cell r="A11941" t="str">
            <v>SINAPI-I 12440</v>
          </cell>
        </row>
        <row r="11942">
          <cell r="A11942" t="str">
            <v>SINAPI-I 9884</v>
          </cell>
        </row>
        <row r="11943">
          <cell r="A11943" t="str">
            <v>SINAPI-I 9888</v>
          </cell>
        </row>
        <row r="11944">
          <cell r="A11944" t="str">
            <v>SINAPI-I 9883</v>
          </cell>
        </row>
        <row r="11945">
          <cell r="A11945" t="str">
            <v>SINAPI-I 9886</v>
          </cell>
        </row>
        <row r="11946">
          <cell r="A11946" t="str">
            <v>SINAPI-I 9889</v>
          </cell>
        </row>
        <row r="11947">
          <cell r="A11947" t="str">
            <v>SINAPI-I 9887</v>
          </cell>
        </row>
        <row r="11948">
          <cell r="A11948" t="str">
            <v>SINAPI-I 9885</v>
          </cell>
        </row>
        <row r="11949">
          <cell r="A11949" t="str">
            <v>SINAPI-I 9890</v>
          </cell>
        </row>
        <row r="11950">
          <cell r="A11950" t="str">
            <v>SINAPI-I 9891</v>
          </cell>
        </row>
        <row r="11951">
          <cell r="A11951" t="str">
            <v>SINAPI-I 39292</v>
          </cell>
        </row>
        <row r="11952">
          <cell r="A11952" t="str">
            <v>SINAPI-I 39293</v>
          </cell>
        </row>
        <row r="11953">
          <cell r="A11953" t="str">
            <v>SINAPI-I 39294</v>
          </cell>
        </row>
        <row r="11954">
          <cell r="A11954" t="str">
            <v>SINAPI-I 39295</v>
          </cell>
        </row>
        <row r="11955">
          <cell r="A11955" t="str">
            <v>SINAPI-I 36313</v>
          </cell>
        </row>
        <row r="11956">
          <cell r="A11956" t="str">
            <v>SINAPI-I 36316</v>
          </cell>
        </row>
        <row r="11957">
          <cell r="A11957" t="str">
            <v>SINAPI-I 64</v>
          </cell>
        </row>
        <row r="11958">
          <cell r="A11958" t="str">
            <v>SINAPI-I 37423</v>
          </cell>
        </row>
        <row r="11959">
          <cell r="A11959" t="str">
            <v>SINAPI-I 39296</v>
          </cell>
        </row>
        <row r="11960">
          <cell r="A11960" t="str">
            <v>SINAPI-I 39297</v>
          </cell>
        </row>
        <row r="11961">
          <cell r="A11961" t="str">
            <v>SINAPI-I 39298</v>
          </cell>
        </row>
        <row r="11962">
          <cell r="A11962" t="str">
            <v>SINAPI-I 39299</v>
          </cell>
        </row>
        <row r="11963">
          <cell r="A11963" t="str">
            <v>SINAPI-I 9892</v>
          </cell>
        </row>
        <row r="11964">
          <cell r="A11964" t="str">
            <v>SINAPI-I 9893</v>
          </cell>
        </row>
        <row r="11965">
          <cell r="A11965" t="str">
            <v>SINAPI-I 9901</v>
          </cell>
        </row>
        <row r="11966">
          <cell r="A11966" t="str">
            <v>SINAPI-I 9896</v>
          </cell>
        </row>
        <row r="11967">
          <cell r="A11967" t="str">
            <v>SINAPI-I 9900</v>
          </cell>
        </row>
        <row r="11968">
          <cell r="A11968" t="str">
            <v>SINAPI-I 9898</v>
          </cell>
        </row>
        <row r="11969">
          <cell r="A11969" t="str">
            <v>SINAPI-I 9899</v>
          </cell>
        </row>
        <row r="11970">
          <cell r="A11970" t="str">
            <v>SINAPI-I 9902</v>
          </cell>
        </row>
        <row r="11971">
          <cell r="A11971" t="str">
            <v>SINAPI-I 9908</v>
          </cell>
        </row>
        <row r="11972">
          <cell r="A11972" t="str">
            <v>SINAPI-I 9905</v>
          </cell>
        </row>
        <row r="11973">
          <cell r="A11973" t="str">
            <v>SINAPI-I 9906</v>
          </cell>
        </row>
        <row r="11974">
          <cell r="A11974" t="str">
            <v>SINAPI-I 9895</v>
          </cell>
        </row>
        <row r="11975">
          <cell r="A11975" t="str">
            <v>SINAPI-I 9894</v>
          </cell>
        </row>
        <row r="11976">
          <cell r="A11976" t="str">
            <v>SINAPI-I 9897</v>
          </cell>
        </row>
        <row r="11977">
          <cell r="A11977" t="str">
            <v>SINAPI-I 9910</v>
          </cell>
        </row>
        <row r="11978">
          <cell r="A11978" t="str">
            <v>SINAPI-I 9909</v>
          </cell>
        </row>
        <row r="11979">
          <cell r="A11979" t="str">
            <v>SINAPI-I 9907</v>
          </cell>
        </row>
        <row r="11980">
          <cell r="A11980" t="str">
            <v>SINAPI-I 20973</v>
          </cell>
        </row>
        <row r="11981">
          <cell r="A11981" t="str">
            <v>SINAPI-I 20974</v>
          </cell>
        </row>
        <row r="11982">
          <cell r="A11982" t="str">
            <v>SINAPI-I 37989</v>
          </cell>
        </row>
        <row r="11983">
          <cell r="A11983" t="str">
            <v>SINAPI-I 37990</v>
          </cell>
        </row>
        <row r="11984">
          <cell r="A11984" t="str">
            <v>SINAPI-I 37991</v>
          </cell>
        </row>
        <row r="11985">
          <cell r="A11985" t="str">
            <v>SINAPI-I 37992</v>
          </cell>
        </row>
        <row r="11986">
          <cell r="A11986" t="str">
            <v>SINAPI-I 37993</v>
          </cell>
        </row>
        <row r="11987">
          <cell r="A11987" t="str">
            <v>SINAPI-I 37994</v>
          </cell>
        </row>
        <row r="11988">
          <cell r="A11988" t="str">
            <v>SINAPI-I 37995</v>
          </cell>
        </row>
        <row r="11989">
          <cell r="A11989" t="str">
            <v>SINAPI-I 37996</v>
          </cell>
        </row>
        <row r="11990">
          <cell r="A11990" t="str">
            <v>SINAPI-I 13883</v>
          </cell>
        </row>
        <row r="11991">
          <cell r="A11991" t="str">
            <v>SINAPI-I 38604</v>
          </cell>
        </row>
        <row r="11992">
          <cell r="A11992" t="str">
            <v>SINAPI-I 10601</v>
          </cell>
        </row>
        <row r="11993">
          <cell r="A11993" t="str">
            <v>SINAPI-I 26034</v>
          </cell>
        </row>
        <row r="11994">
          <cell r="A11994" t="str">
            <v>SINAPI-I 13894</v>
          </cell>
        </row>
        <row r="11995">
          <cell r="A11995" t="str">
            <v>SINAPI-I 13895</v>
          </cell>
        </row>
        <row r="11996">
          <cell r="A11996" t="str">
            <v>SINAPI-I 13892</v>
          </cell>
        </row>
        <row r="11997">
          <cell r="A11997" t="str">
            <v>SINAPI-I 9914</v>
          </cell>
        </row>
        <row r="11998">
          <cell r="A11998" t="str">
            <v>SINAPI-I 36485</v>
          </cell>
        </row>
        <row r="11999">
          <cell r="A11999" t="str">
            <v>SINAPI-I 9912</v>
          </cell>
        </row>
        <row r="12000">
          <cell r="A12000" t="str">
            <v>SINAPI-I 9921</v>
          </cell>
        </row>
        <row r="12001">
          <cell r="A12001" t="str">
            <v>SINAPI-I 21112</v>
          </cell>
        </row>
        <row r="12002">
          <cell r="A12002" t="str">
            <v>SINAPI-I 10228</v>
          </cell>
        </row>
        <row r="12003">
          <cell r="A12003" t="str">
            <v>SINAPI-I 11781</v>
          </cell>
        </row>
        <row r="12004">
          <cell r="A12004" t="str">
            <v>SINAPI-I 11746</v>
          </cell>
        </row>
        <row r="12005">
          <cell r="A12005" t="str">
            <v>SINAPI-I 11751</v>
          </cell>
        </row>
        <row r="12006">
          <cell r="A12006" t="str">
            <v>SINAPI-I 11750</v>
          </cell>
        </row>
        <row r="12007">
          <cell r="A12007" t="str">
            <v>SINAPI-I 11748</v>
          </cell>
        </row>
        <row r="12008">
          <cell r="A12008" t="str">
            <v>SINAPI-I 11747</v>
          </cell>
        </row>
        <row r="12009">
          <cell r="A12009" t="str">
            <v>SINAPI-I 11749</v>
          </cell>
        </row>
        <row r="12010">
          <cell r="A12010" t="str">
            <v>SINAPI-I 10236</v>
          </cell>
        </row>
        <row r="12011">
          <cell r="A12011" t="str">
            <v>SINAPI-I 10233</v>
          </cell>
        </row>
        <row r="12012">
          <cell r="A12012" t="str">
            <v>SINAPI-I 10234</v>
          </cell>
        </row>
        <row r="12013">
          <cell r="A12013" t="str">
            <v>SINAPI-I 10231</v>
          </cell>
        </row>
        <row r="12014">
          <cell r="A12014" t="str">
            <v>SINAPI-I 10232</v>
          </cell>
        </row>
        <row r="12015">
          <cell r="A12015" t="str">
            <v>SINAPI-I 10229</v>
          </cell>
        </row>
        <row r="12016">
          <cell r="A12016" t="str">
            <v>SINAPI-I 10235</v>
          </cell>
        </row>
        <row r="12017">
          <cell r="A12017" t="str">
            <v>SINAPI-I 10230</v>
          </cell>
        </row>
        <row r="12018">
          <cell r="A12018" t="str">
            <v>SINAPI-I 10409</v>
          </cell>
        </row>
        <row r="12019">
          <cell r="A12019" t="str">
            <v>SINAPI-I 10411</v>
          </cell>
        </row>
        <row r="12020">
          <cell r="A12020" t="str">
            <v>SINAPI-I 10404</v>
          </cell>
        </row>
        <row r="12021">
          <cell r="A12021" t="str">
            <v>SINAPI-I 10410</v>
          </cell>
        </row>
        <row r="12022">
          <cell r="A12022" t="str">
            <v>SINAPI-I 10405</v>
          </cell>
        </row>
        <row r="12023">
          <cell r="A12023" t="str">
            <v>SINAPI-I 10408</v>
          </cell>
        </row>
        <row r="12024">
          <cell r="A12024" t="str">
            <v>SINAPI-I 10412</v>
          </cell>
        </row>
        <row r="12025">
          <cell r="A12025" t="str">
            <v>SINAPI-I 10406</v>
          </cell>
        </row>
        <row r="12026">
          <cell r="A12026" t="str">
            <v>SINAPI-I 10407</v>
          </cell>
        </row>
        <row r="12027">
          <cell r="A12027" t="str">
            <v>SINAPI-I 10416</v>
          </cell>
        </row>
        <row r="12028">
          <cell r="A12028" t="str">
            <v>SINAPI-I 10419</v>
          </cell>
        </row>
        <row r="12029">
          <cell r="A12029" t="str">
            <v>SINAPI-I 21092</v>
          </cell>
        </row>
        <row r="12030">
          <cell r="A12030" t="str">
            <v>SINAPI-I 10418</v>
          </cell>
        </row>
        <row r="12031">
          <cell r="A12031" t="str">
            <v>SINAPI-I 12657</v>
          </cell>
        </row>
        <row r="12032">
          <cell r="A12032" t="str">
            <v>SINAPI-I 10417</v>
          </cell>
        </row>
        <row r="12033">
          <cell r="A12033" t="str">
            <v>SINAPI-I 10413</v>
          </cell>
        </row>
        <row r="12034">
          <cell r="A12034" t="str">
            <v>SINAPI-I 10414</v>
          </cell>
        </row>
        <row r="12035">
          <cell r="A12035" t="str">
            <v>SINAPI-I 10415</v>
          </cell>
        </row>
        <row r="12036">
          <cell r="A12036" t="str">
            <v>SINAPI-I 38643</v>
          </cell>
        </row>
        <row r="12037">
          <cell r="A12037" t="str">
            <v>SINAPI-I 6157</v>
          </cell>
        </row>
        <row r="12038">
          <cell r="A12038" t="str">
            <v>SINAPI-I 37588</v>
          </cell>
        </row>
        <row r="12039">
          <cell r="A12039" t="str">
            <v>SINAPI-I 6152</v>
          </cell>
        </row>
        <row r="12040">
          <cell r="A12040" t="str">
            <v>SINAPI-I 6158</v>
          </cell>
        </row>
        <row r="12041">
          <cell r="A12041" t="str">
            <v>SINAPI-I 6153</v>
          </cell>
        </row>
        <row r="12042">
          <cell r="A12042" t="str">
            <v>SINAPI-I 6156</v>
          </cell>
        </row>
        <row r="12043">
          <cell r="A12043" t="str">
            <v>SINAPI-I 6154</v>
          </cell>
        </row>
        <row r="12044">
          <cell r="A12044" t="str">
            <v>SINAPI-I 6155</v>
          </cell>
        </row>
        <row r="12045">
          <cell r="A12045" t="str">
            <v>SINAPI-I 3115</v>
          </cell>
        </row>
        <row r="12046">
          <cell r="A12046" t="str">
            <v>SINAPI-I 3116</v>
          </cell>
        </row>
        <row r="12047">
          <cell r="A12047" t="str">
            <v>SINAPI-I 38166</v>
          </cell>
        </row>
        <row r="12048">
          <cell r="A12048" t="str">
            <v>SINAPI-I 38108</v>
          </cell>
        </row>
        <row r="12049">
          <cell r="A12049" t="str">
            <v>SINAPI-I 38087</v>
          </cell>
        </row>
        <row r="12050">
          <cell r="A12050" t="str">
            <v>SINAPI-I 38109</v>
          </cell>
        </row>
        <row r="12051">
          <cell r="A12051" t="str">
            <v>SINAPI-I 38088</v>
          </cell>
        </row>
        <row r="12052">
          <cell r="A12052" t="str">
            <v>SINAPI-I 38110</v>
          </cell>
        </row>
        <row r="12053">
          <cell r="A12053" t="str">
            <v>SINAPI-I 38089</v>
          </cell>
        </row>
        <row r="12054">
          <cell r="A12054" t="str">
            <v>SINAPI-I 38111</v>
          </cell>
        </row>
        <row r="12055">
          <cell r="A12055" t="str">
            <v>SINAPI-I 38090</v>
          </cell>
        </row>
        <row r="12056">
          <cell r="A12056" t="str">
            <v>SINAPI-I 11786</v>
          </cell>
        </row>
        <row r="12057">
          <cell r="A12057" t="str">
            <v>SINAPI-I 13726</v>
          </cell>
        </row>
        <row r="12058">
          <cell r="A12058" t="str">
            <v>SINAPI-I 38400</v>
          </cell>
        </row>
        <row r="12059">
          <cell r="A12059" t="str">
            <v>SINAPI-I 12627</v>
          </cell>
        </row>
        <row r="12060">
          <cell r="A12060" t="str">
            <v>SINAPI-I 6138</v>
          </cell>
        </row>
        <row r="12061">
          <cell r="A12061" t="str">
            <v>SINAPI-I 39996</v>
          </cell>
        </row>
        <row r="12062">
          <cell r="A12062" t="str">
            <v>SINAPI-I 10478</v>
          </cell>
        </row>
        <row r="12063">
          <cell r="A12063" t="str">
            <v>SINAPI-I 40514</v>
          </cell>
        </row>
        <row r="12064">
          <cell r="A12064" t="str">
            <v>SINAPI-I 10475</v>
          </cell>
        </row>
        <row r="12065">
          <cell r="A12065" t="str">
            <v>SINAPI-I 10481</v>
          </cell>
        </row>
        <row r="12066">
          <cell r="A12066" t="str">
            <v>SINAPI-I 4031</v>
          </cell>
        </row>
        <row r="12067">
          <cell r="A12067" t="str">
            <v>SINAPI-I 4030</v>
          </cell>
        </row>
        <row r="12068">
          <cell r="A12068" t="str">
            <v>SINAPI-I 39399</v>
          </cell>
        </row>
        <row r="12069">
          <cell r="A12069" t="str">
            <v>SINAPI-I 39400</v>
          </cell>
        </row>
        <row r="12070">
          <cell r="A12070" t="str">
            <v>SINAPI-I 39401</v>
          </cell>
        </row>
        <row r="12071">
          <cell r="A12071" t="str">
            <v>SINAPI-I 11652</v>
          </cell>
        </row>
        <row r="12072">
          <cell r="A12072" t="str">
            <v>SINAPI-I 13896</v>
          </cell>
        </row>
        <row r="12073">
          <cell r="A12073" t="str">
            <v>SINAPI-I 13475</v>
          </cell>
        </row>
        <row r="12074">
          <cell r="A12074" t="str">
            <v>SINAPI-I 25971</v>
          </cell>
        </row>
        <row r="12075">
          <cell r="A12075" t="str">
            <v>SINAPI-I 25970</v>
          </cell>
        </row>
        <row r="12076">
          <cell r="A12076" t="str">
            <v>SINAPI-I 13476</v>
          </cell>
        </row>
        <row r="12077">
          <cell r="A12077" t="str">
            <v>SINAPI-I 10488</v>
          </cell>
        </row>
        <row r="12078">
          <cell r="A12078" t="str">
            <v>SINAPI-I 13606</v>
          </cell>
        </row>
        <row r="12079">
          <cell r="A12079" t="str">
            <v>SINAPI-I 10489</v>
          </cell>
        </row>
        <row r="12080">
          <cell r="A12080" t="str">
            <v>SINAPI-I 41073</v>
          </cell>
        </row>
        <row r="12081">
          <cell r="A12081" t="str">
            <v>SINAPI-I 34391</v>
          </cell>
        </row>
        <row r="12082">
          <cell r="A12082" t="str">
            <v>SINAPI-I 10496</v>
          </cell>
        </row>
        <row r="12083">
          <cell r="A12083" t="str">
            <v>SINAPI-I 10497</v>
          </cell>
        </row>
        <row r="12084">
          <cell r="A12084" t="str">
            <v>SINAPI-I 10504</v>
          </cell>
        </row>
        <row r="12085">
          <cell r="A12085" t="str">
            <v>SINAPI-I 34390</v>
          </cell>
        </row>
        <row r="12086">
          <cell r="A12086" t="str">
            <v>SINAPI-I 34389</v>
          </cell>
        </row>
        <row r="12087">
          <cell r="A12087" t="str">
            <v>SINAPI-I 34388</v>
          </cell>
        </row>
        <row r="12088">
          <cell r="A12088" t="str">
            <v>SINAPI-I 34387</v>
          </cell>
        </row>
        <row r="12089">
          <cell r="A12089" t="str">
            <v>SINAPI-I 11188</v>
          </cell>
        </row>
        <row r="12090">
          <cell r="A12090" t="str">
            <v>SINAPI-I 11189</v>
          </cell>
        </row>
        <row r="12091">
          <cell r="A12091" t="str">
            <v>SINAPI-I 21107</v>
          </cell>
        </row>
        <row r="12092">
          <cell r="A12092" t="str">
            <v>SINAPI-I 34386</v>
          </cell>
        </row>
        <row r="12093">
          <cell r="A12093" t="str">
            <v>SINAPI-I 10490</v>
          </cell>
        </row>
        <row r="12094">
          <cell r="A12094" t="str">
            <v>SINAPI-I 10492</v>
          </cell>
        </row>
        <row r="12095">
          <cell r="A12095" t="str">
            <v>SINAPI-I 10493</v>
          </cell>
        </row>
        <row r="12096">
          <cell r="A12096" t="str">
            <v>SINAPI-I 10491</v>
          </cell>
        </row>
        <row r="12097">
          <cell r="A12097" t="str">
            <v>SINAPI-I 34385</v>
          </cell>
        </row>
        <row r="12098">
          <cell r="A12098" t="str">
            <v>SINAPI-I 10499</v>
          </cell>
        </row>
        <row r="12099">
          <cell r="A12099" t="str">
            <v>SINAPI-I 34384</v>
          </cell>
        </row>
        <row r="12100">
          <cell r="A12100" t="str">
            <v>SINAPI-I 11185</v>
          </cell>
        </row>
        <row r="12101">
          <cell r="A12101" t="str">
            <v>SINAPI-I 10507</v>
          </cell>
        </row>
        <row r="12102">
          <cell r="A12102" t="str">
            <v>SINAPI-I 10505</v>
          </cell>
        </row>
        <row r="12103">
          <cell r="A12103" t="str">
            <v>SINAPI-I 10506</v>
          </cell>
        </row>
        <row r="12104">
          <cell r="A12104" t="str">
            <v>SINAPI-I 5031</v>
          </cell>
        </row>
        <row r="12105">
          <cell r="A12105" t="str">
            <v>SINAPI-I 10502</v>
          </cell>
        </row>
        <row r="12106">
          <cell r="A12106" t="str">
            <v>SINAPI-I 10501</v>
          </cell>
        </row>
        <row r="12107">
          <cell r="A12107" t="str">
            <v>SINAPI-I 10503</v>
          </cell>
        </row>
        <row r="12108">
          <cell r="A12108" t="str">
            <v>SINAPI-I 40270</v>
          </cell>
        </row>
        <row r="12109">
          <cell r="A12109" t="str">
            <v>SINAPI-I 20213</v>
          </cell>
        </row>
        <row r="12110">
          <cell r="A12110" t="str">
            <v>SINAPI-I 20211</v>
          </cell>
        </row>
        <row r="12111">
          <cell r="A12111" t="str">
            <v>SINAPI-I 4472</v>
          </cell>
        </row>
        <row r="12112">
          <cell r="A12112" t="str">
            <v>SINAPI-I 35272</v>
          </cell>
        </row>
        <row r="12113">
          <cell r="A12113" t="str">
            <v>SINAPI-I 4448</v>
          </cell>
        </row>
        <row r="12114">
          <cell r="A12114" t="str">
            <v>SINAPI-I 4425</v>
          </cell>
        </row>
        <row r="12115">
          <cell r="A12115" t="str">
            <v>SINAPI-I 4481</v>
          </cell>
        </row>
        <row r="12116">
          <cell r="A12116" t="str">
            <v>SINAPI-I 34345</v>
          </cell>
        </row>
        <row r="12117">
          <cell r="A12117" t="str">
            <v>SINAPI-I 41096</v>
          </cell>
        </row>
        <row r="12118">
          <cell r="A12118" t="str">
            <v>SINAPI-I 41776</v>
          </cell>
        </row>
        <row r="12119">
          <cell r="A12119" t="str">
            <v>SINAPI-I 4487</v>
          </cell>
        </row>
        <row r="12120">
          <cell r="A12120" t="str">
            <v>SINAPI-I 11157</v>
          </cell>
        </row>
        <row r="12121">
          <cell r="A12121" t="str">
            <v>SINAPI-I 37370</v>
          </cell>
        </row>
        <row r="12122">
          <cell r="A12122" t="str">
            <v>SINAPI-I 40862</v>
          </cell>
        </row>
        <row r="12123">
          <cell r="A12123" t="str">
            <v>SINAPI-I 43494</v>
          </cell>
        </row>
        <row r="12124">
          <cell r="A12124" t="str">
            <v>SINAPI-I 43482</v>
          </cell>
        </row>
        <row r="12125">
          <cell r="A12125" t="str">
            <v>SINAPI-I 43483</v>
          </cell>
        </row>
        <row r="12126">
          <cell r="A12126" t="str">
            <v>SINAPI-I 43495</v>
          </cell>
        </row>
        <row r="12127">
          <cell r="A12127" t="str">
            <v>SINAPI-I 43484</v>
          </cell>
        </row>
        <row r="12128">
          <cell r="A12128" t="str">
            <v>SINAPI-I 43496</v>
          </cell>
        </row>
        <row r="12129">
          <cell r="A12129" t="str">
            <v>SINAPI-I 43485</v>
          </cell>
        </row>
        <row r="12130">
          <cell r="A12130" t="str">
            <v>SINAPI-I 43497</v>
          </cell>
        </row>
        <row r="12131">
          <cell r="A12131" t="str">
            <v>SINAPI-I 43487</v>
          </cell>
        </row>
        <row r="12132">
          <cell r="A12132" t="str">
            <v>SINAPI-I 43499</v>
          </cell>
        </row>
        <row r="12133">
          <cell r="A12133" t="str">
            <v>SINAPI-I 43486</v>
          </cell>
        </row>
        <row r="12134">
          <cell r="A12134" t="str">
            <v>SINAPI-I 43498</v>
          </cell>
        </row>
        <row r="12135">
          <cell r="A12135" t="str">
            <v>SINAPI-I 43488</v>
          </cell>
        </row>
        <row r="12136">
          <cell r="A12136" t="str">
            <v>SINAPI-I 43500</v>
          </cell>
        </row>
        <row r="12137">
          <cell r="A12137" t="str">
            <v>SINAPI-I 43489</v>
          </cell>
        </row>
        <row r="12138">
          <cell r="A12138" t="str">
            <v>SINAPI-I 43501</v>
          </cell>
        </row>
        <row r="12139">
          <cell r="A12139" t="str">
            <v>SINAPI-I 43490</v>
          </cell>
        </row>
        <row r="12140">
          <cell r="A12140" t="str">
            <v>SINAPI-I 43502</v>
          </cell>
        </row>
        <row r="12141">
          <cell r="A12141" t="str">
            <v>SINAPI-I 43491</v>
          </cell>
        </row>
        <row r="12142">
          <cell r="A12142" t="str">
            <v>SINAPI-I 43503</v>
          </cell>
        </row>
        <row r="12143">
          <cell r="A12143" t="str">
            <v>SINAPI-I 43492</v>
          </cell>
        </row>
        <row r="12144">
          <cell r="A12144" t="str">
            <v>SINAPI-I 43504</v>
          </cell>
        </row>
        <row r="12145">
          <cell r="A12145" t="str">
            <v>SINAPI-I 43493</v>
          </cell>
        </row>
        <row r="12146">
          <cell r="A12146" t="str">
            <v>SINAPI-I 43505</v>
          </cell>
        </row>
        <row r="12147">
          <cell r="A12147" t="str">
            <v>SINAPI-I 37372</v>
          </cell>
        </row>
        <row r="12148">
          <cell r="A12148" t="str">
            <v>SINAPI-I 40863</v>
          </cell>
        </row>
        <row r="12149">
          <cell r="A12149" t="str">
            <v>SINAPI-I 43458</v>
          </cell>
        </row>
        <row r="12150">
          <cell r="A12150" t="str">
            <v>SINAPI-I 43470</v>
          </cell>
        </row>
        <row r="12151">
          <cell r="A12151" t="str">
            <v>SINAPI-I 43459</v>
          </cell>
        </row>
        <row r="12152">
          <cell r="A12152" t="str">
            <v>SINAPI-I 43471</v>
          </cell>
        </row>
        <row r="12153">
          <cell r="A12153" t="str">
            <v>SINAPI-I 43460</v>
          </cell>
        </row>
        <row r="12154">
          <cell r="A12154" t="str">
            <v>SINAPI-I 43472</v>
          </cell>
        </row>
        <row r="12155">
          <cell r="A12155" t="str">
            <v>SINAPI-I 43461</v>
          </cell>
        </row>
        <row r="12156">
          <cell r="A12156" t="str">
            <v>SINAPI-I 43473</v>
          </cell>
        </row>
        <row r="12157">
          <cell r="A12157" t="str">
            <v>SINAPI-I 43475</v>
          </cell>
        </row>
        <row r="12158">
          <cell r="A12158" t="str">
            <v>SINAPI-I 43463</v>
          </cell>
        </row>
        <row r="12159">
          <cell r="A12159" t="str">
            <v>SINAPI-I 43462</v>
          </cell>
        </row>
        <row r="12160">
          <cell r="A12160" t="str">
            <v>SINAPI-I 43474</v>
          </cell>
        </row>
        <row r="12161">
          <cell r="A12161" t="str">
            <v>SINAPI-I 43464</v>
          </cell>
        </row>
        <row r="12162">
          <cell r="A12162" t="str">
            <v>SINAPI-I 43476</v>
          </cell>
        </row>
        <row r="12163">
          <cell r="A12163" t="str">
            <v>SINAPI-I 43465</v>
          </cell>
        </row>
        <row r="12164">
          <cell r="A12164" t="str">
            <v>SINAPI-I 43477</v>
          </cell>
        </row>
        <row r="12165">
          <cell r="A12165" t="str">
            <v>SINAPI-I 43466</v>
          </cell>
        </row>
        <row r="12166">
          <cell r="A12166" t="str">
            <v>SINAPI-I 43478</v>
          </cell>
        </row>
        <row r="12167">
          <cell r="A12167" t="str">
            <v>SINAPI-I 43467</v>
          </cell>
        </row>
        <row r="12168">
          <cell r="A12168" t="str">
            <v>SINAPI-I 43479</v>
          </cell>
        </row>
        <row r="12169">
          <cell r="A12169" t="str">
            <v>SINAPI-I 43468</v>
          </cell>
        </row>
        <row r="12170">
          <cell r="A12170" t="str">
            <v>SINAPI-I 43480</v>
          </cell>
        </row>
        <row r="12171">
          <cell r="A12171" t="str">
            <v>SINAPI-I 43469</v>
          </cell>
        </row>
        <row r="12172">
          <cell r="A12172" t="str">
            <v>SINAPI-I 43481</v>
          </cell>
        </row>
        <row r="12173">
          <cell r="A12173" t="str">
            <v>SINAPI-I 37373</v>
          </cell>
        </row>
        <row r="12174">
          <cell r="A12174" t="str">
            <v>SINAPI-I 40864</v>
          </cell>
        </row>
        <row r="12175">
          <cell r="A12175" t="str">
            <v>SINAPI-I 37371</v>
          </cell>
        </row>
        <row r="12176">
          <cell r="A12176" t="str">
            <v>SINAPI-I 40861</v>
          </cell>
        </row>
        <row r="12177">
          <cell r="A12177" t="str">
            <v>SINAPI-I 43065</v>
          </cell>
        </row>
        <row r="12178">
          <cell r="A12178" t="str">
            <v>SINAPI-I 43064</v>
          </cell>
        </row>
        <row r="12179">
          <cell r="A12179" t="str">
            <v>SINAPI-I 41901</v>
          </cell>
        </row>
        <row r="12180">
          <cell r="A12180" t="str">
            <v>SINAPI-I 42655</v>
          </cell>
        </row>
        <row r="12181">
          <cell r="A12181" t="str">
            <v>SINAPI-I 40871</v>
          </cell>
        </row>
        <row r="12182">
          <cell r="A12182" t="str">
            <v>SINAPI-I 40869</v>
          </cell>
        </row>
        <row r="12183">
          <cell r="A12183" t="str">
            <v>SINAPI-I 40870</v>
          </cell>
        </row>
        <row r="12184">
          <cell r="A12184" t="str">
            <v>SINAPI-I 41900</v>
          </cell>
        </row>
        <row r="12185">
          <cell r="A12185" t="str">
            <v>SINAPI-I 41899</v>
          </cell>
        </row>
        <row r="12186">
          <cell r="A12186" t="str">
            <v>SINAPI-I 41991</v>
          </cell>
        </row>
        <row r="12187">
          <cell r="A12187" t="str">
            <v>SINAPI-I 40866</v>
          </cell>
        </row>
        <row r="12188">
          <cell r="A12188" t="str">
            <v>SINAPI-I 41904</v>
          </cell>
        </row>
        <row r="12189">
          <cell r="A12189" t="str">
            <v>SINAPI-I 41905</v>
          </cell>
        </row>
        <row r="12190">
          <cell r="A12190" t="str">
            <v>SINAPI-I 41903</v>
          </cell>
        </row>
        <row r="12191">
          <cell r="A12191" t="str">
            <v>SINAPI-I 42481</v>
          </cell>
        </row>
        <row r="12192">
          <cell r="A12192" t="str">
            <v>SINAPI-I 42015</v>
          </cell>
        </row>
        <row r="12193">
          <cell r="A12193" t="str">
            <v>SINAPI-I 42482</v>
          </cell>
        </row>
        <row r="12194">
          <cell r="A12194" t="str">
            <v>SINAPI-I 43390</v>
          </cell>
        </row>
        <row r="12195">
          <cell r="A12195" t="str">
            <v>SINAPI-I 43067</v>
          </cell>
        </row>
        <row r="12196">
          <cell r="A12196" t="str">
            <v>SINAPI-I 42977</v>
          </cell>
        </row>
        <row r="12197">
          <cell r="A12197" t="str">
            <v>SINAPI-I 43068</v>
          </cell>
        </row>
        <row r="12198">
          <cell r="A12198" t="str">
            <v>SINAPI-I 42002</v>
          </cell>
        </row>
        <row r="12199">
          <cell r="A12199" t="str">
            <v>SINAPI-I 41757</v>
          </cell>
        </row>
        <row r="12200">
          <cell r="A12200" t="str">
            <v>SINAPI-I 40872</v>
          </cell>
        </row>
        <row r="12201">
          <cell r="A12201" t="str">
            <v>SINAPI-I 39965</v>
          </cell>
        </row>
        <row r="12202">
          <cell r="A12202" t="str">
            <v>SINAPI-I 39964</v>
          </cell>
        </row>
        <row r="12203">
          <cell r="A12203" t="str">
            <v>SINAPI-I 40865</v>
          </cell>
        </row>
        <row r="12204">
          <cell r="A12204" t="str">
            <v>SINAPI-I 42172</v>
          </cell>
        </row>
        <row r="12205">
          <cell r="A12205" t="str">
            <v>SINAPI-I 43066</v>
          </cell>
        </row>
        <row r="12206">
          <cell r="A12206" t="str">
            <v>SINAPI-I 42001</v>
          </cell>
        </row>
        <row r="12207">
          <cell r="A12207" t="str">
            <v>SINAPI-I 41998</v>
          </cell>
        </row>
        <row r="12208">
          <cell r="A12208" t="str">
            <v>SINAPI-I 41999</v>
          </cell>
        </row>
        <row r="12209">
          <cell r="A12209" t="str">
            <v>SINAPI-I 42000</v>
          </cell>
        </row>
        <row r="12210">
          <cell r="A12210" t="str">
            <v>SINAPI-I 41920</v>
          </cell>
        </row>
        <row r="12211">
          <cell r="A12211" t="str">
            <v>SINAPI-I 42284</v>
          </cell>
        </row>
        <row r="12212">
          <cell r="A12212" t="str">
            <v>SINAPI-I 42285</v>
          </cell>
        </row>
        <row r="12213">
          <cell r="A12213" t="str">
            <v>SINAPI-I 41919</v>
          </cell>
        </row>
        <row r="12214">
          <cell r="A12214" t="str">
            <v>SINAPI-I 41989</v>
          </cell>
        </row>
        <row r="12215">
          <cell r="A12215" t="str">
            <v>SINAPI-I 42862</v>
          </cell>
        </row>
        <row r="12216">
          <cell r="A12216" t="str">
            <v>SINAPI-I 42863</v>
          </cell>
        </row>
        <row r="12217">
          <cell r="A12217" t="str">
            <v>SINAPI-I 42860</v>
          </cell>
        </row>
        <row r="12218">
          <cell r="A12218" t="str">
            <v>SINAPI-I 42861</v>
          </cell>
        </row>
        <row r="12219">
          <cell r="A12219" t="str">
            <v>SINAPI-I 43282</v>
          </cell>
        </row>
        <row r="12220">
          <cell r="A12220" t="str">
            <v>SINAPI-I 42294</v>
          </cell>
        </row>
        <row r="12221">
          <cell r="A12221" t="str">
            <v>SINAPI-I 42293</v>
          </cell>
        </row>
        <row r="12222">
          <cell r="A12222" t="str">
            <v>SINAPI-I 42059</v>
          </cell>
        </row>
        <row r="12223">
          <cell r="A12223" t="str">
            <v>SINAPI-I 42286</v>
          </cell>
        </row>
        <row r="12224">
          <cell r="A12224" t="str">
            <v>SINAPI-I 42282</v>
          </cell>
        </row>
        <row r="12225">
          <cell r="A12225" t="str">
            <v>SINAPI-I 42283</v>
          </cell>
        </row>
        <row r="12226">
          <cell r="A12226" t="str">
            <v>SINAPI-I 40000</v>
          </cell>
        </row>
        <row r="12227">
          <cell r="A12227" t="str">
            <v>SINAPI-I 42138</v>
          </cell>
        </row>
        <row r="12228">
          <cell r="A12228" t="str">
            <v>SINAPI-I 43049</v>
          </cell>
        </row>
        <row r="12229">
          <cell r="A12229" t="str">
            <v>SINAPI-I 42136</v>
          </cell>
        </row>
        <row r="12230">
          <cell r="A12230" t="str">
            <v>SINAPI-I 42874</v>
          </cell>
        </row>
        <row r="12231">
          <cell r="A12231" t="str">
            <v>SINAPI-I 42876</v>
          </cell>
        </row>
        <row r="12232">
          <cell r="A12232" t="str">
            <v>SINAPI-I 42033</v>
          </cell>
        </row>
        <row r="12233">
          <cell r="A12233" t="str">
            <v>SINAPI-I 42034</v>
          </cell>
        </row>
        <row r="12234">
          <cell r="A12234" t="str">
            <v>SINAPI-I 42035</v>
          </cell>
        </row>
        <row r="12235">
          <cell r="A12235" t="str">
            <v>SINAPI-I 42036</v>
          </cell>
        </row>
        <row r="12236">
          <cell r="A12236" t="str">
            <v>SINAPI-I 42306</v>
          </cell>
        </row>
        <row r="12237">
          <cell r="A12237" t="str">
            <v>SINAPI-I 42290</v>
          </cell>
        </row>
        <row r="12238">
          <cell r="A12238" t="str">
            <v>SINAPI-I 42289</v>
          </cell>
        </row>
        <row r="12239">
          <cell r="A12239" t="str">
            <v>SINAPI-I 42275</v>
          </cell>
        </row>
        <row r="12240">
          <cell r="A12240" t="str">
            <v>SINAPI-I 42276</v>
          </cell>
        </row>
        <row r="12241">
          <cell r="A12241" t="str">
            <v>SINAPI-I 42278</v>
          </cell>
        </row>
        <row r="12242">
          <cell r="A12242" t="str">
            <v>SINAPI-I 42277</v>
          </cell>
        </row>
        <row r="12243">
          <cell r="A12243" t="str">
            <v>SINAPI-I 42279</v>
          </cell>
        </row>
        <row r="12244">
          <cell r="A12244" t="str">
            <v>SINAPI-I 42280</v>
          </cell>
        </row>
        <row r="12245">
          <cell r="A12245" t="str">
            <v>SINAPI-I 42281</v>
          </cell>
        </row>
        <row r="12246">
          <cell r="A12246" t="str">
            <v>SINAPI-I 42300</v>
          </cell>
        </row>
        <row r="12247">
          <cell r="A12247" t="str">
            <v>SINAPI-I 42302</v>
          </cell>
        </row>
        <row r="12248">
          <cell r="A12248" t="str">
            <v>SINAPI-I 42304</v>
          </cell>
        </row>
        <row r="12249">
          <cell r="A12249" t="str">
            <v>SINAPI-I 42305</v>
          </cell>
        </row>
        <row r="12250">
          <cell r="A12250" t="str">
            <v>SINAPI-I 43286</v>
          </cell>
        </row>
        <row r="12251">
          <cell r="A12251" t="str">
            <v>SINAPI-I 43283</v>
          </cell>
        </row>
        <row r="12252">
          <cell r="A12252" t="str">
            <v>SINAPI-I 43284</v>
          </cell>
        </row>
        <row r="12253">
          <cell r="A12253" t="str">
            <v>SINAPI-I 43285</v>
          </cell>
        </row>
        <row r="12254">
          <cell r="A12254" t="str">
            <v>SINAPI-I 41924</v>
          </cell>
        </row>
        <row r="12255">
          <cell r="A12255" t="str">
            <v>SINAPI-I 42859</v>
          </cell>
        </row>
        <row r="12256">
          <cell r="A12256" t="str">
            <v>SINAPI-I 41925</v>
          </cell>
        </row>
        <row r="12257">
          <cell r="A12257" t="str">
            <v>SINAPI-I 42037</v>
          </cell>
        </row>
        <row r="12258">
          <cell r="A12258" t="str">
            <v>SINAPI-I 42038</v>
          </cell>
        </row>
        <row r="12259">
          <cell r="A12259" t="str">
            <v>SINAPI-I 42039</v>
          </cell>
        </row>
        <row r="12260">
          <cell r="A12260" t="str">
            <v>SINAPI-I 42040</v>
          </cell>
        </row>
        <row r="12261">
          <cell r="A12261" t="str">
            <v>SINAPI-I 42254</v>
          </cell>
        </row>
        <row r="12262">
          <cell r="A12262" t="str">
            <v>SINAPI-I 42875</v>
          </cell>
        </row>
        <row r="12263">
          <cell r="A12263" t="str">
            <v>SINAPI-I 43048</v>
          </cell>
        </row>
        <row r="12264">
          <cell r="A12264" t="str">
            <v>SINAPI-I 41923</v>
          </cell>
        </row>
        <row r="12265">
          <cell r="A12265" t="str">
            <v>SINAPI-I 42058</v>
          </cell>
        </row>
        <row r="12266">
          <cell r="A12266" t="str">
            <v>SINAPI-I 41937</v>
          </cell>
        </row>
        <row r="12267">
          <cell r="A12267" t="str">
            <v>SINAPI-I 42253</v>
          </cell>
        </row>
        <row r="12268">
          <cell r="A12268" t="str">
            <v>SINAPI-I 42252</v>
          </cell>
        </row>
        <row r="12269">
          <cell r="A12269" t="str">
            <v>SINAPI-I 41926</v>
          </cell>
        </row>
        <row r="12270">
          <cell r="A12270" t="str">
            <v>SINAPI-I 42266</v>
          </cell>
        </row>
        <row r="12271">
          <cell r="A12271" t="str">
            <v>SINAPI-I 42267</v>
          </cell>
        </row>
        <row r="12272">
          <cell r="A12272" t="str">
            <v>SINAPI-I 42268</v>
          </cell>
        </row>
        <row r="12273">
          <cell r="A12273" t="str">
            <v>SINAPI-I 42271</v>
          </cell>
        </row>
        <row r="12274">
          <cell r="A12274" t="str">
            <v>SINAPI-I 42272</v>
          </cell>
        </row>
        <row r="12275">
          <cell r="A12275" t="str">
            <v>SINAPI-I 42269</v>
          </cell>
        </row>
        <row r="12276">
          <cell r="A12276" t="str">
            <v>SINAPI-I 42270</v>
          </cell>
        </row>
        <row r="12277">
          <cell r="A12277" t="str">
            <v>SINAPI-I 42870</v>
          </cell>
        </row>
        <row r="12278">
          <cell r="A12278" t="str">
            <v>SINAPI-I 42871</v>
          </cell>
        </row>
        <row r="12279">
          <cell r="A12279" t="str">
            <v>SINAPI-I 42868</v>
          </cell>
        </row>
        <row r="12280">
          <cell r="A12280" t="str">
            <v>SINAPI-I 42869</v>
          </cell>
        </row>
        <row r="12281">
          <cell r="A12281" t="str">
            <v>SINAPI-I 42082</v>
          </cell>
        </row>
        <row r="12282">
          <cell r="A12282" t="str">
            <v>SINAPI-I 40841</v>
          </cell>
        </row>
        <row r="12283">
          <cell r="A12283" t="str">
            <v>SINAPI-I 41938</v>
          </cell>
        </row>
        <row r="12284">
          <cell r="A12284" t="str">
            <v>SINAPI-I 42295</v>
          </cell>
        </row>
        <row r="12285">
          <cell r="A12285" t="str">
            <v>SINAPI-I 42297</v>
          </cell>
        </row>
        <row r="12286">
          <cell r="A12286" t="str">
            <v>SINAPI-I 42298</v>
          </cell>
        </row>
        <row r="12287">
          <cell r="A12287" t="str">
            <v>SINAPI-I 42137</v>
          </cell>
        </row>
        <row r="12288">
          <cell r="A12288" t="str">
            <v>SINAPI-I 42255</v>
          </cell>
        </row>
        <row r="12289">
          <cell r="A12289" t="str">
            <v>SINAPI-I 42273</v>
          </cell>
        </row>
        <row r="12290">
          <cell r="A12290" t="str">
            <v>SINAPI-I 43135</v>
          </cell>
        </row>
        <row r="12291">
          <cell r="A12291" t="str">
            <v>SINAPI-I 43136</v>
          </cell>
        </row>
        <row r="12292">
          <cell r="A12292" t="str">
            <v>SINAPI-I 42292</v>
          </cell>
        </row>
        <row r="12293">
          <cell r="A12293" t="str">
            <v>SINAPI-I 42291</v>
          </cell>
        </row>
        <row r="12294">
          <cell r="A12294" t="str">
            <v>SINAPI-I 42288</v>
          </cell>
        </row>
        <row r="12295">
          <cell r="A12295" t="str">
            <v>SINAPI-I 42287</v>
          </cell>
        </row>
        <row r="12296">
          <cell r="A12296" t="str">
            <v>SINAPI-I 42296</v>
          </cell>
        </row>
        <row r="12297">
          <cell r="A12297" t="str">
            <v>SINAPI-I 42299</v>
          </cell>
        </row>
        <row r="12298">
          <cell r="A12298" t="str">
            <v>SINAPI-I 42301</v>
          </cell>
        </row>
        <row r="12299">
          <cell r="A12299" t="str">
            <v>SINAPI-I 42303</v>
          </cell>
        </row>
        <row r="12300">
          <cell r="A12300" t="str">
            <v>SINAPI-I 41990</v>
          </cell>
        </row>
        <row r="12301">
          <cell r="A12301" t="str">
            <v>SINAPI-I 43134</v>
          </cell>
        </row>
        <row r="12302">
          <cell r="A12302" t="str">
            <v>SINAPI-I 43137</v>
          </cell>
        </row>
        <row r="12303">
          <cell r="A12303" t="str">
            <v>SINAPI-I 42872</v>
          </cell>
        </row>
        <row r="12304">
          <cell r="A12304" t="str">
            <v>SINAPI-I 42057</v>
          </cell>
        </row>
        <row r="12305">
          <cell r="A12305" t="str">
            <v>SINAPI-I 42864</v>
          </cell>
        </row>
        <row r="12306">
          <cell r="A12306" t="str">
            <v>SINAPI-I 42865</v>
          </cell>
        </row>
        <row r="12307">
          <cell r="A12307" t="str">
            <v>SINAPI-I 42866</v>
          </cell>
        </row>
        <row r="12308">
          <cell r="A12308" t="str">
            <v>SINAPI-I 42867</v>
          </cell>
        </row>
        <row r="12309">
          <cell r="A12309" t="str">
            <v>SINAPI-I 42873</v>
          </cell>
        </row>
        <row r="12310">
          <cell r="A12310" t="str">
            <v>SINAPI-I 43138</v>
          </cell>
        </row>
        <row r="12311">
          <cell r="A12311" t="str">
            <v>cpos-176d 01</v>
          </cell>
        </row>
        <row r="12312">
          <cell r="A12312" t="str">
            <v>cpos-176d 01.02</v>
          </cell>
        </row>
        <row r="12313">
          <cell r="A12313" t="str">
            <v>cpos-176d 01.02.071</v>
          </cell>
        </row>
        <row r="12314">
          <cell r="A12314" t="str">
            <v>cpos-176d 01.02.081</v>
          </cell>
        </row>
        <row r="12315">
          <cell r="A12315" t="str">
            <v>cpos-176d 01.02.091</v>
          </cell>
        </row>
        <row r="12316">
          <cell r="A12316" t="str">
            <v>cpos-176d 01.02.101</v>
          </cell>
        </row>
        <row r="12317">
          <cell r="A12317" t="str">
            <v>cpos-176d 01.02.111</v>
          </cell>
        </row>
        <row r="12318">
          <cell r="A12318" t="str">
            <v>cpos-176d 01.06</v>
          </cell>
        </row>
        <row r="12319">
          <cell r="A12319" t="str">
            <v>cpos-176d 01.06.021</v>
          </cell>
        </row>
        <row r="12320">
          <cell r="A12320" t="str">
            <v>cpos-176d 01.06.031</v>
          </cell>
        </row>
        <row r="12321">
          <cell r="A12321" t="str">
            <v>cpos-176d 01.06.032</v>
          </cell>
        </row>
        <row r="12322">
          <cell r="A12322" t="str">
            <v>cpos-176d 01.06.041</v>
          </cell>
        </row>
        <row r="12323">
          <cell r="A12323" t="str">
            <v>cpos-176d 01.17</v>
          </cell>
        </row>
        <row r="12324">
          <cell r="A12324" t="str">
            <v>cpos-176d 01.17.031</v>
          </cell>
        </row>
        <row r="12325">
          <cell r="A12325" t="str">
            <v>cpos-176d 01.17.041</v>
          </cell>
        </row>
        <row r="12326">
          <cell r="A12326" t="str">
            <v>cpos-176d 01.17.051</v>
          </cell>
        </row>
        <row r="12327">
          <cell r="A12327" t="str">
            <v>cpos-176d 01.17.061</v>
          </cell>
        </row>
        <row r="12328">
          <cell r="A12328" t="str">
            <v>cpos-176d 01.17.071</v>
          </cell>
        </row>
        <row r="12329">
          <cell r="A12329" t="str">
            <v>cpos-176d 01.17.081</v>
          </cell>
        </row>
        <row r="12330">
          <cell r="A12330" t="str">
            <v>cpos-176d 01.17.111</v>
          </cell>
        </row>
        <row r="12331">
          <cell r="A12331" t="str">
            <v>cpos-176d 01.17.121</v>
          </cell>
        </row>
        <row r="12332">
          <cell r="A12332" t="str">
            <v>cpos-176d 01.17.151</v>
          </cell>
        </row>
        <row r="12333">
          <cell r="A12333" t="str">
            <v>cpos-176d 01.17.161</v>
          </cell>
        </row>
        <row r="12334">
          <cell r="A12334" t="str">
            <v>cpos-176d 01.17.171</v>
          </cell>
        </row>
        <row r="12335">
          <cell r="A12335" t="str">
            <v>cpos-176d 01.17.181</v>
          </cell>
        </row>
        <row r="12336">
          <cell r="A12336" t="str">
            <v>cpos-176d 01.20</v>
          </cell>
        </row>
        <row r="12337">
          <cell r="A12337" t="str">
            <v>cpos-176d 01.20.010</v>
          </cell>
        </row>
        <row r="12338">
          <cell r="A12338" t="str">
            <v>cpos-176d 01.20.691</v>
          </cell>
        </row>
        <row r="12339">
          <cell r="A12339" t="str">
            <v>cpos-176d 01.20.701</v>
          </cell>
        </row>
        <row r="12340">
          <cell r="A12340" t="str">
            <v>cpos-176d 01.20.711</v>
          </cell>
        </row>
        <row r="12341">
          <cell r="A12341" t="str">
            <v>cpos-176d 01.20.721</v>
          </cell>
        </row>
        <row r="12342">
          <cell r="A12342" t="str">
            <v>cpos-176d 01.20.731</v>
          </cell>
        </row>
        <row r="12343">
          <cell r="A12343" t="str">
            <v>cpos-176d 01.20.741</v>
          </cell>
        </row>
        <row r="12344">
          <cell r="A12344" t="str">
            <v>cpos-176d 01.20.751</v>
          </cell>
        </row>
        <row r="12345">
          <cell r="A12345" t="str">
            <v>cpos-176d 01.20.761</v>
          </cell>
        </row>
        <row r="12346">
          <cell r="A12346" t="str">
            <v>cpos-176d 01.20.771</v>
          </cell>
        </row>
        <row r="12347">
          <cell r="A12347" t="str">
            <v>cpos-176d 01.20.781</v>
          </cell>
        </row>
        <row r="12348">
          <cell r="A12348" t="str">
            <v>cpos-176d 01.20.791</v>
          </cell>
        </row>
        <row r="12349">
          <cell r="A12349" t="str">
            <v>cpos-176d 01.20.801</v>
          </cell>
        </row>
        <row r="12350">
          <cell r="A12350" t="str">
            <v>cpos-176d 01.20.811</v>
          </cell>
        </row>
        <row r="12351">
          <cell r="A12351" t="str">
            <v>cpos-176d 01.20.821</v>
          </cell>
        </row>
        <row r="12352">
          <cell r="A12352" t="str">
            <v>cpos-176d 01.20.831</v>
          </cell>
        </row>
        <row r="12353">
          <cell r="A12353" t="str">
            <v>cpos-176d 01.20.841</v>
          </cell>
        </row>
        <row r="12354">
          <cell r="A12354" t="str">
            <v>cpos-176d 01.20.851</v>
          </cell>
        </row>
        <row r="12355">
          <cell r="A12355" t="str">
            <v>cpos-176d 01.20.861</v>
          </cell>
        </row>
        <row r="12356">
          <cell r="A12356" t="str">
            <v>cpos-176d 01.20.871</v>
          </cell>
        </row>
        <row r="12357">
          <cell r="A12357" t="str">
            <v>cpos-176d 01.20.881</v>
          </cell>
        </row>
        <row r="12358">
          <cell r="A12358" t="str">
            <v>cpos-176d 01.20.891</v>
          </cell>
        </row>
        <row r="12359">
          <cell r="A12359" t="str">
            <v>cpos-176d 01.20.901</v>
          </cell>
        </row>
        <row r="12360">
          <cell r="A12360" t="str">
            <v>cpos-176d 01.20.911</v>
          </cell>
        </row>
        <row r="12361">
          <cell r="A12361" t="str">
            <v>cpos-176d 01.20.921</v>
          </cell>
        </row>
        <row r="12362">
          <cell r="A12362" t="str">
            <v>cpos-176d 01.21</v>
          </cell>
        </row>
        <row r="12363">
          <cell r="A12363" t="str">
            <v>cpos-176d 01.21.010</v>
          </cell>
        </row>
        <row r="12364">
          <cell r="A12364" t="str">
            <v>cpos-176d 01.21.090</v>
          </cell>
        </row>
        <row r="12365">
          <cell r="A12365" t="str">
            <v>cpos-176d 01.21.100</v>
          </cell>
        </row>
        <row r="12366">
          <cell r="A12366" t="str">
            <v>cpos-176d 01.21.110</v>
          </cell>
        </row>
        <row r="12367">
          <cell r="A12367" t="str">
            <v>cpos-176d 01.21.120</v>
          </cell>
        </row>
        <row r="12368">
          <cell r="A12368" t="str">
            <v>cpos-176d 01.21.130</v>
          </cell>
        </row>
        <row r="12369">
          <cell r="A12369" t="str">
            <v>cpos-176d 01.21.140</v>
          </cell>
        </row>
        <row r="12370">
          <cell r="A12370" t="str">
            <v>cpos-176d 01.23</v>
          </cell>
        </row>
        <row r="12371">
          <cell r="A12371" t="str">
            <v>cpos-176d 01.23.010</v>
          </cell>
        </row>
        <row r="12372">
          <cell r="A12372" t="str">
            <v>cpos-176d 01.23.020</v>
          </cell>
        </row>
        <row r="12373">
          <cell r="A12373" t="str">
            <v>cpos-176d 01.23.030</v>
          </cell>
        </row>
        <row r="12374">
          <cell r="A12374" t="str">
            <v>cpos-176d 01.23.040</v>
          </cell>
        </row>
        <row r="12375">
          <cell r="A12375" t="str">
            <v>cpos-176d 01.23.060</v>
          </cell>
        </row>
        <row r="12376">
          <cell r="A12376" t="str">
            <v>cpos-176d 01.23.070</v>
          </cell>
        </row>
        <row r="12377">
          <cell r="A12377" t="str">
            <v>cpos-176d 01.23.100</v>
          </cell>
        </row>
        <row r="12378">
          <cell r="A12378" t="str">
            <v>cpos-176d 01.23.140</v>
          </cell>
        </row>
        <row r="12379">
          <cell r="A12379" t="str">
            <v>cpos-176d 01.23.150</v>
          </cell>
        </row>
        <row r="12380">
          <cell r="A12380" t="str">
            <v>cpos-176d 01.23.160</v>
          </cell>
        </row>
        <row r="12381">
          <cell r="A12381" t="str">
            <v>cpos-176d 01.23.190</v>
          </cell>
        </row>
        <row r="12382">
          <cell r="A12382" t="str">
            <v>cpos-176d 01.23.200</v>
          </cell>
        </row>
        <row r="12383">
          <cell r="A12383" t="str">
            <v>cpos-176d 01.23.221</v>
          </cell>
        </row>
        <row r="12384">
          <cell r="A12384" t="str">
            <v>cpos-176d 01.23.222</v>
          </cell>
        </row>
        <row r="12385">
          <cell r="A12385" t="str">
            <v>cpos-176d 01.23.223</v>
          </cell>
        </row>
        <row r="12386">
          <cell r="A12386" t="str">
            <v>cpos-176d 01.23.231</v>
          </cell>
        </row>
        <row r="12387">
          <cell r="A12387" t="str">
            <v>cpos-176d 01.23.232</v>
          </cell>
        </row>
        <row r="12388">
          <cell r="A12388" t="str">
            <v>cpos-176d 01.23.233</v>
          </cell>
        </row>
        <row r="12389">
          <cell r="A12389" t="str">
            <v>cpos-176d 01.23.234</v>
          </cell>
        </row>
        <row r="12390">
          <cell r="A12390" t="str">
            <v>cpos-176d 01.23.236</v>
          </cell>
        </row>
        <row r="12391">
          <cell r="A12391" t="str">
            <v>cpos-176d 01.23.237</v>
          </cell>
        </row>
        <row r="12392">
          <cell r="A12392" t="str">
            <v>cpos-176d 01.23.238</v>
          </cell>
        </row>
        <row r="12393">
          <cell r="A12393" t="str">
            <v>cpos-176d 01.23.239</v>
          </cell>
        </row>
        <row r="12394">
          <cell r="A12394" t="str">
            <v>cpos-176d 01.23.254</v>
          </cell>
        </row>
        <row r="12395">
          <cell r="A12395" t="str">
            <v>cpos-176d 01.23.260</v>
          </cell>
        </row>
        <row r="12396">
          <cell r="A12396" t="str">
            <v>cpos-176d 01.23.264</v>
          </cell>
        </row>
        <row r="12397">
          <cell r="A12397" t="str">
            <v>cpos-176d 01.23.270</v>
          </cell>
        </row>
        <row r="12398">
          <cell r="A12398" t="str">
            <v>cpos-176d 01.23.274</v>
          </cell>
        </row>
        <row r="12399">
          <cell r="A12399" t="str">
            <v>cpos-176d 01.23.280</v>
          </cell>
        </row>
        <row r="12400">
          <cell r="A12400" t="str">
            <v>cpos-176d 01.23.510</v>
          </cell>
        </row>
        <row r="12401">
          <cell r="A12401" t="str">
            <v>cpos-176d 01.23.700</v>
          </cell>
        </row>
        <row r="12402">
          <cell r="A12402" t="str">
            <v>cpos-176d 01.23.701</v>
          </cell>
        </row>
        <row r="12403">
          <cell r="A12403" t="str">
            <v>cpos-176d 01.23.702</v>
          </cell>
        </row>
        <row r="12404">
          <cell r="A12404" t="str">
            <v>cpos-176d 01.27</v>
          </cell>
        </row>
        <row r="12405">
          <cell r="A12405" t="str">
            <v>cpos-176d 01.27.011</v>
          </cell>
        </row>
        <row r="12406">
          <cell r="A12406" t="str">
            <v>cpos-176d 01.27.021</v>
          </cell>
        </row>
        <row r="12407">
          <cell r="A12407" t="str">
            <v>cpos-176d 01.27.031</v>
          </cell>
        </row>
        <row r="12408">
          <cell r="A12408" t="str">
            <v>cpos-176d 01.27.041</v>
          </cell>
        </row>
        <row r="12409">
          <cell r="A12409" t="str">
            <v>cpos-176d 01.27.051</v>
          </cell>
        </row>
        <row r="12410">
          <cell r="A12410" t="str">
            <v>cpos-176d 01.27.061</v>
          </cell>
        </row>
        <row r="12411">
          <cell r="A12411" t="str">
            <v>cpos-176d 01.27.071</v>
          </cell>
        </row>
        <row r="12412">
          <cell r="A12412" t="str">
            <v>cpos-176d 01.27.091</v>
          </cell>
        </row>
        <row r="12413">
          <cell r="A12413" t="str">
            <v>cpos-176d 01.28</v>
          </cell>
        </row>
        <row r="12414">
          <cell r="A12414" t="str">
            <v>cpos-176d 01.28.010</v>
          </cell>
        </row>
        <row r="12415">
          <cell r="A12415" t="str">
            <v>cpos-176d 01.28.020</v>
          </cell>
        </row>
        <row r="12416">
          <cell r="A12416" t="str">
            <v>cpos-176d 01.28.030</v>
          </cell>
        </row>
        <row r="12417">
          <cell r="A12417" t="str">
            <v>cpos-176d 01.28.040</v>
          </cell>
        </row>
        <row r="12418">
          <cell r="A12418" t="str">
            <v>cpos-176d 01.28.050</v>
          </cell>
        </row>
        <row r="12419">
          <cell r="A12419" t="str">
            <v>cpos-176d 01.28.060</v>
          </cell>
        </row>
        <row r="12420">
          <cell r="A12420" t="str">
            <v>cpos-176d 01.28.070</v>
          </cell>
        </row>
        <row r="12421">
          <cell r="A12421" t="str">
            <v>cpos-176d 01.28.080</v>
          </cell>
        </row>
        <row r="12422">
          <cell r="A12422" t="str">
            <v>cpos-176d 01.28.090</v>
          </cell>
        </row>
        <row r="12423">
          <cell r="A12423" t="str">
            <v>cpos-176d 01.28.100</v>
          </cell>
        </row>
        <row r="12424">
          <cell r="A12424" t="str">
            <v>cpos-176d 01.28.110</v>
          </cell>
        </row>
        <row r="12425">
          <cell r="A12425" t="str">
            <v>cpos-176d 01.28.120</v>
          </cell>
        </row>
        <row r="12426">
          <cell r="A12426" t="str">
            <v>cpos-176d 01.28.130</v>
          </cell>
        </row>
        <row r="12427">
          <cell r="A12427" t="str">
            <v>cpos-176d 01.28.140</v>
          </cell>
        </row>
        <row r="12428">
          <cell r="A12428" t="str">
            <v>cpos-176d 01.28.150</v>
          </cell>
        </row>
        <row r="12429">
          <cell r="A12429" t="str">
            <v>cpos-176d 01.28.160</v>
          </cell>
        </row>
        <row r="12430">
          <cell r="A12430" t="str">
            <v>cpos-176d 01.28.170</v>
          </cell>
        </row>
        <row r="12431">
          <cell r="A12431" t="str">
            <v>cpos-176d 01.28.180</v>
          </cell>
        </row>
        <row r="12432">
          <cell r="A12432" t="str">
            <v>cpos-176d 01.28.190</v>
          </cell>
        </row>
        <row r="12433">
          <cell r="A12433" t="str">
            <v>cpos-176d 01.28.200</v>
          </cell>
        </row>
        <row r="12434">
          <cell r="A12434" t="str">
            <v>cpos-176d 01.28.210</v>
          </cell>
        </row>
        <row r="12435">
          <cell r="A12435" t="str">
            <v>cpos-176d 01.28.220</v>
          </cell>
        </row>
        <row r="12436">
          <cell r="A12436" t="str">
            <v>cpos-176d 01.28.230</v>
          </cell>
        </row>
        <row r="12437">
          <cell r="A12437" t="str">
            <v>cpos-176d 01.28.240</v>
          </cell>
        </row>
        <row r="12438">
          <cell r="A12438" t="str">
            <v>cpos-176d 01.28.250</v>
          </cell>
        </row>
        <row r="12439">
          <cell r="A12439" t="str">
            <v>cpos-176d 01.28.260</v>
          </cell>
        </row>
        <row r="12440">
          <cell r="A12440" t="str">
            <v>cpos-176d 01.28.270</v>
          </cell>
        </row>
        <row r="12441">
          <cell r="A12441" t="str">
            <v>cpos-176d 01.28.280</v>
          </cell>
        </row>
        <row r="12442">
          <cell r="A12442" t="str">
            <v>cpos-176d 01.28.290</v>
          </cell>
        </row>
        <row r="12443">
          <cell r="A12443" t="str">
            <v>cpos-176d 01.28.300</v>
          </cell>
        </row>
        <row r="12444">
          <cell r="A12444" t="str">
            <v>cpos-176d 01.28.310</v>
          </cell>
        </row>
        <row r="12445">
          <cell r="A12445" t="str">
            <v>cpos-176d 01.28.350</v>
          </cell>
        </row>
        <row r="12446">
          <cell r="A12446" t="str">
            <v>cpos-176d 01.28.360</v>
          </cell>
        </row>
        <row r="12447">
          <cell r="A12447" t="str">
            <v>cpos-176d 01.28.370</v>
          </cell>
        </row>
        <row r="12448">
          <cell r="A12448" t="str">
            <v>cpos-176d 01.28.380</v>
          </cell>
        </row>
        <row r="12449">
          <cell r="A12449" t="str">
            <v>cpos-176d 01.28.390</v>
          </cell>
        </row>
        <row r="12450">
          <cell r="A12450" t="str">
            <v>cpos-176d 01.28.400</v>
          </cell>
        </row>
        <row r="12451">
          <cell r="A12451" t="str">
            <v>cpos-176d 01.28.410</v>
          </cell>
        </row>
        <row r="12452">
          <cell r="A12452" t="str">
            <v>cpos-176d 01.28.420</v>
          </cell>
        </row>
        <row r="12453">
          <cell r="A12453" t="str">
            <v>cpos-176d 01.28.430</v>
          </cell>
        </row>
        <row r="12454">
          <cell r="A12454" t="str">
            <v>cpos-176d 01.28.440</v>
          </cell>
        </row>
        <row r="12455">
          <cell r="A12455" t="str">
            <v>cpos-176d 01.28.450</v>
          </cell>
        </row>
        <row r="12456">
          <cell r="A12456" t="str">
            <v>cpos-176d 01.28.460</v>
          </cell>
        </row>
        <row r="12457">
          <cell r="A12457" t="str">
            <v>cpos-176d 01.28.470</v>
          </cell>
        </row>
        <row r="12458">
          <cell r="A12458" t="str">
            <v>cpos-176d 01.28.480</v>
          </cell>
        </row>
        <row r="12459">
          <cell r="A12459" t="str">
            <v>cpos-176d 01.28.490</v>
          </cell>
        </row>
        <row r="12460">
          <cell r="A12460" t="str">
            <v>cpos-176d 01.28.500</v>
          </cell>
        </row>
        <row r="12461">
          <cell r="A12461" t="str">
            <v>cpos-176d 01.28.510</v>
          </cell>
        </row>
        <row r="12462">
          <cell r="A12462" t="str">
            <v>cpos-176d 01.28.520</v>
          </cell>
        </row>
        <row r="12463">
          <cell r="A12463" t="str">
            <v>cpos-176d 01.28.530</v>
          </cell>
        </row>
        <row r="12464">
          <cell r="A12464" t="str">
            <v>cpos-176d 01.28.540</v>
          </cell>
        </row>
        <row r="12465">
          <cell r="A12465" t="str">
            <v>cpos-176d 01.28.550</v>
          </cell>
        </row>
        <row r="12466">
          <cell r="A12466" t="str">
            <v>cpos-176d 01.28.560</v>
          </cell>
        </row>
        <row r="12467">
          <cell r="A12467" t="str">
            <v>cpos-176d 01.28.570</v>
          </cell>
        </row>
        <row r="12468">
          <cell r="A12468" t="str">
            <v>cpos-176d 01.28.580</v>
          </cell>
        </row>
        <row r="12469">
          <cell r="A12469" t="str">
            <v>cpos-176d 01.28.590</v>
          </cell>
        </row>
        <row r="12470">
          <cell r="A12470" t="str">
            <v>cpos-176d 01.28.600</v>
          </cell>
        </row>
        <row r="12471">
          <cell r="A12471" t="str">
            <v>cpos-176d 01.28.610</v>
          </cell>
        </row>
        <row r="12472">
          <cell r="A12472" t="str">
            <v>cpos-176d 01.28.620</v>
          </cell>
        </row>
        <row r="12473">
          <cell r="A12473" t="str">
            <v>cpos-176d 02</v>
          </cell>
        </row>
        <row r="12474">
          <cell r="A12474" t="str">
            <v>cpos-176d 02.01</v>
          </cell>
        </row>
        <row r="12475">
          <cell r="A12475" t="str">
            <v>cpos-176d 02.01.021</v>
          </cell>
        </row>
        <row r="12476">
          <cell r="A12476" t="str">
            <v>cpos-176d 02.01.171</v>
          </cell>
        </row>
        <row r="12477">
          <cell r="A12477" t="str">
            <v>cpos-176d 02.01.180</v>
          </cell>
        </row>
        <row r="12478">
          <cell r="A12478" t="str">
            <v>cpos-176d 02.01.200</v>
          </cell>
        </row>
        <row r="12479">
          <cell r="A12479" t="str">
            <v>cpos-176d 02.02</v>
          </cell>
        </row>
        <row r="12480">
          <cell r="A12480" t="str">
            <v>cpos-176d 02.02.120</v>
          </cell>
        </row>
        <row r="12481">
          <cell r="A12481" t="str">
            <v>cpos-176d 02.02.130</v>
          </cell>
        </row>
        <row r="12482">
          <cell r="A12482" t="str">
            <v>cpos-176d 02.02.140</v>
          </cell>
        </row>
        <row r="12483">
          <cell r="A12483" t="str">
            <v>cpos-176d 02.02.150</v>
          </cell>
        </row>
        <row r="12484">
          <cell r="A12484" t="str">
            <v>cpos-176d 02.02.160</v>
          </cell>
        </row>
        <row r="12485">
          <cell r="A12485" t="str">
            <v>cpos-176d 02.03</v>
          </cell>
        </row>
        <row r="12486">
          <cell r="A12486" t="str">
            <v>cpos-176d 02.03.030</v>
          </cell>
        </row>
        <row r="12487">
          <cell r="A12487" t="str">
            <v>cpos-176d 02.03.060</v>
          </cell>
        </row>
        <row r="12488">
          <cell r="A12488" t="str">
            <v>cpos-176d 02.03.080</v>
          </cell>
        </row>
        <row r="12489">
          <cell r="A12489" t="str">
            <v>cpos-176d 02.03.110</v>
          </cell>
        </row>
        <row r="12490">
          <cell r="A12490" t="str">
            <v>cpos-176d 02.03.120</v>
          </cell>
        </row>
        <row r="12491">
          <cell r="A12491" t="str">
            <v>cpos-176d 02.03.200</v>
          </cell>
        </row>
        <row r="12492">
          <cell r="A12492" t="str">
            <v>cpos-176d 02.03.240</v>
          </cell>
        </row>
        <row r="12493">
          <cell r="A12493" t="str">
            <v>cpos-176d 02.03.250</v>
          </cell>
        </row>
        <row r="12494">
          <cell r="A12494" t="str">
            <v>cpos-176d 02.03.260</v>
          </cell>
        </row>
        <row r="12495">
          <cell r="A12495" t="str">
            <v>cpos-176d 02.03.270</v>
          </cell>
        </row>
        <row r="12496">
          <cell r="A12496" t="str">
            <v>cpos-176d 02.03.500</v>
          </cell>
        </row>
        <row r="12497">
          <cell r="A12497" t="str">
            <v>cpos-176d 02.05</v>
          </cell>
        </row>
        <row r="12498">
          <cell r="A12498" t="str">
            <v>cpos-176d 02.05.060</v>
          </cell>
        </row>
        <row r="12499">
          <cell r="A12499" t="str">
            <v>cpos-176d 02.05.080</v>
          </cell>
        </row>
        <row r="12500">
          <cell r="A12500" t="str">
            <v>cpos-176d 02.05.090</v>
          </cell>
        </row>
        <row r="12501">
          <cell r="A12501" t="str">
            <v>cpos-176d 02.05.100</v>
          </cell>
        </row>
        <row r="12502">
          <cell r="A12502" t="str">
            <v>cpos-176d 02.05.195</v>
          </cell>
        </row>
        <row r="12503">
          <cell r="A12503" t="str">
            <v>cpos-176d 02.05.202</v>
          </cell>
        </row>
        <row r="12504">
          <cell r="A12504" t="str">
            <v>cpos-176d 02.05.212</v>
          </cell>
        </row>
        <row r="12505">
          <cell r="A12505" t="str">
            <v>cpos-176d 02.06</v>
          </cell>
        </row>
        <row r="12506">
          <cell r="A12506" t="str">
            <v>cpos-176d 02.06.030</v>
          </cell>
        </row>
        <row r="12507">
          <cell r="A12507" t="str">
            <v>cpos-176d 02.06.040</v>
          </cell>
        </row>
        <row r="12508">
          <cell r="A12508" t="str">
            <v>cpos-176d 02.08</v>
          </cell>
        </row>
        <row r="12509">
          <cell r="A12509" t="str">
            <v>cpos-176d 02.08.020</v>
          </cell>
        </row>
        <row r="12510">
          <cell r="A12510" t="str">
            <v>cpos-176d 02.08.040</v>
          </cell>
        </row>
        <row r="12511">
          <cell r="A12511" t="str">
            <v>cpos-176d 02.08.050</v>
          </cell>
        </row>
        <row r="12512">
          <cell r="A12512" t="str">
            <v>cpos-176d 02.09</v>
          </cell>
        </row>
        <row r="12513">
          <cell r="A12513" t="str">
            <v>cpos-176d 02.09.030</v>
          </cell>
        </row>
        <row r="12514">
          <cell r="A12514" t="str">
            <v>cpos-176d 02.09.040</v>
          </cell>
        </row>
        <row r="12515">
          <cell r="A12515" t="str">
            <v>cpos-176d 02.09.130</v>
          </cell>
        </row>
        <row r="12516">
          <cell r="A12516" t="str">
            <v>cpos-176d 02.09.150</v>
          </cell>
        </row>
        <row r="12517">
          <cell r="A12517" t="str">
            <v>cpos-176d 02.09.160</v>
          </cell>
        </row>
        <row r="12518">
          <cell r="A12518" t="str">
            <v>cpos-176d 02.10</v>
          </cell>
        </row>
        <row r="12519">
          <cell r="A12519" t="str">
            <v>cpos-176d 02.10.020</v>
          </cell>
        </row>
        <row r="12520">
          <cell r="A12520" t="str">
            <v>cpos-176d 02.10.040</v>
          </cell>
        </row>
        <row r="12521">
          <cell r="A12521" t="str">
            <v>cpos-176d 02.10.050</v>
          </cell>
        </row>
        <row r="12522">
          <cell r="A12522" t="str">
            <v>cpos-176d 02.10.060</v>
          </cell>
        </row>
        <row r="12523">
          <cell r="A12523" t="str">
            <v>cpos-176d 03</v>
          </cell>
        </row>
        <row r="12524">
          <cell r="A12524" t="str">
            <v>cpos-176d 03.01</v>
          </cell>
        </row>
        <row r="12525">
          <cell r="A12525" t="str">
            <v>cpos-176d 03.01.020</v>
          </cell>
        </row>
        <row r="12526">
          <cell r="A12526" t="str">
            <v>cpos-176d 03.01.040</v>
          </cell>
        </row>
        <row r="12527">
          <cell r="A12527" t="str">
            <v>cpos-176d 03.01.060</v>
          </cell>
        </row>
        <row r="12528">
          <cell r="A12528" t="str">
            <v>cpos-176d 03.01.200</v>
          </cell>
        </row>
        <row r="12529">
          <cell r="A12529" t="str">
            <v>cpos-176d 03.01.210</v>
          </cell>
        </row>
        <row r="12530">
          <cell r="A12530" t="str">
            <v>cpos-176d 03.01.220</v>
          </cell>
        </row>
        <row r="12531">
          <cell r="A12531" t="str">
            <v>cpos-176d 03.01.230</v>
          </cell>
        </row>
        <row r="12532">
          <cell r="A12532" t="str">
            <v>cpos-176d 03.01.240</v>
          </cell>
        </row>
        <row r="12533">
          <cell r="A12533" t="str">
            <v>cpos-176d 03.01.250</v>
          </cell>
        </row>
        <row r="12534">
          <cell r="A12534" t="str">
            <v>cpos-176d 03.01.260</v>
          </cell>
        </row>
        <row r="12535">
          <cell r="A12535" t="str">
            <v>cpos-176d 03.01.270</v>
          </cell>
        </row>
        <row r="12536">
          <cell r="A12536" t="str">
            <v>cpos-176d 03.02</v>
          </cell>
        </row>
        <row r="12537">
          <cell r="A12537" t="str">
            <v>cpos-176d 03.02.020</v>
          </cell>
        </row>
        <row r="12538">
          <cell r="A12538" t="str">
            <v>cpos-176d 03.02.040</v>
          </cell>
        </row>
        <row r="12539">
          <cell r="A12539" t="str">
            <v>cpos-176d 03.03</v>
          </cell>
        </row>
        <row r="12540">
          <cell r="A12540" t="str">
            <v>cpos-176d 03.03.020</v>
          </cell>
        </row>
        <row r="12541">
          <cell r="A12541" t="str">
            <v>cpos-176d 03.03.040</v>
          </cell>
        </row>
        <row r="12542">
          <cell r="A12542" t="str">
            <v>cpos-176d 03.03.060</v>
          </cell>
        </row>
        <row r="12543">
          <cell r="A12543" t="str">
            <v>cpos-176d 03.04</v>
          </cell>
        </row>
        <row r="12544">
          <cell r="A12544" t="str">
            <v>cpos-176d 03.04.020</v>
          </cell>
        </row>
        <row r="12545">
          <cell r="A12545" t="str">
            <v>cpos-176d 03.04.030</v>
          </cell>
        </row>
        <row r="12546">
          <cell r="A12546" t="str">
            <v>cpos-176d 03.04.040</v>
          </cell>
        </row>
        <row r="12547">
          <cell r="A12547" t="str">
            <v>cpos-176d 03.05</v>
          </cell>
        </row>
        <row r="12548">
          <cell r="A12548" t="str">
            <v>cpos-176d 03.05.020</v>
          </cell>
        </row>
        <row r="12549">
          <cell r="A12549" t="str">
            <v>cpos-176d 03.06</v>
          </cell>
        </row>
        <row r="12550">
          <cell r="A12550" t="str">
            <v>cpos-176d 03.06.050</v>
          </cell>
        </row>
        <row r="12551">
          <cell r="A12551" t="str">
            <v>cpos-176d 03.06.060</v>
          </cell>
        </row>
        <row r="12552">
          <cell r="A12552" t="str">
            <v>cpos-176d 03.07</v>
          </cell>
        </row>
        <row r="12553">
          <cell r="A12553" t="str">
            <v>cpos-176d 03.07.010</v>
          </cell>
        </row>
        <row r="12554">
          <cell r="A12554" t="str">
            <v>cpos-176d 03.07.030</v>
          </cell>
        </row>
        <row r="12555">
          <cell r="A12555" t="str">
            <v>cpos-176d 03.07.050</v>
          </cell>
        </row>
        <row r="12556">
          <cell r="A12556" t="str">
            <v>cpos-176d 03.07.070</v>
          </cell>
        </row>
        <row r="12557">
          <cell r="A12557" t="str">
            <v>cpos-176d 03.07.080</v>
          </cell>
        </row>
        <row r="12558">
          <cell r="A12558" t="str">
            <v>cpos-176d 03.08</v>
          </cell>
        </row>
        <row r="12559">
          <cell r="A12559" t="str">
            <v>cpos-176d 03.08.020</v>
          </cell>
        </row>
        <row r="12560">
          <cell r="A12560" t="str">
            <v>cpos-176d 03.08.040</v>
          </cell>
        </row>
        <row r="12561">
          <cell r="A12561" t="str">
            <v>cpos-176d 03.08.060</v>
          </cell>
        </row>
        <row r="12562">
          <cell r="A12562" t="str">
            <v>cpos-176d 03.08.200</v>
          </cell>
        </row>
        <row r="12563">
          <cell r="A12563" t="str">
            <v>cpos-176d 03.09</v>
          </cell>
        </row>
        <row r="12564">
          <cell r="A12564" t="str">
            <v>cpos-176d 03.09.020</v>
          </cell>
        </row>
        <row r="12565">
          <cell r="A12565" t="str">
            <v>cpos-176d 03.09.040</v>
          </cell>
        </row>
        <row r="12566">
          <cell r="A12566" t="str">
            <v>cpos-176d 03.09.060</v>
          </cell>
        </row>
        <row r="12567">
          <cell r="A12567" t="str">
            <v>cpos-176d 03.10</v>
          </cell>
        </row>
        <row r="12568">
          <cell r="A12568" t="str">
            <v>cpos-176d 03.10.020</v>
          </cell>
        </row>
        <row r="12569">
          <cell r="A12569" t="str">
            <v>cpos-176d 03.10.040</v>
          </cell>
        </row>
        <row r="12570">
          <cell r="A12570" t="str">
            <v>cpos-176d 03.10.060</v>
          </cell>
        </row>
        <row r="12571">
          <cell r="A12571" t="str">
            <v>cpos-176d 03.10.080</v>
          </cell>
        </row>
        <row r="12572">
          <cell r="A12572" t="str">
            <v>cpos-176d 03.10.100</v>
          </cell>
        </row>
        <row r="12573">
          <cell r="A12573" t="str">
            <v>cpos-176d 03.10.120</v>
          </cell>
        </row>
        <row r="12574">
          <cell r="A12574" t="str">
            <v>cpos-176d 03.10.140</v>
          </cell>
        </row>
        <row r="12575">
          <cell r="A12575" t="str">
            <v>cpos-176d 04</v>
          </cell>
        </row>
        <row r="12576">
          <cell r="A12576" t="str">
            <v>cpos-176d 04.01</v>
          </cell>
        </row>
        <row r="12577">
          <cell r="A12577" t="str">
            <v>cpos-176d 04.01.020</v>
          </cell>
        </row>
        <row r="12578">
          <cell r="A12578" t="str">
            <v>cpos-176d 04.01.040</v>
          </cell>
        </row>
        <row r="12579">
          <cell r="A12579" t="str">
            <v>cpos-176d 04.01.060</v>
          </cell>
        </row>
        <row r="12580">
          <cell r="A12580" t="str">
            <v>cpos-176d 04.01.080</v>
          </cell>
        </row>
        <row r="12581">
          <cell r="A12581" t="str">
            <v>cpos-176d 04.01.090</v>
          </cell>
        </row>
        <row r="12582">
          <cell r="A12582" t="str">
            <v>cpos-176d 04.01.100</v>
          </cell>
        </row>
        <row r="12583">
          <cell r="A12583" t="str">
            <v>cpos-176d 04.02</v>
          </cell>
        </row>
        <row r="12584">
          <cell r="A12584" t="str">
            <v>cpos-176d 04.02.020</v>
          </cell>
        </row>
        <row r="12585">
          <cell r="A12585" t="str">
            <v>cpos-176d 04.02.030</v>
          </cell>
        </row>
        <row r="12586">
          <cell r="A12586" t="str">
            <v>cpos-176d 04.02.050</v>
          </cell>
        </row>
        <row r="12587">
          <cell r="A12587" t="str">
            <v>cpos-176d 04.02.070</v>
          </cell>
        </row>
        <row r="12588">
          <cell r="A12588" t="str">
            <v>cpos-176d 04.02.090</v>
          </cell>
        </row>
        <row r="12589">
          <cell r="A12589" t="str">
            <v>cpos-176d 04.02.110</v>
          </cell>
        </row>
        <row r="12590">
          <cell r="A12590" t="str">
            <v>cpos-176d 04.02.140</v>
          </cell>
        </row>
        <row r="12591">
          <cell r="A12591" t="str">
            <v>cpos-176d 04.03</v>
          </cell>
        </row>
        <row r="12592">
          <cell r="A12592" t="str">
            <v>cpos-176d 04.03.020</v>
          </cell>
        </row>
        <row r="12593">
          <cell r="A12593" t="str">
            <v>cpos-176d 04.03.040</v>
          </cell>
        </row>
        <row r="12594">
          <cell r="A12594" t="str">
            <v>cpos-176d 04.03.060</v>
          </cell>
        </row>
        <row r="12595">
          <cell r="A12595" t="str">
            <v>cpos-176d 04.03.080</v>
          </cell>
        </row>
        <row r="12596">
          <cell r="A12596" t="str">
            <v>cpos-176d 04.03.090</v>
          </cell>
        </row>
        <row r="12597">
          <cell r="A12597" t="str">
            <v>cpos-176d 04.04</v>
          </cell>
        </row>
        <row r="12598">
          <cell r="A12598" t="str">
            <v>cpos-176d 04.04.010</v>
          </cell>
        </row>
        <row r="12599">
          <cell r="A12599" t="str">
            <v>cpos-176d 04.04.020</v>
          </cell>
        </row>
        <row r="12600">
          <cell r="A12600" t="str">
            <v>cpos-176d 04.04.030</v>
          </cell>
        </row>
        <row r="12601">
          <cell r="A12601" t="str">
            <v>cpos-176d 04.04.040</v>
          </cell>
        </row>
        <row r="12602">
          <cell r="A12602" t="str">
            <v>cpos-176d 04.04.060</v>
          </cell>
        </row>
        <row r="12603">
          <cell r="A12603" t="str">
            <v>cpos-176d 04.05</v>
          </cell>
        </row>
        <row r="12604">
          <cell r="A12604" t="str">
            <v>cpos-176d 04.05.010</v>
          </cell>
        </row>
        <row r="12605">
          <cell r="A12605" t="str">
            <v>cpos-176d 04.05.020</v>
          </cell>
        </row>
        <row r="12606">
          <cell r="A12606" t="str">
            <v>cpos-176d 04.05.040</v>
          </cell>
        </row>
        <row r="12607">
          <cell r="A12607" t="str">
            <v>cpos-176d 04.05.060</v>
          </cell>
        </row>
        <row r="12608">
          <cell r="A12608" t="str">
            <v>cpos-176d 04.05.080</v>
          </cell>
        </row>
        <row r="12609">
          <cell r="A12609" t="str">
            <v>cpos-176d 04.05.100</v>
          </cell>
        </row>
        <row r="12610">
          <cell r="A12610" t="str">
            <v>cpos-176d 04.06</v>
          </cell>
        </row>
        <row r="12611">
          <cell r="A12611" t="str">
            <v>cpos-176d 04.06.010</v>
          </cell>
        </row>
        <row r="12612">
          <cell r="A12612" t="str">
            <v>cpos-176d 04.06.020</v>
          </cell>
        </row>
        <row r="12613">
          <cell r="A12613" t="str">
            <v>cpos-176d 04.06.040</v>
          </cell>
        </row>
        <row r="12614">
          <cell r="A12614" t="str">
            <v>cpos-176d 04.06.060</v>
          </cell>
        </row>
        <row r="12615">
          <cell r="A12615" t="str">
            <v>cpos-176d 04.06.100</v>
          </cell>
        </row>
        <row r="12616">
          <cell r="A12616" t="str">
            <v>cpos-176d 04.07</v>
          </cell>
        </row>
        <row r="12617">
          <cell r="A12617" t="str">
            <v>cpos-176d 04.07.020</v>
          </cell>
        </row>
        <row r="12618">
          <cell r="A12618" t="str">
            <v>cpos-176d 04.07.040</v>
          </cell>
        </row>
        <row r="12619">
          <cell r="A12619" t="str">
            <v>cpos-176d 04.07.060</v>
          </cell>
        </row>
        <row r="12620">
          <cell r="A12620" t="str">
            <v>cpos-176d 04.08</v>
          </cell>
        </row>
        <row r="12621">
          <cell r="A12621" t="str">
            <v>cpos-176d 04.08.020</v>
          </cell>
        </row>
        <row r="12622">
          <cell r="A12622" t="str">
            <v>cpos-176d 04.08.040</v>
          </cell>
        </row>
        <row r="12623">
          <cell r="A12623" t="str">
            <v>cpos-176d 04.08.060</v>
          </cell>
        </row>
        <row r="12624">
          <cell r="A12624" t="str">
            <v>cpos-176d 04.08.080</v>
          </cell>
        </row>
        <row r="12625">
          <cell r="A12625" t="str">
            <v>cpos-176d 04.08.100</v>
          </cell>
        </row>
        <row r="12626">
          <cell r="A12626" t="str">
            <v>cpos-176d 04.09</v>
          </cell>
        </row>
        <row r="12627">
          <cell r="A12627" t="str">
            <v>cpos-176d 04.09.020</v>
          </cell>
        </row>
        <row r="12628">
          <cell r="A12628" t="str">
            <v>cpos-176d 04.09.040</v>
          </cell>
        </row>
        <row r="12629">
          <cell r="A12629" t="str">
            <v>cpos-176d 04.09.060</v>
          </cell>
        </row>
        <row r="12630">
          <cell r="A12630" t="str">
            <v>cpos-176d 04.09.080</v>
          </cell>
        </row>
        <row r="12631">
          <cell r="A12631" t="str">
            <v>cpos-176d 04.09.100</v>
          </cell>
        </row>
        <row r="12632">
          <cell r="A12632" t="str">
            <v>cpos-176d 04.09.120</v>
          </cell>
        </row>
        <row r="12633">
          <cell r="A12633" t="str">
            <v>cpos-176d 04.09.140</v>
          </cell>
        </row>
        <row r="12634">
          <cell r="A12634" t="str">
            <v>cpos-176d 04.09.160</v>
          </cell>
        </row>
        <row r="12635">
          <cell r="A12635" t="str">
            <v>cpos-176d 04.10</v>
          </cell>
        </row>
        <row r="12636">
          <cell r="A12636" t="str">
            <v>cpos-176d 04.10.020</v>
          </cell>
        </row>
        <row r="12637">
          <cell r="A12637" t="str">
            <v>cpos-176d 04.10.040</v>
          </cell>
        </row>
        <row r="12638">
          <cell r="A12638" t="str">
            <v>cpos-176d 04.10.060</v>
          </cell>
        </row>
        <row r="12639">
          <cell r="A12639" t="str">
            <v>cpos-176d 04.10.080</v>
          </cell>
        </row>
        <row r="12640">
          <cell r="A12640" t="str">
            <v>cpos-176d 04.11</v>
          </cell>
        </row>
        <row r="12641">
          <cell r="A12641" t="str">
            <v>cpos-176d 04.11.020</v>
          </cell>
        </row>
        <row r="12642">
          <cell r="A12642" t="str">
            <v>cpos-176d 04.11.030</v>
          </cell>
        </row>
        <row r="12643">
          <cell r="A12643" t="str">
            <v>cpos-176d 04.11.040</v>
          </cell>
        </row>
        <row r="12644">
          <cell r="A12644" t="str">
            <v>cpos-176d 04.11.060</v>
          </cell>
        </row>
        <row r="12645">
          <cell r="A12645" t="str">
            <v>cpos-176d 04.11.080</v>
          </cell>
        </row>
        <row r="12646">
          <cell r="A12646" t="str">
            <v>cpos-176d 04.11.100</v>
          </cell>
        </row>
        <row r="12647">
          <cell r="A12647" t="str">
            <v>cpos-176d 04.11.110</v>
          </cell>
        </row>
        <row r="12648">
          <cell r="A12648" t="str">
            <v>cpos-176d 04.11.120</v>
          </cell>
        </row>
        <row r="12649">
          <cell r="A12649" t="str">
            <v>cpos-176d 04.11.140</v>
          </cell>
        </row>
        <row r="12650">
          <cell r="A12650" t="str">
            <v>cpos-176d 04.11.160</v>
          </cell>
        </row>
        <row r="12651">
          <cell r="A12651" t="str">
            <v>cpos-176d 04.12</v>
          </cell>
        </row>
        <row r="12652">
          <cell r="A12652" t="str">
            <v>cpos-176d 04.12.020</v>
          </cell>
        </row>
        <row r="12653">
          <cell r="A12653" t="str">
            <v>cpos-176d 04.12.040</v>
          </cell>
        </row>
        <row r="12654">
          <cell r="A12654" t="str">
            <v>cpos-176d 04.13</v>
          </cell>
        </row>
        <row r="12655">
          <cell r="A12655" t="str">
            <v>cpos-176d 04.13.020</v>
          </cell>
        </row>
        <row r="12656">
          <cell r="A12656" t="str">
            <v>cpos-176d 04.13.060</v>
          </cell>
        </row>
        <row r="12657">
          <cell r="A12657" t="str">
            <v>cpos-176d 04.14</v>
          </cell>
        </row>
        <row r="12658">
          <cell r="A12658" t="str">
            <v>cpos-176d 04.14.020</v>
          </cell>
        </row>
        <row r="12659">
          <cell r="A12659" t="str">
            <v>cpos-176d 04.14.040</v>
          </cell>
        </row>
        <row r="12660">
          <cell r="A12660" t="str">
            <v>cpos-176d 04.17</v>
          </cell>
        </row>
        <row r="12661">
          <cell r="A12661" t="str">
            <v>cpos-176d 04.17.020</v>
          </cell>
        </row>
        <row r="12662">
          <cell r="A12662" t="str">
            <v>cpos-176d 04.17.040</v>
          </cell>
        </row>
        <row r="12663">
          <cell r="A12663" t="str">
            <v>cpos-176d 04.17.060</v>
          </cell>
        </row>
        <row r="12664">
          <cell r="A12664" t="str">
            <v>cpos-176d 04.17.080</v>
          </cell>
        </row>
        <row r="12665">
          <cell r="A12665" t="str">
            <v>cpos-176d 04.17.100</v>
          </cell>
        </row>
        <row r="12666">
          <cell r="A12666" t="str">
            <v>cpos-176d 04.17.120</v>
          </cell>
        </row>
        <row r="12667">
          <cell r="A12667" t="str">
            <v>cpos-176d 04.17.140</v>
          </cell>
        </row>
        <row r="12668">
          <cell r="A12668" t="str">
            <v>cpos-176d 04.17.160</v>
          </cell>
        </row>
        <row r="12669">
          <cell r="A12669" t="str">
            <v>cpos-176d 04.17.180</v>
          </cell>
        </row>
        <row r="12670">
          <cell r="A12670" t="str">
            <v>cpos-176d 04.17.200</v>
          </cell>
        </row>
        <row r="12671">
          <cell r="A12671" t="str">
            <v>cpos-176d 04.17.220</v>
          </cell>
        </row>
        <row r="12672">
          <cell r="A12672" t="str">
            <v>cpos-176d 04.17.240</v>
          </cell>
        </row>
        <row r="12673">
          <cell r="A12673" t="str">
            <v>cpos-176d 04.18</v>
          </cell>
        </row>
        <row r="12674">
          <cell r="A12674" t="str">
            <v>cpos-176d 04.18.020</v>
          </cell>
        </row>
        <row r="12675">
          <cell r="A12675" t="str">
            <v>cpos-176d 04.18.040</v>
          </cell>
        </row>
        <row r="12676">
          <cell r="A12676" t="str">
            <v>cpos-176d 04.18.060</v>
          </cell>
        </row>
        <row r="12677">
          <cell r="A12677" t="str">
            <v>cpos-176d 04.18.070</v>
          </cell>
        </row>
        <row r="12678">
          <cell r="A12678" t="str">
            <v>cpos-176d 04.18.080</v>
          </cell>
        </row>
        <row r="12679">
          <cell r="A12679" t="str">
            <v>cpos-176d 04.18.090</v>
          </cell>
        </row>
        <row r="12680">
          <cell r="A12680" t="str">
            <v>cpos-176d 04.18.120</v>
          </cell>
        </row>
        <row r="12681">
          <cell r="A12681" t="str">
            <v>cpos-176d 04.18.130</v>
          </cell>
        </row>
        <row r="12682">
          <cell r="A12682" t="str">
            <v>cpos-176d 04.18.140</v>
          </cell>
        </row>
        <row r="12683">
          <cell r="A12683" t="str">
            <v>cpos-176d 04.18.180</v>
          </cell>
        </row>
        <row r="12684">
          <cell r="A12684" t="str">
            <v>cpos-176d 04.18.200</v>
          </cell>
        </row>
        <row r="12685">
          <cell r="A12685" t="str">
            <v>cpos-176d 04.18.220</v>
          </cell>
        </row>
        <row r="12686">
          <cell r="A12686" t="str">
            <v>cpos-176d 04.18.240</v>
          </cell>
        </row>
        <row r="12687">
          <cell r="A12687" t="str">
            <v>cpos-176d 04.18.250</v>
          </cell>
        </row>
        <row r="12688">
          <cell r="A12688" t="str">
            <v>cpos-176d 04.18.260</v>
          </cell>
        </row>
        <row r="12689">
          <cell r="A12689" t="str">
            <v>cpos-176d 04.18.270</v>
          </cell>
        </row>
        <row r="12690">
          <cell r="A12690" t="str">
            <v>cpos-176d 04.18.280</v>
          </cell>
        </row>
        <row r="12691">
          <cell r="A12691" t="str">
            <v>cpos-176d 04.18.290</v>
          </cell>
        </row>
        <row r="12692">
          <cell r="A12692" t="str">
            <v>cpos-176d 04.18.320</v>
          </cell>
        </row>
        <row r="12693">
          <cell r="A12693" t="str">
            <v>cpos-176d 04.18.340</v>
          </cell>
        </row>
        <row r="12694">
          <cell r="A12694" t="str">
            <v>cpos-176d 04.18.360</v>
          </cell>
        </row>
        <row r="12695">
          <cell r="A12695" t="str">
            <v>cpos-176d 04.18.370</v>
          </cell>
        </row>
        <row r="12696">
          <cell r="A12696" t="str">
            <v>cpos-176d 04.18.380</v>
          </cell>
        </row>
        <row r="12697">
          <cell r="A12697" t="str">
            <v>cpos-176d 04.18.390</v>
          </cell>
        </row>
        <row r="12698">
          <cell r="A12698" t="str">
            <v>cpos-176d 04.18.400</v>
          </cell>
        </row>
        <row r="12699">
          <cell r="A12699" t="str">
            <v>cpos-176d 04.18.410</v>
          </cell>
        </row>
        <row r="12700">
          <cell r="A12700" t="str">
            <v>cpos-176d 04.18.420</v>
          </cell>
        </row>
        <row r="12701">
          <cell r="A12701" t="str">
            <v>cpos-176d 04.18.440</v>
          </cell>
        </row>
        <row r="12702">
          <cell r="A12702" t="str">
            <v>cpos-176d 04.18.460</v>
          </cell>
        </row>
        <row r="12703">
          <cell r="A12703" t="str">
            <v>cpos-176d 04.18.470</v>
          </cell>
        </row>
        <row r="12704">
          <cell r="A12704" t="str">
            <v>cpos-176d 04.19</v>
          </cell>
        </row>
        <row r="12705">
          <cell r="A12705" t="str">
            <v>cpos-176d 04.19.020</v>
          </cell>
        </row>
        <row r="12706">
          <cell r="A12706" t="str">
            <v>cpos-176d 04.19.030</v>
          </cell>
        </row>
        <row r="12707">
          <cell r="A12707" t="str">
            <v>cpos-176d 04.19.060</v>
          </cell>
        </row>
        <row r="12708">
          <cell r="A12708" t="str">
            <v>cpos-176d 04.19.080</v>
          </cell>
        </row>
        <row r="12709">
          <cell r="A12709" t="str">
            <v>cpos-176d 04.19.100</v>
          </cell>
        </row>
        <row r="12710">
          <cell r="A12710" t="str">
            <v>cpos-176d 04.19.120</v>
          </cell>
        </row>
        <row r="12711">
          <cell r="A12711" t="str">
            <v>cpos-176d 04.19.140</v>
          </cell>
        </row>
        <row r="12712">
          <cell r="A12712" t="str">
            <v>cpos-176d 04.19.160</v>
          </cell>
        </row>
        <row r="12713">
          <cell r="A12713" t="str">
            <v>cpos-176d 04.19.180</v>
          </cell>
        </row>
        <row r="12714">
          <cell r="A12714" t="str">
            <v>cpos-176d 04.19.190</v>
          </cell>
        </row>
        <row r="12715">
          <cell r="A12715" t="str">
            <v>cpos-176d 04.20</v>
          </cell>
        </row>
        <row r="12716">
          <cell r="A12716" t="str">
            <v>cpos-176d 04.20.020</v>
          </cell>
        </row>
        <row r="12717">
          <cell r="A12717" t="str">
            <v>cpos-176d 04.20.040</v>
          </cell>
        </row>
        <row r="12718">
          <cell r="A12718" t="str">
            <v>cpos-176d 04.20.060</v>
          </cell>
        </row>
        <row r="12719">
          <cell r="A12719" t="str">
            <v>cpos-176d 04.20.080</v>
          </cell>
        </row>
        <row r="12720">
          <cell r="A12720" t="str">
            <v>cpos-176d 04.20.100</v>
          </cell>
        </row>
        <row r="12721">
          <cell r="A12721" t="str">
            <v>cpos-176d 04.20.120</v>
          </cell>
        </row>
        <row r="12722">
          <cell r="A12722" t="str">
            <v>cpos-176d 04.21</v>
          </cell>
        </row>
        <row r="12723">
          <cell r="A12723" t="str">
            <v>cpos-176d 04.21.020</v>
          </cell>
        </row>
        <row r="12724">
          <cell r="A12724" t="str">
            <v>cpos-176d 04.21.040</v>
          </cell>
        </row>
        <row r="12725">
          <cell r="A12725" t="str">
            <v>cpos-176d 04.21.050</v>
          </cell>
        </row>
        <row r="12726">
          <cell r="A12726" t="str">
            <v>cpos-176d 04.21.060</v>
          </cell>
        </row>
        <row r="12727">
          <cell r="A12727" t="str">
            <v>cpos-176d 04.21.100</v>
          </cell>
        </row>
        <row r="12728">
          <cell r="A12728" t="str">
            <v>cpos-176d 04.21.130</v>
          </cell>
        </row>
        <row r="12729">
          <cell r="A12729" t="str">
            <v>cpos-176d 04.21.140</v>
          </cell>
        </row>
        <row r="12730">
          <cell r="A12730" t="str">
            <v>cpos-176d 04.21.150</v>
          </cell>
        </row>
        <row r="12731">
          <cell r="A12731" t="str">
            <v>cpos-176d 04.21.160</v>
          </cell>
        </row>
        <row r="12732">
          <cell r="A12732" t="str">
            <v>cpos-176d 04.21.200</v>
          </cell>
        </row>
        <row r="12733">
          <cell r="A12733" t="str">
            <v>cpos-176d 04.21.210</v>
          </cell>
        </row>
        <row r="12734">
          <cell r="A12734" t="str">
            <v>cpos-176d 04.21.240</v>
          </cell>
        </row>
        <row r="12735">
          <cell r="A12735" t="str">
            <v>cpos-176d 04.21.260</v>
          </cell>
        </row>
        <row r="12736">
          <cell r="A12736" t="str">
            <v>cpos-176d 04.21.280</v>
          </cell>
        </row>
        <row r="12737">
          <cell r="A12737" t="str">
            <v>cpos-176d 04.21.300</v>
          </cell>
        </row>
        <row r="12738">
          <cell r="A12738" t="str">
            <v>cpos-176d 04.22</v>
          </cell>
        </row>
        <row r="12739">
          <cell r="A12739" t="str">
            <v>cpos-176d 04.22.020</v>
          </cell>
        </row>
        <row r="12740">
          <cell r="A12740" t="str">
            <v>cpos-176d 04.22.040</v>
          </cell>
        </row>
        <row r="12741">
          <cell r="A12741" t="str">
            <v>cpos-176d 04.22.050</v>
          </cell>
        </row>
        <row r="12742">
          <cell r="A12742" t="str">
            <v>cpos-176d 04.22.060</v>
          </cell>
        </row>
        <row r="12743">
          <cell r="A12743" t="str">
            <v>cpos-176d 04.22.100</v>
          </cell>
        </row>
        <row r="12744">
          <cell r="A12744" t="str">
            <v>cpos-176d 04.22.110</v>
          </cell>
        </row>
        <row r="12745">
          <cell r="A12745" t="str">
            <v>cpos-176d 04.22.120</v>
          </cell>
        </row>
        <row r="12746">
          <cell r="A12746" t="str">
            <v>cpos-176d 04.22.130</v>
          </cell>
        </row>
        <row r="12747">
          <cell r="A12747" t="str">
            <v>cpos-176d 04.22.200</v>
          </cell>
        </row>
        <row r="12748">
          <cell r="A12748" t="str">
            <v>cpos-176d 04.30</v>
          </cell>
        </row>
        <row r="12749">
          <cell r="A12749" t="str">
            <v>cpos-176d 04.30.020</v>
          </cell>
        </row>
        <row r="12750">
          <cell r="A12750" t="str">
            <v>cpos-176d 04.30.040</v>
          </cell>
        </row>
        <row r="12751">
          <cell r="A12751" t="str">
            <v>cpos-176d 04.30.060</v>
          </cell>
        </row>
        <row r="12752">
          <cell r="A12752" t="str">
            <v>cpos-176d 04.30.080</v>
          </cell>
        </row>
        <row r="12753">
          <cell r="A12753" t="str">
            <v>cpos-176d 04.30.100</v>
          </cell>
        </row>
        <row r="12754">
          <cell r="A12754" t="str">
            <v>cpos-176d 04.31</v>
          </cell>
        </row>
        <row r="12755">
          <cell r="A12755" t="str">
            <v>cpos-176d 04.31.010</v>
          </cell>
        </row>
        <row r="12756">
          <cell r="A12756" t="str">
            <v>cpos-176d 04.35</v>
          </cell>
        </row>
        <row r="12757">
          <cell r="A12757" t="str">
            <v>cpos-176d 04.35.050</v>
          </cell>
        </row>
        <row r="12758">
          <cell r="A12758" t="str">
            <v>cpos-176d 04.40</v>
          </cell>
        </row>
        <row r="12759">
          <cell r="A12759" t="str">
            <v>cpos-176d 04.40.010</v>
          </cell>
        </row>
        <row r="12760">
          <cell r="A12760" t="str">
            <v>cpos-176d 04.40.020</v>
          </cell>
        </row>
        <row r="12761">
          <cell r="A12761" t="str">
            <v>cpos-176d 04.40.030</v>
          </cell>
        </row>
        <row r="12762">
          <cell r="A12762" t="str">
            <v>cpos-176d 04.40.050</v>
          </cell>
        </row>
        <row r="12763">
          <cell r="A12763" t="str">
            <v>cpos-176d 04.40.070</v>
          </cell>
        </row>
        <row r="12764">
          <cell r="A12764" t="str">
            <v>cpos-176d 05</v>
          </cell>
        </row>
        <row r="12765">
          <cell r="A12765" t="str">
            <v>cpos-176d 05.04</v>
          </cell>
        </row>
        <row r="12766">
          <cell r="A12766" t="str">
            <v>cpos-176d 05.04.060</v>
          </cell>
        </row>
        <row r="12767">
          <cell r="A12767" t="str">
            <v>cpos-176d 05.07</v>
          </cell>
        </row>
        <row r="12768">
          <cell r="A12768" t="str">
            <v>cpos-176d 05.07.040</v>
          </cell>
        </row>
        <row r="12769">
          <cell r="A12769" t="str">
            <v>cpos-176d 05.07.050</v>
          </cell>
        </row>
        <row r="12770">
          <cell r="A12770" t="str">
            <v>cpos-176d 05.07.060</v>
          </cell>
        </row>
        <row r="12771">
          <cell r="A12771" t="str">
            <v>cpos-176d 05.07.070</v>
          </cell>
        </row>
        <row r="12772">
          <cell r="A12772" t="str">
            <v>cpos-176d 05.08</v>
          </cell>
        </row>
        <row r="12773">
          <cell r="A12773" t="str">
            <v>cpos-176d 05.08.060</v>
          </cell>
        </row>
        <row r="12774">
          <cell r="A12774" t="str">
            <v>cpos-176d 05.08.080</v>
          </cell>
        </row>
        <row r="12775">
          <cell r="A12775" t="str">
            <v>cpos-176d 05.08.100</v>
          </cell>
        </row>
        <row r="12776">
          <cell r="A12776" t="str">
            <v>cpos-176d 05.08.120</v>
          </cell>
        </row>
        <row r="12777">
          <cell r="A12777" t="str">
            <v>cpos-176d 05.08.140</v>
          </cell>
        </row>
        <row r="12778">
          <cell r="A12778" t="str">
            <v>cpos-176d 05.08.220</v>
          </cell>
        </row>
        <row r="12779">
          <cell r="A12779" t="str">
            <v>cpos-176d 05.09</v>
          </cell>
        </row>
        <row r="12780">
          <cell r="A12780" t="str">
            <v>cpos-176d 05.09.006</v>
          </cell>
        </row>
        <row r="12781">
          <cell r="A12781" t="str">
            <v>cpos-176d 05.09.007</v>
          </cell>
        </row>
        <row r="12782">
          <cell r="A12782" t="str">
            <v>cpos-176d 05.09.008</v>
          </cell>
        </row>
        <row r="12783">
          <cell r="A12783" t="str">
            <v>cpos-176d 05.10</v>
          </cell>
        </row>
        <row r="12784">
          <cell r="A12784" t="str">
            <v>cpos-176d 05.10.010</v>
          </cell>
        </row>
        <row r="12785">
          <cell r="A12785" t="str">
            <v>cpos-176d 05.10.020</v>
          </cell>
        </row>
        <row r="12786">
          <cell r="A12786" t="str">
            <v>cpos-176d 05.10.021</v>
          </cell>
        </row>
        <row r="12787">
          <cell r="A12787" t="str">
            <v>cpos-176d 05.10.022</v>
          </cell>
        </row>
        <row r="12788">
          <cell r="A12788" t="str">
            <v>cpos-176d 05.10.023</v>
          </cell>
        </row>
        <row r="12789">
          <cell r="A12789" t="str">
            <v>cpos-176d 05.10.024</v>
          </cell>
        </row>
        <row r="12790">
          <cell r="A12790" t="str">
            <v>cpos-176d 05.10.025</v>
          </cell>
        </row>
        <row r="12791">
          <cell r="A12791" t="str">
            <v>cpos-176d 05.10.026</v>
          </cell>
        </row>
        <row r="12792">
          <cell r="A12792" t="str">
            <v>cpos-176d 05.10.030</v>
          </cell>
        </row>
        <row r="12793">
          <cell r="A12793" t="str">
            <v>cpos-176d 05.10.031</v>
          </cell>
        </row>
        <row r="12794">
          <cell r="A12794" t="str">
            <v>cpos-176d 05.10.032</v>
          </cell>
        </row>
        <row r="12795">
          <cell r="A12795" t="str">
            <v>cpos-176d 05.10.033</v>
          </cell>
        </row>
        <row r="12796">
          <cell r="A12796" t="str">
            <v>cpos-176d 05.10.034</v>
          </cell>
        </row>
        <row r="12797">
          <cell r="A12797" t="str">
            <v>cpos-176d 05.10.035</v>
          </cell>
        </row>
        <row r="12798">
          <cell r="A12798" t="str">
            <v>cpos-176d 05.10.036</v>
          </cell>
        </row>
        <row r="12799">
          <cell r="A12799" t="str">
            <v>cpos-176d 06</v>
          </cell>
        </row>
        <row r="12800">
          <cell r="A12800" t="str">
            <v>cpos-176d 06.01</v>
          </cell>
        </row>
        <row r="12801">
          <cell r="A12801" t="str">
            <v>cpos-176d 06.01.020</v>
          </cell>
        </row>
        <row r="12802">
          <cell r="A12802" t="str">
            <v>cpos-176d 06.01.040</v>
          </cell>
        </row>
        <row r="12803">
          <cell r="A12803" t="str">
            <v>cpos-176d 06.02</v>
          </cell>
        </row>
        <row r="12804">
          <cell r="A12804" t="str">
            <v>cpos-176d 06.02.020</v>
          </cell>
        </row>
        <row r="12805">
          <cell r="A12805" t="str">
            <v>cpos-176d 06.02.040</v>
          </cell>
        </row>
        <row r="12806">
          <cell r="A12806" t="str">
            <v>cpos-176d 06.11</v>
          </cell>
        </row>
        <row r="12807">
          <cell r="A12807" t="str">
            <v>cpos-176d 06.11.020</v>
          </cell>
        </row>
        <row r="12808">
          <cell r="A12808" t="str">
            <v>cpos-176d 06.11.040</v>
          </cell>
        </row>
        <row r="12809">
          <cell r="A12809" t="str">
            <v>cpos-176d 06.11.060</v>
          </cell>
        </row>
        <row r="12810">
          <cell r="A12810" t="str">
            <v>cpos-176d 06.12</v>
          </cell>
        </row>
        <row r="12811">
          <cell r="A12811" t="str">
            <v>cpos-176d 06.12.020</v>
          </cell>
        </row>
        <row r="12812">
          <cell r="A12812" t="str">
            <v>cpos-176d 06.14</v>
          </cell>
        </row>
        <row r="12813">
          <cell r="A12813" t="str">
            <v>cpos-176d 06.14.020</v>
          </cell>
        </row>
        <row r="12814">
          <cell r="A12814" t="str">
            <v>cpos-176d 07</v>
          </cell>
        </row>
        <row r="12815">
          <cell r="A12815" t="str">
            <v>cpos-176d 07.01</v>
          </cell>
        </row>
        <row r="12816">
          <cell r="A12816" t="str">
            <v>cpos-176d 07.01.010</v>
          </cell>
        </row>
        <row r="12817">
          <cell r="A12817" t="str">
            <v>cpos-176d 07.01.020</v>
          </cell>
        </row>
        <row r="12818">
          <cell r="A12818" t="str">
            <v>cpos-176d 07.01.060</v>
          </cell>
        </row>
        <row r="12819">
          <cell r="A12819" t="str">
            <v>cpos-176d 07.01.120</v>
          </cell>
        </row>
        <row r="12820">
          <cell r="A12820" t="str">
            <v>cpos-176d 07.02</v>
          </cell>
        </row>
        <row r="12821">
          <cell r="A12821" t="str">
            <v>cpos-176d 07.02.020</v>
          </cell>
        </row>
        <row r="12822">
          <cell r="A12822" t="str">
            <v>cpos-176d 07.02.040</v>
          </cell>
        </row>
        <row r="12823">
          <cell r="A12823" t="str">
            <v>cpos-176d 07.02.060</v>
          </cell>
        </row>
        <row r="12824">
          <cell r="A12824" t="str">
            <v>cpos-176d 07.02.080</v>
          </cell>
        </row>
        <row r="12825">
          <cell r="A12825" t="str">
            <v>cpos-176d 07.05</v>
          </cell>
        </row>
        <row r="12826">
          <cell r="A12826" t="str">
            <v>cpos-176d 07.05.010</v>
          </cell>
        </row>
        <row r="12827">
          <cell r="A12827" t="str">
            <v>cpos-176d 07.05.020</v>
          </cell>
        </row>
        <row r="12828">
          <cell r="A12828" t="str">
            <v>cpos-176d 07.06</v>
          </cell>
        </row>
        <row r="12829">
          <cell r="A12829" t="str">
            <v>cpos-176d 07.06.010</v>
          </cell>
        </row>
        <row r="12830">
          <cell r="A12830" t="str">
            <v>cpos-176d 07.10</v>
          </cell>
        </row>
        <row r="12831">
          <cell r="A12831" t="str">
            <v>cpos-176d 07.10.020</v>
          </cell>
        </row>
        <row r="12832">
          <cell r="A12832" t="str">
            <v>cpos-176d 07.11</v>
          </cell>
        </row>
        <row r="12833">
          <cell r="A12833" t="str">
            <v>cpos-176d 07.11.020</v>
          </cell>
        </row>
        <row r="12834">
          <cell r="A12834" t="str">
            <v>cpos-176d 07.11.040</v>
          </cell>
        </row>
        <row r="12835">
          <cell r="A12835" t="str">
            <v>cpos-176d 07.12</v>
          </cell>
        </row>
        <row r="12836">
          <cell r="A12836" t="str">
            <v>cpos-176d 07.12.010</v>
          </cell>
        </row>
        <row r="12837">
          <cell r="A12837" t="str">
            <v>cpos-176d 07.12.020</v>
          </cell>
        </row>
        <row r="12838">
          <cell r="A12838" t="str">
            <v>cpos-176d 07.12.030</v>
          </cell>
        </row>
        <row r="12839">
          <cell r="A12839" t="str">
            <v>cpos-176d 07.12.040</v>
          </cell>
        </row>
        <row r="12840">
          <cell r="A12840" t="str">
            <v>cpos-176d 08</v>
          </cell>
        </row>
        <row r="12841">
          <cell r="A12841" t="str">
            <v>cpos-176d 08.01</v>
          </cell>
        </row>
        <row r="12842">
          <cell r="A12842" t="str">
            <v>cpos-176d 08.01.020</v>
          </cell>
        </row>
        <row r="12843">
          <cell r="A12843" t="str">
            <v>cpos-176d 08.01.040</v>
          </cell>
        </row>
        <row r="12844">
          <cell r="A12844" t="str">
            <v>cpos-176d 08.01.060</v>
          </cell>
        </row>
        <row r="12845">
          <cell r="A12845" t="str">
            <v>cpos-176d 08.01.080</v>
          </cell>
        </row>
        <row r="12846">
          <cell r="A12846" t="str">
            <v>cpos-176d 08.01.100</v>
          </cell>
        </row>
        <row r="12847">
          <cell r="A12847" t="str">
            <v>cpos-176d 08.01.110</v>
          </cell>
        </row>
        <row r="12848">
          <cell r="A12848" t="str">
            <v>cpos-176d 08.01.120</v>
          </cell>
        </row>
        <row r="12849">
          <cell r="A12849" t="str">
            <v>cpos-176d 08.02</v>
          </cell>
        </row>
        <row r="12850">
          <cell r="A12850" t="str">
            <v>cpos-176d 08.02.020</v>
          </cell>
        </row>
        <row r="12851">
          <cell r="A12851" t="str">
            <v>cpos-176d 08.02.040</v>
          </cell>
        </row>
        <row r="12852">
          <cell r="A12852" t="str">
            <v>cpos-176d 08.02.050</v>
          </cell>
        </row>
        <row r="12853">
          <cell r="A12853" t="str">
            <v>cpos-176d 08.02.060</v>
          </cell>
        </row>
        <row r="12854">
          <cell r="A12854" t="str">
            <v>cpos-176d 08.03</v>
          </cell>
        </row>
        <row r="12855">
          <cell r="A12855" t="str">
            <v>cpos-176d 08.03.020</v>
          </cell>
        </row>
        <row r="12856">
          <cell r="A12856" t="str">
            <v>cpos-176d 08.05</v>
          </cell>
        </row>
        <row r="12857">
          <cell r="A12857" t="str">
            <v>cpos-176d 08.05.010</v>
          </cell>
        </row>
        <row r="12858">
          <cell r="A12858" t="str">
            <v>cpos-176d 08.05.100</v>
          </cell>
        </row>
        <row r="12859">
          <cell r="A12859" t="str">
            <v>cpos-176d 08.05.110</v>
          </cell>
        </row>
        <row r="12860">
          <cell r="A12860" t="str">
            <v>cpos-176d 08.05.180</v>
          </cell>
        </row>
        <row r="12861">
          <cell r="A12861" t="str">
            <v>cpos-176d 08.05.190</v>
          </cell>
        </row>
        <row r="12862">
          <cell r="A12862" t="str">
            <v>cpos-176d 08.05.220</v>
          </cell>
        </row>
        <row r="12863">
          <cell r="A12863" t="str">
            <v>cpos-176d 08.06</v>
          </cell>
        </row>
        <row r="12864">
          <cell r="A12864" t="str">
            <v>cpos-176d 08.06.040</v>
          </cell>
        </row>
        <row r="12865">
          <cell r="A12865" t="str">
            <v>cpos-176d 08.06.060</v>
          </cell>
        </row>
        <row r="12866">
          <cell r="A12866" t="str">
            <v>cpos-176d 08.06.080</v>
          </cell>
        </row>
        <row r="12867">
          <cell r="A12867" t="str">
            <v>cpos-176d 08.07</v>
          </cell>
        </row>
        <row r="12868">
          <cell r="A12868" t="str">
            <v>cpos-176d 08.07.050</v>
          </cell>
        </row>
        <row r="12869">
          <cell r="A12869" t="str">
            <v>cpos-176d 08.07.060</v>
          </cell>
        </row>
        <row r="12870">
          <cell r="A12870" t="str">
            <v>cpos-176d 08.07.070</v>
          </cell>
        </row>
        <row r="12871">
          <cell r="A12871" t="str">
            <v>cpos-176d 08.07.090</v>
          </cell>
        </row>
        <row r="12872">
          <cell r="A12872" t="str">
            <v>cpos-176d 08.10</v>
          </cell>
        </row>
        <row r="12873">
          <cell r="A12873" t="str">
            <v>cpos-176d 08.10.040</v>
          </cell>
        </row>
        <row r="12874">
          <cell r="A12874" t="str">
            <v>cpos-176d 08.10.060</v>
          </cell>
        </row>
        <row r="12875">
          <cell r="A12875" t="str">
            <v>cpos-176d 08.10.108</v>
          </cell>
        </row>
        <row r="12876">
          <cell r="A12876" t="str">
            <v>cpos-176d 08.10.109</v>
          </cell>
        </row>
        <row r="12877">
          <cell r="A12877" t="str">
            <v>cpos-176d 09</v>
          </cell>
        </row>
        <row r="12878">
          <cell r="A12878" t="str">
            <v>cpos-176d 09.01</v>
          </cell>
        </row>
        <row r="12879">
          <cell r="A12879" t="str">
            <v>cpos-176d 09.01.020</v>
          </cell>
        </row>
        <row r="12880">
          <cell r="A12880" t="str">
            <v>cpos-176d 09.01.030</v>
          </cell>
        </row>
        <row r="12881">
          <cell r="A12881" t="str">
            <v>cpos-176d 09.01.040</v>
          </cell>
        </row>
        <row r="12882">
          <cell r="A12882" t="str">
            <v>cpos-176d 09.01.150</v>
          </cell>
        </row>
        <row r="12883">
          <cell r="A12883" t="str">
            <v>cpos-176d 09.01.160</v>
          </cell>
        </row>
        <row r="12884">
          <cell r="A12884" t="str">
            <v>cpos-176d 09.02</v>
          </cell>
        </row>
        <row r="12885">
          <cell r="A12885" t="str">
            <v>cpos-176d 09.02.020</v>
          </cell>
        </row>
        <row r="12886">
          <cell r="A12886" t="str">
            <v>cpos-176d 09.02.040</v>
          </cell>
        </row>
        <row r="12887">
          <cell r="A12887" t="str">
            <v>cpos-176d 09.02.060</v>
          </cell>
        </row>
        <row r="12888">
          <cell r="A12888" t="str">
            <v>cpos-176d 09.02.080</v>
          </cell>
        </row>
        <row r="12889">
          <cell r="A12889" t="str">
            <v>cpos-176d 09.02.100</v>
          </cell>
        </row>
        <row r="12890">
          <cell r="A12890" t="str">
            <v>cpos-176d 09.02.120</v>
          </cell>
        </row>
        <row r="12891">
          <cell r="A12891" t="str">
            <v>cpos-176d 09.02.130</v>
          </cell>
        </row>
        <row r="12892">
          <cell r="A12892" t="str">
            <v>cpos-176d 09.02.140</v>
          </cell>
        </row>
        <row r="12893">
          <cell r="A12893" t="str">
            <v>cpos-176d 09.02.150</v>
          </cell>
        </row>
        <row r="12894">
          <cell r="A12894" t="str">
            <v>cpos-176d 09.04</v>
          </cell>
        </row>
        <row r="12895">
          <cell r="A12895" t="str">
            <v>cpos-176d 09.04.020</v>
          </cell>
        </row>
        <row r="12896">
          <cell r="A12896" t="str">
            <v>cpos-176d 09.04.030</v>
          </cell>
        </row>
        <row r="12897">
          <cell r="A12897" t="str">
            <v>cpos-176d 09.04.040</v>
          </cell>
        </row>
        <row r="12898">
          <cell r="A12898" t="str">
            <v>cpos-176d 09.04.050</v>
          </cell>
        </row>
        <row r="12899">
          <cell r="A12899" t="str">
            <v>cpos-176d 09.04.060</v>
          </cell>
        </row>
        <row r="12900">
          <cell r="A12900" t="str">
            <v>cpos-176d 09.07</v>
          </cell>
        </row>
        <row r="12901">
          <cell r="A12901" t="str">
            <v>cpos-176d 09.07.060</v>
          </cell>
        </row>
        <row r="12902">
          <cell r="A12902" t="str">
            <v>cpos-176d 10</v>
          </cell>
        </row>
        <row r="12903">
          <cell r="A12903" t="str">
            <v>cpos-176d 10.01</v>
          </cell>
        </row>
        <row r="12904">
          <cell r="A12904" t="str">
            <v>cpos-176d 10.01.020</v>
          </cell>
        </row>
        <row r="12905">
          <cell r="A12905" t="str">
            <v>cpos-176d 10.01.040</v>
          </cell>
        </row>
        <row r="12906">
          <cell r="A12906" t="str">
            <v>cpos-176d 10.01.060</v>
          </cell>
        </row>
        <row r="12907">
          <cell r="A12907" t="str">
            <v>cpos-176d 10.02</v>
          </cell>
        </row>
        <row r="12908">
          <cell r="A12908" t="str">
            <v>cpos-176d 10.02.020</v>
          </cell>
        </row>
        <row r="12909">
          <cell r="A12909" t="str">
            <v>cpos-176d 11</v>
          </cell>
        </row>
        <row r="12910">
          <cell r="A12910" t="str">
            <v>cpos-176d 11.01</v>
          </cell>
        </row>
        <row r="12911">
          <cell r="A12911" t="str">
            <v>cpos-176d 11.01.100</v>
          </cell>
        </row>
        <row r="12912">
          <cell r="A12912" t="str">
            <v>cpos-176d 11.01.130</v>
          </cell>
        </row>
        <row r="12913">
          <cell r="A12913" t="str">
            <v>cpos-176d 11.01.160</v>
          </cell>
        </row>
        <row r="12914">
          <cell r="A12914" t="str">
            <v>cpos-176d 11.01.170</v>
          </cell>
        </row>
        <row r="12915">
          <cell r="A12915" t="str">
            <v>cpos-176d 11.01.190</v>
          </cell>
        </row>
        <row r="12916">
          <cell r="A12916" t="str">
            <v>cpos-176d 11.01.260</v>
          </cell>
        </row>
        <row r="12917">
          <cell r="A12917" t="str">
            <v>cpos-176d 11.01.290</v>
          </cell>
        </row>
        <row r="12918">
          <cell r="A12918" t="str">
            <v>cpos-176d 11.01.320</v>
          </cell>
        </row>
        <row r="12919">
          <cell r="A12919" t="str">
            <v>cpos-176d 11.01.321</v>
          </cell>
        </row>
        <row r="12920">
          <cell r="A12920" t="str">
            <v>cpos-176d 11.01.350</v>
          </cell>
        </row>
        <row r="12921">
          <cell r="A12921" t="str">
            <v>cpos-176d 11.01.510</v>
          </cell>
        </row>
        <row r="12922">
          <cell r="A12922" t="str">
            <v>cpos-176d 11.01.630</v>
          </cell>
        </row>
        <row r="12923">
          <cell r="A12923" t="str">
            <v>cpos-176d 11.02</v>
          </cell>
        </row>
        <row r="12924">
          <cell r="A12924" t="str">
            <v>cpos-176d 11.02.020</v>
          </cell>
        </row>
        <row r="12925">
          <cell r="A12925" t="str">
            <v>cpos-176d 11.02.040</v>
          </cell>
        </row>
        <row r="12926">
          <cell r="A12926" t="str">
            <v>cpos-176d 11.02.060</v>
          </cell>
        </row>
        <row r="12927">
          <cell r="A12927" t="str">
            <v>cpos-176d 11.03</v>
          </cell>
        </row>
        <row r="12928">
          <cell r="A12928" t="str">
            <v>cpos-176d 11.03.090</v>
          </cell>
        </row>
        <row r="12929">
          <cell r="A12929" t="str">
            <v>cpos-176d 11.03.140</v>
          </cell>
        </row>
        <row r="12930">
          <cell r="A12930" t="str">
            <v>cpos-176d 11.04</v>
          </cell>
        </row>
        <row r="12931">
          <cell r="A12931" t="str">
            <v>cpos-176d 11.04.020</v>
          </cell>
        </row>
        <row r="12932">
          <cell r="A12932" t="str">
            <v>cpos-176d 11.04.040</v>
          </cell>
        </row>
        <row r="12933">
          <cell r="A12933" t="str">
            <v>cpos-176d 11.04.060</v>
          </cell>
        </row>
        <row r="12934">
          <cell r="A12934" t="str">
            <v>cpos-176d 11.05</v>
          </cell>
        </row>
        <row r="12935">
          <cell r="A12935" t="str">
            <v>cpos-176d 11.05.010</v>
          </cell>
        </row>
        <row r="12936">
          <cell r="A12936" t="str">
            <v>cpos-176d 11.05.030</v>
          </cell>
        </row>
        <row r="12937">
          <cell r="A12937" t="str">
            <v>cpos-176d 11.05.040</v>
          </cell>
        </row>
        <row r="12938">
          <cell r="A12938" t="str">
            <v>cpos-176d 11.05.060</v>
          </cell>
        </row>
        <row r="12939">
          <cell r="A12939" t="str">
            <v>cpos-176d 11.05.120</v>
          </cell>
        </row>
        <row r="12940">
          <cell r="A12940" t="str">
            <v>cpos-176d 11.16</v>
          </cell>
        </row>
        <row r="12941">
          <cell r="A12941" t="str">
            <v>cpos-176d 11.16.020</v>
          </cell>
        </row>
        <row r="12942">
          <cell r="A12942" t="str">
            <v>cpos-176d 11.16.040</v>
          </cell>
        </row>
        <row r="12943">
          <cell r="A12943" t="str">
            <v>cpos-176d 11.16.060</v>
          </cell>
        </row>
        <row r="12944">
          <cell r="A12944" t="str">
            <v>cpos-176d 11.16.080</v>
          </cell>
        </row>
        <row r="12945">
          <cell r="A12945" t="str">
            <v>cpos-176d 11.16.220</v>
          </cell>
        </row>
        <row r="12946">
          <cell r="A12946" t="str">
            <v>cpos-176d 11.18</v>
          </cell>
        </row>
        <row r="12947">
          <cell r="A12947" t="str">
            <v>cpos-176d 11.18.020</v>
          </cell>
        </row>
        <row r="12948">
          <cell r="A12948" t="str">
            <v>cpos-176d 11.18.040</v>
          </cell>
        </row>
        <row r="12949">
          <cell r="A12949" t="str">
            <v>cpos-176d 11.18.060</v>
          </cell>
        </row>
        <row r="12950">
          <cell r="A12950" t="str">
            <v>cpos-176d 11.18.070</v>
          </cell>
        </row>
        <row r="12951">
          <cell r="A12951" t="str">
            <v>cpos-176d 11.18.080</v>
          </cell>
        </row>
        <row r="12952">
          <cell r="A12952" t="str">
            <v>cpos-176d 11.18.110</v>
          </cell>
        </row>
        <row r="12953">
          <cell r="A12953" t="str">
            <v>cpos-176d 11.18.140</v>
          </cell>
        </row>
        <row r="12954">
          <cell r="A12954" t="str">
            <v>cpos-176d 11.18.150</v>
          </cell>
        </row>
        <row r="12955">
          <cell r="A12955" t="str">
            <v>cpos-176d 11.18.160</v>
          </cell>
        </row>
        <row r="12956">
          <cell r="A12956" t="str">
            <v>cpos-176d 11.18.180</v>
          </cell>
        </row>
        <row r="12957">
          <cell r="A12957" t="str">
            <v>cpos-176d 11.18.190</v>
          </cell>
        </row>
        <row r="12958">
          <cell r="A12958" t="str">
            <v>cpos-176d 11.20</v>
          </cell>
        </row>
        <row r="12959">
          <cell r="A12959" t="str">
            <v>cpos-176d 11.20.030</v>
          </cell>
        </row>
        <row r="12960">
          <cell r="A12960" t="str">
            <v>cpos-176d 11.20.050</v>
          </cell>
        </row>
        <row r="12961">
          <cell r="A12961" t="str">
            <v>cpos-176d 11.20.090</v>
          </cell>
        </row>
        <row r="12962">
          <cell r="A12962" t="str">
            <v>cpos-176d 11.20.120</v>
          </cell>
        </row>
        <row r="12963">
          <cell r="A12963" t="str">
            <v>cpos-176d 11.20.130</v>
          </cell>
        </row>
        <row r="12964">
          <cell r="A12964" t="str">
            <v>cpos-176d 12</v>
          </cell>
        </row>
        <row r="12965">
          <cell r="A12965" t="str">
            <v>cpos-176d 12.01</v>
          </cell>
        </row>
        <row r="12966">
          <cell r="A12966" t="str">
            <v>cpos-176d 12.01.020</v>
          </cell>
        </row>
        <row r="12967">
          <cell r="A12967" t="str">
            <v>cpos-176d 12.01.040</v>
          </cell>
        </row>
        <row r="12968">
          <cell r="A12968" t="str">
            <v>cpos-176d 12.01.060</v>
          </cell>
        </row>
        <row r="12969">
          <cell r="A12969" t="str">
            <v>cpos-176d 12.04</v>
          </cell>
        </row>
        <row r="12970">
          <cell r="A12970" t="str">
            <v>cpos-176d 12.04.010</v>
          </cell>
        </row>
        <row r="12971">
          <cell r="A12971" t="str">
            <v>cpos-176d 12.04.020</v>
          </cell>
        </row>
        <row r="12972">
          <cell r="A12972" t="str">
            <v>cpos-176d 12.04.030</v>
          </cell>
        </row>
        <row r="12973">
          <cell r="A12973" t="str">
            <v>cpos-176d 12.04.040</v>
          </cell>
        </row>
        <row r="12974">
          <cell r="A12974" t="str">
            <v>cpos-176d 12.04.050</v>
          </cell>
        </row>
        <row r="12975">
          <cell r="A12975" t="str">
            <v>cpos-176d 12.04.060</v>
          </cell>
        </row>
        <row r="12976">
          <cell r="A12976" t="str">
            <v>cpos-176d 12.04.070</v>
          </cell>
        </row>
        <row r="12977">
          <cell r="A12977" t="str">
            <v>cpos-176d 12.05</v>
          </cell>
        </row>
        <row r="12978">
          <cell r="A12978" t="str">
            <v>cpos-176d 12.05.010</v>
          </cell>
        </row>
        <row r="12979">
          <cell r="A12979" t="str">
            <v>cpos-176d 12.05.020</v>
          </cell>
        </row>
        <row r="12980">
          <cell r="A12980" t="str">
            <v>cpos-176d 12.05.030</v>
          </cell>
        </row>
        <row r="12981">
          <cell r="A12981" t="str">
            <v>cpos-176d 12.05.040</v>
          </cell>
        </row>
        <row r="12982">
          <cell r="A12982" t="str">
            <v>cpos-176d 12.05.150</v>
          </cell>
        </row>
        <row r="12983">
          <cell r="A12983" t="str">
            <v>cpos-176d 12.06</v>
          </cell>
        </row>
        <row r="12984">
          <cell r="A12984" t="str">
            <v>cpos-176d 12.06.010</v>
          </cell>
        </row>
        <row r="12985">
          <cell r="A12985" t="str">
            <v>cpos-176d 12.06.020</v>
          </cell>
        </row>
        <row r="12986">
          <cell r="A12986" t="str">
            <v>cpos-176d 12.06.030</v>
          </cell>
        </row>
        <row r="12987">
          <cell r="A12987" t="str">
            <v>cpos-176d 12.06.040</v>
          </cell>
        </row>
        <row r="12988">
          <cell r="A12988" t="str">
            <v>cpos-176d 12.06.080</v>
          </cell>
        </row>
        <row r="12989">
          <cell r="A12989" t="str">
            <v>cpos-176d 12.07</v>
          </cell>
        </row>
        <row r="12990">
          <cell r="A12990" t="str">
            <v>cpos-176d 12.07.010</v>
          </cell>
        </row>
        <row r="12991">
          <cell r="A12991" t="str">
            <v>cpos-176d 12.07.030</v>
          </cell>
        </row>
        <row r="12992">
          <cell r="A12992" t="str">
            <v>cpos-176d 12.07.050</v>
          </cell>
        </row>
        <row r="12993">
          <cell r="A12993" t="str">
            <v>cpos-176d 12.07.060</v>
          </cell>
        </row>
        <row r="12994">
          <cell r="A12994" t="str">
            <v>cpos-176d 12.07.070</v>
          </cell>
        </row>
        <row r="12995">
          <cell r="A12995" t="str">
            <v>cpos-176d 12.07.090</v>
          </cell>
        </row>
        <row r="12996">
          <cell r="A12996" t="str">
            <v>cpos-176d 12.07.100</v>
          </cell>
        </row>
        <row r="12997">
          <cell r="A12997" t="str">
            <v>cpos-176d 12.07.110</v>
          </cell>
        </row>
        <row r="12998">
          <cell r="A12998" t="str">
            <v>cpos-176d 12.07.130</v>
          </cell>
        </row>
        <row r="12999">
          <cell r="A12999" t="str">
            <v>cpos-176d 12.07.151</v>
          </cell>
        </row>
        <row r="13000">
          <cell r="A13000" t="str">
            <v>cpos-176d 12.07.153</v>
          </cell>
        </row>
        <row r="13001">
          <cell r="A13001" t="str">
            <v>cpos-176d 12.07.270</v>
          </cell>
        </row>
        <row r="13002">
          <cell r="A13002" t="str">
            <v>cpos-176d 12.07.271</v>
          </cell>
        </row>
        <row r="13003">
          <cell r="A13003" t="str">
            <v>cpos-176d 12.07.272</v>
          </cell>
        </row>
        <row r="13004">
          <cell r="A13004" t="str">
            <v>cpos-176d 12.07.273</v>
          </cell>
        </row>
        <row r="13005">
          <cell r="A13005" t="str">
            <v>cpos-176d 12.09</v>
          </cell>
        </row>
        <row r="13006">
          <cell r="A13006" t="str">
            <v>cpos-176d 12.09.010</v>
          </cell>
        </row>
        <row r="13007">
          <cell r="A13007" t="str">
            <v>cpos-176d 12.09.020</v>
          </cell>
        </row>
        <row r="13008">
          <cell r="A13008" t="str">
            <v>cpos-176d 12.09.040</v>
          </cell>
        </row>
        <row r="13009">
          <cell r="A13009" t="str">
            <v>cpos-176d 12.09.060</v>
          </cell>
        </row>
        <row r="13010">
          <cell r="A13010" t="str">
            <v>cpos-176d 12.09.140</v>
          </cell>
        </row>
        <row r="13011">
          <cell r="A13011" t="str">
            <v>cpos-176d 12.12</v>
          </cell>
        </row>
        <row r="13012">
          <cell r="A13012" t="str">
            <v>cpos-176d 12.12.010</v>
          </cell>
        </row>
        <row r="13013">
          <cell r="A13013" t="str">
            <v>cpos-176d 12.12.014</v>
          </cell>
        </row>
        <row r="13014">
          <cell r="A13014" t="str">
            <v>cpos-176d 12.12.016</v>
          </cell>
        </row>
        <row r="13015">
          <cell r="A13015" t="str">
            <v>cpos-176d 12.12.020</v>
          </cell>
        </row>
        <row r="13016">
          <cell r="A13016" t="str">
            <v>cpos-176d 12.12.060</v>
          </cell>
        </row>
        <row r="13017">
          <cell r="A13017" t="str">
            <v>cpos-176d 12.12.070</v>
          </cell>
        </row>
        <row r="13018">
          <cell r="A13018" t="str">
            <v>cpos-176d 12.12.074</v>
          </cell>
        </row>
        <row r="13019">
          <cell r="A13019" t="str">
            <v>cpos-176d 12.12.090</v>
          </cell>
        </row>
        <row r="13020">
          <cell r="A13020" t="str">
            <v>cpos-176d 12.12.100</v>
          </cell>
        </row>
        <row r="13021">
          <cell r="A13021" t="str">
            <v>cpos-176d 12.14</v>
          </cell>
        </row>
        <row r="13022">
          <cell r="A13022" t="str">
            <v>cpos-176d 12.14.010</v>
          </cell>
        </row>
        <row r="13023">
          <cell r="A13023" t="str">
            <v>cpos-176d 12.14.040</v>
          </cell>
        </row>
        <row r="13024">
          <cell r="A13024" t="str">
            <v>cpos-176d 12.14.050</v>
          </cell>
        </row>
        <row r="13025">
          <cell r="A13025" t="str">
            <v>cpos-176d 12.14.060</v>
          </cell>
        </row>
        <row r="13026">
          <cell r="A13026" t="str">
            <v>cpos-176d 13</v>
          </cell>
        </row>
        <row r="13027">
          <cell r="A13027" t="str">
            <v>cpos-176d 13.01</v>
          </cell>
        </row>
        <row r="13028">
          <cell r="A13028" t="str">
            <v>cpos-176d 13.01.130</v>
          </cell>
        </row>
        <row r="13029">
          <cell r="A13029" t="str">
            <v>cpos-176d 13.01.150</v>
          </cell>
        </row>
        <row r="13030">
          <cell r="A13030" t="str">
            <v>cpos-176d 13.01.170</v>
          </cell>
        </row>
        <row r="13031">
          <cell r="A13031" t="str">
            <v>cpos-176d 13.01.190</v>
          </cell>
        </row>
        <row r="13032">
          <cell r="A13032" t="str">
            <v>cpos-176d 13.01.210</v>
          </cell>
        </row>
        <row r="13033">
          <cell r="A13033" t="str">
            <v>cpos-176d 13.01.310</v>
          </cell>
        </row>
        <row r="13034">
          <cell r="A13034" t="str">
            <v>cpos-176d 13.01.320</v>
          </cell>
        </row>
        <row r="13035">
          <cell r="A13035" t="str">
            <v>cpos-176d 13.01.330</v>
          </cell>
        </row>
        <row r="13036">
          <cell r="A13036" t="str">
            <v>cpos-176d 13.01.340</v>
          </cell>
        </row>
        <row r="13037">
          <cell r="A13037" t="str">
            <v>cpos-176d 13.01.350</v>
          </cell>
        </row>
        <row r="13038">
          <cell r="A13038" t="str">
            <v>cpos-176d 13.02</v>
          </cell>
        </row>
        <row r="13039">
          <cell r="A13039" t="str">
            <v>cpos-176d 13.02.150</v>
          </cell>
        </row>
        <row r="13040">
          <cell r="A13040" t="str">
            <v>cpos-176d 13.02.170</v>
          </cell>
        </row>
        <row r="13041">
          <cell r="A13041" t="str">
            <v>cpos-176d 13.02.190</v>
          </cell>
        </row>
        <row r="13042">
          <cell r="A13042" t="str">
            <v>cpos-176d 13.02.210</v>
          </cell>
        </row>
        <row r="13043">
          <cell r="A13043" t="str">
            <v>cpos-176d 13.05</v>
          </cell>
        </row>
        <row r="13044">
          <cell r="A13044" t="str">
            <v>cpos-176d 13.05.084</v>
          </cell>
        </row>
        <row r="13045">
          <cell r="A13045" t="str">
            <v>cpos-176d 13.05.090</v>
          </cell>
        </row>
        <row r="13046">
          <cell r="A13046" t="str">
            <v>cpos-176d 13.05.094</v>
          </cell>
        </row>
        <row r="13047">
          <cell r="A13047" t="str">
            <v>cpos-176d 13.05.096</v>
          </cell>
        </row>
        <row r="13048">
          <cell r="A13048" t="str">
            <v>cpos-176d 13.05.110</v>
          </cell>
        </row>
        <row r="13049">
          <cell r="A13049" t="str">
            <v>cpos-176d 13.05.150</v>
          </cell>
        </row>
        <row r="13050">
          <cell r="A13050" t="str">
            <v>cpos-176d 14</v>
          </cell>
        </row>
        <row r="13051">
          <cell r="A13051" t="str">
            <v>cpos-176d 14.01</v>
          </cell>
        </row>
        <row r="13052">
          <cell r="A13052" t="str">
            <v>cpos-176d 14.01.020</v>
          </cell>
        </row>
        <row r="13053">
          <cell r="A13053" t="str">
            <v>cpos-176d 14.01.050</v>
          </cell>
        </row>
        <row r="13054">
          <cell r="A13054" t="str">
            <v>cpos-176d 14.01.060</v>
          </cell>
        </row>
        <row r="13055">
          <cell r="A13055" t="str">
            <v>cpos-176d 14.02</v>
          </cell>
        </row>
        <row r="13056">
          <cell r="A13056" t="str">
            <v>cpos-176d 14.02.020</v>
          </cell>
        </row>
        <row r="13057">
          <cell r="A13057" t="str">
            <v>cpos-176d 14.02.030</v>
          </cell>
        </row>
        <row r="13058">
          <cell r="A13058" t="str">
            <v>cpos-176d 14.02.040</v>
          </cell>
        </row>
        <row r="13059">
          <cell r="A13059" t="str">
            <v>cpos-176d 14.02.050</v>
          </cell>
        </row>
        <row r="13060">
          <cell r="A13060" t="str">
            <v>cpos-176d 14.02.070</v>
          </cell>
        </row>
        <row r="13061">
          <cell r="A13061" t="str">
            <v>cpos-176d 14.02.080</v>
          </cell>
        </row>
        <row r="13062">
          <cell r="A13062" t="str">
            <v>cpos-176d 14.03</v>
          </cell>
        </row>
        <row r="13063">
          <cell r="A13063" t="str">
            <v>cpos-176d 14.03.020</v>
          </cell>
        </row>
        <row r="13064">
          <cell r="A13064" t="str">
            <v>cpos-176d 14.03.040</v>
          </cell>
        </row>
        <row r="13065">
          <cell r="A13065" t="str">
            <v>cpos-176d 14.03.060</v>
          </cell>
        </row>
        <row r="13066">
          <cell r="A13066" t="str">
            <v>cpos-176d 14.04</v>
          </cell>
        </row>
        <row r="13067">
          <cell r="A13067" t="str">
            <v>cpos-176d 14.04.200</v>
          </cell>
        </row>
        <row r="13068">
          <cell r="A13068" t="str">
            <v>cpos-176d 14.04.210</v>
          </cell>
        </row>
        <row r="13069">
          <cell r="A13069" t="str">
            <v>cpos-176d 14.04.220</v>
          </cell>
        </row>
        <row r="13070">
          <cell r="A13070" t="str">
            <v>cpos-176d 14.05</v>
          </cell>
        </row>
        <row r="13071">
          <cell r="A13071" t="str">
            <v>cpos-176d 14.05.050</v>
          </cell>
        </row>
        <row r="13072">
          <cell r="A13072" t="str">
            <v>cpos-176d 14.05.060</v>
          </cell>
        </row>
        <row r="13073">
          <cell r="A13073" t="str">
            <v>cpos-176d 14.10</v>
          </cell>
        </row>
        <row r="13074">
          <cell r="A13074" t="str">
            <v>cpos-176d 14.10.101</v>
          </cell>
        </row>
        <row r="13075">
          <cell r="A13075" t="str">
            <v>cpos-176d 14.10.111</v>
          </cell>
        </row>
        <row r="13076">
          <cell r="A13076" t="str">
            <v>cpos-176d 14.10.121</v>
          </cell>
        </row>
        <row r="13077">
          <cell r="A13077" t="str">
            <v>cpos-176d 14.11</v>
          </cell>
        </row>
        <row r="13078">
          <cell r="A13078" t="str">
            <v>cpos-176d 14.11.221</v>
          </cell>
        </row>
        <row r="13079">
          <cell r="A13079" t="str">
            <v>cpos-176d 14.11.231</v>
          </cell>
        </row>
        <row r="13080">
          <cell r="A13080" t="str">
            <v>cpos-176d 14.11.261</v>
          </cell>
        </row>
        <row r="13081">
          <cell r="A13081" t="str">
            <v>cpos-176d 14.11.271</v>
          </cell>
        </row>
        <row r="13082">
          <cell r="A13082" t="str">
            <v>cpos-176d 14.15</v>
          </cell>
        </row>
        <row r="13083">
          <cell r="A13083" t="str">
            <v>cpos-176d 14.15.060</v>
          </cell>
        </row>
        <row r="13084">
          <cell r="A13084" t="str">
            <v>cpos-176d 14.15.100</v>
          </cell>
        </row>
        <row r="13085">
          <cell r="A13085" t="str">
            <v>cpos-176d 14.15.120</v>
          </cell>
        </row>
        <row r="13086">
          <cell r="A13086" t="str">
            <v>cpos-176d 14.15.140</v>
          </cell>
        </row>
        <row r="13087">
          <cell r="A13087" t="str">
            <v>cpos-176d 14.20</v>
          </cell>
        </row>
        <row r="13088">
          <cell r="A13088" t="str">
            <v>cpos-176d 14.20.010</v>
          </cell>
        </row>
        <row r="13089">
          <cell r="A13089" t="str">
            <v>cpos-176d 14.20.020</v>
          </cell>
        </row>
        <row r="13090">
          <cell r="A13090" t="str">
            <v>cpos-176d 14.28</v>
          </cell>
        </row>
        <row r="13091">
          <cell r="A13091" t="str">
            <v>cpos-176d 14.28.030</v>
          </cell>
        </row>
        <row r="13092">
          <cell r="A13092" t="str">
            <v>cpos-176d 14.28.100</v>
          </cell>
        </row>
        <row r="13093">
          <cell r="A13093" t="str">
            <v>cpos-176d 14.28.110</v>
          </cell>
        </row>
        <row r="13094">
          <cell r="A13094" t="str">
            <v>cpos-176d 14.28.140</v>
          </cell>
        </row>
        <row r="13095">
          <cell r="A13095" t="str">
            <v>cpos-176d 14.30</v>
          </cell>
        </row>
        <row r="13096">
          <cell r="A13096" t="str">
            <v>cpos-176d 14.30.010</v>
          </cell>
        </row>
        <row r="13097">
          <cell r="A13097" t="str">
            <v>cpos-176d 14.30.020</v>
          </cell>
        </row>
        <row r="13098">
          <cell r="A13098" t="str">
            <v>cpos-176d 14.30.070</v>
          </cell>
        </row>
        <row r="13099">
          <cell r="A13099" t="str">
            <v>cpos-176d 14.30.080</v>
          </cell>
        </row>
        <row r="13100">
          <cell r="A13100" t="str">
            <v>cpos-176d 14.30.110</v>
          </cell>
        </row>
        <row r="13101">
          <cell r="A13101" t="str">
            <v>cpos-176d 14.30.160</v>
          </cell>
        </row>
        <row r="13102">
          <cell r="A13102" t="str">
            <v>cpos-176d 14.30.190</v>
          </cell>
        </row>
        <row r="13103">
          <cell r="A13103" t="str">
            <v>cpos-176d 14.30.230</v>
          </cell>
        </row>
        <row r="13104">
          <cell r="A13104" t="str">
            <v>cpos-176d 14.30.260</v>
          </cell>
        </row>
        <row r="13105">
          <cell r="A13105" t="str">
            <v>cpos-176d 14.30.270</v>
          </cell>
        </row>
        <row r="13106">
          <cell r="A13106" t="str">
            <v>cpos-176d 14.30.300</v>
          </cell>
        </row>
        <row r="13107">
          <cell r="A13107" t="str">
            <v>cpos-176d 14.30.310</v>
          </cell>
        </row>
        <row r="13108">
          <cell r="A13108" t="str">
            <v>cpos-176d 14.30.410</v>
          </cell>
        </row>
        <row r="13109">
          <cell r="A13109" t="str">
            <v>cpos-176d 14.30.440</v>
          </cell>
        </row>
        <row r="13110">
          <cell r="A13110" t="str">
            <v>cpos-176d 14.30.841</v>
          </cell>
        </row>
        <row r="13111">
          <cell r="A13111" t="str">
            <v>cpos-176d 14.30.842</v>
          </cell>
        </row>
        <row r="13112">
          <cell r="A13112" t="str">
            <v>cpos-176d 14.30.843</v>
          </cell>
        </row>
        <row r="13113">
          <cell r="A13113" t="str">
            <v>cpos-176d 14.30.844</v>
          </cell>
        </row>
        <row r="13114">
          <cell r="A13114" t="str">
            <v>cpos-176d 14.30.860</v>
          </cell>
        </row>
        <row r="13115">
          <cell r="A13115" t="str">
            <v>cpos-176d 14.30.870</v>
          </cell>
        </row>
        <row r="13116">
          <cell r="A13116" t="str">
            <v>cpos-176d 14.30.880</v>
          </cell>
        </row>
        <row r="13117">
          <cell r="A13117" t="str">
            <v>cpos-176d 14.30.890</v>
          </cell>
        </row>
        <row r="13118">
          <cell r="A13118" t="str">
            <v>cpos-176d 14.30.900</v>
          </cell>
        </row>
        <row r="13119">
          <cell r="A13119" t="str">
            <v>cpos-176d 14.30.910</v>
          </cell>
        </row>
        <row r="13120">
          <cell r="A13120" t="str">
            <v>cpos-176d 14.30.920</v>
          </cell>
        </row>
        <row r="13121">
          <cell r="A13121" t="str">
            <v>cpos-176d 14.31</v>
          </cell>
        </row>
        <row r="13122">
          <cell r="A13122" t="str">
            <v>cpos-176d 14.31.030</v>
          </cell>
        </row>
        <row r="13123">
          <cell r="A13123" t="str">
            <v>cpos-176d 14.40</v>
          </cell>
        </row>
        <row r="13124">
          <cell r="A13124" t="str">
            <v>cpos-176d 14.40.040</v>
          </cell>
        </row>
        <row r="13125">
          <cell r="A13125" t="str">
            <v>cpos-176d 14.40.060</v>
          </cell>
        </row>
        <row r="13126">
          <cell r="A13126" t="str">
            <v>cpos-176d 14.40.070</v>
          </cell>
        </row>
        <row r="13127">
          <cell r="A13127" t="str">
            <v>cpos-176d 14.40.080</v>
          </cell>
        </row>
        <row r="13128">
          <cell r="A13128" t="str">
            <v>cpos-176d 14.40.090</v>
          </cell>
        </row>
        <row r="13129">
          <cell r="A13129" t="str">
            <v>cpos-176d 14.40.100</v>
          </cell>
        </row>
        <row r="13130">
          <cell r="A13130" t="str">
            <v>cpos-176d 15</v>
          </cell>
        </row>
        <row r="13131">
          <cell r="A13131" t="str">
            <v>cpos-176d 15.01</v>
          </cell>
        </row>
        <row r="13132">
          <cell r="A13132" t="str">
            <v>cpos-176d 15.01.010</v>
          </cell>
        </row>
        <row r="13133">
          <cell r="A13133" t="str">
            <v>cpos-176d 15.01.020</v>
          </cell>
        </row>
        <row r="13134">
          <cell r="A13134" t="str">
            <v>cpos-176d 15.01.030</v>
          </cell>
        </row>
        <row r="13135">
          <cell r="A13135" t="str">
            <v>cpos-176d 15.01.040</v>
          </cell>
        </row>
        <row r="13136">
          <cell r="A13136" t="str">
            <v>cpos-176d 15.01.110</v>
          </cell>
        </row>
        <row r="13137">
          <cell r="A13137" t="str">
            <v>cpos-176d 15.01.120</v>
          </cell>
        </row>
        <row r="13138">
          <cell r="A13138" t="str">
            <v>cpos-176d 15.01.130</v>
          </cell>
        </row>
        <row r="13139">
          <cell r="A13139" t="str">
            <v>cpos-176d 15.01.140</v>
          </cell>
        </row>
        <row r="13140">
          <cell r="A13140" t="str">
            <v>cpos-176d 15.01.210</v>
          </cell>
        </row>
        <row r="13141">
          <cell r="A13141" t="str">
            <v>cpos-176d 15.01.220</v>
          </cell>
        </row>
        <row r="13142">
          <cell r="A13142" t="str">
            <v>cpos-176d 15.01.310</v>
          </cell>
        </row>
        <row r="13143">
          <cell r="A13143" t="str">
            <v>cpos-176d 15.01.320</v>
          </cell>
        </row>
        <row r="13144">
          <cell r="A13144" t="str">
            <v>cpos-176d 15.01.330</v>
          </cell>
        </row>
        <row r="13145">
          <cell r="A13145" t="str">
            <v>cpos-176d 15.03</v>
          </cell>
        </row>
        <row r="13146">
          <cell r="A13146" t="str">
            <v>cpos-176d 15.03.030</v>
          </cell>
        </row>
        <row r="13147">
          <cell r="A13147" t="str">
            <v>cpos-176d 15.03.090</v>
          </cell>
        </row>
        <row r="13148">
          <cell r="A13148" t="str">
            <v>cpos-176d 15.03.110</v>
          </cell>
        </row>
        <row r="13149">
          <cell r="A13149" t="str">
            <v>cpos-176d 15.03.131</v>
          </cell>
        </row>
        <row r="13150">
          <cell r="A13150" t="str">
            <v>cpos-176d 15.03.140</v>
          </cell>
        </row>
        <row r="13151">
          <cell r="A13151" t="str">
            <v>cpos-176d 15.03.150</v>
          </cell>
        </row>
        <row r="13152">
          <cell r="A13152" t="str">
            <v>cpos-176d 15.05</v>
          </cell>
        </row>
        <row r="13153">
          <cell r="A13153" t="str">
            <v>cpos-176d 15.05.290</v>
          </cell>
        </row>
        <row r="13154">
          <cell r="A13154" t="str">
            <v>cpos-176d 15.05.300</v>
          </cell>
        </row>
        <row r="13155">
          <cell r="A13155" t="str">
            <v>cpos-176d 15.05.520</v>
          </cell>
        </row>
        <row r="13156">
          <cell r="A13156" t="str">
            <v>cpos-176d 15.05.530</v>
          </cell>
        </row>
        <row r="13157">
          <cell r="A13157" t="str">
            <v>cpos-176d 15.05.540</v>
          </cell>
        </row>
        <row r="13158">
          <cell r="A13158" t="str">
            <v>cpos-176d 15.20</v>
          </cell>
        </row>
        <row r="13159">
          <cell r="A13159" t="str">
            <v>cpos-176d 15.20.020</v>
          </cell>
        </row>
        <row r="13160">
          <cell r="A13160" t="str">
            <v>cpos-176d 15.20.040</v>
          </cell>
        </row>
        <row r="13161">
          <cell r="A13161" t="str">
            <v>cpos-176d 15.20.060</v>
          </cell>
        </row>
        <row r="13162">
          <cell r="A13162" t="str">
            <v>cpos-176d 16</v>
          </cell>
        </row>
        <row r="13163">
          <cell r="A13163" t="str">
            <v>cpos-176d 16.02</v>
          </cell>
        </row>
        <row r="13164">
          <cell r="A13164" t="str">
            <v>cpos-176d 16.02.010</v>
          </cell>
        </row>
        <row r="13165">
          <cell r="A13165" t="str">
            <v>cpos-176d 16.02.020</v>
          </cell>
        </row>
        <row r="13166">
          <cell r="A13166" t="str">
            <v>cpos-176d 16.02.030</v>
          </cell>
        </row>
        <row r="13167">
          <cell r="A13167" t="str">
            <v>cpos-176d 16.02.045</v>
          </cell>
        </row>
        <row r="13168">
          <cell r="A13168" t="str">
            <v>cpos-176d 16.02.060</v>
          </cell>
        </row>
        <row r="13169">
          <cell r="A13169" t="str">
            <v>cpos-176d 16.02.120</v>
          </cell>
        </row>
        <row r="13170">
          <cell r="A13170" t="str">
            <v>cpos-176d 16.02.230</v>
          </cell>
        </row>
        <row r="13171">
          <cell r="A13171" t="str">
            <v>cpos-176d 16.02.270</v>
          </cell>
        </row>
        <row r="13172">
          <cell r="A13172" t="str">
            <v>cpos-176d 16.03</v>
          </cell>
        </row>
        <row r="13173">
          <cell r="A13173" t="str">
            <v>cpos-176d 16.03.010</v>
          </cell>
        </row>
        <row r="13174">
          <cell r="A13174" t="str">
            <v>cpos-176d 16.03.020</v>
          </cell>
        </row>
        <row r="13175">
          <cell r="A13175" t="str">
            <v>cpos-176d 16.03.030</v>
          </cell>
        </row>
        <row r="13176">
          <cell r="A13176" t="str">
            <v>cpos-176d 16.03.040</v>
          </cell>
        </row>
        <row r="13177">
          <cell r="A13177" t="str">
            <v>cpos-176d 16.03.300</v>
          </cell>
        </row>
        <row r="13178">
          <cell r="A13178" t="str">
            <v>cpos-176d 16.03.310</v>
          </cell>
        </row>
        <row r="13179">
          <cell r="A13179" t="str">
            <v>cpos-176d 16.03.320</v>
          </cell>
        </row>
        <row r="13180">
          <cell r="A13180" t="str">
            <v>cpos-176d 16.03.330</v>
          </cell>
        </row>
        <row r="13181">
          <cell r="A13181" t="str">
            <v>cpos-176d 16.03.360</v>
          </cell>
        </row>
        <row r="13182">
          <cell r="A13182" t="str">
            <v>cpos-176d 16.03.370</v>
          </cell>
        </row>
        <row r="13183">
          <cell r="A13183" t="str">
            <v>cpos-176d 16.03.400</v>
          </cell>
        </row>
        <row r="13184">
          <cell r="A13184" t="str">
            <v>cpos-176d 16.10</v>
          </cell>
        </row>
        <row r="13185">
          <cell r="A13185" t="str">
            <v>cpos-176d 16.10.020</v>
          </cell>
        </row>
        <row r="13186">
          <cell r="A13186" t="str">
            <v>cpos-176d 16.10.100</v>
          </cell>
        </row>
        <row r="13187">
          <cell r="A13187" t="str">
            <v>cpos-176d 16.12</v>
          </cell>
        </row>
        <row r="13188">
          <cell r="A13188" t="str">
            <v>cpos-176d 16.12.020</v>
          </cell>
        </row>
        <row r="13189">
          <cell r="A13189" t="str">
            <v>cpos-176d 16.12.040</v>
          </cell>
        </row>
        <row r="13190">
          <cell r="A13190" t="str">
            <v>cpos-176d 16.12.050</v>
          </cell>
        </row>
        <row r="13191">
          <cell r="A13191" t="str">
            <v>cpos-176d 16.12.060</v>
          </cell>
        </row>
        <row r="13192">
          <cell r="A13192" t="str">
            <v>cpos-176d 16.12.200</v>
          </cell>
        </row>
        <row r="13193">
          <cell r="A13193" t="str">
            <v>cpos-176d 16.12.220</v>
          </cell>
        </row>
        <row r="13194">
          <cell r="A13194" t="str">
            <v>cpos-176d 16.13</v>
          </cell>
        </row>
        <row r="13195">
          <cell r="A13195" t="str">
            <v>cpos-176d 16.13.060</v>
          </cell>
        </row>
        <row r="13196">
          <cell r="A13196" t="str">
            <v>cpos-176d 16.13.070</v>
          </cell>
        </row>
        <row r="13197">
          <cell r="A13197" t="str">
            <v>cpos-176d 16.13.130</v>
          </cell>
        </row>
        <row r="13198">
          <cell r="A13198" t="str">
            <v>cpos-176d 16.13.140</v>
          </cell>
        </row>
        <row r="13199">
          <cell r="A13199" t="str">
            <v>cpos-176d 16.16</v>
          </cell>
        </row>
        <row r="13200">
          <cell r="A13200" t="str">
            <v>cpos-176d 16.16.040</v>
          </cell>
        </row>
        <row r="13201">
          <cell r="A13201" t="str">
            <v>cpos-176d 16.16.160</v>
          </cell>
        </row>
        <row r="13202">
          <cell r="A13202" t="str">
            <v>cpos-176d 16.16.400</v>
          </cell>
        </row>
        <row r="13203">
          <cell r="A13203" t="str">
            <v>cpos-176d 16.20</v>
          </cell>
        </row>
        <row r="13204">
          <cell r="A13204" t="str">
            <v>cpos-176d 16.20.020</v>
          </cell>
        </row>
        <row r="13205">
          <cell r="A13205" t="str">
            <v>cpos-176d 16.20.040</v>
          </cell>
        </row>
        <row r="13206">
          <cell r="A13206" t="str">
            <v>cpos-176d 16.30</v>
          </cell>
        </row>
        <row r="13207">
          <cell r="A13207" t="str">
            <v>cpos-176d 16.30.020</v>
          </cell>
        </row>
        <row r="13208">
          <cell r="A13208" t="str">
            <v>cpos-176d 16.32</v>
          </cell>
        </row>
        <row r="13209">
          <cell r="A13209" t="str">
            <v>cpos-176d 16.32.070</v>
          </cell>
        </row>
        <row r="13210">
          <cell r="A13210" t="str">
            <v>cpos-176d 16.32.120</v>
          </cell>
        </row>
        <row r="13211">
          <cell r="A13211" t="str">
            <v>cpos-176d 16.32.130</v>
          </cell>
        </row>
        <row r="13212">
          <cell r="A13212" t="str">
            <v>cpos-176d 16.33</v>
          </cell>
        </row>
        <row r="13213">
          <cell r="A13213" t="str">
            <v>cpos-176d 16.33.022</v>
          </cell>
        </row>
        <row r="13214">
          <cell r="A13214" t="str">
            <v>cpos-176d 16.33.052</v>
          </cell>
        </row>
        <row r="13215">
          <cell r="A13215" t="str">
            <v>cpos-176d 16.33.062</v>
          </cell>
        </row>
        <row r="13216">
          <cell r="A13216" t="str">
            <v>cpos-176d 16.33.082</v>
          </cell>
        </row>
        <row r="13217">
          <cell r="A13217" t="str">
            <v>cpos-176d 16.33.102</v>
          </cell>
        </row>
        <row r="13218">
          <cell r="A13218" t="str">
            <v>cpos-176d 16.33.400</v>
          </cell>
        </row>
        <row r="13219">
          <cell r="A13219" t="str">
            <v>cpos-176d 16.33.410</v>
          </cell>
        </row>
        <row r="13220">
          <cell r="A13220" t="str">
            <v>cpos-176d 16.40</v>
          </cell>
        </row>
        <row r="13221">
          <cell r="A13221" t="str">
            <v>cpos-176d 16.40.040</v>
          </cell>
        </row>
        <row r="13222">
          <cell r="A13222" t="str">
            <v>cpos-176d 16.40.060</v>
          </cell>
        </row>
        <row r="13223">
          <cell r="A13223" t="str">
            <v>cpos-176d 16.40.080</v>
          </cell>
        </row>
        <row r="13224">
          <cell r="A13224" t="str">
            <v>cpos-176d 16.40.090</v>
          </cell>
        </row>
        <row r="13225">
          <cell r="A13225" t="str">
            <v>cpos-176d 16.40.120</v>
          </cell>
        </row>
        <row r="13226">
          <cell r="A13226" t="str">
            <v>cpos-176d 16.40.140</v>
          </cell>
        </row>
        <row r="13227">
          <cell r="A13227" t="str">
            <v>cpos-176d 16.40.150</v>
          </cell>
        </row>
        <row r="13228">
          <cell r="A13228" t="str">
            <v>cpos-176d 17</v>
          </cell>
        </row>
        <row r="13229">
          <cell r="A13229" t="str">
            <v>cpos-176d 17.01</v>
          </cell>
        </row>
        <row r="13230">
          <cell r="A13230" t="str">
            <v>cpos-176d 17.01.010</v>
          </cell>
        </row>
        <row r="13231">
          <cell r="A13231" t="str">
            <v>cpos-176d 17.01.020</v>
          </cell>
        </row>
        <row r="13232">
          <cell r="A13232" t="str">
            <v>cpos-176d 17.01.040</v>
          </cell>
        </row>
        <row r="13233">
          <cell r="A13233" t="str">
            <v>cpos-176d 17.01.050</v>
          </cell>
        </row>
        <row r="13234">
          <cell r="A13234" t="str">
            <v>cpos-176d 17.01.060</v>
          </cell>
        </row>
        <row r="13235">
          <cell r="A13235" t="str">
            <v>cpos-176d 17.01.120</v>
          </cell>
        </row>
        <row r="13236">
          <cell r="A13236" t="str">
            <v>cpos-176d 17.02</v>
          </cell>
        </row>
        <row r="13237">
          <cell r="A13237" t="str">
            <v>cpos-176d 17.02.020</v>
          </cell>
        </row>
        <row r="13238">
          <cell r="A13238" t="str">
            <v>cpos-176d 17.02.030</v>
          </cell>
        </row>
        <row r="13239">
          <cell r="A13239" t="str">
            <v>cpos-176d 17.02.040</v>
          </cell>
        </row>
        <row r="13240">
          <cell r="A13240" t="str">
            <v>cpos-176d 17.02.060</v>
          </cell>
        </row>
        <row r="13241">
          <cell r="A13241" t="str">
            <v>cpos-176d 17.02.080</v>
          </cell>
        </row>
        <row r="13242">
          <cell r="A13242" t="str">
            <v>cpos-176d 17.02.120</v>
          </cell>
        </row>
        <row r="13243">
          <cell r="A13243" t="str">
            <v>cpos-176d 17.02.140</v>
          </cell>
        </row>
        <row r="13244">
          <cell r="A13244" t="str">
            <v>cpos-176d 17.02.220</v>
          </cell>
        </row>
        <row r="13245">
          <cell r="A13245" t="str">
            <v>cpos-176d 17.02.260</v>
          </cell>
        </row>
        <row r="13246">
          <cell r="A13246" t="str">
            <v>cpos-176d 17.02.330</v>
          </cell>
        </row>
        <row r="13247">
          <cell r="A13247" t="str">
            <v>cpos-176d 17.03</v>
          </cell>
        </row>
        <row r="13248">
          <cell r="A13248" t="str">
            <v>cpos-176d 17.03.020</v>
          </cell>
        </row>
        <row r="13249">
          <cell r="A13249" t="str">
            <v>cpos-176d 17.03.040</v>
          </cell>
        </row>
        <row r="13250">
          <cell r="A13250" t="str">
            <v>cpos-176d 17.03.060</v>
          </cell>
        </row>
        <row r="13251">
          <cell r="A13251" t="str">
            <v>cpos-176d 17.03.080</v>
          </cell>
        </row>
        <row r="13252">
          <cell r="A13252" t="str">
            <v>cpos-176d 17.03.100</v>
          </cell>
        </row>
        <row r="13253">
          <cell r="A13253" t="str">
            <v>cpos-176d 17.03.200</v>
          </cell>
        </row>
        <row r="13254">
          <cell r="A13254" t="str">
            <v>cpos-176d 17.03.300</v>
          </cell>
        </row>
        <row r="13255">
          <cell r="A13255" t="str">
            <v>cpos-176d 17.03.310</v>
          </cell>
        </row>
        <row r="13256">
          <cell r="A13256" t="str">
            <v>cpos-176d 17.03.320</v>
          </cell>
        </row>
        <row r="13257">
          <cell r="A13257" t="str">
            <v>cpos-176d 17.03.330</v>
          </cell>
        </row>
        <row r="13258">
          <cell r="A13258" t="str">
            <v>cpos-176d 17.04</v>
          </cell>
        </row>
        <row r="13259">
          <cell r="A13259" t="str">
            <v>cpos-176d 17.04.020</v>
          </cell>
        </row>
        <row r="13260">
          <cell r="A13260" t="str">
            <v>cpos-176d 17.04.040</v>
          </cell>
        </row>
        <row r="13261">
          <cell r="A13261" t="str">
            <v>cpos-176d 17.05</v>
          </cell>
        </row>
        <row r="13262">
          <cell r="A13262" t="str">
            <v>cpos-176d 17.05.020</v>
          </cell>
        </row>
        <row r="13263">
          <cell r="A13263" t="str">
            <v>cpos-176d 17.05.070</v>
          </cell>
        </row>
        <row r="13264">
          <cell r="A13264" t="str">
            <v>cpos-176d 17.05.100</v>
          </cell>
        </row>
        <row r="13265">
          <cell r="A13265" t="str">
            <v>cpos-176d 17.05.320</v>
          </cell>
        </row>
        <row r="13266">
          <cell r="A13266" t="str">
            <v>cpos-176d 17.05.420</v>
          </cell>
        </row>
        <row r="13267">
          <cell r="A13267" t="str">
            <v>cpos-176d 17.10</v>
          </cell>
        </row>
        <row r="13268">
          <cell r="A13268" t="str">
            <v>cpos-176d 17.10.020</v>
          </cell>
        </row>
        <row r="13269">
          <cell r="A13269" t="str">
            <v>cpos-176d 17.10.100</v>
          </cell>
        </row>
        <row r="13270">
          <cell r="A13270" t="str">
            <v>cpos-176d 17.10.120</v>
          </cell>
        </row>
        <row r="13271">
          <cell r="A13271" t="str">
            <v>cpos-176d 17.10.200</v>
          </cell>
        </row>
        <row r="13272">
          <cell r="A13272" t="str">
            <v>cpos-176d 17.10.410</v>
          </cell>
        </row>
        <row r="13273">
          <cell r="A13273" t="str">
            <v>cpos-176d 17.10.430</v>
          </cell>
        </row>
        <row r="13274">
          <cell r="A13274" t="str">
            <v>cpos-176d 17.12</v>
          </cell>
        </row>
        <row r="13275">
          <cell r="A13275" t="str">
            <v>cpos-176d 17.12.060</v>
          </cell>
        </row>
        <row r="13276">
          <cell r="A13276" t="str">
            <v>cpos-176d 17.12.100</v>
          </cell>
        </row>
        <row r="13277">
          <cell r="A13277" t="str">
            <v>cpos-176d 17.12.120</v>
          </cell>
        </row>
        <row r="13278">
          <cell r="A13278" t="str">
            <v>cpos-176d 17.12.140</v>
          </cell>
        </row>
        <row r="13279">
          <cell r="A13279" t="str">
            <v>cpos-176d 17.12.240</v>
          </cell>
        </row>
        <row r="13280">
          <cell r="A13280" t="str">
            <v>cpos-176d 17.12.300</v>
          </cell>
        </row>
        <row r="13281">
          <cell r="A13281" t="str">
            <v>cpos-176d 17.20</v>
          </cell>
        </row>
        <row r="13282">
          <cell r="A13282" t="str">
            <v>cpos-176d 17.20.020</v>
          </cell>
        </row>
        <row r="13283">
          <cell r="A13283" t="str">
            <v>cpos-176d 17.20.040</v>
          </cell>
        </row>
        <row r="13284">
          <cell r="A13284" t="str">
            <v>cpos-176d 17.20.050</v>
          </cell>
        </row>
        <row r="13285">
          <cell r="A13285" t="str">
            <v>cpos-176d 17.20.060</v>
          </cell>
        </row>
        <row r="13286">
          <cell r="A13286" t="str">
            <v>cpos-176d 17.20.140</v>
          </cell>
        </row>
        <row r="13287">
          <cell r="A13287" t="str">
            <v>cpos-176d 17.40</v>
          </cell>
        </row>
        <row r="13288">
          <cell r="A13288" t="str">
            <v>cpos-176d 17.40.010</v>
          </cell>
        </row>
        <row r="13289">
          <cell r="A13289" t="str">
            <v>cpos-176d 17.40.020</v>
          </cell>
        </row>
        <row r="13290">
          <cell r="A13290" t="str">
            <v>cpos-176d 17.40.030</v>
          </cell>
        </row>
        <row r="13291">
          <cell r="A13291" t="str">
            <v>cpos-176d 17.40.070</v>
          </cell>
        </row>
        <row r="13292">
          <cell r="A13292" t="str">
            <v>cpos-176d 17.40.110</v>
          </cell>
        </row>
        <row r="13293">
          <cell r="A13293" t="str">
            <v>cpos-176d 17.40.150</v>
          </cell>
        </row>
        <row r="13294">
          <cell r="A13294" t="str">
            <v>cpos-176d 17.40.160</v>
          </cell>
        </row>
        <row r="13295">
          <cell r="A13295" t="str">
            <v>cpos-176d 17.40.180</v>
          </cell>
        </row>
        <row r="13296">
          <cell r="A13296" t="str">
            <v>cpos-176d 17.40.190</v>
          </cell>
        </row>
        <row r="13297">
          <cell r="A13297" t="str">
            <v>cpos-176d 18</v>
          </cell>
        </row>
        <row r="13298">
          <cell r="A13298" t="str">
            <v>cpos-176d 18.05</v>
          </cell>
        </row>
        <row r="13299">
          <cell r="A13299" t="str">
            <v>cpos-176d 18.05.020</v>
          </cell>
        </row>
        <row r="13300">
          <cell r="A13300" t="str">
            <v>cpos-176d 18.06</v>
          </cell>
        </row>
        <row r="13301">
          <cell r="A13301" t="str">
            <v>cpos-176d 18.06.022</v>
          </cell>
        </row>
        <row r="13302">
          <cell r="A13302" t="str">
            <v>cpos-176d 18.06.023</v>
          </cell>
        </row>
        <row r="13303">
          <cell r="A13303" t="str">
            <v>cpos-176d 18.06.062</v>
          </cell>
        </row>
        <row r="13304">
          <cell r="A13304" t="str">
            <v>cpos-176d 18.06.063</v>
          </cell>
        </row>
        <row r="13305">
          <cell r="A13305" t="str">
            <v>cpos-176d 18.06.102</v>
          </cell>
        </row>
        <row r="13306">
          <cell r="A13306" t="str">
            <v>cpos-176d 18.06.103</v>
          </cell>
        </row>
        <row r="13307">
          <cell r="A13307" t="str">
            <v>cpos-176d 18.06.142</v>
          </cell>
        </row>
        <row r="13308">
          <cell r="A13308" t="str">
            <v>cpos-176d 18.06.143</v>
          </cell>
        </row>
        <row r="13309">
          <cell r="A13309" t="str">
            <v>cpos-176d 18.06.182</v>
          </cell>
        </row>
        <row r="13310">
          <cell r="A13310" t="str">
            <v>cpos-176d 18.06.183</v>
          </cell>
        </row>
        <row r="13311">
          <cell r="A13311" t="str">
            <v>cpos-176d 18.06.222</v>
          </cell>
        </row>
        <row r="13312">
          <cell r="A13312" t="str">
            <v>cpos-176d 18.06.223</v>
          </cell>
        </row>
        <row r="13313">
          <cell r="A13313" t="str">
            <v>cpos-176d 18.06.302</v>
          </cell>
        </row>
        <row r="13314">
          <cell r="A13314" t="str">
            <v>cpos-176d 18.06.303</v>
          </cell>
        </row>
        <row r="13315">
          <cell r="A13315" t="str">
            <v>cpos-176d 18.06.350</v>
          </cell>
        </row>
        <row r="13316">
          <cell r="A13316" t="str">
            <v>cpos-176d 18.06.400</v>
          </cell>
        </row>
        <row r="13317">
          <cell r="A13317" t="str">
            <v>cpos-176d 18.06.410</v>
          </cell>
        </row>
        <row r="13318">
          <cell r="A13318" t="str">
            <v>cpos-176d 18.06.420</v>
          </cell>
        </row>
        <row r="13319">
          <cell r="A13319" t="str">
            <v>cpos-176d 18.06.430</v>
          </cell>
        </row>
        <row r="13320">
          <cell r="A13320" t="str">
            <v>cpos-176d 18.06.500</v>
          </cell>
        </row>
        <row r="13321">
          <cell r="A13321" t="str">
            <v>cpos-176d 18.06.510</v>
          </cell>
        </row>
        <row r="13322">
          <cell r="A13322" t="str">
            <v>cpos-176d 18.06.520</v>
          </cell>
        </row>
        <row r="13323">
          <cell r="A13323" t="str">
            <v>cpos-176d 18.06.530</v>
          </cell>
        </row>
        <row r="13324">
          <cell r="A13324" t="str">
            <v>cpos-176d 18.07</v>
          </cell>
        </row>
        <row r="13325">
          <cell r="A13325" t="str">
            <v>cpos-176d 18.07.020</v>
          </cell>
        </row>
        <row r="13326">
          <cell r="A13326" t="str">
            <v>cpos-176d 18.07.040</v>
          </cell>
        </row>
        <row r="13327">
          <cell r="A13327" t="str">
            <v>cpos-176d 18.07.080</v>
          </cell>
        </row>
        <row r="13328">
          <cell r="A13328" t="str">
            <v>cpos-176d 18.07.160</v>
          </cell>
        </row>
        <row r="13329">
          <cell r="A13329" t="str">
            <v>cpos-176d 18.07.170</v>
          </cell>
        </row>
        <row r="13330">
          <cell r="A13330" t="str">
            <v>cpos-176d 18.07.200</v>
          </cell>
        </row>
        <row r="13331">
          <cell r="A13331" t="str">
            <v>cpos-176d 18.07.210</v>
          </cell>
        </row>
        <row r="13332">
          <cell r="A13332" t="str">
            <v>cpos-176d 18.07.220</v>
          </cell>
        </row>
        <row r="13333">
          <cell r="A13333" t="str">
            <v>cpos-176d 18.07.230</v>
          </cell>
        </row>
        <row r="13334">
          <cell r="A13334" t="str">
            <v>cpos-176d 18.07.250</v>
          </cell>
        </row>
        <row r="13335">
          <cell r="A13335" t="str">
            <v>cpos-176d 18.07.300</v>
          </cell>
        </row>
        <row r="13336">
          <cell r="A13336" t="str">
            <v>cpos-176d 18.07.310</v>
          </cell>
        </row>
        <row r="13337">
          <cell r="A13337" t="str">
            <v>cpos-176d 18.08</v>
          </cell>
        </row>
        <row r="13338">
          <cell r="A13338" t="str">
            <v>cpos-176d 18.08.032</v>
          </cell>
        </row>
        <row r="13339">
          <cell r="A13339" t="str">
            <v>cpos-176d 18.08.042</v>
          </cell>
        </row>
        <row r="13340">
          <cell r="A13340" t="str">
            <v>cpos-176d 18.08.062</v>
          </cell>
        </row>
        <row r="13341">
          <cell r="A13341" t="str">
            <v>cpos-176d 18.08.072</v>
          </cell>
        </row>
        <row r="13342">
          <cell r="A13342" t="str">
            <v>cpos-176d 18.08.090</v>
          </cell>
        </row>
        <row r="13343">
          <cell r="A13343" t="str">
            <v>cpos-176d 18.08.100</v>
          </cell>
        </row>
        <row r="13344">
          <cell r="A13344" t="str">
            <v>cpos-176d 18.08.110</v>
          </cell>
        </row>
        <row r="13345">
          <cell r="A13345" t="str">
            <v>cpos-176d 18.08.120</v>
          </cell>
        </row>
        <row r="13346">
          <cell r="A13346" t="str">
            <v>cpos-176d 18.08.130</v>
          </cell>
        </row>
        <row r="13347">
          <cell r="A13347" t="str">
            <v>cpos-176d 18.08.140</v>
          </cell>
        </row>
        <row r="13348">
          <cell r="A13348" t="str">
            <v>cpos-176d 18.08.152</v>
          </cell>
        </row>
        <row r="13349">
          <cell r="A13349" t="str">
            <v>cpos-176d 18.08.162</v>
          </cell>
        </row>
        <row r="13350">
          <cell r="A13350" t="str">
            <v>cpos-176d 18.08.170</v>
          </cell>
        </row>
        <row r="13351">
          <cell r="A13351" t="str">
            <v>cpos-176d 18.08.180</v>
          </cell>
        </row>
        <row r="13352">
          <cell r="A13352" t="str">
            <v>cpos-176d 18.11</v>
          </cell>
        </row>
        <row r="13353">
          <cell r="A13353" t="str">
            <v>cpos-176d 18.11.012</v>
          </cell>
        </row>
        <row r="13354">
          <cell r="A13354" t="str">
            <v>cpos-176d 18.11.022</v>
          </cell>
        </row>
        <row r="13355">
          <cell r="A13355" t="str">
            <v>cpos-176d 18.11.032</v>
          </cell>
        </row>
        <row r="13356">
          <cell r="A13356" t="str">
            <v>cpos-176d 18.11.042</v>
          </cell>
        </row>
        <row r="13357">
          <cell r="A13357" t="str">
            <v>cpos-176d 18.11.052</v>
          </cell>
        </row>
        <row r="13358">
          <cell r="A13358" t="str">
            <v>cpos-176d 18.12</v>
          </cell>
        </row>
        <row r="13359">
          <cell r="A13359" t="str">
            <v>cpos-176d 18.12.020</v>
          </cell>
        </row>
        <row r="13360">
          <cell r="A13360" t="str">
            <v>cpos-176d 18.12.120</v>
          </cell>
        </row>
        <row r="13361">
          <cell r="A13361" t="str">
            <v>cpos-176d 18.12.140</v>
          </cell>
        </row>
        <row r="13362">
          <cell r="A13362" t="str">
            <v>cpos-176d 18.13</v>
          </cell>
        </row>
        <row r="13363">
          <cell r="A13363" t="str">
            <v>cpos-176d 18.13.010</v>
          </cell>
        </row>
        <row r="13364">
          <cell r="A13364" t="str">
            <v>cpos-176d 18.13.020</v>
          </cell>
        </row>
        <row r="13365">
          <cell r="A13365" t="str">
            <v>cpos-176d 18.13.202</v>
          </cell>
        </row>
        <row r="13366">
          <cell r="A13366" t="str">
            <v>cpos-176d 19</v>
          </cell>
        </row>
        <row r="13367">
          <cell r="A13367" t="str">
            <v>cpos-176d 19.01</v>
          </cell>
        </row>
        <row r="13368">
          <cell r="A13368" t="str">
            <v>cpos-176d 19.01.010</v>
          </cell>
        </row>
        <row r="13369">
          <cell r="A13369" t="str">
            <v>cpos-176d 19.01.020</v>
          </cell>
        </row>
        <row r="13370">
          <cell r="A13370" t="str">
            <v>cpos-176d 19.01.040</v>
          </cell>
        </row>
        <row r="13371">
          <cell r="A13371" t="str">
            <v>cpos-176d 19.01.060</v>
          </cell>
        </row>
        <row r="13372">
          <cell r="A13372" t="str">
            <v>cpos-176d 19.01.120</v>
          </cell>
        </row>
        <row r="13373">
          <cell r="A13373" t="str">
            <v>cpos-176d 19.01.320</v>
          </cell>
        </row>
        <row r="13374">
          <cell r="A13374" t="str">
            <v>cpos-176d 19.01.390</v>
          </cell>
        </row>
        <row r="13375">
          <cell r="A13375" t="str">
            <v>cpos-176d 19.01.410</v>
          </cell>
        </row>
        <row r="13376">
          <cell r="A13376" t="str">
            <v>cpos-176d 19.01.420</v>
          </cell>
        </row>
        <row r="13377">
          <cell r="A13377" t="str">
            <v>cpos-176d 19.01.430</v>
          </cell>
        </row>
        <row r="13378">
          <cell r="A13378" t="str">
            <v>cpos-176d 19.01.440</v>
          </cell>
        </row>
        <row r="13379">
          <cell r="A13379" t="str">
            <v>cpos-176d 19.02</v>
          </cell>
        </row>
        <row r="13380">
          <cell r="A13380" t="str">
            <v>cpos-176d 19.02.020</v>
          </cell>
        </row>
        <row r="13381">
          <cell r="A13381" t="str">
            <v>cpos-176d 19.02.040</v>
          </cell>
        </row>
        <row r="13382">
          <cell r="A13382" t="str">
            <v>cpos-176d 19.02.060</v>
          </cell>
        </row>
        <row r="13383">
          <cell r="A13383" t="str">
            <v>cpos-176d 19.02.080</v>
          </cell>
        </row>
        <row r="13384">
          <cell r="A13384" t="str">
            <v>cpos-176d 19.02.220</v>
          </cell>
        </row>
        <row r="13385">
          <cell r="A13385" t="str">
            <v>cpos-176d 19.02.240</v>
          </cell>
        </row>
        <row r="13386">
          <cell r="A13386" t="str">
            <v>cpos-176d 19.02.250</v>
          </cell>
        </row>
        <row r="13387">
          <cell r="A13387" t="str">
            <v>cpos-176d 19.03</v>
          </cell>
        </row>
        <row r="13388">
          <cell r="A13388" t="str">
            <v>cpos-176d 19.03.020</v>
          </cell>
        </row>
        <row r="13389">
          <cell r="A13389" t="str">
            <v>cpos-176d 19.03.060</v>
          </cell>
        </row>
        <row r="13390">
          <cell r="A13390" t="str">
            <v>cpos-176d 19.03.090</v>
          </cell>
        </row>
        <row r="13391">
          <cell r="A13391" t="str">
            <v>cpos-176d 19.03.100</v>
          </cell>
        </row>
        <row r="13392">
          <cell r="A13392" t="str">
            <v>cpos-176d 19.03.110</v>
          </cell>
        </row>
        <row r="13393">
          <cell r="A13393" t="str">
            <v>cpos-176d 19.03.220</v>
          </cell>
        </row>
        <row r="13394">
          <cell r="A13394" t="str">
            <v>cpos-176d 19.03.260</v>
          </cell>
        </row>
        <row r="13395">
          <cell r="A13395" t="str">
            <v>cpos-176d 19.03.270</v>
          </cell>
        </row>
        <row r="13396">
          <cell r="A13396" t="str">
            <v>cpos-176d 19.03.290</v>
          </cell>
        </row>
        <row r="13397">
          <cell r="A13397" t="str">
            <v>cpos-176d 19.20</v>
          </cell>
        </row>
        <row r="13398">
          <cell r="A13398" t="str">
            <v>cpos-176d 19.20.020</v>
          </cell>
        </row>
        <row r="13399">
          <cell r="A13399" t="str">
            <v>cpos-176d 20</v>
          </cell>
        </row>
        <row r="13400">
          <cell r="A13400" t="str">
            <v>cpos-176d 20.01</v>
          </cell>
        </row>
        <row r="13401">
          <cell r="A13401" t="str">
            <v>cpos-176d 20.01.040</v>
          </cell>
        </row>
        <row r="13402">
          <cell r="A13402" t="str">
            <v>cpos-176d 20.03</v>
          </cell>
        </row>
        <row r="13403">
          <cell r="A13403" t="str">
            <v>cpos-176d 20.03.010</v>
          </cell>
        </row>
        <row r="13404">
          <cell r="A13404" t="str">
            <v>cpos-176d 20.04</v>
          </cell>
        </row>
        <row r="13405">
          <cell r="A13405" t="str">
            <v>cpos-176d 20.04.020</v>
          </cell>
        </row>
        <row r="13406">
          <cell r="A13406" t="str">
            <v>cpos-176d 20.10</v>
          </cell>
        </row>
        <row r="13407">
          <cell r="A13407" t="str">
            <v>cpos-176d 20.10.040</v>
          </cell>
        </row>
        <row r="13408">
          <cell r="A13408" t="str">
            <v>cpos-176d 20.10.120</v>
          </cell>
        </row>
        <row r="13409">
          <cell r="A13409" t="str">
            <v>cpos-176d 20.20</v>
          </cell>
        </row>
        <row r="13410">
          <cell r="A13410" t="str">
            <v>cpos-176d 20.20.020</v>
          </cell>
        </row>
        <row r="13411">
          <cell r="A13411" t="str">
            <v>cpos-176d 20.20.040</v>
          </cell>
        </row>
        <row r="13412">
          <cell r="A13412" t="str">
            <v>cpos-176d 20.20.100</v>
          </cell>
        </row>
        <row r="13413">
          <cell r="A13413" t="str">
            <v>cpos-176d 20.20.200</v>
          </cell>
        </row>
        <row r="13414">
          <cell r="A13414" t="str">
            <v>cpos-176d 20.20.220</v>
          </cell>
        </row>
        <row r="13415">
          <cell r="A13415" t="str">
            <v>cpos-176d 21</v>
          </cell>
        </row>
        <row r="13416">
          <cell r="A13416" t="str">
            <v>cpos-176d 21.01</v>
          </cell>
        </row>
        <row r="13417">
          <cell r="A13417" t="str">
            <v>cpos-176d 21.01.100</v>
          </cell>
        </row>
        <row r="13418">
          <cell r="A13418" t="str">
            <v>cpos-176d 21.01.160</v>
          </cell>
        </row>
        <row r="13419">
          <cell r="A13419" t="str">
            <v>cpos-176d 21.02</v>
          </cell>
        </row>
        <row r="13420">
          <cell r="A13420" t="str">
            <v>cpos-176d 21.02.050</v>
          </cell>
        </row>
        <row r="13421">
          <cell r="A13421" t="str">
            <v>cpos-176d 21.02.060</v>
          </cell>
        </row>
        <row r="13422">
          <cell r="A13422" t="str">
            <v>cpos-176d 21.02.071</v>
          </cell>
        </row>
        <row r="13423">
          <cell r="A13423" t="str">
            <v>cpos-176d 21.02.271</v>
          </cell>
        </row>
        <row r="13424">
          <cell r="A13424" t="str">
            <v>cpos-176d 21.02.281</v>
          </cell>
        </row>
        <row r="13425">
          <cell r="A13425" t="str">
            <v>cpos-176d 21.02.291</v>
          </cell>
        </row>
        <row r="13426">
          <cell r="A13426" t="str">
            <v>cpos-176d 21.02.310</v>
          </cell>
        </row>
        <row r="13427">
          <cell r="A13427" t="str">
            <v>cpos-176d 21.02.311</v>
          </cell>
        </row>
        <row r="13428">
          <cell r="A13428" t="str">
            <v>cpos-176d 21.02.320</v>
          </cell>
        </row>
        <row r="13429">
          <cell r="A13429" t="str">
            <v>cpos-176d 21.03</v>
          </cell>
        </row>
        <row r="13430">
          <cell r="A13430" t="str">
            <v>cpos-176d 21.03.010</v>
          </cell>
        </row>
        <row r="13431">
          <cell r="A13431" t="str">
            <v>cpos-176d 21.03.090</v>
          </cell>
        </row>
        <row r="13432">
          <cell r="A13432" t="str">
            <v>cpos-176d 21.03.151</v>
          </cell>
        </row>
        <row r="13433">
          <cell r="A13433" t="str">
            <v>cpos-176d 21.03.152</v>
          </cell>
        </row>
        <row r="13434">
          <cell r="A13434" t="str">
            <v>cpos-176d 21.04</v>
          </cell>
        </row>
        <row r="13435">
          <cell r="A13435" t="str">
            <v>cpos-176d 21.04.100</v>
          </cell>
        </row>
        <row r="13436">
          <cell r="A13436" t="str">
            <v>cpos-176d 21.04.110</v>
          </cell>
        </row>
        <row r="13437">
          <cell r="A13437" t="str">
            <v>cpos-176d 21.05</v>
          </cell>
        </row>
        <row r="13438">
          <cell r="A13438" t="str">
            <v>cpos-176d 21.05.010</v>
          </cell>
        </row>
        <row r="13439">
          <cell r="A13439" t="str">
            <v>cpos-176d 21.05.100</v>
          </cell>
        </row>
        <row r="13440">
          <cell r="A13440" t="str">
            <v>cpos-176d 21.07</v>
          </cell>
        </row>
        <row r="13441">
          <cell r="A13441" t="str">
            <v>cpos-176d 21.07.010</v>
          </cell>
        </row>
        <row r="13442">
          <cell r="A13442" t="str">
            <v>cpos-176d 21.10</v>
          </cell>
        </row>
        <row r="13443">
          <cell r="A13443" t="str">
            <v>cpos-176d 21.10.050</v>
          </cell>
        </row>
        <row r="13444">
          <cell r="A13444" t="str">
            <v>cpos-176d 21.10.051</v>
          </cell>
        </row>
        <row r="13445">
          <cell r="A13445" t="str">
            <v>cpos-176d 21.10.061</v>
          </cell>
        </row>
        <row r="13446">
          <cell r="A13446" t="str">
            <v>cpos-176d 21.10.071</v>
          </cell>
        </row>
        <row r="13447">
          <cell r="A13447" t="str">
            <v>cpos-176d 21.10.081</v>
          </cell>
        </row>
        <row r="13448">
          <cell r="A13448" t="str">
            <v>cpos-176d 21.10.210</v>
          </cell>
        </row>
        <row r="13449">
          <cell r="A13449" t="str">
            <v>cpos-176d 21.10.220</v>
          </cell>
        </row>
        <row r="13450">
          <cell r="A13450" t="str">
            <v>cpos-176d 21.10.250</v>
          </cell>
        </row>
        <row r="13451">
          <cell r="A13451" t="str">
            <v>cpos-176d 21.11</v>
          </cell>
        </row>
        <row r="13452">
          <cell r="A13452" t="str">
            <v>cpos-176d 21.11.050</v>
          </cell>
        </row>
        <row r="13453">
          <cell r="A13453" t="str">
            <v>cpos-176d 21.11.131</v>
          </cell>
        </row>
        <row r="13454">
          <cell r="A13454" t="str">
            <v>cpos-176d 21.20</v>
          </cell>
        </row>
        <row r="13455">
          <cell r="A13455" t="str">
            <v>cpos-176d 21.20.020</v>
          </cell>
        </row>
        <row r="13456">
          <cell r="A13456" t="str">
            <v>cpos-176d 21.20.040</v>
          </cell>
        </row>
        <row r="13457">
          <cell r="A13457" t="str">
            <v>cpos-176d 21.20.050</v>
          </cell>
        </row>
        <row r="13458">
          <cell r="A13458" t="str">
            <v>cpos-176d 21.20.060</v>
          </cell>
        </row>
        <row r="13459">
          <cell r="A13459" t="str">
            <v>cpos-176d 21.20.100</v>
          </cell>
        </row>
        <row r="13460">
          <cell r="A13460" t="str">
            <v>cpos-176d 21.20.300</v>
          </cell>
        </row>
        <row r="13461">
          <cell r="A13461" t="str">
            <v>cpos-176d 21.20.302</v>
          </cell>
        </row>
        <row r="13462">
          <cell r="A13462" t="str">
            <v>cpos-176d 21.20.410</v>
          </cell>
        </row>
        <row r="13463">
          <cell r="A13463" t="str">
            <v>cpos-176d 21.20.460</v>
          </cell>
        </row>
        <row r="13464">
          <cell r="A13464" t="str">
            <v>cpos-176d 22</v>
          </cell>
        </row>
        <row r="13465">
          <cell r="A13465" t="str">
            <v>cpos-176d 22.01</v>
          </cell>
        </row>
        <row r="13466">
          <cell r="A13466" t="str">
            <v>cpos-176d 22.01.010</v>
          </cell>
        </row>
        <row r="13467">
          <cell r="A13467" t="str">
            <v>cpos-176d 22.01.020</v>
          </cell>
        </row>
        <row r="13468">
          <cell r="A13468" t="str">
            <v>cpos-176d 22.01.080</v>
          </cell>
        </row>
        <row r="13469">
          <cell r="A13469" t="str">
            <v>cpos-176d 22.01.210</v>
          </cell>
        </row>
        <row r="13470">
          <cell r="A13470" t="str">
            <v>cpos-176d 22.01.220</v>
          </cell>
        </row>
        <row r="13471">
          <cell r="A13471" t="str">
            <v>cpos-176d 22.01.240</v>
          </cell>
        </row>
        <row r="13472">
          <cell r="A13472" t="str">
            <v>cpos-176d 22.02</v>
          </cell>
        </row>
        <row r="13473">
          <cell r="A13473" t="str">
            <v>cpos-176d 22.02.010</v>
          </cell>
        </row>
        <row r="13474">
          <cell r="A13474" t="str">
            <v>cpos-176d 22.02.030</v>
          </cell>
        </row>
        <row r="13475">
          <cell r="A13475" t="str">
            <v>cpos-176d 22.02.100</v>
          </cell>
        </row>
        <row r="13476">
          <cell r="A13476" t="str">
            <v>cpos-176d 22.02.190</v>
          </cell>
        </row>
        <row r="13477">
          <cell r="A13477" t="str">
            <v>cpos-176d 22.03</v>
          </cell>
        </row>
        <row r="13478">
          <cell r="A13478" t="str">
            <v>cpos-176d 22.03.020</v>
          </cell>
        </row>
        <row r="13479">
          <cell r="A13479" t="str">
            <v>cpos-176d 22.03.030</v>
          </cell>
        </row>
        <row r="13480">
          <cell r="A13480" t="str">
            <v>cpos-176d 22.03.040</v>
          </cell>
        </row>
        <row r="13481">
          <cell r="A13481" t="str">
            <v>cpos-176d 22.03.050</v>
          </cell>
        </row>
        <row r="13482">
          <cell r="A13482" t="str">
            <v>cpos-176d 22.03.070</v>
          </cell>
        </row>
        <row r="13483">
          <cell r="A13483" t="str">
            <v>cpos-176d 22.03.122</v>
          </cell>
        </row>
        <row r="13484">
          <cell r="A13484" t="str">
            <v>cpos-176d 22.03.140</v>
          </cell>
        </row>
        <row r="13485">
          <cell r="A13485" t="str">
            <v>cpos-176d 22.03.171</v>
          </cell>
        </row>
        <row r="13486">
          <cell r="A13486" t="str">
            <v>cpos-176d 22.04</v>
          </cell>
        </row>
        <row r="13487">
          <cell r="A13487" t="str">
            <v>cpos-176d 22.04.020</v>
          </cell>
        </row>
        <row r="13488">
          <cell r="A13488" t="str">
            <v>cpos-176d 22.06</v>
          </cell>
        </row>
        <row r="13489">
          <cell r="A13489" t="str">
            <v>cpos-176d 22.06.130</v>
          </cell>
        </row>
        <row r="13490">
          <cell r="A13490" t="str">
            <v>cpos-176d 22.06.230</v>
          </cell>
        </row>
        <row r="13491">
          <cell r="A13491" t="str">
            <v>cpos-176d 22.06.240</v>
          </cell>
        </row>
        <row r="13492">
          <cell r="A13492" t="str">
            <v>cpos-176d 22.06.250</v>
          </cell>
        </row>
        <row r="13493">
          <cell r="A13493" t="str">
            <v>cpos-176d 22.06.300</v>
          </cell>
        </row>
        <row r="13494">
          <cell r="A13494" t="str">
            <v>cpos-176d 22.06.330</v>
          </cell>
        </row>
        <row r="13495">
          <cell r="A13495" t="str">
            <v>cpos-176d 22.06.340</v>
          </cell>
        </row>
        <row r="13496">
          <cell r="A13496" t="str">
            <v>cpos-176d 22.06.350</v>
          </cell>
        </row>
        <row r="13497">
          <cell r="A13497" t="str">
            <v>cpos-176d 22.20</v>
          </cell>
        </row>
        <row r="13498">
          <cell r="A13498" t="str">
            <v>cpos-176d 22.20.010</v>
          </cell>
        </row>
        <row r="13499">
          <cell r="A13499" t="str">
            <v>cpos-176d 22.20.020</v>
          </cell>
        </row>
        <row r="13500">
          <cell r="A13500" t="str">
            <v>cpos-176d 22.20.040</v>
          </cell>
        </row>
        <row r="13501">
          <cell r="A13501" t="str">
            <v>cpos-176d 22.20.050</v>
          </cell>
        </row>
        <row r="13502">
          <cell r="A13502" t="str">
            <v>cpos-176d 22.20.090</v>
          </cell>
        </row>
        <row r="13503">
          <cell r="A13503" t="str">
            <v>cpos-176d 23</v>
          </cell>
        </row>
        <row r="13504">
          <cell r="A13504" t="str">
            <v>cpos-176d 23.01</v>
          </cell>
        </row>
        <row r="13505">
          <cell r="A13505" t="str">
            <v>cpos-176d 23.01.050</v>
          </cell>
        </row>
        <row r="13506">
          <cell r="A13506" t="str">
            <v>cpos-176d 23.01.060</v>
          </cell>
        </row>
        <row r="13507">
          <cell r="A13507" t="str">
            <v>cpos-176d 23.02</v>
          </cell>
        </row>
        <row r="13508">
          <cell r="A13508" t="str">
            <v>cpos-176d 23.02.010</v>
          </cell>
        </row>
        <row r="13509">
          <cell r="A13509" t="str">
            <v>cpos-176d 23.02.030</v>
          </cell>
        </row>
        <row r="13510">
          <cell r="A13510" t="str">
            <v>cpos-176d 23.02.040</v>
          </cell>
        </row>
        <row r="13511">
          <cell r="A13511" t="str">
            <v>cpos-176d 23.02.050</v>
          </cell>
        </row>
        <row r="13512">
          <cell r="A13512" t="str">
            <v>cpos-176d 23.02.060</v>
          </cell>
        </row>
        <row r="13513">
          <cell r="A13513" t="str">
            <v>cpos-176d 23.04</v>
          </cell>
        </row>
        <row r="13514">
          <cell r="A13514" t="str">
            <v>cpos-176d 23.04.070</v>
          </cell>
        </row>
        <row r="13515">
          <cell r="A13515" t="str">
            <v>cpos-176d 23.04.080</v>
          </cell>
        </row>
        <row r="13516">
          <cell r="A13516" t="str">
            <v>cpos-176d 23.04.090</v>
          </cell>
        </row>
        <row r="13517">
          <cell r="A13517" t="str">
            <v>cpos-176d 23.04.100</v>
          </cell>
        </row>
        <row r="13518">
          <cell r="A13518" t="str">
            <v>cpos-176d 23.04.110</v>
          </cell>
        </row>
        <row r="13519">
          <cell r="A13519" t="str">
            <v>cpos-176d 23.04.120</v>
          </cell>
        </row>
        <row r="13520">
          <cell r="A13520" t="str">
            <v>cpos-176d 23.04.130</v>
          </cell>
        </row>
        <row r="13521">
          <cell r="A13521" t="str">
            <v>cpos-176d 23.04.140</v>
          </cell>
        </row>
        <row r="13522">
          <cell r="A13522" t="str">
            <v>cpos-176d 23.04.570</v>
          </cell>
        </row>
        <row r="13523">
          <cell r="A13523" t="str">
            <v>cpos-176d 23.04.580</v>
          </cell>
        </row>
        <row r="13524">
          <cell r="A13524" t="str">
            <v>cpos-176d 23.04.590</v>
          </cell>
        </row>
        <row r="13525">
          <cell r="A13525" t="str">
            <v>cpos-176d 23.04.600</v>
          </cell>
        </row>
        <row r="13526">
          <cell r="A13526" t="str">
            <v>cpos-176d 23.04.610</v>
          </cell>
        </row>
        <row r="13527">
          <cell r="A13527" t="str">
            <v>cpos-176d 23.04.620</v>
          </cell>
        </row>
        <row r="13528">
          <cell r="A13528" t="str">
            <v>cpos-176d 23.08</v>
          </cell>
        </row>
        <row r="13529">
          <cell r="A13529" t="str">
            <v>cpos-176d 23.08.010</v>
          </cell>
        </row>
        <row r="13530">
          <cell r="A13530" t="str">
            <v>cpos-176d 23.08.020</v>
          </cell>
        </row>
        <row r="13531">
          <cell r="A13531" t="str">
            <v>cpos-176d 23.08.030</v>
          </cell>
        </row>
        <row r="13532">
          <cell r="A13532" t="str">
            <v>cpos-176d 23.08.040</v>
          </cell>
        </row>
        <row r="13533">
          <cell r="A13533" t="str">
            <v>cpos-176d 23.08.060</v>
          </cell>
        </row>
        <row r="13534">
          <cell r="A13534" t="str">
            <v>cpos-176d 23.08.080</v>
          </cell>
        </row>
        <row r="13535">
          <cell r="A13535" t="str">
            <v>cpos-176d 23.08.100</v>
          </cell>
        </row>
        <row r="13536">
          <cell r="A13536" t="str">
            <v>cpos-176d 23.08.110</v>
          </cell>
        </row>
        <row r="13537">
          <cell r="A13537" t="str">
            <v>cpos-176d 23.08.160</v>
          </cell>
        </row>
        <row r="13538">
          <cell r="A13538" t="str">
            <v>cpos-176d 23.08.170</v>
          </cell>
        </row>
        <row r="13539">
          <cell r="A13539" t="str">
            <v>cpos-176d 23.08.210</v>
          </cell>
        </row>
        <row r="13540">
          <cell r="A13540" t="str">
            <v>cpos-176d 23.08.220</v>
          </cell>
        </row>
        <row r="13541">
          <cell r="A13541" t="str">
            <v>cpos-176d 23.08.320</v>
          </cell>
        </row>
        <row r="13542">
          <cell r="A13542" t="str">
            <v>cpos-176d 23.08.380</v>
          </cell>
        </row>
        <row r="13543">
          <cell r="A13543" t="str">
            <v>cpos-176d 23.09</v>
          </cell>
        </row>
        <row r="13544">
          <cell r="A13544" t="str">
            <v>cpos-176d 23.09.010</v>
          </cell>
        </row>
        <row r="13545">
          <cell r="A13545" t="str">
            <v>cpos-176d 23.09.020</v>
          </cell>
        </row>
        <row r="13546">
          <cell r="A13546" t="str">
            <v>cpos-176d 23.09.030</v>
          </cell>
        </row>
        <row r="13547">
          <cell r="A13547" t="str">
            <v>cpos-176d 23.09.040</v>
          </cell>
        </row>
        <row r="13548">
          <cell r="A13548" t="str">
            <v>cpos-176d 23.09.050</v>
          </cell>
        </row>
        <row r="13549">
          <cell r="A13549" t="str">
            <v>cpos-176d 23.09.052</v>
          </cell>
        </row>
        <row r="13550">
          <cell r="A13550" t="str">
            <v>cpos-176d 23.09.060</v>
          </cell>
        </row>
        <row r="13551">
          <cell r="A13551" t="str">
            <v>cpos-176d 23.09.100</v>
          </cell>
        </row>
        <row r="13552">
          <cell r="A13552" t="str">
            <v>cpos-176d 23.09.420</v>
          </cell>
        </row>
        <row r="13553">
          <cell r="A13553" t="str">
            <v>cpos-176d 23.09.430</v>
          </cell>
        </row>
        <row r="13554">
          <cell r="A13554" t="str">
            <v>cpos-176d 23.09.440</v>
          </cell>
        </row>
        <row r="13555">
          <cell r="A13555" t="str">
            <v>cpos-176d 23.09.520</v>
          </cell>
        </row>
        <row r="13556">
          <cell r="A13556" t="str">
            <v>cpos-176d 23.09.530</v>
          </cell>
        </row>
        <row r="13557">
          <cell r="A13557" t="str">
            <v>cpos-176d 23.09.540</v>
          </cell>
        </row>
        <row r="13558">
          <cell r="A13558" t="str">
            <v>cpos-176d 23.09.550</v>
          </cell>
        </row>
        <row r="13559">
          <cell r="A13559" t="str">
            <v>cpos-176d 23.09.560</v>
          </cell>
        </row>
        <row r="13560">
          <cell r="A13560" t="str">
            <v>cpos-176d 23.09.570</v>
          </cell>
        </row>
        <row r="13561">
          <cell r="A13561" t="str">
            <v>cpos-176d 23.09.590</v>
          </cell>
        </row>
        <row r="13562">
          <cell r="A13562" t="str">
            <v>cpos-176d 23.09.600</v>
          </cell>
        </row>
        <row r="13563">
          <cell r="A13563" t="str">
            <v>cpos-176d 23.09.610</v>
          </cell>
        </row>
        <row r="13564">
          <cell r="A13564" t="str">
            <v>cpos-176d 23.09.630</v>
          </cell>
        </row>
        <row r="13565">
          <cell r="A13565" t="str">
            <v>cpos-176d 23.11</v>
          </cell>
        </row>
        <row r="13566">
          <cell r="A13566" t="str">
            <v>cpos-176d 23.11.010</v>
          </cell>
        </row>
        <row r="13567">
          <cell r="A13567" t="str">
            <v>cpos-176d 23.11.030</v>
          </cell>
        </row>
        <row r="13568">
          <cell r="A13568" t="str">
            <v>cpos-176d 23.11.040</v>
          </cell>
        </row>
        <row r="13569">
          <cell r="A13569" t="str">
            <v>cpos-176d 23.11.050</v>
          </cell>
        </row>
        <row r="13570">
          <cell r="A13570" t="str">
            <v>cpos-176d 23.12</v>
          </cell>
        </row>
        <row r="13571">
          <cell r="A13571" t="str">
            <v>cpos-176d 23.12.001</v>
          </cell>
        </row>
        <row r="13572">
          <cell r="A13572" t="str">
            <v>cpos-176d 23.13</v>
          </cell>
        </row>
        <row r="13573">
          <cell r="A13573" t="str">
            <v>cpos-176d 23.13.001</v>
          </cell>
        </row>
        <row r="13574">
          <cell r="A13574" t="str">
            <v>cpos-176d 23.13.002</v>
          </cell>
        </row>
        <row r="13575">
          <cell r="A13575" t="str">
            <v>cpos-176d 23.13.020</v>
          </cell>
        </row>
        <row r="13576">
          <cell r="A13576" t="str">
            <v>cpos-176d 23.13.040</v>
          </cell>
        </row>
        <row r="13577">
          <cell r="A13577" t="str">
            <v>cpos-176d 23.13.052</v>
          </cell>
        </row>
        <row r="13578">
          <cell r="A13578" t="str">
            <v>cpos-176d 23.13.064</v>
          </cell>
        </row>
        <row r="13579">
          <cell r="A13579" t="str">
            <v>cpos-176d 23.20</v>
          </cell>
        </row>
        <row r="13580">
          <cell r="A13580" t="str">
            <v>cpos-176d 23.20.020</v>
          </cell>
        </row>
        <row r="13581">
          <cell r="A13581" t="str">
            <v>cpos-176d 23.20.040</v>
          </cell>
        </row>
        <row r="13582">
          <cell r="A13582" t="str">
            <v>cpos-176d 23.20.060</v>
          </cell>
        </row>
        <row r="13583">
          <cell r="A13583" t="str">
            <v>cpos-176d 23.20.100</v>
          </cell>
        </row>
        <row r="13584">
          <cell r="A13584" t="str">
            <v>cpos-176d 23.20.110</v>
          </cell>
        </row>
        <row r="13585">
          <cell r="A13585" t="str">
            <v>cpos-176d 23.20.120</v>
          </cell>
        </row>
        <row r="13586">
          <cell r="A13586" t="str">
            <v>cpos-176d 23.20.140</v>
          </cell>
        </row>
        <row r="13587">
          <cell r="A13587" t="str">
            <v>cpos-176d 23.20.160</v>
          </cell>
        </row>
        <row r="13588">
          <cell r="A13588" t="str">
            <v>cpos-176d 23.20.170</v>
          </cell>
        </row>
        <row r="13589">
          <cell r="A13589" t="str">
            <v>cpos-176d 23.20.180</v>
          </cell>
        </row>
        <row r="13590">
          <cell r="A13590" t="str">
            <v>cpos-176d 23.20.310</v>
          </cell>
        </row>
        <row r="13591">
          <cell r="A13591" t="str">
            <v>cpos-176d 23.20.320</v>
          </cell>
        </row>
        <row r="13592">
          <cell r="A13592" t="str">
            <v>cpos-176d 23.20.330</v>
          </cell>
        </row>
        <row r="13593">
          <cell r="A13593" t="str">
            <v>cpos-176d 23.20.340</v>
          </cell>
        </row>
        <row r="13594">
          <cell r="A13594" t="str">
            <v>cpos-176d 23.20.450</v>
          </cell>
        </row>
        <row r="13595">
          <cell r="A13595" t="str">
            <v>cpos-176d 23.20.460</v>
          </cell>
        </row>
        <row r="13596">
          <cell r="A13596" t="str">
            <v>cpos-176d 23.20.550</v>
          </cell>
        </row>
        <row r="13597">
          <cell r="A13597" t="str">
            <v>cpos-176d 23.20.600</v>
          </cell>
        </row>
        <row r="13598">
          <cell r="A13598" t="str">
            <v>cpos-176d 24</v>
          </cell>
        </row>
        <row r="13599">
          <cell r="A13599" t="str">
            <v>cpos-176d 24.01</v>
          </cell>
        </row>
        <row r="13600">
          <cell r="A13600" t="str">
            <v>cpos-176d 24.01.010</v>
          </cell>
        </row>
        <row r="13601">
          <cell r="A13601" t="str">
            <v>cpos-176d 24.01.030</v>
          </cell>
        </row>
        <row r="13602">
          <cell r="A13602" t="str">
            <v>cpos-176d 24.01.070</v>
          </cell>
        </row>
        <row r="13603">
          <cell r="A13603" t="str">
            <v>cpos-176d 24.01.080</v>
          </cell>
        </row>
        <row r="13604">
          <cell r="A13604" t="str">
            <v>cpos-176d 24.01.090</v>
          </cell>
        </row>
        <row r="13605">
          <cell r="A13605" t="str">
            <v>cpos-176d 24.01.100</v>
          </cell>
        </row>
        <row r="13606">
          <cell r="A13606" t="str">
            <v>cpos-176d 24.01.110</v>
          </cell>
        </row>
        <row r="13607">
          <cell r="A13607" t="str">
            <v>cpos-176d 24.01.120</v>
          </cell>
        </row>
        <row r="13608">
          <cell r="A13608" t="str">
            <v>cpos-176d 24.01.180</v>
          </cell>
        </row>
        <row r="13609">
          <cell r="A13609" t="str">
            <v>cpos-176d 24.01.190</v>
          </cell>
        </row>
        <row r="13610">
          <cell r="A13610" t="str">
            <v>cpos-176d 24.01.200</v>
          </cell>
        </row>
        <row r="13611">
          <cell r="A13611" t="str">
            <v>cpos-176d 24.01.280</v>
          </cell>
        </row>
        <row r="13612">
          <cell r="A13612" t="str">
            <v>cpos-176d 24.02</v>
          </cell>
        </row>
        <row r="13613">
          <cell r="A13613" t="str">
            <v>cpos-176d 24.02.010</v>
          </cell>
        </row>
        <row r="13614">
          <cell r="A13614" t="str">
            <v>cpos-176d 24.02.020</v>
          </cell>
        </row>
        <row r="13615">
          <cell r="A13615" t="str">
            <v>cpos-176d 24.02.040</v>
          </cell>
        </row>
        <row r="13616">
          <cell r="A13616" t="str">
            <v>cpos-176d 24.02.050</v>
          </cell>
        </row>
        <row r="13617">
          <cell r="A13617" t="str">
            <v>cpos-176d 24.02.052</v>
          </cell>
        </row>
        <row r="13618">
          <cell r="A13618" t="str">
            <v>cpos-176d 24.02.054</v>
          </cell>
        </row>
        <row r="13619">
          <cell r="A13619" t="str">
            <v>cpos-176d 24.02.056</v>
          </cell>
        </row>
        <row r="13620">
          <cell r="A13620" t="str">
            <v>cpos-176d 24.02.058</v>
          </cell>
        </row>
        <row r="13621">
          <cell r="A13621" t="str">
            <v>cpos-176d 24.02.060</v>
          </cell>
        </row>
        <row r="13622">
          <cell r="A13622" t="str">
            <v>cpos-176d 24.02.070</v>
          </cell>
        </row>
        <row r="13623">
          <cell r="A13623" t="str">
            <v>cpos-176d 24.02.080</v>
          </cell>
        </row>
        <row r="13624">
          <cell r="A13624" t="str">
            <v>cpos-176d 24.02.100</v>
          </cell>
        </row>
        <row r="13625">
          <cell r="A13625" t="str">
            <v>cpos-176d 24.02.270</v>
          </cell>
        </row>
        <row r="13626">
          <cell r="A13626" t="str">
            <v>cpos-176d 24.02.280</v>
          </cell>
        </row>
        <row r="13627">
          <cell r="A13627" t="str">
            <v>cpos-176d 24.02.290</v>
          </cell>
        </row>
        <row r="13628">
          <cell r="A13628" t="str">
            <v>cpos-176d 24.02.410</v>
          </cell>
        </row>
        <row r="13629">
          <cell r="A13629" t="str">
            <v>cpos-176d 24.02.430</v>
          </cell>
        </row>
        <row r="13630">
          <cell r="A13630" t="str">
            <v>cpos-176d 24.02.450</v>
          </cell>
        </row>
        <row r="13631">
          <cell r="A13631" t="str">
            <v>cpos-176d 24.02.460</v>
          </cell>
        </row>
        <row r="13632">
          <cell r="A13632" t="str">
            <v>cpos-176d 24.02.470</v>
          </cell>
        </row>
        <row r="13633">
          <cell r="A13633" t="str">
            <v>cpos-176d 24.02.480</v>
          </cell>
        </row>
        <row r="13634">
          <cell r="A13634" t="str">
            <v>cpos-176d 24.02.490</v>
          </cell>
        </row>
        <row r="13635">
          <cell r="A13635" t="str">
            <v>cpos-176d 24.02.590</v>
          </cell>
        </row>
        <row r="13636">
          <cell r="A13636" t="str">
            <v>cpos-176d 24.02.630</v>
          </cell>
        </row>
        <row r="13637">
          <cell r="A13637" t="str">
            <v>cpos-176d 24.02.810</v>
          </cell>
        </row>
        <row r="13638">
          <cell r="A13638" t="str">
            <v>cpos-176d 24.02.840</v>
          </cell>
        </row>
        <row r="13639">
          <cell r="A13639" t="str">
            <v>cpos-176d 24.02.900</v>
          </cell>
        </row>
        <row r="13640">
          <cell r="A13640" t="str">
            <v>cpos-176d 24.02.930</v>
          </cell>
        </row>
        <row r="13641">
          <cell r="A13641" t="str">
            <v>cpos-176d 24.03</v>
          </cell>
        </row>
        <row r="13642">
          <cell r="A13642" t="str">
            <v>cpos-176d 24.03.040</v>
          </cell>
        </row>
        <row r="13643">
          <cell r="A13643" t="str">
            <v>cpos-176d 24.03.060</v>
          </cell>
        </row>
        <row r="13644">
          <cell r="A13644" t="str">
            <v>cpos-176d 24.03.080</v>
          </cell>
        </row>
        <row r="13645">
          <cell r="A13645" t="str">
            <v>cpos-176d 24.03.100</v>
          </cell>
        </row>
        <row r="13646">
          <cell r="A13646" t="str">
            <v>cpos-176d 24.03.200</v>
          </cell>
        </row>
        <row r="13647">
          <cell r="A13647" t="str">
            <v>cpos-176d 24.03.210</v>
          </cell>
        </row>
        <row r="13648">
          <cell r="A13648" t="str">
            <v>cpos-176d 24.03.290</v>
          </cell>
        </row>
        <row r="13649">
          <cell r="A13649" t="str">
            <v>cpos-176d 24.03.300</v>
          </cell>
        </row>
        <row r="13650">
          <cell r="A13650" t="str">
            <v>cpos-176d 24.03.310</v>
          </cell>
        </row>
        <row r="13651">
          <cell r="A13651" t="str">
            <v>cpos-176d 24.03.320</v>
          </cell>
        </row>
        <row r="13652">
          <cell r="A13652" t="str">
            <v>cpos-176d 24.03.340</v>
          </cell>
        </row>
        <row r="13653">
          <cell r="A13653" t="str">
            <v>cpos-176d 24.03.410</v>
          </cell>
        </row>
        <row r="13654">
          <cell r="A13654" t="str">
            <v>cpos-176d 24.03.680</v>
          </cell>
        </row>
        <row r="13655">
          <cell r="A13655" t="str">
            <v>cpos-176d 24.03.690</v>
          </cell>
        </row>
        <row r="13656">
          <cell r="A13656" t="str">
            <v>cpos-176d 24.03.930</v>
          </cell>
        </row>
        <row r="13657">
          <cell r="A13657" t="str">
            <v>cpos-176d 24.04</v>
          </cell>
        </row>
        <row r="13658">
          <cell r="A13658" t="str">
            <v>cpos-176d 24.04.150</v>
          </cell>
        </row>
        <row r="13659">
          <cell r="A13659" t="str">
            <v>cpos-176d 24.04.220</v>
          </cell>
        </row>
        <row r="13660">
          <cell r="A13660" t="str">
            <v>cpos-176d 24.04.230</v>
          </cell>
        </row>
        <row r="13661">
          <cell r="A13661" t="str">
            <v>cpos-176d 24.04.240</v>
          </cell>
        </row>
        <row r="13662">
          <cell r="A13662" t="str">
            <v>cpos-176d 24.04.250</v>
          </cell>
        </row>
        <row r="13663">
          <cell r="A13663" t="str">
            <v>cpos-176d 24.04.260</v>
          </cell>
        </row>
        <row r="13664">
          <cell r="A13664" t="str">
            <v>cpos-176d 24.04.270</v>
          </cell>
        </row>
        <row r="13665">
          <cell r="A13665" t="str">
            <v>cpos-176d 24.04.280</v>
          </cell>
        </row>
        <row r="13666">
          <cell r="A13666" t="str">
            <v>cpos-176d 24.04.300</v>
          </cell>
        </row>
        <row r="13667">
          <cell r="A13667" t="str">
            <v>cpos-176d 24.04.310</v>
          </cell>
        </row>
        <row r="13668">
          <cell r="A13668" t="str">
            <v>cpos-176d 24.04.320</v>
          </cell>
        </row>
        <row r="13669">
          <cell r="A13669" t="str">
            <v>cpos-176d 24.04.330</v>
          </cell>
        </row>
        <row r="13670">
          <cell r="A13670" t="str">
            <v>cpos-176d 24.04.340</v>
          </cell>
        </row>
        <row r="13671">
          <cell r="A13671" t="str">
            <v>cpos-176d 24.04.350</v>
          </cell>
        </row>
        <row r="13672">
          <cell r="A13672" t="str">
            <v>cpos-176d 24.04.360</v>
          </cell>
        </row>
        <row r="13673">
          <cell r="A13673" t="str">
            <v>cpos-176d 24.04.370</v>
          </cell>
        </row>
        <row r="13674">
          <cell r="A13674" t="str">
            <v>cpos-176d 24.04.380</v>
          </cell>
        </row>
        <row r="13675">
          <cell r="A13675" t="str">
            <v>cpos-176d 24.04.400</v>
          </cell>
        </row>
        <row r="13676">
          <cell r="A13676" t="str">
            <v>cpos-176d 24.04.410</v>
          </cell>
        </row>
        <row r="13677">
          <cell r="A13677" t="str">
            <v>cpos-176d 24.04.420</v>
          </cell>
        </row>
        <row r="13678">
          <cell r="A13678" t="str">
            <v>cpos-176d 24.04.430</v>
          </cell>
        </row>
        <row r="13679">
          <cell r="A13679" t="str">
            <v>cpos-176d 24.04.610</v>
          </cell>
        </row>
        <row r="13680">
          <cell r="A13680" t="str">
            <v>cpos-176d 24.04.620</v>
          </cell>
        </row>
        <row r="13681">
          <cell r="A13681" t="str">
            <v>cpos-176d 24.04.630</v>
          </cell>
        </row>
        <row r="13682">
          <cell r="A13682" t="str">
            <v>cpos-176d 24.06</v>
          </cell>
        </row>
        <row r="13683">
          <cell r="A13683" t="str">
            <v>cpos-176d 24.06.030</v>
          </cell>
        </row>
        <row r="13684">
          <cell r="A13684" t="str">
            <v>cpos-176d 24.07</v>
          </cell>
        </row>
        <row r="13685">
          <cell r="A13685" t="str">
            <v>cpos-176d 24.07.030</v>
          </cell>
        </row>
        <row r="13686">
          <cell r="A13686" t="str">
            <v>cpos-176d 24.07.040</v>
          </cell>
        </row>
        <row r="13687">
          <cell r="A13687" t="str">
            <v>cpos-176d 24.08</v>
          </cell>
        </row>
        <row r="13688">
          <cell r="A13688" t="str">
            <v>cpos-176d 24.08.020</v>
          </cell>
        </row>
        <row r="13689">
          <cell r="A13689" t="str">
            <v>cpos-176d 24.08.031</v>
          </cell>
        </row>
        <row r="13690">
          <cell r="A13690" t="str">
            <v>cpos-176d 24.08.040</v>
          </cell>
        </row>
        <row r="13691">
          <cell r="A13691" t="str">
            <v>cpos-176d 24.20</v>
          </cell>
        </row>
        <row r="13692">
          <cell r="A13692" t="str">
            <v>cpos-176d 24.20.020</v>
          </cell>
        </row>
        <row r="13693">
          <cell r="A13693" t="str">
            <v>cpos-176d 24.20.040</v>
          </cell>
        </row>
        <row r="13694">
          <cell r="A13694" t="str">
            <v>cpos-176d 24.20.060</v>
          </cell>
        </row>
        <row r="13695">
          <cell r="A13695" t="str">
            <v>cpos-176d 24.20.090</v>
          </cell>
        </row>
        <row r="13696">
          <cell r="A13696" t="str">
            <v>cpos-176d 24.20.100</v>
          </cell>
        </row>
        <row r="13697">
          <cell r="A13697" t="str">
            <v>cpos-176d 24.20.120</v>
          </cell>
        </row>
        <row r="13698">
          <cell r="A13698" t="str">
            <v>cpos-176d 24.20.140</v>
          </cell>
        </row>
        <row r="13699">
          <cell r="A13699" t="str">
            <v>cpos-176d 24.20.200</v>
          </cell>
        </row>
        <row r="13700">
          <cell r="A13700" t="str">
            <v>cpos-176d 24.20.230</v>
          </cell>
        </row>
        <row r="13701">
          <cell r="A13701" t="str">
            <v>cpos-176d 24.20.270</v>
          </cell>
        </row>
        <row r="13702">
          <cell r="A13702" t="str">
            <v>cpos-176d 24.20.300</v>
          </cell>
        </row>
        <row r="13703">
          <cell r="A13703" t="str">
            <v>cpos-176d 24.20.310</v>
          </cell>
        </row>
        <row r="13704">
          <cell r="A13704" t="str">
            <v>cpos-176d 25</v>
          </cell>
        </row>
        <row r="13705">
          <cell r="A13705" t="str">
            <v>cpos-176d 25.01</v>
          </cell>
        </row>
        <row r="13706">
          <cell r="A13706" t="str">
            <v>cpos-176d 25.01.020</v>
          </cell>
        </row>
        <row r="13707">
          <cell r="A13707" t="str">
            <v>cpos-176d 25.01.030</v>
          </cell>
        </row>
        <row r="13708">
          <cell r="A13708" t="str">
            <v>cpos-176d 25.01.040</v>
          </cell>
        </row>
        <row r="13709">
          <cell r="A13709" t="str">
            <v>cpos-176d 25.01.050</v>
          </cell>
        </row>
        <row r="13710">
          <cell r="A13710" t="str">
            <v>cpos-176d 25.01.060</v>
          </cell>
        </row>
        <row r="13711">
          <cell r="A13711" t="str">
            <v>cpos-176d 25.01.070</v>
          </cell>
        </row>
        <row r="13712">
          <cell r="A13712" t="str">
            <v>cpos-176d 25.01.080</v>
          </cell>
        </row>
        <row r="13713">
          <cell r="A13713" t="str">
            <v>cpos-176d 25.01.090</v>
          </cell>
        </row>
        <row r="13714">
          <cell r="A13714" t="str">
            <v>cpos-176d 25.01.100</v>
          </cell>
        </row>
        <row r="13715">
          <cell r="A13715" t="str">
            <v>cpos-176d 25.01.110</v>
          </cell>
        </row>
        <row r="13716">
          <cell r="A13716" t="str">
            <v>cpos-176d 25.01.120</v>
          </cell>
        </row>
        <row r="13717">
          <cell r="A13717" t="str">
            <v>cpos-176d 25.01.240</v>
          </cell>
        </row>
        <row r="13718">
          <cell r="A13718" t="str">
            <v>cpos-176d 25.01.361</v>
          </cell>
        </row>
        <row r="13719">
          <cell r="A13719" t="str">
            <v>cpos-176d 25.01.371</v>
          </cell>
        </row>
        <row r="13720">
          <cell r="A13720" t="str">
            <v>cpos-176d 25.01.380</v>
          </cell>
        </row>
        <row r="13721">
          <cell r="A13721" t="str">
            <v>cpos-176d 25.01.400</v>
          </cell>
        </row>
        <row r="13722">
          <cell r="A13722" t="str">
            <v>cpos-176d 25.01.410</v>
          </cell>
        </row>
        <row r="13723">
          <cell r="A13723" t="str">
            <v>cpos-176d 25.01.430</v>
          </cell>
        </row>
        <row r="13724">
          <cell r="A13724" t="str">
            <v>cpos-176d 25.01.440</v>
          </cell>
        </row>
        <row r="13725">
          <cell r="A13725" t="str">
            <v>cpos-176d 25.01.450</v>
          </cell>
        </row>
        <row r="13726">
          <cell r="A13726" t="str">
            <v>cpos-176d 25.01.460</v>
          </cell>
        </row>
        <row r="13727">
          <cell r="A13727" t="str">
            <v>cpos-176d 25.01.470</v>
          </cell>
        </row>
        <row r="13728">
          <cell r="A13728" t="str">
            <v>cpos-176d 25.01.480</v>
          </cell>
        </row>
        <row r="13729">
          <cell r="A13729" t="str">
            <v>cpos-176d 25.01.490</v>
          </cell>
        </row>
        <row r="13730">
          <cell r="A13730" t="str">
            <v>cpos-176d 25.01.500</v>
          </cell>
        </row>
        <row r="13731">
          <cell r="A13731" t="str">
            <v>cpos-176d 25.01.510</v>
          </cell>
        </row>
        <row r="13732">
          <cell r="A13732" t="str">
            <v>cpos-176d 25.01.520</v>
          </cell>
        </row>
        <row r="13733">
          <cell r="A13733" t="str">
            <v>cpos-176d 25.01.530</v>
          </cell>
        </row>
        <row r="13734">
          <cell r="A13734" t="str">
            <v>cpos-176d 25.02</v>
          </cell>
        </row>
        <row r="13735">
          <cell r="A13735" t="str">
            <v>cpos-176d 25.02.010</v>
          </cell>
        </row>
        <row r="13736">
          <cell r="A13736" t="str">
            <v>cpos-176d 25.02.020</v>
          </cell>
        </row>
        <row r="13737">
          <cell r="A13737" t="str">
            <v>cpos-176d 25.02.040</v>
          </cell>
        </row>
        <row r="13738">
          <cell r="A13738" t="str">
            <v>cpos-176d 25.02.050</v>
          </cell>
        </row>
        <row r="13739">
          <cell r="A13739" t="str">
            <v>cpos-176d 25.02.060</v>
          </cell>
        </row>
        <row r="13740">
          <cell r="A13740" t="str">
            <v>cpos-176d 25.02.070</v>
          </cell>
        </row>
        <row r="13741">
          <cell r="A13741" t="str">
            <v>cpos-176d 25.02.110</v>
          </cell>
        </row>
        <row r="13742">
          <cell r="A13742" t="str">
            <v>cpos-176d 25.02.211</v>
          </cell>
        </row>
        <row r="13743">
          <cell r="A13743" t="str">
            <v>cpos-176d 25.02.221</v>
          </cell>
        </row>
        <row r="13744">
          <cell r="A13744" t="str">
            <v>cpos-176d 25.02.230</v>
          </cell>
        </row>
        <row r="13745">
          <cell r="A13745" t="str">
            <v>cpos-176d 25.02.240</v>
          </cell>
        </row>
        <row r="13746">
          <cell r="A13746" t="str">
            <v>cpos-176d 25.02.250</v>
          </cell>
        </row>
        <row r="13747">
          <cell r="A13747" t="str">
            <v>cpos-176d 25.02.260</v>
          </cell>
        </row>
        <row r="13748">
          <cell r="A13748" t="str">
            <v>cpos-176d 25.02.300</v>
          </cell>
        </row>
        <row r="13749">
          <cell r="A13749" t="str">
            <v>cpos-176d 25.02.310</v>
          </cell>
        </row>
        <row r="13750">
          <cell r="A13750" t="str">
            <v>cpos-176d 25.03</v>
          </cell>
        </row>
        <row r="13751">
          <cell r="A13751" t="str">
            <v>cpos-176d 25.03.100</v>
          </cell>
        </row>
        <row r="13752">
          <cell r="A13752" t="str">
            <v>cpos-176d 25.20</v>
          </cell>
        </row>
        <row r="13753">
          <cell r="A13753" t="str">
            <v>cpos-176d 25.20.020</v>
          </cell>
        </row>
        <row r="13754">
          <cell r="A13754" t="str">
            <v>cpos-176d 26</v>
          </cell>
        </row>
        <row r="13755">
          <cell r="A13755" t="str">
            <v>cpos-176d 26.01</v>
          </cell>
        </row>
        <row r="13756">
          <cell r="A13756" t="str">
            <v>cpos-176d 26.01.020</v>
          </cell>
        </row>
        <row r="13757">
          <cell r="A13757" t="str">
            <v>cpos-176d 26.01.040</v>
          </cell>
        </row>
        <row r="13758">
          <cell r="A13758" t="str">
            <v>cpos-176d 26.01.060</v>
          </cell>
        </row>
        <row r="13759">
          <cell r="A13759" t="str">
            <v>cpos-176d 26.01.080</v>
          </cell>
        </row>
        <row r="13760">
          <cell r="A13760" t="str">
            <v>cpos-176d 26.01.140</v>
          </cell>
        </row>
        <row r="13761">
          <cell r="A13761" t="str">
            <v>cpos-176d 26.01.155</v>
          </cell>
        </row>
        <row r="13762">
          <cell r="A13762" t="str">
            <v>cpos-176d 26.01.160</v>
          </cell>
        </row>
        <row r="13763">
          <cell r="A13763" t="str">
            <v>cpos-176d 26.01.168</v>
          </cell>
        </row>
        <row r="13764">
          <cell r="A13764" t="str">
            <v>cpos-176d 26.01.169</v>
          </cell>
        </row>
        <row r="13765">
          <cell r="A13765" t="str">
            <v>cpos-176d 26.01.170</v>
          </cell>
        </row>
        <row r="13766">
          <cell r="A13766" t="str">
            <v>cpos-176d 26.01.190</v>
          </cell>
        </row>
        <row r="13767">
          <cell r="A13767" t="str">
            <v>cpos-176d 26.01.230</v>
          </cell>
        </row>
        <row r="13768">
          <cell r="A13768" t="str">
            <v>cpos-176d 26.01.348</v>
          </cell>
        </row>
        <row r="13769">
          <cell r="A13769" t="str">
            <v>cpos-176d 26.01.350</v>
          </cell>
        </row>
        <row r="13770">
          <cell r="A13770" t="str">
            <v>cpos-176d 26.02</v>
          </cell>
        </row>
        <row r="13771">
          <cell r="A13771" t="str">
            <v>cpos-176d 26.02.020</v>
          </cell>
        </row>
        <row r="13772">
          <cell r="A13772" t="str">
            <v>cpos-176d 26.02.040</v>
          </cell>
        </row>
        <row r="13773">
          <cell r="A13773" t="str">
            <v>cpos-176d 26.02.060</v>
          </cell>
        </row>
        <row r="13774">
          <cell r="A13774" t="str">
            <v>cpos-176d 26.02.120</v>
          </cell>
        </row>
        <row r="13775">
          <cell r="A13775" t="str">
            <v>cpos-176d 26.02.140</v>
          </cell>
        </row>
        <row r="13776">
          <cell r="A13776" t="str">
            <v>cpos-176d 26.02.160</v>
          </cell>
        </row>
        <row r="13777">
          <cell r="A13777" t="str">
            <v>cpos-176d 26.02.170</v>
          </cell>
        </row>
        <row r="13778">
          <cell r="A13778" t="str">
            <v>cpos-176d 26.02.300</v>
          </cell>
        </row>
        <row r="13779">
          <cell r="A13779" t="str">
            <v>cpos-176d 26.03</v>
          </cell>
        </row>
        <row r="13780">
          <cell r="A13780" t="str">
            <v>cpos-176d 26.03.070</v>
          </cell>
        </row>
        <row r="13781">
          <cell r="A13781" t="str">
            <v>cpos-176d 26.03.074</v>
          </cell>
        </row>
        <row r="13782">
          <cell r="A13782" t="str">
            <v>cpos-176d 26.03.090</v>
          </cell>
        </row>
        <row r="13783">
          <cell r="A13783" t="str">
            <v>cpos-176d 26.03.300</v>
          </cell>
        </row>
        <row r="13784">
          <cell r="A13784" t="str">
            <v>cpos-176d 26.04</v>
          </cell>
        </row>
        <row r="13785">
          <cell r="A13785" t="str">
            <v>cpos-176d 26.04.010</v>
          </cell>
        </row>
        <row r="13786">
          <cell r="A13786" t="str">
            <v>cpos-176d 26.04.030</v>
          </cell>
        </row>
        <row r="13787">
          <cell r="A13787" t="str">
            <v>cpos-176d 26.20</v>
          </cell>
        </row>
        <row r="13788">
          <cell r="A13788" t="str">
            <v>cpos-176d 26.20.010</v>
          </cell>
        </row>
        <row r="13789">
          <cell r="A13789" t="str">
            <v>cpos-176d 26.20.020</v>
          </cell>
        </row>
        <row r="13790">
          <cell r="A13790" t="str">
            <v>cpos-176d 27</v>
          </cell>
        </row>
        <row r="13791">
          <cell r="A13791" t="str">
            <v>cpos-176d 27.02</v>
          </cell>
        </row>
        <row r="13792">
          <cell r="A13792" t="str">
            <v>cpos-176d 27.02.001</v>
          </cell>
        </row>
        <row r="13793">
          <cell r="A13793" t="str">
            <v>cpos-176d 27.02.011</v>
          </cell>
        </row>
        <row r="13794">
          <cell r="A13794" t="str">
            <v>cpos-176d 27.02.041</v>
          </cell>
        </row>
        <row r="13795">
          <cell r="A13795" t="str">
            <v>cpos-176d 27.02.050</v>
          </cell>
        </row>
        <row r="13796">
          <cell r="A13796" t="str">
            <v>cpos-176d 27.03</v>
          </cell>
        </row>
        <row r="13797">
          <cell r="A13797" t="str">
            <v>cpos-176d 27.03.030</v>
          </cell>
        </row>
        <row r="13798">
          <cell r="A13798" t="str">
            <v>cpos-176d 27.04</v>
          </cell>
        </row>
        <row r="13799">
          <cell r="A13799" t="str">
            <v>cpos-176d 27.04.031</v>
          </cell>
        </row>
        <row r="13800">
          <cell r="A13800" t="str">
            <v>cpos-176d 27.04.040</v>
          </cell>
        </row>
        <row r="13801">
          <cell r="A13801" t="str">
            <v>cpos-176d 27.04.050</v>
          </cell>
        </row>
        <row r="13802">
          <cell r="A13802" t="str">
            <v>cpos-176d 27.04.051</v>
          </cell>
        </row>
        <row r="13803">
          <cell r="A13803" t="str">
            <v>cpos-176d 27.04.052</v>
          </cell>
        </row>
        <row r="13804">
          <cell r="A13804" t="str">
            <v>cpos-176d 27.04.060</v>
          </cell>
        </row>
        <row r="13805">
          <cell r="A13805" t="str">
            <v>cpos-176d 27.04.070</v>
          </cell>
        </row>
        <row r="13806">
          <cell r="A13806" t="str">
            <v>cpos-176d 28</v>
          </cell>
        </row>
        <row r="13807">
          <cell r="A13807" t="str">
            <v>cpos-176d 28.01</v>
          </cell>
        </row>
        <row r="13808">
          <cell r="A13808" t="str">
            <v>cpos-176d 28.01.020</v>
          </cell>
        </row>
        <row r="13809">
          <cell r="A13809" t="str">
            <v>cpos-176d 28.01.030</v>
          </cell>
        </row>
        <row r="13810">
          <cell r="A13810" t="str">
            <v>cpos-176d 28.01.040</v>
          </cell>
        </row>
        <row r="13811">
          <cell r="A13811" t="str">
            <v>cpos-176d 28.01.050</v>
          </cell>
        </row>
        <row r="13812">
          <cell r="A13812" t="str">
            <v>cpos-176d 28.01.070</v>
          </cell>
        </row>
        <row r="13813">
          <cell r="A13813" t="str">
            <v>cpos-176d 28.01.080</v>
          </cell>
        </row>
        <row r="13814">
          <cell r="A13814" t="str">
            <v>cpos-176d 28.01.090</v>
          </cell>
        </row>
        <row r="13815">
          <cell r="A13815" t="str">
            <v>cpos-176d 28.01.146</v>
          </cell>
        </row>
        <row r="13816">
          <cell r="A13816" t="str">
            <v>cpos-176d 28.01.150</v>
          </cell>
        </row>
        <row r="13817">
          <cell r="A13817" t="str">
            <v>cpos-176d 28.01.160</v>
          </cell>
        </row>
        <row r="13818">
          <cell r="A13818" t="str">
            <v>cpos-176d 28.01.171</v>
          </cell>
        </row>
        <row r="13819">
          <cell r="A13819" t="str">
            <v>cpos-176d 28.01.180</v>
          </cell>
        </row>
        <row r="13820">
          <cell r="A13820" t="str">
            <v>cpos-176d 28.01.210</v>
          </cell>
        </row>
        <row r="13821">
          <cell r="A13821" t="str">
            <v>cpos-176d 28.01.250</v>
          </cell>
        </row>
        <row r="13822">
          <cell r="A13822" t="str">
            <v>cpos-176d 28.01.270</v>
          </cell>
        </row>
        <row r="13823">
          <cell r="A13823" t="str">
            <v>cpos-176d 28.01.280</v>
          </cell>
        </row>
        <row r="13824">
          <cell r="A13824" t="str">
            <v>cpos-176d 28.01.290</v>
          </cell>
        </row>
        <row r="13825">
          <cell r="A13825" t="str">
            <v>cpos-176d 28.01.330</v>
          </cell>
        </row>
        <row r="13826">
          <cell r="A13826" t="str">
            <v>cpos-176d 28.01.400</v>
          </cell>
        </row>
        <row r="13827">
          <cell r="A13827" t="str">
            <v>cpos-176d 28.01.550</v>
          </cell>
        </row>
        <row r="13828">
          <cell r="A13828" t="str">
            <v>cpos-176d 28.05</v>
          </cell>
        </row>
        <row r="13829">
          <cell r="A13829" t="str">
            <v>cpos-176d 28.05.020</v>
          </cell>
        </row>
        <row r="13830">
          <cell r="A13830" t="str">
            <v>cpos-176d 28.05.040</v>
          </cell>
        </row>
        <row r="13831">
          <cell r="A13831" t="str">
            <v>cpos-176d 28.05.060</v>
          </cell>
        </row>
        <row r="13832">
          <cell r="A13832" t="str">
            <v>cpos-176d 28.05.070</v>
          </cell>
        </row>
        <row r="13833">
          <cell r="A13833" t="str">
            <v>cpos-176d 28.05.080</v>
          </cell>
        </row>
        <row r="13834">
          <cell r="A13834" t="str">
            <v>cpos-176d 28.20</v>
          </cell>
        </row>
        <row r="13835">
          <cell r="A13835" t="str">
            <v>cpos-176d 28.20.020</v>
          </cell>
        </row>
        <row r="13836">
          <cell r="A13836" t="str">
            <v>cpos-176d 28.20.030</v>
          </cell>
        </row>
        <row r="13837">
          <cell r="A13837" t="str">
            <v>cpos-176d 28.20.040</v>
          </cell>
        </row>
        <row r="13838">
          <cell r="A13838" t="str">
            <v>cpos-176d 28.20.050</v>
          </cell>
        </row>
        <row r="13839">
          <cell r="A13839" t="str">
            <v>cpos-176d 28.20.060</v>
          </cell>
        </row>
        <row r="13840">
          <cell r="A13840" t="str">
            <v>cpos-176d 28.20.070</v>
          </cell>
        </row>
        <row r="13841">
          <cell r="A13841" t="str">
            <v>cpos-176d 28.20.090</v>
          </cell>
        </row>
        <row r="13842">
          <cell r="A13842" t="str">
            <v>cpos-176d 28.20.170</v>
          </cell>
        </row>
        <row r="13843">
          <cell r="A13843" t="str">
            <v>cpos-176d 28.20.210</v>
          </cell>
        </row>
        <row r="13844">
          <cell r="A13844" t="str">
            <v>cpos-176d 28.20.211</v>
          </cell>
        </row>
        <row r="13845">
          <cell r="A13845" t="str">
            <v>cpos-176d 28.20.220</v>
          </cell>
        </row>
        <row r="13846">
          <cell r="A13846" t="str">
            <v>cpos-176d 28.20.230</v>
          </cell>
        </row>
        <row r="13847">
          <cell r="A13847" t="str">
            <v>cpos-176d 28.20.360</v>
          </cell>
        </row>
        <row r="13848">
          <cell r="A13848" t="str">
            <v>cpos-176d 28.20.411</v>
          </cell>
        </row>
        <row r="13849">
          <cell r="A13849" t="str">
            <v>cpos-176d 28.20.412</v>
          </cell>
        </row>
        <row r="13850">
          <cell r="A13850" t="str">
            <v>cpos-176d 28.20.413</v>
          </cell>
        </row>
        <row r="13851">
          <cell r="A13851" t="str">
            <v>cpos-176d 28.20.430</v>
          </cell>
        </row>
        <row r="13852">
          <cell r="A13852" t="str">
            <v>cpos-176d 28.20.510</v>
          </cell>
        </row>
        <row r="13853">
          <cell r="A13853" t="str">
            <v>cpos-176d 28.20.550</v>
          </cell>
        </row>
        <row r="13854">
          <cell r="A13854" t="str">
            <v>cpos-176d 28.20.590</v>
          </cell>
        </row>
        <row r="13855">
          <cell r="A13855" t="str">
            <v>cpos-176d 28.20.600</v>
          </cell>
        </row>
        <row r="13856">
          <cell r="A13856" t="str">
            <v>cpos-176d 28.20.650</v>
          </cell>
        </row>
        <row r="13857">
          <cell r="A13857" t="str">
            <v>cpos-176d 28.20.750</v>
          </cell>
        </row>
        <row r="13858">
          <cell r="A13858" t="str">
            <v>cpos-176d 28.20.760</v>
          </cell>
        </row>
        <row r="13859">
          <cell r="A13859" t="str">
            <v>cpos-176d 28.20.770</v>
          </cell>
        </row>
        <row r="13860">
          <cell r="A13860" t="str">
            <v>cpos-176d 28.20.800</v>
          </cell>
        </row>
        <row r="13861">
          <cell r="A13861" t="str">
            <v>cpos-176d 28.20.810</v>
          </cell>
        </row>
        <row r="13862">
          <cell r="A13862" t="str">
            <v>cpos-176d 28.20.820</v>
          </cell>
        </row>
        <row r="13863">
          <cell r="A13863" t="str">
            <v>cpos-176d 28.20.830</v>
          </cell>
        </row>
        <row r="13864">
          <cell r="A13864" t="str">
            <v>cpos-176d 28.20.840</v>
          </cell>
        </row>
        <row r="13865">
          <cell r="A13865" t="str">
            <v>cpos-176d 28.20.850</v>
          </cell>
        </row>
        <row r="13866">
          <cell r="A13866" t="str">
            <v>cpos-176d 29</v>
          </cell>
        </row>
        <row r="13867">
          <cell r="A13867" t="str">
            <v>cpos-176d 29.01</v>
          </cell>
        </row>
        <row r="13868">
          <cell r="A13868" t="str">
            <v>cpos-176d 29.01.020</v>
          </cell>
        </row>
        <row r="13869">
          <cell r="A13869" t="str">
            <v>cpos-176d 29.01.030</v>
          </cell>
        </row>
        <row r="13870">
          <cell r="A13870" t="str">
            <v>cpos-176d 29.01.040</v>
          </cell>
        </row>
        <row r="13871">
          <cell r="A13871" t="str">
            <v>cpos-176d 29.01.210</v>
          </cell>
        </row>
        <row r="13872">
          <cell r="A13872" t="str">
            <v>cpos-176d 29.01.230</v>
          </cell>
        </row>
        <row r="13873">
          <cell r="A13873" t="str">
            <v>cpos-176d 29.03</v>
          </cell>
        </row>
        <row r="13874">
          <cell r="A13874" t="str">
            <v>cpos-176d 29.03.010</v>
          </cell>
        </row>
        <row r="13875">
          <cell r="A13875" t="str">
            <v>cpos-176d 29.03.020</v>
          </cell>
        </row>
        <row r="13876">
          <cell r="A13876" t="str">
            <v>cpos-176d 29.03.030</v>
          </cell>
        </row>
        <row r="13877">
          <cell r="A13877" t="str">
            <v>cpos-176d 29.03.040</v>
          </cell>
        </row>
        <row r="13878">
          <cell r="A13878" t="str">
            <v>cpos-176d 29.20</v>
          </cell>
        </row>
        <row r="13879">
          <cell r="A13879" t="str">
            <v>cpos-176d 29.20.030</v>
          </cell>
        </row>
        <row r="13880">
          <cell r="A13880" t="str">
            <v>cpos-176d 30</v>
          </cell>
        </row>
        <row r="13881">
          <cell r="A13881" t="str">
            <v>cpos-176d 30.01</v>
          </cell>
        </row>
        <row r="13882">
          <cell r="A13882" t="str">
            <v>cpos-176d 30.01.010</v>
          </cell>
        </row>
        <row r="13883">
          <cell r="A13883" t="str">
            <v>cpos-176d 30.01.020</v>
          </cell>
        </row>
        <row r="13884">
          <cell r="A13884" t="str">
            <v>cpos-176d 30.01.030</v>
          </cell>
        </row>
        <row r="13885">
          <cell r="A13885" t="str">
            <v>cpos-176d 30.01.050</v>
          </cell>
        </row>
        <row r="13886">
          <cell r="A13886" t="str">
            <v>cpos-176d 30.01.061</v>
          </cell>
        </row>
        <row r="13887">
          <cell r="A13887" t="str">
            <v>cpos-176d 30.01.080</v>
          </cell>
        </row>
        <row r="13888">
          <cell r="A13888" t="str">
            <v>cpos-176d 30.01.090</v>
          </cell>
        </row>
        <row r="13889">
          <cell r="A13889" t="str">
            <v>cpos-176d 30.01.110</v>
          </cell>
        </row>
        <row r="13890">
          <cell r="A13890" t="str">
            <v>cpos-176d 30.01.120</v>
          </cell>
        </row>
        <row r="13891">
          <cell r="A13891" t="str">
            <v>cpos-176d 30.01.130</v>
          </cell>
        </row>
        <row r="13892">
          <cell r="A13892" t="str">
            <v>cpos-176d 30.03</v>
          </cell>
        </row>
        <row r="13893">
          <cell r="A13893" t="str">
            <v>cpos-176d 30.03.030</v>
          </cell>
        </row>
        <row r="13894">
          <cell r="A13894" t="str">
            <v>cpos-176d 30.03.040</v>
          </cell>
        </row>
        <row r="13895">
          <cell r="A13895" t="str">
            <v>cpos-176d 30.04</v>
          </cell>
        </row>
        <row r="13896">
          <cell r="A13896" t="str">
            <v>cpos-176d 30.04.010</v>
          </cell>
        </row>
        <row r="13897">
          <cell r="A13897" t="str">
            <v>cpos-176d 30.04.020</v>
          </cell>
        </row>
        <row r="13898">
          <cell r="A13898" t="str">
            <v>cpos-176d 30.04.030</v>
          </cell>
        </row>
        <row r="13899">
          <cell r="A13899" t="str">
            <v>cpos-176d 30.04.040</v>
          </cell>
        </row>
        <row r="13900">
          <cell r="A13900" t="str">
            <v>cpos-176d 30.04.060</v>
          </cell>
        </row>
        <row r="13901">
          <cell r="A13901" t="str">
            <v>cpos-176d 30.04.070</v>
          </cell>
        </row>
        <row r="13902">
          <cell r="A13902" t="str">
            <v>cpos-176d 30.04.090</v>
          </cell>
        </row>
        <row r="13903">
          <cell r="A13903" t="str">
            <v>cpos-176d 30.04.100</v>
          </cell>
        </row>
        <row r="13904">
          <cell r="A13904" t="str">
            <v>cpos-176d 30.06</v>
          </cell>
        </row>
        <row r="13905">
          <cell r="A13905" t="str">
            <v>cpos-176d 30.06.010</v>
          </cell>
        </row>
        <row r="13906">
          <cell r="A13906" t="str">
            <v>cpos-176d 30.06.020</v>
          </cell>
        </row>
        <row r="13907">
          <cell r="A13907" t="str">
            <v>cpos-176d 30.06.030</v>
          </cell>
        </row>
        <row r="13908">
          <cell r="A13908" t="str">
            <v>cpos-176d 30.06.050</v>
          </cell>
        </row>
        <row r="13909">
          <cell r="A13909" t="str">
            <v>cpos-176d 30.06.061</v>
          </cell>
        </row>
        <row r="13910">
          <cell r="A13910" t="str">
            <v>cpos-176d 30.06.064</v>
          </cell>
        </row>
        <row r="13911">
          <cell r="A13911" t="str">
            <v>cpos-176d 30.06.080</v>
          </cell>
        </row>
        <row r="13912">
          <cell r="A13912" t="str">
            <v>cpos-176d 30.06.090</v>
          </cell>
        </row>
        <row r="13913">
          <cell r="A13913" t="str">
            <v>cpos-176d 30.06.100</v>
          </cell>
        </row>
        <row r="13914">
          <cell r="A13914" t="str">
            <v>cpos-176d 30.06.110</v>
          </cell>
        </row>
        <row r="13915">
          <cell r="A13915" t="str">
            <v>cpos-176d 30.06.124</v>
          </cell>
        </row>
        <row r="13916">
          <cell r="A13916" t="str">
            <v>cpos-176d 30.06.132</v>
          </cell>
        </row>
        <row r="13917">
          <cell r="A13917" t="str">
            <v>cpos-176d 30.08</v>
          </cell>
        </row>
        <row r="13918">
          <cell r="A13918" t="str">
            <v>cpos-176d 30.08.030</v>
          </cell>
        </row>
        <row r="13919">
          <cell r="A13919" t="str">
            <v>cpos-176d 30.08.040</v>
          </cell>
        </row>
        <row r="13920">
          <cell r="A13920" t="str">
            <v>cpos-176d 30.08.050</v>
          </cell>
        </row>
        <row r="13921">
          <cell r="A13921" t="str">
            <v>cpos-176d 30.08.060</v>
          </cell>
        </row>
        <row r="13922">
          <cell r="A13922" t="str">
            <v>cpos-176d 30.14</v>
          </cell>
        </row>
        <row r="13923">
          <cell r="A13923" t="str">
            <v>cpos-176d 30.14.010</v>
          </cell>
        </row>
        <row r="13924">
          <cell r="A13924" t="str">
            <v>cpos-176d 30.14.020</v>
          </cell>
        </row>
        <row r="13925">
          <cell r="A13925" t="str">
            <v>cpos-176d 30.14.030</v>
          </cell>
        </row>
        <row r="13926">
          <cell r="A13926" t="str">
            <v>cpos-176d 30.14.040</v>
          </cell>
        </row>
        <row r="13927">
          <cell r="A13927" t="str">
            <v>cpos-176d 32</v>
          </cell>
        </row>
        <row r="13928">
          <cell r="A13928" t="str">
            <v>cpos-176d 32.06</v>
          </cell>
        </row>
        <row r="13929">
          <cell r="A13929" t="str">
            <v>cpos-176d 32.06.010</v>
          </cell>
        </row>
        <row r="13930">
          <cell r="A13930" t="str">
            <v>cpos-176d 32.06.030</v>
          </cell>
        </row>
        <row r="13931">
          <cell r="A13931" t="str">
            <v>cpos-176d 32.06.120</v>
          </cell>
        </row>
        <row r="13932">
          <cell r="A13932" t="str">
            <v>cpos-176d 32.06.130</v>
          </cell>
        </row>
        <row r="13933">
          <cell r="A13933" t="str">
            <v>cpos-176d 32.06.151</v>
          </cell>
        </row>
        <row r="13934">
          <cell r="A13934" t="str">
            <v>cpos-176d 32.06.231</v>
          </cell>
        </row>
        <row r="13935">
          <cell r="A13935" t="str">
            <v>cpos-176d 32.06.380</v>
          </cell>
        </row>
        <row r="13936">
          <cell r="A13936" t="str">
            <v>cpos-176d 32.06.396</v>
          </cell>
        </row>
        <row r="13937">
          <cell r="A13937" t="str">
            <v>cpos-176d 32.06.400</v>
          </cell>
        </row>
        <row r="13938">
          <cell r="A13938" t="str">
            <v>cpos-176d 32.07</v>
          </cell>
        </row>
        <row r="13939">
          <cell r="A13939" t="str">
            <v>cpos-176d 32.07.040</v>
          </cell>
        </row>
        <row r="13940">
          <cell r="A13940" t="str">
            <v>cpos-176d 32.07.060</v>
          </cell>
        </row>
        <row r="13941">
          <cell r="A13941" t="str">
            <v>cpos-176d 32.07.090</v>
          </cell>
        </row>
        <row r="13942">
          <cell r="A13942" t="str">
            <v>cpos-176d 32.07.110</v>
          </cell>
        </row>
        <row r="13943">
          <cell r="A13943" t="str">
            <v>cpos-176d 32.07.120</v>
          </cell>
        </row>
        <row r="13944">
          <cell r="A13944" t="str">
            <v>cpos-176d 32.07.160</v>
          </cell>
        </row>
        <row r="13945">
          <cell r="A13945" t="str">
            <v>cpos-176d 32.07.230</v>
          </cell>
        </row>
        <row r="13946">
          <cell r="A13946" t="str">
            <v>cpos-176d 32.07.240</v>
          </cell>
        </row>
        <row r="13947">
          <cell r="A13947" t="str">
            <v>cpos-176d 32.07.250</v>
          </cell>
        </row>
        <row r="13948">
          <cell r="A13948" t="str">
            <v>cpos-176d 32.07.260</v>
          </cell>
        </row>
        <row r="13949">
          <cell r="A13949" t="str">
            <v>cpos-176d 32.08</v>
          </cell>
        </row>
        <row r="13950">
          <cell r="A13950" t="str">
            <v>cpos-176d 32.08.010</v>
          </cell>
        </row>
        <row r="13951">
          <cell r="A13951" t="str">
            <v>cpos-176d 32.08.030</v>
          </cell>
        </row>
        <row r="13952">
          <cell r="A13952" t="str">
            <v>cpos-176d 32.08.050</v>
          </cell>
        </row>
        <row r="13953">
          <cell r="A13953" t="str">
            <v>cpos-176d 32.08.060</v>
          </cell>
        </row>
        <row r="13954">
          <cell r="A13954" t="str">
            <v>cpos-176d 32.08.070</v>
          </cell>
        </row>
        <row r="13955">
          <cell r="A13955" t="str">
            <v>cpos-176d 32.08.090</v>
          </cell>
        </row>
        <row r="13956">
          <cell r="A13956" t="str">
            <v>cpos-176d 32.08.110</v>
          </cell>
        </row>
        <row r="13957">
          <cell r="A13957" t="str">
            <v>cpos-176d 32.08.130</v>
          </cell>
        </row>
        <row r="13958">
          <cell r="A13958" t="str">
            <v>cpos-176d 32.08.160</v>
          </cell>
        </row>
        <row r="13959">
          <cell r="A13959" t="str">
            <v>cpos-176d 32.09</v>
          </cell>
        </row>
        <row r="13960">
          <cell r="A13960" t="str">
            <v>cpos-176d 32.09.020</v>
          </cell>
        </row>
        <row r="13961">
          <cell r="A13961" t="str">
            <v>cpos-176d 32.09.040</v>
          </cell>
        </row>
        <row r="13962">
          <cell r="A13962" t="str">
            <v>cpos-176d 32.10</v>
          </cell>
        </row>
        <row r="13963">
          <cell r="A13963" t="str">
            <v>cpos-176d 32.10.050</v>
          </cell>
        </row>
        <row r="13964">
          <cell r="A13964" t="str">
            <v>cpos-176d 32.10.060</v>
          </cell>
        </row>
        <row r="13965">
          <cell r="A13965" t="str">
            <v>cpos-176d 32.10.070</v>
          </cell>
        </row>
        <row r="13966">
          <cell r="A13966" t="str">
            <v>cpos-176d 32.10.080</v>
          </cell>
        </row>
        <row r="13967">
          <cell r="A13967" t="str">
            <v>cpos-176d 32.10.082</v>
          </cell>
        </row>
        <row r="13968">
          <cell r="A13968" t="str">
            <v>cpos-176d 32.10.090</v>
          </cell>
        </row>
        <row r="13969">
          <cell r="A13969" t="str">
            <v>cpos-176d 32.10.100</v>
          </cell>
        </row>
        <row r="13970">
          <cell r="A13970" t="str">
            <v>cpos-176d 32.10.110</v>
          </cell>
        </row>
        <row r="13971">
          <cell r="A13971" t="str">
            <v>cpos-176d 32.11</v>
          </cell>
        </row>
        <row r="13972">
          <cell r="A13972" t="str">
            <v>cpos-176d 32.11.150</v>
          </cell>
        </row>
        <row r="13973">
          <cell r="A13973" t="str">
            <v>cpos-176d 32.11.200</v>
          </cell>
        </row>
        <row r="13974">
          <cell r="A13974" t="str">
            <v>cpos-176d 32.11.210</v>
          </cell>
        </row>
        <row r="13975">
          <cell r="A13975" t="str">
            <v>cpos-176d 32.11.220</v>
          </cell>
        </row>
        <row r="13976">
          <cell r="A13976" t="str">
            <v>cpos-176d 32.11.230</v>
          </cell>
        </row>
        <row r="13977">
          <cell r="A13977" t="str">
            <v>cpos-176d 32.11.240</v>
          </cell>
        </row>
        <row r="13978">
          <cell r="A13978" t="str">
            <v>cpos-176d 32.11.250</v>
          </cell>
        </row>
        <row r="13979">
          <cell r="A13979" t="str">
            <v>cpos-176d 32.11.270</v>
          </cell>
        </row>
        <row r="13980">
          <cell r="A13980" t="str">
            <v>cpos-176d 32.11.280</v>
          </cell>
        </row>
        <row r="13981">
          <cell r="A13981" t="str">
            <v>cpos-176d 32.11.290</v>
          </cell>
        </row>
        <row r="13982">
          <cell r="A13982" t="str">
            <v>cpos-176d 32.11.300</v>
          </cell>
        </row>
        <row r="13983">
          <cell r="A13983" t="str">
            <v>cpos-176d 32.11.310</v>
          </cell>
        </row>
        <row r="13984">
          <cell r="A13984" t="str">
            <v>cpos-176d 32.11.320</v>
          </cell>
        </row>
        <row r="13985">
          <cell r="A13985" t="str">
            <v>cpos-176d 32.11.330</v>
          </cell>
        </row>
        <row r="13986">
          <cell r="A13986" t="str">
            <v>cpos-176d 32.11.340</v>
          </cell>
        </row>
        <row r="13987">
          <cell r="A13987" t="str">
            <v>cpos-176d 32.11.350</v>
          </cell>
        </row>
        <row r="13988">
          <cell r="A13988" t="str">
            <v>cpos-176d 32.11.360</v>
          </cell>
        </row>
        <row r="13989">
          <cell r="A13989" t="str">
            <v>cpos-176d 32.11.370</v>
          </cell>
        </row>
        <row r="13990">
          <cell r="A13990" t="str">
            <v>cpos-176d 32.11.380</v>
          </cell>
        </row>
        <row r="13991">
          <cell r="A13991" t="str">
            <v>cpos-176d 32.11.390</v>
          </cell>
        </row>
        <row r="13992">
          <cell r="A13992" t="str">
            <v>cpos-176d 32.11.400</v>
          </cell>
        </row>
        <row r="13993">
          <cell r="A13993" t="str">
            <v>cpos-176d 32.11.410</v>
          </cell>
        </row>
        <row r="13994">
          <cell r="A13994" t="str">
            <v>cpos-176d 32.11.420</v>
          </cell>
        </row>
        <row r="13995">
          <cell r="A13995" t="str">
            <v>cpos-176d 32.11.430</v>
          </cell>
        </row>
        <row r="13996">
          <cell r="A13996" t="str">
            <v>cpos-176d 32.11.440</v>
          </cell>
        </row>
        <row r="13997">
          <cell r="A13997" t="str">
            <v>cpos-176d 32.15</v>
          </cell>
        </row>
        <row r="13998">
          <cell r="A13998" t="str">
            <v>cpos-176d 32.15.030</v>
          </cell>
        </row>
        <row r="13999">
          <cell r="A13999" t="str">
            <v>cpos-176d 32.15.040</v>
          </cell>
        </row>
        <row r="14000">
          <cell r="A14000" t="str">
            <v>cpos-176d 32.15.080</v>
          </cell>
        </row>
        <row r="14001">
          <cell r="A14001" t="str">
            <v>cpos-176d 32.15.100</v>
          </cell>
        </row>
        <row r="14002">
          <cell r="A14002" t="str">
            <v>cpos-176d 32.15.240</v>
          </cell>
        </row>
        <row r="14003">
          <cell r="A14003" t="str">
            <v>cpos-176d 32.16</v>
          </cell>
        </row>
        <row r="14004">
          <cell r="A14004" t="str">
            <v>cpos-176d 32.16.010</v>
          </cell>
        </row>
        <row r="14005">
          <cell r="A14005" t="str">
            <v>cpos-176d 32.16.020</v>
          </cell>
        </row>
        <row r="14006">
          <cell r="A14006" t="str">
            <v>cpos-176d 32.16.030</v>
          </cell>
        </row>
        <row r="14007">
          <cell r="A14007" t="str">
            <v>cpos-176d 32.16.040</v>
          </cell>
        </row>
        <row r="14008">
          <cell r="A14008" t="str">
            <v>cpos-176d 32.16.050</v>
          </cell>
        </row>
        <row r="14009">
          <cell r="A14009" t="str">
            <v>cpos-176d 32.16.060</v>
          </cell>
        </row>
        <row r="14010">
          <cell r="A14010" t="str">
            <v>cpos-176d 32.16.070</v>
          </cell>
        </row>
        <row r="14011">
          <cell r="A14011" t="str">
            <v>cpos-176d 32.17</v>
          </cell>
        </row>
        <row r="14012">
          <cell r="A14012" t="str">
            <v>cpos-176d 32.17.010</v>
          </cell>
        </row>
        <row r="14013">
          <cell r="A14013" t="str">
            <v>cpos-176d 32.17.012</v>
          </cell>
        </row>
        <row r="14014">
          <cell r="A14014" t="str">
            <v>cpos-176d 32.17.030</v>
          </cell>
        </row>
        <row r="14015">
          <cell r="A14015" t="str">
            <v>cpos-176d 32.17.040</v>
          </cell>
        </row>
        <row r="14016">
          <cell r="A14016" t="str">
            <v>cpos-176d 32.17.050</v>
          </cell>
        </row>
        <row r="14017">
          <cell r="A14017" t="str">
            <v>cpos-176d 32.17.060</v>
          </cell>
        </row>
        <row r="14018">
          <cell r="A14018" t="str">
            <v>cpos-176d 32.17.070</v>
          </cell>
        </row>
        <row r="14019">
          <cell r="A14019" t="str">
            <v>cpos-176d 32.20</v>
          </cell>
        </row>
        <row r="14020">
          <cell r="A14020" t="str">
            <v>cpos-176d 32.20.010</v>
          </cell>
        </row>
        <row r="14021">
          <cell r="A14021" t="str">
            <v>cpos-176d 32.20.020</v>
          </cell>
        </row>
        <row r="14022">
          <cell r="A14022" t="str">
            <v>cpos-176d 32.20.050</v>
          </cell>
        </row>
        <row r="14023">
          <cell r="A14023" t="str">
            <v>cpos-176d 32.20.060</v>
          </cell>
        </row>
        <row r="14024">
          <cell r="A14024" t="str">
            <v>cpos-176d 33</v>
          </cell>
        </row>
        <row r="14025">
          <cell r="A14025" t="str">
            <v>cpos-176d 33.01</v>
          </cell>
        </row>
        <row r="14026">
          <cell r="A14026" t="str">
            <v>cpos-176d 33.01.040</v>
          </cell>
        </row>
        <row r="14027">
          <cell r="A14027" t="str">
            <v>cpos-176d 33.01.050</v>
          </cell>
        </row>
        <row r="14028">
          <cell r="A14028" t="str">
            <v>cpos-176d 33.01.060</v>
          </cell>
        </row>
        <row r="14029">
          <cell r="A14029" t="str">
            <v>cpos-176d 33.01.280</v>
          </cell>
        </row>
        <row r="14030">
          <cell r="A14030" t="str">
            <v>cpos-176d 33.01.350</v>
          </cell>
        </row>
        <row r="14031">
          <cell r="A14031" t="str">
            <v>cpos-176d 33.02</v>
          </cell>
        </row>
        <row r="14032">
          <cell r="A14032" t="str">
            <v>cpos-176d 33.02.060</v>
          </cell>
        </row>
        <row r="14033">
          <cell r="A14033" t="str">
            <v>cpos-176d 33.02.080</v>
          </cell>
        </row>
        <row r="14034">
          <cell r="A14034" t="str">
            <v>cpos-176d 33.02.120</v>
          </cell>
        </row>
        <row r="14035">
          <cell r="A14035" t="str">
            <v>cpos-176d 33.03</v>
          </cell>
        </row>
        <row r="14036">
          <cell r="A14036" t="str">
            <v>cpos-176d 33.03.040</v>
          </cell>
        </row>
        <row r="14037">
          <cell r="A14037" t="str">
            <v>cpos-176d 33.03.220</v>
          </cell>
        </row>
        <row r="14038">
          <cell r="A14038" t="str">
            <v>cpos-176d 33.03.350</v>
          </cell>
        </row>
        <row r="14039">
          <cell r="A14039" t="str">
            <v>cpos-176d 33.03.740</v>
          </cell>
        </row>
        <row r="14040">
          <cell r="A14040" t="str">
            <v>cpos-176d 33.03.750</v>
          </cell>
        </row>
        <row r="14041">
          <cell r="A14041" t="str">
            <v>cpos-176d 33.03.760</v>
          </cell>
        </row>
        <row r="14042">
          <cell r="A14042" t="str">
            <v>cpos-176d 33.03.770</v>
          </cell>
        </row>
        <row r="14043">
          <cell r="A14043" t="str">
            <v>cpos-176d 33.03.780</v>
          </cell>
        </row>
        <row r="14044">
          <cell r="A14044" t="str">
            <v>cpos-176d 33.05</v>
          </cell>
        </row>
        <row r="14045">
          <cell r="A14045" t="str">
            <v>cpos-176d 33.05.010</v>
          </cell>
        </row>
        <row r="14046">
          <cell r="A14046" t="str">
            <v>cpos-176d 33.05.020</v>
          </cell>
        </row>
        <row r="14047">
          <cell r="A14047" t="str">
            <v>cpos-176d 33.05.120</v>
          </cell>
        </row>
        <row r="14048">
          <cell r="A14048" t="str">
            <v>cpos-176d 33.05.330</v>
          </cell>
        </row>
        <row r="14049">
          <cell r="A14049" t="str">
            <v>cpos-176d 33.05.360</v>
          </cell>
        </row>
        <row r="14050">
          <cell r="A14050" t="str">
            <v>cpos-176d 33.06</v>
          </cell>
        </row>
        <row r="14051">
          <cell r="A14051" t="str">
            <v>cpos-176d 33.06.020</v>
          </cell>
        </row>
        <row r="14052">
          <cell r="A14052" t="str">
            <v>cpos-176d 33.07</v>
          </cell>
        </row>
        <row r="14053">
          <cell r="A14053" t="str">
            <v>cpos-176d 33.07.102</v>
          </cell>
        </row>
        <row r="14054">
          <cell r="A14054" t="str">
            <v>cpos-176d 33.07.130</v>
          </cell>
        </row>
        <row r="14055">
          <cell r="A14055" t="str">
            <v>cpos-176d 33.07.140</v>
          </cell>
        </row>
        <row r="14056">
          <cell r="A14056" t="str">
            <v>cpos-176d 33.07.303</v>
          </cell>
        </row>
        <row r="14057">
          <cell r="A14057" t="str">
            <v>cpos-176d 33.07.304</v>
          </cell>
        </row>
        <row r="14058">
          <cell r="A14058" t="str">
            <v>cpos-176d 33.09</v>
          </cell>
        </row>
        <row r="14059">
          <cell r="A14059" t="str">
            <v>cpos-176d 33.09.020</v>
          </cell>
        </row>
        <row r="14060">
          <cell r="A14060" t="str">
            <v>cpos-176d 33.10</v>
          </cell>
        </row>
        <row r="14061">
          <cell r="A14061" t="str">
            <v>cpos-176d 33.10.010</v>
          </cell>
        </row>
        <row r="14062">
          <cell r="A14062" t="str">
            <v>cpos-176d 33.10.020</v>
          </cell>
        </row>
        <row r="14063">
          <cell r="A14063" t="str">
            <v>cpos-176d 33.10.030</v>
          </cell>
        </row>
        <row r="14064">
          <cell r="A14064" t="str">
            <v>cpos-176d 33.10.041</v>
          </cell>
        </row>
        <row r="14065">
          <cell r="A14065" t="str">
            <v>cpos-176d 33.10.050</v>
          </cell>
        </row>
        <row r="14066">
          <cell r="A14066" t="str">
            <v>cpos-176d 33.10.060</v>
          </cell>
        </row>
        <row r="14067">
          <cell r="A14067" t="str">
            <v>cpos-176d 33.10.070</v>
          </cell>
        </row>
        <row r="14068">
          <cell r="A14068" t="str">
            <v>cpos-176d 33.10.100</v>
          </cell>
        </row>
        <row r="14069">
          <cell r="A14069" t="str">
            <v>cpos-176d 33.10.120</v>
          </cell>
        </row>
        <row r="14070">
          <cell r="A14070" t="str">
            <v>cpos-176d 33.10.130</v>
          </cell>
        </row>
        <row r="14071">
          <cell r="A14071" t="str">
            <v>cpos-176d 33.11</v>
          </cell>
        </row>
        <row r="14072">
          <cell r="A14072" t="str">
            <v>cpos-176d 33.11.050</v>
          </cell>
        </row>
        <row r="14073">
          <cell r="A14073" t="str">
            <v>cpos-176d 33.12</v>
          </cell>
        </row>
        <row r="14074">
          <cell r="A14074" t="str">
            <v>cpos-176d 33.12.011</v>
          </cell>
        </row>
        <row r="14075">
          <cell r="A14075" t="str">
            <v>cpos-176d 34</v>
          </cell>
        </row>
        <row r="14076">
          <cell r="A14076" t="str">
            <v>cpos-176d 34.01</v>
          </cell>
        </row>
        <row r="14077">
          <cell r="A14077" t="str">
            <v>cpos-176d 34.01.010</v>
          </cell>
        </row>
        <row r="14078">
          <cell r="A14078" t="str">
            <v>cpos-176d 34.01.020</v>
          </cell>
        </row>
        <row r="14079">
          <cell r="A14079" t="str">
            <v>cpos-176d 34.02</v>
          </cell>
        </row>
        <row r="14080">
          <cell r="A14080" t="str">
            <v>cpos-176d 34.02.020</v>
          </cell>
        </row>
        <row r="14081">
          <cell r="A14081" t="str">
            <v>cpos-176d 34.02.040</v>
          </cell>
        </row>
        <row r="14082">
          <cell r="A14082" t="str">
            <v>cpos-176d 34.02.070</v>
          </cell>
        </row>
        <row r="14083">
          <cell r="A14083" t="str">
            <v>cpos-176d 34.02.080</v>
          </cell>
        </row>
        <row r="14084">
          <cell r="A14084" t="str">
            <v>cpos-176d 34.02.090</v>
          </cell>
        </row>
        <row r="14085">
          <cell r="A14085" t="str">
            <v>cpos-176d 34.02.100</v>
          </cell>
        </row>
        <row r="14086">
          <cell r="A14086" t="str">
            <v>cpos-176d 34.02.110</v>
          </cell>
        </row>
        <row r="14087">
          <cell r="A14087" t="str">
            <v>cpos-176d 34.02.400</v>
          </cell>
        </row>
        <row r="14088">
          <cell r="A14088" t="str">
            <v>cpos-176d 34.03</v>
          </cell>
        </row>
        <row r="14089">
          <cell r="A14089" t="str">
            <v>cpos-176d 34.03.020</v>
          </cell>
        </row>
        <row r="14090">
          <cell r="A14090" t="str">
            <v>cpos-176d 34.03.120</v>
          </cell>
        </row>
        <row r="14091">
          <cell r="A14091" t="str">
            <v>cpos-176d 34.03.130</v>
          </cell>
        </row>
        <row r="14092">
          <cell r="A14092" t="str">
            <v>cpos-176d 34.03.150</v>
          </cell>
        </row>
        <row r="14093">
          <cell r="A14093" t="str">
            <v>cpos-176d 34.04</v>
          </cell>
        </row>
        <row r="14094">
          <cell r="A14094" t="str">
            <v>cpos-176d 34.04.050</v>
          </cell>
        </row>
        <row r="14095">
          <cell r="A14095" t="str">
            <v>cpos-176d 34.04.130</v>
          </cell>
        </row>
        <row r="14096">
          <cell r="A14096" t="str">
            <v>cpos-176d 34.04.160</v>
          </cell>
        </row>
        <row r="14097">
          <cell r="A14097" t="str">
            <v>cpos-176d 34.04.164</v>
          </cell>
        </row>
        <row r="14098">
          <cell r="A14098" t="str">
            <v>cpos-176d 34.04.166</v>
          </cell>
        </row>
        <row r="14099">
          <cell r="A14099" t="str">
            <v>cpos-176d 34.04.280</v>
          </cell>
        </row>
        <row r="14100">
          <cell r="A14100" t="str">
            <v>cpos-176d 34.04.360</v>
          </cell>
        </row>
        <row r="14101">
          <cell r="A14101" t="str">
            <v>cpos-176d 34.04.370</v>
          </cell>
        </row>
        <row r="14102">
          <cell r="A14102" t="str">
            <v>cpos-176d 34.05</v>
          </cell>
        </row>
        <row r="14103">
          <cell r="A14103" t="str">
            <v>cpos-176d 34.05.010</v>
          </cell>
        </row>
        <row r="14104">
          <cell r="A14104" t="str">
            <v>cpos-176d 34.05.020</v>
          </cell>
        </row>
        <row r="14105">
          <cell r="A14105" t="str">
            <v>cpos-176d 34.05.030</v>
          </cell>
        </row>
        <row r="14106">
          <cell r="A14106" t="str">
            <v>cpos-176d 34.05.032</v>
          </cell>
        </row>
        <row r="14107">
          <cell r="A14107" t="str">
            <v>cpos-176d 34.05.050</v>
          </cell>
        </row>
        <row r="14108">
          <cell r="A14108" t="str">
            <v>cpos-176d 34.05.080</v>
          </cell>
        </row>
        <row r="14109">
          <cell r="A14109" t="str">
            <v>cpos-176d 34.05.110</v>
          </cell>
        </row>
        <row r="14110">
          <cell r="A14110" t="str">
            <v>cpos-176d 34.05.120</v>
          </cell>
        </row>
        <row r="14111">
          <cell r="A14111" t="str">
            <v>cpos-176d 34.05.170</v>
          </cell>
        </row>
        <row r="14112">
          <cell r="A14112" t="str">
            <v>cpos-176d 34.05.210</v>
          </cell>
        </row>
        <row r="14113">
          <cell r="A14113" t="str">
            <v>cpos-176d 34.05.260</v>
          </cell>
        </row>
        <row r="14114">
          <cell r="A14114" t="str">
            <v>cpos-176d 34.05.270</v>
          </cell>
        </row>
        <row r="14115">
          <cell r="A14115" t="str">
            <v>cpos-176d 34.05.290</v>
          </cell>
        </row>
        <row r="14116">
          <cell r="A14116" t="str">
            <v>cpos-176d 34.05.300</v>
          </cell>
        </row>
        <row r="14117">
          <cell r="A14117" t="str">
            <v>cpos-176d 34.05.310</v>
          </cell>
        </row>
        <row r="14118">
          <cell r="A14118" t="str">
            <v>cpos-176d 34.05.320</v>
          </cell>
        </row>
        <row r="14119">
          <cell r="A14119" t="str">
            <v>cpos-176d 34.05.350</v>
          </cell>
        </row>
        <row r="14120">
          <cell r="A14120" t="str">
            <v>cpos-176d 34.05.360</v>
          </cell>
        </row>
        <row r="14121">
          <cell r="A14121" t="str">
            <v>cpos-176d 34.05.370</v>
          </cell>
        </row>
        <row r="14122">
          <cell r="A14122" t="str">
            <v>cpos-176d 34.13</v>
          </cell>
        </row>
        <row r="14123">
          <cell r="A14123" t="str">
            <v>cpos-176d 34.13.011</v>
          </cell>
        </row>
        <row r="14124">
          <cell r="A14124" t="str">
            <v>cpos-176d 34.13.021</v>
          </cell>
        </row>
        <row r="14125">
          <cell r="A14125" t="str">
            <v>cpos-176d 34.13.031</v>
          </cell>
        </row>
        <row r="14126">
          <cell r="A14126" t="str">
            <v>cpos-176d 34.13.041</v>
          </cell>
        </row>
        <row r="14127">
          <cell r="A14127" t="str">
            <v>cpos-176d 34.13.051</v>
          </cell>
        </row>
        <row r="14128">
          <cell r="A14128" t="str">
            <v>cpos-176d 34.13.060</v>
          </cell>
        </row>
        <row r="14129">
          <cell r="A14129" t="str">
            <v>cpos-176d 34.20</v>
          </cell>
        </row>
        <row r="14130">
          <cell r="A14130" t="str">
            <v>cpos-176d 34.20.050</v>
          </cell>
        </row>
        <row r="14131">
          <cell r="A14131" t="str">
            <v>cpos-176d 34.20.080</v>
          </cell>
        </row>
        <row r="14132">
          <cell r="A14132" t="str">
            <v>cpos-176d 34.20.110</v>
          </cell>
        </row>
        <row r="14133">
          <cell r="A14133" t="str">
            <v>cpos-176d 34.20.160</v>
          </cell>
        </row>
        <row r="14134">
          <cell r="A14134" t="str">
            <v>cpos-176d 34.20.170</v>
          </cell>
        </row>
        <row r="14135">
          <cell r="A14135" t="str">
            <v>cpos-176d 34.20.380</v>
          </cell>
        </row>
        <row r="14136">
          <cell r="A14136" t="str">
            <v>cpos-176d 34.20.390</v>
          </cell>
        </row>
        <row r="14137">
          <cell r="A14137" t="str">
            <v>cpos-176d 35</v>
          </cell>
        </row>
        <row r="14138">
          <cell r="A14138" t="str">
            <v>cpos-176d 35.01</v>
          </cell>
        </row>
        <row r="14139">
          <cell r="A14139" t="str">
            <v>cpos-176d 35.01.070</v>
          </cell>
        </row>
        <row r="14140">
          <cell r="A14140" t="str">
            <v>cpos-176d 35.01.150</v>
          </cell>
        </row>
        <row r="14141">
          <cell r="A14141" t="str">
            <v>cpos-176d 35.01.160</v>
          </cell>
        </row>
        <row r="14142">
          <cell r="A14142" t="str">
            <v>cpos-176d 35.01.170</v>
          </cell>
        </row>
        <row r="14143">
          <cell r="A14143" t="str">
            <v>cpos-176d 35.01.550</v>
          </cell>
        </row>
        <row r="14144">
          <cell r="A14144" t="str">
            <v>cpos-176d 35.03</v>
          </cell>
        </row>
        <row r="14145">
          <cell r="A14145" t="str">
            <v>cpos-176d 35.03.030</v>
          </cell>
        </row>
        <row r="14146">
          <cell r="A14146" t="str">
            <v>cpos-176d 35.04</v>
          </cell>
        </row>
        <row r="14147">
          <cell r="A14147" t="str">
            <v>cpos-176d 35.04.020</v>
          </cell>
        </row>
        <row r="14148">
          <cell r="A14148" t="str">
            <v>cpos-176d 35.04.120</v>
          </cell>
        </row>
        <row r="14149">
          <cell r="A14149" t="str">
            <v>cpos-176d 35.04.130</v>
          </cell>
        </row>
        <row r="14150">
          <cell r="A14150" t="str">
            <v>cpos-176d 35.04.140</v>
          </cell>
        </row>
        <row r="14151">
          <cell r="A14151" t="str">
            <v>cpos-176d 35.04.150</v>
          </cell>
        </row>
        <row r="14152">
          <cell r="A14152" t="str">
            <v>cpos-176d 35.05</v>
          </cell>
        </row>
        <row r="14153">
          <cell r="A14153" t="str">
            <v>cpos-176d 35.05.200</v>
          </cell>
        </row>
        <row r="14154">
          <cell r="A14154" t="str">
            <v>cpos-176d 35.05.210</v>
          </cell>
        </row>
        <row r="14155">
          <cell r="A14155" t="str">
            <v>cpos-176d 35.05.220</v>
          </cell>
        </row>
        <row r="14156">
          <cell r="A14156" t="str">
            <v>cpos-176d 35.05.240</v>
          </cell>
        </row>
        <row r="14157">
          <cell r="A14157" t="str">
            <v>cpos-176d 35.07</v>
          </cell>
        </row>
        <row r="14158">
          <cell r="A14158" t="str">
            <v>cpos-176d 35.07.020</v>
          </cell>
        </row>
        <row r="14159">
          <cell r="A14159" t="str">
            <v>cpos-176d 35.07.030</v>
          </cell>
        </row>
        <row r="14160">
          <cell r="A14160" t="str">
            <v>cpos-176d 35.07.060</v>
          </cell>
        </row>
        <row r="14161">
          <cell r="A14161" t="str">
            <v>cpos-176d 35.07.070</v>
          </cell>
        </row>
        <row r="14162">
          <cell r="A14162" t="str">
            <v>cpos-176d 35.20</v>
          </cell>
        </row>
        <row r="14163">
          <cell r="A14163" t="str">
            <v>cpos-176d 35.20.010</v>
          </cell>
        </row>
        <row r="14164">
          <cell r="A14164" t="str">
            <v>cpos-176d 35.20.050</v>
          </cell>
        </row>
        <row r="14165">
          <cell r="A14165" t="str">
            <v>cpos-176d 36</v>
          </cell>
        </row>
        <row r="14166">
          <cell r="A14166" t="str">
            <v>cpos-176d 36.01</v>
          </cell>
        </row>
        <row r="14167">
          <cell r="A14167" t="str">
            <v>cpos-176d 36.01.242</v>
          </cell>
        </row>
        <row r="14168">
          <cell r="A14168" t="str">
            <v>cpos-176d 36.01.252</v>
          </cell>
        </row>
        <row r="14169">
          <cell r="A14169" t="str">
            <v>cpos-176d 36.01.260</v>
          </cell>
        </row>
        <row r="14170">
          <cell r="A14170" t="str">
            <v>cpos-176d 36.03</v>
          </cell>
        </row>
        <row r="14171">
          <cell r="A14171" t="str">
            <v>cpos-176d 36.03.010</v>
          </cell>
        </row>
        <row r="14172">
          <cell r="A14172" t="str">
            <v>cpos-176d 36.03.020</v>
          </cell>
        </row>
        <row r="14173">
          <cell r="A14173" t="str">
            <v>cpos-176d 36.03.030</v>
          </cell>
        </row>
        <row r="14174">
          <cell r="A14174" t="str">
            <v>cpos-176d 36.03.050</v>
          </cell>
        </row>
        <row r="14175">
          <cell r="A14175" t="str">
            <v>cpos-176d 36.03.060</v>
          </cell>
        </row>
        <row r="14176">
          <cell r="A14176" t="str">
            <v>cpos-176d 36.03.080</v>
          </cell>
        </row>
        <row r="14177">
          <cell r="A14177" t="str">
            <v>cpos-176d 36.03.090</v>
          </cell>
        </row>
        <row r="14178">
          <cell r="A14178" t="str">
            <v>cpos-176d 36.03.120</v>
          </cell>
        </row>
        <row r="14179">
          <cell r="A14179" t="str">
            <v>cpos-176d 36.03.130</v>
          </cell>
        </row>
        <row r="14180">
          <cell r="A14180" t="str">
            <v>cpos-176d 36.03.150</v>
          </cell>
        </row>
        <row r="14181">
          <cell r="A14181" t="str">
            <v>cpos-176d 36.03.160</v>
          </cell>
        </row>
        <row r="14182">
          <cell r="A14182" t="str">
            <v>cpos-176d 36.04</v>
          </cell>
        </row>
        <row r="14183">
          <cell r="A14183" t="str">
            <v>cpos-176d 36.04.010</v>
          </cell>
        </row>
        <row r="14184">
          <cell r="A14184" t="str">
            <v>cpos-176d 36.04.030</v>
          </cell>
        </row>
        <row r="14185">
          <cell r="A14185" t="str">
            <v>cpos-176d 36.04.050</v>
          </cell>
        </row>
        <row r="14186">
          <cell r="A14186" t="str">
            <v>cpos-176d 36.04.070</v>
          </cell>
        </row>
        <row r="14187">
          <cell r="A14187" t="str">
            <v>cpos-176d 36.05</v>
          </cell>
        </row>
        <row r="14188">
          <cell r="A14188" t="str">
            <v>cpos-176d 36.05.010</v>
          </cell>
        </row>
        <row r="14189">
          <cell r="A14189" t="str">
            <v>cpos-176d 36.05.020</v>
          </cell>
        </row>
        <row r="14190">
          <cell r="A14190" t="str">
            <v>cpos-176d 36.05.040</v>
          </cell>
        </row>
        <row r="14191">
          <cell r="A14191" t="str">
            <v>cpos-176d 36.05.080</v>
          </cell>
        </row>
        <row r="14192">
          <cell r="A14192" t="str">
            <v>cpos-176d 36.05.100</v>
          </cell>
        </row>
        <row r="14193">
          <cell r="A14193" t="str">
            <v>cpos-176d 36.05.110</v>
          </cell>
        </row>
        <row r="14194">
          <cell r="A14194" t="str">
            <v>cpos-176d 36.06</v>
          </cell>
        </row>
        <row r="14195">
          <cell r="A14195" t="str">
            <v>cpos-176d 36.06.060</v>
          </cell>
        </row>
        <row r="14196">
          <cell r="A14196" t="str">
            <v>cpos-176d 36.06.080</v>
          </cell>
        </row>
        <row r="14197">
          <cell r="A14197" t="str">
            <v>cpos-176d 36.07</v>
          </cell>
        </row>
        <row r="14198">
          <cell r="A14198" t="str">
            <v>cpos-176d 36.07.010</v>
          </cell>
        </row>
        <row r="14199">
          <cell r="A14199" t="str">
            <v>cpos-176d 36.07.030</v>
          </cell>
        </row>
        <row r="14200">
          <cell r="A14200" t="str">
            <v>cpos-176d 36.07.050</v>
          </cell>
        </row>
        <row r="14201">
          <cell r="A14201" t="str">
            <v>cpos-176d 36.07.060</v>
          </cell>
        </row>
        <row r="14202">
          <cell r="A14202" t="str">
            <v>cpos-176d 36.08</v>
          </cell>
        </row>
        <row r="14203">
          <cell r="A14203" t="str">
            <v>cpos-176d 36.08.030</v>
          </cell>
        </row>
        <row r="14204">
          <cell r="A14204" t="str">
            <v>cpos-176d 36.08.040</v>
          </cell>
        </row>
        <row r="14205">
          <cell r="A14205" t="str">
            <v>cpos-176d 36.08.050</v>
          </cell>
        </row>
        <row r="14206">
          <cell r="A14206" t="str">
            <v>cpos-176d 36.08.060</v>
          </cell>
        </row>
        <row r="14207">
          <cell r="A14207" t="str">
            <v>cpos-176d 36.08.100</v>
          </cell>
        </row>
        <row r="14208">
          <cell r="A14208" t="str">
            <v>cpos-176d 36.08.110</v>
          </cell>
        </row>
        <row r="14209">
          <cell r="A14209" t="str">
            <v>cpos-176d 36.08.290</v>
          </cell>
        </row>
        <row r="14210">
          <cell r="A14210" t="str">
            <v>cpos-176d 36.08.350</v>
          </cell>
        </row>
        <row r="14211">
          <cell r="A14211" t="str">
            <v>cpos-176d 36.08.360</v>
          </cell>
        </row>
        <row r="14212">
          <cell r="A14212" t="str">
            <v>cpos-176d 36.08.540</v>
          </cell>
        </row>
        <row r="14213">
          <cell r="A14213" t="str">
            <v>cpos-176d 36.09</v>
          </cell>
        </row>
        <row r="14214">
          <cell r="A14214" t="str">
            <v>cpos-176d 36.09.020</v>
          </cell>
        </row>
        <row r="14215">
          <cell r="A14215" t="str">
            <v>cpos-176d 36.09.050</v>
          </cell>
        </row>
        <row r="14216">
          <cell r="A14216" t="str">
            <v>cpos-176d 36.09.060</v>
          </cell>
        </row>
        <row r="14217">
          <cell r="A14217" t="str">
            <v>cpos-176d 36.09.070</v>
          </cell>
        </row>
        <row r="14218">
          <cell r="A14218" t="str">
            <v>cpos-176d 36.09.100</v>
          </cell>
        </row>
        <row r="14219">
          <cell r="A14219" t="str">
            <v>cpos-176d 36.09.110</v>
          </cell>
        </row>
        <row r="14220">
          <cell r="A14220" t="str">
            <v>cpos-176d 36.09.150</v>
          </cell>
        </row>
        <row r="14221">
          <cell r="A14221" t="str">
            <v>cpos-176d 36.09.170</v>
          </cell>
        </row>
        <row r="14222">
          <cell r="A14222" t="str">
            <v>cpos-176d 36.09.180</v>
          </cell>
        </row>
        <row r="14223">
          <cell r="A14223" t="str">
            <v>cpos-176d 36.09.220</v>
          </cell>
        </row>
        <row r="14224">
          <cell r="A14224" t="str">
            <v>cpos-176d 36.09.230</v>
          </cell>
        </row>
        <row r="14225">
          <cell r="A14225" t="str">
            <v>cpos-176d 36.09.250</v>
          </cell>
        </row>
        <row r="14226">
          <cell r="A14226" t="str">
            <v>cpos-176d 36.09.300</v>
          </cell>
        </row>
        <row r="14227">
          <cell r="A14227" t="str">
            <v>cpos-176d 36.09.360</v>
          </cell>
        </row>
        <row r="14228">
          <cell r="A14228" t="str">
            <v>cpos-176d 36.09.370</v>
          </cell>
        </row>
        <row r="14229">
          <cell r="A14229" t="str">
            <v>cpos-176d 36.09.410</v>
          </cell>
        </row>
        <row r="14230">
          <cell r="A14230" t="str">
            <v>cpos-176d 36.09.440</v>
          </cell>
        </row>
        <row r="14231">
          <cell r="A14231" t="str">
            <v>cpos-176d 36.09.480</v>
          </cell>
        </row>
        <row r="14232">
          <cell r="A14232" t="str">
            <v>cpos-176d 36.09.490</v>
          </cell>
        </row>
        <row r="14233">
          <cell r="A14233" t="str">
            <v>cpos-176d 36.20</v>
          </cell>
        </row>
        <row r="14234">
          <cell r="A14234" t="str">
            <v>cpos-176d 36.20.010</v>
          </cell>
        </row>
        <row r="14235">
          <cell r="A14235" t="str">
            <v>cpos-176d 36.20.030</v>
          </cell>
        </row>
        <row r="14236">
          <cell r="A14236" t="str">
            <v>cpos-176d 36.20.040</v>
          </cell>
        </row>
        <row r="14237">
          <cell r="A14237" t="str">
            <v>cpos-176d 36.20.050</v>
          </cell>
        </row>
        <row r="14238">
          <cell r="A14238" t="str">
            <v>cpos-176d 36.20.060</v>
          </cell>
        </row>
        <row r="14239">
          <cell r="A14239" t="str">
            <v>cpos-176d 36.20.070</v>
          </cell>
        </row>
        <row r="14240">
          <cell r="A14240" t="str">
            <v>cpos-176d 36.20.090</v>
          </cell>
        </row>
        <row r="14241">
          <cell r="A14241" t="str">
            <v>cpos-176d 36.20.100</v>
          </cell>
        </row>
        <row r="14242">
          <cell r="A14242" t="str">
            <v>cpos-176d 36.20.120</v>
          </cell>
        </row>
        <row r="14243">
          <cell r="A14243" t="str">
            <v>cpos-176d 36.20.140</v>
          </cell>
        </row>
        <row r="14244">
          <cell r="A14244" t="str">
            <v>cpos-176d 36.20.180</v>
          </cell>
        </row>
        <row r="14245">
          <cell r="A14245" t="str">
            <v>cpos-176d 36.20.200</v>
          </cell>
        </row>
        <row r="14246">
          <cell r="A14246" t="str">
            <v>cpos-176d 36.20.210</v>
          </cell>
        </row>
        <row r="14247">
          <cell r="A14247" t="str">
            <v>cpos-176d 36.20.220</v>
          </cell>
        </row>
        <row r="14248">
          <cell r="A14248" t="str">
            <v>cpos-176d 36.20.240</v>
          </cell>
        </row>
        <row r="14249">
          <cell r="A14249" t="str">
            <v>cpos-176d 36.20.260</v>
          </cell>
        </row>
        <row r="14250">
          <cell r="A14250" t="str">
            <v>cpos-176d 36.20.280</v>
          </cell>
        </row>
        <row r="14251">
          <cell r="A14251" t="str">
            <v>cpos-176d 36.20.330</v>
          </cell>
        </row>
        <row r="14252">
          <cell r="A14252" t="str">
            <v>cpos-176d 36.20.340</v>
          </cell>
        </row>
        <row r="14253">
          <cell r="A14253" t="str">
            <v>cpos-176d 36.20.350</v>
          </cell>
        </row>
        <row r="14254">
          <cell r="A14254" t="str">
            <v>cpos-176d 36.20.360</v>
          </cell>
        </row>
        <row r="14255">
          <cell r="A14255" t="str">
            <v>cpos-176d 36.20.380</v>
          </cell>
        </row>
        <row r="14256">
          <cell r="A14256" t="str">
            <v>cpos-176d 36.20.540</v>
          </cell>
        </row>
        <row r="14257">
          <cell r="A14257" t="str">
            <v>cpos-176d 36.20.560</v>
          </cell>
        </row>
        <row r="14258">
          <cell r="A14258" t="str">
            <v>cpos-176d 36.20.570</v>
          </cell>
        </row>
        <row r="14259">
          <cell r="A14259" t="str">
            <v>cpos-176d 36.20.580</v>
          </cell>
        </row>
        <row r="14260">
          <cell r="A14260" t="str">
            <v>cpos-176d 37</v>
          </cell>
        </row>
        <row r="14261">
          <cell r="A14261" t="str">
            <v>cpos-176d 37.01</v>
          </cell>
        </row>
        <row r="14262">
          <cell r="A14262" t="str">
            <v>cpos-176d 37.01.020</v>
          </cell>
        </row>
        <row r="14263">
          <cell r="A14263" t="str">
            <v>cpos-176d 37.01.080</v>
          </cell>
        </row>
        <row r="14264">
          <cell r="A14264" t="str">
            <v>cpos-176d 37.01.120</v>
          </cell>
        </row>
        <row r="14265">
          <cell r="A14265" t="str">
            <v>cpos-176d 37.01.160</v>
          </cell>
        </row>
        <row r="14266">
          <cell r="A14266" t="str">
            <v>cpos-176d 37.01.220</v>
          </cell>
        </row>
        <row r="14267">
          <cell r="A14267" t="str">
            <v>cpos-176d 37.02</v>
          </cell>
        </row>
        <row r="14268">
          <cell r="A14268" t="str">
            <v>cpos-176d 37.02.020</v>
          </cell>
        </row>
        <row r="14269">
          <cell r="A14269" t="str">
            <v>cpos-176d 37.02.060</v>
          </cell>
        </row>
        <row r="14270">
          <cell r="A14270" t="str">
            <v>cpos-176d 37.02.100</v>
          </cell>
        </row>
        <row r="14271">
          <cell r="A14271" t="str">
            <v>cpos-176d 37.02.140</v>
          </cell>
        </row>
        <row r="14272">
          <cell r="A14272" t="str">
            <v>cpos-176d 37.03</v>
          </cell>
        </row>
        <row r="14273">
          <cell r="A14273" t="str">
            <v>cpos-176d 37.03.200</v>
          </cell>
        </row>
        <row r="14274">
          <cell r="A14274" t="str">
            <v>cpos-176d 37.03.210</v>
          </cell>
        </row>
        <row r="14275">
          <cell r="A14275" t="str">
            <v>cpos-176d 37.03.220</v>
          </cell>
        </row>
        <row r="14276">
          <cell r="A14276" t="str">
            <v>cpos-176d 37.03.230</v>
          </cell>
        </row>
        <row r="14277">
          <cell r="A14277" t="str">
            <v>cpos-176d 37.03.240</v>
          </cell>
        </row>
        <row r="14278">
          <cell r="A14278" t="str">
            <v>cpos-176d 37.03.250</v>
          </cell>
        </row>
        <row r="14279">
          <cell r="A14279" t="str">
            <v>cpos-176d 37.04</v>
          </cell>
        </row>
        <row r="14280">
          <cell r="A14280" t="str">
            <v>cpos-176d 37.04.250</v>
          </cell>
        </row>
        <row r="14281">
          <cell r="A14281" t="str">
            <v>cpos-176d 37.04.260</v>
          </cell>
        </row>
        <row r="14282">
          <cell r="A14282" t="str">
            <v>cpos-176d 37.04.270</v>
          </cell>
        </row>
        <row r="14283">
          <cell r="A14283" t="str">
            <v>cpos-176d 37.04.280</v>
          </cell>
        </row>
        <row r="14284">
          <cell r="A14284" t="str">
            <v>cpos-176d 37.04.290</v>
          </cell>
        </row>
        <row r="14285">
          <cell r="A14285" t="str">
            <v>cpos-176d 37.04.300</v>
          </cell>
        </row>
        <row r="14286">
          <cell r="A14286" t="str">
            <v>cpos-176d 37.06</v>
          </cell>
        </row>
        <row r="14287">
          <cell r="A14287" t="str">
            <v>cpos-176d 37.06.010</v>
          </cell>
        </row>
        <row r="14288">
          <cell r="A14288" t="str">
            <v>cpos-176d 37.10</v>
          </cell>
        </row>
        <row r="14289">
          <cell r="A14289" t="str">
            <v>cpos-176d 37.10.010</v>
          </cell>
        </row>
        <row r="14290">
          <cell r="A14290" t="str">
            <v>cpos-176d 37.11</v>
          </cell>
        </row>
        <row r="14291">
          <cell r="A14291" t="str">
            <v>cpos-176d 37.11.020</v>
          </cell>
        </row>
        <row r="14292">
          <cell r="A14292" t="str">
            <v>cpos-176d 37.11.040</v>
          </cell>
        </row>
        <row r="14293">
          <cell r="A14293" t="str">
            <v>cpos-176d 37.11.060</v>
          </cell>
        </row>
        <row r="14294">
          <cell r="A14294" t="str">
            <v>cpos-176d 37.11.080</v>
          </cell>
        </row>
        <row r="14295">
          <cell r="A14295" t="str">
            <v>cpos-176d 37.11.100</v>
          </cell>
        </row>
        <row r="14296">
          <cell r="A14296" t="str">
            <v>cpos-176d 37.11.120</v>
          </cell>
        </row>
        <row r="14297">
          <cell r="A14297" t="str">
            <v>cpos-176d 37.11.140</v>
          </cell>
        </row>
        <row r="14298">
          <cell r="A14298" t="str">
            <v>cpos-176d 37.12</v>
          </cell>
        </row>
        <row r="14299">
          <cell r="A14299" t="str">
            <v>cpos-176d 37.12.020</v>
          </cell>
        </row>
        <row r="14300">
          <cell r="A14300" t="str">
            <v>cpos-176d 37.12.040</v>
          </cell>
        </row>
        <row r="14301">
          <cell r="A14301" t="str">
            <v>cpos-176d 37.12.060</v>
          </cell>
        </row>
        <row r="14302">
          <cell r="A14302" t="str">
            <v>cpos-176d 37.12.080</v>
          </cell>
        </row>
        <row r="14303">
          <cell r="A14303" t="str">
            <v>cpos-176d 37.12.120</v>
          </cell>
        </row>
        <row r="14304">
          <cell r="A14304" t="str">
            <v>cpos-176d 37.12.140</v>
          </cell>
        </row>
        <row r="14305">
          <cell r="A14305" t="str">
            <v>cpos-176d 37.12.200</v>
          </cell>
        </row>
        <row r="14306">
          <cell r="A14306" t="str">
            <v>cpos-176d 37.12.220</v>
          </cell>
        </row>
        <row r="14307">
          <cell r="A14307" t="str">
            <v>cpos-176d 37.12.300</v>
          </cell>
        </row>
        <row r="14308">
          <cell r="A14308" t="str">
            <v>cpos-176d 37.13</v>
          </cell>
        </row>
        <row r="14309">
          <cell r="A14309" t="str">
            <v>cpos-176d 37.13.510</v>
          </cell>
        </row>
        <row r="14310">
          <cell r="A14310" t="str">
            <v>cpos-176d 37.13.520</v>
          </cell>
        </row>
        <row r="14311">
          <cell r="A14311" t="str">
            <v>cpos-176d 37.13.530</v>
          </cell>
        </row>
        <row r="14312">
          <cell r="A14312" t="str">
            <v>cpos-176d 37.13.550</v>
          </cell>
        </row>
        <row r="14313">
          <cell r="A14313" t="str">
            <v>cpos-176d 37.13.570</v>
          </cell>
        </row>
        <row r="14314">
          <cell r="A14314" t="str">
            <v>cpos-176d 37.13.600</v>
          </cell>
        </row>
        <row r="14315">
          <cell r="A14315" t="str">
            <v>cpos-176d 37.13.610</v>
          </cell>
        </row>
        <row r="14316">
          <cell r="A14316" t="str">
            <v>cpos-176d 37.13.630</v>
          </cell>
        </row>
        <row r="14317">
          <cell r="A14317" t="str">
            <v>cpos-176d 37.13.640</v>
          </cell>
        </row>
        <row r="14318">
          <cell r="A14318" t="str">
            <v>cpos-176d 37.13.650</v>
          </cell>
        </row>
        <row r="14319">
          <cell r="A14319" t="str">
            <v>cpos-176d 37.13.660</v>
          </cell>
        </row>
        <row r="14320">
          <cell r="A14320" t="str">
            <v>cpos-176d 37.13.690</v>
          </cell>
        </row>
        <row r="14321">
          <cell r="A14321" t="str">
            <v>cpos-176d 37.13.700</v>
          </cell>
        </row>
        <row r="14322">
          <cell r="A14322" t="str">
            <v>cpos-176d 37.13.720</v>
          </cell>
        </row>
        <row r="14323">
          <cell r="A14323" t="str">
            <v>cpos-176d 37.13.730</v>
          </cell>
        </row>
        <row r="14324">
          <cell r="A14324" t="str">
            <v>cpos-176d 37.13.740</v>
          </cell>
        </row>
        <row r="14325">
          <cell r="A14325" t="str">
            <v>cpos-176d 37.13.760</v>
          </cell>
        </row>
        <row r="14326">
          <cell r="A14326" t="str">
            <v>cpos-176d 37.13.770</v>
          </cell>
        </row>
        <row r="14327">
          <cell r="A14327" t="str">
            <v>cpos-176d 37.13.780</v>
          </cell>
        </row>
        <row r="14328">
          <cell r="A14328" t="str">
            <v>cpos-176d 37.13.800</v>
          </cell>
        </row>
        <row r="14329">
          <cell r="A14329" t="str">
            <v>cpos-176d 37.13.810</v>
          </cell>
        </row>
        <row r="14330">
          <cell r="A14330" t="str">
            <v>cpos-176d 37.13.840</v>
          </cell>
        </row>
        <row r="14331">
          <cell r="A14331" t="str">
            <v>cpos-176d 37.13.850</v>
          </cell>
        </row>
        <row r="14332">
          <cell r="A14332" t="str">
            <v>cpos-176d 37.13.860</v>
          </cell>
        </row>
        <row r="14333">
          <cell r="A14333" t="str">
            <v>cpos-176d 37.13.870</v>
          </cell>
        </row>
        <row r="14334">
          <cell r="A14334" t="str">
            <v>cpos-176d 37.13.880</v>
          </cell>
        </row>
        <row r="14335">
          <cell r="A14335" t="str">
            <v>cpos-176d 37.13.890</v>
          </cell>
        </row>
        <row r="14336">
          <cell r="A14336" t="str">
            <v>cpos-176d 37.13.900</v>
          </cell>
        </row>
        <row r="14337">
          <cell r="A14337" t="str">
            <v>cpos-176d 37.13.910</v>
          </cell>
        </row>
        <row r="14338">
          <cell r="A14338" t="str">
            <v>cpos-176d 37.13.920</v>
          </cell>
        </row>
        <row r="14339">
          <cell r="A14339" t="str">
            <v>cpos-176d 37.13.930</v>
          </cell>
        </row>
        <row r="14340">
          <cell r="A14340" t="str">
            <v>cpos-176d 37.13.940</v>
          </cell>
        </row>
        <row r="14341">
          <cell r="A14341" t="str">
            <v>cpos-176d 37.14</v>
          </cell>
        </row>
        <row r="14342">
          <cell r="A14342" t="str">
            <v>cpos-176d 37.14.050</v>
          </cell>
        </row>
        <row r="14343">
          <cell r="A14343" t="str">
            <v>cpos-176d 37.14.300</v>
          </cell>
        </row>
        <row r="14344">
          <cell r="A14344" t="str">
            <v>cpos-176d 37.14.310</v>
          </cell>
        </row>
        <row r="14345">
          <cell r="A14345" t="str">
            <v>cpos-176d 37.14.320</v>
          </cell>
        </row>
        <row r="14346">
          <cell r="A14346" t="str">
            <v>cpos-176d 37.14.330</v>
          </cell>
        </row>
        <row r="14347">
          <cell r="A14347" t="str">
            <v>cpos-176d 37.14.340</v>
          </cell>
        </row>
        <row r="14348">
          <cell r="A14348" t="str">
            <v>cpos-176d 37.14.350</v>
          </cell>
        </row>
        <row r="14349">
          <cell r="A14349" t="str">
            <v>cpos-176d 37.14.410</v>
          </cell>
        </row>
        <row r="14350">
          <cell r="A14350" t="str">
            <v>cpos-176d 37.14.420</v>
          </cell>
        </row>
        <row r="14351">
          <cell r="A14351" t="str">
            <v>cpos-176d 37.14.430</v>
          </cell>
        </row>
        <row r="14352">
          <cell r="A14352" t="str">
            <v>cpos-176d 37.14.440</v>
          </cell>
        </row>
        <row r="14353">
          <cell r="A14353" t="str">
            <v>cpos-176d 37.14.450</v>
          </cell>
        </row>
        <row r="14354">
          <cell r="A14354" t="str">
            <v>cpos-176d 37.14.500</v>
          </cell>
        </row>
        <row r="14355">
          <cell r="A14355" t="str">
            <v>cpos-176d 37.14.510</v>
          </cell>
        </row>
        <row r="14356">
          <cell r="A14356" t="str">
            <v>cpos-176d 37.14.520</v>
          </cell>
        </row>
        <row r="14357">
          <cell r="A14357" t="str">
            <v>cpos-176d 37.14.530</v>
          </cell>
        </row>
        <row r="14358">
          <cell r="A14358" t="str">
            <v>cpos-176d 37.14.600</v>
          </cell>
        </row>
        <row r="14359">
          <cell r="A14359" t="str">
            <v>cpos-176d 37.14.610</v>
          </cell>
        </row>
        <row r="14360">
          <cell r="A14360" t="str">
            <v>cpos-176d 37.14.620</v>
          </cell>
        </row>
        <row r="14361">
          <cell r="A14361" t="str">
            <v>cpos-176d 37.14.640</v>
          </cell>
        </row>
        <row r="14362">
          <cell r="A14362" t="str">
            <v>cpos-176d 37.14.830</v>
          </cell>
        </row>
        <row r="14363">
          <cell r="A14363" t="str">
            <v>cpos-176d 37.14.910</v>
          </cell>
        </row>
        <row r="14364">
          <cell r="A14364" t="str">
            <v>cpos-176d 37.15</v>
          </cell>
        </row>
        <row r="14365">
          <cell r="A14365" t="str">
            <v>cpos-176d 37.15.110</v>
          </cell>
        </row>
        <row r="14366">
          <cell r="A14366" t="str">
            <v>cpos-176d 37.15.120</v>
          </cell>
        </row>
        <row r="14367">
          <cell r="A14367" t="str">
            <v>cpos-176d 37.15.150</v>
          </cell>
        </row>
        <row r="14368">
          <cell r="A14368" t="str">
            <v>cpos-176d 37.15.160</v>
          </cell>
        </row>
        <row r="14369">
          <cell r="A14369" t="str">
            <v>cpos-176d 37.15.170</v>
          </cell>
        </row>
        <row r="14370">
          <cell r="A14370" t="str">
            <v>cpos-176d 37.15.200</v>
          </cell>
        </row>
        <row r="14371">
          <cell r="A14371" t="str">
            <v>cpos-176d 37.15.210</v>
          </cell>
        </row>
        <row r="14372">
          <cell r="A14372" t="str">
            <v>cpos-176d 37.16</v>
          </cell>
        </row>
        <row r="14373">
          <cell r="A14373" t="str">
            <v>cpos-176d 37.16.071</v>
          </cell>
        </row>
        <row r="14374">
          <cell r="A14374" t="str">
            <v>cpos-176d 37.17</v>
          </cell>
        </row>
        <row r="14375">
          <cell r="A14375" t="str">
            <v>cpos-176d 37.17.060</v>
          </cell>
        </row>
        <row r="14376">
          <cell r="A14376" t="str">
            <v>cpos-176d 37.17.070</v>
          </cell>
        </row>
        <row r="14377">
          <cell r="A14377" t="str">
            <v>cpos-176d 37.17.074</v>
          </cell>
        </row>
        <row r="14378">
          <cell r="A14378" t="str">
            <v>cpos-176d 37.17.080</v>
          </cell>
        </row>
        <row r="14379">
          <cell r="A14379" t="str">
            <v>cpos-176d 37.17.090</v>
          </cell>
        </row>
        <row r="14380">
          <cell r="A14380" t="str">
            <v>cpos-176d 37.17.100</v>
          </cell>
        </row>
        <row r="14381">
          <cell r="A14381" t="str">
            <v>cpos-176d 37.17.110</v>
          </cell>
        </row>
        <row r="14382">
          <cell r="A14382" t="str">
            <v>cpos-176d 37.17.114</v>
          </cell>
        </row>
        <row r="14383">
          <cell r="A14383" t="str">
            <v>cpos-176d 37.17.130</v>
          </cell>
        </row>
        <row r="14384">
          <cell r="A14384" t="str">
            <v>cpos-176d 37.18</v>
          </cell>
        </row>
        <row r="14385">
          <cell r="A14385" t="str">
            <v>cpos-176d 37.18.010</v>
          </cell>
        </row>
        <row r="14386">
          <cell r="A14386" t="str">
            <v>cpos-176d 37.18.020</v>
          </cell>
        </row>
        <row r="14387">
          <cell r="A14387" t="str">
            <v>cpos-176d 37.18.030</v>
          </cell>
        </row>
        <row r="14388">
          <cell r="A14388" t="str">
            <v>cpos-176d 37.19</v>
          </cell>
        </row>
        <row r="14389">
          <cell r="A14389" t="str">
            <v>cpos-176d 37.19.010</v>
          </cell>
        </row>
        <row r="14390">
          <cell r="A14390" t="str">
            <v>cpos-176d 37.19.020</v>
          </cell>
        </row>
        <row r="14391">
          <cell r="A14391" t="str">
            <v>cpos-176d 37.19.030</v>
          </cell>
        </row>
        <row r="14392">
          <cell r="A14392" t="str">
            <v>cpos-176d 37.19.060</v>
          </cell>
        </row>
        <row r="14393">
          <cell r="A14393" t="str">
            <v>cpos-176d 37.19.080</v>
          </cell>
        </row>
        <row r="14394">
          <cell r="A14394" t="str">
            <v>cpos-176d 37.20</v>
          </cell>
        </row>
        <row r="14395">
          <cell r="A14395" t="str">
            <v>cpos-176d 37.20.010</v>
          </cell>
        </row>
        <row r="14396">
          <cell r="A14396" t="str">
            <v>cpos-176d 37.20.030</v>
          </cell>
        </row>
        <row r="14397">
          <cell r="A14397" t="str">
            <v>cpos-176d 37.20.080</v>
          </cell>
        </row>
        <row r="14398">
          <cell r="A14398" t="str">
            <v>cpos-176d 37.20.090</v>
          </cell>
        </row>
        <row r="14399">
          <cell r="A14399" t="str">
            <v>cpos-176d 37.20.100</v>
          </cell>
        </row>
        <row r="14400">
          <cell r="A14400" t="str">
            <v>cpos-176d 37.20.110</v>
          </cell>
        </row>
        <row r="14401">
          <cell r="A14401" t="str">
            <v>cpos-176d 37.20.130</v>
          </cell>
        </row>
        <row r="14402">
          <cell r="A14402" t="str">
            <v>cpos-176d 37.20.140</v>
          </cell>
        </row>
        <row r="14403">
          <cell r="A14403" t="str">
            <v>cpos-176d 37.20.150</v>
          </cell>
        </row>
        <row r="14404">
          <cell r="A14404" t="str">
            <v>cpos-176d 37.20.190</v>
          </cell>
        </row>
        <row r="14405">
          <cell r="A14405" t="str">
            <v>cpos-176d 37.20.191</v>
          </cell>
        </row>
        <row r="14406">
          <cell r="A14406" t="str">
            <v>cpos-176d 37.20.193</v>
          </cell>
        </row>
        <row r="14407">
          <cell r="A14407" t="str">
            <v>cpos-176d 37.20.210</v>
          </cell>
        </row>
        <row r="14408">
          <cell r="A14408" t="str">
            <v>cpos-176d 37.21</v>
          </cell>
        </row>
        <row r="14409">
          <cell r="A14409" t="str">
            <v>cpos-176d 37.21.010</v>
          </cell>
        </row>
        <row r="14410">
          <cell r="A14410" t="str">
            <v>cpos-176d 37.22</v>
          </cell>
        </row>
        <row r="14411">
          <cell r="A14411" t="str">
            <v>cpos-176d 37.22.010</v>
          </cell>
        </row>
        <row r="14412">
          <cell r="A14412" t="str">
            <v>cpos-176d 37.24</v>
          </cell>
        </row>
        <row r="14413">
          <cell r="A14413" t="str">
            <v>cpos-176d 37.24.031</v>
          </cell>
        </row>
        <row r="14414">
          <cell r="A14414" t="str">
            <v>cpos-176d 37.24.032</v>
          </cell>
        </row>
        <row r="14415">
          <cell r="A14415" t="str">
            <v>cpos-176d 37.24.040</v>
          </cell>
        </row>
        <row r="14416">
          <cell r="A14416" t="str">
            <v>cpos-176d 37.25</v>
          </cell>
        </row>
        <row r="14417">
          <cell r="A14417" t="str">
            <v>cpos-176d 37.25.090</v>
          </cell>
        </row>
        <row r="14418">
          <cell r="A14418" t="str">
            <v>cpos-176d 37.25.100</v>
          </cell>
        </row>
        <row r="14419">
          <cell r="A14419" t="str">
            <v>cpos-176d 37.25.110</v>
          </cell>
        </row>
        <row r="14420">
          <cell r="A14420" t="str">
            <v>cpos-176d 37.25.200</v>
          </cell>
        </row>
        <row r="14421">
          <cell r="A14421" t="str">
            <v>cpos-176d 37.25.210</v>
          </cell>
        </row>
        <row r="14422">
          <cell r="A14422" t="str">
            <v>cpos-176d 37.25.215</v>
          </cell>
        </row>
        <row r="14423">
          <cell r="A14423" t="str">
            <v>cpos-176d 38</v>
          </cell>
        </row>
        <row r="14424">
          <cell r="A14424" t="str">
            <v>cpos-176d 38.01</v>
          </cell>
        </row>
        <row r="14425">
          <cell r="A14425" t="str">
            <v>cpos-176d 38.01.040</v>
          </cell>
        </row>
        <row r="14426">
          <cell r="A14426" t="str">
            <v>cpos-176d 38.01.060</v>
          </cell>
        </row>
        <row r="14427">
          <cell r="A14427" t="str">
            <v>cpos-176d 38.01.080</v>
          </cell>
        </row>
        <row r="14428">
          <cell r="A14428" t="str">
            <v>cpos-176d 38.01.100</v>
          </cell>
        </row>
        <row r="14429">
          <cell r="A14429" t="str">
            <v>cpos-176d 38.01.120</v>
          </cell>
        </row>
        <row r="14430">
          <cell r="A14430" t="str">
            <v>cpos-176d 38.01.140</v>
          </cell>
        </row>
        <row r="14431">
          <cell r="A14431" t="str">
            <v>cpos-176d 38.01.160</v>
          </cell>
        </row>
        <row r="14432">
          <cell r="A14432" t="str">
            <v>cpos-176d 38.01.180</v>
          </cell>
        </row>
        <row r="14433">
          <cell r="A14433" t="str">
            <v>cpos-176d 38.04</v>
          </cell>
        </row>
        <row r="14434">
          <cell r="A14434" t="str">
            <v>cpos-176d 38.04.040</v>
          </cell>
        </row>
        <row r="14435">
          <cell r="A14435" t="str">
            <v>cpos-176d 38.04.060</v>
          </cell>
        </row>
        <row r="14436">
          <cell r="A14436" t="str">
            <v>cpos-176d 38.04.080</v>
          </cell>
        </row>
        <row r="14437">
          <cell r="A14437" t="str">
            <v>cpos-176d 38.04.100</v>
          </cell>
        </row>
        <row r="14438">
          <cell r="A14438" t="str">
            <v>cpos-176d 38.04.120</v>
          </cell>
        </row>
        <row r="14439">
          <cell r="A14439" t="str">
            <v>cpos-176d 38.04.140</v>
          </cell>
        </row>
        <row r="14440">
          <cell r="A14440" t="str">
            <v>cpos-176d 38.04.160</v>
          </cell>
        </row>
        <row r="14441">
          <cell r="A14441" t="str">
            <v>cpos-176d 38.04.180</v>
          </cell>
        </row>
        <row r="14442">
          <cell r="A14442" t="str">
            <v>cpos-176d 38.05</v>
          </cell>
        </row>
        <row r="14443">
          <cell r="A14443" t="str">
            <v>cpos-176d 38.05.040</v>
          </cell>
        </row>
        <row r="14444">
          <cell r="A14444" t="str">
            <v>cpos-176d 38.05.060</v>
          </cell>
        </row>
        <row r="14445">
          <cell r="A14445" t="str">
            <v>cpos-176d 38.05.090</v>
          </cell>
        </row>
        <row r="14446">
          <cell r="A14446" t="str">
            <v>cpos-176d 38.05.100</v>
          </cell>
        </row>
        <row r="14447">
          <cell r="A14447" t="str">
            <v>cpos-176d 38.05.120</v>
          </cell>
        </row>
        <row r="14448">
          <cell r="A14448" t="str">
            <v>cpos-176d 38.05.140</v>
          </cell>
        </row>
        <row r="14449">
          <cell r="A14449" t="str">
            <v>cpos-176d 38.05.160</v>
          </cell>
        </row>
        <row r="14450">
          <cell r="A14450" t="str">
            <v>cpos-176d 38.05.180</v>
          </cell>
        </row>
        <row r="14451">
          <cell r="A14451" t="str">
            <v>cpos-176d 38.06</v>
          </cell>
        </row>
        <row r="14452">
          <cell r="A14452" t="str">
            <v>cpos-176d 38.06.020</v>
          </cell>
        </row>
        <row r="14453">
          <cell r="A14453" t="str">
            <v>cpos-176d 38.06.040</v>
          </cell>
        </row>
        <row r="14454">
          <cell r="A14454" t="str">
            <v>cpos-176d 38.06.060</v>
          </cell>
        </row>
        <row r="14455">
          <cell r="A14455" t="str">
            <v>cpos-176d 38.06.080</v>
          </cell>
        </row>
        <row r="14456">
          <cell r="A14456" t="str">
            <v>cpos-176d 38.06.100</v>
          </cell>
        </row>
        <row r="14457">
          <cell r="A14457" t="str">
            <v>cpos-176d 38.06.120</v>
          </cell>
        </row>
        <row r="14458">
          <cell r="A14458" t="str">
            <v>cpos-176d 38.06.140</v>
          </cell>
        </row>
        <row r="14459">
          <cell r="A14459" t="str">
            <v>cpos-176d 38.06.160</v>
          </cell>
        </row>
        <row r="14460">
          <cell r="A14460" t="str">
            <v>cpos-176d 38.06.180</v>
          </cell>
        </row>
        <row r="14461">
          <cell r="A14461" t="str">
            <v>cpos-176d 38.07</v>
          </cell>
        </row>
        <row r="14462">
          <cell r="A14462" t="str">
            <v>cpos-176d 38.07.030</v>
          </cell>
        </row>
        <row r="14463">
          <cell r="A14463" t="str">
            <v>cpos-176d 38.07.050</v>
          </cell>
        </row>
        <row r="14464">
          <cell r="A14464" t="str">
            <v>cpos-176d 38.07.120</v>
          </cell>
        </row>
        <row r="14465">
          <cell r="A14465" t="str">
            <v>cpos-176d 38.07.130</v>
          </cell>
        </row>
        <row r="14466">
          <cell r="A14466" t="str">
            <v>cpos-176d 38.07.134</v>
          </cell>
        </row>
        <row r="14467">
          <cell r="A14467" t="str">
            <v>cpos-176d 38.07.140</v>
          </cell>
        </row>
        <row r="14468">
          <cell r="A14468" t="str">
            <v>cpos-176d 38.07.172</v>
          </cell>
        </row>
        <row r="14469">
          <cell r="A14469" t="str">
            <v>cpos-176d 38.07.200</v>
          </cell>
        </row>
        <row r="14470">
          <cell r="A14470" t="str">
            <v>cpos-176d 38.07.210</v>
          </cell>
        </row>
        <row r="14471">
          <cell r="A14471" t="str">
            <v>cpos-176d 38.07.216</v>
          </cell>
        </row>
        <row r="14472">
          <cell r="A14472" t="str">
            <v>cpos-176d 38.07.300</v>
          </cell>
        </row>
        <row r="14473">
          <cell r="A14473" t="str">
            <v>cpos-176d 38.07.310</v>
          </cell>
        </row>
        <row r="14474">
          <cell r="A14474" t="str">
            <v>cpos-176d 38.07.340</v>
          </cell>
        </row>
        <row r="14475">
          <cell r="A14475" t="str">
            <v>cpos-176d 38.07.700</v>
          </cell>
        </row>
        <row r="14476">
          <cell r="A14476" t="str">
            <v>cpos-176d 38.07.710</v>
          </cell>
        </row>
        <row r="14477">
          <cell r="A14477" t="str">
            <v>cpos-176d 38.07.720</v>
          </cell>
        </row>
        <row r="14478">
          <cell r="A14478" t="str">
            <v>cpos-176d 38.07.730</v>
          </cell>
        </row>
        <row r="14479">
          <cell r="A14479" t="str">
            <v>cpos-176d 38.07.740</v>
          </cell>
        </row>
        <row r="14480">
          <cell r="A14480" t="str">
            <v>cpos-176d 38.07.750</v>
          </cell>
        </row>
        <row r="14481">
          <cell r="A14481" t="str">
            <v>cpos-176d 38.10</v>
          </cell>
        </row>
        <row r="14482">
          <cell r="A14482" t="str">
            <v>cpos-176d 38.10.010</v>
          </cell>
        </row>
        <row r="14483">
          <cell r="A14483" t="str">
            <v>cpos-176d 38.10.020</v>
          </cell>
        </row>
        <row r="14484">
          <cell r="A14484" t="str">
            <v>cpos-176d 38.10.024</v>
          </cell>
        </row>
        <row r="14485">
          <cell r="A14485" t="str">
            <v>cpos-176d 38.10.026</v>
          </cell>
        </row>
        <row r="14486">
          <cell r="A14486" t="str">
            <v>cpos-176d 38.10.030</v>
          </cell>
        </row>
        <row r="14487">
          <cell r="A14487" t="str">
            <v>cpos-176d 38.10.060</v>
          </cell>
        </row>
        <row r="14488">
          <cell r="A14488" t="str">
            <v>cpos-176d 38.10.070</v>
          </cell>
        </row>
        <row r="14489">
          <cell r="A14489" t="str">
            <v>cpos-176d 38.10.080</v>
          </cell>
        </row>
        <row r="14490">
          <cell r="A14490" t="str">
            <v>cpos-176d 38.10.090</v>
          </cell>
        </row>
        <row r="14491">
          <cell r="A14491" t="str">
            <v>cpos-176d 38.12</v>
          </cell>
        </row>
        <row r="14492">
          <cell r="A14492" t="str">
            <v>cpos-176d 38.12.086</v>
          </cell>
        </row>
        <row r="14493">
          <cell r="A14493" t="str">
            <v>cpos-176d 38.12.090</v>
          </cell>
        </row>
        <row r="14494">
          <cell r="A14494" t="str">
            <v>cpos-176d 38.12.100</v>
          </cell>
        </row>
        <row r="14495">
          <cell r="A14495" t="str">
            <v>cpos-176d 38.12.120</v>
          </cell>
        </row>
        <row r="14496">
          <cell r="A14496" t="str">
            <v>cpos-176d 38.12.130</v>
          </cell>
        </row>
        <row r="14497">
          <cell r="A14497" t="str">
            <v>cpos-176d 38.13</v>
          </cell>
        </row>
        <row r="14498">
          <cell r="A14498" t="str">
            <v>cpos-176d 38.13.010</v>
          </cell>
        </row>
        <row r="14499">
          <cell r="A14499" t="str">
            <v>cpos-176d 38.13.016</v>
          </cell>
        </row>
        <row r="14500">
          <cell r="A14500" t="str">
            <v>cpos-176d 38.13.020</v>
          </cell>
        </row>
        <row r="14501">
          <cell r="A14501" t="str">
            <v>cpos-176d 38.13.030</v>
          </cell>
        </row>
        <row r="14502">
          <cell r="A14502" t="str">
            <v>cpos-176d 38.13.040</v>
          </cell>
        </row>
        <row r="14503">
          <cell r="A14503" t="str">
            <v>cpos-176d 38.13.050</v>
          </cell>
        </row>
        <row r="14504">
          <cell r="A14504" t="str">
            <v>cpos-176d 38.13.060</v>
          </cell>
        </row>
        <row r="14505">
          <cell r="A14505" t="str">
            <v>cpos-176d 38.15</v>
          </cell>
        </row>
        <row r="14506">
          <cell r="A14506" t="str">
            <v>cpos-176d 38.15.010</v>
          </cell>
        </row>
        <row r="14507">
          <cell r="A14507" t="str">
            <v>cpos-176d 38.15.020</v>
          </cell>
        </row>
        <row r="14508">
          <cell r="A14508" t="str">
            <v>cpos-176d 38.15.040</v>
          </cell>
        </row>
        <row r="14509">
          <cell r="A14509" t="str">
            <v>cpos-176d 38.15.110</v>
          </cell>
        </row>
        <row r="14510">
          <cell r="A14510" t="str">
            <v>cpos-176d 38.15.120</v>
          </cell>
        </row>
        <row r="14511">
          <cell r="A14511" t="str">
            <v>cpos-176d 38.15.140</v>
          </cell>
        </row>
        <row r="14512">
          <cell r="A14512" t="str">
            <v>cpos-176d 38.15.310</v>
          </cell>
        </row>
        <row r="14513">
          <cell r="A14513" t="str">
            <v>cpos-176d 38.15.320</v>
          </cell>
        </row>
        <row r="14514">
          <cell r="A14514" t="str">
            <v>cpos-176d 38.15.340</v>
          </cell>
        </row>
        <row r="14515">
          <cell r="A14515" t="str">
            <v>cpos-176d 38.16</v>
          </cell>
        </row>
        <row r="14516">
          <cell r="A14516" t="str">
            <v>cpos-176d 38.16.030</v>
          </cell>
        </row>
        <row r="14517">
          <cell r="A14517" t="str">
            <v>cpos-176d 38.16.060</v>
          </cell>
        </row>
        <row r="14518">
          <cell r="A14518" t="str">
            <v>cpos-176d 38.16.080</v>
          </cell>
        </row>
        <row r="14519">
          <cell r="A14519" t="str">
            <v>cpos-176d 38.16.090</v>
          </cell>
        </row>
        <row r="14520">
          <cell r="A14520" t="str">
            <v>cpos-176d 38.16.110</v>
          </cell>
        </row>
        <row r="14521">
          <cell r="A14521" t="str">
            <v>cpos-176d 38.16.130</v>
          </cell>
        </row>
        <row r="14522">
          <cell r="A14522" t="str">
            <v>cpos-176d 38.16.140</v>
          </cell>
        </row>
        <row r="14523">
          <cell r="A14523" t="str">
            <v>cpos-176d 38.16.150</v>
          </cell>
        </row>
        <row r="14524">
          <cell r="A14524" t="str">
            <v>cpos-176d 38.16.160</v>
          </cell>
        </row>
        <row r="14525">
          <cell r="A14525" t="str">
            <v>cpos-176d 38.16.190</v>
          </cell>
        </row>
        <row r="14526">
          <cell r="A14526" t="str">
            <v>cpos-176d 38.16.200</v>
          </cell>
        </row>
        <row r="14527">
          <cell r="A14527" t="str">
            <v>cpos-176d 38.16.230</v>
          </cell>
        </row>
        <row r="14528">
          <cell r="A14528" t="str">
            <v>cpos-176d 38.16.250</v>
          </cell>
        </row>
        <row r="14529">
          <cell r="A14529" t="str">
            <v>cpos-176d 38.16.270</v>
          </cell>
        </row>
        <row r="14530">
          <cell r="A14530" t="str">
            <v>cpos-176d 38.19</v>
          </cell>
        </row>
        <row r="14531">
          <cell r="A14531" t="str">
            <v>cpos-176d 38.19.020</v>
          </cell>
        </row>
        <row r="14532">
          <cell r="A14532" t="str">
            <v>cpos-176d 38.19.030</v>
          </cell>
        </row>
        <row r="14533">
          <cell r="A14533" t="str">
            <v>cpos-176d 38.19.040</v>
          </cell>
        </row>
        <row r="14534">
          <cell r="A14534" t="str">
            <v>cpos-176d 38.19.210</v>
          </cell>
        </row>
        <row r="14535">
          <cell r="A14535" t="str">
            <v>cpos-176d 38.19.220</v>
          </cell>
        </row>
        <row r="14536">
          <cell r="A14536" t="str">
            <v>cpos-176d 38.20</v>
          </cell>
        </row>
        <row r="14537">
          <cell r="A14537" t="str">
            <v>cpos-176d 38.20.010</v>
          </cell>
        </row>
        <row r="14538">
          <cell r="A14538" t="str">
            <v>cpos-176d 38.20.020</v>
          </cell>
        </row>
        <row r="14539">
          <cell r="A14539" t="str">
            <v>cpos-176d 38.20.030</v>
          </cell>
        </row>
        <row r="14540">
          <cell r="A14540" t="str">
            <v>cpos-176d 38.20.040</v>
          </cell>
        </row>
        <row r="14541">
          <cell r="A14541" t="str">
            <v>cpos-176d 38.21</v>
          </cell>
        </row>
        <row r="14542">
          <cell r="A14542" t="str">
            <v>cpos-176d 38.21.110</v>
          </cell>
        </row>
        <row r="14543">
          <cell r="A14543" t="str">
            <v>cpos-176d 38.21.120</v>
          </cell>
        </row>
        <row r="14544">
          <cell r="A14544" t="str">
            <v>cpos-176d 38.21.130</v>
          </cell>
        </row>
        <row r="14545">
          <cell r="A14545" t="str">
            <v>cpos-176d 38.21.140</v>
          </cell>
        </row>
        <row r="14546">
          <cell r="A14546" t="str">
            <v>cpos-176d 38.21.150</v>
          </cell>
        </row>
        <row r="14547">
          <cell r="A14547" t="str">
            <v>cpos-176d 38.21.310</v>
          </cell>
        </row>
        <row r="14548">
          <cell r="A14548" t="str">
            <v>cpos-176d 38.21.320</v>
          </cell>
        </row>
        <row r="14549">
          <cell r="A14549" t="str">
            <v>cpos-176d 38.21.330</v>
          </cell>
        </row>
        <row r="14550">
          <cell r="A14550" t="str">
            <v>cpos-176d 38.21.340</v>
          </cell>
        </row>
        <row r="14551">
          <cell r="A14551" t="str">
            <v>cpos-176d 38.21.350</v>
          </cell>
        </row>
        <row r="14552">
          <cell r="A14552" t="str">
            <v>cpos-176d 38.21.360</v>
          </cell>
        </row>
        <row r="14553">
          <cell r="A14553" t="str">
            <v>cpos-176d 38.21.370</v>
          </cell>
        </row>
        <row r="14554">
          <cell r="A14554" t="str">
            <v>cpos-176d 38.21.920</v>
          </cell>
        </row>
        <row r="14555">
          <cell r="A14555" t="str">
            <v>cpos-176d 38.21.930</v>
          </cell>
        </row>
        <row r="14556">
          <cell r="A14556" t="str">
            <v>cpos-176d 38.21.940</v>
          </cell>
        </row>
        <row r="14557">
          <cell r="A14557" t="str">
            <v>cpos-176d 38.21.950</v>
          </cell>
        </row>
        <row r="14558">
          <cell r="A14558" t="str">
            <v>cpos-176d 38.22</v>
          </cell>
        </row>
        <row r="14559">
          <cell r="A14559" t="str">
            <v>cpos-176d 38.22.120</v>
          </cell>
        </row>
        <row r="14560">
          <cell r="A14560" t="str">
            <v>cpos-176d 38.22.130</v>
          </cell>
        </row>
        <row r="14561">
          <cell r="A14561" t="str">
            <v>cpos-176d 38.22.140</v>
          </cell>
        </row>
        <row r="14562">
          <cell r="A14562" t="str">
            <v>cpos-176d 38.22.150</v>
          </cell>
        </row>
        <row r="14563">
          <cell r="A14563" t="str">
            <v>cpos-176d 38.22.160</v>
          </cell>
        </row>
        <row r="14564">
          <cell r="A14564" t="str">
            <v>cpos-176d 38.22.170</v>
          </cell>
        </row>
        <row r="14565">
          <cell r="A14565" t="str">
            <v>cpos-176d 38.22.180</v>
          </cell>
        </row>
        <row r="14566">
          <cell r="A14566" t="str">
            <v>cpos-176d 38.22.610</v>
          </cell>
        </row>
        <row r="14567">
          <cell r="A14567" t="str">
            <v>cpos-176d 38.22.620</v>
          </cell>
        </row>
        <row r="14568">
          <cell r="A14568" t="str">
            <v>cpos-176d 38.22.630</v>
          </cell>
        </row>
        <row r="14569">
          <cell r="A14569" t="str">
            <v>cpos-176d 38.22.640</v>
          </cell>
        </row>
        <row r="14570">
          <cell r="A14570" t="str">
            <v>cpos-176d 38.22.650</v>
          </cell>
        </row>
        <row r="14571">
          <cell r="A14571" t="str">
            <v>cpos-176d 38.22.660</v>
          </cell>
        </row>
        <row r="14572">
          <cell r="A14572" t="str">
            <v>cpos-176d 38.22.670</v>
          </cell>
        </row>
        <row r="14573">
          <cell r="A14573" t="str">
            <v>cpos-176d 38.22.680</v>
          </cell>
        </row>
        <row r="14574">
          <cell r="A14574" t="str">
            <v>cpos-176d 38.22.690</v>
          </cell>
        </row>
        <row r="14575">
          <cell r="A14575" t="str">
            <v>cpos-176d 38.23</v>
          </cell>
        </row>
        <row r="14576">
          <cell r="A14576" t="str">
            <v>cpos-176d 38.23.010</v>
          </cell>
        </row>
        <row r="14577">
          <cell r="A14577" t="str">
            <v>cpos-176d 38.23.020</v>
          </cell>
        </row>
        <row r="14578">
          <cell r="A14578" t="str">
            <v>cpos-176d 38.23.030</v>
          </cell>
        </row>
        <row r="14579">
          <cell r="A14579" t="str">
            <v>cpos-176d 38.23.040</v>
          </cell>
        </row>
        <row r="14580">
          <cell r="A14580" t="str">
            <v>cpos-176d 38.23.050</v>
          </cell>
        </row>
        <row r="14581">
          <cell r="A14581" t="str">
            <v>cpos-176d 38.23.060</v>
          </cell>
        </row>
        <row r="14582">
          <cell r="A14582" t="str">
            <v>cpos-176d 38.23.110</v>
          </cell>
        </row>
        <row r="14583">
          <cell r="A14583" t="str">
            <v>cpos-176d 38.23.120</v>
          </cell>
        </row>
        <row r="14584">
          <cell r="A14584" t="str">
            <v>cpos-176d 38.23.130</v>
          </cell>
        </row>
        <row r="14585">
          <cell r="A14585" t="str">
            <v>cpos-176d 38.23.140</v>
          </cell>
        </row>
        <row r="14586">
          <cell r="A14586" t="str">
            <v>cpos-176d 38.23.150</v>
          </cell>
        </row>
        <row r="14587">
          <cell r="A14587" t="str">
            <v>cpos-176d 38.23.160</v>
          </cell>
        </row>
        <row r="14588">
          <cell r="A14588" t="str">
            <v>cpos-176d 38.23.170</v>
          </cell>
        </row>
        <row r="14589">
          <cell r="A14589" t="str">
            <v>cpos-176d 38.23.180</v>
          </cell>
        </row>
        <row r="14590">
          <cell r="A14590" t="str">
            <v>cpos-176d 38.23.210</v>
          </cell>
        </row>
        <row r="14591">
          <cell r="A14591" t="str">
            <v>cpos-176d 38.23.220</v>
          </cell>
        </row>
        <row r="14592">
          <cell r="A14592" t="str">
            <v>cpos-176d 38.23.230</v>
          </cell>
        </row>
        <row r="14593">
          <cell r="A14593" t="str">
            <v>cpos-176d 38.23.240</v>
          </cell>
        </row>
        <row r="14594">
          <cell r="A14594" t="str">
            <v>cpos-176d 38.23.310</v>
          </cell>
        </row>
        <row r="14595">
          <cell r="A14595" t="str">
            <v>cpos-176d 38.23.320</v>
          </cell>
        </row>
        <row r="14596">
          <cell r="A14596" t="str">
            <v>cpos-176d 38.23.330</v>
          </cell>
        </row>
        <row r="14597">
          <cell r="A14597" t="str">
            <v>cpos-176d 38.23.350</v>
          </cell>
        </row>
        <row r="14598">
          <cell r="A14598" t="str">
            <v>cpos-176d 38.23.410</v>
          </cell>
        </row>
        <row r="14599">
          <cell r="A14599" t="str">
            <v>cpos-176d 39</v>
          </cell>
        </row>
        <row r="14600">
          <cell r="A14600" t="str">
            <v>cpos-176d 39.02</v>
          </cell>
        </row>
        <row r="14601">
          <cell r="A14601" t="str">
            <v>cpos-176d 39.02.010</v>
          </cell>
        </row>
        <row r="14602">
          <cell r="A14602" t="str">
            <v>cpos-176d 39.02.016</v>
          </cell>
        </row>
        <row r="14603">
          <cell r="A14603" t="str">
            <v>cpos-176d 39.02.020</v>
          </cell>
        </row>
        <row r="14604">
          <cell r="A14604" t="str">
            <v>cpos-176d 39.02.030</v>
          </cell>
        </row>
        <row r="14605">
          <cell r="A14605" t="str">
            <v>cpos-176d 39.02.040</v>
          </cell>
        </row>
        <row r="14606">
          <cell r="A14606" t="str">
            <v>cpos-176d 39.03</v>
          </cell>
        </row>
        <row r="14607">
          <cell r="A14607" t="str">
            <v>cpos-176d 39.03.160</v>
          </cell>
        </row>
        <row r="14608">
          <cell r="A14608" t="str">
            <v>cpos-176d 39.03.170</v>
          </cell>
        </row>
        <row r="14609">
          <cell r="A14609" t="str">
            <v>cpos-176d 39.03.174</v>
          </cell>
        </row>
        <row r="14610">
          <cell r="A14610" t="str">
            <v>cpos-176d 39.03.178</v>
          </cell>
        </row>
        <row r="14611">
          <cell r="A14611" t="str">
            <v>cpos-176d 39.03.182</v>
          </cell>
        </row>
        <row r="14612">
          <cell r="A14612" t="str">
            <v>cpos-176d 39.04</v>
          </cell>
        </row>
        <row r="14613">
          <cell r="A14613" t="str">
            <v>cpos-176d 39.04.050</v>
          </cell>
        </row>
        <row r="14614">
          <cell r="A14614" t="str">
            <v>cpos-176d 39.04.060</v>
          </cell>
        </row>
        <row r="14615">
          <cell r="A14615" t="str">
            <v>cpos-176d 39.04.070</v>
          </cell>
        </row>
        <row r="14616">
          <cell r="A14616" t="str">
            <v>cpos-176d 39.04.080</v>
          </cell>
        </row>
        <row r="14617">
          <cell r="A14617" t="str">
            <v>cpos-176d 39.04.100</v>
          </cell>
        </row>
        <row r="14618">
          <cell r="A14618" t="str">
            <v>cpos-176d 39.04.120</v>
          </cell>
        </row>
        <row r="14619">
          <cell r="A14619" t="str">
            <v>cpos-176d 39.04.180</v>
          </cell>
        </row>
        <row r="14620">
          <cell r="A14620" t="str">
            <v>cpos-176d 39.05</v>
          </cell>
        </row>
        <row r="14621">
          <cell r="A14621" t="str">
            <v>cpos-176d 39.05.070</v>
          </cell>
        </row>
        <row r="14622">
          <cell r="A14622" t="str">
            <v>cpos-176d 39.06</v>
          </cell>
        </row>
        <row r="14623">
          <cell r="A14623" t="str">
            <v>cpos-176d 39.06.060</v>
          </cell>
        </row>
        <row r="14624">
          <cell r="A14624" t="str">
            <v>cpos-176d 39.06.070</v>
          </cell>
        </row>
        <row r="14625">
          <cell r="A14625" t="str">
            <v>cpos-176d 39.06.074</v>
          </cell>
        </row>
        <row r="14626">
          <cell r="A14626" t="str">
            <v>cpos-176d 39.06.084</v>
          </cell>
        </row>
        <row r="14627">
          <cell r="A14627" t="str">
            <v>cpos-176d 39.09</v>
          </cell>
        </row>
        <row r="14628">
          <cell r="A14628" t="str">
            <v>cpos-176d 39.09.010</v>
          </cell>
        </row>
        <row r="14629">
          <cell r="A14629" t="str">
            <v>cpos-176d 39.09.015</v>
          </cell>
        </row>
        <row r="14630">
          <cell r="A14630" t="str">
            <v>cpos-176d 39.09.020</v>
          </cell>
        </row>
        <row r="14631">
          <cell r="A14631" t="str">
            <v>cpos-176d 39.09.040</v>
          </cell>
        </row>
        <row r="14632">
          <cell r="A14632" t="str">
            <v>cpos-176d 39.09.060</v>
          </cell>
        </row>
        <row r="14633">
          <cell r="A14633" t="str">
            <v>cpos-176d 39.09.100</v>
          </cell>
        </row>
        <row r="14634">
          <cell r="A14634" t="str">
            <v>cpos-176d 39.09.120</v>
          </cell>
        </row>
        <row r="14635">
          <cell r="A14635" t="str">
            <v>cpos-176d 39.09.140</v>
          </cell>
        </row>
        <row r="14636">
          <cell r="A14636" t="str">
            <v>cpos-176d 39.10</v>
          </cell>
        </row>
        <row r="14637">
          <cell r="A14637" t="str">
            <v>cpos-176d 39.10.050</v>
          </cell>
        </row>
        <row r="14638">
          <cell r="A14638" t="str">
            <v>cpos-176d 39.10.060</v>
          </cell>
        </row>
        <row r="14639">
          <cell r="A14639" t="str">
            <v>cpos-176d 39.10.080</v>
          </cell>
        </row>
        <row r="14640">
          <cell r="A14640" t="str">
            <v>cpos-176d 39.10.120</v>
          </cell>
        </row>
        <row r="14641">
          <cell r="A14641" t="str">
            <v>cpos-176d 39.10.130</v>
          </cell>
        </row>
        <row r="14642">
          <cell r="A14642" t="str">
            <v>cpos-176d 39.10.160</v>
          </cell>
        </row>
        <row r="14643">
          <cell r="A14643" t="str">
            <v>cpos-176d 39.10.200</v>
          </cell>
        </row>
        <row r="14644">
          <cell r="A14644" t="str">
            <v>cpos-176d 39.10.240</v>
          </cell>
        </row>
        <row r="14645">
          <cell r="A14645" t="str">
            <v>cpos-176d 39.10.246</v>
          </cell>
        </row>
        <row r="14646">
          <cell r="A14646" t="str">
            <v>cpos-176d 39.10.250</v>
          </cell>
        </row>
        <row r="14647">
          <cell r="A14647" t="str">
            <v>cpos-176d 39.10.280</v>
          </cell>
        </row>
        <row r="14648">
          <cell r="A14648" t="str">
            <v>cpos-176d 39.10.300</v>
          </cell>
        </row>
        <row r="14649">
          <cell r="A14649" t="str">
            <v>cpos-176d 39.11</v>
          </cell>
        </row>
        <row r="14650">
          <cell r="A14650" t="str">
            <v>cpos-176d 39.11.020</v>
          </cell>
        </row>
        <row r="14651">
          <cell r="A14651" t="str">
            <v>cpos-176d 39.11.040</v>
          </cell>
        </row>
        <row r="14652">
          <cell r="A14652" t="str">
            <v>cpos-176d 39.11.080</v>
          </cell>
        </row>
        <row r="14653">
          <cell r="A14653" t="str">
            <v>cpos-176d 39.11.090</v>
          </cell>
        </row>
        <row r="14654">
          <cell r="A14654" t="str">
            <v>cpos-176d 39.11.110</v>
          </cell>
        </row>
        <row r="14655">
          <cell r="A14655" t="str">
            <v>cpos-176d 39.11.120</v>
          </cell>
        </row>
        <row r="14656">
          <cell r="A14656" t="str">
            <v>cpos-176d 39.11.190</v>
          </cell>
        </row>
        <row r="14657">
          <cell r="A14657" t="str">
            <v>cpos-176d 39.11.210</v>
          </cell>
        </row>
        <row r="14658">
          <cell r="A14658" t="str">
            <v>cpos-176d 39.11.230</v>
          </cell>
        </row>
        <row r="14659">
          <cell r="A14659" t="str">
            <v>cpos-176d 39.11.240</v>
          </cell>
        </row>
        <row r="14660">
          <cell r="A14660" t="str">
            <v>cpos-176d 39.11.270</v>
          </cell>
        </row>
        <row r="14661">
          <cell r="A14661" t="str">
            <v>cpos-176d 39.11.280</v>
          </cell>
        </row>
        <row r="14662">
          <cell r="A14662" t="str">
            <v>cpos-176d 39.11.300</v>
          </cell>
        </row>
        <row r="14663">
          <cell r="A14663" t="str">
            <v>cpos-176d 39.11.400</v>
          </cell>
        </row>
        <row r="14664">
          <cell r="A14664" t="str">
            <v>cpos-176d 39.11.410</v>
          </cell>
        </row>
        <row r="14665">
          <cell r="A14665" t="str">
            <v>cpos-176d 39.11.430</v>
          </cell>
        </row>
        <row r="14666">
          <cell r="A14666" t="str">
            <v>cpos-176d 39.12</v>
          </cell>
        </row>
        <row r="14667">
          <cell r="A14667" t="str">
            <v>cpos-176d 39.12.510</v>
          </cell>
        </row>
        <row r="14668">
          <cell r="A14668" t="str">
            <v>cpos-176d 39.12.520</v>
          </cell>
        </row>
        <row r="14669">
          <cell r="A14669" t="str">
            <v>cpos-176d 39.12.530</v>
          </cell>
        </row>
        <row r="14670">
          <cell r="A14670" t="str">
            <v>cpos-176d 39.14</v>
          </cell>
        </row>
        <row r="14671">
          <cell r="A14671" t="str">
            <v>cpos-176d 39.14.010</v>
          </cell>
        </row>
        <row r="14672">
          <cell r="A14672" t="str">
            <v>cpos-176d 39.14.050</v>
          </cell>
        </row>
        <row r="14673">
          <cell r="A14673" t="str">
            <v>cpos-176d 39.15</v>
          </cell>
        </row>
        <row r="14674">
          <cell r="A14674" t="str">
            <v>cpos-176d 39.15.040</v>
          </cell>
        </row>
        <row r="14675">
          <cell r="A14675" t="str">
            <v>cpos-176d 39.15.070</v>
          </cell>
        </row>
        <row r="14676">
          <cell r="A14676" t="str">
            <v>cpos-176d 39.18</v>
          </cell>
        </row>
        <row r="14677">
          <cell r="A14677" t="str">
            <v>cpos-176d 39.18.100</v>
          </cell>
        </row>
        <row r="14678">
          <cell r="A14678" t="str">
            <v>cpos-176d 39.18.104</v>
          </cell>
        </row>
        <row r="14679">
          <cell r="A14679" t="str">
            <v>cpos-176d 39.18.106</v>
          </cell>
        </row>
        <row r="14680">
          <cell r="A14680" t="str">
            <v>cpos-176d 39.18.110</v>
          </cell>
        </row>
        <row r="14681">
          <cell r="A14681" t="str">
            <v>cpos-176d 39.18.114</v>
          </cell>
        </row>
        <row r="14682">
          <cell r="A14682" t="str">
            <v>cpos-176d 39.18.120</v>
          </cell>
        </row>
        <row r="14683">
          <cell r="A14683" t="str">
            <v>cpos-176d 39.18.126</v>
          </cell>
        </row>
        <row r="14684">
          <cell r="A14684" t="str">
            <v>cpos-176d 39.20</v>
          </cell>
        </row>
        <row r="14685">
          <cell r="A14685" t="str">
            <v>cpos-176d 39.20.005</v>
          </cell>
        </row>
        <row r="14686">
          <cell r="A14686" t="str">
            <v>cpos-176d 39.20.010</v>
          </cell>
        </row>
        <row r="14687">
          <cell r="A14687" t="str">
            <v>cpos-176d 39.20.030</v>
          </cell>
        </row>
        <row r="14688">
          <cell r="A14688" t="str">
            <v>cpos-176d 39.21</v>
          </cell>
        </row>
        <row r="14689">
          <cell r="A14689" t="str">
            <v>cpos-176d 39.21.010</v>
          </cell>
        </row>
        <row r="14690">
          <cell r="A14690" t="str">
            <v>cpos-176d 39.21.020</v>
          </cell>
        </row>
        <row r="14691">
          <cell r="A14691" t="str">
            <v>cpos-176d 39.21.030</v>
          </cell>
        </row>
        <row r="14692">
          <cell r="A14692" t="str">
            <v>cpos-176d 39.21.040</v>
          </cell>
        </row>
        <row r="14693">
          <cell r="A14693" t="str">
            <v>cpos-176d 39.21.050</v>
          </cell>
        </row>
        <row r="14694">
          <cell r="A14694" t="str">
            <v>cpos-176d 39.21.060</v>
          </cell>
        </row>
        <row r="14695">
          <cell r="A14695" t="str">
            <v>cpos-176d 39.21.070</v>
          </cell>
        </row>
        <row r="14696">
          <cell r="A14696" t="str">
            <v>cpos-176d 39.21.080</v>
          </cell>
        </row>
        <row r="14697">
          <cell r="A14697" t="str">
            <v>cpos-176d 39.21.090</v>
          </cell>
        </row>
        <row r="14698">
          <cell r="A14698" t="str">
            <v>cpos-176d 39.21.100</v>
          </cell>
        </row>
        <row r="14699">
          <cell r="A14699" t="str">
            <v>cpos-176d 39.21.110</v>
          </cell>
        </row>
        <row r="14700">
          <cell r="A14700" t="str">
            <v>cpos-176d 39.21.120</v>
          </cell>
        </row>
        <row r="14701">
          <cell r="A14701" t="str">
            <v>cpos-176d 39.21.125</v>
          </cell>
        </row>
        <row r="14702">
          <cell r="A14702" t="str">
            <v>cpos-176d 39.21.130</v>
          </cell>
        </row>
        <row r="14703">
          <cell r="A14703" t="str">
            <v>cpos-176d 39.21.140</v>
          </cell>
        </row>
        <row r="14704">
          <cell r="A14704" t="str">
            <v>cpos-176d 39.21.201</v>
          </cell>
        </row>
        <row r="14705">
          <cell r="A14705" t="str">
            <v>cpos-176d 39.21.230</v>
          </cell>
        </row>
        <row r="14706">
          <cell r="A14706" t="str">
            <v>cpos-176d 39.21.231</v>
          </cell>
        </row>
        <row r="14707">
          <cell r="A14707" t="str">
            <v>cpos-176d 39.21.234</v>
          </cell>
        </row>
        <row r="14708">
          <cell r="A14708" t="str">
            <v>cpos-176d 39.21.236</v>
          </cell>
        </row>
        <row r="14709">
          <cell r="A14709" t="str">
            <v>cpos-176d 39.21.237</v>
          </cell>
        </row>
        <row r="14710">
          <cell r="A14710" t="str">
            <v>cpos-176d 39.21.254</v>
          </cell>
        </row>
        <row r="14711">
          <cell r="A14711" t="str">
            <v>cpos-176d 39.24</v>
          </cell>
        </row>
        <row r="14712">
          <cell r="A14712" t="str">
            <v>cpos-176d 39.24.151</v>
          </cell>
        </row>
        <row r="14713">
          <cell r="A14713" t="str">
            <v>cpos-176d 39.24.152</v>
          </cell>
        </row>
        <row r="14714">
          <cell r="A14714" t="str">
            <v>cpos-176d 39.24.153</v>
          </cell>
        </row>
        <row r="14715">
          <cell r="A14715" t="str">
            <v>cpos-176d 39.24.154</v>
          </cell>
        </row>
        <row r="14716">
          <cell r="A14716" t="str">
            <v>cpos-176d 39.24.173</v>
          </cell>
        </row>
        <row r="14717">
          <cell r="A14717" t="str">
            <v>cpos-176d 39.24.174</v>
          </cell>
        </row>
        <row r="14718">
          <cell r="A14718" t="str">
            <v>cpos-176d 39.25</v>
          </cell>
        </row>
        <row r="14719">
          <cell r="A14719" t="str">
            <v>cpos-176d 39.25.020</v>
          </cell>
        </row>
        <row r="14720">
          <cell r="A14720" t="str">
            <v>cpos-176d 39.25.030</v>
          </cell>
        </row>
        <row r="14721">
          <cell r="A14721" t="str">
            <v>cpos-176d 39.26</v>
          </cell>
        </row>
        <row r="14722">
          <cell r="A14722" t="str">
            <v>cpos-176d 39.26.010</v>
          </cell>
        </row>
        <row r="14723">
          <cell r="A14723" t="str">
            <v>cpos-176d 39.26.020</v>
          </cell>
        </row>
        <row r="14724">
          <cell r="A14724" t="str">
            <v>cpos-176d 39.26.030</v>
          </cell>
        </row>
        <row r="14725">
          <cell r="A14725" t="str">
            <v>cpos-176d 39.26.040</v>
          </cell>
        </row>
        <row r="14726">
          <cell r="A14726" t="str">
            <v>cpos-176d 39.26.050</v>
          </cell>
        </row>
        <row r="14727">
          <cell r="A14727" t="str">
            <v>cpos-176d 39.26.060</v>
          </cell>
        </row>
        <row r="14728">
          <cell r="A14728" t="str">
            <v>cpos-176d 39.26.070</v>
          </cell>
        </row>
        <row r="14729">
          <cell r="A14729" t="str">
            <v>cpos-176d 39.26.080</v>
          </cell>
        </row>
        <row r="14730">
          <cell r="A14730" t="str">
            <v>cpos-176d 39.26.090</v>
          </cell>
        </row>
        <row r="14731">
          <cell r="A14731" t="str">
            <v>cpos-176d 39.26.100</v>
          </cell>
        </row>
        <row r="14732">
          <cell r="A14732" t="str">
            <v>cpos-176d 39.26.110</v>
          </cell>
        </row>
        <row r="14733">
          <cell r="A14733" t="str">
            <v>cpos-176d 39.26.120</v>
          </cell>
        </row>
        <row r="14734">
          <cell r="A14734" t="str">
            <v>cpos-176d 39.26.130</v>
          </cell>
        </row>
        <row r="14735">
          <cell r="A14735" t="str">
            <v>cpos-176d 39.26.140</v>
          </cell>
        </row>
        <row r="14736">
          <cell r="A14736" t="str">
            <v>cpos-176d 39.26.150</v>
          </cell>
        </row>
        <row r="14737">
          <cell r="A14737" t="str">
            <v>cpos-176d 39.27</v>
          </cell>
        </row>
        <row r="14738">
          <cell r="A14738" t="str">
            <v>cpos-176d 39.27.010</v>
          </cell>
        </row>
        <row r="14739">
          <cell r="A14739" t="str">
            <v>cpos-176d 39.27.020</v>
          </cell>
        </row>
        <row r="14740">
          <cell r="A14740" t="str">
            <v>cpos-176d 39.27.030</v>
          </cell>
        </row>
        <row r="14741">
          <cell r="A14741" t="str">
            <v>cpos-176d 39.27.110</v>
          </cell>
        </row>
        <row r="14742">
          <cell r="A14742" t="str">
            <v>cpos-176d 39.27.120</v>
          </cell>
        </row>
        <row r="14743">
          <cell r="A14743" t="str">
            <v>cpos-176d 39.29</v>
          </cell>
        </row>
        <row r="14744">
          <cell r="A14744" t="str">
            <v>cpos-176d 39.29.110</v>
          </cell>
        </row>
        <row r="14745">
          <cell r="A14745" t="str">
            <v>cpos-176d 39.29.111</v>
          </cell>
        </row>
        <row r="14746">
          <cell r="A14746" t="str">
            <v>cpos-176d 39.29.112</v>
          </cell>
        </row>
        <row r="14747">
          <cell r="A14747" t="str">
            <v>cpos-176d 39.29.113</v>
          </cell>
        </row>
        <row r="14748">
          <cell r="A14748" t="str">
            <v>cpos-176d 39.29.114</v>
          </cell>
        </row>
        <row r="14749">
          <cell r="A14749" t="str">
            <v>cpos-176d 39.30</v>
          </cell>
        </row>
        <row r="14750">
          <cell r="A14750" t="str">
            <v>cpos-176d 39.30.010</v>
          </cell>
        </row>
        <row r="14751">
          <cell r="A14751" t="str">
            <v>cpos-176d 40</v>
          </cell>
        </row>
        <row r="14752">
          <cell r="A14752" t="str">
            <v>cpos-176d 40.01</v>
          </cell>
        </row>
        <row r="14753">
          <cell r="A14753" t="str">
            <v>cpos-176d 40.01.020</v>
          </cell>
        </row>
        <row r="14754">
          <cell r="A14754" t="str">
            <v>cpos-176d 40.01.040</v>
          </cell>
        </row>
        <row r="14755">
          <cell r="A14755" t="str">
            <v>cpos-176d 40.01.080</v>
          </cell>
        </row>
        <row r="14756">
          <cell r="A14756" t="str">
            <v>cpos-176d 40.01.090</v>
          </cell>
        </row>
        <row r="14757">
          <cell r="A14757" t="str">
            <v>cpos-176d 40.02</v>
          </cell>
        </row>
        <row r="14758">
          <cell r="A14758" t="str">
            <v>cpos-176d 40.02.010</v>
          </cell>
        </row>
        <row r="14759">
          <cell r="A14759" t="str">
            <v>cpos-176d 40.02.020</v>
          </cell>
        </row>
        <row r="14760">
          <cell r="A14760" t="str">
            <v>cpos-176d 40.02.040</v>
          </cell>
        </row>
        <row r="14761">
          <cell r="A14761" t="str">
            <v>cpos-176d 40.02.060</v>
          </cell>
        </row>
        <row r="14762">
          <cell r="A14762" t="str">
            <v>cpos-176d 40.02.080</v>
          </cell>
        </row>
        <row r="14763">
          <cell r="A14763" t="str">
            <v>cpos-176d 40.02.100</v>
          </cell>
        </row>
        <row r="14764">
          <cell r="A14764" t="str">
            <v>cpos-176d 40.02.120</v>
          </cell>
        </row>
        <row r="14765">
          <cell r="A14765" t="str">
            <v>cpos-176d 40.02.440</v>
          </cell>
        </row>
        <row r="14766">
          <cell r="A14766" t="str">
            <v>cpos-176d 40.02.450</v>
          </cell>
        </row>
        <row r="14767">
          <cell r="A14767" t="str">
            <v>cpos-176d 40.02.460</v>
          </cell>
        </row>
        <row r="14768">
          <cell r="A14768" t="str">
            <v>cpos-176d 40.02.470</v>
          </cell>
        </row>
        <row r="14769">
          <cell r="A14769" t="str">
            <v>cpos-176d 40.02.600</v>
          </cell>
        </row>
        <row r="14770">
          <cell r="A14770" t="str">
            <v>cpos-176d 40.02.610</v>
          </cell>
        </row>
        <row r="14771">
          <cell r="A14771" t="str">
            <v>cpos-176d 40.02.620</v>
          </cell>
        </row>
        <row r="14772">
          <cell r="A14772" t="str">
            <v>cpos-176d 40.04</v>
          </cell>
        </row>
        <row r="14773">
          <cell r="A14773" t="str">
            <v>cpos-176d 40.04.080</v>
          </cell>
        </row>
        <row r="14774">
          <cell r="A14774" t="str">
            <v>cpos-176d 40.04.090</v>
          </cell>
        </row>
        <row r="14775">
          <cell r="A14775" t="str">
            <v>cpos-176d 40.04.096</v>
          </cell>
        </row>
        <row r="14776">
          <cell r="A14776" t="str">
            <v>cpos-176d 40.04.140</v>
          </cell>
        </row>
        <row r="14777">
          <cell r="A14777" t="str">
            <v>cpos-176d 40.04.146</v>
          </cell>
        </row>
        <row r="14778">
          <cell r="A14778" t="str">
            <v>cpos-176d 40.04.230</v>
          </cell>
        </row>
        <row r="14779">
          <cell r="A14779" t="str">
            <v>cpos-176d 40.04.340</v>
          </cell>
        </row>
        <row r="14780">
          <cell r="A14780" t="str">
            <v>cpos-176d 40.04.390</v>
          </cell>
        </row>
        <row r="14781">
          <cell r="A14781" t="str">
            <v>cpos-176d 40.04.450</v>
          </cell>
        </row>
        <row r="14782">
          <cell r="A14782" t="str">
            <v>cpos-176d 40.04.460</v>
          </cell>
        </row>
        <row r="14783">
          <cell r="A14783" t="str">
            <v>cpos-176d 40.04.470</v>
          </cell>
        </row>
        <row r="14784">
          <cell r="A14784" t="str">
            <v>cpos-176d 40.04.480</v>
          </cell>
        </row>
        <row r="14785">
          <cell r="A14785" t="str">
            <v>cpos-176d 40.04.490</v>
          </cell>
        </row>
        <row r="14786">
          <cell r="A14786" t="str">
            <v>cpos-176d 40.05</v>
          </cell>
        </row>
        <row r="14787">
          <cell r="A14787" t="str">
            <v>cpos-176d 40.05.020</v>
          </cell>
        </row>
        <row r="14788">
          <cell r="A14788" t="str">
            <v>cpos-176d 40.05.040</v>
          </cell>
        </row>
        <row r="14789">
          <cell r="A14789" t="str">
            <v>cpos-176d 40.05.060</v>
          </cell>
        </row>
        <row r="14790">
          <cell r="A14790" t="str">
            <v>cpos-176d 40.05.080</v>
          </cell>
        </row>
        <row r="14791">
          <cell r="A14791" t="str">
            <v>cpos-176d 40.05.100</v>
          </cell>
        </row>
        <row r="14792">
          <cell r="A14792" t="str">
            <v>cpos-176d 40.05.120</v>
          </cell>
        </row>
        <row r="14793">
          <cell r="A14793" t="str">
            <v>cpos-176d 40.05.140</v>
          </cell>
        </row>
        <row r="14794">
          <cell r="A14794" t="str">
            <v>cpos-176d 40.05.160</v>
          </cell>
        </row>
        <row r="14795">
          <cell r="A14795" t="str">
            <v>cpos-176d 40.05.170</v>
          </cell>
        </row>
        <row r="14796">
          <cell r="A14796" t="str">
            <v>cpos-176d 40.05.180</v>
          </cell>
        </row>
        <row r="14797">
          <cell r="A14797" t="str">
            <v>cpos-176d 40.05.320</v>
          </cell>
        </row>
        <row r="14798">
          <cell r="A14798" t="str">
            <v>cpos-176d 40.05.330</v>
          </cell>
        </row>
        <row r="14799">
          <cell r="A14799" t="str">
            <v>cpos-176d 40.05.340</v>
          </cell>
        </row>
        <row r="14800">
          <cell r="A14800" t="str">
            <v>cpos-176d 40.05.350</v>
          </cell>
        </row>
        <row r="14801">
          <cell r="A14801" t="str">
            <v>cpos-176d 40.06</v>
          </cell>
        </row>
        <row r="14802">
          <cell r="A14802" t="str">
            <v>cpos-176d 40.06.040</v>
          </cell>
        </row>
        <row r="14803">
          <cell r="A14803" t="str">
            <v>cpos-176d 40.06.060</v>
          </cell>
        </row>
        <row r="14804">
          <cell r="A14804" t="str">
            <v>cpos-176d 40.06.080</v>
          </cell>
        </row>
        <row r="14805">
          <cell r="A14805" t="str">
            <v>cpos-176d 40.06.100</v>
          </cell>
        </row>
        <row r="14806">
          <cell r="A14806" t="str">
            <v>cpos-176d 40.06.120</v>
          </cell>
        </row>
        <row r="14807">
          <cell r="A14807" t="str">
            <v>cpos-176d 40.06.140</v>
          </cell>
        </row>
        <row r="14808">
          <cell r="A14808" t="str">
            <v>cpos-176d 40.06.160</v>
          </cell>
        </row>
        <row r="14809">
          <cell r="A14809" t="str">
            <v>cpos-176d 40.06.170</v>
          </cell>
        </row>
        <row r="14810">
          <cell r="A14810" t="str">
            <v>cpos-176d 40.06.510</v>
          </cell>
        </row>
        <row r="14811">
          <cell r="A14811" t="str">
            <v>cpos-176d 40.07</v>
          </cell>
        </row>
        <row r="14812">
          <cell r="A14812" t="str">
            <v>cpos-176d 40.07.010</v>
          </cell>
        </row>
        <row r="14813">
          <cell r="A14813" t="str">
            <v>cpos-176d 40.07.020</v>
          </cell>
        </row>
        <row r="14814">
          <cell r="A14814" t="str">
            <v>cpos-176d 40.07.040</v>
          </cell>
        </row>
        <row r="14815">
          <cell r="A14815" t="str">
            <v>cpos-176d 40.10</v>
          </cell>
        </row>
        <row r="14816">
          <cell r="A14816" t="str">
            <v>cpos-176d 40.10.016</v>
          </cell>
        </row>
        <row r="14817">
          <cell r="A14817" t="str">
            <v>cpos-176d 40.10.020</v>
          </cell>
        </row>
        <row r="14818">
          <cell r="A14818" t="str">
            <v>cpos-176d 40.10.040</v>
          </cell>
        </row>
        <row r="14819">
          <cell r="A14819" t="str">
            <v>cpos-176d 40.10.060</v>
          </cell>
        </row>
        <row r="14820">
          <cell r="A14820" t="str">
            <v>cpos-176d 40.10.080</v>
          </cell>
        </row>
        <row r="14821">
          <cell r="A14821" t="str">
            <v>cpos-176d 40.10.100</v>
          </cell>
        </row>
        <row r="14822">
          <cell r="A14822" t="str">
            <v>cpos-176d 40.10.106</v>
          </cell>
        </row>
        <row r="14823">
          <cell r="A14823" t="str">
            <v>cpos-176d 40.10.110</v>
          </cell>
        </row>
        <row r="14824">
          <cell r="A14824" t="str">
            <v>cpos-176d 40.10.132</v>
          </cell>
        </row>
        <row r="14825">
          <cell r="A14825" t="str">
            <v>cpos-176d 40.10.136</v>
          </cell>
        </row>
        <row r="14826">
          <cell r="A14826" t="str">
            <v>cpos-176d 40.10.140</v>
          </cell>
        </row>
        <row r="14827">
          <cell r="A14827" t="str">
            <v>cpos-176d 40.10.150</v>
          </cell>
        </row>
        <row r="14828">
          <cell r="A14828" t="str">
            <v>cpos-176d 40.10.500</v>
          </cell>
        </row>
        <row r="14829">
          <cell r="A14829" t="str">
            <v>cpos-176d 40.10.510</v>
          </cell>
        </row>
        <row r="14830">
          <cell r="A14830" t="str">
            <v>cpos-176d 40.10.520</v>
          </cell>
        </row>
        <row r="14831">
          <cell r="A14831" t="str">
            <v>cpos-176d 40.11</v>
          </cell>
        </row>
        <row r="14832">
          <cell r="A14832" t="str">
            <v>cpos-176d 40.11.010</v>
          </cell>
        </row>
        <row r="14833">
          <cell r="A14833" t="str">
            <v>cpos-176d 40.11.020</v>
          </cell>
        </row>
        <row r="14834">
          <cell r="A14834" t="str">
            <v>cpos-176d 40.11.030</v>
          </cell>
        </row>
        <row r="14835">
          <cell r="A14835" t="str">
            <v>cpos-176d 40.11.050</v>
          </cell>
        </row>
        <row r="14836">
          <cell r="A14836" t="str">
            <v>cpos-176d 40.11.060</v>
          </cell>
        </row>
        <row r="14837">
          <cell r="A14837" t="str">
            <v>cpos-176d 40.11.070</v>
          </cell>
        </row>
        <row r="14838">
          <cell r="A14838" t="str">
            <v>cpos-176d 40.11.120</v>
          </cell>
        </row>
        <row r="14839">
          <cell r="A14839" t="str">
            <v>cpos-176d 40.11.191</v>
          </cell>
        </row>
        <row r="14840">
          <cell r="A14840" t="str">
            <v>cpos-176d 40.11.230</v>
          </cell>
        </row>
        <row r="14841">
          <cell r="A14841" t="str">
            <v>cpos-176d 40.11.240</v>
          </cell>
        </row>
        <row r="14842">
          <cell r="A14842" t="str">
            <v>cpos-176d 40.11.250</v>
          </cell>
        </row>
        <row r="14843">
          <cell r="A14843" t="str">
            <v>cpos-176d 40.12</v>
          </cell>
        </row>
        <row r="14844">
          <cell r="A14844" t="str">
            <v>cpos-176d 40.12.020</v>
          </cell>
        </row>
        <row r="14845">
          <cell r="A14845" t="str">
            <v>cpos-176d 40.12.030</v>
          </cell>
        </row>
        <row r="14846">
          <cell r="A14846" t="str">
            <v>cpos-176d 40.12.200</v>
          </cell>
        </row>
        <row r="14847">
          <cell r="A14847" t="str">
            <v>cpos-176d 40.12.210</v>
          </cell>
        </row>
        <row r="14848">
          <cell r="A14848" t="str">
            <v>cpos-176d 40.13</v>
          </cell>
        </row>
        <row r="14849">
          <cell r="A14849" t="str">
            <v>cpos-176d 40.13.010</v>
          </cell>
        </row>
        <row r="14850">
          <cell r="A14850" t="str">
            <v>cpos-176d 40.13.040</v>
          </cell>
        </row>
        <row r="14851">
          <cell r="A14851" t="str">
            <v>cpos-176d 40.14</v>
          </cell>
        </row>
        <row r="14852">
          <cell r="A14852" t="str">
            <v>cpos-176d 40.14.010</v>
          </cell>
        </row>
        <row r="14853">
          <cell r="A14853" t="str">
            <v>cpos-176d 40.14.030</v>
          </cell>
        </row>
        <row r="14854">
          <cell r="A14854" t="str">
            <v>cpos-176d 40.20</v>
          </cell>
        </row>
        <row r="14855">
          <cell r="A14855" t="str">
            <v>cpos-176d 40.20.050</v>
          </cell>
        </row>
        <row r="14856">
          <cell r="A14856" t="str">
            <v>cpos-176d 40.20.060</v>
          </cell>
        </row>
        <row r="14857">
          <cell r="A14857" t="str">
            <v>cpos-176d 40.20.090</v>
          </cell>
        </row>
        <row r="14858">
          <cell r="A14858" t="str">
            <v>cpos-176d 40.20.100</v>
          </cell>
        </row>
        <row r="14859">
          <cell r="A14859" t="str">
            <v>cpos-176d 40.20.110</v>
          </cell>
        </row>
        <row r="14860">
          <cell r="A14860" t="str">
            <v>cpos-176d 40.20.120</v>
          </cell>
        </row>
        <row r="14861">
          <cell r="A14861" t="str">
            <v>cpos-176d 40.20.140</v>
          </cell>
        </row>
        <row r="14862">
          <cell r="A14862" t="str">
            <v>cpos-176d 40.20.200</v>
          </cell>
        </row>
        <row r="14863">
          <cell r="A14863" t="str">
            <v>cpos-176d 40.20.240</v>
          </cell>
        </row>
        <row r="14864">
          <cell r="A14864" t="str">
            <v>cpos-176d 40.20.250</v>
          </cell>
        </row>
        <row r="14865">
          <cell r="A14865" t="str">
            <v>cpos-176d 40.20.300</v>
          </cell>
        </row>
        <row r="14866">
          <cell r="A14866" t="str">
            <v>cpos-176d 40.20.310</v>
          </cell>
        </row>
        <row r="14867">
          <cell r="A14867" t="str">
            <v>cpos-176d 40.20.320</v>
          </cell>
        </row>
        <row r="14868">
          <cell r="A14868" t="str">
            <v>cpos-176d 41</v>
          </cell>
        </row>
        <row r="14869">
          <cell r="A14869" t="str">
            <v>cpos-176d 41.02</v>
          </cell>
        </row>
        <row r="14870">
          <cell r="A14870" t="str">
            <v>cpos-176d 41.02.541</v>
          </cell>
        </row>
        <row r="14871">
          <cell r="A14871" t="str">
            <v>cpos-176d 41.02.551</v>
          </cell>
        </row>
        <row r="14872">
          <cell r="A14872" t="str">
            <v>cpos-176d 41.02.562</v>
          </cell>
        </row>
        <row r="14873">
          <cell r="A14873" t="str">
            <v>cpos-176d 41.02.580</v>
          </cell>
        </row>
        <row r="14874">
          <cell r="A14874" t="str">
            <v>cpos-176d 41.04</v>
          </cell>
        </row>
        <row r="14875">
          <cell r="A14875" t="str">
            <v>cpos-176d 41.04.020</v>
          </cell>
        </row>
        <row r="14876">
          <cell r="A14876" t="str">
            <v>cpos-176d 41.04.050</v>
          </cell>
        </row>
        <row r="14877">
          <cell r="A14877" t="str">
            <v>cpos-176d 41.05</v>
          </cell>
        </row>
        <row r="14878">
          <cell r="A14878" t="str">
            <v>cpos-176d 41.05.710</v>
          </cell>
        </row>
        <row r="14879">
          <cell r="A14879" t="str">
            <v>cpos-176d 41.05.720</v>
          </cell>
        </row>
        <row r="14880">
          <cell r="A14880" t="str">
            <v>cpos-176d 41.05.800</v>
          </cell>
        </row>
        <row r="14881">
          <cell r="A14881" t="str">
            <v>cpos-176d 41.06</v>
          </cell>
        </row>
        <row r="14882">
          <cell r="A14882" t="str">
            <v>cpos-176d 41.06.100</v>
          </cell>
        </row>
        <row r="14883">
          <cell r="A14883" t="str">
            <v>cpos-176d 41.06.130</v>
          </cell>
        </row>
        <row r="14884">
          <cell r="A14884" t="str">
            <v>cpos-176d 41.06.410</v>
          </cell>
        </row>
        <row r="14885">
          <cell r="A14885" t="str">
            <v>cpos-176d 41.07</v>
          </cell>
        </row>
        <row r="14886">
          <cell r="A14886" t="str">
            <v>cpos-176d 41.07.020</v>
          </cell>
        </row>
        <row r="14887">
          <cell r="A14887" t="str">
            <v>cpos-176d 41.07.030</v>
          </cell>
        </row>
        <row r="14888">
          <cell r="A14888" t="str">
            <v>cpos-176d 41.07.050</v>
          </cell>
        </row>
        <row r="14889">
          <cell r="A14889" t="str">
            <v>cpos-176d 41.07.060</v>
          </cell>
        </row>
        <row r="14890">
          <cell r="A14890" t="str">
            <v>cpos-176d 41.07.070</v>
          </cell>
        </row>
        <row r="14891">
          <cell r="A14891" t="str">
            <v>cpos-176d 41.07.200</v>
          </cell>
        </row>
        <row r="14892">
          <cell r="A14892" t="str">
            <v>cpos-176d 41.07.320</v>
          </cell>
        </row>
        <row r="14893">
          <cell r="A14893" t="str">
            <v>cpos-176d 41.07.400</v>
          </cell>
        </row>
        <row r="14894">
          <cell r="A14894" t="str">
            <v>cpos-176d 41.07.410</v>
          </cell>
        </row>
        <row r="14895">
          <cell r="A14895" t="str">
            <v>cpos-176d 41.07.420</v>
          </cell>
        </row>
        <row r="14896">
          <cell r="A14896" t="str">
            <v>cpos-176d 41.07.430</v>
          </cell>
        </row>
        <row r="14897">
          <cell r="A14897" t="str">
            <v>cpos-176d 41.07.440</v>
          </cell>
        </row>
        <row r="14898">
          <cell r="A14898" t="str">
            <v>cpos-176d 41.07.450</v>
          </cell>
        </row>
        <row r="14899">
          <cell r="A14899" t="str">
            <v>cpos-176d 41.07.800</v>
          </cell>
        </row>
        <row r="14900">
          <cell r="A14900" t="str">
            <v>cpos-176d 41.07.810</v>
          </cell>
        </row>
        <row r="14901">
          <cell r="A14901" t="str">
            <v>cpos-176d 41.07.820</v>
          </cell>
        </row>
        <row r="14902">
          <cell r="A14902" t="str">
            <v>cpos-176d 41.07.830</v>
          </cell>
        </row>
        <row r="14903">
          <cell r="A14903" t="str">
            <v>cpos-176d 41.07.860</v>
          </cell>
        </row>
        <row r="14904">
          <cell r="A14904" t="str">
            <v>cpos-176d 41.08</v>
          </cell>
        </row>
        <row r="14905">
          <cell r="A14905" t="str">
            <v>cpos-176d 41.08.010</v>
          </cell>
        </row>
        <row r="14906">
          <cell r="A14906" t="str">
            <v>cpos-176d 41.08.210</v>
          </cell>
        </row>
        <row r="14907">
          <cell r="A14907" t="str">
            <v>cpos-176d 41.08.230</v>
          </cell>
        </row>
        <row r="14908">
          <cell r="A14908" t="str">
            <v>cpos-176d 41.08.250</v>
          </cell>
        </row>
        <row r="14909">
          <cell r="A14909" t="str">
            <v>cpos-176d 41.08.270</v>
          </cell>
        </row>
        <row r="14910">
          <cell r="A14910" t="str">
            <v>cpos-176d 41.08.280</v>
          </cell>
        </row>
        <row r="14911">
          <cell r="A14911" t="str">
            <v>cpos-176d 41.08.420</v>
          </cell>
        </row>
        <row r="14912">
          <cell r="A14912" t="str">
            <v>cpos-176d 41.08.440</v>
          </cell>
        </row>
        <row r="14913">
          <cell r="A14913" t="str">
            <v>cpos-176d 41.08.450</v>
          </cell>
        </row>
        <row r="14914">
          <cell r="A14914" t="str">
            <v>cpos-176d 41.08.460</v>
          </cell>
        </row>
        <row r="14915">
          <cell r="A14915" t="str">
            <v>cpos-176d 41.09</v>
          </cell>
        </row>
        <row r="14916">
          <cell r="A14916" t="str">
            <v>cpos-176d 41.09.710</v>
          </cell>
        </row>
        <row r="14917">
          <cell r="A14917" t="str">
            <v>cpos-176d 41.09.720</v>
          </cell>
        </row>
        <row r="14918">
          <cell r="A14918" t="str">
            <v>cpos-176d 41.09.740</v>
          </cell>
        </row>
        <row r="14919">
          <cell r="A14919" t="str">
            <v>cpos-176d 41.09.750</v>
          </cell>
        </row>
        <row r="14920">
          <cell r="A14920" t="str">
            <v>cpos-176d 41.09.830</v>
          </cell>
        </row>
        <row r="14921">
          <cell r="A14921" t="str">
            <v>cpos-176d 41.09.870</v>
          </cell>
        </row>
        <row r="14922">
          <cell r="A14922" t="str">
            <v>cpos-176d 41.09.890</v>
          </cell>
        </row>
        <row r="14923">
          <cell r="A14923" t="str">
            <v>cpos-176d 41.10</v>
          </cell>
        </row>
        <row r="14924">
          <cell r="A14924" t="str">
            <v>cpos-176d 41.10.060</v>
          </cell>
        </row>
        <row r="14925">
          <cell r="A14925" t="str">
            <v>cpos-176d 41.10.070</v>
          </cell>
        </row>
        <row r="14926">
          <cell r="A14926" t="str">
            <v>cpos-176d 41.10.080</v>
          </cell>
        </row>
        <row r="14927">
          <cell r="A14927" t="str">
            <v>cpos-176d 41.10.260</v>
          </cell>
        </row>
        <row r="14928">
          <cell r="A14928" t="str">
            <v>cpos-176d 41.10.330</v>
          </cell>
        </row>
        <row r="14929">
          <cell r="A14929" t="str">
            <v>cpos-176d 41.10.340</v>
          </cell>
        </row>
        <row r="14930">
          <cell r="A14930" t="str">
            <v>cpos-176d 41.10.400</v>
          </cell>
        </row>
        <row r="14931">
          <cell r="A14931" t="str">
            <v>cpos-176d 41.10.410</v>
          </cell>
        </row>
        <row r="14932">
          <cell r="A14932" t="str">
            <v>cpos-176d 41.10.430</v>
          </cell>
        </row>
        <row r="14933">
          <cell r="A14933" t="str">
            <v>cpos-176d 41.10.490</v>
          </cell>
        </row>
        <row r="14934">
          <cell r="A14934" t="str">
            <v>cpos-176d 41.10.500</v>
          </cell>
        </row>
        <row r="14935">
          <cell r="A14935" t="str">
            <v>cpos-176d 41.11</v>
          </cell>
        </row>
        <row r="14936">
          <cell r="A14936" t="str">
            <v>cpos-176d 41.11.060</v>
          </cell>
        </row>
        <row r="14937">
          <cell r="A14937" t="str">
            <v>cpos-176d 41.11.090</v>
          </cell>
        </row>
        <row r="14938">
          <cell r="A14938" t="str">
            <v>cpos-176d 41.11.100</v>
          </cell>
        </row>
        <row r="14939">
          <cell r="A14939" t="str">
            <v>cpos-176d 41.11.110</v>
          </cell>
        </row>
        <row r="14940">
          <cell r="A14940" t="str">
            <v>cpos-176d 41.11.703</v>
          </cell>
        </row>
        <row r="14941">
          <cell r="A14941" t="str">
            <v>cpos-176d 41.11.711</v>
          </cell>
        </row>
        <row r="14942">
          <cell r="A14942" t="str">
            <v>cpos-176d 41.11.721</v>
          </cell>
        </row>
        <row r="14943">
          <cell r="A14943" t="str">
            <v>cpos-176d 41.12</v>
          </cell>
        </row>
        <row r="14944">
          <cell r="A14944" t="str">
            <v>cpos-176d 41.12.050</v>
          </cell>
        </row>
        <row r="14945">
          <cell r="A14945" t="str">
            <v>cpos-176d 41.12.060</v>
          </cell>
        </row>
        <row r="14946">
          <cell r="A14946" t="str">
            <v>cpos-176d 41.12.070</v>
          </cell>
        </row>
        <row r="14947">
          <cell r="A14947" t="str">
            <v>cpos-176d 41.12.080</v>
          </cell>
        </row>
        <row r="14948">
          <cell r="A14948" t="str">
            <v>cpos-176d 41.12.090</v>
          </cell>
        </row>
        <row r="14949">
          <cell r="A14949" t="str">
            <v>cpos-176d 41.13</v>
          </cell>
        </row>
        <row r="14950">
          <cell r="A14950" t="str">
            <v>cpos-176d 41.13.030</v>
          </cell>
        </row>
        <row r="14951">
          <cell r="A14951" t="str">
            <v>cpos-176d 41.13.040</v>
          </cell>
        </row>
        <row r="14952">
          <cell r="A14952" t="str">
            <v>cpos-176d 41.13.050</v>
          </cell>
        </row>
        <row r="14953">
          <cell r="A14953" t="str">
            <v>cpos-176d 41.13.102</v>
          </cell>
        </row>
        <row r="14954">
          <cell r="A14954" t="str">
            <v>cpos-176d 41.13.200</v>
          </cell>
        </row>
        <row r="14955">
          <cell r="A14955" t="str">
            <v>cpos-176d 41.14</v>
          </cell>
        </row>
        <row r="14956">
          <cell r="A14956" t="str">
            <v>cpos-176d 41.14.020</v>
          </cell>
        </row>
        <row r="14957">
          <cell r="A14957" t="str">
            <v>cpos-176d 41.14.070</v>
          </cell>
        </row>
        <row r="14958">
          <cell r="A14958" t="str">
            <v>cpos-176d 41.14.090</v>
          </cell>
        </row>
        <row r="14959">
          <cell r="A14959" t="str">
            <v>cpos-176d 41.14.180</v>
          </cell>
        </row>
        <row r="14960">
          <cell r="A14960" t="str">
            <v>cpos-176d 41.14.210</v>
          </cell>
        </row>
        <row r="14961">
          <cell r="A14961" t="str">
            <v>cpos-176d 41.14.310</v>
          </cell>
        </row>
        <row r="14962">
          <cell r="A14962" t="str">
            <v>cpos-176d 41.14.390</v>
          </cell>
        </row>
        <row r="14963">
          <cell r="A14963" t="str">
            <v>cpos-176d 41.14.430</v>
          </cell>
        </row>
        <row r="14964">
          <cell r="A14964" t="str">
            <v>cpos-176d 41.14.510</v>
          </cell>
        </row>
        <row r="14965">
          <cell r="A14965" t="str">
            <v>cpos-176d 41.14.530</v>
          </cell>
        </row>
        <row r="14966">
          <cell r="A14966" t="str">
            <v>cpos-176d 41.14.560</v>
          </cell>
        </row>
        <row r="14967">
          <cell r="A14967" t="str">
            <v>cpos-176d 41.14.590</v>
          </cell>
        </row>
        <row r="14968">
          <cell r="A14968" t="str">
            <v>cpos-176d 41.14.600</v>
          </cell>
        </row>
        <row r="14969">
          <cell r="A14969" t="str">
            <v>cpos-176d 41.14.620</v>
          </cell>
        </row>
        <row r="14970">
          <cell r="A14970" t="str">
            <v>cpos-176d 41.14.640</v>
          </cell>
        </row>
        <row r="14971">
          <cell r="A14971" t="str">
            <v>cpos-176d 41.14.670</v>
          </cell>
        </row>
        <row r="14972">
          <cell r="A14972" t="str">
            <v>cpos-176d 41.14.700</v>
          </cell>
        </row>
        <row r="14973">
          <cell r="A14973" t="str">
            <v>cpos-176d 41.14.730</v>
          </cell>
        </row>
        <row r="14974">
          <cell r="A14974" t="str">
            <v>cpos-176d 41.14.740</v>
          </cell>
        </row>
        <row r="14975">
          <cell r="A14975" t="str">
            <v>cpos-176d 41.14.750</v>
          </cell>
        </row>
        <row r="14976">
          <cell r="A14976" t="str">
            <v>cpos-176d 41.14.770</v>
          </cell>
        </row>
        <row r="14977">
          <cell r="A14977" t="str">
            <v>cpos-176d 41.14.780</v>
          </cell>
        </row>
        <row r="14978">
          <cell r="A14978" t="str">
            <v>cpos-176d 41.14.790</v>
          </cell>
        </row>
        <row r="14979">
          <cell r="A14979" t="str">
            <v>cpos-176d 41.15</v>
          </cell>
        </row>
        <row r="14980">
          <cell r="A14980" t="str">
            <v>cpos-176d 41.15.170</v>
          </cell>
        </row>
        <row r="14981">
          <cell r="A14981" t="str">
            <v>cpos-176d 41.15.240</v>
          </cell>
        </row>
        <row r="14982">
          <cell r="A14982" t="str">
            <v>cpos-176d 41.20</v>
          </cell>
        </row>
        <row r="14983">
          <cell r="A14983" t="str">
            <v>cpos-176d 41.20.020</v>
          </cell>
        </row>
        <row r="14984">
          <cell r="A14984" t="str">
            <v>cpos-176d 41.20.080</v>
          </cell>
        </row>
        <row r="14985">
          <cell r="A14985" t="str">
            <v>cpos-176d 41.20.120</v>
          </cell>
        </row>
        <row r="14986">
          <cell r="A14986" t="str">
            <v>cpos-176d 41.20.130</v>
          </cell>
        </row>
        <row r="14987">
          <cell r="A14987" t="str">
            <v>cpos-176d 41.30</v>
          </cell>
        </row>
        <row r="14988">
          <cell r="A14988" t="str">
            <v>cpos-176d 41.30.250</v>
          </cell>
        </row>
        <row r="14989">
          <cell r="A14989" t="str">
            <v>cpos-176d 41.31</v>
          </cell>
        </row>
        <row r="14990">
          <cell r="A14990" t="str">
            <v>cpos-176d 41.31.010</v>
          </cell>
        </row>
        <row r="14991">
          <cell r="A14991" t="str">
            <v>cpos-176d 41.31.012</v>
          </cell>
        </row>
        <row r="14992">
          <cell r="A14992" t="str">
            <v>cpos-176d 41.31.040</v>
          </cell>
        </row>
        <row r="14993">
          <cell r="A14993" t="str">
            <v>cpos-176d 41.31.044</v>
          </cell>
        </row>
        <row r="14994">
          <cell r="A14994" t="str">
            <v>cpos-176d 41.31.048</v>
          </cell>
        </row>
        <row r="14995">
          <cell r="A14995" t="str">
            <v>cpos-176d 41.31.050</v>
          </cell>
        </row>
        <row r="14996">
          <cell r="A14996" t="str">
            <v>cpos-176d 41.31.060</v>
          </cell>
        </row>
        <row r="14997">
          <cell r="A14997" t="str">
            <v>cpos-176d 41.31.064</v>
          </cell>
        </row>
        <row r="14998">
          <cell r="A14998" t="str">
            <v>cpos-176d 41.31.070</v>
          </cell>
        </row>
        <row r="14999">
          <cell r="A14999" t="str">
            <v>cpos-176d 41.31.072</v>
          </cell>
        </row>
        <row r="15000">
          <cell r="A15000" t="str">
            <v>cpos-176d 41.31.080</v>
          </cell>
        </row>
        <row r="15001">
          <cell r="A15001" t="str">
            <v>cpos-176d 41.31.082</v>
          </cell>
        </row>
        <row r="15002">
          <cell r="A15002" t="str">
            <v>cpos-176d 41.31.083</v>
          </cell>
        </row>
        <row r="15003">
          <cell r="A15003" t="str">
            <v>cpos-176d 41.31.085</v>
          </cell>
        </row>
        <row r="15004">
          <cell r="A15004" t="str">
            <v>cpos-176d 41.31.087</v>
          </cell>
        </row>
        <row r="15005">
          <cell r="A15005" t="str">
            <v>cpos-176d 42</v>
          </cell>
        </row>
        <row r="15006">
          <cell r="A15006" t="str">
            <v>cpos-176d 42.01</v>
          </cell>
        </row>
        <row r="15007">
          <cell r="A15007" t="str">
            <v>cpos-176d 42.01.020</v>
          </cell>
        </row>
        <row r="15008">
          <cell r="A15008" t="str">
            <v>cpos-176d 42.01.040</v>
          </cell>
        </row>
        <row r="15009">
          <cell r="A15009" t="str">
            <v>cpos-176d 42.01.060</v>
          </cell>
        </row>
        <row r="15010">
          <cell r="A15010" t="str">
            <v>cpos-176d 42.01.080</v>
          </cell>
        </row>
        <row r="15011">
          <cell r="A15011" t="str">
            <v>cpos-176d 42.01.086</v>
          </cell>
        </row>
        <row r="15012">
          <cell r="A15012" t="str">
            <v>cpos-176d 42.01.090</v>
          </cell>
        </row>
        <row r="15013">
          <cell r="A15013" t="str">
            <v>cpos-176d 42.01.096</v>
          </cell>
        </row>
        <row r="15014">
          <cell r="A15014" t="str">
            <v>cpos-176d 42.01.098</v>
          </cell>
        </row>
        <row r="15015">
          <cell r="A15015" t="str">
            <v>cpos-176d 42.02</v>
          </cell>
        </row>
        <row r="15016">
          <cell r="A15016" t="str">
            <v>cpos-176d 42.02.010</v>
          </cell>
        </row>
        <row r="15017">
          <cell r="A15017" t="str">
            <v>cpos-176d 42.02.020</v>
          </cell>
        </row>
        <row r="15018">
          <cell r="A15018" t="str">
            <v>cpos-176d 42.02.040</v>
          </cell>
        </row>
        <row r="15019">
          <cell r="A15019" t="str">
            <v>cpos-176d 42.02.060</v>
          </cell>
        </row>
        <row r="15020">
          <cell r="A15020" t="str">
            <v>cpos-176d 42.02.080</v>
          </cell>
        </row>
        <row r="15021">
          <cell r="A15021" t="str">
            <v>cpos-176d 42.02.100</v>
          </cell>
        </row>
        <row r="15022">
          <cell r="A15022" t="str">
            <v>cpos-176d 42.03</v>
          </cell>
        </row>
        <row r="15023">
          <cell r="A15023" t="str">
            <v>cpos-176d 42.03.020</v>
          </cell>
        </row>
        <row r="15024">
          <cell r="A15024" t="str">
            <v>cpos-176d 42.03.040</v>
          </cell>
        </row>
        <row r="15025">
          <cell r="A15025" t="str">
            <v>cpos-176d 42.03.060</v>
          </cell>
        </row>
        <row r="15026">
          <cell r="A15026" t="str">
            <v>cpos-176d 42.03.080</v>
          </cell>
        </row>
        <row r="15027">
          <cell r="A15027" t="str">
            <v>cpos-176d 42.04</v>
          </cell>
        </row>
        <row r="15028">
          <cell r="A15028" t="str">
            <v>cpos-176d 42.04.020</v>
          </cell>
        </row>
        <row r="15029">
          <cell r="A15029" t="str">
            <v>cpos-176d 42.04.040</v>
          </cell>
        </row>
        <row r="15030">
          <cell r="A15030" t="str">
            <v>cpos-176d 42.04.060</v>
          </cell>
        </row>
        <row r="15031">
          <cell r="A15031" t="str">
            <v>cpos-176d 42.04.080</v>
          </cell>
        </row>
        <row r="15032">
          <cell r="A15032" t="str">
            <v>cpos-176d 42.04.120</v>
          </cell>
        </row>
        <row r="15033">
          <cell r="A15033" t="str">
            <v>cpos-176d 42.04.140</v>
          </cell>
        </row>
        <row r="15034">
          <cell r="A15034" t="str">
            <v>cpos-176d 42.04.160</v>
          </cell>
        </row>
        <row r="15035">
          <cell r="A15035" t="str">
            <v>cpos-176d 42.05</v>
          </cell>
        </row>
        <row r="15036">
          <cell r="A15036" t="str">
            <v>cpos-176d 42.05.010</v>
          </cell>
        </row>
        <row r="15037">
          <cell r="A15037" t="str">
            <v>cpos-176d 42.05.020</v>
          </cell>
        </row>
        <row r="15038">
          <cell r="A15038" t="str">
            <v>cpos-176d 42.05.030</v>
          </cell>
        </row>
        <row r="15039">
          <cell r="A15039" t="str">
            <v>cpos-176d 42.05.050</v>
          </cell>
        </row>
        <row r="15040">
          <cell r="A15040" t="str">
            <v>cpos-176d 42.05.070</v>
          </cell>
        </row>
        <row r="15041">
          <cell r="A15041" t="str">
            <v>cpos-176d 42.05.100</v>
          </cell>
        </row>
        <row r="15042">
          <cell r="A15042" t="str">
            <v>cpos-176d 42.05.110</v>
          </cell>
        </row>
        <row r="15043">
          <cell r="A15043" t="str">
            <v>cpos-176d 42.05.120</v>
          </cell>
        </row>
        <row r="15044">
          <cell r="A15044" t="str">
            <v>cpos-176d 42.05.140</v>
          </cell>
        </row>
        <row r="15045">
          <cell r="A15045" t="str">
            <v>cpos-176d 42.05.160</v>
          </cell>
        </row>
        <row r="15046">
          <cell r="A15046" t="str">
            <v>cpos-176d 42.05.170</v>
          </cell>
        </row>
        <row r="15047">
          <cell r="A15047" t="str">
            <v>cpos-176d 42.05.180</v>
          </cell>
        </row>
        <row r="15048">
          <cell r="A15048" t="str">
            <v>cpos-176d 42.05.190</v>
          </cell>
        </row>
        <row r="15049">
          <cell r="A15049" t="str">
            <v>cpos-176d 42.05.200</v>
          </cell>
        </row>
        <row r="15050">
          <cell r="A15050" t="str">
            <v>cpos-176d 42.05.210</v>
          </cell>
        </row>
        <row r="15051">
          <cell r="A15051" t="str">
            <v>cpos-176d 42.05.220</v>
          </cell>
        </row>
        <row r="15052">
          <cell r="A15052" t="str">
            <v>cpos-176d 42.05.230</v>
          </cell>
        </row>
        <row r="15053">
          <cell r="A15053" t="str">
            <v>cpos-176d 42.05.240</v>
          </cell>
        </row>
        <row r="15054">
          <cell r="A15054" t="str">
            <v>cpos-176d 42.05.250</v>
          </cell>
        </row>
        <row r="15055">
          <cell r="A15055" t="str">
            <v>cpos-176d 42.05.260</v>
          </cell>
        </row>
        <row r="15056">
          <cell r="A15056" t="str">
            <v>cpos-176d 42.05.270</v>
          </cell>
        </row>
        <row r="15057">
          <cell r="A15057" t="str">
            <v>cpos-176d 42.05.290</v>
          </cell>
        </row>
        <row r="15058">
          <cell r="A15058" t="str">
            <v>cpos-176d 42.05.300</v>
          </cell>
        </row>
        <row r="15059">
          <cell r="A15059" t="str">
            <v>cpos-176d 42.05.310</v>
          </cell>
        </row>
        <row r="15060">
          <cell r="A15060" t="str">
            <v>cpos-176d 42.05.320</v>
          </cell>
        </row>
        <row r="15061">
          <cell r="A15061" t="str">
            <v>cpos-176d 42.05.330</v>
          </cell>
        </row>
        <row r="15062">
          <cell r="A15062" t="str">
            <v>cpos-176d 42.05.340</v>
          </cell>
        </row>
        <row r="15063">
          <cell r="A15063" t="str">
            <v>cpos-176d 42.05.370</v>
          </cell>
        </row>
        <row r="15064">
          <cell r="A15064" t="str">
            <v>cpos-176d 42.05.380</v>
          </cell>
        </row>
        <row r="15065">
          <cell r="A15065" t="str">
            <v>cpos-176d 42.05.390</v>
          </cell>
        </row>
        <row r="15066">
          <cell r="A15066" t="str">
            <v>cpos-176d 42.05.410</v>
          </cell>
        </row>
        <row r="15067">
          <cell r="A15067" t="str">
            <v>cpos-176d 42.05.440</v>
          </cell>
        </row>
        <row r="15068">
          <cell r="A15068" t="str">
            <v>cpos-176d 42.05.450</v>
          </cell>
        </row>
        <row r="15069">
          <cell r="A15069" t="str">
            <v>cpos-176d 42.05.510</v>
          </cell>
        </row>
        <row r="15070">
          <cell r="A15070" t="str">
            <v>cpos-176d 42.05.520</v>
          </cell>
        </row>
        <row r="15071">
          <cell r="A15071" t="str">
            <v>cpos-176d 42.05.542</v>
          </cell>
        </row>
        <row r="15072">
          <cell r="A15072" t="str">
            <v>cpos-176d 42.05.550</v>
          </cell>
        </row>
        <row r="15073">
          <cell r="A15073" t="str">
            <v>cpos-176d 42.05.560</v>
          </cell>
        </row>
        <row r="15074">
          <cell r="A15074" t="str">
            <v>cpos-176d 42.05.570</v>
          </cell>
        </row>
        <row r="15075">
          <cell r="A15075" t="str">
            <v>cpos-176d 42.05.580</v>
          </cell>
        </row>
        <row r="15076">
          <cell r="A15076" t="str">
            <v>cpos-176d 42.05.590</v>
          </cell>
        </row>
        <row r="15077">
          <cell r="A15077" t="str">
            <v>cpos-176d 42.05.620</v>
          </cell>
        </row>
        <row r="15078">
          <cell r="A15078" t="str">
            <v>cpos-176d 42.05.630</v>
          </cell>
        </row>
        <row r="15079">
          <cell r="A15079" t="str">
            <v>cpos-176d 42.05.650</v>
          </cell>
        </row>
        <row r="15080">
          <cell r="A15080" t="str">
            <v>cpos-176d 42.20</v>
          </cell>
        </row>
        <row r="15081">
          <cell r="A15081" t="str">
            <v>cpos-176d 42.20.080</v>
          </cell>
        </row>
        <row r="15082">
          <cell r="A15082" t="str">
            <v>cpos-176d 42.20.090</v>
          </cell>
        </row>
        <row r="15083">
          <cell r="A15083" t="str">
            <v>cpos-176d 42.20.120</v>
          </cell>
        </row>
        <row r="15084">
          <cell r="A15084" t="str">
            <v>cpos-176d 42.20.130</v>
          </cell>
        </row>
        <row r="15085">
          <cell r="A15085" t="str">
            <v>cpos-176d 42.20.150</v>
          </cell>
        </row>
        <row r="15086">
          <cell r="A15086" t="str">
            <v>cpos-176d 42.20.160</v>
          </cell>
        </row>
        <row r="15087">
          <cell r="A15087" t="str">
            <v>cpos-176d 42.20.170</v>
          </cell>
        </row>
        <row r="15088">
          <cell r="A15088" t="str">
            <v>cpos-176d 42.20.190</v>
          </cell>
        </row>
        <row r="15089">
          <cell r="A15089" t="str">
            <v>cpos-176d 42.20.210</v>
          </cell>
        </row>
        <row r="15090">
          <cell r="A15090" t="str">
            <v>cpos-176d 42.20.220</v>
          </cell>
        </row>
        <row r="15091">
          <cell r="A15091" t="str">
            <v>cpos-176d 42.20.230</v>
          </cell>
        </row>
        <row r="15092">
          <cell r="A15092" t="str">
            <v>cpos-176d 42.20.240</v>
          </cell>
        </row>
        <row r="15093">
          <cell r="A15093" t="str">
            <v>cpos-176d 42.20.250</v>
          </cell>
        </row>
        <row r="15094">
          <cell r="A15094" t="str">
            <v>cpos-176d 42.20.260</v>
          </cell>
        </row>
        <row r="15095">
          <cell r="A15095" t="str">
            <v>cpos-176d 42.20.270</v>
          </cell>
        </row>
        <row r="15096">
          <cell r="A15096" t="str">
            <v>cpos-176d 42.20.280</v>
          </cell>
        </row>
        <row r="15097">
          <cell r="A15097" t="str">
            <v>cpos-176d 42.20.290</v>
          </cell>
        </row>
        <row r="15098">
          <cell r="A15098" t="str">
            <v>cpos-176d 42.20.300</v>
          </cell>
        </row>
        <row r="15099">
          <cell r="A15099" t="str">
            <v>cpos-176d 42.20.310</v>
          </cell>
        </row>
        <row r="15100">
          <cell r="A15100" t="str">
            <v>cpos-176d 42.20.320</v>
          </cell>
        </row>
        <row r="15101">
          <cell r="A15101" t="str">
            <v>cpos-176d 43</v>
          </cell>
        </row>
        <row r="15102">
          <cell r="A15102" t="str">
            <v>cpos-176d 43.01</v>
          </cell>
        </row>
        <row r="15103">
          <cell r="A15103" t="str">
            <v>cpos-176d 43.01.010</v>
          </cell>
        </row>
        <row r="15104">
          <cell r="A15104" t="str">
            <v>cpos-176d 43.01.030</v>
          </cell>
        </row>
        <row r="15105">
          <cell r="A15105" t="str">
            <v>cpos-176d 43.02</v>
          </cell>
        </row>
        <row r="15106">
          <cell r="A15106" t="str">
            <v>cpos-176d 43.02.010</v>
          </cell>
        </row>
        <row r="15107">
          <cell r="A15107" t="str">
            <v>cpos-176d 43.02.070</v>
          </cell>
        </row>
        <row r="15108">
          <cell r="A15108" t="str">
            <v>cpos-176d 43.02.080</v>
          </cell>
        </row>
        <row r="15109">
          <cell r="A15109" t="str">
            <v>cpos-176d 43.02.100</v>
          </cell>
        </row>
        <row r="15110">
          <cell r="A15110" t="str">
            <v>cpos-176d 43.02.120</v>
          </cell>
        </row>
        <row r="15111">
          <cell r="A15111" t="str">
            <v>cpos-176d 43.02.130</v>
          </cell>
        </row>
        <row r="15112">
          <cell r="A15112" t="str">
            <v>cpos-176d 43.02.140</v>
          </cell>
        </row>
        <row r="15113">
          <cell r="A15113" t="str">
            <v>cpos-176d 43.02.160</v>
          </cell>
        </row>
        <row r="15114">
          <cell r="A15114" t="str">
            <v>cpos-176d 43.02.170</v>
          </cell>
        </row>
        <row r="15115">
          <cell r="A15115" t="str">
            <v>cpos-176d 43.02.180</v>
          </cell>
        </row>
        <row r="15116">
          <cell r="A15116" t="str">
            <v>cpos-176d 43.03</v>
          </cell>
        </row>
        <row r="15117">
          <cell r="A15117" t="str">
            <v>cpos-176d 43.03.050</v>
          </cell>
        </row>
        <row r="15118">
          <cell r="A15118" t="str">
            <v>cpos-176d 43.03.130</v>
          </cell>
        </row>
        <row r="15119">
          <cell r="A15119" t="str">
            <v>cpos-176d 43.03.212</v>
          </cell>
        </row>
        <row r="15120">
          <cell r="A15120" t="str">
            <v>cpos-176d 43.03.220</v>
          </cell>
        </row>
        <row r="15121">
          <cell r="A15121" t="str">
            <v>cpos-176d 43.03.230</v>
          </cell>
        </row>
        <row r="15122">
          <cell r="A15122" t="str">
            <v>cpos-176d 43.03.240</v>
          </cell>
        </row>
        <row r="15123">
          <cell r="A15123" t="str">
            <v>cpos-176d 43.03.500</v>
          </cell>
        </row>
        <row r="15124">
          <cell r="A15124" t="str">
            <v>cpos-176d 43.03.510</v>
          </cell>
        </row>
        <row r="15125">
          <cell r="A15125" t="str">
            <v>cpos-176d 43.03.550</v>
          </cell>
        </row>
        <row r="15126">
          <cell r="A15126" t="str">
            <v>cpos-176d 43.04</v>
          </cell>
        </row>
        <row r="15127">
          <cell r="A15127" t="str">
            <v>cpos-176d 43.04.020</v>
          </cell>
        </row>
        <row r="15128">
          <cell r="A15128" t="str">
            <v>cpos-176d 43.05</v>
          </cell>
        </row>
        <row r="15129">
          <cell r="A15129" t="str">
            <v>cpos-176d 43.05.030</v>
          </cell>
        </row>
        <row r="15130">
          <cell r="A15130" t="str">
            <v>cpos-176d 43.06</v>
          </cell>
        </row>
        <row r="15131">
          <cell r="A15131" t="str">
            <v>cpos-176d 43.06.010</v>
          </cell>
        </row>
        <row r="15132">
          <cell r="A15132" t="str">
            <v>cpos-176d 43.07</v>
          </cell>
        </row>
        <row r="15133">
          <cell r="A15133" t="str">
            <v>cpos-176d 43.07.300</v>
          </cell>
        </row>
        <row r="15134">
          <cell r="A15134" t="str">
            <v>cpos-176d 43.07.310</v>
          </cell>
        </row>
        <row r="15135">
          <cell r="A15135" t="str">
            <v>cpos-176d 43.07.320</v>
          </cell>
        </row>
        <row r="15136">
          <cell r="A15136" t="str">
            <v>cpos-176d 43.07.330</v>
          </cell>
        </row>
        <row r="15137">
          <cell r="A15137" t="str">
            <v>cpos-176d 43.07.340</v>
          </cell>
        </row>
        <row r="15138">
          <cell r="A15138" t="str">
            <v>cpos-176d 43.07.350</v>
          </cell>
        </row>
        <row r="15139">
          <cell r="A15139" t="str">
            <v>cpos-176d 43.07.360</v>
          </cell>
        </row>
        <row r="15140">
          <cell r="A15140" t="str">
            <v>cpos-176d 43.07.370</v>
          </cell>
        </row>
        <row r="15141">
          <cell r="A15141" t="str">
            <v>cpos-176d 43.07.380</v>
          </cell>
        </row>
        <row r="15142">
          <cell r="A15142" t="str">
            <v>cpos-176d 43.07.390</v>
          </cell>
        </row>
        <row r="15143">
          <cell r="A15143" t="str">
            <v>cpos-176d 43.08</v>
          </cell>
        </row>
        <row r="15144">
          <cell r="A15144" t="str">
            <v>cpos-176d 43.08.001</v>
          </cell>
        </row>
        <row r="15145">
          <cell r="A15145" t="str">
            <v>cpos-176d 43.08.002</v>
          </cell>
        </row>
        <row r="15146">
          <cell r="A15146" t="str">
            <v>cpos-176d 43.08.003</v>
          </cell>
        </row>
        <row r="15147">
          <cell r="A15147" t="str">
            <v>cpos-176d 43.08.004</v>
          </cell>
        </row>
        <row r="15148">
          <cell r="A15148" t="str">
            <v>cpos-176d 43.08.020</v>
          </cell>
        </row>
        <row r="15149">
          <cell r="A15149" t="str">
            <v>cpos-176d 43.08.021</v>
          </cell>
        </row>
        <row r="15150">
          <cell r="A15150" t="str">
            <v>cpos-176d 43.08.022</v>
          </cell>
        </row>
        <row r="15151">
          <cell r="A15151" t="str">
            <v>cpos-176d 43.08.030</v>
          </cell>
        </row>
        <row r="15152">
          <cell r="A15152" t="str">
            <v>cpos-176d 43.08.031</v>
          </cell>
        </row>
        <row r="15153">
          <cell r="A15153" t="str">
            <v>cpos-176d 43.08.032</v>
          </cell>
        </row>
        <row r="15154">
          <cell r="A15154" t="str">
            <v>cpos-176d 43.08.033</v>
          </cell>
        </row>
        <row r="15155">
          <cell r="A15155" t="str">
            <v>cpos-176d 43.08.040</v>
          </cell>
        </row>
        <row r="15156">
          <cell r="A15156" t="str">
            <v>cpos-176d 43.08.041</v>
          </cell>
        </row>
        <row r="15157">
          <cell r="A15157" t="str">
            <v>cpos-176d 43.08.042</v>
          </cell>
        </row>
        <row r="15158">
          <cell r="A15158" t="str">
            <v>cpos-176d 43.08.043</v>
          </cell>
        </row>
        <row r="15159">
          <cell r="A15159" t="str">
            <v>cpos-176d 43.10</v>
          </cell>
        </row>
        <row r="15160">
          <cell r="A15160" t="str">
            <v>cpos-176d 43.10.050</v>
          </cell>
        </row>
        <row r="15161">
          <cell r="A15161" t="str">
            <v>cpos-176d 43.10.090</v>
          </cell>
        </row>
        <row r="15162">
          <cell r="A15162" t="str">
            <v>cpos-176d 43.10.110</v>
          </cell>
        </row>
        <row r="15163">
          <cell r="A15163" t="str">
            <v>cpos-176d 43.10.130</v>
          </cell>
        </row>
        <row r="15164">
          <cell r="A15164" t="str">
            <v>cpos-176d 43.10.210</v>
          </cell>
        </row>
        <row r="15165">
          <cell r="A15165" t="str">
            <v>cpos-176d 43.10.230</v>
          </cell>
        </row>
        <row r="15166">
          <cell r="A15166" t="str">
            <v>cpos-176d 43.10.250</v>
          </cell>
        </row>
        <row r="15167">
          <cell r="A15167" t="str">
            <v>cpos-176d 43.10.290</v>
          </cell>
        </row>
        <row r="15168">
          <cell r="A15168" t="str">
            <v>cpos-176d 43.10.450</v>
          </cell>
        </row>
        <row r="15169">
          <cell r="A15169" t="str">
            <v>cpos-176d 43.10.452</v>
          </cell>
        </row>
        <row r="15170">
          <cell r="A15170" t="str">
            <v>cpos-176d 43.10.454</v>
          </cell>
        </row>
        <row r="15171">
          <cell r="A15171" t="str">
            <v>cpos-176d 43.10.456</v>
          </cell>
        </row>
        <row r="15172">
          <cell r="A15172" t="str">
            <v>cpos-176d 43.10.480</v>
          </cell>
        </row>
        <row r="15173">
          <cell r="A15173" t="str">
            <v>cpos-176d 43.10.490</v>
          </cell>
        </row>
        <row r="15174">
          <cell r="A15174" t="str">
            <v>cpos-176d 43.10.620</v>
          </cell>
        </row>
        <row r="15175">
          <cell r="A15175" t="str">
            <v>cpos-176d 43.10.670</v>
          </cell>
        </row>
        <row r="15176">
          <cell r="A15176" t="str">
            <v>cpos-176d 43.10.730</v>
          </cell>
        </row>
        <row r="15177">
          <cell r="A15177" t="str">
            <v>cpos-176d 43.10.740</v>
          </cell>
        </row>
        <row r="15178">
          <cell r="A15178" t="str">
            <v>cpos-176d 43.10.750</v>
          </cell>
        </row>
        <row r="15179">
          <cell r="A15179" t="str">
            <v>cpos-176d 43.10.770</v>
          </cell>
        </row>
        <row r="15180">
          <cell r="A15180" t="str">
            <v>cpos-176d 43.10.780</v>
          </cell>
        </row>
        <row r="15181">
          <cell r="A15181" t="str">
            <v>cpos-176d 43.10.790</v>
          </cell>
        </row>
        <row r="15182">
          <cell r="A15182" t="str">
            <v>cpos-176d 43.10.794</v>
          </cell>
        </row>
        <row r="15183">
          <cell r="A15183" t="str">
            <v>cpos-176d 43.11</v>
          </cell>
        </row>
        <row r="15184">
          <cell r="A15184" t="str">
            <v>cpos-176d 43.11.050</v>
          </cell>
        </row>
        <row r="15185">
          <cell r="A15185" t="str">
            <v>cpos-176d 43.11.060</v>
          </cell>
        </row>
        <row r="15186">
          <cell r="A15186" t="str">
            <v>cpos-176d 43.11.100</v>
          </cell>
        </row>
        <row r="15187">
          <cell r="A15187" t="str">
            <v>cpos-176d 43.11.110</v>
          </cell>
        </row>
        <row r="15188">
          <cell r="A15188" t="str">
            <v>cpos-176d 43.11.130</v>
          </cell>
        </row>
        <row r="15189">
          <cell r="A15189" t="str">
            <v>cpos-176d 43.11.150</v>
          </cell>
        </row>
        <row r="15190">
          <cell r="A15190" t="str">
            <v>cpos-176d 43.11.320</v>
          </cell>
        </row>
        <row r="15191">
          <cell r="A15191" t="str">
            <v>cpos-176d 43.11.330</v>
          </cell>
        </row>
        <row r="15192">
          <cell r="A15192" t="str">
            <v>cpos-176d 43.11.360</v>
          </cell>
        </row>
        <row r="15193">
          <cell r="A15193" t="str">
            <v>cpos-176d 43.11.370</v>
          </cell>
        </row>
        <row r="15194">
          <cell r="A15194" t="str">
            <v>cpos-176d 43.11.380</v>
          </cell>
        </row>
        <row r="15195">
          <cell r="A15195" t="str">
            <v>cpos-176d 43.11.390</v>
          </cell>
        </row>
        <row r="15196">
          <cell r="A15196" t="str">
            <v>cpos-176d 43.11.400</v>
          </cell>
        </row>
        <row r="15197">
          <cell r="A15197" t="str">
            <v>cpos-176d 43.11.410</v>
          </cell>
        </row>
        <row r="15198">
          <cell r="A15198" t="str">
            <v>cpos-176d 43.11.420</v>
          </cell>
        </row>
        <row r="15199">
          <cell r="A15199" t="str">
            <v>cpos-176d 43.11.460</v>
          </cell>
        </row>
        <row r="15200">
          <cell r="A15200" t="str">
            <v>cpos-176d 43.12</v>
          </cell>
        </row>
        <row r="15201">
          <cell r="A15201" t="str">
            <v>cpos-176d 43.12.500</v>
          </cell>
        </row>
        <row r="15202">
          <cell r="A15202" t="str">
            <v>cpos-176d 43.20</v>
          </cell>
        </row>
        <row r="15203">
          <cell r="A15203" t="str">
            <v>cpos-176d 43.20.130</v>
          </cell>
        </row>
        <row r="15204">
          <cell r="A15204" t="str">
            <v>cpos-176d 43.20.140</v>
          </cell>
        </row>
        <row r="15205">
          <cell r="A15205" t="str">
            <v>cpos-176d 43.20.200</v>
          </cell>
        </row>
        <row r="15206">
          <cell r="A15206" t="str">
            <v>cpos-176d 43.20.210</v>
          </cell>
        </row>
        <row r="15207">
          <cell r="A15207" t="str">
            <v>cpos-176d 44</v>
          </cell>
        </row>
        <row r="15208">
          <cell r="A15208" t="str">
            <v>cpos-176d 44.01</v>
          </cell>
        </row>
        <row r="15209">
          <cell r="A15209" t="str">
            <v>cpos-176d 44.01.030</v>
          </cell>
        </row>
        <row r="15210">
          <cell r="A15210" t="str">
            <v>cpos-176d 44.01.050</v>
          </cell>
        </row>
        <row r="15211">
          <cell r="A15211" t="str">
            <v>cpos-176d 44.01.070</v>
          </cell>
        </row>
        <row r="15212">
          <cell r="A15212" t="str">
            <v>cpos-176d 44.01.100</v>
          </cell>
        </row>
        <row r="15213">
          <cell r="A15213" t="str">
            <v>cpos-176d 44.01.110</v>
          </cell>
        </row>
        <row r="15214">
          <cell r="A15214" t="str">
            <v>cpos-176d 44.01.160</v>
          </cell>
        </row>
        <row r="15215">
          <cell r="A15215" t="str">
            <v>cpos-176d 44.01.170</v>
          </cell>
        </row>
        <row r="15216">
          <cell r="A15216" t="str">
            <v>cpos-176d 44.01.200</v>
          </cell>
        </row>
        <row r="15217">
          <cell r="A15217" t="str">
            <v>cpos-176d 44.01.240</v>
          </cell>
        </row>
        <row r="15218">
          <cell r="A15218" t="str">
            <v>cpos-176d 44.01.270</v>
          </cell>
        </row>
        <row r="15219">
          <cell r="A15219" t="str">
            <v>cpos-176d 44.01.310</v>
          </cell>
        </row>
        <row r="15220">
          <cell r="A15220" t="str">
            <v>cpos-176d 44.01.340</v>
          </cell>
        </row>
        <row r="15221">
          <cell r="A15221" t="str">
            <v>cpos-176d 44.01.360</v>
          </cell>
        </row>
        <row r="15222">
          <cell r="A15222" t="str">
            <v>cpos-176d 44.01.370</v>
          </cell>
        </row>
        <row r="15223">
          <cell r="A15223" t="str">
            <v>cpos-176d 44.01.610</v>
          </cell>
        </row>
        <row r="15224">
          <cell r="A15224" t="str">
            <v>cpos-176d 44.01.670</v>
          </cell>
        </row>
        <row r="15225">
          <cell r="A15225" t="str">
            <v>cpos-176d 44.01.680</v>
          </cell>
        </row>
        <row r="15226">
          <cell r="A15226" t="str">
            <v>cpos-176d 44.01.690</v>
          </cell>
        </row>
        <row r="15227">
          <cell r="A15227" t="str">
            <v>cpos-176d 44.01.700</v>
          </cell>
        </row>
        <row r="15228">
          <cell r="A15228" t="str">
            <v>cpos-176d 44.01.800</v>
          </cell>
        </row>
        <row r="15229">
          <cell r="A15229" t="str">
            <v>cpos-176d 44.01.850</v>
          </cell>
        </row>
        <row r="15230">
          <cell r="A15230" t="str">
            <v>cpos-176d 44.02</v>
          </cell>
        </row>
        <row r="15231">
          <cell r="A15231" t="str">
            <v>cpos-176d 44.02.060</v>
          </cell>
        </row>
        <row r="15232">
          <cell r="A15232" t="str">
            <v>cpos-176d 44.02.100</v>
          </cell>
        </row>
        <row r="15233">
          <cell r="A15233" t="str">
            <v>cpos-176d 44.02.200</v>
          </cell>
        </row>
        <row r="15234">
          <cell r="A15234" t="str">
            <v>cpos-176d 44.02.300</v>
          </cell>
        </row>
        <row r="15235">
          <cell r="A15235" t="str">
            <v>cpos-176d 44.03</v>
          </cell>
        </row>
        <row r="15236">
          <cell r="A15236" t="str">
            <v>cpos-176d 44.03.010</v>
          </cell>
        </row>
        <row r="15237">
          <cell r="A15237" t="str">
            <v>cpos-176d 44.03.020</v>
          </cell>
        </row>
        <row r="15238">
          <cell r="A15238" t="str">
            <v>cpos-176d 44.03.030</v>
          </cell>
        </row>
        <row r="15239">
          <cell r="A15239" t="str">
            <v>cpos-176d 44.03.040</v>
          </cell>
        </row>
        <row r="15240">
          <cell r="A15240" t="str">
            <v>cpos-176d 44.03.050</v>
          </cell>
        </row>
        <row r="15241">
          <cell r="A15241" t="str">
            <v>cpos-176d 44.03.080</v>
          </cell>
        </row>
        <row r="15242">
          <cell r="A15242" t="str">
            <v>cpos-176d 44.03.090</v>
          </cell>
        </row>
        <row r="15243">
          <cell r="A15243" t="str">
            <v>cpos-176d 44.03.130</v>
          </cell>
        </row>
        <row r="15244">
          <cell r="A15244" t="str">
            <v>cpos-176d 44.03.180</v>
          </cell>
        </row>
        <row r="15245">
          <cell r="A15245" t="str">
            <v>cpos-176d 44.03.210</v>
          </cell>
        </row>
        <row r="15246">
          <cell r="A15246" t="str">
            <v>cpos-176d 44.03.260</v>
          </cell>
        </row>
        <row r="15247">
          <cell r="A15247" t="str">
            <v>cpos-176d 44.03.300</v>
          </cell>
        </row>
        <row r="15248">
          <cell r="A15248" t="str">
            <v>cpos-176d 44.03.310</v>
          </cell>
        </row>
        <row r="15249">
          <cell r="A15249" t="str">
            <v>cpos-176d 44.03.360</v>
          </cell>
        </row>
        <row r="15250">
          <cell r="A15250" t="str">
            <v>cpos-176d 44.03.370</v>
          </cell>
        </row>
        <row r="15251">
          <cell r="A15251" t="str">
            <v>cpos-176d 44.03.380</v>
          </cell>
        </row>
        <row r="15252">
          <cell r="A15252" t="str">
            <v>cpos-176d 44.03.400</v>
          </cell>
        </row>
        <row r="15253">
          <cell r="A15253" t="str">
            <v>cpos-176d 44.03.420</v>
          </cell>
        </row>
        <row r="15254">
          <cell r="A15254" t="str">
            <v>cpos-176d 44.03.430</v>
          </cell>
        </row>
        <row r="15255">
          <cell r="A15255" t="str">
            <v>cpos-176d 44.03.440</v>
          </cell>
        </row>
        <row r="15256">
          <cell r="A15256" t="str">
            <v>cpos-176d 44.03.450</v>
          </cell>
        </row>
        <row r="15257">
          <cell r="A15257" t="str">
            <v>cpos-176d 44.03.460</v>
          </cell>
        </row>
        <row r="15258">
          <cell r="A15258" t="str">
            <v>cpos-176d 44.03.470</v>
          </cell>
        </row>
        <row r="15259">
          <cell r="A15259" t="str">
            <v>cpos-176d 44.03.480</v>
          </cell>
        </row>
        <row r="15260">
          <cell r="A15260" t="str">
            <v>cpos-176d 44.03.500</v>
          </cell>
        </row>
        <row r="15261">
          <cell r="A15261" t="str">
            <v>cpos-176d 44.03.510</v>
          </cell>
        </row>
        <row r="15262">
          <cell r="A15262" t="str">
            <v>cpos-176d 44.03.590</v>
          </cell>
        </row>
        <row r="15263">
          <cell r="A15263" t="str">
            <v>cpos-176d 44.03.630</v>
          </cell>
        </row>
        <row r="15264">
          <cell r="A15264" t="str">
            <v>cpos-176d 44.03.640</v>
          </cell>
        </row>
        <row r="15265">
          <cell r="A15265" t="str">
            <v>cpos-176d 44.03.670</v>
          </cell>
        </row>
        <row r="15266">
          <cell r="A15266" t="str">
            <v>cpos-176d 44.03.690</v>
          </cell>
        </row>
        <row r="15267">
          <cell r="A15267" t="str">
            <v>cpos-176d 44.03.700</v>
          </cell>
        </row>
        <row r="15268">
          <cell r="A15268" t="str">
            <v>cpos-176d 44.03.720</v>
          </cell>
        </row>
        <row r="15269">
          <cell r="A15269" t="str">
            <v>cpos-176d 44.03.825</v>
          </cell>
        </row>
        <row r="15270">
          <cell r="A15270" t="str">
            <v>cpos-176d 44.03.870</v>
          </cell>
        </row>
        <row r="15271">
          <cell r="A15271" t="str">
            <v>cpos-176d 44.03.900</v>
          </cell>
        </row>
        <row r="15272">
          <cell r="A15272" t="str">
            <v>cpos-176d 44.03.920</v>
          </cell>
        </row>
        <row r="15273">
          <cell r="A15273" t="str">
            <v>cpos-176d 44.03.931</v>
          </cell>
        </row>
        <row r="15274">
          <cell r="A15274" t="str">
            <v>cpos-176d 44.03.940</v>
          </cell>
        </row>
        <row r="15275">
          <cell r="A15275" t="str">
            <v>cpos-176d 44.03.950</v>
          </cell>
        </row>
        <row r="15276">
          <cell r="A15276" t="str">
            <v>cpos-176d 44.04</v>
          </cell>
        </row>
        <row r="15277">
          <cell r="A15277" t="str">
            <v>cpos-176d 44.04.030</v>
          </cell>
        </row>
        <row r="15278">
          <cell r="A15278" t="str">
            <v>cpos-176d 44.04.040</v>
          </cell>
        </row>
        <row r="15279">
          <cell r="A15279" t="str">
            <v>cpos-176d 44.04.050</v>
          </cell>
        </row>
        <row r="15280">
          <cell r="A15280" t="str">
            <v>cpos-176d 44.06</v>
          </cell>
        </row>
        <row r="15281">
          <cell r="A15281" t="str">
            <v>cpos-176d 44.06.010</v>
          </cell>
        </row>
        <row r="15282">
          <cell r="A15282" t="str">
            <v>cpos-176d 44.06.100</v>
          </cell>
        </row>
        <row r="15283">
          <cell r="A15283" t="str">
            <v>cpos-176d 44.06.200</v>
          </cell>
        </row>
        <row r="15284">
          <cell r="A15284" t="str">
            <v>cpos-176d 44.06.250</v>
          </cell>
        </row>
        <row r="15285">
          <cell r="A15285" t="str">
            <v>cpos-176d 44.06.300</v>
          </cell>
        </row>
        <row r="15286">
          <cell r="A15286" t="str">
            <v>cpos-176d 44.06.310</v>
          </cell>
        </row>
        <row r="15287">
          <cell r="A15287" t="str">
            <v>cpos-176d 44.06.320</v>
          </cell>
        </row>
        <row r="15288">
          <cell r="A15288" t="str">
            <v>cpos-176d 44.06.330</v>
          </cell>
        </row>
        <row r="15289">
          <cell r="A15289" t="str">
            <v>cpos-176d 44.06.360</v>
          </cell>
        </row>
        <row r="15290">
          <cell r="A15290" t="str">
            <v>cpos-176d 44.06.370</v>
          </cell>
        </row>
        <row r="15291">
          <cell r="A15291" t="str">
            <v>cpos-176d 44.06.400</v>
          </cell>
        </row>
        <row r="15292">
          <cell r="A15292" t="str">
            <v>cpos-176d 44.06.410</v>
          </cell>
        </row>
        <row r="15293">
          <cell r="A15293" t="str">
            <v>cpos-176d 44.06.470</v>
          </cell>
        </row>
        <row r="15294">
          <cell r="A15294" t="str">
            <v>cpos-176d 44.06.520</v>
          </cell>
        </row>
        <row r="15295">
          <cell r="A15295" t="str">
            <v>cpos-176d 44.06.570</v>
          </cell>
        </row>
        <row r="15296">
          <cell r="A15296" t="str">
            <v>cpos-176d 44.06.600</v>
          </cell>
        </row>
        <row r="15297">
          <cell r="A15297" t="str">
            <v>cpos-176d 44.06.610</v>
          </cell>
        </row>
        <row r="15298">
          <cell r="A15298" t="str">
            <v>cpos-176d 44.06.700</v>
          </cell>
        </row>
        <row r="15299">
          <cell r="A15299" t="str">
            <v>cpos-176d 44.06.710</v>
          </cell>
        </row>
        <row r="15300">
          <cell r="A15300" t="str">
            <v>cpos-176d 44.06.750</v>
          </cell>
        </row>
        <row r="15301">
          <cell r="A15301" t="str">
            <v>cpos-176d 44.20</v>
          </cell>
        </row>
        <row r="15302">
          <cell r="A15302" t="str">
            <v>cpos-176d 44.20.010</v>
          </cell>
        </row>
        <row r="15303">
          <cell r="A15303" t="str">
            <v>cpos-176d 44.20.020</v>
          </cell>
        </row>
        <row r="15304">
          <cell r="A15304" t="str">
            <v>cpos-176d 44.20.040</v>
          </cell>
        </row>
        <row r="15305">
          <cell r="A15305" t="str">
            <v>cpos-176d 44.20.060</v>
          </cell>
        </row>
        <row r="15306">
          <cell r="A15306" t="str">
            <v>cpos-176d 44.20.080</v>
          </cell>
        </row>
        <row r="15307">
          <cell r="A15307" t="str">
            <v>cpos-176d 44.20.100</v>
          </cell>
        </row>
        <row r="15308">
          <cell r="A15308" t="str">
            <v>cpos-176d 44.20.110</v>
          </cell>
        </row>
        <row r="15309">
          <cell r="A15309" t="str">
            <v>cpos-176d 44.20.120</v>
          </cell>
        </row>
        <row r="15310">
          <cell r="A15310" t="str">
            <v>cpos-176d 44.20.121</v>
          </cell>
        </row>
        <row r="15311">
          <cell r="A15311" t="str">
            <v>cpos-176d 44.20.130</v>
          </cell>
        </row>
        <row r="15312">
          <cell r="A15312" t="str">
            <v>cpos-176d 44.20.150</v>
          </cell>
        </row>
        <row r="15313">
          <cell r="A15313" t="str">
            <v>cpos-176d 44.20.160</v>
          </cell>
        </row>
        <row r="15314">
          <cell r="A15314" t="str">
            <v>cpos-176d 44.20.180</v>
          </cell>
        </row>
        <row r="15315">
          <cell r="A15315" t="str">
            <v>cpos-176d 44.20.200</v>
          </cell>
        </row>
        <row r="15316">
          <cell r="A15316" t="str">
            <v>cpos-176d 44.20.220</v>
          </cell>
        </row>
        <row r="15317">
          <cell r="A15317" t="str">
            <v>cpos-176d 44.20.230</v>
          </cell>
        </row>
        <row r="15318">
          <cell r="A15318" t="str">
            <v>cpos-176d 44.20.240</v>
          </cell>
        </row>
        <row r="15319">
          <cell r="A15319" t="str">
            <v>cpos-176d 44.20.260</v>
          </cell>
        </row>
        <row r="15320">
          <cell r="A15320" t="str">
            <v>cpos-176d 44.20.280</v>
          </cell>
        </row>
        <row r="15321">
          <cell r="A15321" t="str">
            <v>cpos-176d 44.20.300</v>
          </cell>
        </row>
        <row r="15322">
          <cell r="A15322" t="str">
            <v>cpos-176d 44.20.310</v>
          </cell>
        </row>
        <row r="15323">
          <cell r="A15323" t="str">
            <v>cpos-176d 44.20.390</v>
          </cell>
        </row>
        <row r="15324">
          <cell r="A15324" t="str">
            <v>cpos-176d 44.20.620</v>
          </cell>
        </row>
        <row r="15325">
          <cell r="A15325" t="str">
            <v>cpos-176d 44.20.640</v>
          </cell>
        </row>
        <row r="15326">
          <cell r="A15326" t="str">
            <v>cpos-176d 44.20.650</v>
          </cell>
        </row>
        <row r="15327">
          <cell r="A15327" t="str">
            <v>cpos-176d 45</v>
          </cell>
        </row>
        <row r="15328">
          <cell r="A15328" t="str">
            <v>cpos-176d 45.01</v>
          </cell>
        </row>
        <row r="15329">
          <cell r="A15329" t="str">
            <v>cpos-176d 45.01.020</v>
          </cell>
        </row>
        <row r="15330">
          <cell r="A15330" t="str">
            <v>cpos-176d 45.01.040</v>
          </cell>
        </row>
        <row r="15331">
          <cell r="A15331" t="str">
            <v>cpos-176d 45.01.060</v>
          </cell>
        </row>
        <row r="15332">
          <cell r="A15332" t="str">
            <v>cpos-176d 45.01.066</v>
          </cell>
        </row>
        <row r="15333">
          <cell r="A15333" t="str">
            <v>cpos-176d 45.01.080</v>
          </cell>
        </row>
        <row r="15334">
          <cell r="A15334" t="str">
            <v>cpos-176d 45.01.082</v>
          </cell>
        </row>
        <row r="15335">
          <cell r="A15335" t="str">
            <v>cpos-176d 45.02</v>
          </cell>
        </row>
        <row r="15336">
          <cell r="A15336" t="str">
            <v>cpos-176d 45.02.020</v>
          </cell>
        </row>
        <row r="15337">
          <cell r="A15337" t="str">
            <v>cpos-176d 45.02.040</v>
          </cell>
        </row>
        <row r="15338">
          <cell r="A15338" t="str">
            <v>cpos-176d 45.02.060</v>
          </cell>
        </row>
        <row r="15339">
          <cell r="A15339" t="str">
            <v>cpos-176d 45.02.080</v>
          </cell>
        </row>
        <row r="15340">
          <cell r="A15340" t="str">
            <v>cpos-176d 45.02.200</v>
          </cell>
        </row>
        <row r="15341">
          <cell r="A15341" t="str">
            <v>cpos-176d 45.03</v>
          </cell>
        </row>
        <row r="15342">
          <cell r="A15342" t="str">
            <v>cpos-176d 45.03.010</v>
          </cell>
        </row>
        <row r="15343">
          <cell r="A15343" t="str">
            <v>cpos-176d 45.03.030</v>
          </cell>
        </row>
        <row r="15344">
          <cell r="A15344" t="str">
            <v>cpos-176d 45.03.100</v>
          </cell>
        </row>
        <row r="15345">
          <cell r="A15345" t="str">
            <v>cpos-176d 45.03.110</v>
          </cell>
        </row>
        <row r="15346">
          <cell r="A15346" t="str">
            <v>cpos-176d 45.03.200</v>
          </cell>
        </row>
        <row r="15347">
          <cell r="A15347" t="str">
            <v>cpos-176d 45.20</v>
          </cell>
        </row>
        <row r="15348">
          <cell r="A15348" t="str">
            <v>cpos-176d 45.20.020</v>
          </cell>
        </row>
        <row r="15349">
          <cell r="A15349" t="str">
            <v>cpos-176d 46</v>
          </cell>
        </row>
        <row r="15350">
          <cell r="A15350" t="str">
            <v>cpos-176d 46.01</v>
          </cell>
        </row>
        <row r="15351">
          <cell r="A15351" t="str">
            <v>cpos-176d 46.01.010</v>
          </cell>
        </row>
        <row r="15352">
          <cell r="A15352" t="str">
            <v>cpos-176d 46.01.020</v>
          </cell>
        </row>
        <row r="15353">
          <cell r="A15353" t="str">
            <v>cpos-176d 46.01.030</v>
          </cell>
        </row>
        <row r="15354">
          <cell r="A15354" t="str">
            <v>cpos-176d 46.01.040</v>
          </cell>
        </row>
        <row r="15355">
          <cell r="A15355" t="str">
            <v>cpos-176d 46.01.050</v>
          </cell>
        </row>
        <row r="15356">
          <cell r="A15356" t="str">
            <v>cpos-176d 46.01.060</v>
          </cell>
        </row>
        <row r="15357">
          <cell r="A15357" t="str">
            <v>cpos-176d 46.01.070</v>
          </cell>
        </row>
        <row r="15358">
          <cell r="A15358" t="str">
            <v>cpos-176d 46.01.080</v>
          </cell>
        </row>
        <row r="15359">
          <cell r="A15359" t="str">
            <v>cpos-176d 46.01.090</v>
          </cell>
        </row>
        <row r="15360">
          <cell r="A15360" t="str">
            <v>cpos-176d 46.02</v>
          </cell>
        </row>
        <row r="15361">
          <cell r="A15361" t="str">
            <v>cpos-176d 46.02.010</v>
          </cell>
        </row>
        <row r="15362">
          <cell r="A15362" t="str">
            <v>cpos-176d 46.02.050</v>
          </cell>
        </row>
        <row r="15363">
          <cell r="A15363" t="str">
            <v>cpos-176d 46.02.060</v>
          </cell>
        </row>
        <row r="15364">
          <cell r="A15364" t="str">
            <v>cpos-176d 46.02.070</v>
          </cell>
        </row>
        <row r="15365">
          <cell r="A15365" t="str">
            <v>cpos-176d 46.03</v>
          </cell>
        </row>
        <row r="15366">
          <cell r="A15366" t="str">
            <v>cpos-176d 46.03.038</v>
          </cell>
        </row>
        <row r="15367">
          <cell r="A15367" t="str">
            <v>cpos-176d 46.03.040</v>
          </cell>
        </row>
        <row r="15368">
          <cell r="A15368" t="str">
            <v>cpos-176d 46.03.050</v>
          </cell>
        </row>
        <row r="15369">
          <cell r="A15369" t="str">
            <v>cpos-176d 46.03.060</v>
          </cell>
        </row>
        <row r="15370">
          <cell r="A15370" t="str">
            <v>cpos-176d 46.03.080</v>
          </cell>
        </row>
        <row r="15371">
          <cell r="A15371" t="str">
            <v>cpos-176d 46.04</v>
          </cell>
        </row>
        <row r="15372">
          <cell r="A15372" t="str">
            <v>cpos-176d 46.04.010</v>
          </cell>
        </row>
        <row r="15373">
          <cell r="A15373" t="str">
            <v>cpos-176d 46.04.020</v>
          </cell>
        </row>
        <row r="15374">
          <cell r="A15374" t="str">
            <v>cpos-176d 46.04.030</v>
          </cell>
        </row>
        <row r="15375">
          <cell r="A15375" t="str">
            <v>cpos-176d 46.04.040</v>
          </cell>
        </row>
        <row r="15376">
          <cell r="A15376" t="str">
            <v>cpos-176d 46.04.050</v>
          </cell>
        </row>
        <row r="15377">
          <cell r="A15377" t="str">
            <v>cpos-176d 46.04.070</v>
          </cell>
        </row>
        <row r="15378">
          <cell r="A15378" t="str">
            <v>cpos-176d 46.04.080</v>
          </cell>
        </row>
        <row r="15379">
          <cell r="A15379" t="str">
            <v>cpos-176d 46.04.090</v>
          </cell>
        </row>
        <row r="15380">
          <cell r="A15380" t="str">
            <v>cpos-176d 46.05</v>
          </cell>
        </row>
        <row r="15381">
          <cell r="A15381" t="str">
            <v>cpos-176d 46.05.020</v>
          </cell>
        </row>
        <row r="15382">
          <cell r="A15382" t="str">
            <v>cpos-176d 46.05.040</v>
          </cell>
        </row>
        <row r="15383">
          <cell r="A15383" t="str">
            <v>cpos-176d 46.05.050</v>
          </cell>
        </row>
        <row r="15384">
          <cell r="A15384" t="str">
            <v>cpos-176d 46.05.060</v>
          </cell>
        </row>
        <row r="15385">
          <cell r="A15385" t="str">
            <v>cpos-176d 46.05.070</v>
          </cell>
        </row>
        <row r="15386">
          <cell r="A15386" t="str">
            <v>cpos-176d 46.05.090</v>
          </cell>
        </row>
        <row r="15387">
          <cell r="A15387" t="str">
            <v>cpos-176d 46.07</v>
          </cell>
        </row>
        <row r="15388">
          <cell r="A15388" t="str">
            <v>cpos-176d 46.07.010</v>
          </cell>
        </row>
        <row r="15389">
          <cell r="A15389" t="str">
            <v>cpos-176d 46.07.020</v>
          </cell>
        </row>
        <row r="15390">
          <cell r="A15390" t="str">
            <v>cpos-176d 46.07.030</v>
          </cell>
        </row>
        <row r="15391">
          <cell r="A15391" t="str">
            <v>cpos-176d 46.07.040</v>
          </cell>
        </row>
        <row r="15392">
          <cell r="A15392" t="str">
            <v>cpos-176d 46.07.050</v>
          </cell>
        </row>
        <row r="15393">
          <cell r="A15393" t="str">
            <v>cpos-176d 46.07.060</v>
          </cell>
        </row>
        <row r="15394">
          <cell r="A15394" t="str">
            <v>cpos-176d 46.07.070</v>
          </cell>
        </row>
        <row r="15395">
          <cell r="A15395" t="str">
            <v>cpos-176d 46.07.080</v>
          </cell>
        </row>
        <row r="15396">
          <cell r="A15396" t="str">
            <v>cpos-176d 46.07.090</v>
          </cell>
        </row>
        <row r="15397">
          <cell r="A15397" t="str">
            <v>cpos-176d 46.07.100</v>
          </cell>
        </row>
        <row r="15398">
          <cell r="A15398" t="str">
            <v>cpos-176d 46.08</v>
          </cell>
        </row>
        <row r="15399">
          <cell r="A15399" t="str">
            <v>cpos-176d 46.08.006</v>
          </cell>
        </row>
        <row r="15400">
          <cell r="A15400" t="str">
            <v>cpos-176d 46.08.010</v>
          </cell>
        </row>
        <row r="15401">
          <cell r="A15401" t="str">
            <v>cpos-176d 46.08.020</v>
          </cell>
        </row>
        <row r="15402">
          <cell r="A15402" t="str">
            <v>cpos-176d 46.08.030</v>
          </cell>
        </row>
        <row r="15403">
          <cell r="A15403" t="str">
            <v>cpos-176d 46.08.040</v>
          </cell>
        </row>
        <row r="15404">
          <cell r="A15404" t="str">
            <v>cpos-176d 46.08.050</v>
          </cell>
        </row>
        <row r="15405">
          <cell r="A15405" t="str">
            <v>cpos-176d 46.08.070</v>
          </cell>
        </row>
        <row r="15406">
          <cell r="A15406" t="str">
            <v>cpos-176d 46.08.080</v>
          </cell>
        </row>
        <row r="15407">
          <cell r="A15407" t="str">
            <v>cpos-176d 46.08.100</v>
          </cell>
        </row>
        <row r="15408">
          <cell r="A15408" t="str">
            <v>cpos-176d 46.08.110</v>
          </cell>
        </row>
        <row r="15409">
          <cell r="A15409" t="str">
            <v>cpos-176d 46.09</v>
          </cell>
        </row>
        <row r="15410">
          <cell r="A15410" t="str">
            <v>cpos-176d 46.09.050</v>
          </cell>
        </row>
        <row r="15411">
          <cell r="A15411" t="str">
            <v>cpos-176d 46.09.060</v>
          </cell>
        </row>
        <row r="15412">
          <cell r="A15412" t="str">
            <v>cpos-176d 46.09.070</v>
          </cell>
        </row>
        <row r="15413">
          <cell r="A15413" t="str">
            <v>cpos-176d 46.09.080</v>
          </cell>
        </row>
        <row r="15414">
          <cell r="A15414" t="str">
            <v>cpos-176d 46.09.100</v>
          </cell>
        </row>
        <row r="15415">
          <cell r="A15415" t="str">
            <v>cpos-176d 46.09.110</v>
          </cell>
        </row>
        <row r="15416">
          <cell r="A15416" t="str">
            <v>cpos-176d 46.09.120</v>
          </cell>
        </row>
        <row r="15417">
          <cell r="A15417" t="str">
            <v>cpos-176d 46.09.130</v>
          </cell>
        </row>
        <row r="15418">
          <cell r="A15418" t="str">
            <v>cpos-176d 46.09.150</v>
          </cell>
        </row>
        <row r="15419">
          <cell r="A15419" t="str">
            <v>cpos-176d 46.09.160</v>
          </cell>
        </row>
        <row r="15420">
          <cell r="A15420" t="str">
            <v>cpos-176d 46.09.170</v>
          </cell>
        </row>
        <row r="15421">
          <cell r="A15421" t="str">
            <v>cpos-176d 46.09.180</v>
          </cell>
        </row>
        <row r="15422">
          <cell r="A15422" t="str">
            <v>cpos-176d 46.09.200</v>
          </cell>
        </row>
        <row r="15423">
          <cell r="A15423" t="str">
            <v>cpos-176d 46.09.210</v>
          </cell>
        </row>
        <row r="15424">
          <cell r="A15424" t="str">
            <v>cpos-176d 46.09.230</v>
          </cell>
        </row>
        <row r="15425">
          <cell r="A15425" t="str">
            <v>cpos-176d 46.09.240</v>
          </cell>
        </row>
        <row r="15426">
          <cell r="A15426" t="str">
            <v>cpos-176d 46.09.250</v>
          </cell>
        </row>
        <row r="15427">
          <cell r="A15427" t="str">
            <v>cpos-176d 46.09.260</v>
          </cell>
        </row>
        <row r="15428">
          <cell r="A15428" t="str">
            <v>cpos-176d 46.09.270</v>
          </cell>
        </row>
        <row r="15429">
          <cell r="A15429" t="str">
            <v>cpos-176d 46.09.280</v>
          </cell>
        </row>
        <row r="15430">
          <cell r="A15430" t="str">
            <v>cpos-176d 46.09.290</v>
          </cell>
        </row>
        <row r="15431">
          <cell r="A15431" t="str">
            <v>cpos-176d 46.09.300</v>
          </cell>
        </row>
        <row r="15432">
          <cell r="A15432" t="str">
            <v>cpos-176d 46.09.320</v>
          </cell>
        </row>
        <row r="15433">
          <cell r="A15433" t="str">
            <v>cpos-176d 46.09.330</v>
          </cell>
        </row>
        <row r="15434">
          <cell r="A15434" t="str">
            <v>cpos-176d 46.09.340</v>
          </cell>
        </row>
        <row r="15435">
          <cell r="A15435" t="str">
            <v>cpos-176d 46.09.350</v>
          </cell>
        </row>
        <row r="15436">
          <cell r="A15436" t="str">
            <v>cpos-176d 46.09.360</v>
          </cell>
        </row>
        <row r="15437">
          <cell r="A15437" t="str">
            <v>cpos-176d 46.09.370</v>
          </cell>
        </row>
        <row r="15438">
          <cell r="A15438" t="str">
            <v>cpos-176d 46.09.400</v>
          </cell>
        </row>
        <row r="15439">
          <cell r="A15439" t="str">
            <v>cpos-176d 46.09.410</v>
          </cell>
        </row>
        <row r="15440">
          <cell r="A15440" t="str">
            <v>cpos-176d 46.09.420</v>
          </cell>
        </row>
        <row r="15441">
          <cell r="A15441" t="str">
            <v>cpos-176d 46.10</v>
          </cell>
        </row>
        <row r="15442">
          <cell r="A15442" t="str">
            <v>cpos-176d 46.10.010</v>
          </cell>
        </row>
        <row r="15443">
          <cell r="A15443" t="str">
            <v>cpos-176d 46.10.020</v>
          </cell>
        </row>
        <row r="15444">
          <cell r="A15444" t="str">
            <v>cpos-176d 46.10.030</v>
          </cell>
        </row>
        <row r="15445">
          <cell r="A15445" t="str">
            <v>cpos-176d 46.10.040</v>
          </cell>
        </row>
        <row r="15446">
          <cell r="A15446" t="str">
            <v>cpos-176d 46.10.050</v>
          </cell>
        </row>
        <row r="15447">
          <cell r="A15447" t="str">
            <v>cpos-176d 46.10.060</v>
          </cell>
        </row>
        <row r="15448">
          <cell r="A15448" t="str">
            <v>cpos-176d 46.10.070</v>
          </cell>
        </row>
        <row r="15449">
          <cell r="A15449" t="str">
            <v>cpos-176d 46.10.080</v>
          </cell>
        </row>
        <row r="15450">
          <cell r="A15450" t="str">
            <v>cpos-176d 46.10.090</v>
          </cell>
        </row>
        <row r="15451">
          <cell r="A15451" t="str">
            <v>cpos-176d 46.10.200</v>
          </cell>
        </row>
        <row r="15452">
          <cell r="A15452" t="str">
            <v>cpos-176d 46.10.210</v>
          </cell>
        </row>
        <row r="15453">
          <cell r="A15453" t="str">
            <v>cpos-176d 46.10.220</v>
          </cell>
        </row>
        <row r="15454">
          <cell r="A15454" t="str">
            <v>cpos-176d 46.10.230</v>
          </cell>
        </row>
        <row r="15455">
          <cell r="A15455" t="str">
            <v>cpos-176d 46.10.240</v>
          </cell>
        </row>
        <row r="15456">
          <cell r="A15456" t="str">
            <v>cpos-176d 46.10.250</v>
          </cell>
        </row>
        <row r="15457">
          <cell r="A15457" t="str">
            <v>cpos-176d 46.12</v>
          </cell>
        </row>
        <row r="15458">
          <cell r="A15458" t="str">
            <v>cpos-176d 46.12.010</v>
          </cell>
        </row>
        <row r="15459">
          <cell r="A15459" t="str">
            <v>cpos-176d 46.12.020</v>
          </cell>
        </row>
        <row r="15460">
          <cell r="A15460" t="str">
            <v>cpos-176d 46.12.050</v>
          </cell>
        </row>
        <row r="15461">
          <cell r="A15461" t="str">
            <v>cpos-176d 46.12.060</v>
          </cell>
        </row>
        <row r="15462">
          <cell r="A15462" t="str">
            <v>cpos-176d 46.12.070</v>
          </cell>
        </row>
        <row r="15463">
          <cell r="A15463" t="str">
            <v>cpos-176d 46.12.080</v>
          </cell>
        </row>
        <row r="15464">
          <cell r="A15464" t="str">
            <v>cpos-176d 46.12.100</v>
          </cell>
        </row>
        <row r="15465">
          <cell r="A15465" t="str">
            <v>cpos-176d 46.12.120</v>
          </cell>
        </row>
        <row r="15466">
          <cell r="A15466" t="str">
            <v>cpos-176d 46.12.140</v>
          </cell>
        </row>
        <row r="15467">
          <cell r="A15467" t="str">
            <v>cpos-176d 46.12.150</v>
          </cell>
        </row>
        <row r="15468">
          <cell r="A15468" t="str">
            <v>cpos-176d 46.12.160</v>
          </cell>
        </row>
        <row r="15469">
          <cell r="A15469" t="str">
            <v>cpos-176d 46.12.170</v>
          </cell>
        </row>
        <row r="15470">
          <cell r="A15470" t="str">
            <v>cpos-176d 46.12.180</v>
          </cell>
        </row>
        <row r="15471">
          <cell r="A15471" t="str">
            <v>cpos-176d 46.12.190</v>
          </cell>
        </row>
        <row r="15472">
          <cell r="A15472" t="str">
            <v>cpos-176d 46.12.200</v>
          </cell>
        </row>
        <row r="15473">
          <cell r="A15473" t="str">
            <v>cpos-176d 46.12.210</v>
          </cell>
        </row>
        <row r="15474">
          <cell r="A15474" t="str">
            <v>cpos-176d 46.12.220</v>
          </cell>
        </row>
        <row r="15475">
          <cell r="A15475" t="str">
            <v>cpos-176d 46.12.240</v>
          </cell>
        </row>
        <row r="15476">
          <cell r="A15476" t="str">
            <v>cpos-176d 46.12.250</v>
          </cell>
        </row>
        <row r="15477">
          <cell r="A15477" t="str">
            <v>cpos-176d 46.12.260</v>
          </cell>
        </row>
        <row r="15478">
          <cell r="A15478" t="str">
            <v>cpos-176d 46.12.270</v>
          </cell>
        </row>
        <row r="15479">
          <cell r="A15479" t="str">
            <v>cpos-176d 46.12.280</v>
          </cell>
        </row>
        <row r="15480">
          <cell r="A15480" t="str">
            <v>cpos-176d 46.12.290</v>
          </cell>
        </row>
        <row r="15481">
          <cell r="A15481" t="str">
            <v>cpos-176d 46.12.300</v>
          </cell>
        </row>
        <row r="15482">
          <cell r="A15482" t="str">
            <v>cpos-176d 46.12.310</v>
          </cell>
        </row>
        <row r="15483">
          <cell r="A15483" t="str">
            <v>cpos-176d 46.12.320</v>
          </cell>
        </row>
        <row r="15484">
          <cell r="A15484" t="str">
            <v>cpos-176d 46.12.330</v>
          </cell>
        </row>
        <row r="15485">
          <cell r="A15485" t="str">
            <v>cpos-176d 46.12.340</v>
          </cell>
        </row>
        <row r="15486">
          <cell r="A15486" t="str">
            <v>cpos-176d 46.13</v>
          </cell>
        </row>
        <row r="15487">
          <cell r="A15487" t="str">
            <v>cpos-176d 46.13.006</v>
          </cell>
        </row>
        <row r="15488">
          <cell r="A15488" t="str">
            <v>cpos-176d 46.13.010</v>
          </cell>
        </row>
        <row r="15489">
          <cell r="A15489" t="str">
            <v>cpos-176d 46.13.020</v>
          </cell>
        </row>
        <row r="15490">
          <cell r="A15490" t="str">
            <v>cpos-176d 46.13.026</v>
          </cell>
        </row>
        <row r="15491">
          <cell r="A15491" t="str">
            <v>cpos-176d 46.13.030</v>
          </cell>
        </row>
        <row r="15492">
          <cell r="A15492" t="str">
            <v>cpos-176d 46.13.100</v>
          </cell>
        </row>
        <row r="15493">
          <cell r="A15493" t="str">
            <v>cpos-176d 46.13.101</v>
          </cell>
        </row>
        <row r="15494">
          <cell r="A15494" t="str">
            <v>cpos-176d 46.13.102</v>
          </cell>
        </row>
        <row r="15495">
          <cell r="A15495" t="str">
            <v>cpos-176d 46.13.103</v>
          </cell>
        </row>
        <row r="15496">
          <cell r="A15496" t="str">
            <v>cpos-176d 46.13.104</v>
          </cell>
        </row>
        <row r="15497">
          <cell r="A15497" t="str">
            <v>cpos-176d 46.13.105</v>
          </cell>
        </row>
        <row r="15498">
          <cell r="A15498" t="str">
            <v>cpos-176d 46.13.106</v>
          </cell>
        </row>
        <row r="15499">
          <cell r="A15499" t="str">
            <v>cpos-176d 46.13.107</v>
          </cell>
        </row>
        <row r="15500">
          <cell r="A15500" t="str">
            <v>cpos-176d 46.14</v>
          </cell>
        </row>
        <row r="15501">
          <cell r="A15501" t="str">
            <v>cpos-176d 46.14.020</v>
          </cell>
        </row>
        <row r="15502">
          <cell r="A15502" t="str">
            <v>cpos-176d 46.14.030</v>
          </cell>
        </row>
        <row r="15503">
          <cell r="A15503" t="str">
            <v>cpos-176d 46.14.040</v>
          </cell>
        </row>
        <row r="15504">
          <cell r="A15504" t="str">
            <v>cpos-176d 46.14.050</v>
          </cell>
        </row>
        <row r="15505">
          <cell r="A15505" t="str">
            <v>cpos-176d 46.14.060</v>
          </cell>
        </row>
        <row r="15506">
          <cell r="A15506" t="str">
            <v>cpos-176d 46.14.490</v>
          </cell>
        </row>
        <row r="15507">
          <cell r="A15507" t="str">
            <v>cpos-176d 46.14.510</v>
          </cell>
        </row>
        <row r="15508">
          <cell r="A15508" t="str">
            <v>cpos-176d 46.14.520</v>
          </cell>
        </row>
        <row r="15509">
          <cell r="A15509" t="str">
            <v>cpos-176d 46.14.530</v>
          </cell>
        </row>
        <row r="15510">
          <cell r="A15510" t="str">
            <v>cpos-176d 46.14.540</v>
          </cell>
        </row>
        <row r="15511">
          <cell r="A15511" t="str">
            <v>cpos-176d 46.14.550</v>
          </cell>
        </row>
        <row r="15512">
          <cell r="A15512" t="str">
            <v>cpos-176d 46.14.560</v>
          </cell>
        </row>
        <row r="15513">
          <cell r="A15513" t="str">
            <v>cpos-176d 46.15</v>
          </cell>
        </row>
        <row r="15514">
          <cell r="A15514" t="str">
            <v>cpos-176d 46.15.111</v>
          </cell>
        </row>
        <row r="15515">
          <cell r="A15515" t="str">
            <v>cpos-176d 46.15.112</v>
          </cell>
        </row>
        <row r="15516">
          <cell r="A15516" t="str">
            <v>cpos-176d 46.15.113</v>
          </cell>
        </row>
        <row r="15517">
          <cell r="A15517" t="str">
            <v>cpos-176d 46.18</v>
          </cell>
        </row>
        <row r="15518">
          <cell r="A15518" t="str">
            <v>cpos-176d 46.18.010</v>
          </cell>
        </row>
        <row r="15519">
          <cell r="A15519" t="str">
            <v>cpos-176d 46.18.020</v>
          </cell>
        </row>
        <row r="15520">
          <cell r="A15520" t="str">
            <v>cpos-176d 46.18.030</v>
          </cell>
        </row>
        <row r="15521">
          <cell r="A15521" t="str">
            <v>cpos-176d 46.18.040</v>
          </cell>
        </row>
        <row r="15522">
          <cell r="A15522" t="str">
            <v>cpos-176d 46.18.050</v>
          </cell>
        </row>
        <row r="15523">
          <cell r="A15523" t="str">
            <v>cpos-176d 46.18.060</v>
          </cell>
        </row>
        <row r="15524">
          <cell r="A15524" t="str">
            <v>cpos-176d 46.18.089</v>
          </cell>
        </row>
        <row r="15525">
          <cell r="A15525" t="str">
            <v>cpos-176d 46.18.090</v>
          </cell>
        </row>
        <row r="15526">
          <cell r="A15526" t="str">
            <v>cpos-176d 46.18.100</v>
          </cell>
        </row>
        <row r="15527">
          <cell r="A15527" t="str">
            <v>cpos-176d 46.18.110</v>
          </cell>
        </row>
        <row r="15528">
          <cell r="A15528" t="str">
            <v>cpos-176d 46.18.120</v>
          </cell>
        </row>
        <row r="15529">
          <cell r="A15529" t="str">
            <v>cpos-176d 46.18.130</v>
          </cell>
        </row>
        <row r="15530">
          <cell r="A15530" t="str">
            <v>cpos-176d 46.18.140</v>
          </cell>
        </row>
        <row r="15531">
          <cell r="A15531" t="str">
            <v>cpos-176d 46.18.168</v>
          </cell>
        </row>
        <row r="15532">
          <cell r="A15532" t="str">
            <v>cpos-176d 46.18.170</v>
          </cell>
        </row>
        <row r="15533">
          <cell r="A15533" t="str">
            <v>cpos-176d 46.18.180</v>
          </cell>
        </row>
        <row r="15534">
          <cell r="A15534" t="str">
            <v>cpos-176d 46.18.190</v>
          </cell>
        </row>
        <row r="15535">
          <cell r="A15535" t="str">
            <v>cpos-176d 46.18.410</v>
          </cell>
        </row>
        <row r="15536">
          <cell r="A15536" t="str">
            <v>cpos-176d 46.18.420</v>
          </cell>
        </row>
        <row r="15537">
          <cell r="A15537" t="str">
            <v>cpos-176d 46.18.430</v>
          </cell>
        </row>
        <row r="15538">
          <cell r="A15538" t="str">
            <v>cpos-176d 46.18.560</v>
          </cell>
        </row>
        <row r="15539">
          <cell r="A15539" t="str">
            <v>cpos-176d 46.18.570</v>
          </cell>
        </row>
        <row r="15540">
          <cell r="A15540" t="str">
            <v>cpos-176d 46.19</v>
          </cell>
        </row>
        <row r="15541">
          <cell r="A15541" t="str">
            <v>cpos-176d 46.19.500</v>
          </cell>
        </row>
        <row r="15542">
          <cell r="A15542" t="str">
            <v>cpos-176d 46.19.510</v>
          </cell>
        </row>
        <row r="15543">
          <cell r="A15543" t="str">
            <v>cpos-176d 46.19.520</v>
          </cell>
        </row>
        <row r="15544">
          <cell r="A15544" t="str">
            <v>cpos-176d 46.19.530</v>
          </cell>
        </row>
        <row r="15545">
          <cell r="A15545" t="str">
            <v>cpos-176d 46.19.590</v>
          </cell>
        </row>
        <row r="15546">
          <cell r="A15546" t="str">
            <v>cpos-176d 46.19.600</v>
          </cell>
        </row>
        <row r="15547">
          <cell r="A15547" t="str">
            <v>cpos-176d 46.19.610</v>
          </cell>
        </row>
        <row r="15548">
          <cell r="A15548" t="str">
            <v>cpos-176d 46.19.620</v>
          </cell>
        </row>
        <row r="15549">
          <cell r="A15549" t="str">
            <v>cpos-176d 46.19.630</v>
          </cell>
        </row>
        <row r="15550">
          <cell r="A15550" t="str">
            <v>cpos-176d 46.20</v>
          </cell>
        </row>
        <row r="15551">
          <cell r="A15551" t="str">
            <v>cpos-176d 46.20.010</v>
          </cell>
        </row>
        <row r="15552">
          <cell r="A15552" t="str">
            <v>cpos-176d 46.20.020</v>
          </cell>
        </row>
        <row r="15553">
          <cell r="A15553" t="str">
            <v>cpos-176d 46.21</v>
          </cell>
        </row>
        <row r="15554">
          <cell r="A15554" t="str">
            <v>cpos-176d 46.21.012</v>
          </cell>
        </row>
        <row r="15555">
          <cell r="A15555" t="str">
            <v>cpos-176d 46.21.036</v>
          </cell>
        </row>
        <row r="15556">
          <cell r="A15556" t="str">
            <v>cpos-176d 46.21.040</v>
          </cell>
        </row>
        <row r="15557">
          <cell r="A15557" t="str">
            <v>cpos-176d 46.21.046</v>
          </cell>
        </row>
        <row r="15558">
          <cell r="A15558" t="str">
            <v>cpos-176d 46.21.056</v>
          </cell>
        </row>
        <row r="15559">
          <cell r="A15559" t="str">
            <v>cpos-176d 46.21.060</v>
          </cell>
        </row>
        <row r="15560">
          <cell r="A15560" t="str">
            <v>cpos-176d 46.21.066</v>
          </cell>
        </row>
        <row r="15561">
          <cell r="A15561" t="str">
            <v>cpos-176d 46.21.080</v>
          </cell>
        </row>
        <row r="15562">
          <cell r="A15562" t="str">
            <v>cpos-176d 46.21.090</v>
          </cell>
        </row>
        <row r="15563">
          <cell r="A15563" t="str">
            <v>cpos-176d 46.21.100</v>
          </cell>
        </row>
        <row r="15564">
          <cell r="A15564" t="str">
            <v>cpos-176d 46.21.110</v>
          </cell>
        </row>
        <row r="15565">
          <cell r="A15565" t="str">
            <v>cpos-176d 46.21.140</v>
          </cell>
        </row>
        <row r="15566">
          <cell r="A15566" t="str">
            <v>cpos-176d 46.21.150</v>
          </cell>
        </row>
        <row r="15567">
          <cell r="A15567" t="str">
            <v>cpos-176d 46.23</v>
          </cell>
        </row>
        <row r="15568">
          <cell r="A15568" t="str">
            <v>cpos-176d 46.23.110</v>
          </cell>
        </row>
        <row r="15569">
          <cell r="A15569" t="str">
            <v>cpos-176d 46.23.120</v>
          </cell>
        </row>
        <row r="15570">
          <cell r="A15570" t="str">
            <v>cpos-176d 46.23.130</v>
          </cell>
        </row>
        <row r="15571">
          <cell r="A15571" t="str">
            <v>cpos-176d 46.23.140</v>
          </cell>
        </row>
        <row r="15572">
          <cell r="A15572" t="str">
            <v>cpos-176d 46.23.150</v>
          </cell>
        </row>
        <row r="15573">
          <cell r="A15573" t="str">
            <v>cpos-176d 46.23.160</v>
          </cell>
        </row>
        <row r="15574">
          <cell r="A15574" t="str">
            <v>cpos-176d 46.23.170</v>
          </cell>
        </row>
        <row r="15575">
          <cell r="A15575" t="str">
            <v>cpos-176d 46.23.180</v>
          </cell>
        </row>
        <row r="15576">
          <cell r="A15576" t="str">
            <v>cpos-176d 46.26</v>
          </cell>
        </row>
        <row r="15577">
          <cell r="A15577" t="str">
            <v>cpos-176d 46.26.010</v>
          </cell>
        </row>
        <row r="15578">
          <cell r="A15578" t="str">
            <v>cpos-176d 46.26.020</v>
          </cell>
        </row>
        <row r="15579">
          <cell r="A15579" t="str">
            <v>cpos-176d 46.26.030</v>
          </cell>
        </row>
        <row r="15580">
          <cell r="A15580" t="str">
            <v>cpos-176d 46.26.040</v>
          </cell>
        </row>
        <row r="15581">
          <cell r="A15581" t="str">
            <v>cpos-176d 46.26.050</v>
          </cell>
        </row>
        <row r="15582">
          <cell r="A15582" t="str">
            <v>cpos-176d 46.26.060</v>
          </cell>
        </row>
        <row r="15583">
          <cell r="A15583" t="str">
            <v>cpos-176d 46.26.070</v>
          </cell>
        </row>
        <row r="15584">
          <cell r="A15584" t="str">
            <v>cpos-176d 46.26.080</v>
          </cell>
        </row>
        <row r="15585">
          <cell r="A15585" t="str">
            <v>cpos-176d 46.26.090</v>
          </cell>
        </row>
        <row r="15586">
          <cell r="A15586" t="str">
            <v>cpos-176d 46.26.100</v>
          </cell>
        </row>
        <row r="15587">
          <cell r="A15587" t="str">
            <v>cpos-176d 46.26.110</v>
          </cell>
        </row>
        <row r="15588">
          <cell r="A15588" t="str">
            <v>cpos-176d 46.26.120</v>
          </cell>
        </row>
        <row r="15589">
          <cell r="A15589" t="str">
            <v>cpos-176d 46.26.130</v>
          </cell>
        </row>
        <row r="15590">
          <cell r="A15590" t="str">
            <v>cpos-176d 46.26.136</v>
          </cell>
        </row>
        <row r="15591">
          <cell r="A15591" t="str">
            <v>cpos-176d 46.26.140</v>
          </cell>
        </row>
        <row r="15592">
          <cell r="A15592" t="str">
            <v>cpos-176d 46.26.150</v>
          </cell>
        </row>
        <row r="15593">
          <cell r="A15593" t="str">
            <v>cpos-176d 46.26.200</v>
          </cell>
        </row>
        <row r="15594">
          <cell r="A15594" t="str">
            <v>cpos-176d 46.26.210</v>
          </cell>
        </row>
        <row r="15595">
          <cell r="A15595" t="str">
            <v>cpos-176d 46.26.400</v>
          </cell>
        </row>
        <row r="15596">
          <cell r="A15596" t="str">
            <v>cpos-176d 46.26.410</v>
          </cell>
        </row>
        <row r="15597">
          <cell r="A15597" t="str">
            <v>cpos-176d 46.26.420</v>
          </cell>
        </row>
        <row r="15598">
          <cell r="A15598" t="str">
            <v>cpos-176d 46.26.426</v>
          </cell>
        </row>
        <row r="15599">
          <cell r="A15599" t="str">
            <v>cpos-176d 46.26.430</v>
          </cell>
        </row>
        <row r="15600">
          <cell r="A15600" t="str">
            <v>cpos-176d 46.26.440</v>
          </cell>
        </row>
        <row r="15601">
          <cell r="A15601" t="str">
            <v>cpos-176d 46.26.460</v>
          </cell>
        </row>
        <row r="15602">
          <cell r="A15602" t="str">
            <v>cpos-176d 46.26.470</v>
          </cell>
        </row>
        <row r="15603">
          <cell r="A15603" t="str">
            <v>cpos-176d 46.26.480</v>
          </cell>
        </row>
        <row r="15604">
          <cell r="A15604" t="str">
            <v>cpos-176d 46.26.490</v>
          </cell>
        </row>
        <row r="15605">
          <cell r="A15605" t="str">
            <v>cpos-176d 46.26.500</v>
          </cell>
        </row>
        <row r="15606">
          <cell r="A15606" t="str">
            <v>cpos-176d 46.26.510</v>
          </cell>
        </row>
        <row r="15607">
          <cell r="A15607" t="str">
            <v>cpos-176d 46.26.516</v>
          </cell>
        </row>
        <row r="15608">
          <cell r="A15608" t="str">
            <v>cpos-176d 46.26.520</v>
          </cell>
        </row>
        <row r="15609">
          <cell r="A15609" t="str">
            <v>cpos-176d 46.26.540</v>
          </cell>
        </row>
        <row r="15610">
          <cell r="A15610" t="str">
            <v>cpos-176d 46.26.550</v>
          </cell>
        </row>
        <row r="15611">
          <cell r="A15611" t="str">
            <v>cpos-176d 46.26.560</v>
          </cell>
        </row>
        <row r="15612">
          <cell r="A15612" t="str">
            <v>cpos-176d 46.26.580</v>
          </cell>
        </row>
        <row r="15613">
          <cell r="A15613" t="str">
            <v>cpos-176d 46.26.590</v>
          </cell>
        </row>
        <row r="15614">
          <cell r="A15614" t="str">
            <v>cpos-176d 46.26.600</v>
          </cell>
        </row>
        <row r="15615">
          <cell r="A15615" t="str">
            <v>cpos-176d 46.26.610</v>
          </cell>
        </row>
        <row r="15616">
          <cell r="A15616" t="str">
            <v>cpos-176d 46.26.612</v>
          </cell>
        </row>
        <row r="15617">
          <cell r="A15617" t="str">
            <v>cpos-176d 46.26.614</v>
          </cell>
        </row>
        <row r="15618">
          <cell r="A15618" t="str">
            <v>cpos-176d 46.26.616</v>
          </cell>
        </row>
        <row r="15619">
          <cell r="A15619" t="str">
            <v>cpos-176d 46.26.632</v>
          </cell>
        </row>
        <row r="15620">
          <cell r="A15620" t="str">
            <v>cpos-176d 46.26.636</v>
          </cell>
        </row>
        <row r="15621">
          <cell r="A15621" t="str">
            <v>cpos-176d 46.26.640</v>
          </cell>
        </row>
        <row r="15622">
          <cell r="A15622" t="str">
            <v>cpos-176d 46.26.690</v>
          </cell>
        </row>
        <row r="15623">
          <cell r="A15623" t="str">
            <v>cpos-176d 46.26.700</v>
          </cell>
        </row>
        <row r="15624">
          <cell r="A15624" t="str">
            <v>cpos-176d 46.26.710</v>
          </cell>
        </row>
        <row r="15625">
          <cell r="A15625" t="str">
            <v>cpos-176d 46.26.720</v>
          </cell>
        </row>
        <row r="15626">
          <cell r="A15626" t="str">
            <v>cpos-176d 46.26.730</v>
          </cell>
        </row>
        <row r="15627">
          <cell r="A15627" t="str">
            <v>cpos-176d 46.26.740</v>
          </cell>
        </row>
        <row r="15628">
          <cell r="A15628" t="str">
            <v>cpos-176d 46.26.800</v>
          </cell>
        </row>
        <row r="15629">
          <cell r="A15629" t="str">
            <v>cpos-176d 46.26.810</v>
          </cell>
        </row>
        <row r="15630">
          <cell r="A15630" t="str">
            <v>cpos-176d 46.26.820</v>
          </cell>
        </row>
        <row r="15631">
          <cell r="A15631" t="str">
            <v>cpos-176d 46.26.830</v>
          </cell>
        </row>
        <row r="15632">
          <cell r="A15632" t="str">
            <v>cpos-176d 46.26.840</v>
          </cell>
        </row>
        <row r="15633">
          <cell r="A15633" t="str">
            <v>cpos-176d 46.26.900</v>
          </cell>
        </row>
        <row r="15634">
          <cell r="A15634" t="str">
            <v>cpos-176d 46.26.910</v>
          </cell>
        </row>
        <row r="15635">
          <cell r="A15635" t="str">
            <v>cpos-176d 46.26.920</v>
          </cell>
        </row>
        <row r="15636">
          <cell r="A15636" t="str">
            <v>cpos-176d 46.26.930</v>
          </cell>
        </row>
        <row r="15637">
          <cell r="A15637" t="str">
            <v>cpos-176d 46.27</v>
          </cell>
        </row>
        <row r="15638">
          <cell r="A15638" t="str">
            <v>cpos-176d 46.27.050</v>
          </cell>
        </row>
        <row r="15639">
          <cell r="A15639" t="str">
            <v>cpos-176d 46.27.060</v>
          </cell>
        </row>
        <row r="15640">
          <cell r="A15640" t="str">
            <v>cpos-176d 46.27.070</v>
          </cell>
        </row>
        <row r="15641">
          <cell r="A15641" t="str">
            <v>cpos-176d 46.27.080</v>
          </cell>
        </row>
        <row r="15642">
          <cell r="A15642" t="str">
            <v>cpos-176d 46.27.090</v>
          </cell>
        </row>
        <row r="15643">
          <cell r="A15643" t="str">
            <v>cpos-176d 46.27.100</v>
          </cell>
        </row>
        <row r="15644">
          <cell r="A15644" t="str">
            <v>cpos-176d 46.27.110</v>
          </cell>
        </row>
        <row r="15645">
          <cell r="A15645" t="str">
            <v>cpos-176d 46.32</v>
          </cell>
        </row>
        <row r="15646">
          <cell r="A15646" t="str">
            <v>cpos-176d 46.32.001</v>
          </cell>
        </row>
        <row r="15647">
          <cell r="A15647" t="str">
            <v>cpos-176d 46.32.002</v>
          </cell>
        </row>
        <row r="15648">
          <cell r="A15648" t="str">
            <v>cpos-176d 46.32.003</v>
          </cell>
        </row>
        <row r="15649">
          <cell r="A15649" t="str">
            <v>cpos-176d 46.32.004</v>
          </cell>
        </row>
        <row r="15650">
          <cell r="A15650" t="str">
            <v>cpos-176d 46.32.005</v>
          </cell>
        </row>
        <row r="15651">
          <cell r="A15651" t="str">
            <v>cpos-176d 46.32.006</v>
          </cell>
        </row>
        <row r="15652">
          <cell r="A15652" t="str">
            <v>cpos-176d 46.32.007</v>
          </cell>
        </row>
        <row r="15653">
          <cell r="A15653" t="str">
            <v>cpos-176d 46.32.008</v>
          </cell>
        </row>
        <row r="15654">
          <cell r="A15654" t="str">
            <v>cpos-176d 46.32.009</v>
          </cell>
        </row>
        <row r="15655">
          <cell r="A15655" t="str">
            <v>cpos-176d 46.32.010</v>
          </cell>
        </row>
        <row r="15656">
          <cell r="A15656" t="str">
            <v>cpos-176d 46.32.011</v>
          </cell>
        </row>
        <row r="15657">
          <cell r="A15657" t="str">
            <v>cpos-176d 46.33</v>
          </cell>
        </row>
        <row r="15658">
          <cell r="A15658" t="str">
            <v>cpos-176d 46.33.001</v>
          </cell>
        </row>
        <row r="15659">
          <cell r="A15659" t="str">
            <v>cpos-176d 46.33.002</v>
          </cell>
        </row>
        <row r="15660">
          <cell r="A15660" t="str">
            <v>cpos-176d 46.33.003</v>
          </cell>
        </row>
        <row r="15661">
          <cell r="A15661" t="str">
            <v>cpos-176d 46.33.004</v>
          </cell>
        </row>
        <row r="15662">
          <cell r="A15662" t="str">
            <v>cpos-176d 46.33.020</v>
          </cell>
        </row>
        <row r="15663">
          <cell r="A15663" t="str">
            <v>cpos-176d 46.33.021</v>
          </cell>
        </row>
        <row r="15664">
          <cell r="A15664" t="str">
            <v>cpos-176d 46.33.022</v>
          </cell>
        </row>
        <row r="15665">
          <cell r="A15665" t="str">
            <v>cpos-176d 46.33.023</v>
          </cell>
        </row>
        <row r="15666">
          <cell r="A15666" t="str">
            <v>cpos-176d 46.33.047</v>
          </cell>
        </row>
        <row r="15667">
          <cell r="A15667" t="str">
            <v>cpos-176d 46.33.048</v>
          </cell>
        </row>
        <row r="15668">
          <cell r="A15668" t="str">
            <v>cpos-176d 46.33.049</v>
          </cell>
        </row>
        <row r="15669">
          <cell r="A15669" t="str">
            <v>cpos-176d 46.33.074</v>
          </cell>
        </row>
        <row r="15670">
          <cell r="A15670" t="str">
            <v>cpos-176d 46.33.102</v>
          </cell>
        </row>
        <row r="15671">
          <cell r="A15671" t="str">
            <v>cpos-176d 46.33.103</v>
          </cell>
        </row>
        <row r="15672">
          <cell r="A15672" t="str">
            <v>cpos-176d 46.33.104</v>
          </cell>
        </row>
        <row r="15673">
          <cell r="A15673" t="str">
            <v>cpos-176d 46.33.105</v>
          </cell>
        </row>
        <row r="15674">
          <cell r="A15674" t="str">
            <v>cpos-176d 46.33.116</v>
          </cell>
        </row>
        <row r="15675">
          <cell r="A15675" t="str">
            <v>cpos-176d 46.33.117</v>
          </cell>
        </row>
        <row r="15676">
          <cell r="A15676" t="str">
            <v>cpos-176d 46.33.118</v>
          </cell>
        </row>
        <row r="15677">
          <cell r="A15677" t="str">
            <v>cpos-176d 46.33.130</v>
          </cell>
        </row>
        <row r="15678">
          <cell r="A15678" t="str">
            <v>cpos-176d 46.33.131</v>
          </cell>
        </row>
        <row r="15679">
          <cell r="A15679" t="str">
            <v>cpos-176d 46.33.132</v>
          </cell>
        </row>
        <row r="15680">
          <cell r="A15680" t="str">
            <v>cpos-176d 46.33.137</v>
          </cell>
        </row>
        <row r="15681">
          <cell r="A15681" t="str">
            <v>cpos-176d 46.33.140</v>
          </cell>
        </row>
        <row r="15682">
          <cell r="A15682" t="str">
            <v>cpos-176d 46.33.149</v>
          </cell>
        </row>
        <row r="15683">
          <cell r="A15683" t="str">
            <v>cpos-176d 46.33.150</v>
          </cell>
        </row>
        <row r="15684">
          <cell r="A15684" t="str">
            <v>cpos-176d 46.33.151</v>
          </cell>
        </row>
        <row r="15685">
          <cell r="A15685" t="str">
            <v>cpos-176d 46.33.159</v>
          </cell>
        </row>
        <row r="15686">
          <cell r="A15686" t="str">
            <v>cpos-176d 46.33.160</v>
          </cell>
        </row>
        <row r="15687">
          <cell r="A15687" t="str">
            <v>cpos-176d 46.33.161</v>
          </cell>
        </row>
        <row r="15688">
          <cell r="A15688" t="str">
            <v>cpos-176d 46.33.170</v>
          </cell>
        </row>
        <row r="15689">
          <cell r="A15689" t="str">
            <v>cpos-176d 46.33.186</v>
          </cell>
        </row>
        <row r="15690">
          <cell r="A15690" t="str">
            <v>cpos-176d 46.33.197</v>
          </cell>
        </row>
        <row r="15691">
          <cell r="A15691" t="str">
            <v>cpos-176d 46.33.201</v>
          </cell>
        </row>
        <row r="15692">
          <cell r="A15692" t="str">
            <v>cpos-176d 46.33.206</v>
          </cell>
        </row>
        <row r="15693">
          <cell r="A15693" t="str">
            <v>cpos-176d 46.33.207</v>
          </cell>
        </row>
        <row r="15694">
          <cell r="A15694" t="str">
            <v>cpos-176d 46.33.210</v>
          </cell>
        </row>
        <row r="15695">
          <cell r="A15695" t="str">
            <v>cpos-176d 46.33.211</v>
          </cell>
        </row>
        <row r="15696">
          <cell r="A15696" t="str">
            <v>cpos-176d 47</v>
          </cell>
        </row>
        <row r="15697">
          <cell r="A15697" t="str">
            <v>cpos-176d 47.01</v>
          </cell>
        </row>
        <row r="15698">
          <cell r="A15698" t="str">
            <v>cpos-176d 47.01.010</v>
          </cell>
        </row>
        <row r="15699">
          <cell r="A15699" t="str">
            <v>cpos-176d 47.01.020</v>
          </cell>
        </row>
        <row r="15700">
          <cell r="A15700" t="str">
            <v>cpos-176d 47.01.030</v>
          </cell>
        </row>
        <row r="15701">
          <cell r="A15701" t="str">
            <v>cpos-176d 47.01.040</v>
          </cell>
        </row>
        <row r="15702">
          <cell r="A15702" t="str">
            <v>cpos-176d 47.01.050</v>
          </cell>
        </row>
        <row r="15703">
          <cell r="A15703" t="str">
            <v>cpos-176d 47.01.060</v>
          </cell>
        </row>
        <row r="15704">
          <cell r="A15704" t="str">
            <v>cpos-176d 47.01.070</v>
          </cell>
        </row>
        <row r="15705">
          <cell r="A15705" t="str">
            <v>cpos-176d 47.01.080</v>
          </cell>
        </row>
        <row r="15706">
          <cell r="A15706" t="str">
            <v>cpos-176d 47.01.090</v>
          </cell>
        </row>
        <row r="15707">
          <cell r="A15707" t="str">
            <v>cpos-176d 47.01.130</v>
          </cell>
        </row>
        <row r="15708">
          <cell r="A15708" t="str">
            <v>cpos-176d 47.01.170</v>
          </cell>
        </row>
        <row r="15709">
          <cell r="A15709" t="str">
            <v>cpos-176d 47.01.180</v>
          </cell>
        </row>
        <row r="15710">
          <cell r="A15710" t="str">
            <v>cpos-176d 47.01.190</v>
          </cell>
        </row>
        <row r="15711">
          <cell r="A15711" t="str">
            <v>cpos-176d 47.01.210</v>
          </cell>
        </row>
        <row r="15712">
          <cell r="A15712" t="str">
            <v>cpos-176d 47.01.220</v>
          </cell>
        </row>
        <row r="15713">
          <cell r="A15713" t="str">
            <v>cpos-176d 47.02</v>
          </cell>
        </row>
        <row r="15714">
          <cell r="A15714" t="str">
            <v>cpos-176d 47.02.010</v>
          </cell>
        </row>
        <row r="15715">
          <cell r="A15715" t="str">
            <v>cpos-176d 47.02.020</v>
          </cell>
        </row>
        <row r="15716">
          <cell r="A15716" t="str">
            <v>cpos-176d 47.02.030</v>
          </cell>
        </row>
        <row r="15717">
          <cell r="A15717" t="str">
            <v>cpos-176d 47.02.040</v>
          </cell>
        </row>
        <row r="15718">
          <cell r="A15718" t="str">
            <v>cpos-176d 47.02.050</v>
          </cell>
        </row>
        <row r="15719">
          <cell r="A15719" t="str">
            <v>cpos-176d 47.02.100</v>
          </cell>
        </row>
        <row r="15720">
          <cell r="A15720" t="str">
            <v>cpos-176d 47.02.110</v>
          </cell>
        </row>
        <row r="15721">
          <cell r="A15721" t="str">
            <v>cpos-176d 47.02.200</v>
          </cell>
        </row>
        <row r="15722">
          <cell r="A15722" t="str">
            <v>cpos-176d 47.02.210</v>
          </cell>
        </row>
        <row r="15723">
          <cell r="A15723" t="str">
            <v>cpos-176d 47.04</v>
          </cell>
        </row>
        <row r="15724">
          <cell r="A15724" t="str">
            <v>cpos-176d 47.04.020</v>
          </cell>
        </row>
        <row r="15725">
          <cell r="A15725" t="str">
            <v>cpos-176d 47.04.030</v>
          </cell>
        </row>
        <row r="15726">
          <cell r="A15726" t="str">
            <v>cpos-176d 47.04.040</v>
          </cell>
        </row>
        <row r="15727">
          <cell r="A15727" t="str">
            <v>cpos-176d 47.04.050</v>
          </cell>
        </row>
        <row r="15728">
          <cell r="A15728" t="str">
            <v>cpos-176d 47.04.080</v>
          </cell>
        </row>
        <row r="15729">
          <cell r="A15729" t="str">
            <v>cpos-176d 47.04.090</v>
          </cell>
        </row>
        <row r="15730">
          <cell r="A15730" t="str">
            <v>cpos-176d 47.04.100</v>
          </cell>
        </row>
        <row r="15731">
          <cell r="A15731" t="str">
            <v>cpos-176d 47.04.110</v>
          </cell>
        </row>
        <row r="15732">
          <cell r="A15732" t="str">
            <v>cpos-176d 47.04.120</v>
          </cell>
        </row>
        <row r="15733">
          <cell r="A15733" t="str">
            <v>cpos-176d 47.04.180</v>
          </cell>
        </row>
        <row r="15734">
          <cell r="A15734" t="str">
            <v>cpos-176d 47.05</v>
          </cell>
        </row>
        <row r="15735">
          <cell r="A15735" t="str">
            <v>cpos-176d 47.05.010</v>
          </cell>
        </row>
        <row r="15736">
          <cell r="A15736" t="str">
            <v>cpos-176d 47.05.020</v>
          </cell>
        </row>
        <row r="15737">
          <cell r="A15737" t="str">
            <v>cpos-176d 47.05.030</v>
          </cell>
        </row>
        <row r="15738">
          <cell r="A15738" t="str">
            <v>cpos-176d 47.05.040</v>
          </cell>
        </row>
        <row r="15739">
          <cell r="A15739" t="str">
            <v>cpos-176d 47.05.050</v>
          </cell>
        </row>
        <row r="15740">
          <cell r="A15740" t="str">
            <v>cpos-176d 47.05.060</v>
          </cell>
        </row>
        <row r="15741">
          <cell r="A15741" t="str">
            <v>cpos-176d 47.05.070</v>
          </cell>
        </row>
        <row r="15742">
          <cell r="A15742" t="str">
            <v>cpos-176d 47.05.080</v>
          </cell>
        </row>
        <row r="15743">
          <cell r="A15743" t="str">
            <v>cpos-176d 47.05.100</v>
          </cell>
        </row>
        <row r="15744">
          <cell r="A15744" t="str">
            <v>cpos-176d 47.05.110</v>
          </cell>
        </row>
        <row r="15745">
          <cell r="A15745" t="str">
            <v>cpos-176d 47.05.120</v>
          </cell>
        </row>
        <row r="15746">
          <cell r="A15746" t="str">
            <v>cpos-176d 47.05.130</v>
          </cell>
        </row>
        <row r="15747">
          <cell r="A15747" t="str">
            <v>cpos-176d 47.05.140</v>
          </cell>
        </row>
        <row r="15748">
          <cell r="A15748" t="str">
            <v>cpos-176d 47.05.150</v>
          </cell>
        </row>
        <row r="15749">
          <cell r="A15749" t="str">
            <v>cpos-176d 47.05.160</v>
          </cell>
        </row>
        <row r="15750">
          <cell r="A15750" t="str">
            <v>cpos-176d 47.05.170</v>
          </cell>
        </row>
        <row r="15751">
          <cell r="A15751" t="str">
            <v>cpos-176d 47.05.180</v>
          </cell>
        </row>
        <row r="15752">
          <cell r="A15752" t="str">
            <v>cpos-176d 47.05.190</v>
          </cell>
        </row>
        <row r="15753">
          <cell r="A15753" t="str">
            <v>cpos-176d 47.05.200</v>
          </cell>
        </row>
        <row r="15754">
          <cell r="A15754" t="str">
            <v>cpos-176d 47.05.210</v>
          </cell>
        </row>
        <row r="15755">
          <cell r="A15755" t="str">
            <v>cpos-176d 47.05.220</v>
          </cell>
        </row>
        <row r="15756">
          <cell r="A15756" t="str">
            <v>cpos-176d 47.05.230</v>
          </cell>
        </row>
        <row r="15757">
          <cell r="A15757" t="str">
            <v>cpos-176d 47.05.240</v>
          </cell>
        </row>
        <row r="15758">
          <cell r="A15758" t="str">
            <v>cpos-176d 47.05.260</v>
          </cell>
        </row>
        <row r="15759">
          <cell r="A15759" t="str">
            <v>cpos-176d 47.05.270</v>
          </cell>
        </row>
        <row r="15760">
          <cell r="A15760" t="str">
            <v>cpos-176d 47.05.280</v>
          </cell>
        </row>
        <row r="15761">
          <cell r="A15761" t="str">
            <v>cpos-176d 47.05.290</v>
          </cell>
        </row>
        <row r="15762">
          <cell r="A15762" t="str">
            <v>cpos-176d 47.05.296</v>
          </cell>
        </row>
        <row r="15763">
          <cell r="A15763" t="str">
            <v>cpos-176d 47.05.300</v>
          </cell>
        </row>
        <row r="15764">
          <cell r="A15764" t="str">
            <v>cpos-176d 47.05.310</v>
          </cell>
        </row>
        <row r="15765">
          <cell r="A15765" t="str">
            <v>cpos-176d 47.05.320</v>
          </cell>
        </row>
        <row r="15766">
          <cell r="A15766" t="str">
            <v>cpos-176d 47.05.340</v>
          </cell>
        </row>
        <row r="15767">
          <cell r="A15767" t="str">
            <v>cpos-176d 47.05.350</v>
          </cell>
        </row>
        <row r="15768">
          <cell r="A15768" t="str">
            <v>cpos-176d 47.05.360</v>
          </cell>
        </row>
        <row r="15769">
          <cell r="A15769" t="str">
            <v>cpos-176d 47.05.370</v>
          </cell>
        </row>
        <row r="15770">
          <cell r="A15770" t="str">
            <v>cpos-176d 47.05.390</v>
          </cell>
        </row>
        <row r="15771">
          <cell r="A15771" t="str">
            <v>cpos-176d 47.05.392</v>
          </cell>
        </row>
        <row r="15772">
          <cell r="A15772" t="str">
            <v>cpos-176d 47.05.400</v>
          </cell>
        </row>
        <row r="15773">
          <cell r="A15773" t="str">
            <v>cpos-176d 47.05.410</v>
          </cell>
        </row>
        <row r="15774">
          <cell r="A15774" t="str">
            <v>cpos-176d 47.05.420</v>
          </cell>
        </row>
        <row r="15775">
          <cell r="A15775" t="str">
            <v>cpos-176d 47.05.430</v>
          </cell>
        </row>
        <row r="15776">
          <cell r="A15776" t="str">
            <v>cpos-176d 47.05.450</v>
          </cell>
        </row>
        <row r="15777">
          <cell r="A15777" t="str">
            <v>cpos-176d 47.05.460</v>
          </cell>
        </row>
        <row r="15778">
          <cell r="A15778" t="str">
            <v>cpos-176d 47.05.580</v>
          </cell>
        </row>
        <row r="15779">
          <cell r="A15779" t="str">
            <v>cpos-176d 47.06</v>
          </cell>
        </row>
        <row r="15780">
          <cell r="A15780" t="str">
            <v>cpos-176d 47.06.030</v>
          </cell>
        </row>
        <row r="15781">
          <cell r="A15781" t="str">
            <v>cpos-176d 47.06.040</v>
          </cell>
        </row>
        <row r="15782">
          <cell r="A15782" t="str">
            <v>cpos-176d 47.06.041</v>
          </cell>
        </row>
        <row r="15783">
          <cell r="A15783" t="str">
            <v>cpos-176d 47.06.050</v>
          </cell>
        </row>
        <row r="15784">
          <cell r="A15784" t="str">
            <v>cpos-176d 47.06.051</v>
          </cell>
        </row>
        <row r="15785">
          <cell r="A15785" t="str">
            <v>cpos-176d 47.06.060</v>
          </cell>
        </row>
        <row r="15786">
          <cell r="A15786" t="str">
            <v>cpos-176d 47.06.070</v>
          </cell>
        </row>
        <row r="15787">
          <cell r="A15787" t="str">
            <v>cpos-176d 47.06.080</v>
          </cell>
        </row>
        <row r="15788">
          <cell r="A15788" t="str">
            <v>cpos-176d 47.06.090</v>
          </cell>
        </row>
        <row r="15789">
          <cell r="A15789" t="str">
            <v>cpos-176d 47.06.100</v>
          </cell>
        </row>
        <row r="15790">
          <cell r="A15790" t="str">
            <v>cpos-176d 47.06.110</v>
          </cell>
        </row>
        <row r="15791">
          <cell r="A15791" t="str">
            <v>cpos-176d 47.06.180</v>
          </cell>
        </row>
        <row r="15792">
          <cell r="A15792" t="str">
            <v>cpos-176d 47.06.310</v>
          </cell>
        </row>
        <row r="15793">
          <cell r="A15793" t="str">
            <v>cpos-176d 47.06.320</v>
          </cell>
        </row>
        <row r="15794">
          <cell r="A15794" t="str">
            <v>cpos-176d 47.06.330</v>
          </cell>
        </row>
        <row r="15795">
          <cell r="A15795" t="str">
            <v>cpos-176d 47.06.340</v>
          </cell>
        </row>
        <row r="15796">
          <cell r="A15796" t="str">
            <v>cpos-176d 47.06.350</v>
          </cell>
        </row>
        <row r="15797">
          <cell r="A15797" t="str">
            <v>cpos-176d 47.07</v>
          </cell>
        </row>
        <row r="15798">
          <cell r="A15798" t="str">
            <v>cpos-176d 47.07.010</v>
          </cell>
        </row>
        <row r="15799">
          <cell r="A15799" t="str">
            <v>cpos-176d 47.07.020</v>
          </cell>
        </row>
        <row r="15800">
          <cell r="A15800" t="str">
            <v>cpos-176d 47.07.030</v>
          </cell>
        </row>
        <row r="15801">
          <cell r="A15801" t="str">
            <v>cpos-176d 47.07.090</v>
          </cell>
        </row>
        <row r="15802">
          <cell r="A15802" t="str">
            <v>cpos-176d 47.09</v>
          </cell>
        </row>
        <row r="15803">
          <cell r="A15803" t="str">
            <v>cpos-176d 47.09.010</v>
          </cell>
        </row>
        <row r="15804">
          <cell r="A15804" t="str">
            <v>cpos-176d 47.09.020</v>
          </cell>
        </row>
        <row r="15805">
          <cell r="A15805" t="str">
            <v>cpos-176d 47.09.030</v>
          </cell>
        </row>
        <row r="15806">
          <cell r="A15806" t="str">
            <v>cpos-176d 47.09.040</v>
          </cell>
        </row>
        <row r="15807">
          <cell r="A15807" t="str">
            <v>cpos-176d 47.10</v>
          </cell>
        </row>
        <row r="15808">
          <cell r="A15808" t="str">
            <v>cpos-176d 47.10.010</v>
          </cell>
        </row>
        <row r="15809">
          <cell r="A15809" t="str">
            <v>cpos-176d 47.11</v>
          </cell>
        </row>
        <row r="15810">
          <cell r="A15810" t="str">
            <v>cpos-176d 47.11.021</v>
          </cell>
        </row>
        <row r="15811">
          <cell r="A15811" t="str">
            <v>cpos-176d 47.11.080</v>
          </cell>
        </row>
        <row r="15812">
          <cell r="A15812" t="str">
            <v>cpos-176d 47.11.100</v>
          </cell>
        </row>
        <row r="15813">
          <cell r="A15813" t="str">
            <v>cpos-176d 47.11.111</v>
          </cell>
        </row>
        <row r="15814">
          <cell r="A15814" t="str">
            <v>cpos-176d 47.12</v>
          </cell>
        </row>
        <row r="15815">
          <cell r="A15815" t="str">
            <v>cpos-176d 47.12.040</v>
          </cell>
        </row>
        <row r="15816">
          <cell r="A15816" t="str">
            <v>cpos-176d 47.12.270</v>
          </cell>
        </row>
        <row r="15817">
          <cell r="A15817" t="str">
            <v>cpos-176d 47.12.280</v>
          </cell>
        </row>
        <row r="15818">
          <cell r="A15818" t="str">
            <v>cpos-176d 47.12.290</v>
          </cell>
        </row>
        <row r="15819">
          <cell r="A15819" t="str">
            <v>cpos-176d 47.12.300</v>
          </cell>
        </row>
        <row r="15820">
          <cell r="A15820" t="str">
            <v>cpos-176d 47.12.310</v>
          </cell>
        </row>
        <row r="15821">
          <cell r="A15821" t="str">
            <v>cpos-176d 47.12.320</v>
          </cell>
        </row>
        <row r="15822">
          <cell r="A15822" t="str">
            <v>cpos-176d 47.12.330</v>
          </cell>
        </row>
        <row r="15823">
          <cell r="A15823" t="str">
            <v>cpos-176d 47.12.340</v>
          </cell>
        </row>
        <row r="15824">
          <cell r="A15824" t="str">
            <v>cpos-176d 47.12.350</v>
          </cell>
        </row>
        <row r="15825">
          <cell r="A15825" t="str">
            <v>cpos-176d 47.14</v>
          </cell>
        </row>
        <row r="15826">
          <cell r="A15826" t="str">
            <v>cpos-176d 47.14.020</v>
          </cell>
        </row>
        <row r="15827">
          <cell r="A15827" t="str">
            <v>cpos-176d 47.14.200</v>
          </cell>
        </row>
        <row r="15828">
          <cell r="A15828" t="str">
            <v>cpos-176d 47.20</v>
          </cell>
        </row>
        <row r="15829">
          <cell r="A15829" t="str">
            <v>cpos-176d 47.20.010</v>
          </cell>
        </row>
        <row r="15830">
          <cell r="A15830" t="str">
            <v>cpos-176d 47.20.020</v>
          </cell>
        </row>
        <row r="15831">
          <cell r="A15831" t="str">
            <v>cpos-176d 47.20.030</v>
          </cell>
        </row>
        <row r="15832">
          <cell r="A15832" t="str">
            <v>cpos-176d 47.20.070</v>
          </cell>
        </row>
        <row r="15833">
          <cell r="A15833" t="str">
            <v>cpos-176d 47.20.080</v>
          </cell>
        </row>
        <row r="15834">
          <cell r="A15834" t="str">
            <v>cpos-176d 47.20.100</v>
          </cell>
        </row>
        <row r="15835">
          <cell r="A15835" t="str">
            <v>cpos-176d 47.20.120</v>
          </cell>
        </row>
        <row r="15836">
          <cell r="A15836" t="str">
            <v>cpos-176d 47.20.181</v>
          </cell>
        </row>
        <row r="15837">
          <cell r="A15837" t="str">
            <v>cpos-176d 47.20.190</v>
          </cell>
        </row>
        <row r="15838">
          <cell r="A15838" t="str">
            <v>cpos-176d 47.20.300</v>
          </cell>
        </row>
        <row r="15839">
          <cell r="A15839" t="str">
            <v>cpos-176d 47.20.320</v>
          </cell>
        </row>
        <row r="15840">
          <cell r="A15840" t="str">
            <v>cpos-176d 47.20.330</v>
          </cell>
        </row>
        <row r="15841">
          <cell r="A15841" t="str">
            <v>cpos-176d 48</v>
          </cell>
        </row>
        <row r="15842">
          <cell r="A15842" t="str">
            <v>cpos-176d 48.02</v>
          </cell>
        </row>
        <row r="15843">
          <cell r="A15843" t="str">
            <v>cpos-176d 48.02.001</v>
          </cell>
        </row>
        <row r="15844">
          <cell r="A15844" t="str">
            <v>cpos-176d 48.02.002</v>
          </cell>
        </row>
        <row r="15845">
          <cell r="A15845" t="str">
            <v>cpos-176d 48.02.003</v>
          </cell>
        </row>
        <row r="15846">
          <cell r="A15846" t="str">
            <v>cpos-176d 48.02.004</v>
          </cell>
        </row>
        <row r="15847">
          <cell r="A15847" t="str">
            <v>cpos-176d 48.02.005</v>
          </cell>
        </row>
        <row r="15848">
          <cell r="A15848" t="str">
            <v>cpos-176d 48.02.006</v>
          </cell>
        </row>
        <row r="15849">
          <cell r="A15849" t="str">
            <v>cpos-176d 48.02.007</v>
          </cell>
        </row>
        <row r="15850">
          <cell r="A15850" t="str">
            <v>cpos-176d 48.02.008</v>
          </cell>
        </row>
        <row r="15851">
          <cell r="A15851" t="str">
            <v>cpos-176d 48.02.009</v>
          </cell>
        </row>
        <row r="15852">
          <cell r="A15852" t="str">
            <v>cpos-176d 48.02.011</v>
          </cell>
        </row>
        <row r="15853">
          <cell r="A15853" t="str">
            <v>cpos-176d 48.02.300</v>
          </cell>
        </row>
        <row r="15854">
          <cell r="A15854" t="str">
            <v>cpos-176d 48.02.310</v>
          </cell>
        </row>
        <row r="15855">
          <cell r="A15855" t="str">
            <v>cpos-176d 48.02.400</v>
          </cell>
        </row>
        <row r="15856">
          <cell r="A15856" t="str">
            <v>cpos-176d 48.02.401</v>
          </cell>
        </row>
        <row r="15857">
          <cell r="A15857" t="str">
            <v>cpos-176d 48.03</v>
          </cell>
        </row>
        <row r="15858">
          <cell r="A15858" t="str">
            <v>cpos-176d 48.03.010</v>
          </cell>
        </row>
        <row r="15859">
          <cell r="A15859" t="str">
            <v>cpos-176d 48.03.112</v>
          </cell>
        </row>
        <row r="15860">
          <cell r="A15860" t="str">
            <v>cpos-176d 48.03.130</v>
          </cell>
        </row>
        <row r="15861">
          <cell r="A15861" t="str">
            <v>cpos-176d 48.03.138</v>
          </cell>
        </row>
        <row r="15862">
          <cell r="A15862" t="str">
            <v>cpos-176d 48.04</v>
          </cell>
        </row>
        <row r="15863">
          <cell r="A15863" t="str">
            <v>cpos-176d 48.04.381</v>
          </cell>
        </row>
        <row r="15864">
          <cell r="A15864" t="str">
            <v>cpos-176d 48.04.391</v>
          </cell>
        </row>
        <row r="15865">
          <cell r="A15865" t="str">
            <v>cpos-176d 48.05</v>
          </cell>
        </row>
        <row r="15866">
          <cell r="A15866" t="str">
            <v>cpos-176d 48.05.010</v>
          </cell>
        </row>
        <row r="15867">
          <cell r="A15867" t="str">
            <v>cpos-176d 48.05.020</v>
          </cell>
        </row>
        <row r="15868">
          <cell r="A15868" t="str">
            <v>cpos-176d 48.05.030</v>
          </cell>
        </row>
        <row r="15869">
          <cell r="A15869" t="str">
            <v>cpos-176d 48.05.040</v>
          </cell>
        </row>
        <row r="15870">
          <cell r="A15870" t="str">
            <v>cpos-176d 48.05.050</v>
          </cell>
        </row>
        <row r="15871">
          <cell r="A15871" t="str">
            <v>cpos-176d 48.05.052</v>
          </cell>
        </row>
        <row r="15872">
          <cell r="A15872" t="str">
            <v>cpos-176d 48.05.070</v>
          </cell>
        </row>
        <row r="15873">
          <cell r="A15873" t="str">
            <v>cpos-176d 48.20</v>
          </cell>
        </row>
        <row r="15874">
          <cell r="A15874" t="str">
            <v>cpos-176d 48.20.020</v>
          </cell>
        </row>
        <row r="15875">
          <cell r="A15875" t="str">
            <v>cpos-176d 48.20.040</v>
          </cell>
        </row>
        <row r="15876">
          <cell r="A15876" t="str">
            <v>cpos-176d 48.20.060</v>
          </cell>
        </row>
        <row r="15877">
          <cell r="A15877" t="str">
            <v>cpos-176d 49</v>
          </cell>
        </row>
        <row r="15878">
          <cell r="A15878" t="str">
            <v>cpos-176d 49.01</v>
          </cell>
        </row>
        <row r="15879">
          <cell r="A15879" t="str">
            <v>cpos-176d 49.01.016</v>
          </cell>
        </row>
        <row r="15880">
          <cell r="A15880" t="str">
            <v>cpos-176d 49.01.020</v>
          </cell>
        </row>
        <row r="15881">
          <cell r="A15881" t="str">
            <v>cpos-176d 49.01.030</v>
          </cell>
        </row>
        <row r="15882">
          <cell r="A15882" t="str">
            <v>cpos-176d 49.01.040</v>
          </cell>
        </row>
        <row r="15883">
          <cell r="A15883" t="str">
            <v>cpos-176d 49.01.050</v>
          </cell>
        </row>
        <row r="15884">
          <cell r="A15884" t="str">
            <v>cpos-176d 49.01.070</v>
          </cell>
        </row>
        <row r="15885">
          <cell r="A15885" t="str">
            <v>cpos-176d 49.03</v>
          </cell>
        </row>
        <row r="15886">
          <cell r="A15886" t="str">
            <v>cpos-176d 49.03.020</v>
          </cell>
        </row>
        <row r="15887">
          <cell r="A15887" t="str">
            <v>cpos-176d 49.03.036</v>
          </cell>
        </row>
        <row r="15888">
          <cell r="A15888" t="str">
            <v>cpos-176d 49.04</v>
          </cell>
        </row>
        <row r="15889">
          <cell r="A15889" t="str">
            <v>cpos-176d 49.04.010</v>
          </cell>
        </row>
        <row r="15890">
          <cell r="A15890" t="str">
            <v>cpos-176d 49.05</v>
          </cell>
        </row>
        <row r="15891">
          <cell r="A15891" t="str">
            <v>cpos-176d 49.05.020</v>
          </cell>
        </row>
        <row r="15892">
          <cell r="A15892" t="str">
            <v>cpos-176d 49.05.040</v>
          </cell>
        </row>
        <row r="15893">
          <cell r="A15893" t="str">
            <v>cpos-176d 49.06</v>
          </cell>
        </row>
        <row r="15894">
          <cell r="A15894" t="str">
            <v>cpos-176d 49.06.010</v>
          </cell>
        </row>
        <row r="15895">
          <cell r="A15895" t="str">
            <v>cpos-176d 49.06.020</v>
          </cell>
        </row>
        <row r="15896">
          <cell r="A15896" t="str">
            <v>cpos-176d 49.06.030</v>
          </cell>
        </row>
        <row r="15897">
          <cell r="A15897" t="str">
            <v>cpos-176d 49.06.070</v>
          </cell>
        </row>
        <row r="15898">
          <cell r="A15898" t="str">
            <v>cpos-176d 49.06.080</v>
          </cell>
        </row>
        <row r="15899">
          <cell r="A15899" t="str">
            <v>cpos-176d 49.06.110</v>
          </cell>
        </row>
        <row r="15900">
          <cell r="A15900" t="str">
            <v>cpos-176d 49.06.160</v>
          </cell>
        </row>
        <row r="15901">
          <cell r="A15901" t="str">
            <v>cpos-176d 49.06.170</v>
          </cell>
        </row>
        <row r="15902">
          <cell r="A15902" t="str">
            <v>cpos-176d 49.06.190</v>
          </cell>
        </row>
        <row r="15903">
          <cell r="A15903" t="str">
            <v>cpos-176d 49.06.200</v>
          </cell>
        </row>
        <row r="15904">
          <cell r="A15904" t="str">
            <v>cpos-176d 49.06.210</v>
          </cell>
        </row>
        <row r="15905">
          <cell r="A15905" t="str">
            <v>cpos-176d 49.06.400</v>
          </cell>
        </row>
        <row r="15906">
          <cell r="A15906" t="str">
            <v>cpos-176d 49.06.410</v>
          </cell>
        </row>
        <row r="15907">
          <cell r="A15907" t="str">
            <v>cpos-176d 49.06.420</v>
          </cell>
        </row>
        <row r="15908">
          <cell r="A15908" t="str">
            <v>cpos-176d 49.06.430</v>
          </cell>
        </row>
        <row r="15909">
          <cell r="A15909" t="str">
            <v>cpos-176d 49.06.440</v>
          </cell>
        </row>
        <row r="15910">
          <cell r="A15910" t="str">
            <v>cpos-176d 49.06.450</v>
          </cell>
        </row>
        <row r="15911">
          <cell r="A15911" t="str">
            <v>cpos-176d 49.06.460</v>
          </cell>
        </row>
        <row r="15912">
          <cell r="A15912" t="str">
            <v>cpos-176d 49.06.480</v>
          </cell>
        </row>
        <row r="15913">
          <cell r="A15913" t="str">
            <v>cpos-176d 49.06.550</v>
          </cell>
        </row>
        <row r="15914">
          <cell r="A15914" t="str">
            <v>cpos-176d 49.06.560</v>
          </cell>
        </row>
        <row r="15915">
          <cell r="A15915" t="str">
            <v>cpos-176d 49.08</v>
          </cell>
        </row>
        <row r="15916">
          <cell r="A15916" t="str">
            <v>cpos-176d 49.08.250</v>
          </cell>
        </row>
        <row r="15917">
          <cell r="A15917" t="str">
            <v>cpos-176d 49.11</v>
          </cell>
        </row>
        <row r="15918">
          <cell r="A15918" t="str">
            <v>cpos-176d 49.11.130</v>
          </cell>
        </row>
        <row r="15919">
          <cell r="A15919" t="str">
            <v>cpos-176d 49.11.140</v>
          </cell>
        </row>
        <row r="15920">
          <cell r="A15920" t="str">
            <v>cpos-176d 49.11.141</v>
          </cell>
        </row>
        <row r="15921">
          <cell r="A15921" t="str">
            <v>cpos-176d 49.12</v>
          </cell>
        </row>
        <row r="15922">
          <cell r="A15922" t="str">
            <v>cpos-176d 49.12.010</v>
          </cell>
        </row>
        <row r="15923">
          <cell r="A15923" t="str">
            <v>cpos-176d 49.12.030</v>
          </cell>
        </row>
        <row r="15924">
          <cell r="A15924" t="str">
            <v>cpos-176d 49.12.050</v>
          </cell>
        </row>
        <row r="15925">
          <cell r="A15925" t="str">
            <v>cpos-176d 49.12.058</v>
          </cell>
        </row>
        <row r="15926">
          <cell r="A15926" t="str">
            <v>cpos-176d 49.12.110</v>
          </cell>
        </row>
        <row r="15927">
          <cell r="A15927" t="str">
            <v>cpos-176d 49.12.120</v>
          </cell>
        </row>
        <row r="15928">
          <cell r="A15928" t="str">
            <v>cpos-176d 49.12.140</v>
          </cell>
        </row>
        <row r="15929">
          <cell r="A15929" t="str">
            <v>cpos-176d 49.13</v>
          </cell>
        </row>
        <row r="15930">
          <cell r="A15930" t="str">
            <v>cpos-176d 49.13.010</v>
          </cell>
        </row>
        <row r="15931">
          <cell r="A15931" t="str">
            <v>cpos-176d 49.13.020</v>
          </cell>
        </row>
        <row r="15932">
          <cell r="A15932" t="str">
            <v>cpos-176d 49.13.030</v>
          </cell>
        </row>
        <row r="15933">
          <cell r="A15933" t="str">
            <v>cpos-176d 49.13.040</v>
          </cell>
        </row>
        <row r="15934">
          <cell r="A15934" t="str">
            <v>cpos-176d 49.14</v>
          </cell>
        </row>
        <row r="15935">
          <cell r="A15935" t="str">
            <v>cpos-176d 49.14.010</v>
          </cell>
        </row>
        <row r="15936">
          <cell r="A15936" t="str">
            <v>cpos-176d 49.14.020</v>
          </cell>
        </row>
        <row r="15937">
          <cell r="A15937" t="str">
            <v>cpos-176d 49.14.030</v>
          </cell>
        </row>
        <row r="15938">
          <cell r="A15938" t="str">
            <v>cpos-176d 49.14.061</v>
          </cell>
        </row>
        <row r="15939">
          <cell r="A15939" t="str">
            <v>cpos-176d 49.14.071</v>
          </cell>
        </row>
        <row r="15940">
          <cell r="A15940" t="str">
            <v>cpos-176d 49.15</v>
          </cell>
        </row>
        <row r="15941">
          <cell r="A15941" t="str">
            <v>cpos-176d 49.15.010</v>
          </cell>
        </row>
        <row r="15942">
          <cell r="A15942" t="str">
            <v>cpos-176d 49.15.030</v>
          </cell>
        </row>
        <row r="15943">
          <cell r="A15943" t="str">
            <v>cpos-176d 49.15.040</v>
          </cell>
        </row>
        <row r="15944">
          <cell r="A15944" t="str">
            <v>cpos-176d 49.15.050</v>
          </cell>
        </row>
        <row r="15945">
          <cell r="A15945" t="str">
            <v>cpos-176d 49.15.060</v>
          </cell>
        </row>
        <row r="15946">
          <cell r="A15946" t="str">
            <v>cpos-176d 49.15.100</v>
          </cell>
        </row>
        <row r="15947">
          <cell r="A15947" t="str">
            <v>cpos-176d 49.16</v>
          </cell>
        </row>
        <row r="15948">
          <cell r="A15948" t="str">
            <v>cpos-176d 49.16.050</v>
          </cell>
        </row>
        <row r="15949">
          <cell r="A15949" t="str">
            <v>cpos-176d 49.16.051</v>
          </cell>
        </row>
        <row r="15950">
          <cell r="A15950" t="str">
            <v>cpos-176d 50</v>
          </cell>
        </row>
        <row r="15951">
          <cell r="A15951" t="str">
            <v>cpos-176d 50.01</v>
          </cell>
        </row>
        <row r="15952">
          <cell r="A15952" t="str">
            <v>cpos-176d 50.01.030</v>
          </cell>
        </row>
        <row r="15953">
          <cell r="A15953" t="str">
            <v>cpos-176d 50.01.060</v>
          </cell>
        </row>
        <row r="15954">
          <cell r="A15954" t="str">
            <v>cpos-176d 50.01.080</v>
          </cell>
        </row>
        <row r="15955">
          <cell r="A15955" t="str">
            <v>cpos-176d 50.01.090</v>
          </cell>
        </row>
        <row r="15956">
          <cell r="A15956" t="str">
            <v>cpos-176d 50.01.100</v>
          </cell>
        </row>
        <row r="15957">
          <cell r="A15957" t="str">
            <v>cpos-176d 50.01.110</v>
          </cell>
        </row>
        <row r="15958">
          <cell r="A15958" t="str">
            <v>cpos-176d 50.01.130</v>
          </cell>
        </row>
        <row r="15959">
          <cell r="A15959" t="str">
            <v>cpos-176d 50.01.160</v>
          </cell>
        </row>
        <row r="15960">
          <cell r="A15960" t="str">
            <v>cpos-176d 50.01.170</v>
          </cell>
        </row>
        <row r="15961">
          <cell r="A15961" t="str">
            <v>cpos-176d 50.01.180</v>
          </cell>
        </row>
        <row r="15962">
          <cell r="A15962" t="str">
            <v>cpos-176d 50.01.190</v>
          </cell>
        </row>
        <row r="15963">
          <cell r="A15963" t="str">
            <v>cpos-176d 50.01.200</v>
          </cell>
        </row>
        <row r="15964">
          <cell r="A15964" t="str">
            <v>cpos-176d 50.01.210</v>
          </cell>
        </row>
        <row r="15965">
          <cell r="A15965" t="str">
            <v>cpos-176d 50.01.220</v>
          </cell>
        </row>
        <row r="15966">
          <cell r="A15966" t="str">
            <v>cpos-176d 50.01.320</v>
          </cell>
        </row>
        <row r="15967">
          <cell r="A15967" t="str">
            <v>cpos-176d 50.01.330</v>
          </cell>
        </row>
        <row r="15968">
          <cell r="A15968" t="str">
            <v>cpos-176d 50.01.340</v>
          </cell>
        </row>
        <row r="15969">
          <cell r="A15969" t="str">
            <v>cpos-176d 50.02</v>
          </cell>
        </row>
        <row r="15970">
          <cell r="A15970" t="str">
            <v>cpos-176d 50.02.020</v>
          </cell>
        </row>
        <row r="15971">
          <cell r="A15971" t="str">
            <v>cpos-176d 50.02.050</v>
          </cell>
        </row>
        <row r="15972">
          <cell r="A15972" t="str">
            <v>cpos-176d 50.02.060</v>
          </cell>
        </row>
        <row r="15973">
          <cell r="A15973" t="str">
            <v>cpos-176d 50.02.080</v>
          </cell>
        </row>
        <row r="15974">
          <cell r="A15974" t="str">
            <v>cpos-176d 50.05</v>
          </cell>
        </row>
        <row r="15975">
          <cell r="A15975" t="str">
            <v>cpos-176d 50.05.021</v>
          </cell>
        </row>
        <row r="15976">
          <cell r="A15976" t="str">
            <v>cpos-176d 50.05.022</v>
          </cell>
        </row>
        <row r="15977">
          <cell r="A15977" t="str">
            <v>cpos-176d 50.05.060</v>
          </cell>
        </row>
        <row r="15978">
          <cell r="A15978" t="str">
            <v>cpos-176d 50.05.070</v>
          </cell>
        </row>
        <row r="15979">
          <cell r="A15979" t="str">
            <v>cpos-176d 50.05.080</v>
          </cell>
        </row>
        <row r="15980">
          <cell r="A15980" t="str">
            <v>cpos-176d 50.05.160</v>
          </cell>
        </row>
        <row r="15981">
          <cell r="A15981" t="str">
            <v>cpos-176d 50.05.170</v>
          </cell>
        </row>
        <row r="15982">
          <cell r="A15982" t="str">
            <v>cpos-176d 50.05.210</v>
          </cell>
        </row>
        <row r="15983">
          <cell r="A15983" t="str">
            <v>cpos-176d 50.05.214</v>
          </cell>
        </row>
        <row r="15984">
          <cell r="A15984" t="str">
            <v>cpos-176d 50.05.230</v>
          </cell>
        </row>
        <row r="15985">
          <cell r="A15985" t="str">
            <v>cpos-176d 50.05.240</v>
          </cell>
        </row>
        <row r="15986">
          <cell r="A15986" t="str">
            <v>cpos-176d 50.05.250</v>
          </cell>
        </row>
        <row r="15987">
          <cell r="A15987" t="str">
            <v>cpos-176d 50.05.260</v>
          </cell>
        </row>
        <row r="15988">
          <cell r="A15988" t="str">
            <v>cpos-176d 50.05.270</v>
          </cell>
        </row>
        <row r="15989">
          <cell r="A15989" t="str">
            <v>cpos-176d 50.05.280</v>
          </cell>
        </row>
        <row r="15990">
          <cell r="A15990" t="str">
            <v>cpos-176d 50.05.310</v>
          </cell>
        </row>
        <row r="15991">
          <cell r="A15991" t="str">
            <v>cpos-176d 50.05.400</v>
          </cell>
        </row>
        <row r="15992">
          <cell r="A15992" t="str">
            <v>cpos-176d 50.05.430</v>
          </cell>
        </row>
        <row r="15993">
          <cell r="A15993" t="str">
            <v>cpos-176d 50.05.440</v>
          </cell>
        </row>
        <row r="15994">
          <cell r="A15994" t="str">
            <v>cpos-176d 50.05.450</v>
          </cell>
        </row>
        <row r="15995">
          <cell r="A15995" t="str">
            <v>cpos-176d 50.05.470</v>
          </cell>
        </row>
        <row r="15996">
          <cell r="A15996" t="str">
            <v>cpos-176d 50.05.490</v>
          </cell>
        </row>
        <row r="15997">
          <cell r="A15997" t="str">
            <v>cpos-176d 50.05.491</v>
          </cell>
        </row>
        <row r="15998">
          <cell r="A15998" t="str">
            <v>cpos-176d 50.05.492</v>
          </cell>
        </row>
        <row r="15999">
          <cell r="A15999" t="str">
            <v>cpos-176d 50.10</v>
          </cell>
        </row>
        <row r="16000">
          <cell r="A16000" t="str">
            <v>cpos-176d 50.10.030</v>
          </cell>
        </row>
        <row r="16001">
          <cell r="A16001" t="str">
            <v>cpos-176d 50.10.050</v>
          </cell>
        </row>
        <row r="16002">
          <cell r="A16002" t="str">
            <v>cpos-176d 50.10.058</v>
          </cell>
        </row>
        <row r="16003">
          <cell r="A16003" t="str">
            <v>cpos-176d 50.10.060</v>
          </cell>
        </row>
        <row r="16004">
          <cell r="A16004" t="str">
            <v>cpos-176d 50.10.084</v>
          </cell>
        </row>
        <row r="16005">
          <cell r="A16005" t="str">
            <v>cpos-176d 50.10.090</v>
          </cell>
        </row>
        <row r="16006">
          <cell r="A16006" t="str">
            <v>cpos-176d 50.10.100</v>
          </cell>
        </row>
        <row r="16007">
          <cell r="A16007" t="str">
            <v>cpos-176d 50.10.110</v>
          </cell>
        </row>
        <row r="16008">
          <cell r="A16008" t="str">
            <v>cpos-176d 50.10.120</v>
          </cell>
        </row>
        <row r="16009">
          <cell r="A16009" t="str">
            <v>cpos-176d 50.10.140</v>
          </cell>
        </row>
        <row r="16010">
          <cell r="A16010" t="str">
            <v>cpos-176d 50.10.210</v>
          </cell>
        </row>
        <row r="16011">
          <cell r="A16011" t="str">
            <v>cpos-176d 50.10.220</v>
          </cell>
        </row>
        <row r="16012">
          <cell r="A16012" t="str">
            <v>cpos-176d 50.20</v>
          </cell>
        </row>
        <row r="16013">
          <cell r="A16013" t="str">
            <v>cpos-176d 50.20.110</v>
          </cell>
        </row>
        <row r="16014">
          <cell r="A16014" t="str">
            <v>cpos-176d 50.20.120</v>
          </cell>
        </row>
        <row r="16015">
          <cell r="A16015" t="str">
            <v>cpos-176d 50.20.130</v>
          </cell>
        </row>
        <row r="16016">
          <cell r="A16016" t="str">
            <v>cpos-176d 50.20.160</v>
          </cell>
        </row>
        <row r="16017">
          <cell r="A16017" t="str">
            <v>cpos-176d 50.20.170</v>
          </cell>
        </row>
        <row r="16018">
          <cell r="A16018" t="str">
            <v>cpos-176d 50.20.200</v>
          </cell>
        </row>
        <row r="16019">
          <cell r="A16019" t="str">
            <v>cpos-176d 54</v>
          </cell>
        </row>
        <row r="16020">
          <cell r="A16020" t="str">
            <v>cpos-176d 54.01</v>
          </cell>
        </row>
        <row r="16021">
          <cell r="A16021" t="str">
            <v>cpos-176d 54.01.010</v>
          </cell>
        </row>
        <row r="16022">
          <cell r="A16022" t="str">
            <v>cpos-176d 54.01.030</v>
          </cell>
        </row>
        <row r="16023">
          <cell r="A16023" t="str">
            <v>cpos-176d 54.01.050</v>
          </cell>
        </row>
        <row r="16024">
          <cell r="A16024" t="str">
            <v>cpos-176d 54.01.200</v>
          </cell>
        </row>
        <row r="16025">
          <cell r="A16025" t="str">
            <v>cpos-176d 54.01.210</v>
          </cell>
        </row>
        <row r="16026">
          <cell r="A16026" t="str">
            <v>cpos-176d 54.01.220</v>
          </cell>
        </row>
        <row r="16027">
          <cell r="A16027" t="str">
            <v>cpos-176d 54.01.230</v>
          </cell>
        </row>
        <row r="16028">
          <cell r="A16028" t="str">
            <v>cpos-176d 54.01.300</v>
          </cell>
        </row>
        <row r="16029">
          <cell r="A16029" t="str">
            <v>cpos-176d 54.01.400</v>
          </cell>
        </row>
        <row r="16030">
          <cell r="A16030" t="str">
            <v>cpos-176d 54.01.410</v>
          </cell>
        </row>
        <row r="16031">
          <cell r="A16031" t="str">
            <v>cpos-176d 54.02</v>
          </cell>
        </row>
        <row r="16032">
          <cell r="A16032" t="str">
            <v>cpos-176d 54.02.030</v>
          </cell>
        </row>
        <row r="16033">
          <cell r="A16033" t="str">
            <v>cpos-176d 54.03</v>
          </cell>
        </row>
        <row r="16034">
          <cell r="A16034" t="str">
            <v>cpos-176d 54.03.200</v>
          </cell>
        </row>
        <row r="16035">
          <cell r="A16035" t="str">
            <v>cpos-176d 54.03.210</v>
          </cell>
        </row>
        <row r="16036">
          <cell r="A16036" t="str">
            <v>cpos-176d 54.03.221</v>
          </cell>
        </row>
        <row r="16037">
          <cell r="A16037" t="str">
            <v>cpos-176d 54.03.230</v>
          </cell>
        </row>
        <row r="16038">
          <cell r="A16038" t="str">
            <v>cpos-176d 54.03.240</v>
          </cell>
        </row>
        <row r="16039">
          <cell r="A16039" t="str">
            <v>cpos-176d 54.03.250</v>
          </cell>
        </row>
        <row r="16040">
          <cell r="A16040" t="str">
            <v>cpos-176d 54.03.260</v>
          </cell>
        </row>
        <row r="16041">
          <cell r="A16041" t="str">
            <v>cpos-176d 54.04</v>
          </cell>
        </row>
        <row r="16042">
          <cell r="A16042" t="str">
            <v>cpos-176d 54.04.030</v>
          </cell>
        </row>
        <row r="16043">
          <cell r="A16043" t="str">
            <v>cpos-176d 54.04.040</v>
          </cell>
        </row>
        <row r="16044">
          <cell r="A16044" t="str">
            <v>cpos-176d 54.04.050</v>
          </cell>
        </row>
        <row r="16045">
          <cell r="A16045" t="str">
            <v>cpos-176d 54.04.060</v>
          </cell>
        </row>
        <row r="16046">
          <cell r="A16046" t="str">
            <v>cpos-176d 54.04.340</v>
          </cell>
        </row>
        <row r="16047">
          <cell r="A16047" t="str">
            <v>cpos-176d 54.04.342</v>
          </cell>
        </row>
        <row r="16048">
          <cell r="A16048" t="str">
            <v>cpos-176d 54.04.350</v>
          </cell>
        </row>
        <row r="16049">
          <cell r="A16049" t="str">
            <v>cpos-176d 54.04.360</v>
          </cell>
        </row>
        <row r="16050">
          <cell r="A16050" t="str">
            <v>cpos-176d 54.04.392</v>
          </cell>
        </row>
        <row r="16051">
          <cell r="A16051" t="str">
            <v>cpos-176d 54.06</v>
          </cell>
        </row>
        <row r="16052">
          <cell r="A16052" t="str">
            <v>cpos-176d 54.06.020</v>
          </cell>
        </row>
        <row r="16053">
          <cell r="A16053" t="str">
            <v>cpos-176d 54.06.040</v>
          </cell>
        </row>
        <row r="16054">
          <cell r="A16054" t="str">
            <v>cpos-176d 54.06.100</v>
          </cell>
        </row>
        <row r="16055">
          <cell r="A16055" t="str">
            <v>cpos-176d 54.06.110</v>
          </cell>
        </row>
        <row r="16056">
          <cell r="A16056" t="str">
            <v>cpos-176d 54.06.150</v>
          </cell>
        </row>
        <row r="16057">
          <cell r="A16057" t="str">
            <v>cpos-176d 54.06.160</v>
          </cell>
        </row>
        <row r="16058">
          <cell r="A16058" t="str">
            <v>cpos-176d 54.06.170</v>
          </cell>
        </row>
        <row r="16059">
          <cell r="A16059" t="str">
            <v>cpos-176d 54.07</v>
          </cell>
        </row>
        <row r="16060">
          <cell r="A16060" t="str">
            <v>cpos-176d 54.07.040</v>
          </cell>
        </row>
        <row r="16061">
          <cell r="A16061" t="str">
            <v>cpos-176d 54.07.110</v>
          </cell>
        </row>
        <row r="16062">
          <cell r="A16062" t="str">
            <v>cpos-176d 54.07.130</v>
          </cell>
        </row>
        <row r="16063">
          <cell r="A16063" t="str">
            <v>cpos-176d 54.07.210</v>
          </cell>
        </row>
        <row r="16064">
          <cell r="A16064" t="str">
            <v>cpos-176d 54.07.240</v>
          </cell>
        </row>
        <row r="16065">
          <cell r="A16065" t="str">
            <v>cpos-176d 54.07.260</v>
          </cell>
        </row>
        <row r="16066">
          <cell r="A16066" t="str">
            <v>cpos-176d 54.20</v>
          </cell>
        </row>
        <row r="16067">
          <cell r="A16067" t="str">
            <v>cpos-176d 54.20.040</v>
          </cell>
        </row>
        <row r="16068">
          <cell r="A16068" t="str">
            <v>cpos-176d 54.20.100</v>
          </cell>
        </row>
        <row r="16069">
          <cell r="A16069" t="str">
            <v>cpos-176d 54.20.110</v>
          </cell>
        </row>
        <row r="16070">
          <cell r="A16070" t="str">
            <v>cpos-176d 54.20.120</v>
          </cell>
        </row>
        <row r="16071">
          <cell r="A16071" t="str">
            <v>cpos-176d 54.20.130</v>
          </cell>
        </row>
        <row r="16072">
          <cell r="A16072" t="str">
            <v>cpos-176d 54.20.140</v>
          </cell>
        </row>
        <row r="16073">
          <cell r="A16073" t="str">
            <v>cpos-176d 55</v>
          </cell>
        </row>
        <row r="16074">
          <cell r="A16074" t="str">
            <v>cpos-176d 55.01</v>
          </cell>
        </row>
        <row r="16075">
          <cell r="A16075" t="str">
            <v>cpos-176d 55.01.020</v>
          </cell>
        </row>
        <row r="16076">
          <cell r="A16076" t="str">
            <v>cpos-176d 55.01.030</v>
          </cell>
        </row>
        <row r="16077">
          <cell r="A16077" t="str">
            <v>cpos-176d 55.01.070</v>
          </cell>
        </row>
        <row r="16078">
          <cell r="A16078" t="str">
            <v>cpos-176d 55.01.080</v>
          </cell>
        </row>
        <row r="16079">
          <cell r="A16079" t="str">
            <v>cpos-176d 55.01.100</v>
          </cell>
        </row>
        <row r="16080">
          <cell r="A16080" t="str">
            <v>cpos-176d 55.01.130</v>
          </cell>
        </row>
        <row r="16081">
          <cell r="A16081" t="str">
            <v>cpos-176d 55.01.140</v>
          </cell>
        </row>
        <row r="16082">
          <cell r="A16082" t="str">
            <v>cpos-176d 55.02</v>
          </cell>
        </row>
        <row r="16083">
          <cell r="A16083" t="str">
            <v>cpos-176d 55.02.010</v>
          </cell>
        </row>
        <row r="16084">
          <cell r="A16084" t="str">
            <v>cpos-176d 55.02.020</v>
          </cell>
        </row>
        <row r="16085">
          <cell r="A16085" t="str">
            <v>cpos-176d 55.02.040</v>
          </cell>
        </row>
        <row r="16086">
          <cell r="A16086" t="str">
            <v>cpos-176d 55.02.050</v>
          </cell>
        </row>
        <row r="16087">
          <cell r="A16087" t="str">
            <v>cpos-176d 55.02.060</v>
          </cell>
        </row>
        <row r="16088">
          <cell r="A16088" t="str">
            <v>cpos-176d 55.10</v>
          </cell>
        </row>
        <row r="16089">
          <cell r="A16089" t="str">
            <v>cpos-176d 55.10.030</v>
          </cell>
        </row>
        <row r="16090">
          <cell r="A16090" t="str">
            <v>cpos-176d 61</v>
          </cell>
        </row>
        <row r="16091">
          <cell r="A16091" t="str">
            <v>cpos-176d 61.01</v>
          </cell>
        </row>
        <row r="16092">
          <cell r="A16092" t="str">
            <v>cpos-176d 61.01.670</v>
          </cell>
        </row>
        <row r="16093">
          <cell r="A16093" t="str">
            <v>cpos-176d 61.01.680</v>
          </cell>
        </row>
        <row r="16094">
          <cell r="A16094" t="str">
            <v>cpos-176d 61.01.690</v>
          </cell>
        </row>
        <row r="16095">
          <cell r="A16095" t="str">
            <v>cpos-176d 61.01.760</v>
          </cell>
        </row>
        <row r="16096">
          <cell r="A16096" t="str">
            <v>cpos-176d 61.01.770</v>
          </cell>
        </row>
        <row r="16097">
          <cell r="A16097" t="str">
            <v>cpos-176d 61.01.800</v>
          </cell>
        </row>
        <row r="16098">
          <cell r="A16098" t="str">
            <v>cpos-176d 61.10</v>
          </cell>
        </row>
        <row r="16099">
          <cell r="A16099" t="str">
            <v>cpos-176d 61.10.001</v>
          </cell>
        </row>
        <row r="16100">
          <cell r="A16100" t="str">
            <v>cpos-176d 61.10.007</v>
          </cell>
        </row>
        <row r="16101">
          <cell r="A16101" t="str">
            <v>cpos-176d 61.10.010</v>
          </cell>
        </row>
        <row r="16102">
          <cell r="A16102" t="str">
            <v>cpos-176d 61.10.012</v>
          </cell>
        </row>
        <row r="16103">
          <cell r="A16103" t="str">
            <v>cpos-176d 61.10.100</v>
          </cell>
        </row>
        <row r="16104">
          <cell r="A16104" t="str">
            <v>cpos-176d 61.10.110</v>
          </cell>
        </row>
        <row r="16105">
          <cell r="A16105" t="str">
            <v>cpos-176d 61.10.120</v>
          </cell>
        </row>
        <row r="16106">
          <cell r="A16106" t="str">
            <v>cpos-176d 61.10.200</v>
          </cell>
        </row>
        <row r="16107">
          <cell r="A16107" t="str">
            <v>cpos-176d 61.10.210</v>
          </cell>
        </row>
        <row r="16108">
          <cell r="A16108" t="str">
            <v>cpos-176d 61.10.220</v>
          </cell>
        </row>
        <row r="16109">
          <cell r="A16109" t="str">
            <v>cpos-176d 61.10.230</v>
          </cell>
        </row>
        <row r="16110">
          <cell r="A16110" t="str">
            <v>cpos-176d 61.10.250</v>
          </cell>
        </row>
        <row r="16111">
          <cell r="A16111" t="str">
            <v>cpos-176d 61.10.260</v>
          </cell>
        </row>
        <row r="16112">
          <cell r="A16112" t="str">
            <v>cpos-176d 61.10.270</v>
          </cell>
        </row>
        <row r="16113">
          <cell r="A16113" t="str">
            <v>cpos-176d 61.10.300</v>
          </cell>
        </row>
        <row r="16114">
          <cell r="A16114" t="str">
            <v>cpos-176d 61.10.310</v>
          </cell>
        </row>
        <row r="16115">
          <cell r="A16115" t="str">
            <v>cpos-176d 61.10.320</v>
          </cell>
        </row>
        <row r="16116">
          <cell r="A16116" t="str">
            <v>cpos-176d 61.10.380</v>
          </cell>
        </row>
        <row r="16117">
          <cell r="A16117" t="str">
            <v>cpos-176d 61.10.400</v>
          </cell>
        </row>
        <row r="16118">
          <cell r="A16118" t="str">
            <v>cpos-176d 61.10.401</v>
          </cell>
        </row>
        <row r="16119">
          <cell r="A16119" t="str">
            <v>cpos-176d 61.10.402</v>
          </cell>
        </row>
        <row r="16120">
          <cell r="A16120" t="str">
            <v>cpos-176d 61.10.403</v>
          </cell>
        </row>
        <row r="16121">
          <cell r="A16121" t="str">
            <v>cpos-176d 61.10.410</v>
          </cell>
        </row>
        <row r="16122">
          <cell r="A16122" t="str">
            <v>cpos-176d 61.10.420</v>
          </cell>
        </row>
        <row r="16123">
          <cell r="A16123" t="str">
            <v>cpos-176d 61.10.430</v>
          </cell>
        </row>
        <row r="16124">
          <cell r="A16124" t="str">
            <v>cpos-176d 61.10.440</v>
          </cell>
        </row>
        <row r="16125">
          <cell r="A16125" t="str">
            <v>cpos-176d 61.10.510</v>
          </cell>
        </row>
        <row r="16126">
          <cell r="A16126" t="str">
            <v>cpos-176d 61.10.511</v>
          </cell>
        </row>
        <row r="16127">
          <cell r="A16127" t="str">
            <v>cpos-176d 61.10.512</v>
          </cell>
        </row>
        <row r="16128">
          <cell r="A16128" t="str">
            <v>cpos-176d 61.10.513</v>
          </cell>
        </row>
        <row r="16129">
          <cell r="A16129" t="str">
            <v>cpos-176d 61.10.514</v>
          </cell>
        </row>
        <row r="16130">
          <cell r="A16130" t="str">
            <v>cpos-176d 61.10.530</v>
          </cell>
        </row>
        <row r="16131">
          <cell r="A16131" t="str">
            <v>cpos-176d 61.10.550</v>
          </cell>
        </row>
        <row r="16132">
          <cell r="A16132" t="str">
            <v>cpos-176d 61.10.564</v>
          </cell>
        </row>
        <row r="16133">
          <cell r="A16133" t="str">
            <v>cpos-176d 61.10.565</v>
          </cell>
        </row>
        <row r="16134">
          <cell r="A16134" t="str">
            <v>cpos-176d 61.10.566</v>
          </cell>
        </row>
        <row r="16135">
          <cell r="A16135" t="str">
            <v>cpos-176d 61.10.567</v>
          </cell>
        </row>
        <row r="16136">
          <cell r="A16136" t="str">
            <v>cpos-176d 61.10.568</v>
          </cell>
        </row>
        <row r="16137">
          <cell r="A16137" t="str">
            <v>cpos-176d 61.10.569</v>
          </cell>
        </row>
        <row r="16138">
          <cell r="A16138" t="str">
            <v>cpos-176d 61.10.574</v>
          </cell>
        </row>
        <row r="16139">
          <cell r="A16139" t="str">
            <v>cpos-176d 61.10.575</v>
          </cell>
        </row>
        <row r="16140">
          <cell r="A16140" t="str">
            <v>cpos-176d 61.10.576</v>
          </cell>
        </row>
        <row r="16141">
          <cell r="A16141" t="str">
            <v>cpos-176d 61.10.577</v>
          </cell>
        </row>
        <row r="16142">
          <cell r="A16142" t="str">
            <v>cpos-176d 61.10.578</v>
          </cell>
        </row>
        <row r="16143">
          <cell r="A16143" t="str">
            <v>cpos-176d 61.10.581</v>
          </cell>
        </row>
        <row r="16144">
          <cell r="A16144" t="str">
            <v>cpos-176d 61.10.582</v>
          </cell>
        </row>
        <row r="16145">
          <cell r="A16145" t="str">
            <v>cpos-176d 61.10.583</v>
          </cell>
        </row>
        <row r="16146">
          <cell r="A16146" t="str">
            <v>cpos-176d 61.10.584</v>
          </cell>
        </row>
        <row r="16147">
          <cell r="A16147" t="str">
            <v>cpos-176d 61.14</v>
          </cell>
        </row>
        <row r="16148">
          <cell r="A16148" t="str">
            <v>cpos-176d 61.14.005</v>
          </cell>
        </row>
        <row r="16149">
          <cell r="A16149" t="str">
            <v>cpos-176d 61.14.015</v>
          </cell>
        </row>
        <row r="16150">
          <cell r="A16150" t="str">
            <v>cpos-176d 61.14.050</v>
          </cell>
        </row>
        <row r="16151">
          <cell r="A16151" t="str">
            <v>cpos-176d 61.14.070</v>
          </cell>
        </row>
        <row r="16152">
          <cell r="A16152" t="str">
            <v>cpos-176d 61.14.080</v>
          </cell>
        </row>
        <row r="16153">
          <cell r="A16153" t="str">
            <v>cpos-176d 61.14.100</v>
          </cell>
        </row>
        <row r="16154">
          <cell r="A16154" t="str">
            <v>cpos-176d 61.15</v>
          </cell>
        </row>
        <row r="16155">
          <cell r="A16155" t="str">
            <v>cpos-176d 61.15.010</v>
          </cell>
        </row>
        <row r="16156">
          <cell r="A16156" t="str">
            <v>cpos-176d 61.15.020</v>
          </cell>
        </row>
        <row r="16157">
          <cell r="A16157" t="str">
            <v>cpos-176d 61.15.030</v>
          </cell>
        </row>
        <row r="16158">
          <cell r="A16158" t="str">
            <v>cpos-176d 61.15.040</v>
          </cell>
        </row>
        <row r="16159">
          <cell r="A16159" t="str">
            <v>cpos-176d 61.15.050</v>
          </cell>
        </row>
        <row r="16160">
          <cell r="A16160" t="str">
            <v>cpos-176d 61.15.060</v>
          </cell>
        </row>
        <row r="16161">
          <cell r="A16161" t="str">
            <v>cpos-176d 61.15.070</v>
          </cell>
        </row>
        <row r="16162">
          <cell r="A16162" t="str">
            <v>cpos-176d 61.15.080</v>
          </cell>
        </row>
        <row r="16163">
          <cell r="A16163" t="str">
            <v>cpos-176d 61.15.090</v>
          </cell>
        </row>
        <row r="16164">
          <cell r="A16164" t="str">
            <v>cpos-176d 61.15.100</v>
          </cell>
        </row>
        <row r="16165">
          <cell r="A16165" t="str">
            <v>cpos-176d 61.15.110</v>
          </cell>
        </row>
        <row r="16166">
          <cell r="A16166" t="str">
            <v>cpos-176d 61.15.120</v>
          </cell>
        </row>
        <row r="16167">
          <cell r="A16167" t="str">
            <v>cpos-176d 61.15.130</v>
          </cell>
        </row>
        <row r="16168">
          <cell r="A16168" t="str">
            <v>cpos-176d 61.15.140</v>
          </cell>
        </row>
        <row r="16169">
          <cell r="A16169" t="str">
            <v>cpos-176d 61.15.150</v>
          </cell>
        </row>
        <row r="16170">
          <cell r="A16170" t="str">
            <v>cpos-176d 61.15.160</v>
          </cell>
        </row>
        <row r="16171">
          <cell r="A16171" t="str">
            <v>cpos-176d 61.15.162</v>
          </cell>
        </row>
        <row r="16172">
          <cell r="A16172" t="str">
            <v>cpos-176d 61.15.164</v>
          </cell>
        </row>
        <row r="16173">
          <cell r="A16173" t="str">
            <v>cpos-176d 61.15.170</v>
          </cell>
        </row>
        <row r="16174">
          <cell r="A16174" t="str">
            <v>cpos-176d 61.15.172</v>
          </cell>
        </row>
        <row r="16175">
          <cell r="A16175" t="str">
            <v>cpos-176d 61.15.174</v>
          </cell>
        </row>
        <row r="16176">
          <cell r="A16176" t="str">
            <v>cpos-176d 61.15.181</v>
          </cell>
        </row>
        <row r="16177">
          <cell r="A16177" t="str">
            <v>cpos-176d 61.15.191</v>
          </cell>
        </row>
        <row r="16178">
          <cell r="A16178" t="str">
            <v>cpos-176d 61.15.196</v>
          </cell>
        </row>
        <row r="16179">
          <cell r="A16179" t="str">
            <v>cpos-176d 61.15.201</v>
          </cell>
        </row>
        <row r="16180">
          <cell r="A16180" t="str">
            <v>cpos-176d 61.20</v>
          </cell>
        </row>
        <row r="16181">
          <cell r="A16181" t="str">
            <v>cpos-176d 61.20.040</v>
          </cell>
        </row>
        <row r="16182">
          <cell r="A16182" t="str">
            <v>cpos-176d 61.20.092</v>
          </cell>
        </row>
        <row r="16183">
          <cell r="A16183" t="str">
            <v>cpos-176d 61.20.100</v>
          </cell>
        </row>
        <row r="16184">
          <cell r="A16184" t="str">
            <v>cpos-176d 61.20.110</v>
          </cell>
        </row>
        <row r="16185">
          <cell r="A16185" t="str">
            <v>cpos-176d 61.20.120</v>
          </cell>
        </row>
        <row r="16186">
          <cell r="A16186" t="str">
            <v>cpos-176d 61.20.130</v>
          </cell>
        </row>
        <row r="16187">
          <cell r="A16187" t="str">
            <v>cpos-176d 61.20.450</v>
          </cell>
        </row>
        <row r="16188">
          <cell r="A16188" t="str">
            <v>cpos-176d 62</v>
          </cell>
        </row>
        <row r="16189">
          <cell r="A16189" t="str">
            <v>cpos-176d 62.04</v>
          </cell>
        </row>
        <row r="16190">
          <cell r="A16190" t="str">
            <v>cpos-176d 62.04.060</v>
          </cell>
        </row>
        <row r="16191">
          <cell r="A16191" t="str">
            <v>cpos-176d 62.04.070</v>
          </cell>
        </row>
        <row r="16192">
          <cell r="A16192" t="str">
            <v>cpos-176d 62.04.090</v>
          </cell>
        </row>
        <row r="16193">
          <cell r="A16193" t="str">
            <v>cpos-176d 62.20</v>
          </cell>
        </row>
        <row r="16194">
          <cell r="A16194" t="str">
            <v>cpos-176d 62.20.330</v>
          </cell>
        </row>
        <row r="16195">
          <cell r="A16195" t="str">
            <v>cpos-176d 62.20.340</v>
          </cell>
        </row>
        <row r="16196">
          <cell r="A16196" t="str">
            <v>cpos-176d 62.20.350</v>
          </cell>
        </row>
        <row r="16197">
          <cell r="A16197" t="str">
            <v>cpos-176d 65</v>
          </cell>
        </row>
        <row r="16198">
          <cell r="A16198" t="str">
            <v>cpos-176d 65.01</v>
          </cell>
        </row>
        <row r="16199">
          <cell r="A16199" t="str">
            <v>cpos-176d 65.01.210</v>
          </cell>
        </row>
        <row r="16200">
          <cell r="A16200" t="str">
            <v>cpos-176d 65.02</v>
          </cell>
        </row>
        <row r="16201">
          <cell r="A16201" t="str">
            <v>cpos-176d 65.02.100</v>
          </cell>
        </row>
        <row r="16202">
          <cell r="A16202" t="str">
            <v>cpos-176d 66</v>
          </cell>
        </row>
        <row r="16203">
          <cell r="A16203" t="str">
            <v>cpos-176d 66.02</v>
          </cell>
        </row>
        <row r="16204">
          <cell r="A16204" t="str">
            <v>cpos-176d 66.02.060</v>
          </cell>
        </row>
        <row r="16205">
          <cell r="A16205" t="str">
            <v>cpos-176d 66.02.090</v>
          </cell>
        </row>
        <row r="16206">
          <cell r="A16206" t="str">
            <v>cpos-176d 66.02.130</v>
          </cell>
        </row>
        <row r="16207">
          <cell r="A16207" t="str">
            <v>cpos-176d 66.02.239</v>
          </cell>
        </row>
        <row r="16208">
          <cell r="A16208" t="str">
            <v>cpos-176d 66.02.240</v>
          </cell>
        </row>
        <row r="16209">
          <cell r="A16209" t="str">
            <v>cpos-176d 66.02.460</v>
          </cell>
        </row>
        <row r="16210">
          <cell r="A16210" t="str">
            <v>cpos-176d 66.02.500</v>
          </cell>
        </row>
        <row r="16211">
          <cell r="A16211" t="str">
            <v>cpos-176d 66.02.560</v>
          </cell>
        </row>
        <row r="16212">
          <cell r="A16212" t="str">
            <v>cpos-176d 66.08</v>
          </cell>
        </row>
        <row r="16213">
          <cell r="A16213" t="str">
            <v>cpos-176d 66.08.042</v>
          </cell>
        </row>
        <row r="16214">
          <cell r="A16214" t="str">
            <v>cpos-176d 66.08.049</v>
          </cell>
        </row>
        <row r="16215">
          <cell r="A16215" t="str">
            <v>cpos-176d 66.08.061</v>
          </cell>
        </row>
        <row r="16216">
          <cell r="A16216" t="str">
            <v>cpos-176d 66.08.081</v>
          </cell>
        </row>
        <row r="16217">
          <cell r="A16217" t="str">
            <v>cpos-176d 66.08.100</v>
          </cell>
        </row>
        <row r="16218">
          <cell r="A16218" t="str">
            <v>cpos-176d 66.08.110</v>
          </cell>
        </row>
        <row r="16219">
          <cell r="A16219" t="str">
            <v>cpos-176d 66.08.111</v>
          </cell>
        </row>
        <row r="16220">
          <cell r="A16220" t="str">
            <v>cpos-176d 66.08.115</v>
          </cell>
        </row>
        <row r="16221">
          <cell r="A16221" t="str">
            <v>cpos-176d 66.08.131</v>
          </cell>
        </row>
        <row r="16222">
          <cell r="A16222" t="str">
            <v>cpos-176d 66.08.240</v>
          </cell>
        </row>
        <row r="16223">
          <cell r="A16223" t="str">
            <v>cpos-176d 66.08.256</v>
          </cell>
        </row>
        <row r="16224">
          <cell r="A16224" t="str">
            <v>cpos-176d 66.08.260</v>
          </cell>
        </row>
        <row r="16225">
          <cell r="A16225" t="str">
            <v>cpos-176d 66.08.270</v>
          </cell>
        </row>
        <row r="16226">
          <cell r="A16226" t="str">
            <v>cpos-176d 66.08.322</v>
          </cell>
        </row>
        <row r="16227">
          <cell r="A16227" t="str">
            <v>cpos-176d 66.08.340</v>
          </cell>
        </row>
        <row r="16228">
          <cell r="A16228" t="str">
            <v>cpos-176d 66.08.400</v>
          </cell>
        </row>
        <row r="16229">
          <cell r="A16229" t="str">
            <v>cpos-176d 66.08.401</v>
          </cell>
        </row>
        <row r="16230">
          <cell r="A16230" t="str">
            <v>cpos-176d 66.08.600</v>
          </cell>
        </row>
        <row r="16231">
          <cell r="A16231" t="str">
            <v>cpos-176d 66.08.610</v>
          </cell>
        </row>
        <row r="16232">
          <cell r="A16232" t="str">
            <v>cpos-176d 66.08.620</v>
          </cell>
        </row>
        <row r="16233">
          <cell r="A16233" t="str">
            <v>cpos-176d 66.20</v>
          </cell>
        </row>
        <row r="16234">
          <cell r="A16234" t="str">
            <v>cpos-176d 66.20.150</v>
          </cell>
        </row>
        <row r="16235">
          <cell r="A16235" t="str">
            <v>cpos-176d 66.20.170</v>
          </cell>
        </row>
        <row r="16236">
          <cell r="A16236" t="str">
            <v>cpos-176d 66.20.180</v>
          </cell>
        </row>
        <row r="16237">
          <cell r="A16237" t="str">
            <v>cpos-176d 66.20.202</v>
          </cell>
        </row>
        <row r="16238">
          <cell r="A16238" t="str">
            <v>cpos-176d 66.20.212</v>
          </cell>
        </row>
        <row r="16239">
          <cell r="A16239" t="str">
            <v>cpos-176d 66.20.221</v>
          </cell>
        </row>
        <row r="16240">
          <cell r="A16240" t="str">
            <v>cpos-176d 66.20.225</v>
          </cell>
        </row>
        <row r="16241">
          <cell r="A16241" t="str">
            <v>cpos-176d 67</v>
          </cell>
        </row>
        <row r="16242">
          <cell r="A16242" t="str">
            <v>cpos-176d 67.02</v>
          </cell>
        </row>
        <row r="16243">
          <cell r="A16243" t="str">
            <v>cpos-176d 67.02.160</v>
          </cell>
        </row>
        <row r="16244">
          <cell r="A16244" t="str">
            <v>cpos-176d 67.02.210</v>
          </cell>
        </row>
        <row r="16245">
          <cell r="A16245" t="str">
            <v>cpos-176d 67.02.240</v>
          </cell>
        </row>
        <row r="16246">
          <cell r="A16246" t="str">
            <v>cpos-176d 67.02.280</v>
          </cell>
        </row>
        <row r="16247">
          <cell r="A16247" t="str">
            <v>cpos-176d 67.02.301</v>
          </cell>
        </row>
        <row r="16248">
          <cell r="A16248" t="str">
            <v>cpos-176d 67.02.320</v>
          </cell>
        </row>
        <row r="16249">
          <cell r="A16249" t="str">
            <v>cpos-176d 67.02.330</v>
          </cell>
        </row>
        <row r="16250">
          <cell r="A16250" t="str">
            <v>cpos-176d 67.02.400</v>
          </cell>
        </row>
        <row r="16251">
          <cell r="A16251" t="str">
            <v>cpos-176d 67.02.410</v>
          </cell>
        </row>
        <row r="16252">
          <cell r="A16252" t="str">
            <v>cpos-176d 67.02.502</v>
          </cell>
        </row>
        <row r="16253">
          <cell r="A16253" t="str">
            <v>cpos-176d 67.02.503</v>
          </cell>
        </row>
        <row r="16254">
          <cell r="A16254" t="str">
            <v>cpos-176d 68</v>
          </cell>
        </row>
        <row r="16255">
          <cell r="A16255" t="str">
            <v>cpos-176d 68.01</v>
          </cell>
        </row>
        <row r="16256">
          <cell r="A16256" t="str">
            <v>cpos-176d 68.01.600</v>
          </cell>
        </row>
        <row r="16257">
          <cell r="A16257" t="str">
            <v>cpos-176d 68.01.620</v>
          </cell>
        </row>
        <row r="16258">
          <cell r="A16258" t="str">
            <v>cpos-176d 68.01.630</v>
          </cell>
        </row>
        <row r="16259">
          <cell r="A16259" t="str">
            <v>cpos-176d 68.01.640</v>
          </cell>
        </row>
        <row r="16260">
          <cell r="A16260" t="str">
            <v>cpos-176d 68.01.650</v>
          </cell>
        </row>
        <row r="16261">
          <cell r="A16261" t="str">
            <v>cpos-176d 68.01.670</v>
          </cell>
        </row>
        <row r="16262">
          <cell r="A16262" t="str">
            <v>cpos-176d 68.01.730</v>
          </cell>
        </row>
        <row r="16263">
          <cell r="A16263" t="str">
            <v>cpos-176d 68.01.740</v>
          </cell>
        </row>
        <row r="16264">
          <cell r="A16264" t="str">
            <v>cpos-176d 68.01.750</v>
          </cell>
        </row>
        <row r="16265">
          <cell r="A16265" t="str">
            <v>cpos-176d 68.01.760</v>
          </cell>
        </row>
        <row r="16266">
          <cell r="A16266" t="str">
            <v>cpos-176d 68.01.790</v>
          </cell>
        </row>
        <row r="16267">
          <cell r="A16267" t="str">
            <v>cpos-176d 68.01.800</v>
          </cell>
        </row>
        <row r="16268">
          <cell r="A16268" t="str">
            <v>cpos-176d 68.01.810</v>
          </cell>
        </row>
        <row r="16269">
          <cell r="A16269" t="str">
            <v>cpos-176d 68.01.850</v>
          </cell>
        </row>
        <row r="16270">
          <cell r="A16270" t="str">
            <v>cpos-176d 68.02</v>
          </cell>
        </row>
        <row r="16271">
          <cell r="A16271" t="str">
            <v>cpos-176d 68.02.010</v>
          </cell>
        </row>
        <row r="16272">
          <cell r="A16272" t="str">
            <v>cpos-176d 68.02.020</v>
          </cell>
        </row>
        <row r="16273">
          <cell r="A16273" t="str">
            <v>cpos-176d 68.02.030</v>
          </cell>
        </row>
        <row r="16274">
          <cell r="A16274" t="str">
            <v>cpos-176d 68.02.040</v>
          </cell>
        </row>
        <row r="16275">
          <cell r="A16275" t="str">
            <v>cpos-176d 68.02.050</v>
          </cell>
        </row>
        <row r="16276">
          <cell r="A16276" t="str">
            <v>cpos-176d 68.02.060</v>
          </cell>
        </row>
        <row r="16277">
          <cell r="A16277" t="str">
            <v>cpos-176d 68.02.070</v>
          </cell>
        </row>
        <row r="16278">
          <cell r="A16278" t="str">
            <v>cpos-176d 68.02.090</v>
          </cell>
        </row>
        <row r="16279">
          <cell r="A16279" t="str">
            <v>cpos-176d 68.02.100</v>
          </cell>
        </row>
        <row r="16280">
          <cell r="A16280" t="str">
            <v>cpos-176d 68.02.110</v>
          </cell>
        </row>
        <row r="16281">
          <cell r="A16281" t="str">
            <v>cpos-176d 68.02.120</v>
          </cell>
        </row>
        <row r="16282">
          <cell r="A16282" t="str">
            <v>cpos-176d 68.02.140</v>
          </cell>
        </row>
        <row r="16283">
          <cell r="A16283" t="str">
            <v>cpos-176d 68.20</v>
          </cell>
        </row>
        <row r="16284">
          <cell r="A16284" t="str">
            <v>cpos-176d 68.20.010</v>
          </cell>
        </row>
        <row r="16285">
          <cell r="A16285" t="str">
            <v>cpos-176d 68.20.040</v>
          </cell>
        </row>
        <row r="16286">
          <cell r="A16286" t="str">
            <v>cpos-176d 68.20.050</v>
          </cell>
        </row>
        <row r="16287">
          <cell r="A16287" t="str">
            <v>cpos-176d 68.20.120</v>
          </cell>
        </row>
        <row r="16288">
          <cell r="A16288" t="str">
            <v>cpos-176d 69</v>
          </cell>
        </row>
        <row r="16289">
          <cell r="A16289" t="str">
            <v>cpos-176d 69.03</v>
          </cell>
        </row>
        <row r="16290">
          <cell r="A16290" t="str">
            <v>cpos-176d 69.03.090</v>
          </cell>
        </row>
        <row r="16291">
          <cell r="A16291" t="str">
            <v>cpos-176d 69.03.130</v>
          </cell>
        </row>
        <row r="16292">
          <cell r="A16292" t="str">
            <v>cpos-176d 69.03.140</v>
          </cell>
        </row>
        <row r="16293">
          <cell r="A16293" t="str">
            <v>cpos-176d 69.03.310</v>
          </cell>
        </row>
        <row r="16294">
          <cell r="A16294" t="str">
            <v>cpos-176d 69.03.340</v>
          </cell>
        </row>
        <row r="16295">
          <cell r="A16295" t="str">
            <v>cpos-176d 69.03.360</v>
          </cell>
        </row>
        <row r="16296">
          <cell r="A16296" t="str">
            <v>cpos-176d 69.03.400</v>
          </cell>
        </row>
        <row r="16297">
          <cell r="A16297" t="str">
            <v>cpos-176d 69.03.410</v>
          </cell>
        </row>
        <row r="16298">
          <cell r="A16298" t="str">
            <v>cpos-176d 69.03.420</v>
          </cell>
        </row>
        <row r="16299">
          <cell r="A16299" t="str">
            <v>cpos-176d 69.05</v>
          </cell>
        </row>
        <row r="16300">
          <cell r="A16300" t="str">
            <v>cpos-176d 69.05.010</v>
          </cell>
        </row>
        <row r="16301">
          <cell r="A16301" t="str">
            <v>cpos-176d 69.05.040</v>
          </cell>
        </row>
        <row r="16302">
          <cell r="A16302" t="str">
            <v>cpos-176d 69.05.230</v>
          </cell>
        </row>
        <row r="16303">
          <cell r="A16303" t="str">
            <v>cpos-176d 69.06</v>
          </cell>
        </row>
        <row r="16304">
          <cell r="A16304" t="str">
            <v>cpos-176d 69.06.020</v>
          </cell>
        </row>
        <row r="16305">
          <cell r="A16305" t="str">
            <v>cpos-176d 69.06.030</v>
          </cell>
        </row>
        <row r="16306">
          <cell r="A16306" t="str">
            <v>cpos-176d 69.06.040</v>
          </cell>
        </row>
        <row r="16307">
          <cell r="A16307" t="str">
            <v>cpos-176d 69.06.050</v>
          </cell>
        </row>
        <row r="16308">
          <cell r="A16308" t="str">
            <v>cpos-176d 69.06.080</v>
          </cell>
        </row>
        <row r="16309">
          <cell r="A16309" t="str">
            <v>cpos-176d 69.06.100</v>
          </cell>
        </row>
        <row r="16310">
          <cell r="A16310" t="str">
            <v>cpos-176d 69.06.110</v>
          </cell>
        </row>
        <row r="16311">
          <cell r="A16311" t="str">
            <v>cpos-176d 69.06.120</v>
          </cell>
        </row>
        <row r="16312">
          <cell r="A16312" t="str">
            <v>cpos-176d 69.06.200</v>
          </cell>
        </row>
        <row r="16313">
          <cell r="A16313" t="str">
            <v>cpos-176d 69.06.210</v>
          </cell>
        </row>
        <row r="16314">
          <cell r="A16314" t="str">
            <v>cpos-176d 69.06.220</v>
          </cell>
        </row>
        <row r="16315">
          <cell r="A16315" t="str">
            <v>cpos-176d 69.06.240</v>
          </cell>
        </row>
        <row r="16316">
          <cell r="A16316" t="str">
            <v>cpos-176d 69.06.280</v>
          </cell>
        </row>
        <row r="16317">
          <cell r="A16317" t="str">
            <v>cpos-176d 69.06.290</v>
          </cell>
        </row>
        <row r="16318">
          <cell r="A16318" t="str">
            <v>cpos-176d 69.06.300</v>
          </cell>
        </row>
        <row r="16319">
          <cell r="A16319" t="str">
            <v>cpos-176d 69.06.320</v>
          </cell>
        </row>
        <row r="16320">
          <cell r="A16320" t="str">
            <v>cpos-176d 69.06.390</v>
          </cell>
        </row>
        <row r="16321">
          <cell r="A16321" t="str">
            <v>cpos-176d 69.08</v>
          </cell>
        </row>
        <row r="16322">
          <cell r="A16322" t="str">
            <v>cpos-176d 69.08.010</v>
          </cell>
        </row>
        <row r="16323">
          <cell r="A16323" t="str">
            <v>cpos-176d 69.09</v>
          </cell>
        </row>
        <row r="16324">
          <cell r="A16324" t="str">
            <v>cpos-176d 69.09.250</v>
          </cell>
        </row>
        <row r="16325">
          <cell r="A16325" t="str">
            <v>cpos-176d 69.09.260</v>
          </cell>
        </row>
        <row r="16326">
          <cell r="A16326" t="str">
            <v>cpos-176d 69.09.300</v>
          </cell>
        </row>
        <row r="16327">
          <cell r="A16327" t="str">
            <v>cpos-176d 69.09.360</v>
          </cell>
        </row>
        <row r="16328">
          <cell r="A16328" t="str">
            <v>cpos-176d 69.09.370</v>
          </cell>
        </row>
        <row r="16329">
          <cell r="A16329" t="str">
            <v>cpos-176d 69.10</v>
          </cell>
        </row>
        <row r="16330">
          <cell r="A16330" t="str">
            <v>cpos-176d 69.10.130</v>
          </cell>
        </row>
        <row r="16331">
          <cell r="A16331" t="str">
            <v>cpos-176d 69.10.140</v>
          </cell>
        </row>
        <row r="16332">
          <cell r="A16332" t="str">
            <v>cpos-176d 69.20</v>
          </cell>
        </row>
        <row r="16333">
          <cell r="A16333" t="str">
            <v>cpos-176d 69.20.010</v>
          </cell>
        </row>
        <row r="16334">
          <cell r="A16334" t="str">
            <v>cpos-176d 69.20.040</v>
          </cell>
        </row>
        <row r="16335">
          <cell r="A16335" t="str">
            <v>cpos-176d 69.20.050</v>
          </cell>
        </row>
        <row r="16336">
          <cell r="A16336" t="str">
            <v>cpos-176d 69.20.070</v>
          </cell>
        </row>
        <row r="16337">
          <cell r="A16337" t="str">
            <v>cpos-176d 69.20.100</v>
          </cell>
        </row>
        <row r="16338">
          <cell r="A16338" t="str">
            <v>cpos-176d 69.20.110</v>
          </cell>
        </row>
        <row r="16339">
          <cell r="A16339" t="str">
            <v>cpos-176d 69.20.130</v>
          </cell>
        </row>
        <row r="16340">
          <cell r="A16340" t="str">
            <v>cpos-176d 69.20.140</v>
          </cell>
        </row>
        <row r="16341">
          <cell r="A16341" t="str">
            <v>cpos-176d 69.20.170</v>
          </cell>
        </row>
        <row r="16342">
          <cell r="A16342" t="str">
            <v>cpos-176d 69.20.180</v>
          </cell>
        </row>
        <row r="16343">
          <cell r="A16343" t="str">
            <v>cpos-176d 69.20.200</v>
          </cell>
        </row>
        <row r="16344">
          <cell r="A16344" t="str">
            <v>cpos-176d 69.20.210</v>
          </cell>
        </row>
        <row r="16345">
          <cell r="A16345" t="str">
            <v>cpos-176d 69.20.220</v>
          </cell>
        </row>
        <row r="16346">
          <cell r="A16346" t="str">
            <v>cpos-176d 69.20.230</v>
          </cell>
        </row>
        <row r="16347">
          <cell r="A16347" t="str">
            <v>cpos-176d 69.20.240</v>
          </cell>
        </row>
        <row r="16348">
          <cell r="A16348" t="str">
            <v>cpos-176d 69.20.248</v>
          </cell>
        </row>
        <row r="16349">
          <cell r="A16349" t="str">
            <v>cpos-176d 69.20.250</v>
          </cell>
        </row>
        <row r="16350">
          <cell r="A16350" t="str">
            <v>cpos-176d 69.20.260</v>
          </cell>
        </row>
        <row r="16351">
          <cell r="A16351" t="str">
            <v>cpos-176d 69.20.270</v>
          </cell>
        </row>
        <row r="16352">
          <cell r="A16352" t="str">
            <v>cpos-176d 69.20.280</v>
          </cell>
        </row>
        <row r="16353">
          <cell r="A16353" t="str">
            <v>cpos-176d 69.20.290</v>
          </cell>
        </row>
        <row r="16354">
          <cell r="A16354" t="str">
            <v>cpos-176d 69.20.300</v>
          </cell>
        </row>
        <row r="16355">
          <cell r="A16355" t="str">
            <v>cpos-176d 69.20.340</v>
          </cell>
        </row>
        <row r="16356">
          <cell r="A16356" t="str">
            <v>cpos-176d 69.20.350</v>
          </cell>
        </row>
        <row r="16357">
          <cell r="A16357" t="str">
            <v>cpos-176d 97</v>
          </cell>
        </row>
        <row r="16358">
          <cell r="A16358" t="str">
            <v>cpos-176d 97.02</v>
          </cell>
        </row>
        <row r="16359">
          <cell r="A16359" t="str">
            <v>cpos-176d 97.02.030</v>
          </cell>
        </row>
        <row r="16360">
          <cell r="A16360" t="str">
            <v>cpos-176d 97.02.036</v>
          </cell>
        </row>
        <row r="16361">
          <cell r="A16361" t="str">
            <v>cpos-176d 97.02.190</v>
          </cell>
        </row>
        <row r="16362">
          <cell r="A16362" t="str">
            <v>cpos-176d 97.02.193</v>
          </cell>
        </row>
        <row r="16363">
          <cell r="A16363" t="str">
            <v>cpos-176d 97.02.194</v>
          </cell>
        </row>
        <row r="16364">
          <cell r="A16364" t="str">
            <v>cpos-176d 97.02.195</v>
          </cell>
        </row>
        <row r="16365">
          <cell r="A16365" t="str">
            <v>cpos-176d 97.02.196</v>
          </cell>
        </row>
        <row r="16366">
          <cell r="A16366" t="str">
            <v>cpos-176d 97.02.197</v>
          </cell>
        </row>
        <row r="16367">
          <cell r="A16367" t="str">
            <v>cpos-176d 97.02.198</v>
          </cell>
        </row>
        <row r="16368">
          <cell r="A16368" t="str">
            <v>cpos-176d 97.02.210</v>
          </cell>
        </row>
        <row r="16369">
          <cell r="A16369" t="str">
            <v>cpos-176d 97.03</v>
          </cell>
        </row>
        <row r="16370">
          <cell r="A16370" t="str">
            <v>cpos-176d 97.03.010</v>
          </cell>
        </row>
        <row r="16371">
          <cell r="A16371" t="str">
            <v>cpos-176d 97.04</v>
          </cell>
        </row>
        <row r="16372">
          <cell r="A16372" t="str">
            <v>cpos-176d 97.04.010</v>
          </cell>
        </row>
        <row r="16373">
          <cell r="A16373" t="str">
            <v>cpos-176d 97.04.020</v>
          </cell>
        </row>
        <row r="16374">
          <cell r="A16374" t="str">
            <v>cpos-176d 97.05</v>
          </cell>
        </row>
        <row r="16375">
          <cell r="A16375" t="str">
            <v>cpos-176d 97.05.070</v>
          </cell>
        </row>
        <row r="16376">
          <cell r="A16376" t="str">
            <v>cpos-176d 97.05.080</v>
          </cell>
        </row>
        <row r="16377">
          <cell r="A16377" t="str">
            <v>cpos-176d 97.05.100</v>
          </cell>
        </row>
        <row r="16378">
          <cell r="A16378" t="str">
            <v>cpos-176d 97.05.130</v>
          </cell>
        </row>
        <row r="16379">
          <cell r="A16379" t="str">
            <v>cpos-176d 97.05.140</v>
          </cell>
        </row>
        <row r="16380">
          <cell r="A16380" t="str">
            <v>cpos-176d 98</v>
          </cell>
        </row>
        <row r="16381">
          <cell r="A16381" t="str">
            <v>cpos-176d 98.02</v>
          </cell>
        </row>
        <row r="16382">
          <cell r="A16382" t="str">
            <v>cpos-176d 98.02.210</v>
          </cell>
        </row>
      </sheetData>
      <sheetData sheetId="2"/>
      <sheetData sheetId="3"/>
      <sheetData sheetId="4"/>
      <sheetData sheetId="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9.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8.bin"/><Relationship Id="rId6"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18" Type="http://schemas.openxmlformats.org/officeDocument/2006/relationships/ctrlProp" Target="../ctrlProps/ctrlProp63.xml"/><Relationship Id="rId3" Type="http://schemas.openxmlformats.org/officeDocument/2006/relationships/vmlDrawing" Target="../drawings/vmlDrawing2.vml"/><Relationship Id="rId21" Type="http://schemas.openxmlformats.org/officeDocument/2006/relationships/ctrlProp" Target="../ctrlProps/ctrlProp66.xml"/><Relationship Id="rId7" Type="http://schemas.openxmlformats.org/officeDocument/2006/relationships/ctrlProp" Target="../ctrlProps/ctrlProp52.xml"/><Relationship Id="rId12" Type="http://schemas.openxmlformats.org/officeDocument/2006/relationships/ctrlProp" Target="../ctrlProps/ctrlProp57.xml"/><Relationship Id="rId17" Type="http://schemas.openxmlformats.org/officeDocument/2006/relationships/ctrlProp" Target="../ctrlProps/ctrlProp62.xml"/><Relationship Id="rId2" Type="http://schemas.openxmlformats.org/officeDocument/2006/relationships/drawing" Target="../drawings/drawing10.xml"/><Relationship Id="rId16" Type="http://schemas.openxmlformats.org/officeDocument/2006/relationships/ctrlProp" Target="../ctrlProps/ctrlProp61.xml"/><Relationship Id="rId20" Type="http://schemas.openxmlformats.org/officeDocument/2006/relationships/ctrlProp" Target="../ctrlProps/ctrlProp65.xml"/><Relationship Id="rId1" Type="http://schemas.openxmlformats.org/officeDocument/2006/relationships/printerSettings" Target="../printerSettings/printerSettings9.bin"/><Relationship Id="rId6" Type="http://schemas.openxmlformats.org/officeDocument/2006/relationships/ctrlProp" Target="../ctrlProps/ctrlProp51.xml"/><Relationship Id="rId11" Type="http://schemas.openxmlformats.org/officeDocument/2006/relationships/ctrlProp" Target="../ctrlProps/ctrlProp56.xml"/><Relationship Id="rId24" Type="http://schemas.openxmlformats.org/officeDocument/2006/relationships/ctrlProp" Target="../ctrlProps/ctrlProp69.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10" Type="http://schemas.openxmlformats.org/officeDocument/2006/relationships/ctrlProp" Target="../ctrlProps/ctrlProp55.xml"/><Relationship Id="rId19" Type="http://schemas.openxmlformats.org/officeDocument/2006/relationships/ctrlProp" Target="../ctrlProps/ctrlProp64.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H4121"/>
  <sheetViews>
    <sheetView view="pageBreakPreview" topLeftCell="A179" zoomScale="95" zoomScaleNormal="100" zoomScalePageLayoutView="95" workbookViewId="0">
      <selection activeCell="L195" sqref="L195"/>
    </sheetView>
  </sheetViews>
  <sheetFormatPr defaultColWidth="9" defaultRowHeight="12.75" x14ac:dyDescent="0.2"/>
  <cols>
    <col min="1" max="2" width="13.140625" customWidth="1"/>
    <col min="3" max="3" width="48.42578125" customWidth="1"/>
    <col min="4" max="4" width="15.140625" customWidth="1"/>
    <col min="5" max="5" width="13.140625" customWidth="1"/>
    <col min="6" max="6" width="17.7109375" customWidth="1"/>
    <col min="7" max="7" width="16.42578125" customWidth="1"/>
  </cols>
  <sheetData>
    <row r="1" spans="1:8" ht="16.5" x14ac:dyDescent="0.2">
      <c r="A1" s="1"/>
      <c r="B1" s="1"/>
      <c r="C1" s="407" t="s">
        <v>0</v>
      </c>
      <c r="D1" s="407"/>
      <c r="E1" s="407"/>
      <c r="F1" s="407"/>
      <c r="G1" s="407"/>
      <c r="H1" s="2"/>
    </row>
    <row r="2" spans="1:8" ht="16.5" customHeight="1" x14ac:dyDescent="0.2">
      <c r="A2" s="407" t="s">
        <v>1</v>
      </c>
      <c r="B2" s="407"/>
      <c r="C2" s="407"/>
      <c r="D2" s="407"/>
      <c r="E2" s="407"/>
      <c r="F2" s="407"/>
      <c r="G2" s="407"/>
      <c r="H2" s="2"/>
    </row>
    <row r="3" spans="1:8" ht="15" customHeight="1" x14ac:dyDescent="0.2">
      <c r="A3" s="408" t="s">
        <v>2</v>
      </c>
      <c r="B3" s="408"/>
      <c r="C3" s="408"/>
      <c r="D3" s="408"/>
      <c r="E3" s="408"/>
      <c r="F3" s="408"/>
      <c r="G3" s="408"/>
      <c r="H3" s="2"/>
    </row>
    <row r="4" spans="1:8" ht="15.75" customHeight="1" x14ac:dyDescent="0.2">
      <c r="A4" s="409" t="s">
        <v>3</v>
      </c>
      <c r="B4" s="409"/>
      <c r="C4" s="409"/>
      <c r="D4" s="409"/>
      <c r="E4" s="409"/>
      <c r="F4" s="409"/>
      <c r="G4" s="409"/>
      <c r="H4" s="2"/>
    </row>
    <row r="5" spans="1:8" ht="15" x14ac:dyDescent="0.25">
      <c r="A5" s="3"/>
      <c r="B5" s="3"/>
      <c r="C5" s="4"/>
      <c r="D5" s="4"/>
      <c r="E5" s="5"/>
      <c r="F5" s="6"/>
      <c r="G5" s="7" t="s">
        <v>4</v>
      </c>
      <c r="H5" s="2"/>
    </row>
    <row r="6" spans="1:8" ht="15" x14ac:dyDescent="0.2">
      <c r="A6" s="3"/>
      <c r="B6" s="3"/>
      <c r="C6" s="8"/>
      <c r="D6" s="9"/>
      <c r="E6" s="5"/>
      <c r="F6" s="7" t="s">
        <v>5</v>
      </c>
      <c r="G6" s="10" t="s">
        <v>6</v>
      </c>
      <c r="H6" s="2"/>
    </row>
    <row r="7" spans="1:8" ht="15" x14ac:dyDescent="0.25">
      <c r="A7" s="3"/>
      <c r="B7" s="3"/>
      <c r="C7" s="8"/>
      <c r="D7" s="11" t="s">
        <v>7</v>
      </c>
      <c r="E7" s="12">
        <v>0</v>
      </c>
      <c r="F7" s="13" t="s">
        <v>8</v>
      </c>
      <c r="G7" s="14">
        <v>0.9778</v>
      </c>
      <c r="H7" s="2"/>
    </row>
    <row r="8" spans="1:8" ht="15" x14ac:dyDescent="0.2">
      <c r="A8" s="15" t="s">
        <v>9</v>
      </c>
      <c r="B8" s="16"/>
      <c r="C8" s="17" t="s">
        <v>10</v>
      </c>
      <c r="D8" s="18" t="s">
        <v>11</v>
      </c>
      <c r="E8" s="19" t="s">
        <v>12</v>
      </c>
      <c r="F8" s="19" t="s">
        <v>13</v>
      </c>
      <c r="G8" s="19" t="s">
        <v>14</v>
      </c>
      <c r="H8" s="20"/>
    </row>
    <row r="9" spans="1:8" ht="15" x14ac:dyDescent="0.2">
      <c r="A9" s="21" t="s">
        <v>15</v>
      </c>
      <c r="B9" s="21"/>
      <c r="C9" s="22" t="s">
        <v>16</v>
      </c>
      <c r="D9" s="23"/>
      <c r="E9" s="24"/>
      <c r="F9" s="24"/>
      <c r="G9" s="24"/>
      <c r="H9" s="2">
        <v>2</v>
      </c>
    </row>
    <row r="10" spans="1:8" ht="15" x14ac:dyDescent="0.2">
      <c r="A10" s="25" t="s">
        <v>17</v>
      </c>
      <c r="B10" s="25"/>
      <c r="C10" s="26" t="s">
        <v>18</v>
      </c>
      <c r="D10" s="27"/>
      <c r="E10" s="28"/>
      <c r="F10" s="28"/>
      <c r="G10" s="28"/>
      <c r="H10" s="2">
        <v>5</v>
      </c>
    </row>
    <row r="11" spans="1:8" ht="45" x14ac:dyDescent="0.2">
      <c r="A11" s="25" t="s">
        <v>19</v>
      </c>
      <c r="B11" s="25"/>
      <c r="C11" s="26" t="s">
        <v>20</v>
      </c>
      <c r="D11" s="27" t="s">
        <v>21</v>
      </c>
      <c r="E11" s="28"/>
      <c r="F11" s="28">
        <v>5388.88</v>
      </c>
      <c r="G11" s="28">
        <v>5388.88</v>
      </c>
      <c r="H11" s="2">
        <v>9</v>
      </c>
    </row>
    <row r="12" spans="1:8" ht="45" x14ac:dyDescent="0.2">
      <c r="A12" s="25" t="s">
        <v>22</v>
      </c>
      <c r="B12" s="25"/>
      <c r="C12" s="26" t="s">
        <v>23</v>
      </c>
      <c r="D12" s="27" t="s">
        <v>21</v>
      </c>
      <c r="E12" s="28"/>
      <c r="F12" s="28">
        <v>7166.17</v>
      </c>
      <c r="G12" s="28">
        <v>7166.17</v>
      </c>
      <c r="H12" s="2">
        <v>9</v>
      </c>
    </row>
    <row r="13" spans="1:8" ht="45" x14ac:dyDescent="0.2">
      <c r="A13" s="25" t="s">
        <v>24</v>
      </c>
      <c r="B13" s="25"/>
      <c r="C13" s="26" t="s">
        <v>25</v>
      </c>
      <c r="D13" s="27" t="s">
        <v>21</v>
      </c>
      <c r="E13" s="28"/>
      <c r="F13" s="28">
        <v>12241.41</v>
      </c>
      <c r="G13" s="28">
        <v>12241.41</v>
      </c>
      <c r="H13" s="2">
        <v>9</v>
      </c>
    </row>
    <row r="14" spans="1:8" ht="45" x14ac:dyDescent="0.2">
      <c r="A14" s="25" t="s">
        <v>26</v>
      </c>
      <c r="B14" s="25"/>
      <c r="C14" s="26" t="s">
        <v>27</v>
      </c>
      <c r="D14" s="27" t="s">
        <v>21</v>
      </c>
      <c r="E14" s="28"/>
      <c r="F14" s="28">
        <v>16784.41</v>
      </c>
      <c r="G14" s="28">
        <v>16784.41</v>
      </c>
      <c r="H14" s="2">
        <v>9</v>
      </c>
    </row>
    <row r="15" spans="1:8" ht="45" x14ac:dyDescent="0.2">
      <c r="A15" s="25" t="s">
        <v>28</v>
      </c>
      <c r="B15" s="25"/>
      <c r="C15" s="26" t="s">
        <v>29</v>
      </c>
      <c r="D15" s="27" t="s">
        <v>21</v>
      </c>
      <c r="E15" s="28"/>
      <c r="F15" s="28">
        <v>19559.64</v>
      </c>
      <c r="G15" s="28">
        <v>19559.64</v>
      </c>
      <c r="H15" s="2">
        <v>9</v>
      </c>
    </row>
    <row r="16" spans="1:8" ht="15" x14ac:dyDescent="0.2">
      <c r="A16" s="25" t="s">
        <v>30</v>
      </c>
      <c r="B16" s="25"/>
      <c r="C16" s="26" t="s">
        <v>31</v>
      </c>
      <c r="D16" s="27"/>
      <c r="E16" s="28"/>
      <c r="F16" s="28"/>
      <c r="G16" s="28"/>
      <c r="H16" s="2">
        <v>5</v>
      </c>
    </row>
    <row r="17" spans="1:8" ht="45" x14ac:dyDescent="0.2">
      <c r="A17" s="25" t="s">
        <v>32</v>
      </c>
      <c r="B17" s="25"/>
      <c r="C17" s="26" t="s">
        <v>33</v>
      </c>
      <c r="D17" s="27" t="s">
        <v>21</v>
      </c>
      <c r="E17" s="28"/>
      <c r="F17" s="28">
        <v>6882.8</v>
      </c>
      <c r="G17" s="28">
        <v>6882.8</v>
      </c>
      <c r="H17" s="2">
        <v>9</v>
      </c>
    </row>
    <row r="18" spans="1:8" ht="60" x14ac:dyDescent="0.2">
      <c r="A18" s="25" t="s">
        <v>34</v>
      </c>
      <c r="B18" s="25"/>
      <c r="C18" s="26" t="s">
        <v>35</v>
      </c>
      <c r="D18" s="27" t="s">
        <v>21</v>
      </c>
      <c r="E18" s="28"/>
      <c r="F18" s="28">
        <v>11658.08</v>
      </c>
      <c r="G18" s="28">
        <v>11658.08</v>
      </c>
      <c r="H18" s="2">
        <v>9</v>
      </c>
    </row>
    <row r="19" spans="1:8" ht="60" x14ac:dyDescent="0.2">
      <c r="A19" s="25" t="s">
        <v>36</v>
      </c>
      <c r="B19" s="25"/>
      <c r="C19" s="26" t="s">
        <v>37</v>
      </c>
      <c r="D19" s="27" t="s">
        <v>21</v>
      </c>
      <c r="E19" s="28"/>
      <c r="F19" s="28">
        <v>15775.6</v>
      </c>
      <c r="G19" s="28">
        <v>15775.6</v>
      </c>
      <c r="H19" s="2">
        <v>9</v>
      </c>
    </row>
    <row r="20" spans="1:8" ht="60" x14ac:dyDescent="0.2">
      <c r="A20" s="25" t="s">
        <v>38</v>
      </c>
      <c r="B20" s="25"/>
      <c r="C20" s="26" t="s">
        <v>39</v>
      </c>
      <c r="D20" s="27" t="s">
        <v>21</v>
      </c>
      <c r="E20" s="28"/>
      <c r="F20" s="28">
        <v>20983.4</v>
      </c>
      <c r="G20" s="28">
        <v>20983.4</v>
      </c>
      <c r="H20" s="2">
        <v>9</v>
      </c>
    </row>
    <row r="21" spans="1:8" ht="15" x14ac:dyDescent="0.2">
      <c r="A21" s="25" t="s">
        <v>40</v>
      </c>
      <c r="B21" s="25"/>
      <c r="C21" s="26" t="s">
        <v>41</v>
      </c>
      <c r="D21" s="27"/>
      <c r="E21" s="28"/>
      <c r="F21" s="28"/>
      <c r="G21" s="28"/>
      <c r="H21" s="2">
        <v>5</v>
      </c>
    </row>
    <row r="22" spans="1:8" ht="15" x14ac:dyDescent="0.2">
      <c r="A22" s="25" t="s">
        <v>42</v>
      </c>
      <c r="B22" s="25"/>
      <c r="C22" s="26" t="s">
        <v>43</v>
      </c>
      <c r="D22" s="27" t="s">
        <v>21</v>
      </c>
      <c r="E22" s="28"/>
      <c r="F22" s="28">
        <v>2711.35</v>
      </c>
      <c r="G22" s="28">
        <v>2711.35</v>
      </c>
      <c r="H22" s="2">
        <v>9</v>
      </c>
    </row>
    <row r="23" spans="1:8" ht="15" x14ac:dyDescent="0.2">
      <c r="A23" s="25" t="s">
        <v>44</v>
      </c>
      <c r="B23" s="25"/>
      <c r="C23" s="26" t="s">
        <v>45</v>
      </c>
      <c r="D23" s="27" t="s">
        <v>21</v>
      </c>
      <c r="E23" s="28"/>
      <c r="F23" s="28">
        <v>3665.44</v>
      </c>
      <c r="G23" s="28">
        <v>3665.44</v>
      </c>
      <c r="H23" s="2">
        <v>9</v>
      </c>
    </row>
    <row r="24" spans="1:8" ht="15" x14ac:dyDescent="0.2">
      <c r="A24" s="25" t="s">
        <v>46</v>
      </c>
      <c r="B24" s="25"/>
      <c r="C24" s="26" t="s">
        <v>47</v>
      </c>
      <c r="D24" s="27" t="s">
        <v>21</v>
      </c>
      <c r="E24" s="28"/>
      <c r="F24" s="28">
        <v>1988.49</v>
      </c>
      <c r="G24" s="28">
        <v>1988.49</v>
      </c>
      <c r="H24" s="2">
        <v>9</v>
      </c>
    </row>
    <row r="25" spans="1:8" ht="15" x14ac:dyDescent="0.2">
      <c r="A25" s="25" t="s">
        <v>48</v>
      </c>
      <c r="B25" s="25"/>
      <c r="C25" s="26" t="s">
        <v>49</v>
      </c>
      <c r="D25" s="27" t="s">
        <v>21</v>
      </c>
      <c r="E25" s="28"/>
      <c r="F25" s="28">
        <v>2720.63</v>
      </c>
      <c r="G25" s="28">
        <v>2720.63</v>
      </c>
      <c r="H25" s="2">
        <v>9</v>
      </c>
    </row>
    <row r="26" spans="1:8" ht="30" x14ac:dyDescent="0.2">
      <c r="A26" s="25" t="s">
        <v>50</v>
      </c>
      <c r="B26" s="25"/>
      <c r="C26" s="26" t="s">
        <v>51</v>
      </c>
      <c r="D26" s="27" t="s">
        <v>21</v>
      </c>
      <c r="E26" s="28"/>
      <c r="F26" s="28">
        <v>853.67</v>
      </c>
      <c r="G26" s="28">
        <v>853.67</v>
      </c>
      <c r="H26" s="2">
        <v>9</v>
      </c>
    </row>
    <row r="27" spans="1:8" ht="30" x14ac:dyDescent="0.2">
      <c r="A27" s="25" t="s">
        <v>52</v>
      </c>
      <c r="B27" s="25"/>
      <c r="C27" s="26" t="s">
        <v>53</v>
      </c>
      <c r="D27" s="27" t="s">
        <v>21</v>
      </c>
      <c r="E27" s="28"/>
      <c r="F27" s="28">
        <v>1136.33</v>
      </c>
      <c r="G27" s="28">
        <v>1136.33</v>
      </c>
      <c r="H27" s="2">
        <v>9</v>
      </c>
    </row>
    <row r="28" spans="1:8" ht="30" x14ac:dyDescent="0.2">
      <c r="A28" s="25" t="s">
        <v>54</v>
      </c>
      <c r="B28" s="25"/>
      <c r="C28" s="26" t="s">
        <v>55</v>
      </c>
      <c r="D28" s="27" t="s">
        <v>21</v>
      </c>
      <c r="E28" s="28"/>
      <c r="F28" s="28">
        <v>947.94</v>
      </c>
      <c r="G28" s="28">
        <v>947.94</v>
      </c>
      <c r="H28" s="2">
        <v>9</v>
      </c>
    </row>
    <row r="29" spans="1:8" ht="30" x14ac:dyDescent="0.2">
      <c r="A29" s="25" t="s">
        <v>56</v>
      </c>
      <c r="B29" s="25"/>
      <c r="C29" s="26" t="s">
        <v>57</v>
      </c>
      <c r="D29" s="27" t="s">
        <v>21</v>
      </c>
      <c r="E29" s="28"/>
      <c r="F29" s="28">
        <v>1314.36</v>
      </c>
      <c r="G29" s="28">
        <v>1314.36</v>
      </c>
      <c r="H29" s="2">
        <v>9</v>
      </c>
    </row>
    <row r="30" spans="1:8" ht="15" x14ac:dyDescent="0.2">
      <c r="A30" s="25" t="s">
        <v>58</v>
      </c>
      <c r="B30" s="25"/>
      <c r="C30" s="26" t="s">
        <v>59</v>
      </c>
      <c r="D30" s="27" t="s">
        <v>21</v>
      </c>
      <c r="E30" s="28"/>
      <c r="F30" s="28">
        <v>1824.62</v>
      </c>
      <c r="G30" s="28">
        <v>1824.62</v>
      </c>
      <c r="H30" s="2">
        <v>9</v>
      </c>
    </row>
    <row r="31" spans="1:8" ht="15" x14ac:dyDescent="0.2">
      <c r="A31" s="25" t="s">
        <v>60</v>
      </c>
      <c r="B31" s="25"/>
      <c r="C31" s="26" t="s">
        <v>61</v>
      </c>
      <c r="D31" s="27" t="s">
        <v>21</v>
      </c>
      <c r="E31" s="28"/>
      <c r="F31" s="28">
        <v>2487.16</v>
      </c>
      <c r="G31" s="28">
        <v>2487.16</v>
      </c>
      <c r="H31" s="2">
        <v>9</v>
      </c>
    </row>
    <row r="32" spans="1:8" ht="30" x14ac:dyDescent="0.2">
      <c r="A32" s="25" t="s">
        <v>62</v>
      </c>
      <c r="B32" s="25"/>
      <c r="C32" s="26" t="s">
        <v>63</v>
      </c>
      <c r="D32" s="27" t="s">
        <v>21</v>
      </c>
      <c r="E32" s="28"/>
      <c r="F32" s="28">
        <v>1575.18</v>
      </c>
      <c r="G32" s="28">
        <v>1575.18</v>
      </c>
      <c r="H32" s="2">
        <v>9</v>
      </c>
    </row>
    <row r="33" spans="1:8" ht="30" x14ac:dyDescent="0.2">
      <c r="A33" s="25" t="s">
        <v>64</v>
      </c>
      <c r="B33" s="25"/>
      <c r="C33" s="26" t="s">
        <v>65</v>
      </c>
      <c r="D33" s="27" t="s">
        <v>21</v>
      </c>
      <c r="E33" s="28"/>
      <c r="F33" s="28">
        <v>2035.97</v>
      </c>
      <c r="G33" s="28">
        <v>2035.97</v>
      </c>
      <c r="H33" s="2">
        <v>9</v>
      </c>
    </row>
    <row r="34" spans="1:8" ht="15" x14ac:dyDescent="0.2">
      <c r="A34" s="25" t="s">
        <v>66</v>
      </c>
      <c r="B34" s="25"/>
      <c r="C34" s="26" t="s">
        <v>67</v>
      </c>
      <c r="D34" s="27"/>
      <c r="E34" s="28"/>
      <c r="F34" s="28"/>
      <c r="G34" s="28"/>
      <c r="H34" s="2">
        <v>5</v>
      </c>
    </row>
    <row r="35" spans="1:8" ht="45" x14ac:dyDescent="0.2">
      <c r="A35" s="25" t="s">
        <v>68</v>
      </c>
      <c r="B35" s="25"/>
      <c r="C35" s="26" t="s">
        <v>69</v>
      </c>
      <c r="D35" s="27" t="s">
        <v>70</v>
      </c>
      <c r="E35" s="28">
        <v>1217.58</v>
      </c>
      <c r="F35" s="28"/>
      <c r="G35" s="28">
        <v>1217.58</v>
      </c>
      <c r="H35" s="2">
        <v>9</v>
      </c>
    </row>
    <row r="36" spans="1:8" ht="30" x14ac:dyDescent="0.2">
      <c r="A36" s="25" t="s">
        <v>71</v>
      </c>
      <c r="B36" s="25"/>
      <c r="C36" s="26" t="s">
        <v>72</v>
      </c>
      <c r="D36" s="27" t="s">
        <v>73</v>
      </c>
      <c r="E36" s="28">
        <v>0.05</v>
      </c>
      <c r="F36" s="28">
        <v>0.13</v>
      </c>
      <c r="G36" s="28">
        <v>0.18</v>
      </c>
      <c r="H36" s="2">
        <v>9</v>
      </c>
    </row>
    <row r="37" spans="1:8" ht="45" x14ac:dyDescent="0.2">
      <c r="A37" s="25" t="s">
        <v>74</v>
      </c>
      <c r="B37" s="25"/>
      <c r="C37" s="26" t="s">
        <v>75</v>
      </c>
      <c r="D37" s="27" t="s">
        <v>73</v>
      </c>
      <c r="E37" s="28">
        <v>0.51</v>
      </c>
      <c r="F37" s="28">
        <v>0.44</v>
      </c>
      <c r="G37" s="28">
        <v>0.95</v>
      </c>
      <c r="H37" s="2">
        <v>9</v>
      </c>
    </row>
    <row r="38" spans="1:8" ht="45" x14ac:dyDescent="0.2">
      <c r="A38" s="25" t="s">
        <v>76</v>
      </c>
      <c r="B38" s="25"/>
      <c r="C38" s="26" t="s">
        <v>77</v>
      </c>
      <c r="D38" s="27" t="s">
        <v>73</v>
      </c>
      <c r="E38" s="28">
        <v>0.39</v>
      </c>
      <c r="F38" s="28">
        <v>0.35</v>
      </c>
      <c r="G38" s="28">
        <v>0.74</v>
      </c>
      <c r="H38" s="2">
        <v>9</v>
      </c>
    </row>
    <row r="39" spans="1:8" ht="45" x14ac:dyDescent="0.2">
      <c r="A39" s="25" t="s">
        <v>78</v>
      </c>
      <c r="B39" s="25"/>
      <c r="C39" s="26" t="s">
        <v>79</v>
      </c>
      <c r="D39" s="27" t="s">
        <v>73</v>
      </c>
      <c r="E39" s="28">
        <v>0.33</v>
      </c>
      <c r="F39" s="28">
        <v>0.28000000000000003</v>
      </c>
      <c r="G39" s="28">
        <v>0.61</v>
      </c>
      <c r="H39" s="2">
        <v>9</v>
      </c>
    </row>
    <row r="40" spans="1:8" ht="45" x14ac:dyDescent="0.2">
      <c r="A40" s="25" t="s">
        <v>80</v>
      </c>
      <c r="B40" s="25"/>
      <c r="C40" s="26" t="s">
        <v>81</v>
      </c>
      <c r="D40" s="27" t="s">
        <v>73</v>
      </c>
      <c r="E40" s="28">
        <v>0.44</v>
      </c>
      <c r="F40" s="28">
        <v>0.38</v>
      </c>
      <c r="G40" s="28">
        <v>0.82</v>
      </c>
      <c r="H40" s="2">
        <v>9</v>
      </c>
    </row>
    <row r="41" spans="1:8" ht="45" x14ac:dyDescent="0.2">
      <c r="A41" s="25" t="s">
        <v>82</v>
      </c>
      <c r="B41" s="25"/>
      <c r="C41" s="26" t="s">
        <v>83</v>
      </c>
      <c r="D41" s="27" t="s">
        <v>73</v>
      </c>
      <c r="E41" s="28">
        <v>0.21</v>
      </c>
      <c r="F41" s="28">
        <v>0.43</v>
      </c>
      <c r="G41" s="28">
        <v>0.64</v>
      </c>
      <c r="H41" s="2">
        <v>9</v>
      </c>
    </row>
    <row r="42" spans="1:8" ht="30" x14ac:dyDescent="0.2">
      <c r="A42" s="25" t="s">
        <v>84</v>
      </c>
      <c r="B42" s="25"/>
      <c r="C42" s="26" t="s">
        <v>85</v>
      </c>
      <c r="D42" s="27" t="s">
        <v>73</v>
      </c>
      <c r="E42" s="28">
        <v>0.27</v>
      </c>
      <c r="F42" s="28">
        <v>0.24</v>
      </c>
      <c r="G42" s="28">
        <v>0.51</v>
      </c>
      <c r="H42" s="2">
        <v>9</v>
      </c>
    </row>
    <row r="43" spans="1:8" ht="45" x14ac:dyDescent="0.2">
      <c r="A43" s="25" t="s">
        <v>86</v>
      </c>
      <c r="B43" s="25"/>
      <c r="C43" s="26" t="s">
        <v>87</v>
      </c>
      <c r="D43" s="27" t="s">
        <v>73</v>
      </c>
      <c r="E43" s="28">
        <v>0.38</v>
      </c>
      <c r="F43" s="28">
        <v>0.35</v>
      </c>
      <c r="G43" s="28">
        <v>0.73</v>
      </c>
      <c r="H43" s="2">
        <v>9</v>
      </c>
    </row>
    <row r="44" spans="1:8" ht="45" x14ac:dyDescent="0.2">
      <c r="A44" s="25" t="s">
        <v>88</v>
      </c>
      <c r="B44" s="25"/>
      <c r="C44" s="26" t="s">
        <v>89</v>
      </c>
      <c r="D44" s="27" t="s">
        <v>73</v>
      </c>
      <c r="E44" s="28">
        <v>0.34</v>
      </c>
      <c r="F44" s="28">
        <v>0.28999999999999998</v>
      </c>
      <c r="G44" s="28">
        <v>0.63</v>
      </c>
      <c r="H44" s="2">
        <v>9</v>
      </c>
    </row>
    <row r="45" spans="1:8" ht="45" x14ac:dyDescent="0.2">
      <c r="A45" s="25" t="s">
        <v>90</v>
      </c>
      <c r="B45" s="25"/>
      <c r="C45" s="26" t="s">
        <v>91</v>
      </c>
      <c r="D45" s="27" t="s">
        <v>73</v>
      </c>
      <c r="E45" s="28">
        <v>0.33</v>
      </c>
      <c r="F45" s="28">
        <v>0.28000000000000003</v>
      </c>
      <c r="G45" s="28">
        <v>0.61</v>
      </c>
      <c r="H45" s="2">
        <v>9</v>
      </c>
    </row>
    <row r="46" spans="1:8" ht="45" x14ac:dyDescent="0.2">
      <c r="A46" s="25" t="s">
        <v>92</v>
      </c>
      <c r="B46" s="25"/>
      <c r="C46" s="26" t="s">
        <v>93</v>
      </c>
      <c r="D46" s="27" t="s">
        <v>73</v>
      </c>
      <c r="E46" s="28">
        <v>0.54</v>
      </c>
      <c r="F46" s="28">
        <v>0.46</v>
      </c>
      <c r="G46" s="28">
        <v>1</v>
      </c>
      <c r="H46" s="2">
        <v>9</v>
      </c>
    </row>
    <row r="47" spans="1:8" ht="45" x14ac:dyDescent="0.2">
      <c r="A47" s="25" t="s">
        <v>94</v>
      </c>
      <c r="B47" s="25"/>
      <c r="C47" s="26" t="s">
        <v>95</v>
      </c>
      <c r="D47" s="27" t="s">
        <v>73</v>
      </c>
      <c r="E47" s="28">
        <v>0.43</v>
      </c>
      <c r="F47" s="28">
        <v>0.37</v>
      </c>
      <c r="G47" s="28">
        <v>0.8</v>
      </c>
      <c r="H47" s="2">
        <v>9</v>
      </c>
    </row>
    <row r="48" spans="1:8" ht="45" x14ac:dyDescent="0.2">
      <c r="A48" s="25" t="s">
        <v>96</v>
      </c>
      <c r="B48" s="25"/>
      <c r="C48" s="26" t="s">
        <v>97</v>
      </c>
      <c r="D48" s="27" t="s">
        <v>73</v>
      </c>
      <c r="E48" s="28">
        <v>0.34</v>
      </c>
      <c r="F48" s="28">
        <v>0.28999999999999998</v>
      </c>
      <c r="G48" s="28">
        <v>0.63</v>
      </c>
      <c r="H48" s="2">
        <v>9</v>
      </c>
    </row>
    <row r="49" spans="1:8" ht="45" x14ac:dyDescent="0.2">
      <c r="A49" s="25" t="s">
        <v>98</v>
      </c>
      <c r="B49" s="25"/>
      <c r="C49" s="26" t="s">
        <v>99</v>
      </c>
      <c r="D49" s="27" t="s">
        <v>73</v>
      </c>
      <c r="E49" s="28">
        <v>0.45</v>
      </c>
      <c r="F49" s="28">
        <v>0.39</v>
      </c>
      <c r="G49" s="28">
        <v>0.84</v>
      </c>
      <c r="H49" s="2">
        <v>9</v>
      </c>
    </row>
    <row r="50" spans="1:8" ht="45" x14ac:dyDescent="0.2">
      <c r="A50" s="25" t="s">
        <v>100</v>
      </c>
      <c r="B50" s="25"/>
      <c r="C50" s="26" t="s">
        <v>101</v>
      </c>
      <c r="D50" s="27" t="s">
        <v>73</v>
      </c>
      <c r="E50" s="28">
        <v>0.37</v>
      </c>
      <c r="F50" s="28">
        <v>0.32</v>
      </c>
      <c r="G50" s="28">
        <v>0.69</v>
      </c>
      <c r="H50" s="2">
        <v>9</v>
      </c>
    </row>
    <row r="51" spans="1:8" ht="30" x14ac:dyDescent="0.2">
      <c r="A51" s="25" t="s">
        <v>102</v>
      </c>
      <c r="B51" s="25"/>
      <c r="C51" s="26" t="s">
        <v>103</v>
      </c>
      <c r="D51" s="27" t="s">
        <v>73</v>
      </c>
      <c r="E51" s="28">
        <v>0.32</v>
      </c>
      <c r="F51" s="28">
        <v>0.28000000000000003</v>
      </c>
      <c r="G51" s="28">
        <v>0.6</v>
      </c>
      <c r="H51" s="2">
        <v>9</v>
      </c>
    </row>
    <row r="52" spans="1:8" ht="45" x14ac:dyDescent="0.2">
      <c r="A52" s="25" t="s">
        <v>104</v>
      </c>
      <c r="B52" s="25"/>
      <c r="C52" s="26" t="s">
        <v>105</v>
      </c>
      <c r="D52" s="27" t="s">
        <v>73</v>
      </c>
      <c r="E52" s="28">
        <v>0.53</v>
      </c>
      <c r="F52" s="28">
        <v>0.46</v>
      </c>
      <c r="G52" s="28">
        <v>0.99</v>
      </c>
      <c r="H52" s="2">
        <v>9</v>
      </c>
    </row>
    <row r="53" spans="1:8" ht="45" x14ac:dyDescent="0.2">
      <c r="A53" s="25" t="s">
        <v>106</v>
      </c>
      <c r="B53" s="25"/>
      <c r="C53" s="26" t="s">
        <v>107</v>
      </c>
      <c r="D53" s="27" t="s">
        <v>73</v>
      </c>
      <c r="E53" s="28">
        <v>0.35</v>
      </c>
      <c r="F53" s="28">
        <v>0.3</v>
      </c>
      <c r="G53" s="28">
        <v>0.65</v>
      </c>
      <c r="H53" s="2">
        <v>9</v>
      </c>
    </row>
    <row r="54" spans="1:8" ht="45" x14ac:dyDescent="0.2">
      <c r="A54" s="25" t="s">
        <v>108</v>
      </c>
      <c r="B54" s="25"/>
      <c r="C54" s="26" t="s">
        <v>109</v>
      </c>
      <c r="D54" s="27" t="s">
        <v>73</v>
      </c>
      <c r="E54" s="28">
        <v>0.21</v>
      </c>
      <c r="F54" s="28">
        <v>0.32</v>
      </c>
      <c r="G54" s="28">
        <v>0.53</v>
      </c>
      <c r="H54" s="2">
        <v>9</v>
      </c>
    </row>
    <row r="55" spans="1:8" ht="30" x14ac:dyDescent="0.2">
      <c r="A55" s="25" t="s">
        <v>110</v>
      </c>
      <c r="B55" s="25"/>
      <c r="C55" s="26" t="s">
        <v>111</v>
      </c>
      <c r="D55" s="27" t="s">
        <v>73</v>
      </c>
      <c r="E55" s="28">
        <v>0.22</v>
      </c>
      <c r="F55" s="28">
        <v>0.2</v>
      </c>
      <c r="G55" s="28">
        <v>0.42</v>
      </c>
      <c r="H55" s="2">
        <v>9</v>
      </c>
    </row>
    <row r="56" spans="1:8" ht="30" x14ac:dyDescent="0.2">
      <c r="A56" s="25" t="s">
        <v>112</v>
      </c>
      <c r="B56" s="25"/>
      <c r="C56" s="26" t="s">
        <v>113</v>
      </c>
      <c r="D56" s="27" t="s">
        <v>73</v>
      </c>
      <c r="E56" s="28">
        <v>0.16</v>
      </c>
      <c r="F56" s="28">
        <v>0.14000000000000001</v>
      </c>
      <c r="G56" s="28">
        <v>0.3</v>
      </c>
      <c r="H56" s="2">
        <v>9</v>
      </c>
    </row>
    <row r="57" spans="1:8" ht="30" x14ac:dyDescent="0.2">
      <c r="A57" s="25" t="s">
        <v>114</v>
      </c>
      <c r="B57" s="25"/>
      <c r="C57" s="26" t="s">
        <v>115</v>
      </c>
      <c r="D57" s="27" t="s">
        <v>73</v>
      </c>
      <c r="E57" s="28">
        <v>0.12</v>
      </c>
      <c r="F57" s="28">
        <v>0.12</v>
      </c>
      <c r="G57" s="28">
        <v>0.24</v>
      </c>
      <c r="H57" s="2">
        <v>9</v>
      </c>
    </row>
    <row r="58" spans="1:8" ht="30" x14ac:dyDescent="0.2">
      <c r="A58" s="25" t="s">
        <v>116</v>
      </c>
      <c r="B58" s="25"/>
      <c r="C58" s="26" t="s">
        <v>117</v>
      </c>
      <c r="D58" s="27" t="s">
        <v>73</v>
      </c>
      <c r="E58" s="28">
        <v>0.11</v>
      </c>
      <c r="F58" s="28">
        <v>0.09</v>
      </c>
      <c r="G58" s="28">
        <v>0.2</v>
      </c>
      <c r="H58" s="2">
        <v>9</v>
      </c>
    </row>
    <row r="59" spans="1:8" ht="30" x14ac:dyDescent="0.2">
      <c r="A59" s="25" t="s">
        <v>118</v>
      </c>
      <c r="B59" s="25"/>
      <c r="C59" s="26" t="s">
        <v>119</v>
      </c>
      <c r="D59" s="27" t="s">
        <v>120</v>
      </c>
      <c r="E59" s="28">
        <v>819.36</v>
      </c>
      <c r="F59" s="28">
        <v>561.52</v>
      </c>
      <c r="G59" s="28">
        <v>1380.88</v>
      </c>
      <c r="H59" s="2">
        <v>9</v>
      </c>
    </row>
    <row r="60" spans="1:8" ht="30" x14ac:dyDescent="0.2">
      <c r="A60" s="25" t="s">
        <v>121</v>
      </c>
      <c r="B60" s="25"/>
      <c r="C60" s="26" t="s">
        <v>122</v>
      </c>
      <c r="D60" s="27" t="s">
        <v>21</v>
      </c>
      <c r="E60" s="28">
        <v>856.15</v>
      </c>
      <c r="F60" s="28">
        <v>383.82</v>
      </c>
      <c r="G60" s="28">
        <v>1239.97</v>
      </c>
      <c r="H60" s="2">
        <v>9</v>
      </c>
    </row>
    <row r="61" spans="1:8" ht="15" x14ac:dyDescent="0.2">
      <c r="A61" s="25" t="s">
        <v>123</v>
      </c>
      <c r="B61" s="25"/>
      <c r="C61" s="26" t="s">
        <v>124</v>
      </c>
      <c r="D61" s="27"/>
      <c r="E61" s="28"/>
      <c r="F61" s="28"/>
      <c r="G61" s="28"/>
      <c r="H61" s="2">
        <v>5</v>
      </c>
    </row>
    <row r="62" spans="1:8" ht="30" x14ac:dyDescent="0.2">
      <c r="A62" s="25" t="s">
        <v>125</v>
      </c>
      <c r="B62" s="25"/>
      <c r="C62" s="26" t="s">
        <v>126</v>
      </c>
      <c r="D62" s="27" t="s">
        <v>70</v>
      </c>
      <c r="E62" s="28">
        <v>1207.8900000000001</v>
      </c>
      <c r="F62" s="28"/>
      <c r="G62" s="28">
        <v>1207.8900000000001</v>
      </c>
      <c r="H62" s="2">
        <v>9</v>
      </c>
    </row>
    <row r="63" spans="1:8" ht="30" x14ac:dyDescent="0.2">
      <c r="A63" s="25" t="s">
        <v>127</v>
      </c>
      <c r="B63" s="25"/>
      <c r="C63" s="26" t="s">
        <v>128</v>
      </c>
      <c r="D63" s="27" t="s">
        <v>70</v>
      </c>
      <c r="E63" s="28">
        <v>6562.46</v>
      </c>
      <c r="F63" s="28"/>
      <c r="G63" s="28">
        <v>6562.46</v>
      </c>
      <c r="H63" s="2">
        <v>9</v>
      </c>
    </row>
    <row r="64" spans="1:8" ht="15" x14ac:dyDescent="0.2">
      <c r="A64" s="25" t="s">
        <v>129</v>
      </c>
      <c r="B64" s="25"/>
      <c r="C64" s="26" t="s">
        <v>130</v>
      </c>
      <c r="D64" s="27" t="s">
        <v>131</v>
      </c>
      <c r="E64" s="28">
        <v>87.17</v>
      </c>
      <c r="F64" s="28"/>
      <c r="G64" s="28">
        <v>87.17</v>
      </c>
      <c r="H64" s="2">
        <v>9</v>
      </c>
    </row>
    <row r="65" spans="1:8" ht="15" x14ac:dyDescent="0.2">
      <c r="A65" s="25" t="s">
        <v>132</v>
      </c>
      <c r="B65" s="25"/>
      <c r="C65" s="26" t="s">
        <v>133</v>
      </c>
      <c r="D65" s="27" t="s">
        <v>131</v>
      </c>
      <c r="E65" s="28">
        <v>96.35</v>
      </c>
      <c r="F65" s="28"/>
      <c r="G65" s="28">
        <v>96.35</v>
      </c>
      <c r="H65" s="2">
        <v>9</v>
      </c>
    </row>
    <row r="66" spans="1:8" ht="15" x14ac:dyDescent="0.2">
      <c r="A66" s="25" t="s">
        <v>134</v>
      </c>
      <c r="B66" s="25"/>
      <c r="C66" s="26" t="s">
        <v>135</v>
      </c>
      <c r="D66" s="27" t="s">
        <v>131</v>
      </c>
      <c r="E66" s="28">
        <v>355.16</v>
      </c>
      <c r="F66" s="28"/>
      <c r="G66" s="28">
        <v>355.16</v>
      </c>
      <c r="H66" s="2">
        <v>9</v>
      </c>
    </row>
    <row r="67" spans="1:8" ht="15" x14ac:dyDescent="0.2">
      <c r="A67" s="25" t="s">
        <v>136</v>
      </c>
      <c r="B67" s="25"/>
      <c r="C67" s="26" t="s">
        <v>137</v>
      </c>
      <c r="D67" s="27" t="s">
        <v>131</v>
      </c>
      <c r="E67" s="28">
        <v>639.46</v>
      </c>
      <c r="F67" s="28"/>
      <c r="G67" s="28">
        <v>639.46</v>
      </c>
      <c r="H67" s="2">
        <v>9</v>
      </c>
    </row>
    <row r="68" spans="1:8" ht="30" x14ac:dyDescent="0.2">
      <c r="A68" s="25" t="s">
        <v>138</v>
      </c>
      <c r="B68" s="25"/>
      <c r="C68" s="26" t="s">
        <v>139</v>
      </c>
      <c r="D68" s="27" t="s">
        <v>131</v>
      </c>
      <c r="E68" s="28">
        <v>89.75</v>
      </c>
      <c r="F68" s="28"/>
      <c r="G68" s="28">
        <v>89.75</v>
      </c>
      <c r="H68" s="2">
        <v>9</v>
      </c>
    </row>
    <row r="69" spans="1:8" ht="30" x14ac:dyDescent="0.2">
      <c r="A69" s="25" t="s">
        <v>140</v>
      </c>
      <c r="B69" s="25"/>
      <c r="C69" s="26" t="s">
        <v>141</v>
      </c>
      <c r="D69" s="27"/>
      <c r="E69" s="28"/>
      <c r="F69" s="28"/>
      <c r="G69" s="28"/>
      <c r="H69" s="2">
        <v>5</v>
      </c>
    </row>
    <row r="70" spans="1:8" ht="45" x14ac:dyDescent="0.2">
      <c r="A70" s="25" t="s">
        <v>142</v>
      </c>
      <c r="B70" s="25"/>
      <c r="C70" s="26" t="s">
        <v>143</v>
      </c>
      <c r="D70" s="27" t="s">
        <v>70</v>
      </c>
      <c r="E70" s="28">
        <v>319.91000000000003</v>
      </c>
      <c r="F70" s="28"/>
      <c r="G70" s="28">
        <v>319.91000000000003</v>
      </c>
      <c r="H70" s="2">
        <v>9</v>
      </c>
    </row>
    <row r="71" spans="1:8" ht="15" x14ac:dyDescent="0.2">
      <c r="A71" s="25" t="s">
        <v>144</v>
      </c>
      <c r="B71" s="25"/>
      <c r="C71" s="26" t="s">
        <v>145</v>
      </c>
      <c r="D71" s="27" t="s">
        <v>73</v>
      </c>
      <c r="E71" s="28">
        <v>2.71</v>
      </c>
      <c r="F71" s="28">
        <v>5.0599999999999996</v>
      </c>
      <c r="G71" s="28">
        <v>7.77</v>
      </c>
      <c r="H71" s="2">
        <v>9</v>
      </c>
    </row>
    <row r="72" spans="1:8" ht="30" x14ac:dyDescent="0.2">
      <c r="A72" s="25" t="s">
        <v>146</v>
      </c>
      <c r="B72" s="25"/>
      <c r="C72" s="26" t="s">
        <v>147</v>
      </c>
      <c r="D72" s="27" t="s">
        <v>73</v>
      </c>
      <c r="E72" s="28">
        <v>108.64</v>
      </c>
      <c r="F72" s="28">
        <v>37.4</v>
      </c>
      <c r="G72" s="28">
        <v>146.04</v>
      </c>
      <c r="H72" s="2">
        <v>9</v>
      </c>
    </row>
    <row r="73" spans="1:8" ht="30" x14ac:dyDescent="0.2">
      <c r="A73" s="25" t="s">
        <v>148</v>
      </c>
      <c r="B73" s="25"/>
      <c r="C73" s="26" t="s">
        <v>149</v>
      </c>
      <c r="D73" s="27" t="s">
        <v>73</v>
      </c>
      <c r="E73" s="28">
        <v>25.71</v>
      </c>
      <c r="F73" s="28">
        <v>35.67</v>
      </c>
      <c r="G73" s="28">
        <v>61.38</v>
      </c>
      <c r="H73" s="2">
        <v>9</v>
      </c>
    </row>
    <row r="74" spans="1:8" ht="30" x14ac:dyDescent="0.2">
      <c r="A74" s="25" t="s">
        <v>150</v>
      </c>
      <c r="B74" s="25"/>
      <c r="C74" s="26" t="s">
        <v>151</v>
      </c>
      <c r="D74" s="27" t="s">
        <v>73</v>
      </c>
      <c r="E74" s="28"/>
      <c r="F74" s="28">
        <v>25.31</v>
      </c>
      <c r="G74" s="28">
        <v>25.31</v>
      </c>
      <c r="H74" s="2">
        <v>9</v>
      </c>
    </row>
    <row r="75" spans="1:8" ht="15" x14ac:dyDescent="0.2">
      <c r="A75" s="25" t="s">
        <v>152</v>
      </c>
      <c r="B75" s="25"/>
      <c r="C75" s="26" t="s">
        <v>153</v>
      </c>
      <c r="D75" s="27" t="s">
        <v>131</v>
      </c>
      <c r="E75" s="28">
        <v>1.03</v>
      </c>
      <c r="F75" s="28">
        <v>3.74</v>
      </c>
      <c r="G75" s="28">
        <v>4.7699999999999996</v>
      </c>
      <c r="H75" s="2">
        <v>9</v>
      </c>
    </row>
    <row r="76" spans="1:8" ht="30" x14ac:dyDescent="0.2">
      <c r="A76" s="25" t="s">
        <v>154</v>
      </c>
      <c r="B76" s="25"/>
      <c r="C76" s="26" t="s">
        <v>155</v>
      </c>
      <c r="D76" s="27" t="s">
        <v>156</v>
      </c>
      <c r="E76" s="28"/>
      <c r="F76" s="28">
        <v>381.94</v>
      </c>
      <c r="G76" s="28">
        <v>381.94</v>
      </c>
      <c r="H76" s="2">
        <v>9</v>
      </c>
    </row>
    <row r="77" spans="1:8" ht="15" x14ac:dyDescent="0.2">
      <c r="A77" s="25" t="s">
        <v>157</v>
      </c>
      <c r="B77" s="25"/>
      <c r="C77" s="26" t="s">
        <v>158</v>
      </c>
      <c r="D77" s="27" t="s">
        <v>131</v>
      </c>
      <c r="E77" s="28">
        <v>204.12</v>
      </c>
      <c r="F77" s="28"/>
      <c r="G77" s="28">
        <v>204.12</v>
      </c>
      <c r="H77" s="2">
        <v>9</v>
      </c>
    </row>
    <row r="78" spans="1:8" ht="15" x14ac:dyDescent="0.2">
      <c r="A78" s="25" t="s">
        <v>159</v>
      </c>
      <c r="B78" s="25"/>
      <c r="C78" s="26" t="s">
        <v>160</v>
      </c>
      <c r="D78" s="27" t="s">
        <v>131</v>
      </c>
      <c r="E78" s="28">
        <v>211.16</v>
      </c>
      <c r="F78" s="28"/>
      <c r="G78" s="28">
        <v>211.16</v>
      </c>
      <c r="H78" s="2">
        <v>9</v>
      </c>
    </row>
    <row r="79" spans="1:8" ht="15" x14ac:dyDescent="0.2">
      <c r="A79" s="25" t="s">
        <v>161</v>
      </c>
      <c r="B79" s="25"/>
      <c r="C79" s="26" t="s">
        <v>162</v>
      </c>
      <c r="D79" s="27" t="s">
        <v>131</v>
      </c>
      <c r="E79" s="28">
        <v>286.60000000000002</v>
      </c>
      <c r="F79" s="28"/>
      <c r="G79" s="28">
        <v>286.60000000000002</v>
      </c>
      <c r="H79" s="2">
        <v>9</v>
      </c>
    </row>
    <row r="80" spans="1:8" ht="15" x14ac:dyDescent="0.2">
      <c r="A80" s="25" t="s">
        <v>163</v>
      </c>
      <c r="B80" s="25"/>
      <c r="C80" s="26" t="s">
        <v>164</v>
      </c>
      <c r="D80" s="27" t="s">
        <v>131</v>
      </c>
      <c r="E80" s="28">
        <v>292.81</v>
      </c>
      <c r="F80" s="28"/>
      <c r="G80" s="28">
        <v>292.81</v>
      </c>
      <c r="H80" s="2">
        <v>9</v>
      </c>
    </row>
    <row r="81" spans="1:8" ht="45" x14ac:dyDescent="0.2">
      <c r="A81" s="25" t="s">
        <v>165</v>
      </c>
      <c r="B81" s="25"/>
      <c r="C81" s="26" t="s">
        <v>166</v>
      </c>
      <c r="D81" s="27" t="s">
        <v>70</v>
      </c>
      <c r="E81" s="28">
        <v>275.54000000000002</v>
      </c>
      <c r="F81" s="28"/>
      <c r="G81" s="28">
        <v>275.54000000000002</v>
      </c>
      <c r="H81" s="2">
        <v>9</v>
      </c>
    </row>
    <row r="82" spans="1:8" ht="45" x14ac:dyDescent="0.2">
      <c r="A82" s="25" t="s">
        <v>167</v>
      </c>
      <c r="B82" s="25"/>
      <c r="C82" s="26" t="s">
        <v>168</v>
      </c>
      <c r="D82" s="27" t="s">
        <v>21</v>
      </c>
      <c r="E82" s="28">
        <v>11.1</v>
      </c>
      <c r="F82" s="28"/>
      <c r="G82" s="28">
        <v>11.1</v>
      </c>
      <c r="H82" s="2">
        <v>9</v>
      </c>
    </row>
    <row r="83" spans="1:8" ht="30" x14ac:dyDescent="0.2">
      <c r="A83" s="25" t="s">
        <v>169</v>
      </c>
      <c r="B83" s="25"/>
      <c r="C83" s="26" t="s">
        <v>170</v>
      </c>
      <c r="D83" s="27" t="s">
        <v>21</v>
      </c>
      <c r="E83" s="28">
        <v>11.37</v>
      </c>
      <c r="F83" s="28"/>
      <c r="G83" s="28">
        <v>11.37</v>
      </c>
      <c r="H83" s="2">
        <v>9</v>
      </c>
    </row>
    <row r="84" spans="1:8" ht="30" x14ac:dyDescent="0.2">
      <c r="A84" s="25" t="s">
        <v>171</v>
      </c>
      <c r="B84" s="25"/>
      <c r="C84" s="26" t="s">
        <v>172</v>
      </c>
      <c r="D84" s="27" t="s">
        <v>21</v>
      </c>
      <c r="E84" s="28">
        <v>13.57</v>
      </c>
      <c r="F84" s="28"/>
      <c r="G84" s="28">
        <v>13.57</v>
      </c>
      <c r="H84" s="2">
        <v>9</v>
      </c>
    </row>
    <row r="85" spans="1:8" ht="45" x14ac:dyDescent="0.2">
      <c r="A85" s="25" t="s">
        <v>173</v>
      </c>
      <c r="B85" s="25"/>
      <c r="C85" s="26" t="s">
        <v>174</v>
      </c>
      <c r="D85" s="27" t="s">
        <v>21</v>
      </c>
      <c r="E85" s="28">
        <v>16.649999999999999</v>
      </c>
      <c r="F85" s="28"/>
      <c r="G85" s="28">
        <v>16.649999999999999</v>
      </c>
      <c r="H85" s="2">
        <v>9</v>
      </c>
    </row>
    <row r="86" spans="1:8" ht="30" x14ac:dyDescent="0.2">
      <c r="A86" s="25" t="s">
        <v>175</v>
      </c>
      <c r="B86" s="25"/>
      <c r="C86" s="26" t="s">
        <v>176</v>
      </c>
      <c r="D86" s="27" t="s">
        <v>21</v>
      </c>
      <c r="E86" s="28">
        <v>16.760000000000002</v>
      </c>
      <c r="F86" s="28"/>
      <c r="G86" s="28">
        <v>16.760000000000002</v>
      </c>
      <c r="H86" s="2">
        <v>9</v>
      </c>
    </row>
    <row r="87" spans="1:8" ht="30" x14ac:dyDescent="0.2">
      <c r="A87" s="25" t="s">
        <v>177</v>
      </c>
      <c r="B87" s="25"/>
      <c r="C87" s="26" t="s">
        <v>178</v>
      </c>
      <c r="D87" s="27" t="s">
        <v>21</v>
      </c>
      <c r="E87" s="28">
        <v>20.010000000000002</v>
      </c>
      <c r="F87" s="28"/>
      <c r="G87" s="28">
        <v>20.010000000000002</v>
      </c>
      <c r="H87" s="2">
        <v>9</v>
      </c>
    </row>
    <row r="88" spans="1:8" ht="30" x14ac:dyDescent="0.2">
      <c r="A88" s="25" t="s">
        <v>179</v>
      </c>
      <c r="B88" s="25"/>
      <c r="C88" s="26" t="s">
        <v>180</v>
      </c>
      <c r="D88" s="27" t="s">
        <v>21</v>
      </c>
      <c r="E88" s="28">
        <v>20.74</v>
      </c>
      <c r="F88" s="28"/>
      <c r="G88" s="28">
        <v>20.74</v>
      </c>
      <c r="H88" s="2">
        <v>9</v>
      </c>
    </row>
    <row r="89" spans="1:8" ht="30" x14ac:dyDescent="0.2">
      <c r="A89" s="25" t="s">
        <v>181</v>
      </c>
      <c r="B89" s="25"/>
      <c r="C89" s="26" t="s">
        <v>182</v>
      </c>
      <c r="D89" s="27" t="s">
        <v>21</v>
      </c>
      <c r="E89" s="28">
        <v>22.2</v>
      </c>
      <c r="F89" s="28"/>
      <c r="G89" s="28">
        <v>22.2</v>
      </c>
      <c r="H89" s="2">
        <v>9</v>
      </c>
    </row>
    <row r="90" spans="1:8" ht="30" x14ac:dyDescent="0.2">
      <c r="A90" s="25" t="s">
        <v>183</v>
      </c>
      <c r="B90" s="25"/>
      <c r="C90" s="26" t="s">
        <v>184</v>
      </c>
      <c r="D90" s="27" t="s">
        <v>21</v>
      </c>
      <c r="E90" s="28">
        <v>22.35</v>
      </c>
      <c r="F90" s="28"/>
      <c r="G90" s="28">
        <v>22.35</v>
      </c>
      <c r="H90" s="2">
        <v>9</v>
      </c>
    </row>
    <row r="91" spans="1:8" ht="30" x14ac:dyDescent="0.2">
      <c r="A91" s="25" t="s">
        <v>185</v>
      </c>
      <c r="B91" s="25"/>
      <c r="C91" s="26" t="s">
        <v>186</v>
      </c>
      <c r="D91" s="27" t="s">
        <v>21</v>
      </c>
      <c r="E91" s="28">
        <v>26.68</v>
      </c>
      <c r="F91" s="28"/>
      <c r="G91" s="28">
        <v>26.68</v>
      </c>
      <c r="H91" s="2">
        <v>9</v>
      </c>
    </row>
    <row r="92" spans="1:8" ht="30" x14ac:dyDescent="0.2">
      <c r="A92" s="25" t="s">
        <v>187</v>
      </c>
      <c r="B92" s="25"/>
      <c r="C92" s="26" t="s">
        <v>188</v>
      </c>
      <c r="D92" s="27" t="s">
        <v>21</v>
      </c>
      <c r="E92" s="28">
        <v>27.65</v>
      </c>
      <c r="F92" s="28"/>
      <c r="G92" s="28">
        <v>27.65</v>
      </c>
      <c r="H92" s="2">
        <v>9</v>
      </c>
    </row>
    <row r="93" spans="1:8" ht="15" x14ac:dyDescent="0.2">
      <c r="A93" s="25" t="s">
        <v>189</v>
      </c>
      <c r="B93" s="25"/>
      <c r="C93" s="26" t="s">
        <v>190</v>
      </c>
      <c r="D93" s="27" t="s">
        <v>131</v>
      </c>
      <c r="E93" s="28">
        <v>181.56</v>
      </c>
      <c r="F93" s="28"/>
      <c r="G93" s="28">
        <v>181.56</v>
      </c>
      <c r="H93" s="2">
        <v>9</v>
      </c>
    </row>
    <row r="94" spans="1:8" ht="15" x14ac:dyDescent="0.2">
      <c r="A94" s="25" t="s">
        <v>191</v>
      </c>
      <c r="B94" s="25"/>
      <c r="C94" s="26" t="s">
        <v>192</v>
      </c>
      <c r="D94" s="27" t="s">
        <v>131</v>
      </c>
      <c r="E94" s="28">
        <v>266.39999999999998</v>
      </c>
      <c r="F94" s="28"/>
      <c r="G94" s="28">
        <v>266.39999999999998</v>
      </c>
      <c r="H94" s="2">
        <v>9</v>
      </c>
    </row>
    <row r="95" spans="1:8" ht="15" x14ac:dyDescent="0.2">
      <c r="A95" s="25" t="s">
        <v>193</v>
      </c>
      <c r="B95" s="25"/>
      <c r="C95" s="26" t="s">
        <v>194</v>
      </c>
      <c r="D95" s="27" t="s">
        <v>131</v>
      </c>
      <c r="E95" s="28">
        <v>301.11</v>
      </c>
      <c r="F95" s="28"/>
      <c r="G95" s="28">
        <v>301.11</v>
      </c>
      <c r="H95" s="2">
        <v>9</v>
      </c>
    </row>
    <row r="96" spans="1:8" ht="15" x14ac:dyDescent="0.2">
      <c r="A96" s="25" t="s">
        <v>195</v>
      </c>
      <c r="B96" s="25"/>
      <c r="C96" s="26" t="s">
        <v>196</v>
      </c>
      <c r="D96" s="27" t="s">
        <v>131</v>
      </c>
      <c r="E96" s="28">
        <v>334.82</v>
      </c>
      <c r="F96" s="28"/>
      <c r="G96" s="28">
        <v>334.82</v>
      </c>
      <c r="H96" s="2">
        <v>9</v>
      </c>
    </row>
    <row r="97" spans="1:8" ht="15" x14ac:dyDescent="0.2">
      <c r="A97" s="25" t="s">
        <v>197</v>
      </c>
      <c r="B97" s="25"/>
      <c r="C97" s="26" t="s">
        <v>198</v>
      </c>
      <c r="D97" s="27" t="s">
        <v>131</v>
      </c>
      <c r="E97" s="28">
        <v>386.18</v>
      </c>
      <c r="F97" s="28"/>
      <c r="G97" s="28">
        <v>386.18</v>
      </c>
      <c r="H97" s="2">
        <v>9</v>
      </c>
    </row>
    <row r="98" spans="1:8" ht="15" x14ac:dyDescent="0.2">
      <c r="A98" s="25" t="s">
        <v>199</v>
      </c>
      <c r="B98" s="25"/>
      <c r="C98" s="26" t="s">
        <v>200</v>
      </c>
      <c r="D98" s="27" t="s">
        <v>131</v>
      </c>
      <c r="E98" s="28">
        <v>468.12</v>
      </c>
      <c r="F98" s="28"/>
      <c r="G98" s="28">
        <v>468.12</v>
      </c>
      <c r="H98" s="2">
        <v>9</v>
      </c>
    </row>
    <row r="99" spans="1:8" ht="30" x14ac:dyDescent="0.2">
      <c r="A99" s="25" t="s">
        <v>201</v>
      </c>
      <c r="B99" s="25"/>
      <c r="C99" s="26" t="s">
        <v>202</v>
      </c>
      <c r="D99" s="27" t="s">
        <v>131</v>
      </c>
      <c r="E99" s="28">
        <v>200.54</v>
      </c>
      <c r="F99" s="28"/>
      <c r="G99" s="28">
        <v>200.54</v>
      </c>
      <c r="H99" s="2">
        <v>9</v>
      </c>
    </row>
    <row r="100" spans="1:8" ht="30" x14ac:dyDescent="0.2">
      <c r="A100" s="25" t="s">
        <v>203</v>
      </c>
      <c r="B100" s="25"/>
      <c r="C100" s="26" t="s">
        <v>204</v>
      </c>
      <c r="D100" s="27" t="s">
        <v>70</v>
      </c>
      <c r="E100" s="28">
        <v>1673.92</v>
      </c>
      <c r="F100" s="28">
        <v>3438.59</v>
      </c>
      <c r="G100" s="28">
        <v>5112.51</v>
      </c>
      <c r="H100" s="2">
        <v>9</v>
      </c>
    </row>
    <row r="101" spans="1:8" ht="45" x14ac:dyDescent="0.2">
      <c r="A101" s="25" t="s">
        <v>205</v>
      </c>
      <c r="B101" s="25"/>
      <c r="C101" s="26" t="s">
        <v>206</v>
      </c>
      <c r="D101" s="27" t="s">
        <v>73</v>
      </c>
      <c r="E101" s="28">
        <v>6.47</v>
      </c>
      <c r="F101" s="28">
        <v>36.56</v>
      </c>
      <c r="G101" s="28">
        <v>43.03</v>
      </c>
      <c r="H101" s="2">
        <v>9</v>
      </c>
    </row>
    <row r="102" spans="1:8" ht="30" x14ac:dyDescent="0.2">
      <c r="A102" s="25" t="s">
        <v>207</v>
      </c>
      <c r="B102" s="25"/>
      <c r="C102" s="26" t="s">
        <v>208</v>
      </c>
      <c r="D102" s="27" t="s">
        <v>73</v>
      </c>
      <c r="E102" s="28">
        <v>296</v>
      </c>
      <c r="F102" s="28">
        <v>260.83999999999997</v>
      </c>
      <c r="G102" s="28">
        <v>556.84</v>
      </c>
      <c r="H102" s="2">
        <v>9</v>
      </c>
    </row>
    <row r="103" spans="1:8" ht="15" x14ac:dyDescent="0.2">
      <c r="A103" s="25" t="s">
        <v>209</v>
      </c>
      <c r="B103" s="25"/>
      <c r="C103" s="26" t="s">
        <v>210</v>
      </c>
      <c r="D103" s="27"/>
      <c r="E103" s="28"/>
      <c r="F103" s="28"/>
      <c r="G103" s="28"/>
      <c r="H103" s="2">
        <v>5</v>
      </c>
    </row>
    <row r="104" spans="1:8" ht="30" x14ac:dyDescent="0.2">
      <c r="A104" s="25" t="s">
        <v>211</v>
      </c>
      <c r="B104" s="25"/>
      <c r="C104" s="26" t="s">
        <v>212</v>
      </c>
      <c r="D104" s="27" t="s">
        <v>21</v>
      </c>
      <c r="E104" s="28">
        <v>206</v>
      </c>
      <c r="F104" s="28">
        <v>7639.23</v>
      </c>
      <c r="G104" s="28">
        <v>7845.23</v>
      </c>
      <c r="H104" s="2">
        <v>9</v>
      </c>
    </row>
    <row r="105" spans="1:8" ht="15" x14ac:dyDescent="0.2">
      <c r="A105" s="25" t="s">
        <v>213</v>
      </c>
      <c r="B105" s="25"/>
      <c r="C105" s="26" t="s">
        <v>214</v>
      </c>
      <c r="D105" s="27" t="s">
        <v>21</v>
      </c>
      <c r="E105" s="28">
        <v>206</v>
      </c>
      <c r="F105" s="28">
        <v>10232.76</v>
      </c>
      <c r="G105" s="28">
        <v>10438.76</v>
      </c>
      <c r="H105" s="2">
        <v>9</v>
      </c>
    </row>
    <row r="106" spans="1:8" ht="30" x14ac:dyDescent="0.2">
      <c r="A106" s="25" t="s">
        <v>215</v>
      </c>
      <c r="B106" s="25"/>
      <c r="C106" s="26" t="s">
        <v>216</v>
      </c>
      <c r="D106" s="27" t="s">
        <v>21</v>
      </c>
      <c r="E106" s="28">
        <v>206</v>
      </c>
      <c r="F106" s="28">
        <v>9054.33</v>
      </c>
      <c r="G106" s="28">
        <v>9260.33</v>
      </c>
      <c r="H106" s="2">
        <v>9</v>
      </c>
    </row>
    <row r="107" spans="1:8" ht="15" x14ac:dyDescent="0.2">
      <c r="A107" s="25" t="s">
        <v>217</v>
      </c>
      <c r="B107" s="25"/>
      <c r="C107" s="26" t="s">
        <v>218</v>
      </c>
      <c r="D107" s="27" t="s">
        <v>21</v>
      </c>
      <c r="E107" s="28">
        <v>594.5</v>
      </c>
      <c r="F107" s="28">
        <v>21085.47</v>
      </c>
      <c r="G107" s="28">
        <v>21679.97</v>
      </c>
      <c r="H107" s="2">
        <v>9</v>
      </c>
    </row>
    <row r="108" spans="1:8" ht="15" x14ac:dyDescent="0.2">
      <c r="A108" s="25" t="s">
        <v>219</v>
      </c>
      <c r="B108" s="25"/>
      <c r="C108" s="26" t="s">
        <v>220</v>
      </c>
      <c r="D108" s="27" t="s">
        <v>21</v>
      </c>
      <c r="E108" s="28">
        <v>594.5</v>
      </c>
      <c r="F108" s="28">
        <v>32355.200000000001</v>
      </c>
      <c r="G108" s="28">
        <v>32949.699999999997</v>
      </c>
      <c r="H108" s="2">
        <v>9</v>
      </c>
    </row>
    <row r="109" spans="1:8" ht="30" x14ac:dyDescent="0.2">
      <c r="A109" s="25" t="s">
        <v>221</v>
      </c>
      <c r="B109" s="25"/>
      <c r="C109" s="26" t="s">
        <v>222</v>
      </c>
      <c r="D109" s="27" t="s">
        <v>21</v>
      </c>
      <c r="E109" s="28">
        <v>594.5</v>
      </c>
      <c r="F109" s="28">
        <v>12826.39</v>
      </c>
      <c r="G109" s="28">
        <v>13420.89</v>
      </c>
      <c r="H109" s="2">
        <v>9</v>
      </c>
    </row>
    <row r="110" spans="1:8" ht="15" x14ac:dyDescent="0.2">
      <c r="A110" s="25" t="s">
        <v>223</v>
      </c>
      <c r="B110" s="25"/>
      <c r="C110" s="26" t="s">
        <v>224</v>
      </c>
      <c r="D110" s="27" t="s">
        <v>21</v>
      </c>
      <c r="E110" s="28">
        <v>483.5</v>
      </c>
      <c r="F110" s="28">
        <v>15394.63</v>
      </c>
      <c r="G110" s="28">
        <v>15878.13</v>
      </c>
      <c r="H110" s="2">
        <v>9</v>
      </c>
    </row>
    <row r="111" spans="1:8" ht="30" x14ac:dyDescent="0.2">
      <c r="A111" s="25" t="s">
        <v>225</v>
      </c>
      <c r="B111" s="25"/>
      <c r="C111" s="26" t="s">
        <v>226</v>
      </c>
      <c r="D111" s="27" t="s">
        <v>21</v>
      </c>
      <c r="E111" s="28">
        <v>294.8</v>
      </c>
      <c r="F111" s="28">
        <v>24934.7</v>
      </c>
      <c r="G111" s="28">
        <v>25229.5</v>
      </c>
      <c r="H111" s="2">
        <v>9</v>
      </c>
    </row>
    <row r="112" spans="1:8" ht="15" x14ac:dyDescent="0.2">
      <c r="A112" s="25" t="s">
        <v>227</v>
      </c>
      <c r="B112" s="25"/>
      <c r="C112" s="26" t="s">
        <v>228</v>
      </c>
      <c r="D112" s="27"/>
      <c r="E112" s="28"/>
      <c r="F112" s="28"/>
      <c r="G112" s="28"/>
      <c r="H112" s="2">
        <v>5</v>
      </c>
    </row>
    <row r="113" spans="1:8" ht="45" x14ac:dyDescent="0.2">
      <c r="A113" s="25" t="s">
        <v>229</v>
      </c>
      <c r="B113" s="25"/>
      <c r="C113" s="26" t="s">
        <v>230</v>
      </c>
      <c r="D113" s="27" t="s">
        <v>70</v>
      </c>
      <c r="E113" s="28">
        <v>8405.0300000000007</v>
      </c>
      <c r="F113" s="28"/>
      <c r="G113" s="28">
        <v>8405.0300000000007</v>
      </c>
      <c r="H113" s="2">
        <v>9</v>
      </c>
    </row>
    <row r="114" spans="1:8" ht="60" x14ac:dyDescent="0.2">
      <c r="A114" s="25" t="s">
        <v>231</v>
      </c>
      <c r="B114" s="25"/>
      <c r="C114" s="26" t="s">
        <v>232</v>
      </c>
      <c r="D114" s="27" t="s">
        <v>70</v>
      </c>
      <c r="E114" s="28">
        <v>10753.59</v>
      </c>
      <c r="F114" s="28"/>
      <c r="G114" s="28">
        <v>10753.59</v>
      </c>
      <c r="H114" s="2">
        <v>9</v>
      </c>
    </row>
    <row r="115" spans="1:8" ht="45" x14ac:dyDescent="0.2">
      <c r="A115" s="25" t="s">
        <v>233</v>
      </c>
      <c r="B115" s="25"/>
      <c r="C115" s="26" t="s">
        <v>234</v>
      </c>
      <c r="D115" s="27" t="s">
        <v>70</v>
      </c>
      <c r="E115" s="28">
        <v>13208.1</v>
      </c>
      <c r="F115" s="28"/>
      <c r="G115" s="28">
        <v>13208.1</v>
      </c>
      <c r="H115" s="2">
        <v>9</v>
      </c>
    </row>
    <row r="116" spans="1:8" ht="45" x14ac:dyDescent="0.2">
      <c r="A116" s="25" t="s">
        <v>235</v>
      </c>
      <c r="B116" s="25"/>
      <c r="C116" s="26" t="s">
        <v>236</v>
      </c>
      <c r="D116" s="27" t="s">
        <v>131</v>
      </c>
      <c r="E116" s="28">
        <v>368.46</v>
      </c>
      <c r="F116" s="28"/>
      <c r="G116" s="28">
        <v>368.46</v>
      </c>
      <c r="H116" s="2">
        <v>9</v>
      </c>
    </row>
    <row r="117" spans="1:8" ht="45" x14ac:dyDescent="0.2">
      <c r="A117" s="25" t="s">
        <v>237</v>
      </c>
      <c r="B117" s="25"/>
      <c r="C117" s="26" t="s">
        <v>238</v>
      </c>
      <c r="D117" s="27" t="s">
        <v>131</v>
      </c>
      <c r="E117" s="28">
        <v>405.33</v>
      </c>
      <c r="F117" s="28"/>
      <c r="G117" s="28">
        <v>405.33</v>
      </c>
      <c r="H117" s="2">
        <v>9</v>
      </c>
    </row>
    <row r="118" spans="1:8" ht="45" x14ac:dyDescent="0.2">
      <c r="A118" s="25" t="s">
        <v>239</v>
      </c>
      <c r="B118" s="25"/>
      <c r="C118" s="26" t="s">
        <v>240</v>
      </c>
      <c r="D118" s="27" t="s">
        <v>131</v>
      </c>
      <c r="E118" s="28">
        <v>707.54</v>
      </c>
      <c r="F118" s="28"/>
      <c r="G118" s="28">
        <v>707.54</v>
      </c>
      <c r="H118" s="2">
        <v>9</v>
      </c>
    </row>
    <row r="119" spans="1:8" ht="45" x14ac:dyDescent="0.2">
      <c r="A119" s="25" t="s">
        <v>241</v>
      </c>
      <c r="B119" s="25"/>
      <c r="C119" s="26" t="s">
        <v>242</v>
      </c>
      <c r="D119" s="27" t="s">
        <v>131</v>
      </c>
      <c r="E119" s="28">
        <v>967.37</v>
      </c>
      <c r="F119" s="28"/>
      <c r="G119" s="28">
        <v>967.37</v>
      </c>
      <c r="H119" s="2">
        <v>9</v>
      </c>
    </row>
    <row r="120" spans="1:8" ht="45" x14ac:dyDescent="0.2">
      <c r="A120" s="25" t="s">
        <v>243</v>
      </c>
      <c r="B120" s="25"/>
      <c r="C120" s="26" t="s">
        <v>244</v>
      </c>
      <c r="D120" s="27" t="s">
        <v>131</v>
      </c>
      <c r="E120" s="28">
        <v>1199.05</v>
      </c>
      <c r="F120" s="28"/>
      <c r="G120" s="28">
        <v>1199.05</v>
      </c>
      <c r="H120" s="2">
        <v>9</v>
      </c>
    </row>
    <row r="121" spans="1:8" ht="45" x14ac:dyDescent="0.2">
      <c r="A121" s="25" t="s">
        <v>245</v>
      </c>
      <c r="B121" s="25"/>
      <c r="C121" s="26" t="s">
        <v>246</v>
      </c>
      <c r="D121" s="27" t="s">
        <v>131</v>
      </c>
      <c r="E121" s="28">
        <v>1428.96</v>
      </c>
      <c r="F121" s="28"/>
      <c r="G121" s="28">
        <v>1428.96</v>
      </c>
      <c r="H121" s="2">
        <v>9</v>
      </c>
    </row>
    <row r="122" spans="1:8" ht="45" x14ac:dyDescent="0.2">
      <c r="A122" s="25" t="s">
        <v>247</v>
      </c>
      <c r="B122" s="25"/>
      <c r="C122" s="26" t="s">
        <v>248</v>
      </c>
      <c r="D122" s="27" t="s">
        <v>131</v>
      </c>
      <c r="E122" s="28">
        <v>1622.98</v>
      </c>
      <c r="F122" s="28"/>
      <c r="G122" s="28">
        <v>1622.98</v>
      </c>
      <c r="H122" s="2">
        <v>9</v>
      </c>
    </row>
    <row r="123" spans="1:8" ht="45" x14ac:dyDescent="0.2">
      <c r="A123" s="25" t="s">
        <v>249</v>
      </c>
      <c r="B123" s="25"/>
      <c r="C123" s="26" t="s">
        <v>250</v>
      </c>
      <c r="D123" s="27" t="s">
        <v>131</v>
      </c>
      <c r="E123" s="28">
        <v>1904.56</v>
      </c>
      <c r="F123" s="28"/>
      <c r="G123" s="28">
        <v>1904.56</v>
      </c>
      <c r="H123" s="2">
        <v>9</v>
      </c>
    </row>
    <row r="124" spans="1:8" ht="45" x14ac:dyDescent="0.2">
      <c r="A124" s="25" t="s">
        <v>251</v>
      </c>
      <c r="B124" s="25"/>
      <c r="C124" s="26" t="s">
        <v>252</v>
      </c>
      <c r="D124" s="27" t="s">
        <v>131</v>
      </c>
      <c r="E124" s="28">
        <v>2310.65</v>
      </c>
      <c r="F124" s="28"/>
      <c r="G124" s="28">
        <v>2310.65</v>
      </c>
      <c r="H124" s="2">
        <v>9</v>
      </c>
    </row>
    <row r="125" spans="1:8" ht="45" x14ac:dyDescent="0.2">
      <c r="A125" s="25" t="s">
        <v>253</v>
      </c>
      <c r="B125" s="25"/>
      <c r="C125" s="26" t="s">
        <v>254</v>
      </c>
      <c r="D125" s="27" t="s">
        <v>131</v>
      </c>
      <c r="E125" s="28">
        <v>471.25</v>
      </c>
      <c r="F125" s="28"/>
      <c r="G125" s="28">
        <v>471.25</v>
      </c>
      <c r="H125" s="2">
        <v>9</v>
      </c>
    </row>
    <row r="126" spans="1:8" ht="45" x14ac:dyDescent="0.2">
      <c r="A126" s="25" t="s">
        <v>255</v>
      </c>
      <c r="B126" s="25"/>
      <c r="C126" s="26" t="s">
        <v>256</v>
      </c>
      <c r="D126" s="27" t="s">
        <v>131</v>
      </c>
      <c r="E126" s="28">
        <v>1310.77</v>
      </c>
      <c r="F126" s="28"/>
      <c r="G126" s="28">
        <v>1310.77</v>
      </c>
      <c r="H126" s="2">
        <v>9</v>
      </c>
    </row>
    <row r="127" spans="1:8" ht="30" x14ac:dyDescent="0.2">
      <c r="A127" s="25" t="s">
        <v>257</v>
      </c>
      <c r="B127" s="25"/>
      <c r="C127" s="26" t="s">
        <v>258</v>
      </c>
      <c r="D127" s="27" t="s">
        <v>131</v>
      </c>
      <c r="E127" s="28">
        <v>5157.41</v>
      </c>
      <c r="F127" s="28"/>
      <c r="G127" s="28">
        <v>5157.41</v>
      </c>
      <c r="H127" s="2">
        <v>9</v>
      </c>
    </row>
    <row r="128" spans="1:8" ht="45" x14ac:dyDescent="0.2">
      <c r="A128" s="25" t="s">
        <v>259</v>
      </c>
      <c r="B128" s="25"/>
      <c r="C128" s="26" t="s">
        <v>260</v>
      </c>
      <c r="D128" s="27" t="s">
        <v>131</v>
      </c>
      <c r="E128" s="28">
        <v>376.72</v>
      </c>
      <c r="F128" s="28"/>
      <c r="G128" s="28">
        <v>376.72</v>
      </c>
      <c r="H128" s="2">
        <v>9</v>
      </c>
    </row>
    <row r="129" spans="1:8" ht="45" x14ac:dyDescent="0.2">
      <c r="A129" s="25" t="s">
        <v>261</v>
      </c>
      <c r="B129" s="25"/>
      <c r="C129" s="26" t="s">
        <v>262</v>
      </c>
      <c r="D129" s="27" t="s">
        <v>131</v>
      </c>
      <c r="E129" s="28">
        <v>461.11</v>
      </c>
      <c r="F129" s="28"/>
      <c r="G129" s="28">
        <v>461.11</v>
      </c>
      <c r="H129" s="2">
        <v>9</v>
      </c>
    </row>
    <row r="130" spans="1:8" ht="45" x14ac:dyDescent="0.2">
      <c r="A130" s="25" t="s">
        <v>263</v>
      </c>
      <c r="B130" s="25"/>
      <c r="C130" s="26" t="s">
        <v>264</v>
      </c>
      <c r="D130" s="27" t="s">
        <v>131</v>
      </c>
      <c r="E130" s="28">
        <v>496.61</v>
      </c>
      <c r="F130" s="28"/>
      <c r="G130" s="28">
        <v>496.61</v>
      </c>
      <c r="H130" s="2">
        <v>9</v>
      </c>
    </row>
    <row r="131" spans="1:8" ht="30" x14ac:dyDescent="0.2">
      <c r="A131" s="25" t="s">
        <v>265</v>
      </c>
      <c r="B131" s="25"/>
      <c r="C131" s="26" t="s">
        <v>266</v>
      </c>
      <c r="D131" s="27" t="s">
        <v>131</v>
      </c>
      <c r="E131" s="28">
        <v>293.43</v>
      </c>
      <c r="F131" s="28"/>
      <c r="G131" s="28">
        <v>293.43</v>
      </c>
      <c r="H131" s="2">
        <v>9</v>
      </c>
    </row>
    <row r="132" spans="1:8" ht="30" x14ac:dyDescent="0.2">
      <c r="A132" s="25" t="s">
        <v>267</v>
      </c>
      <c r="B132" s="25"/>
      <c r="C132" s="26" t="s">
        <v>268</v>
      </c>
      <c r="D132" s="27" t="s">
        <v>131</v>
      </c>
      <c r="E132" s="28">
        <v>466.09</v>
      </c>
      <c r="F132" s="28"/>
      <c r="G132" s="28">
        <v>466.09</v>
      </c>
      <c r="H132" s="2">
        <v>9</v>
      </c>
    </row>
    <row r="133" spans="1:8" ht="30" x14ac:dyDescent="0.2">
      <c r="A133" s="25" t="s">
        <v>269</v>
      </c>
      <c r="B133" s="25"/>
      <c r="C133" s="26" t="s">
        <v>270</v>
      </c>
      <c r="D133" s="27" t="s">
        <v>131</v>
      </c>
      <c r="E133" s="28">
        <v>677.96</v>
      </c>
      <c r="F133" s="28"/>
      <c r="G133" s="28">
        <v>677.96</v>
      </c>
      <c r="H133" s="2">
        <v>9</v>
      </c>
    </row>
    <row r="134" spans="1:8" ht="30" x14ac:dyDescent="0.2">
      <c r="A134" s="25" t="s">
        <v>271</v>
      </c>
      <c r="B134" s="25"/>
      <c r="C134" s="26" t="s">
        <v>272</v>
      </c>
      <c r="D134" s="27" t="s">
        <v>131</v>
      </c>
      <c r="E134" s="28">
        <v>1742.4</v>
      </c>
      <c r="F134" s="28"/>
      <c r="G134" s="28">
        <v>1742.4</v>
      </c>
      <c r="H134" s="2">
        <v>9</v>
      </c>
    </row>
    <row r="135" spans="1:8" ht="30" x14ac:dyDescent="0.2">
      <c r="A135" s="25" t="s">
        <v>273</v>
      </c>
      <c r="B135" s="25"/>
      <c r="C135" s="26" t="s">
        <v>274</v>
      </c>
      <c r="D135" s="27" t="s">
        <v>131</v>
      </c>
      <c r="E135" s="28">
        <v>2110.88</v>
      </c>
      <c r="F135" s="28"/>
      <c r="G135" s="28">
        <v>2110.88</v>
      </c>
      <c r="H135" s="2">
        <v>9</v>
      </c>
    </row>
    <row r="136" spans="1:8" ht="30" x14ac:dyDescent="0.2">
      <c r="A136" s="25" t="s">
        <v>275</v>
      </c>
      <c r="B136" s="25"/>
      <c r="C136" s="26" t="s">
        <v>276</v>
      </c>
      <c r="D136" s="27" t="s">
        <v>131</v>
      </c>
      <c r="E136" s="28">
        <v>2689.49</v>
      </c>
      <c r="F136" s="28"/>
      <c r="G136" s="28">
        <v>2689.49</v>
      </c>
      <c r="H136" s="2">
        <v>9</v>
      </c>
    </row>
    <row r="137" spans="1:8" ht="45" x14ac:dyDescent="0.2">
      <c r="A137" s="25" t="s">
        <v>277</v>
      </c>
      <c r="B137" s="25"/>
      <c r="C137" s="26" t="s">
        <v>278</v>
      </c>
      <c r="D137" s="27" t="s">
        <v>131</v>
      </c>
      <c r="E137" s="28">
        <v>514.78</v>
      </c>
      <c r="F137" s="28"/>
      <c r="G137" s="28">
        <v>514.78</v>
      </c>
      <c r="H137" s="2">
        <v>9</v>
      </c>
    </row>
    <row r="138" spans="1:8" ht="45" x14ac:dyDescent="0.2">
      <c r="A138" s="25" t="s">
        <v>279</v>
      </c>
      <c r="B138" s="25"/>
      <c r="C138" s="26" t="s">
        <v>280</v>
      </c>
      <c r="D138" s="27" t="s">
        <v>131</v>
      </c>
      <c r="E138" s="28">
        <v>340.7</v>
      </c>
      <c r="F138" s="28"/>
      <c r="G138" s="28">
        <v>340.7</v>
      </c>
      <c r="H138" s="2">
        <v>9</v>
      </c>
    </row>
    <row r="139" spans="1:8" ht="45" x14ac:dyDescent="0.2">
      <c r="A139" s="25" t="s">
        <v>281</v>
      </c>
      <c r="B139" s="25"/>
      <c r="C139" s="26" t="s">
        <v>282</v>
      </c>
      <c r="D139" s="27" t="s">
        <v>131</v>
      </c>
      <c r="E139" s="28">
        <v>687.2</v>
      </c>
      <c r="F139" s="28"/>
      <c r="G139" s="28">
        <v>687.2</v>
      </c>
      <c r="H139" s="2">
        <v>9</v>
      </c>
    </row>
    <row r="140" spans="1:8" ht="30" x14ac:dyDescent="0.2">
      <c r="A140" s="25" t="s">
        <v>283</v>
      </c>
      <c r="B140" s="25"/>
      <c r="C140" s="26" t="s">
        <v>284</v>
      </c>
      <c r="D140" s="27" t="s">
        <v>131</v>
      </c>
      <c r="E140" s="28">
        <v>553.49</v>
      </c>
      <c r="F140" s="28"/>
      <c r="G140" s="28">
        <v>553.49</v>
      </c>
      <c r="H140" s="2">
        <v>9</v>
      </c>
    </row>
    <row r="141" spans="1:8" ht="30" x14ac:dyDescent="0.2">
      <c r="A141" s="25" t="s">
        <v>285</v>
      </c>
      <c r="B141" s="25"/>
      <c r="C141" s="26" t="s">
        <v>286</v>
      </c>
      <c r="D141" s="27" t="s">
        <v>131</v>
      </c>
      <c r="E141" s="28">
        <v>546.26</v>
      </c>
      <c r="F141" s="28"/>
      <c r="G141" s="28">
        <v>546.26</v>
      </c>
      <c r="H141" s="2">
        <v>9</v>
      </c>
    </row>
    <row r="142" spans="1:8" ht="30" x14ac:dyDescent="0.2">
      <c r="A142" s="25" t="s">
        <v>287</v>
      </c>
      <c r="B142" s="25"/>
      <c r="C142" s="26" t="s">
        <v>288</v>
      </c>
      <c r="D142" s="27" t="s">
        <v>131</v>
      </c>
      <c r="E142" s="28">
        <v>827.98</v>
      </c>
      <c r="F142" s="28"/>
      <c r="G142" s="28">
        <v>827.98</v>
      </c>
      <c r="H142" s="2">
        <v>9</v>
      </c>
    </row>
    <row r="143" spans="1:8" ht="45" x14ac:dyDescent="0.2">
      <c r="A143" s="25" t="s">
        <v>289</v>
      </c>
      <c r="B143" s="25"/>
      <c r="C143" s="26" t="s">
        <v>290</v>
      </c>
      <c r="D143" s="27" t="s">
        <v>131</v>
      </c>
      <c r="E143" s="28">
        <v>1680.18</v>
      </c>
      <c r="F143" s="28"/>
      <c r="G143" s="28">
        <v>1680.18</v>
      </c>
      <c r="H143" s="2">
        <v>9</v>
      </c>
    </row>
    <row r="144" spans="1:8" ht="30" x14ac:dyDescent="0.2">
      <c r="A144" s="25" t="s">
        <v>291</v>
      </c>
      <c r="B144" s="25"/>
      <c r="C144" s="26" t="s">
        <v>292</v>
      </c>
      <c r="D144" s="27" t="s">
        <v>131</v>
      </c>
      <c r="E144" s="28">
        <v>1169.8499999999999</v>
      </c>
      <c r="F144" s="28"/>
      <c r="G144" s="28">
        <v>1169.8499999999999</v>
      </c>
      <c r="H144" s="2">
        <v>9</v>
      </c>
    </row>
    <row r="145" spans="1:8" ht="30" x14ac:dyDescent="0.2">
      <c r="A145" s="25" t="s">
        <v>293</v>
      </c>
      <c r="B145" s="25"/>
      <c r="C145" s="26" t="s">
        <v>294</v>
      </c>
      <c r="D145" s="27" t="s">
        <v>131</v>
      </c>
      <c r="E145" s="28">
        <v>1242.51</v>
      </c>
      <c r="F145" s="28"/>
      <c r="G145" s="28">
        <v>1242.51</v>
      </c>
      <c r="H145" s="2">
        <v>9</v>
      </c>
    </row>
    <row r="146" spans="1:8" ht="30" x14ac:dyDescent="0.2">
      <c r="A146" s="25" t="s">
        <v>295</v>
      </c>
      <c r="B146" s="25"/>
      <c r="C146" s="26" t="s">
        <v>296</v>
      </c>
      <c r="D146" s="27" t="s">
        <v>131</v>
      </c>
      <c r="E146" s="28">
        <v>1471.62</v>
      </c>
      <c r="F146" s="28"/>
      <c r="G146" s="28">
        <v>1471.62</v>
      </c>
      <c r="H146" s="2">
        <v>9</v>
      </c>
    </row>
    <row r="147" spans="1:8" ht="30" x14ac:dyDescent="0.2">
      <c r="A147" s="25" t="s">
        <v>297</v>
      </c>
      <c r="B147" s="25"/>
      <c r="C147" s="26" t="s">
        <v>298</v>
      </c>
      <c r="D147" s="27" t="s">
        <v>131</v>
      </c>
      <c r="E147" s="28">
        <v>1599.38</v>
      </c>
      <c r="F147" s="28"/>
      <c r="G147" s="28">
        <v>1599.38</v>
      </c>
      <c r="H147" s="2">
        <v>9</v>
      </c>
    </row>
    <row r="148" spans="1:8" ht="30" x14ac:dyDescent="0.2">
      <c r="A148" s="25" t="s">
        <v>299</v>
      </c>
      <c r="B148" s="25"/>
      <c r="C148" s="26" t="s">
        <v>300</v>
      </c>
      <c r="D148" s="27" t="s">
        <v>131</v>
      </c>
      <c r="E148" s="28">
        <v>484.1</v>
      </c>
      <c r="F148" s="28"/>
      <c r="G148" s="28">
        <v>484.1</v>
      </c>
      <c r="H148" s="2">
        <v>9</v>
      </c>
    </row>
    <row r="149" spans="1:8" ht="30" x14ac:dyDescent="0.2">
      <c r="A149" s="25" t="s">
        <v>301</v>
      </c>
      <c r="B149" s="25"/>
      <c r="C149" s="26" t="s">
        <v>302</v>
      </c>
      <c r="D149" s="27" t="s">
        <v>131</v>
      </c>
      <c r="E149" s="28">
        <v>856.69</v>
      </c>
      <c r="F149" s="28"/>
      <c r="G149" s="28">
        <v>856.69</v>
      </c>
      <c r="H149" s="2">
        <v>9</v>
      </c>
    </row>
    <row r="150" spans="1:8" ht="30" x14ac:dyDescent="0.2">
      <c r="A150" s="25" t="s">
        <v>303</v>
      </c>
      <c r="B150" s="25"/>
      <c r="C150" s="26" t="s">
        <v>304</v>
      </c>
      <c r="D150" s="27" t="s">
        <v>131</v>
      </c>
      <c r="E150" s="28">
        <v>1144.78</v>
      </c>
      <c r="F150" s="28"/>
      <c r="G150" s="28">
        <v>1144.78</v>
      </c>
      <c r="H150" s="2">
        <v>9</v>
      </c>
    </row>
    <row r="151" spans="1:8" ht="30" x14ac:dyDescent="0.2">
      <c r="A151" s="25" t="s">
        <v>305</v>
      </c>
      <c r="B151" s="25"/>
      <c r="C151" s="26" t="s">
        <v>306</v>
      </c>
      <c r="D151" s="27" t="s">
        <v>131</v>
      </c>
      <c r="E151" s="28">
        <v>1269.0899999999999</v>
      </c>
      <c r="F151" s="28"/>
      <c r="G151" s="28">
        <v>1269.0899999999999</v>
      </c>
      <c r="H151" s="2">
        <v>9</v>
      </c>
    </row>
    <row r="152" spans="1:8" ht="30" x14ac:dyDescent="0.2">
      <c r="A152" s="25" t="s">
        <v>307</v>
      </c>
      <c r="B152" s="25"/>
      <c r="C152" s="26" t="s">
        <v>308</v>
      </c>
      <c r="D152" s="27" t="s">
        <v>131</v>
      </c>
      <c r="E152" s="28">
        <v>2301.81</v>
      </c>
      <c r="F152" s="28"/>
      <c r="G152" s="28">
        <v>2301.81</v>
      </c>
      <c r="H152" s="2">
        <v>9</v>
      </c>
    </row>
    <row r="153" spans="1:8" ht="30" x14ac:dyDescent="0.2">
      <c r="A153" s="25" t="s">
        <v>309</v>
      </c>
      <c r="B153" s="25"/>
      <c r="C153" s="26" t="s">
        <v>310</v>
      </c>
      <c r="D153" s="27" t="s">
        <v>131</v>
      </c>
      <c r="E153" s="28">
        <v>930.99</v>
      </c>
      <c r="F153" s="28"/>
      <c r="G153" s="28">
        <v>930.99</v>
      </c>
      <c r="H153" s="2">
        <v>9</v>
      </c>
    </row>
    <row r="154" spans="1:8" ht="15" x14ac:dyDescent="0.2">
      <c r="A154" s="25" t="s">
        <v>311</v>
      </c>
      <c r="B154" s="25"/>
      <c r="C154" s="26" t="s">
        <v>312</v>
      </c>
      <c r="D154" s="27" t="s">
        <v>156</v>
      </c>
      <c r="E154" s="28">
        <v>1588</v>
      </c>
      <c r="F154" s="28"/>
      <c r="G154" s="28">
        <v>1588</v>
      </c>
      <c r="H154" s="2">
        <v>9</v>
      </c>
    </row>
    <row r="155" spans="1:8" ht="15" x14ac:dyDescent="0.2">
      <c r="A155" s="25" t="s">
        <v>313</v>
      </c>
      <c r="B155" s="25"/>
      <c r="C155" s="26" t="s">
        <v>314</v>
      </c>
      <c r="D155" s="27" t="s">
        <v>156</v>
      </c>
      <c r="E155" s="28">
        <v>1901.99</v>
      </c>
      <c r="F155" s="28"/>
      <c r="G155" s="28">
        <v>1901.99</v>
      </c>
      <c r="H155" s="2">
        <v>9</v>
      </c>
    </row>
    <row r="156" spans="1:8" ht="30" x14ac:dyDescent="0.2">
      <c r="A156" s="25" t="s">
        <v>315</v>
      </c>
      <c r="B156" s="25"/>
      <c r="C156" s="26" t="s">
        <v>316</v>
      </c>
      <c r="D156" s="27" t="s">
        <v>131</v>
      </c>
      <c r="E156" s="28">
        <v>88.42</v>
      </c>
      <c r="F156" s="28"/>
      <c r="G156" s="28">
        <v>88.42</v>
      </c>
      <c r="H156" s="2">
        <v>9</v>
      </c>
    </row>
    <row r="157" spans="1:8" ht="15" x14ac:dyDescent="0.2">
      <c r="A157" s="25" t="s">
        <v>317</v>
      </c>
      <c r="B157" s="25"/>
      <c r="C157" s="26" t="s">
        <v>318</v>
      </c>
      <c r="D157" s="27" t="s">
        <v>131</v>
      </c>
      <c r="E157" s="28">
        <v>172.03</v>
      </c>
      <c r="F157" s="28"/>
      <c r="G157" s="28">
        <v>172.03</v>
      </c>
      <c r="H157" s="2">
        <v>9</v>
      </c>
    </row>
    <row r="158" spans="1:8" ht="45" x14ac:dyDescent="0.2">
      <c r="A158" s="25" t="s">
        <v>319</v>
      </c>
      <c r="B158" s="25"/>
      <c r="C158" s="26" t="s">
        <v>320</v>
      </c>
      <c r="D158" s="27" t="s">
        <v>70</v>
      </c>
      <c r="E158" s="28">
        <v>3499.86</v>
      </c>
      <c r="F158" s="28"/>
      <c r="G158" s="28">
        <v>3499.86</v>
      </c>
      <c r="H158" s="2">
        <v>9</v>
      </c>
    </row>
    <row r="159" spans="1:8" ht="15" x14ac:dyDescent="0.2">
      <c r="A159" s="25" t="s">
        <v>321</v>
      </c>
      <c r="B159" s="25"/>
      <c r="C159" s="26" t="s">
        <v>322</v>
      </c>
      <c r="D159" s="27" t="s">
        <v>323</v>
      </c>
      <c r="E159" s="28">
        <v>436.44</v>
      </c>
      <c r="F159" s="28"/>
      <c r="G159" s="28">
        <v>436.44</v>
      </c>
      <c r="H159" s="2">
        <v>9</v>
      </c>
    </row>
    <row r="160" spans="1:8" ht="30" x14ac:dyDescent="0.2">
      <c r="A160" s="25" t="s">
        <v>324</v>
      </c>
      <c r="B160" s="25"/>
      <c r="C160" s="26" t="s">
        <v>325</v>
      </c>
      <c r="D160" s="27" t="s">
        <v>323</v>
      </c>
      <c r="E160" s="28">
        <v>357.43</v>
      </c>
      <c r="F160" s="28"/>
      <c r="G160" s="28">
        <v>357.43</v>
      </c>
      <c r="H160" s="2">
        <v>9</v>
      </c>
    </row>
    <row r="161" spans="1:8" ht="15" x14ac:dyDescent="0.2">
      <c r="A161" s="25" t="s">
        <v>326</v>
      </c>
      <c r="B161" s="25"/>
      <c r="C161" s="26" t="s">
        <v>327</v>
      </c>
      <c r="D161" s="27" t="s">
        <v>323</v>
      </c>
      <c r="E161" s="28">
        <v>306.41000000000003</v>
      </c>
      <c r="F161" s="28"/>
      <c r="G161" s="28">
        <v>306.41000000000003</v>
      </c>
      <c r="H161" s="2">
        <v>9</v>
      </c>
    </row>
    <row r="162" spans="1:8" ht="15" x14ac:dyDescent="0.2">
      <c r="A162" s="25" t="s">
        <v>328</v>
      </c>
      <c r="B162" s="25"/>
      <c r="C162" s="26" t="s">
        <v>329</v>
      </c>
      <c r="D162" s="27" t="s">
        <v>323</v>
      </c>
      <c r="E162" s="28">
        <v>290.7</v>
      </c>
      <c r="F162" s="28"/>
      <c r="G162" s="28">
        <v>290.7</v>
      </c>
      <c r="H162" s="2">
        <v>9</v>
      </c>
    </row>
    <row r="163" spans="1:8" ht="15" x14ac:dyDescent="0.2">
      <c r="A163" s="25" t="s">
        <v>330</v>
      </c>
      <c r="B163" s="25"/>
      <c r="C163" s="26" t="s">
        <v>331</v>
      </c>
      <c r="D163" s="27" t="s">
        <v>21</v>
      </c>
      <c r="E163" s="28">
        <v>1899.87</v>
      </c>
      <c r="F163" s="28"/>
      <c r="G163" s="28">
        <v>1899.87</v>
      </c>
      <c r="H163" s="2">
        <v>9</v>
      </c>
    </row>
    <row r="164" spans="1:8" ht="30" x14ac:dyDescent="0.2">
      <c r="A164" s="25" t="s">
        <v>332</v>
      </c>
      <c r="B164" s="25"/>
      <c r="C164" s="26" t="s">
        <v>333</v>
      </c>
      <c r="D164" s="27" t="s">
        <v>334</v>
      </c>
      <c r="E164" s="28">
        <v>2896.02</v>
      </c>
      <c r="F164" s="28"/>
      <c r="G164" s="28">
        <v>2896.02</v>
      </c>
      <c r="H164" s="2">
        <v>9</v>
      </c>
    </row>
    <row r="165" spans="1:8" ht="30" x14ac:dyDescent="0.2">
      <c r="A165" s="25" t="s">
        <v>335</v>
      </c>
      <c r="B165" s="25"/>
      <c r="C165" s="26" t="s">
        <v>336</v>
      </c>
      <c r="D165" s="27" t="s">
        <v>21</v>
      </c>
      <c r="E165" s="28">
        <v>323.12</v>
      </c>
      <c r="F165" s="28"/>
      <c r="G165" s="28">
        <v>323.12</v>
      </c>
      <c r="H165" s="2">
        <v>9</v>
      </c>
    </row>
    <row r="166" spans="1:8" ht="45" x14ac:dyDescent="0.2">
      <c r="A166" s="25" t="s">
        <v>337</v>
      </c>
      <c r="B166" s="25"/>
      <c r="C166" s="26" t="s">
        <v>338</v>
      </c>
      <c r="D166" s="27" t="s">
        <v>156</v>
      </c>
      <c r="E166" s="28">
        <v>1893.14</v>
      </c>
      <c r="F166" s="28"/>
      <c r="G166" s="28">
        <v>1893.14</v>
      </c>
      <c r="H166" s="2">
        <v>9</v>
      </c>
    </row>
    <row r="167" spans="1:8" ht="30" x14ac:dyDescent="0.2">
      <c r="A167" s="25" t="s">
        <v>339</v>
      </c>
      <c r="B167" s="25"/>
      <c r="C167" s="26" t="s">
        <v>340</v>
      </c>
      <c r="D167" s="27" t="s">
        <v>21</v>
      </c>
      <c r="E167" s="28">
        <v>1340.9</v>
      </c>
      <c r="F167" s="28">
        <v>439.2</v>
      </c>
      <c r="G167" s="28">
        <v>1780.1</v>
      </c>
      <c r="H167" s="2">
        <v>9</v>
      </c>
    </row>
    <row r="168" spans="1:8" ht="15" x14ac:dyDescent="0.2">
      <c r="A168" s="25" t="s">
        <v>341</v>
      </c>
      <c r="B168" s="25"/>
      <c r="C168" s="26" t="s">
        <v>342</v>
      </c>
      <c r="D168" s="27" t="s">
        <v>21</v>
      </c>
      <c r="E168" s="28">
        <v>996.43</v>
      </c>
      <c r="F168" s="28"/>
      <c r="G168" s="28">
        <v>996.43</v>
      </c>
      <c r="H168" s="2">
        <v>9</v>
      </c>
    </row>
    <row r="169" spans="1:8" ht="15" x14ac:dyDescent="0.2">
      <c r="A169" s="25" t="s">
        <v>343</v>
      </c>
      <c r="B169" s="25"/>
      <c r="C169" s="26" t="s">
        <v>344</v>
      </c>
      <c r="D169" s="27" t="s">
        <v>21</v>
      </c>
      <c r="E169" s="28">
        <v>5676.51</v>
      </c>
      <c r="F169" s="28"/>
      <c r="G169" s="28">
        <v>5676.51</v>
      </c>
      <c r="H169" s="2">
        <v>9</v>
      </c>
    </row>
    <row r="170" spans="1:8" ht="15" x14ac:dyDescent="0.2">
      <c r="A170" s="25" t="s">
        <v>345</v>
      </c>
      <c r="B170" s="25"/>
      <c r="C170" s="26" t="s">
        <v>346</v>
      </c>
      <c r="D170" s="27" t="s">
        <v>21</v>
      </c>
      <c r="E170" s="28">
        <v>4146.59</v>
      </c>
      <c r="F170" s="28"/>
      <c r="G170" s="28">
        <v>4146.59</v>
      </c>
      <c r="H170" s="2">
        <v>9</v>
      </c>
    </row>
    <row r="171" spans="1:8" ht="15" x14ac:dyDescent="0.2">
      <c r="A171" s="25" t="s">
        <v>347</v>
      </c>
      <c r="B171" s="25"/>
      <c r="C171" s="26" t="s">
        <v>348</v>
      </c>
      <c r="D171" s="27" t="s">
        <v>21</v>
      </c>
      <c r="E171" s="28">
        <v>7153.14</v>
      </c>
      <c r="F171" s="28"/>
      <c r="G171" s="28">
        <v>7153.14</v>
      </c>
      <c r="H171" s="2">
        <v>9</v>
      </c>
    </row>
    <row r="172" spans="1:8" ht="15" x14ac:dyDescent="0.2">
      <c r="A172" s="25" t="s">
        <v>349</v>
      </c>
      <c r="B172" s="25"/>
      <c r="C172" s="26" t="s">
        <v>350</v>
      </c>
      <c r="D172" s="27"/>
      <c r="E172" s="28"/>
      <c r="F172" s="28"/>
      <c r="G172" s="28"/>
      <c r="H172" s="2">
        <v>2</v>
      </c>
    </row>
    <row r="173" spans="1:8" ht="15" x14ac:dyDescent="0.2">
      <c r="A173" s="25" t="s">
        <v>351</v>
      </c>
      <c r="B173" s="25"/>
      <c r="C173" s="26" t="s">
        <v>352</v>
      </c>
      <c r="D173" s="27"/>
      <c r="E173" s="28"/>
      <c r="F173" s="28"/>
      <c r="G173" s="28"/>
      <c r="H173" s="2">
        <v>5</v>
      </c>
    </row>
    <row r="174" spans="1:8" ht="30" x14ac:dyDescent="0.2">
      <c r="A174" s="25" t="s">
        <v>353</v>
      </c>
      <c r="B174" s="25"/>
      <c r="C174" s="26" t="s">
        <v>354</v>
      </c>
      <c r="D174" s="27" t="s">
        <v>73</v>
      </c>
      <c r="E174" s="28">
        <v>398.57</v>
      </c>
      <c r="F174" s="28">
        <v>108.12</v>
      </c>
      <c r="G174" s="28">
        <v>506.69</v>
      </c>
      <c r="H174" s="2">
        <v>9</v>
      </c>
    </row>
    <row r="175" spans="1:8" ht="15" x14ac:dyDescent="0.2">
      <c r="A175" s="25" t="s">
        <v>355</v>
      </c>
      <c r="B175" s="25"/>
      <c r="C175" s="26" t="s">
        <v>356</v>
      </c>
      <c r="D175" s="27" t="s">
        <v>73</v>
      </c>
      <c r="E175" s="28">
        <v>618.87</v>
      </c>
      <c r="F175" s="28">
        <v>272.89</v>
      </c>
      <c r="G175" s="28">
        <v>891.76</v>
      </c>
      <c r="H175" s="2">
        <v>9</v>
      </c>
    </row>
    <row r="176" spans="1:8" ht="30" x14ac:dyDescent="0.2">
      <c r="A176" s="25" t="s">
        <v>357</v>
      </c>
      <c r="B176" s="25"/>
      <c r="C176" s="26" t="s">
        <v>358</v>
      </c>
      <c r="D176" s="27" t="s">
        <v>359</v>
      </c>
      <c r="E176" s="28">
        <v>804.1</v>
      </c>
      <c r="F176" s="28"/>
      <c r="G176" s="28">
        <v>804.1</v>
      </c>
      <c r="H176" s="2">
        <v>9</v>
      </c>
    </row>
    <row r="177" spans="1:8" ht="15" x14ac:dyDescent="0.2">
      <c r="A177" s="25" t="s">
        <v>360</v>
      </c>
      <c r="B177" s="25"/>
      <c r="C177" s="26" t="s">
        <v>361</v>
      </c>
      <c r="D177" s="27" t="s">
        <v>73</v>
      </c>
      <c r="E177" s="28">
        <v>17.78</v>
      </c>
      <c r="F177" s="28">
        <v>5.95</v>
      </c>
      <c r="G177" s="28">
        <v>23.73</v>
      </c>
      <c r="H177" s="2">
        <v>9</v>
      </c>
    </row>
    <row r="178" spans="1:8" ht="15" x14ac:dyDescent="0.2">
      <c r="A178" s="25" t="s">
        <v>362</v>
      </c>
      <c r="B178" s="25"/>
      <c r="C178" s="26" t="s">
        <v>363</v>
      </c>
      <c r="D178" s="27"/>
      <c r="E178" s="28"/>
      <c r="F178" s="28"/>
      <c r="G178" s="28"/>
      <c r="H178" s="2">
        <v>5</v>
      </c>
    </row>
    <row r="179" spans="1:8" ht="30" x14ac:dyDescent="0.2">
      <c r="A179" s="25" t="s">
        <v>364</v>
      </c>
      <c r="B179" s="25"/>
      <c r="C179" s="26" t="s">
        <v>365</v>
      </c>
      <c r="D179" s="27" t="s">
        <v>359</v>
      </c>
      <c r="E179" s="28">
        <v>698.66</v>
      </c>
      <c r="F179" s="28">
        <v>68.89</v>
      </c>
      <c r="G179" s="28">
        <v>767.55</v>
      </c>
      <c r="H179" s="2">
        <v>9</v>
      </c>
    </row>
    <row r="180" spans="1:8" ht="45" x14ac:dyDescent="0.2">
      <c r="A180" s="25" t="s">
        <v>366</v>
      </c>
      <c r="B180" s="25"/>
      <c r="C180" s="26" t="s">
        <v>367</v>
      </c>
      <c r="D180" s="27" t="s">
        <v>359</v>
      </c>
      <c r="E180" s="28">
        <v>1067.98</v>
      </c>
      <c r="F180" s="28">
        <v>115.51</v>
      </c>
      <c r="G180" s="28">
        <v>1183.49</v>
      </c>
      <c r="H180" s="2">
        <v>9</v>
      </c>
    </row>
    <row r="181" spans="1:8" ht="45" x14ac:dyDescent="0.2">
      <c r="A181" s="25" t="s">
        <v>368</v>
      </c>
      <c r="B181" s="25"/>
      <c r="C181" s="26" t="s">
        <v>369</v>
      </c>
      <c r="D181" s="27" t="s">
        <v>359</v>
      </c>
      <c r="E181" s="28">
        <v>1022.93</v>
      </c>
      <c r="F181" s="28">
        <v>115.51</v>
      </c>
      <c r="G181" s="28">
        <v>1138.44</v>
      </c>
      <c r="H181" s="2">
        <v>9</v>
      </c>
    </row>
    <row r="182" spans="1:8" ht="30" x14ac:dyDescent="0.2">
      <c r="A182" s="25" t="s">
        <v>370</v>
      </c>
      <c r="B182" s="25"/>
      <c r="C182" s="26" t="s">
        <v>371</v>
      </c>
      <c r="D182" s="27" t="s">
        <v>359</v>
      </c>
      <c r="E182" s="28">
        <v>669.42</v>
      </c>
      <c r="F182" s="28">
        <v>68.89</v>
      </c>
      <c r="G182" s="28">
        <v>738.31</v>
      </c>
      <c r="H182" s="2">
        <v>9</v>
      </c>
    </row>
    <row r="183" spans="1:8" ht="30" x14ac:dyDescent="0.2">
      <c r="A183" s="25" t="s">
        <v>372</v>
      </c>
      <c r="B183" s="25"/>
      <c r="C183" s="26" t="s">
        <v>373</v>
      </c>
      <c r="D183" s="27" t="s">
        <v>359</v>
      </c>
      <c r="E183" s="28">
        <v>594.62</v>
      </c>
      <c r="F183" s="28">
        <v>22.96</v>
      </c>
      <c r="G183" s="28">
        <v>617.58000000000004</v>
      </c>
      <c r="H183" s="2">
        <v>9</v>
      </c>
    </row>
    <row r="184" spans="1:8" ht="15" x14ac:dyDescent="0.2">
      <c r="A184" s="25" t="s">
        <v>374</v>
      </c>
      <c r="B184" s="25"/>
      <c r="C184" s="26" t="s">
        <v>375</v>
      </c>
      <c r="D184" s="27"/>
      <c r="E184" s="28"/>
      <c r="F184" s="28"/>
      <c r="G184" s="28"/>
      <c r="H184" s="2">
        <v>5</v>
      </c>
    </row>
    <row r="185" spans="1:8" ht="15" x14ac:dyDescent="0.2">
      <c r="A185" s="25" t="s">
        <v>376</v>
      </c>
      <c r="B185" s="25"/>
      <c r="C185" s="26" t="s">
        <v>377</v>
      </c>
      <c r="D185" s="27" t="s">
        <v>73</v>
      </c>
      <c r="E185" s="28">
        <v>0.61</v>
      </c>
      <c r="F185" s="28">
        <v>1.69</v>
      </c>
      <c r="G185" s="28">
        <v>2.2999999999999998</v>
      </c>
      <c r="H185" s="2">
        <v>9</v>
      </c>
    </row>
    <row r="186" spans="1:8" ht="15" x14ac:dyDescent="0.2">
      <c r="A186" s="25" t="s">
        <v>378</v>
      </c>
      <c r="B186" s="25"/>
      <c r="C186" s="26" t="s">
        <v>379</v>
      </c>
      <c r="D186" s="27" t="s">
        <v>73</v>
      </c>
      <c r="E186" s="28">
        <v>5.16</v>
      </c>
      <c r="F186" s="28">
        <v>16.649999999999999</v>
      </c>
      <c r="G186" s="28">
        <v>21.81</v>
      </c>
      <c r="H186" s="2">
        <v>9</v>
      </c>
    </row>
    <row r="187" spans="1:8" ht="30" x14ac:dyDescent="0.2">
      <c r="A187" s="25" t="s">
        <v>380</v>
      </c>
      <c r="B187" s="25"/>
      <c r="C187" s="26" t="s">
        <v>381</v>
      </c>
      <c r="D187" s="27" t="s">
        <v>73</v>
      </c>
      <c r="E187" s="28">
        <v>18.59</v>
      </c>
      <c r="F187" s="28">
        <v>24.81</v>
      </c>
      <c r="G187" s="28">
        <v>43.4</v>
      </c>
      <c r="H187" s="2">
        <v>9</v>
      </c>
    </row>
    <row r="188" spans="1:8" ht="15" x14ac:dyDescent="0.2">
      <c r="A188" s="25" t="s">
        <v>382</v>
      </c>
      <c r="B188" s="25"/>
      <c r="C188" s="26" t="s">
        <v>383</v>
      </c>
      <c r="D188" s="27" t="s">
        <v>73</v>
      </c>
      <c r="E188" s="28">
        <v>54.1</v>
      </c>
      <c r="F188" s="28">
        <v>44.99</v>
      </c>
      <c r="G188" s="28">
        <v>99.09</v>
      </c>
      <c r="H188" s="2">
        <v>9</v>
      </c>
    </row>
    <row r="189" spans="1:8" ht="15" x14ac:dyDescent="0.2">
      <c r="A189" s="25" t="s">
        <v>384</v>
      </c>
      <c r="B189" s="25"/>
      <c r="C189" s="26" t="s">
        <v>385</v>
      </c>
      <c r="D189" s="27" t="s">
        <v>73</v>
      </c>
      <c r="E189" s="28">
        <v>54.1</v>
      </c>
      <c r="F189" s="28">
        <v>44.69</v>
      </c>
      <c r="G189" s="28">
        <v>98.79</v>
      </c>
      <c r="H189" s="2">
        <v>9</v>
      </c>
    </row>
    <row r="190" spans="1:8" ht="30" x14ac:dyDescent="0.2">
      <c r="A190" s="25" t="s">
        <v>386</v>
      </c>
      <c r="B190" s="25"/>
      <c r="C190" s="26" t="s">
        <v>387</v>
      </c>
      <c r="D190" s="27" t="s">
        <v>388</v>
      </c>
      <c r="E190" s="28">
        <v>40.46</v>
      </c>
      <c r="F190" s="28">
        <v>0.84</v>
      </c>
      <c r="G190" s="28">
        <v>41.3</v>
      </c>
      <c r="H190" s="2">
        <v>9</v>
      </c>
    </row>
    <row r="191" spans="1:8" ht="15" x14ac:dyDescent="0.2">
      <c r="A191" s="25" t="s">
        <v>389</v>
      </c>
      <c r="B191" s="25"/>
      <c r="C191" s="26" t="s">
        <v>390</v>
      </c>
      <c r="D191" s="27" t="s">
        <v>73</v>
      </c>
      <c r="E191" s="28">
        <v>12.67</v>
      </c>
      <c r="F191" s="28">
        <v>3.37</v>
      </c>
      <c r="G191" s="28">
        <v>16.04</v>
      </c>
      <c r="H191" s="2">
        <v>9</v>
      </c>
    </row>
    <row r="192" spans="1:8" ht="15" x14ac:dyDescent="0.2">
      <c r="A192" s="25" t="s">
        <v>391</v>
      </c>
      <c r="B192" s="25"/>
      <c r="C192" s="26" t="s">
        <v>392</v>
      </c>
      <c r="D192" s="27" t="s">
        <v>73</v>
      </c>
      <c r="E192" s="28">
        <v>88.23</v>
      </c>
      <c r="F192" s="28">
        <v>32.18</v>
      </c>
      <c r="G192" s="28">
        <v>120.41</v>
      </c>
      <c r="H192" s="2">
        <v>9</v>
      </c>
    </row>
    <row r="193" spans="1:8" ht="15" x14ac:dyDescent="0.2">
      <c r="A193" s="25" t="s">
        <v>393</v>
      </c>
      <c r="B193" s="25"/>
      <c r="C193" s="26" t="s">
        <v>394</v>
      </c>
      <c r="D193" s="27" t="s">
        <v>73</v>
      </c>
      <c r="E193" s="28">
        <v>85.39</v>
      </c>
      <c r="F193" s="28">
        <v>32.18</v>
      </c>
      <c r="G193" s="28">
        <v>117.57</v>
      </c>
      <c r="H193" s="2">
        <v>9</v>
      </c>
    </row>
    <row r="194" spans="1:8" ht="15" x14ac:dyDescent="0.2">
      <c r="A194" s="25" t="s">
        <v>395</v>
      </c>
      <c r="B194" s="25"/>
      <c r="C194" s="26" t="s">
        <v>396</v>
      </c>
      <c r="D194" s="27" t="s">
        <v>73</v>
      </c>
      <c r="E194" s="28">
        <v>99.78</v>
      </c>
      <c r="F194" s="28">
        <v>32.18</v>
      </c>
      <c r="G194" s="28">
        <v>131.96</v>
      </c>
      <c r="H194" s="2">
        <v>9</v>
      </c>
    </row>
    <row r="195" spans="1:8" ht="45" x14ac:dyDescent="0.2">
      <c r="A195" s="25" t="s">
        <v>397</v>
      </c>
      <c r="B195" s="25"/>
      <c r="C195" s="26" t="s">
        <v>398</v>
      </c>
      <c r="D195" s="27" t="s">
        <v>156</v>
      </c>
      <c r="E195" s="28">
        <v>60.38</v>
      </c>
      <c r="F195" s="28">
        <v>37.119999999999997</v>
      </c>
      <c r="G195" s="28">
        <v>97.5</v>
      </c>
      <c r="H195" s="2">
        <v>9</v>
      </c>
    </row>
    <row r="196" spans="1:8" ht="15" x14ac:dyDescent="0.2">
      <c r="A196" s="25" t="s">
        <v>399</v>
      </c>
      <c r="B196" s="25"/>
      <c r="C196" s="26" t="s">
        <v>400</v>
      </c>
      <c r="D196" s="27"/>
      <c r="E196" s="28"/>
      <c r="F196" s="28"/>
      <c r="G196" s="28"/>
      <c r="H196" s="2">
        <v>5</v>
      </c>
    </row>
    <row r="197" spans="1:8" ht="30" x14ac:dyDescent="0.2">
      <c r="A197" s="25" t="s">
        <v>401</v>
      </c>
      <c r="B197" s="25"/>
      <c r="C197" s="26" t="s">
        <v>402</v>
      </c>
      <c r="D197" s="27" t="s">
        <v>131</v>
      </c>
      <c r="E197" s="28"/>
      <c r="F197" s="28">
        <v>10.3</v>
      </c>
      <c r="G197" s="28">
        <v>10.3</v>
      </c>
      <c r="H197" s="2">
        <v>9</v>
      </c>
    </row>
    <row r="198" spans="1:8" ht="30" x14ac:dyDescent="0.2">
      <c r="A198" s="25" t="s">
        <v>403</v>
      </c>
      <c r="B198" s="25"/>
      <c r="C198" s="26" t="s">
        <v>404</v>
      </c>
      <c r="D198" s="27" t="s">
        <v>131</v>
      </c>
      <c r="E198" s="28"/>
      <c r="F198" s="28">
        <v>26</v>
      </c>
      <c r="G198" s="28">
        <v>26</v>
      </c>
      <c r="H198" s="2">
        <v>9</v>
      </c>
    </row>
    <row r="199" spans="1:8" ht="30" x14ac:dyDescent="0.2">
      <c r="A199" s="25" t="s">
        <v>405</v>
      </c>
      <c r="B199" s="25"/>
      <c r="C199" s="26" t="s">
        <v>406</v>
      </c>
      <c r="D199" s="27" t="s">
        <v>73</v>
      </c>
      <c r="E199" s="28"/>
      <c r="F199" s="28">
        <v>10.3</v>
      </c>
      <c r="G199" s="28">
        <v>10.3</v>
      </c>
      <c r="H199" s="2">
        <v>9</v>
      </c>
    </row>
    <row r="200" spans="1:8" ht="30" x14ac:dyDescent="0.2">
      <c r="A200" s="25" t="s">
        <v>407</v>
      </c>
      <c r="B200" s="25"/>
      <c r="C200" s="26" t="s">
        <v>408</v>
      </c>
      <c r="D200" s="27" t="s">
        <v>73</v>
      </c>
      <c r="E200" s="28"/>
      <c r="F200" s="28">
        <v>26</v>
      </c>
      <c r="G200" s="28">
        <v>26</v>
      </c>
      <c r="H200" s="2">
        <v>9</v>
      </c>
    </row>
    <row r="201" spans="1:8" ht="30" x14ac:dyDescent="0.2">
      <c r="A201" s="25" t="s">
        <v>409</v>
      </c>
      <c r="B201" s="25"/>
      <c r="C201" s="26" t="s">
        <v>410</v>
      </c>
      <c r="D201" s="27" t="s">
        <v>359</v>
      </c>
      <c r="E201" s="28">
        <v>1920.76</v>
      </c>
      <c r="F201" s="28"/>
      <c r="G201" s="28">
        <v>1920.76</v>
      </c>
      <c r="H201" s="2">
        <v>9</v>
      </c>
    </row>
    <row r="202" spans="1:8" ht="30" x14ac:dyDescent="0.2">
      <c r="A202" s="25" t="s">
        <v>411</v>
      </c>
      <c r="B202" s="25"/>
      <c r="C202" s="26" t="s">
        <v>412</v>
      </c>
      <c r="D202" s="27" t="s">
        <v>413</v>
      </c>
      <c r="E202" s="28">
        <v>20.69</v>
      </c>
      <c r="F202" s="28">
        <v>4.05</v>
      </c>
      <c r="G202" s="28">
        <v>24.74</v>
      </c>
      <c r="H202" s="2">
        <v>9</v>
      </c>
    </row>
    <row r="203" spans="1:8" ht="30" x14ac:dyDescent="0.2">
      <c r="A203" s="25" t="s">
        <v>414</v>
      </c>
      <c r="B203" s="25"/>
      <c r="C203" s="26" t="s">
        <v>415</v>
      </c>
      <c r="D203" s="27" t="s">
        <v>388</v>
      </c>
      <c r="E203" s="28">
        <v>8.93</v>
      </c>
      <c r="F203" s="28">
        <v>4.05</v>
      </c>
      <c r="G203" s="28">
        <v>12.98</v>
      </c>
      <c r="H203" s="2">
        <v>9</v>
      </c>
    </row>
    <row r="204" spans="1:8" ht="15" x14ac:dyDescent="0.2">
      <c r="A204" s="25" t="s">
        <v>416</v>
      </c>
      <c r="B204" s="25"/>
      <c r="C204" s="26" t="s">
        <v>417</v>
      </c>
      <c r="D204" s="27"/>
      <c r="E204" s="28"/>
      <c r="F204" s="28"/>
      <c r="G204" s="28"/>
      <c r="H204" s="2">
        <v>5</v>
      </c>
    </row>
    <row r="205" spans="1:8" ht="45" x14ac:dyDescent="0.2">
      <c r="A205" s="25" t="s">
        <v>418</v>
      </c>
      <c r="B205" s="25"/>
      <c r="C205" s="26" t="s">
        <v>419</v>
      </c>
      <c r="D205" s="27" t="s">
        <v>359</v>
      </c>
      <c r="E205" s="28">
        <v>8519.69</v>
      </c>
      <c r="F205" s="28">
        <v>2889</v>
      </c>
      <c r="G205" s="28">
        <v>11408.69</v>
      </c>
      <c r="H205" s="2">
        <v>9</v>
      </c>
    </row>
    <row r="206" spans="1:8" ht="45" x14ac:dyDescent="0.2">
      <c r="A206" s="25" t="s">
        <v>420</v>
      </c>
      <c r="B206" s="25"/>
      <c r="C206" s="26" t="s">
        <v>421</v>
      </c>
      <c r="D206" s="27" t="s">
        <v>359</v>
      </c>
      <c r="E206" s="28">
        <v>17419.650000000001</v>
      </c>
      <c r="F206" s="28">
        <v>2889</v>
      </c>
      <c r="G206" s="28">
        <v>20308.650000000001</v>
      </c>
      <c r="H206" s="2">
        <v>9</v>
      </c>
    </row>
    <row r="207" spans="1:8" ht="15" x14ac:dyDescent="0.2">
      <c r="A207" s="25" t="s">
        <v>422</v>
      </c>
      <c r="B207" s="25"/>
      <c r="C207" s="26" t="s">
        <v>423</v>
      </c>
      <c r="D207" s="27"/>
      <c r="E207" s="28"/>
      <c r="F207" s="28"/>
      <c r="G207" s="28"/>
      <c r="H207" s="2">
        <v>5</v>
      </c>
    </row>
    <row r="208" spans="1:8" ht="15" x14ac:dyDescent="0.2">
      <c r="A208" s="25" t="s">
        <v>424</v>
      </c>
      <c r="B208" s="25"/>
      <c r="C208" s="26" t="s">
        <v>425</v>
      </c>
      <c r="D208" s="27" t="s">
        <v>73</v>
      </c>
      <c r="E208" s="28">
        <v>791.74</v>
      </c>
      <c r="F208" s="28">
        <v>77.5</v>
      </c>
      <c r="G208" s="28">
        <v>869.24</v>
      </c>
      <c r="H208" s="2">
        <v>9</v>
      </c>
    </row>
    <row r="209" spans="1:8" ht="30" x14ac:dyDescent="0.2">
      <c r="A209" s="25" t="s">
        <v>426</v>
      </c>
      <c r="B209" s="25"/>
      <c r="C209" s="26" t="s">
        <v>427</v>
      </c>
      <c r="D209" s="27" t="s">
        <v>73</v>
      </c>
      <c r="E209" s="28">
        <v>410.45</v>
      </c>
      <c r="F209" s="28">
        <v>21.93</v>
      </c>
      <c r="G209" s="28">
        <v>432.38</v>
      </c>
      <c r="H209" s="2">
        <v>9</v>
      </c>
    </row>
    <row r="210" spans="1:8" ht="30" x14ac:dyDescent="0.2">
      <c r="A210" s="25" t="s">
        <v>428</v>
      </c>
      <c r="B210" s="25"/>
      <c r="C210" s="26" t="s">
        <v>429</v>
      </c>
      <c r="D210" s="27" t="s">
        <v>73</v>
      </c>
      <c r="E210" s="28">
        <v>130.19999999999999</v>
      </c>
      <c r="F210" s="28">
        <v>44.24</v>
      </c>
      <c r="G210" s="28">
        <v>174.44</v>
      </c>
      <c r="H210" s="2">
        <v>9</v>
      </c>
    </row>
    <row r="211" spans="1:8" ht="15" x14ac:dyDescent="0.2">
      <c r="A211" s="25" t="s">
        <v>430</v>
      </c>
      <c r="B211" s="25"/>
      <c r="C211" s="26" t="s">
        <v>431</v>
      </c>
      <c r="D211" s="27"/>
      <c r="E211" s="28"/>
      <c r="F211" s="28"/>
      <c r="G211" s="28"/>
      <c r="H211" s="2">
        <v>5</v>
      </c>
    </row>
    <row r="212" spans="1:8" ht="45" x14ac:dyDescent="0.2">
      <c r="A212" s="25" t="s">
        <v>432</v>
      </c>
      <c r="B212" s="25"/>
      <c r="C212" s="26" t="s">
        <v>433</v>
      </c>
      <c r="D212" s="27" t="s">
        <v>73</v>
      </c>
      <c r="E212" s="28">
        <v>2.63</v>
      </c>
      <c r="F212" s="28">
        <v>4.22</v>
      </c>
      <c r="G212" s="28">
        <v>6.85</v>
      </c>
      <c r="H212" s="2">
        <v>9</v>
      </c>
    </row>
    <row r="213" spans="1:8" ht="60" x14ac:dyDescent="0.2">
      <c r="A213" s="25" t="s">
        <v>434</v>
      </c>
      <c r="B213" s="25"/>
      <c r="C213" s="26" t="s">
        <v>435</v>
      </c>
      <c r="D213" s="27" t="s">
        <v>73</v>
      </c>
      <c r="E213" s="28">
        <v>4.2300000000000004</v>
      </c>
      <c r="F213" s="28">
        <v>0.13</v>
      </c>
      <c r="G213" s="28">
        <v>4.3600000000000003</v>
      </c>
      <c r="H213" s="2">
        <v>9</v>
      </c>
    </row>
    <row r="214" spans="1:8" ht="60" x14ac:dyDescent="0.2">
      <c r="A214" s="25" t="s">
        <v>436</v>
      </c>
      <c r="B214" s="25"/>
      <c r="C214" s="26" t="s">
        <v>437</v>
      </c>
      <c r="D214" s="27" t="s">
        <v>73</v>
      </c>
      <c r="E214" s="28">
        <v>4.5599999999999996</v>
      </c>
      <c r="F214" s="28">
        <v>0.13</v>
      </c>
      <c r="G214" s="28">
        <v>4.6900000000000004</v>
      </c>
      <c r="H214" s="2">
        <v>9</v>
      </c>
    </row>
    <row r="215" spans="1:8" ht="30" x14ac:dyDescent="0.2">
      <c r="A215" s="25" t="s">
        <v>438</v>
      </c>
      <c r="B215" s="25"/>
      <c r="C215" s="26" t="s">
        <v>439</v>
      </c>
      <c r="D215" s="27" t="s">
        <v>156</v>
      </c>
      <c r="E215" s="28">
        <v>80.12</v>
      </c>
      <c r="F215" s="28">
        <v>7.59</v>
      </c>
      <c r="G215" s="28">
        <v>87.71</v>
      </c>
      <c r="H215" s="2">
        <v>9</v>
      </c>
    </row>
    <row r="216" spans="1:8" ht="30" x14ac:dyDescent="0.2">
      <c r="A216" s="25" t="s">
        <v>440</v>
      </c>
      <c r="B216" s="25"/>
      <c r="C216" s="26" t="s">
        <v>441</v>
      </c>
      <c r="D216" s="27" t="s">
        <v>156</v>
      </c>
      <c r="E216" s="28">
        <v>94.37</v>
      </c>
      <c r="F216" s="28">
        <v>8.94</v>
      </c>
      <c r="G216" s="28">
        <v>103.31</v>
      </c>
      <c r="H216" s="2">
        <v>9</v>
      </c>
    </row>
    <row r="217" spans="1:8" ht="15" x14ac:dyDescent="0.2">
      <c r="A217" s="25" t="s">
        <v>442</v>
      </c>
      <c r="B217" s="25"/>
      <c r="C217" s="26" t="s">
        <v>443</v>
      </c>
      <c r="D217" s="27"/>
      <c r="E217" s="28"/>
      <c r="F217" s="28"/>
      <c r="G217" s="28"/>
      <c r="H217" s="2">
        <v>5</v>
      </c>
    </row>
    <row r="218" spans="1:8" ht="15" x14ac:dyDescent="0.2">
      <c r="A218" s="25" t="s">
        <v>444</v>
      </c>
      <c r="B218" s="25"/>
      <c r="C218" s="26" t="s">
        <v>445</v>
      </c>
      <c r="D218" s="27" t="s">
        <v>73</v>
      </c>
      <c r="E218" s="28">
        <v>10.61</v>
      </c>
      <c r="F218" s="28">
        <v>4.8600000000000003</v>
      </c>
      <c r="G218" s="28">
        <v>15.47</v>
      </c>
      <c r="H218" s="2">
        <v>9</v>
      </c>
    </row>
    <row r="219" spans="1:8" ht="15" x14ac:dyDescent="0.2">
      <c r="A219" s="25" t="s">
        <v>446</v>
      </c>
      <c r="B219" s="25"/>
      <c r="C219" s="26" t="s">
        <v>447</v>
      </c>
      <c r="D219" s="27" t="s">
        <v>131</v>
      </c>
      <c r="E219" s="28">
        <v>1.05</v>
      </c>
      <c r="F219" s="28">
        <v>0.34</v>
      </c>
      <c r="G219" s="28">
        <v>1.39</v>
      </c>
      <c r="H219" s="2">
        <v>9</v>
      </c>
    </row>
    <row r="220" spans="1:8" ht="15" x14ac:dyDescent="0.2">
      <c r="A220" s="25" t="s">
        <v>448</v>
      </c>
      <c r="B220" s="25"/>
      <c r="C220" s="26" t="s">
        <v>449</v>
      </c>
      <c r="D220" s="27" t="s">
        <v>131</v>
      </c>
      <c r="E220" s="28">
        <v>1.05</v>
      </c>
      <c r="F220" s="28">
        <v>0.34</v>
      </c>
      <c r="G220" s="28">
        <v>1.39</v>
      </c>
      <c r="H220" s="2">
        <v>9</v>
      </c>
    </row>
    <row r="221" spans="1:8" ht="15" x14ac:dyDescent="0.2">
      <c r="A221" s="25" t="s">
        <v>450</v>
      </c>
      <c r="B221" s="25"/>
      <c r="C221" s="26" t="s">
        <v>451</v>
      </c>
      <c r="D221" s="27" t="s">
        <v>73</v>
      </c>
      <c r="E221" s="28">
        <v>1.03</v>
      </c>
      <c r="F221" s="28">
        <v>0.69</v>
      </c>
      <c r="G221" s="28">
        <v>1.72</v>
      </c>
      <c r="H221" s="2">
        <v>9</v>
      </c>
    </row>
    <row r="222" spans="1:8" ht="15" x14ac:dyDescent="0.2">
      <c r="A222" s="25" t="s">
        <v>452</v>
      </c>
      <c r="B222" s="25"/>
      <c r="C222" s="26" t="s">
        <v>453</v>
      </c>
      <c r="D222" s="27"/>
      <c r="E222" s="28"/>
      <c r="F222" s="28"/>
      <c r="G222" s="28"/>
      <c r="H222" s="2">
        <v>2</v>
      </c>
    </row>
    <row r="223" spans="1:8" ht="15" x14ac:dyDescent="0.2">
      <c r="A223" s="25" t="s">
        <v>454</v>
      </c>
      <c r="B223" s="25"/>
      <c r="C223" s="26" t="s">
        <v>455</v>
      </c>
      <c r="D223" s="27"/>
      <c r="E223" s="28"/>
      <c r="F223" s="28"/>
      <c r="G223" s="28"/>
      <c r="H223" s="2">
        <v>5</v>
      </c>
    </row>
    <row r="224" spans="1:8" ht="15" x14ac:dyDescent="0.2">
      <c r="A224" s="25" t="s">
        <v>456</v>
      </c>
      <c r="B224" s="25"/>
      <c r="C224" s="26" t="s">
        <v>457</v>
      </c>
      <c r="D224" s="27" t="s">
        <v>156</v>
      </c>
      <c r="E224" s="28"/>
      <c r="F224" s="28">
        <v>185.57</v>
      </c>
      <c r="G224" s="28">
        <v>185.57</v>
      </c>
      <c r="H224" s="2">
        <v>9</v>
      </c>
    </row>
    <row r="225" spans="1:8" ht="15" x14ac:dyDescent="0.2">
      <c r="A225" s="25" t="s">
        <v>458</v>
      </c>
      <c r="B225" s="25"/>
      <c r="C225" s="26" t="s">
        <v>459</v>
      </c>
      <c r="D225" s="27" t="s">
        <v>156</v>
      </c>
      <c r="E225" s="28"/>
      <c r="F225" s="28">
        <v>337.4</v>
      </c>
      <c r="G225" s="28">
        <v>337.4</v>
      </c>
      <c r="H225" s="2">
        <v>9</v>
      </c>
    </row>
    <row r="226" spans="1:8" ht="30" x14ac:dyDescent="0.2">
      <c r="A226" s="25" t="s">
        <v>460</v>
      </c>
      <c r="B226" s="25"/>
      <c r="C226" s="26" t="s">
        <v>461</v>
      </c>
      <c r="D226" s="27" t="s">
        <v>73</v>
      </c>
      <c r="E226" s="28"/>
      <c r="F226" s="28">
        <v>25.31</v>
      </c>
      <c r="G226" s="28">
        <v>25.31</v>
      </c>
      <c r="H226" s="2">
        <v>9</v>
      </c>
    </row>
    <row r="227" spans="1:8" ht="45" x14ac:dyDescent="0.2">
      <c r="A227" s="25" t="s">
        <v>462</v>
      </c>
      <c r="B227" s="25"/>
      <c r="C227" s="26" t="s">
        <v>463</v>
      </c>
      <c r="D227" s="27" t="s">
        <v>156</v>
      </c>
      <c r="E227" s="28">
        <v>468.05</v>
      </c>
      <c r="F227" s="28">
        <v>101.22</v>
      </c>
      <c r="G227" s="28">
        <v>569.27</v>
      </c>
      <c r="H227" s="2">
        <v>9</v>
      </c>
    </row>
    <row r="228" spans="1:8" ht="30" x14ac:dyDescent="0.2">
      <c r="A228" s="25" t="s">
        <v>464</v>
      </c>
      <c r="B228" s="25"/>
      <c r="C228" s="26" t="s">
        <v>465</v>
      </c>
      <c r="D228" s="27" t="s">
        <v>156</v>
      </c>
      <c r="E228" s="28">
        <v>445.6</v>
      </c>
      <c r="F228" s="28">
        <v>101.22</v>
      </c>
      <c r="G228" s="28">
        <v>546.82000000000005</v>
      </c>
      <c r="H228" s="2">
        <v>9</v>
      </c>
    </row>
    <row r="229" spans="1:8" ht="45" x14ac:dyDescent="0.2">
      <c r="A229" s="25" t="s">
        <v>466</v>
      </c>
      <c r="B229" s="25"/>
      <c r="C229" s="26" t="s">
        <v>467</v>
      </c>
      <c r="D229" s="27" t="s">
        <v>156</v>
      </c>
      <c r="E229" s="28">
        <v>245.25</v>
      </c>
      <c r="F229" s="28">
        <v>67.48</v>
      </c>
      <c r="G229" s="28">
        <v>312.73</v>
      </c>
      <c r="H229" s="2">
        <v>9</v>
      </c>
    </row>
    <row r="230" spans="1:8" ht="30" x14ac:dyDescent="0.2">
      <c r="A230" s="25" t="s">
        <v>468</v>
      </c>
      <c r="B230" s="25"/>
      <c r="C230" s="26" t="s">
        <v>469</v>
      </c>
      <c r="D230" s="27" t="s">
        <v>156</v>
      </c>
      <c r="E230" s="28">
        <v>222.8</v>
      </c>
      <c r="F230" s="28">
        <v>67.48</v>
      </c>
      <c r="G230" s="28">
        <v>290.27999999999997</v>
      </c>
      <c r="H230" s="2">
        <v>9</v>
      </c>
    </row>
    <row r="231" spans="1:8" ht="45" x14ac:dyDescent="0.2">
      <c r="A231" s="25" t="s">
        <v>470</v>
      </c>
      <c r="B231" s="25"/>
      <c r="C231" s="26" t="s">
        <v>471</v>
      </c>
      <c r="D231" s="27" t="s">
        <v>73</v>
      </c>
      <c r="E231" s="28">
        <v>24.01</v>
      </c>
      <c r="F231" s="28">
        <v>6.75</v>
      </c>
      <c r="G231" s="28">
        <v>30.76</v>
      </c>
      <c r="H231" s="2">
        <v>9</v>
      </c>
    </row>
    <row r="232" spans="1:8" ht="45" x14ac:dyDescent="0.2">
      <c r="A232" s="25" t="s">
        <v>472</v>
      </c>
      <c r="B232" s="25"/>
      <c r="C232" s="26" t="s">
        <v>473</v>
      </c>
      <c r="D232" s="27" t="s">
        <v>73</v>
      </c>
      <c r="E232" s="28">
        <v>22.28</v>
      </c>
      <c r="F232" s="28">
        <v>6.75</v>
      </c>
      <c r="G232" s="28">
        <v>29.03</v>
      </c>
      <c r="H232" s="2">
        <v>9</v>
      </c>
    </row>
    <row r="233" spans="1:8" ht="45" x14ac:dyDescent="0.2">
      <c r="A233" s="25" t="s">
        <v>474</v>
      </c>
      <c r="B233" s="25"/>
      <c r="C233" s="26" t="s">
        <v>475</v>
      </c>
      <c r="D233" s="27" t="s">
        <v>156</v>
      </c>
      <c r="E233" s="28">
        <v>240.09</v>
      </c>
      <c r="F233" s="28">
        <v>67.48</v>
      </c>
      <c r="G233" s="28">
        <v>307.57</v>
      </c>
      <c r="H233" s="2">
        <v>9</v>
      </c>
    </row>
    <row r="234" spans="1:8" ht="30" x14ac:dyDescent="0.2">
      <c r="A234" s="25" t="s">
        <v>476</v>
      </c>
      <c r="B234" s="25"/>
      <c r="C234" s="26" t="s">
        <v>477</v>
      </c>
      <c r="D234" s="27" t="s">
        <v>156</v>
      </c>
      <c r="E234" s="28">
        <v>222.8</v>
      </c>
      <c r="F234" s="28">
        <v>67.48</v>
      </c>
      <c r="G234" s="28">
        <v>290.27999999999997</v>
      </c>
      <c r="H234" s="2">
        <v>9</v>
      </c>
    </row>
    <row r="235" spans="1:8" ht="15" x14ac:dyDescent="0.2">
      <c r="A235" s="25" t="s">
        <v>478</v>
      </c>
      <c r="B235" s="25"/>
      <c r="C235" s="26" t="s">
        <v>479</v>
      </c>
      <c r="D235" s="27"/>
      <c r="E235" s="28"/>
      <c r="F235" s="28"/>
      <c r="G235" s="28"/>
      <c r="H235" s="2">
        <v>5</v>
      </c>
    </row>
    <row r="236" spans="1:8" ht="30" x14ac:dyDescent="0.2">
      <c r="A236" s="25" t="s">
        <v>480</v>
      </c>
      <c r="B236" s="25"/>
      <c r="C236" s="26" t="s">
        <v>481</v>
      </c>
      <c r="D236" s="27" t="s">
        <v>156</v>
      </c>
      <c r="E236" s="28"/>
      <c r="F236" s="28">
        <v>101.22</v>
      </c>
      <c r="G236" s="28">
        <v>101.22</v>
      </c>
      <c r="H236" s="2">
        <v>9</v>
      </c>
    </row>
    <row r="237" spans="1:8" ht="30" x14ac:dyDescent="0.2">
      <c r="A237" s="25" t="s">
        <v>482</v>
      </c>
      <c r="B237" s="25"/>
      <c r="C237" s="26" t="s">
        <v>483</v>
      </c>
      <c r="D237" s="27" t="s">
        <v>156</v>
      </c>
      <c r="E237" s="28"/>
      <c r="F237" s="28">
        <v>67.48</v>
      </c>
      <c r="G237" s="28">
        <v>67.48</v>
      </c>
      <c r="H237" s="2">
        <v>9</v>
      </c>
    </row>
    <row r="238" spans="1:8" ht="15" x14ac:dyDescent="0.2">
      <c r="A238" s="25" t="s">
        <v>484</v>
      </c>
      <c r="B238" s="25"/>
      <c r="C238" s="26" t="s">
        <v>485</v>
      </c>
      <c r="D238" s="27"/>
      <c r="E238" s="28"/>
      <c r="F238" s="28"/>
      <c r="G238" s="28"/>
      <c r="H238" s="2">
        <v>5</v>
      </c>
    </row>
    <row r="239" spans="1:8" ht="15" x14ac:dyDescent="0.2">
      <c r="A239" s="25" t="s">
        <v>486</v>
      </c>
      <c r="B239" s="25"/>
      <c r="C239" s="26" t="s">
        <v>487</v>
      </c>
      <c r="D239" s="27" t="s">
        <v>73</v>
      </c>
      <c r="E239" s="28"/>
      <c r="F239" s="28">
        <v>2.5299999999999998</v>
      </c>
      <c r="G239" s="28">
        <v>2.5299999999999998</v>
      </c>
      <c r="H239" s="2">
        <v>9</v>
      </c>
    </row>
    <row r="240" spans="1:8" ht="30" x14ac:dyDescent="0.2">
      <c r="A240" s="25" t="s">
        <v>488</v>
      </c>
      <c r="B240" s="25"/>
      <c r="C240" s="26" t="s">
        <v>489</v>
      </c>
      <c r="D240" s="27" t="s">
        <v>73</v>
      </c>
      <c r="E240" s="28"/>
      <c r="F240" s="28">
        <v>5.0599999999999996</v>
      </c>
      <c r="G240" s="28">
        <v>5.0599999999999996</v>
      </c>
      <c r="H240" s="2">
        <v>9</v>
      </c>
    </row>
    <row r="241" spans="1:8" ht="30" x14ac:dyDescent="0.2">
      <c r="A241" s="25" t="s">
        <v>490</v>
      </c>
      <c r="B241" s="25"/>
      <c r="C241" s="26" t="s">
        <v>491</v>
      </c>
      <c r="D241" s="27" t="s">
        <v>73</v>
      </c>
      <c r="E241" s="28"/>
      <c r="F241" s="28">
        <v>8.44</v>
      </c>
      <c r="G241" s="28">
        <v>8.44</v>
      </c>
      <c r="H241" s="2">
        <v>9</v>
      </c>
    </row>
    <row r="242" spans="1:8" ht="30" x14ac:dyDescent="0.2">
      <c r="A242" s="25" t="s">
        <v>492</v>
      </c>
      <c r="B242" s="25"/>
      <c r="C242" s="26" t="s">
        <v>493</v>
      </c>
      <c r="D242" s="27"/>
      <c r="E242" s="28"/>
      <c r="F242" s="28"/>
      <c r="G242" s="28"/>
      <c r="H242" s="2">
        <v>5</v>
      </c>
    </row>
    <row r="243" spans="1:8" ht="30" x14ac:dyDescent="0.2">
      <c r="A243" s="25" t="s">
        <v>494</v>
      </c>
      <c r="B243" s="25"/>
      <c r="C243" s="26" t="s">
        <v>495</v>
      </c>
      <c r="D243" s="27" t="s">
        <v>73</v>
      </c>
      <c r="E243" s="28"/>
      <c r="F243" s="28">
        <v>10.119999999999999</v>
      </c>
      <c r="G243" s="28">
        <v>10.119999999999999</v>
      </c>
      <c r="H243" s="2">
        <v>9</v>
      </c>
    </row>
    <row r="244" spans="1:8" ht="30" x14ac:dyDescent="0.2">
      <c r="A244" s="25" t="s">
        <v>496</v>
      </c>
      <c r="B244" s="25"/>
      <c r="C244" s="26" t="s">
        <v>497</v>
      </c>
      <c r="D244" s="27" t="s">
        <v>73</v>
      </c>
      <c r="E244" s="28"/>
      <c r="F244" s="28">
        <v>8.44</v>
      </c>
      <c r="G244" s="28">
        <v>8.44</v>
      </c>
      <c r="H244" s="2">
        <v>9</v>
      </c>
    </row>
    <row r="245" spans="1:8" ht="45" x14ac:dyDescent="0.2">
      <c r="A245" s="25" t="s">
        <v>498</v>
      </c>
      <c r="B245" s="25"/>
      <c r="C245" s="26" t="s">
        <v>499</v>
      </c>
      <c r="D245" s="27" t="s">
        <v>131</v>
      </c>
      <c r="E245" s="28"/>
      <c r="F245" s="28">
        <v>2.5299999999999998</v>
      </c>
      <c r="G245" s="28">
        <v>2.5299999999999998</v>
      </c>
      <c r="H245" s="2">
        <v>9</v>
      </c>
    </row>
    <row r="246" spans="1:8" ht="15" x14ac:dyDescent="0.2">
      <c r="A246" s="25" t="s">
        <v>500</v>
      </c>
      <c r="B246" s="25"/>
      <c r="C246" s="26" t="s">
        <v>501</v>
      </c>
      <c r="D246" s="27"/>
      <c r="E246" s="28"/>
      <c r="F246" s="28"/>
      <c r="G246" s="28"/>
      <c r="H246" s="2">
        <v>5</v>
      </c>
    </row>
    <row r="247" spans="1:8" ht="30" x14ac:dyDescent="0.2">
      <c r="A247" s="25" t="s">
        <v>502</v>
      </c>
      <c r="B247" s="25"/>
      <c r="C247" s="26" t="s">
        <v>503</v>
      </c>
      <c r="D247" s="27" t="s">
        <v>73</v>
      </c>
      <c r="E247" s="28"/>
      <c r="F247" s="28">
        <v>6.75</v>
      </c>
      <c r="G247" s="28">
        <v>6.75</v>
      </c>
      <c r="H247" s="2">
        <v>9</v>
      </c>
    </row>
    <row r="248" spans="1:8" ht="30" x14ac:dyDescent="0.2">
      <c r="A248" s="25" t="s">
        <v>504</v>
      </c>
      <c r="B248" s="25"/>
      <c r="C248" s="26" t="s">
        <v>505</v>
      </c>
      <c r="D248" s="27"/>
      <c r="E248" s="28"/>
      <c r="F248" s="28"/>
      <c r="G248" s="28"/>
      <c r="H248" s="2">
        <v>5</v>
      </c>
    </row>
    <row r="249" spans="1:8" ht="60" x14ac:dyDescent="0.2">
      <c r="A249" s="25" t="s">
        <v>506</v>
      </c>
      <c r="B249" s="25"/>
      <c r="C249" s="26" t="s">
        <v>507</v>
      </c>
      <c r="D249" s="27" t="s">
        <v>73</v>
      </c>
      <c r="E249" s="28">
        <v>18.02</v>
      </c>
      <c r="F249" s="28">
        <v>8.44</v>
      </c>
      <c r="G249" s="28">
        <v>26.46</v>
      </c>
      <c r="H249" s="2">
        <v>9</v>
      </c>
    </row>
    <row r="250" spans="1:8" ht="45" x14ac:dyDescent="0.2">
      <c r="A250" s="25" t="s">
        <v>508</v>
      </c>
      <c r="B250" s="25"/>
      <c r="C250" s="26" t="s">
        <v>509</v>
      </c>
      <c r="D250" s="27" t="s">
        <v>73</v>
      </c>
      <c r="E250" s="28">
        <v>1.59</v>
      </c>
      <c r="F250" s="28">
        <v>8.44</v>
      </c>
      <c r="G250" s="28">
        <v>10.029999999999999</v>
      </c>
      <c r="H250" s="2">
        <v>9</v>
      </c>
    </row>
    <row r="251" spans="1:8" ht="15" x14ac:dyDescent="0.2">
      <c r="A251" s="25" t="s">
        <v>510</v>
      </c>
      <c r="B251" s="25"/>
      <c r="C251" s="26" t="s">
        <v>511</v>
      </c>
      <c r="D251" s="27"/>
      <c r="E251" s="28"/>
      <c r="F251" s="28"/>
      <c r="G251" s="28"/>
      <c r="H251" s="2">
        <v>5</v>
      </c>
    </row>
    <row r="252" spans="1:8" ht="45" x14ac:dyDescent="0.2">
      <c r="A252" s="25" t="s">
        <v>512</v>
      </c>
      <c r="B252" s="25"/>
      <c r="C252" s="26" t="s">
        <v>513</v>
      </c>
      <c r="D252" s="27" t="s">
        <v>73</v>
      </c>
      <c r="E252" s="28">
        <v>24.65</v>
      </c>
      <c r="F252" s="28">
        <v>3.37</v>
      </c>
      <c r="G252" s="28">
        <v>28.02</v>
      </c>
      <c r="H252" s="2">
        <v>9</v>
      </c>
    </row>
    <row r="253" spans="1:8" ht="45" x14ac:dyDescent="0.2">
      <c r="A253" s="25" t="s">
        <v>514</v>
      </c>
      <c r="B253" s="25"/>
      <c r="C253" s="26" t="s">
        <v>515</v>
      </c>
      <c r="D253" s="27" t="s">
        <v>73</v>
      </c>
      <c r="E253" s="28">
        <v>22.28</v>
      </c>
      <c r="F253" s="28">
        <v>3.37</v>
      </c>
      <c r="G253" s="28">
        <v>25.65</v>
      </c>
      <c r="H253" s="2">
        <v>9</v>
      </c>
    </row>
    <row r="254" spans="1:8" ht="45" x14ac:dyDescent="0.2">
      <c r="A254" s="25" t="s">
        <v>516</v>
      </c>
      <c r="B254" s="25"/>
      <c r="C254" s="26" t="s">
        <v>517</v>
      </c>
      <c r="D254" s="27" t="s">
        <v>73</v>
      </c>
      <c r="E254" s="28">
        <v>9.73</v>
      </c>
      <c r="F254" s="28">
        <v>1.18</v>
      </c>
      <c r="G254" s="28">
        <v>10.91</v>
      </c>
      <c r="H254" s="2">
        <v>9</v>
      </c>
    </row>
    <row r="255" spans="1:8" ht="30" x14ac:dyDescent="0.2">
      <c r="A255" s="25" t="s">
        <v>518</v>
      </c>
      <c r="B255" s="25"/>
      <c r="C255" s="26" t="s">
        <v>519</v>
      </c>
      <c r="D255" s="27" t="s">
        <v>73</v>
      </c>
      <c r="E255" s="28">
        <v>6.99</v>
      </c>
      <c r="F255" s="28">
        <v>1.18</v>
      </c>
      <c r="G255" s="28">
        <v>8.17</v>
      </c>
      <c r="H255" s="2">
        <v>9</v>
      </c>
    </row>
    <row r="256" spans="1:8" ht="45" x14ac:dyDescent="0.2">
      <c r="A256" s="25" t="s">
        <v>520</v>
      </c>
      <c r="B256" s="25"/>
      <c r="C256" s="26" t="s">
        <v>521</v>
      </c>
      <c r="D256" s="27" t="s">
        <v>73</v>
      </c>
      <c r="E256" s="28">
        <v>13.14</v>
      </c>
      <c r="F256" s="28">
        <v>0.51</v>
      </c>
      <c r="G256" s="28">
        <v>13.65</v>
      </c>
      <c r="H256" s="2">
        <v>9</v>
      </c>
    </row>
    <row r="257" spans="1:8" ht="15" x14ac:dyDescent="0.2">
      <c r="A257" s="25" t="s">
        <v>522</v>
      </c>
      <c r="B257" s="25"/>
      <c r="C257" s="26" t="s">
        <v>523</v>
      </c>
      <c r="D257" s="27"/>
      <c r="E257" s="28"/>
      <c r="F257" s="28"/>
      <c r="G257" s="28"/>
      <c r="H257" s="2">
        <v>5</v>
      </c>
    </row>
    <row r="258" spans="1:8" ht="30" x14ac:dyDescent="0.2">
      <c r="A258" s="25" t="s">
        <v>524</v>
      </c>
      <c r="B258" s="25"/>
      <c r="C258" s="26" t="s">
        <v>525</v>
      </c>
      <c r="D258" s="27" t="s">
        <v>73</v>
      </c>
      <c r="E258" s="28"/>
      <c r="F258" s="28">
        <v>8.77</v>
      </c>
      <c r="G258" s="28">
        <v>8.77</v>
      </c>
      <c r="H258" s="2">
        <v>9</v>
      </c>
    </row>
    <row r="259" spans="1:8" ht="30" x14ac:dyDescent="0.2">
      <c r="A259" s="25" t="s">
        <v>526</v>
      </c>
      <c r="B259" s="25"/>
      <c r="C259" s="26" t="s">
        <v>527</v>
      </c>
      <c r="D259" s="27" t="s">
        <v>73</v>
      </c>
      <c r="E259" s="28"/>
      <c r="F259" s="28">
        <v>5.0599999999999996</v>
      </c>
      <c r="G259" s="28">
        <v>5.0599999999999996</v>
      </c>
      <c r="H259" s="2">
        <v>9</v>
      </c>
    </row>
    <row r="260" spans="1:8" ht="30" x14ac:dyDescent="0.2">
      <c r="A260" s="25" t="s">
        <v>528</v>
      </c>
      <c r="B260" s="25"/>
      <c r="C260" s="26" t="s">
        <v>529</v>
      </c>
      <c r="D260" s="27" t="s">
        <v>73</v>
      </c>
      <c r="E260" s="28"/>
      <c r="F260" s="28">
        <v>5.0599999999999996</v>
      </c>
      <c r="G260" s="28">
        <v>5.0599999999999996</v>
      </c>
      <c r="H260" s="2">
        <v>9</v>
      </c>
    </row>
    <row r="261" spans="1:8" ht="30" x14ac:dyDescent="0.2">
      <c r="A261" s="25" t="s">
        <v>530</v>
      </c>
      <c r="B261" s="25"/>
      <c r="C261" s="26" t="s">
        <v>531</v>
      </c>
      <c r="D261" s="27" t="s">
        <v>73</v>
      </c>
      <c r="E261" s="28"/>
      <c r="F261" s="28">
        <v>5.57</v>
      </c>
      <c r="G261" s="28">
        <v>5.57</v>
      </c>
      <c r="H261" s="2">
        <v>9</v>
      </c>
    </row>
    <row r="262" spans="1:8" ht="15" x14ac:dyDescent="0.2">
      <c r="A262" s="25" t="s">
        <v>532</v>
      </c>
      <c r="B262" s="25"/>
      <c r="C262" s="26" t="s">
        <v>533</v>
      </c>
      <c r="D262" s="27"/>
      <c r="E262" s="28"/>
      <c r="F262" s="28"/>
      <c r="G262" s="28"/>
      <c r="H262" s="2">
        <v>5</v>
      </c>
    </row>
    <row r="263" spans="1:8" ht="15" x14ac:dyDescent="0.2">
      <c r="A263" s="25" t="s">
        <v>534</v>
      </c>
      <c r="B263" s="25"/>
      <c r="C263" s="26" t="s">
        <v>535</v>
      </c>
      <c r="D263" s="27" t="s">
        <v>73</v>
      </c>
      <c r="E263" s="28"/>
      <c r="F263" s="28">
        <v>13.57</v>
      </c>
      <c r="G263" s="28">
        <v>13.57</v>
      </c>
      <c r="H263" s="2">
        <v>9</v>
      </c>
    </row>
    <row r="264" spans="1:8" ht="30" x14ac:dyDescent="0.2">
      <c r="A264" s="25" t="s">
        <v>536</v>
      </c>
      <c r="B264" s="25"/>
      <c r="C264" s="26" t="s">
        <v>537</v>
      </c>
      <c r="D264" s="27" t="s">
        <v>73</v>
      </c>
      <c r="E264" s="28"/>
      <c r="F264" s="28">
        <v>16.28</v>
      </c>
      <c r="G264" s="28">
        <v>16.28</v>
      </c>
      <c r="H264" s="2">
        <v>9</v>
      </c>
    </row>
    <row r="265" spans="1:8" ht="30" x14ac:dyDescent="0.2">
      <c r="A265" s="25" t="s">
        <v>538</v>
      </c>
      <c r="B265" s="25"/>
      <c r="C265" s="26" t="s">
        <v>539</v>
      </c>
      <c r="D265" s="27" t="s">
        <v>131</v>
      </c>
      <c r="E265" s="28"/>
      <c r="F265" s="28">
        <v>5.42</v>
      </c>
      <c r="G265" s="28">
        <v>5.42</v>
      </c>
      <c r="H265" s="2">
        <v>9</v>
      </c>
    </row>
    <row r="266" spans="1:8" ht="15" x14ac:dyDescent="0.2">
      <c r="A266" s="25" t="s">
        <v>540</v>
      </c>
      <c r="B266" s="25"/>
      <c r="C266" s="26" t="s">
        <v>541</v>
      </c>
      <c r="D266" s="27"/>
      <c r="E266" s="28"/>
      <c r="F266" s="28"/>
      <c r="G266" s="28"/>
      <c r="H266" s="2">
        <v>5</v>
      </c>
    </row>
    <row r="267" spans="1:8" ht="30" x14ac:dyDescent="0.2">
      <c r="A267" s="25" t="s">
        <v>542</v>
      </c>
      <c r="B267" s="25"/>
      <c r="C267" s="26" t="s">
        <v>543</v>
      </c>
      <c r="D267" s="27" t="s">
        <v>131</v>
      </c>
      <c r="E267" s="28">
        <v>7.0000000000000007E-2</v>
      </c>
      <c r="F267" s="28">
        <v>1.23</v>
      </c>
      <c r="G267" s="28">
        <v>1.3</v>
      </c>
      <c r="H267" s="2">
        <v>9</v>
      </c>
    </row>
    <row r="268" spans="1:8" ht="30" x14ac:dyDescent="0.2">
      <c r="A268" s="25" t="s">
        <v>544</v>
      </c>
      <c r="B268" s="25"/>
      <c r="C268" s="26" t="s">
        <v>545</v>
      </c>
      <c r="D268" s="27" t="s">
        <v>131</v>
      </c>
      <c r="E268" s="28">
        <v>0.71</v>
      </c>
      <c r="F268" s="28">
        <v>1.23</v>
      </c>
      <c r="G268" s="28">
        <v>1.94</v>
      </c>
      <c r="H268" s="2">
        <v>9</v>
      </c>
    </row>
    <row r="269" spans="1:8" ht="30" x14ac:dyDescent="0.2">
      <c r="A269" s="25" t="s">
        <v>546</v>
      </c>
      <c r="B269" s="25"/>
      <c r="C269" s="26" t="s">
        <v>547</v>
      </c>
      <c r="D269" s="27" t="s">
        <v>73</v>
      </c>
      <c r="E269" s="28">
        <v>3.54</v>
      </c>
      <c r="F269" s="28">
        <v>9.84</v>
      </c>
      <c r="G269" s="28">
        <v>13.38</v>
      </c>
      <c r="H269" s="2">
        <v>9</v>
      </c>
    </row>
    <row r="270" spans="1:8" ht="30" x14ac:dyDescent="0.2">
      <c r="A270" s="25" t="s">
        <v>548</v>
      </c>
      <c r="B270" s="25"/>
      <c r="C270" s="26" t="s">
        <v>549</v>
      </c>
      <c r="D270" s="27" t="s">
        <v>73</v>
      </c>
      <c r="E270" s="28">
        <v>0.36</v>
      </c>
      <c r="F270" s="28">
        <v>7.38</v>
      </c>
      <c r="G270" s="28">
        <v>7.74</v>
      </c>
      <c r="H270" s="2">
        <v>9</v>
      </c>
    </row>
    <row r="271" spans="1:8" ht="30" x14ac:dyDescent="0.2">
      <c r="A271" s="25" t="s">
        <v>550</v>
      </c>
      <c r="B271" s="25"/>
      <c r="C271" s="26" t="s">
        <v>551</v>
      </c>
      <c r="D271" s="27" t="s">
        <v>73</v>
      </c>
      <c r="E271" s="28">
        <v>3.54</v>
      </c>
      <c r="F271" s="28">
        <v>7.38</v>
      </c>
      <c r="G271" s="28">
        <v>10.92</v>
      </c>
      <c r="H271" s="2">
        <v>9</v>
      </c>
    </row>
    <row r="272" spans="1:8" ht="15" x14ac:dyDescent="0.2">
      <c r="A272" s="25" t="s">
        <v>552</v>
      </c>
      <c r="B272" s="25"/>
      <c r="C272" s="26" t="s">
        <v>553</v>
      </c>
      <c r="D272" s="27" t="s">
        <v>73</v>
      </c>
      <c r="E272" s="28">
        <v>0.36</v>
      </c>
      <c r="F272" s="28">
        <v>4.92</v>
      </c>
      <c r="G272" s="28">
        <v>5.28</v>
      </c>
      <c r="H272" s="2">
        <v>9</v>
      </c>
    </row>
    <row r="273" spans="1:8" ht="15" x14ac:dyDescent="0.2">
      <c r="A273" s="25" t="s">
        <v>554</v>
      </c>
      <c r="B273" s="25"/>
      <c r="C273" s="26" t="s">
        <v>555</v>
      </c>
      <c r="D273" s="27"/>
      <c r="E273" s="28"/>
      <c r="F273" s="28"/>
      <c r="G273" s="28"/>
      <c r="H273" s="2">
        <v>5</v>
      </c>
    </row>
    <row r="274" spans="1:8" ht="15" x14ac:dyDescent="0.2">
      <c r="A274" s="25" t="s">
        <v>556</v>
      </c>
      <c r="B274" s="25"/>
      <c r="C274" s="26" t="s">
        <v>557</v>
      </c>
      <c r="D274" s="27" t="s">
        <v>73</v>
      </c>
      <c r="E274" s="28">
        <v>87.05</v>
      </c>
      <c r="F274" s="28"/>
      <c r="G274" s="28">
        <v>87.05</v>
      </c>
      <c r="H274" s="2">
        <v>9</v>
      </c>
    </row>
    <row r="275" spans="1:8" ht="15" x14ac:dyDescent="0.2">
      <c r="A275" s="25" t="s">
        <v>558</v>
      </c>
      <c r="B275" s="25"/>
      <c r="C275" s="26" t="s">
        <v>559</v>
      </c>
      <c r="D275" s="27" t="s">
        <v>21</v>
      </c>
      <c r="E275" s="28">
        <v>2.95</v>
      </c>
      <c r="F275" s="28">
        <v>7.48</v>
      </c>
      <c r="G275" s="28">
        <v>10.43</v>
      </c>
      <c r="H275" s="2">
        <v>9</v>
      </c>
    </row>
    <row r="276" spans="1:8" ht="15" x14ac:dyDescent="0.2">
      <c r="A276" s="25" t="s">
        <v>560</v>
      </c>
      <c r="B276" s="25"/>
      <c r="C276" s="26" t="s">
        <v>561</v>
      </c>
      <c r="D276" s="27"/>
      <c r="E276" s="28"/>
      <c r="F276" s="28"/>
      <c r="G276" s="28"/>
      <c r="H276" s="2">
        <v>2</v>
      </c>
    </row>
    <row r="277" spans="1:8" ht="15" x14ac:dyDescent="0.2">
      <c r="A277" s="25" t="s">
        <v>562</v>
      </c>
      <c r="B277" s="25"/>
      <c r="C277" s="26" t="s">
        <v>563</v>
      </c>
      <c r="D277" s="27"/>
      <c r="E277" s="28"/>
      <c r="F277" s="28"/>
      <c r="G277" s="28"/>
      <c r="H277" s="2">
        <v>5</v>
      </c>
    </row>
    <row r="278" spans="1:8" ht="30" x14ac:dyDescent="0.2">
      <c r="A278" s="25" t="s">
        <v>564</v>
      </c>
      <c r="B278" s="25"/>
      <c r="C278" s="26" t="s">
        <v>565</v>
      </c>
      <c r="D278" s="27" t="s">
        <v>73</v>
      </c>
      <c r="E278" s="28"/>
      <c r="F278" s="28">
        <v>30.8</v>
      </c>
      <c r="G278" s="28">
        <v>30.8</v>
      </c>
      <c r="H278" s="2">
        <v>9</v>
      </c>
    </row>
    <row r="279" spans="1:8" ht="30" x14ac:dyDescent="0.2">
      <c r="A279" s="25" t="s">
        <v>566</v>
      </c>
      <c r="B279" s="25"/>
      <c r="C279" s="26" t="s">
        <v>567</v>
      </c>
      <c r="D279" s="27" t="s">
        <v>73</v>
      </c>
      <c r="E279" s="28"/>
      <c r="F279" s="28">
        <v>26.69</v>
      </c>
      <c r="G279" s="28">
        <v>26.69</v>
      </c>
      <c r="H279" s="2">
        <v>9</v>
      </c>
    </row>
    <row r="280" spans="1:8" ht="30" x14ac:dyDescent="0.2">
      <c r="A280" s="25" t="s">
        <v>568</v>
      </c>
      <c r="B280" s="25"/>
      <c r="C280" s="26" t="s">
        <v>569</v>
      </c>
      <c r="D280" s="27" t="s">
        <v>73</v>
      </c>
      <c r="E280" s="28"/>
      <c r="F280" s="28">
        <v>16.420000000000002</v>
      </c>
      <c r="G280" s="28">
        <v>16.420000000000002</v>
      </c>
      <c r="H280" s="2">
        <v>9</v>
      </c>
    </row>
    <row r="281" spans="1:8" ht="30" x14ac:dyDescent="0.2">
      <c r="A281" s="25" t="s">
        <v>570</v>
      </c>
      <c r="B281" s="25"/>
      <c r="C281" s="26" t="s">
        <v>571</v>
      </c>
      <c r="D281" s="27" t="s">
        <v>73</v>
      </c>
      <c r="E281" s="28">
        <v>2.69</v>
      </c>
      <c r="F281" s="28">
        <v>0.56999999999999995</v>
      </c>
      <c r="G281" s="28">
        <v>3.26</v>
      </c>
      <c r="H281" s="2">
        <v>9</v>
      </c>
    </row>
    <row r="282" spans="1:8" ht="30" x14ac:dyDescent="0.2">
      <c r="A282" s="25" t="s">
        <v>572</v>
      </c>
      <c r="B282" s="25"/>
      <c r="C282" s="26" t="s">
        <v>573</v>
      </c>
      <c r="D282" s="27" t="s">
        <v>131</v>
      </c>
      <c r="E282" s="28"/>
      <c r="F282" s="28">
        <v>3.56</v>
      </c>
      <c r="G282" s="28">
        <v>3.56</v>
      </c>
      <c r="H282" s="2">
        <v>9</v>
      </c>
    </row>
    <row r="283" spans="1:8" ht="15" x14ac:dyDescent="0.2">
      <c r="A283" s="25" t="s">
        <v>574</v>
      </c>
      <c r="B283" s="25"/>
      <c r="C283" s="26" t="s">
        <v>575</v>
      </c>
      <c r="D283" s="27" t="s">
        <v>131</v>
      </c>
      <c r="E283" s="28"/>
      <c r="F283" s="28">
        <v>10.46</v>
      </c>
      <c r="G283" s="28">
        <v>10.46</v>
      </c>
      <c r="H283" s="2">
        <v>9</v>
      </c>
    </row>
    <row r="284" spans="1:8" ht="30" x14ac:dyDescent="0.2">
      <c r="A284" s="25" t="s">
        <v>576</v>
      </c>
      <c r="B284" s="25"/>
      <c r="C284" s="26" t="s">
        <v>577</v>
      </c>
      <c r="D284" s="27"/>
      <c r="E284" s="28"/>
      <c r="F284" s="28"/>
      <c r="G284" s="28"/>
      <c r="H284" s="2">
        <v>5</v>
      </c>
    </row>
    <row r="285" spans="1:8" ht="30" x14ac:dyDescent="0.2">
      <c r="A285" s="25" t="s">
        <v>578</v>
      </c>
      <c r="B285" s="25"/>
      <c r="C285" s="26" t="s">
        <v>579</v>
      </c>
      <c r="D285" s="27" t="s">
        <v>131</v>
      </c>
      <c r="E285" s="28"/>
      <c r="F285" s="28">
        <v>1.1299999999999999</v>
      </c>
      <c r="G285" s="28">
        <v>1.1299999999999999</v>
      </c>
      <c r="H285" s="2">
        <v>9</v>
      </c>
    </row>
    <row r="286" spans="1:8" ht="30" x14ac:dyDescent="0.2">
      <c r="A286" s="25" t="s">
        <v>580</v>
      </c>
      <c r="B286" s="25"/>
      <c r="C286" s="26" t="s">
        <v>581</v>
      </c>
      <c r="D286" s="27" t="s">
        <v>131</v>
      </c>
      <c r="E286" s="28"/>
      <c r="F286" s="28">
        <v>3.74</v>
      </c>
      <c r="G286" s="28">
        <v>3.74</v>
      </c>
      <c r="H286" s="2">
        <v>9</v>
      </c>
    </row>
    <row r="287" spans="1:8" ht="30" x14ac:dyDescent="0.2">
      <c r="A287" s="25" t="s">
        <v>582</v>
      </c>
      <c r="B287" s="25"/>
      <c r="C287" s="26" t="s">
        <v>583</v>
      </c>
      <c r="D287" s="27" t="s">
        <v>73</v>
      </c>
      <c r="E287" s="28"/>
      <c r="F287" s="28">
        <v>20.57</v>
      </c>
      <c r="G287" s="28">
        <v>20.57</v>
      </c>
      <c r="H287" s="2">
        <v>9</v>
      </c>
    </row>
    <row r="288" spans="1:8" ht="30" x14ac:dyDescent="0.2">
      <c r="A288" s="25" t="s">
        <v>584</v>
      </c>
      <c r="B288" s="25"/>
      <c r="C288" s="26" t="s">
        <v>585</v>
      </c>
      <c r="D288" s="27" t="s">
        <v>73</v>
      </c>
      <c r="E288" s="28"/>
      <c r="F288" s="28">
        <v>16.829999999999998</v>
      </c>
      <c r="G288" s="28">
        <v>16.829999999999998</v>
      </c>
      <c r="H288" s="2">
        <v>9</v>
      </c>
    </row>
    <row r="289" spans="1:8" ht="30" x14ac:dyDescent="0.2">
      <c r="A289" s="25" t="s">
        <v>586</v>
      </c>
      <c r="B289" s="25"/>
      <c r="C289" s="26" t="s">
        <v>587</v>
      </c>
      <c r="D289" s="27" t="s">
        <v>73</v>
      </c>
      <c r="E289" s="28"/>
      <c r="F289" s="28">
        <v>14.96</v>
      </c>
      <c r="G289" s="28">
        <v>14.96</v>
      </c>
      <c r="H289" s="2">
        <v>9</v>
      </c>
    </row>
    <row r="290" spans="1:8" ht="30" x14ac:dyDescent="0.2">
      <c r="A290" s="25" t="s">
        <v>588</v>
      </c>
      <c r="B290" s="25"/>
      <c r="C290" s="26" t="s">
        <v>589</v>
      </c>
      <c r="D290" s="27" t="s">
        <v>73</v>
      </c>
      <c r="E290" s="28"/>
      <c r="F290" s="28">
        <v>11.22</v>
      </c>
      <c r="G290" s="28">
        <v>11.22</v>
      </c>
      <c r="H290" s="2">
        <v>9</v>
      </c>
    </row>
    <row r="291" spans="1:8" ht="15" x14ac:dyDescent="0.2">
      <c r="A291" s="25" t="s">
        <v>590</v>
      </c>
      <c r="B291" s="25"/>
      <c r="C291" s="26" t="s">
        <v>591</v>
      </c>
      <c r="D291" s="27" t="s">
        <v>592</v>
      </c>
      <c r="E291" s="28">
        <v>2.04</v>
      </c>
      <c r="F291" s="28"/>
      <c r="G291" s="28">
        <v>2.04</v>
      </c>
      <c r="H291" s="2">
        <v>9</v>
      </c>
    </row>
    <row r="292" spans="1:8" ht="15" x14ac:dyDescent="0.2">
      <c r="A292" s="25" t="s">
        <v>593</v>
      </c>
      <c r="B292" s="25"/>
      <c r="C292" s="26" t="s">
        <v>594</v>
      </c>
      <c r="D292" s="27"/>
      <c r="E292" s="28"/>
      <c r="F292" s="28"/>
      <c r="G292" s="28"/>
      <c r="H292" s="2">
        <v>5</v>
      </c>
    </row>
    <row r="293" spans="1:8" ht="15" x14ac:dyDescent="0.2">
      <c r="A293" s="25" t="s">
        <v>595</v>
      </c>
      <c r="B293" s="25"/>
      <c r="C293" s="26" t="s">
        <v>596</v>
      </c>
      <c r="D293" s="27" t="s">
        <v>73</v>
      </c>
      <c r="E293" s="28"/>
      <c r="F293" s="28">
        <v>13.5</v>
      </c>
      <c r="G293" s="28">
        <v>13.5</v>
      </c>
      <c r="H293" s="2">
        <v>9</v>
      </c>
    </row>
    <row r="294" spans="1:8" ht="30" x14ac:dyDescent="0.2">
      <c r="A294" s="25" t="s">
        <v>597</v>
      </c>
      <c r="B294" s="25"/>
      <c r="C294" s="26" t="s">
        <v>598</v>
      </c>
      <c r="D294" s="27" t="s">
        <v>73</v>
      </c>
      <c r="E294" s="28"/>
      <c r="F294" s="28">
        <v>6.75</v>
      </c>
      <c r="G294" s="28">
        <v>6.75</v>
      </c>
      <c r="H294" s="2">
        <v>9</v>
      </c>
    </row>
    <row r="295" spans="1:8" ht="15" x14ac:dyDescent="0.2">
      <c r="A295" s="25" t="s">
        <v>599</v>
      </c>
      <c r="B295" s="25"/>
      <c r="C295" s="26" t="s">
        <v>600</v>
      </c>
      <c r="D295" s="27" t="s">
        <v>131</v>
      </c>
      <c r="E295" s="28"/>
      <c r="F295" s="28">
        <v>5.0599999999999996</v>
      </c>
      <c r="G295" s="28">
        <v>5.0599999999999996</v>
      </c>
      <c r="H295" s="2">
        <v>9</v>
      </c>
    </row>
    <row r="296" spans="1:8" ht="30" x14ac:dyDescent="0.2">
      <c r="A296" s="25" t="s">
        <v>601</v>
      </c>
      <c r="B296" s="25"/>
      <c r="C296" s="26" t="s">
        <v>602</v>
      </c>
      <c r="D296" s="27" t="s">
        <v>131</v>
      </c>
      <c r="E296" s="28"/>
      <c r="F296" s="28">
        <v>8.44</v>
      </c>
      <c r="G296" s="28">
        <v>8.44</v>
      </c>
      <c r="H296" s="2">
        <v>9</v>
      </c>
    </row>
    <row r="297" spans="1:8" ht="30" x14ac:dyDescent="0.2">
      <c r="A297" s="25" t="s">
        <v>603</v>
      </c>
      <c r="B297" s="25"/>
      <c r="C297" s="26" t="s">
        <v>604</v>
      </c>
      <c r="D297" s="27" t="s">
        <v>73</v>
      </c>
      <c r="E297" s="28"/>
      <c r="F297" s="28">
        <v>10.27</v>
      </c>
      <c r="G297" s="28">
        <v>10.27</v>
      </c>
      <c r="H297" s="2">
        <v>9</v>
      </c>
    </row>
    <row r="298" spans="1:8" ht="30" x14ac:dyDescent="0.2">
      <c r="A298" s="25" t="s">
        <v>605</v>
      </c>
      <c r="B298" s="25"/>
      <c r="C298" s="26" t="s">
        <v>606</v>
      </c>
      <c r="D298" s="27"/>
      <c r="E298" s="28"/>
      <c r="F298" s="28"/>
      <c r="G298" s="28"/>
      <c r="H298" s="2">
        <v>5</v>
      </c>
    </row>
    <row r="299" spans="1:8" ht="30" x14ac:dyDescent="0.2">
      <c r="A299" s="25" t="s">
        <v>607</v>
      </c>
      <c r="B299" s="25"/>
      <c r="C299" s="26" t="s">
        <v>608</v>
      </c>
      <c r="D299" s="27" t="s">
        <v>73</v>
      </c>
      <c r="E299" s="28"/>
      <c r="F299" s="28">
        <v>36.090000000000003</v>
      </c>
      <c r="G299" s="28">
        <v>36.090000000000003</v>
      </c>
      <c r="H299" s="2">
        <v>9</v>
      </c>
    </row>
    <row r="300" spans="1:8" ht="30" x14ac:dyDescent="0.2">
      <c r="A300" s="25" t="s">
        <v>609</v>
      </c>
      <c r="B300" s="25"/>
      <c r="C300" s="26" t="s">
        <v>610</v>
      </c>
      <c r="D300" s="27" t="s">
        <v>73</v>
      </c>
      <c r="E300" s="28"/>
      <c r="F300" s="28">
        <v>21.93</v>
      </c>
      <c r="G300" s="28">
        <v>21.93</v>
      </c>
      <c r="H300" s="2">
        <v>9</v>
      </c>
    </row>
    <row r="301" spans="1:8" ht="30" x14ac:dyDescent="0.2">
      <c r="A301" s="25" t="s">
        <v>611</v>
      </c>
      <c r="B301" s="25"/>
      <c r="C301" s="26" t="s">
        <v>612</v>
      </c>
      <c r="D301" s="27" t="s">
        <v>131</v>
      </c>
      <c r="E301" s="28"/>
      <c r="F301" s="28">
        <v>15.18</v>
      </c>
      <c r="G301" s="28">
        <v>15.18</v>
      </c>
      <c r="H301" s="2">
        <v>9</v>
      </c>
    </row>
    <row r="302" spans="1:8" ht="15" x14ac:dyDescent="0.2">
      <c r="A302" s="25" t="s">
        <v>613</v>
      </c>
      <c r="B302" s="25"/>
      <c r="C302" s="26" t="s">
        <v>614</v>
      </c>
      <c r="D302" s="27" t="s">
        <v>131</v>
      </c>
      <c r="E302" s="28"/>
      <c r="F302" s="28">
        <v>16.87</v>
      </c>
      <c r="G302" s="28">
        <v>16.87</v>
      </c>
      <c r="H302" s="2">
        <v>9</v>
      </c>
    </row>
    <row r="303" spans="1:8" ht="15" x14ac:dyDescent="0.2">
      <c r="A303" s="25" t="s">
        <v>615</v>
      </c>
      <c r="B303" s="25"/>
      <c r="C303" s="26" t="s">
        <v>616</v>
      </c>
      <c r="D303" s="27" t="s">
        <v>131</v>
      </c>
      <c r="E303" s="28"/>
      <c r="F303" s="28">
        <v>13.5</v>
      </c>
      <c r="G303" s="28">
        <v>13.5</v>
      </c>
      <c r="H303" s="2">
        <v>9</v>
      </c>
    </row>
    <row r="304" spans="1:8" ht="15" x14ac:dyDescent="0.2">
      <c r="A304" s="25" t="s">
        <v>617</v>
      </c>
      <c r="B304" s="25"/>
      <c r="C304" s="26" t="s">
        <v>618</v>
      </c>
      <c r="D304" s="27"/>
      <c r="E304" s="28"/>
      <c r="F304" s="28"/>
      <c r="G304" s="28"/>
      <c r="H304" s="2">
        <v>5</v>
      </c>
    </row>
    <row r="305" spans="1:8" ht="15" x14ac:dyDescent="0.2">
      <c r="A305" s="25" t="s">
        <v>619</v>
      </c>
      <c r="B305" s="25"/>
      <c r="C305" s="26" t="s">
        <v>620</v>
      </c>
      <c r="D305" s="27" t="s">
        <v>73</v>
      </c>
      <c r="E305" s="28"/>
      <c r="F305" s="28">
        <v>47.31</v>
      </c>
      <c r="G305" s="28">
        <v>47.31</v>
      </c>
      <c r="H305" s="2">
        <v>9</v>
      </c>
    </row>
    <row r="306" spans="1:8" ht="15" x14ac:dyDescent="0.2">
      <c r="A306" s="25" t="s">
        <v>621</v>
      </c>
      <c r="B306" s="25"/>
      <c r="C306" s="26" t="s">
        <v>622</v>
      </c>
      <c r="D306" s="27" t="s">
        <v>73</v>
      </c>
      <c r="E306" s="28"/>
      <c r="F306" s="28">
        <v>10.119999999999999</v>
      </c>
      <c r="G306" s="28">
        <v>10.119999999999999</v>
      </c>
      <c r="H306" s="2">
        <v>9</v>
      </c>
    </row>
    <row r="307" spans="1:8" ht="15" x14ac:dyDescent="0.2">
      <c r="A307" s="25" t="s">
        <v>623</v>
      </c>
      <c r="B307" s="25"/>
      <c r="C307" s="26" t="s">
        <v>624</v>
      </c>
      <c r="D307" s="27" t="s">
        <v>73</v>
      </c>
      <c r="E307" s="28"/>
      <c r="F307" s="28">
        <v>13.09</v>
      </c>
      <c r="G307" s="28">
        <v>13.09</v>
      </c>
      <c r="H307" s="2">
        <v>9</v>
      </c>
    </row>
    <row r="308" spans="1:8" ht="15" x14ac:dyDescent="0.2">
      <c r="A308" s="25" t="s">
        <v>625</v>
      </c>
      <c r="B308" s="25"/>
      <c r="C308" s="26" t="s">
        <v>626</v>
      </c>
      <c r="D308" s="27" t="s">
        <v>73</v>
      </c>
      <c r="E308" s="28"/>
      <c r="F308" s="28">
        <v>22.44</v>
      </c>
      <c r="G308" s="28">
        <v>22.44</v>
      </c>
      <c r="H308" s="2">
        <v>9</v>
      </c>
    </row>
    <row r="309" spans="1:8" ht="15" x14ac:dyDescent="0.2">
      <c r="A309" s="25" t="s">
        <v>627</v>
      </c>
      <c r="B309" s="25"/>
      <c r="C309" s="26" t="s">
        <v>628</v>
      </c>
      <c r="D309" s="27" t="s">
        <v>131</v>
      </c>
      <c r="E309" s="28"/>
      <c r="F309" s="28">
        <v>11.22</v>
      </c>
      <c r="G309" s="28">
        <v>11.22</v>
      </c>
      <c r="H309" s="2">
        <v>9</v>
      </c>
    </row>
    <row r="310" spans="1:8" ht="15" x14ac:dyDescent="0.2">
      <c r="A310" s="25" t="s">
        <v>629</v>
      </c>
      <c r="B310" s="25"/>
      <c r="C310" s="26" t="s">
        <v>630</v>
      </c>
      <c r="D310" s="27" t="s">
        <v>131</v>
      </c>
      <c r="E310" s="28"/>
      <c r="F310" s="28">
        <v>2.5299999999999998</v>
      </c>
      <c r="G310" s="28">
        <v>2.5299999999999998</v>
      </c>
      <c r="H310" s="2">
        <v>9</v>
      </c>
    </row>
    <row r="311" spans="1:8" ht="15" x14ac:dyDescent="0.2">
      <c r="A311" s="25" t="s">
        <v>631</v>
      </c>
      <c r="B311" s="25"/>
      <c r="C311" s="26" t="s">
        <v>632</v>
      </c>
      <c r="D311" s="27"/>
      <c r="E311" s="28"/>
      <c r="F311" s="28"/>
      <c r="G311" s="28"/>
      <c r="H311" s="2">
        <v>5</v>
      </c>
    </row>
    <row r="312" spans="1:8" ht="15" x14ac:dyDescent="0.2">
      <c r="A312" s="25" t="s">
        <v>633</v>
      </c>
      <c r="B312" s="25"/>
      <c r="C312" s="26" t="s">
        <v>634</v>
      </c>
      <c r="D312" s="27" t="s">
        <v>73</v>
      </c>
      <c r="E312" s="28"/>
      <c r="F312" s="28">
        <v>47.31</v>
      </c>
      <c r="G312" s="28">
        <v>47.31</v>
      </c>
      <c r="H312" s="2">
        <v>9</v>
      </c>
    </row>
    <row r="313" spans="1:8" ht="30" x14ac:dyDescent="0.2">
      <c r="A313" s="25" t="s">
        <v>635</v>
      </c>
      <c r="B313" s="25"/>
      <c r="C313" s="26" t="s">
        <v>636</v>
      </c>
      <c r="D313" s="27" t="s">
        <v>73</v>
      </c>
      <c r="E313" s="28"/>
      <c r="F313" s="28">
        <v>3.74</v>
      </c>
      <c r="G313" s="28">
        <v>3.74</v>
      </c>
      <c r="H313" s="2">
        <v>9</v>
      </c>
    </row>
    <row r="314" spans="1:8" ht="30" x14ac:dyDescent="0.2">
      <c r="A314" s="25" t="s">
        <v>637</v>
      </c>
      <c r="B314" s="25"/>
      <c r="C314" s="26" t="s">
        <v>638</v>
      </c>
      <c r="D314" s="27" t="s">
        <v>131</v>
      </c>
      <c r="E314" s="28"/>
      <c r="F314" s="28">
        <v>3.47</v>
      </c>
      <c r="G314" s="28">
        <v>3.47</v>
      </c>
      <c r="H314" s="2">
        <v>9</v>
      </c>
    </row>
    <row r="315" spans="1:8" ht="30" x14ac:dyDescent="0.2">
      <c r="A315" s="25" t="s">
        <v>639</v>
      </c>
      <c r="B315" s="25"/>
      <c r="C315" s="26" t="s">
        <v>640</v>
      </c>
      <c r="D315" s="27" t="s">
        <v>131</v>
      </c>
      <c r="E315" s="28"/>
      <c r="F315" s="28">
        <v>0.84</v>
      </c>
      <c r="G315" s="28">
        <v>0.84</v>
      </c>
      <c r="H315" s="2">
        <v>9</v>
      </c>
    </row>
    <row r="316" spans="1:8" ht="30" x14ac:dyDescent="0.2">
      <c r="A316" s="25" t="s">
        <v>641</v>
      </c>
      <c r="B316" s="25"/>
      <c r="C316" s="26" t="s">
        <v>642</v>
      </c>
      <c r="D316" s="27" t="s">
        <v>73</v>
      </c>
      <c r="E316" s="28"/>
      <c r="F316" s="28">
        <v>41.15</v>
      </c>
      <c r="G316" s="28">
        <v>41.15</v>
      </c>
      <c r="H316" s="2">
        <v>9</v>
      </c>
    </row>
    <row r="317" spans="1:8" ht="15" x14ac:dyDescent="0.2">
      <c r="A317" s="25" t="s">
        <v>643</v>
      </c>
      <c r="B317" s="25"/>
      <c r="C317" s="26" t="s">
        <v>644</v>
      </c>
      <c r="D317" s="27"/>
      <c r="E317" s="28"/>
      <c r="F317" s="28"/>
      <c r="G317" s="28"/>
      <c r="H317" s="2">
        <v>5</v>
      </c>
    </row>
    <row r="318" spans="1:8" ht="30" x14ac:dyDescent="0.2">
      <c r="A318" s="25" t="s">
        <v>645</v>
      </c>
      <c r="B318" s="25"/>
      <c r="C318" s="26" t="s">
        <v>646</v>
      </c>
      <c r="D318" s="27" t="s">
        <v>73</v>
      </c>
      <c r="E318" s="28"/>
      <c r="F318" s="28">
        <v>10.47</v>
      </c>
      <c r="G318" s="28">
        <v>10.47</v>
      </c>
      <c r="H318" s="2">
        <v>9</v>
      </c>
    </row>
    <row r="319" spans="1:8" ht="30" x14ac:dyDescent="0.2">
      <c r="A319" s="25" t="s">
        <v>647</v>
      </c>
      <c r="B319" s="25"/>
      <c r="C319" s="26" t="s">
        <v>648</v>
      </c>
      <c r="D319" s="27" t="s">
        <v>73</v>
      </c>
      <c r="E319" s="28"/>
      <c r="F319" s="28">
        <v>5.61</v>
      </c>
      <c r="G319" s="28">
        <v>5.61</v>
      </c>
      <c r="H319" s="2">
        <v>9</v>
      </c>
    </row>
    <row r="320" spans="1:8" ht="30" x14ac:dyDescent="0.2">
      <c r="A320" s="25" t="s">
        <v>649</v>
      </c>
      <c r="B320" s="25"/>
      <c r="C320" s="26" t="s">
        <v>650</v>
      </c>
      <c r="D320" s="27" t="s">
        <v>73</v>
      </c>
      <c r="E320" s="28"/>
      <c r="F320" s="28">
        <v>4.22</v>
      </c>
      <c r="G320" s="28">
        <v>4.22</v>
      </c>
      <c r="H320" s="2">
        <v>9</v>
      </c>
    </row>
    <row r="321" spans="1:8" ht="15" x14ac:dyDescent="0.2">
      <c r="A321" s="25" t="s">
        <v>651</v>
      </c>
      <c r="B321" s="25"/>
      <c r="C321" s="26" t="s">
        <v>652</v>
      </c>
      <c r="D321" s="27"/>
      <c r="E321" s="28"/>
      <c r="F321" s="28"/>
      <c r="G321" s="28"/>
      <c r="H321" s="2">
        <v>5</v>
      </c>
    </row>
    <row r="322" spans="1:8" ht="15" x14ac:dyDescent="0.2">
      <c r="A322" s="25" t="s">
        <v>653</v>
      </c>
      <c r="B322" s="25"/>
      <c r="C322" s="26" t="s">
        <v>654</v>
      </c>
      <c r="D322" s="27" t="s">
        <v>21</v>
      </c>
      <c r="E322" s="28"/>
      <c r="F322" s="28">
        <v>18.71</v>
      </c>
      <c r="G322" s="28">
        <v>18.71</v>
      </c>
      <c r="H322" s="2">
        <v>9</v>
      </c>
    </row>
    <row r="323" spans="1:8" ht="30" x14ac:dyDescent="0.2">
      <c r="A323" s="25" t="s">
        <v>655</v>
      </c>
      <c r="B323" s="25"/>
      <c r="C323" s="26" t="s">
        <v>656</v>
      </c>
      <c r="D323" s="27" t="s">
        <v>131</v>
      </c>
      <c r="E323" s="28"/>
      <c r="F323" s="28">
        <v>1.44</v>
      </c>
      <c r="G323" s="28">
        <v>1.44</v>
      </c>
      <c r="H323" s="2">
        <v>9</v>
      </c>
    </row>
    <row r="324" spans="1:8" ht="30" x14ac:dyDescent="0.2">
      <c r="A324" s="25" t="s">
        <v>657</v>
      </c>
      <c r="B324" s="25"/>
      <c r="C324" s="26" t="s">
        <v>658</v>
      </c>
      <c r="D324" s="27" t="s">
        <v>131</v>
      </c>
      <c r="E324" s="28"/>
      <c r="F324" s="28">
        <v>11.22</v>
      </c>
      <c r="G324" s="28">
        <v>11.22</v>
      </c>
      <c r="H324" s="2">
        <v>9</v>
      </c>
    </row>
    <row r="325" spans="1:8" ht="30" x14ac:dyDescent="0.2">
      <c r="A325" s="25" t="s">
        <v>659</v>
      </c>
      <c r="B325" s="25"/>
      <c r="C325" s="26" t="s">
        <v>660</v>
      </c>
      <c r="D325" s="27" t="s">
        <v>73</v>
      </c>
      <c r="E325" s="28"/>
      <c r="F325" s="28">
        <v>5.0599999999999996</v>
      </c>
      <c r="G325" s="28">
        <v>5.0599999999999996</v>
      </c>
      <c r="H325" s="2">
        <v>9</v>
      </c>
    </row>
    <row r="326" spans="1:8" ht="15" x14ac:dyDescent="0.2">
      <c r="A326" s="25" t="s">
        <v>661</v>
      </c>
      <c r="B326" s="25"/>
      <c r="C326" s="26" t="s">
        <v>662</v>
      </c>
      <c r="D326" s="27" t="s">
        <v>73</v>
      </c>
      <c r="E326" s="28"/>
      <c r="F326" s="28">
        <v>16.829999999999998</v>
      </c>
      <c r="G326" s="28">
        <v>16.829999999999998</v>
      </c>
      <c r="H326" s="2">
        <v>9</v>
      </c>
    </row>
    <row r="327" spans="1:8" ht="15" x14ac:dyDescent="0.2">
      <c r="A327" s="25" t="s">
        <v>663</v>
      </c>
      <c r="B327" s="25"/>
      <c r="C327" s="26" t="s">
        <v>664</v>
      </c>
      <c r="D327" s="27"/>
      <c r="E327" s="28"/>
      <c r="F327" s="28"/>
      <c r="G327" s="28"/>
      <c r="H327" s="2">
        <v>5</v>
      </c>
    </row>
    <row r="328" spans="1:8" ht="15" x14ac:dyDescent="0.2">
      <c r="A328" s="25" t="s">
        <v>665</v>
      </c>
      <c r="B328" s="25"/>
      <c r="C328" s="26" t="s">
        <v>666</v>
      </c>
      <c r="D328" s="27" t="s">
        <v>73</v>
      </c>
      <c r="E328" s="28"/>
      <c r="F328" s="28">
        <v>26.18</v>
      </c>
      <c r="G328" s="28">
        <v>26.18</v>
      </c>
      <c r="H328" s="2">
        <v>9</v>
      </c>
    </row>
    <row r="329" spans="1:8" ht="15" x14ac:dyDescent="0.2">
      <c r="A329" s="25" t="s">
        <v>667</v>
      </c>
      <c r="B329" s="25"/>
      <c r="C329" s="26" t="s">
        <v>668</v>
      </c>
      <c r="D329" s="27" t="s">
        <v>21</v>
      </c>
      <c r="E329" s="28"/>
      <c r="F329" s="28">
        <v>21.93</v>
      </c>
      <c r="G329" s="28">
        <v>21.93</v>
      </c>
      <c r="H329" s="2">
        <v>9</v>
      </c>
    </row>
    <row r="330" spans="1:8" ht="30" x14ac:dyDescent="0.2">
      <c r="A330" s="25" t="s">
        <v>669</v>
      </c>
      <c r="B330" s="25"/>
      <c r="C330" s="26" t="s">
        <v>670</v>
      </c>
      <c r="D330" s="27" t="s">
        <v>131</v>
      </c>
      <c r="E330" s="28"/>
      <c r="F330" s="28">
        <v>8.98</v>
      </c>
      <c r="G330" s="28">
        <v>8.98</v>
      </c>
      <c r="H330" s="2">
        <v>9</v>
      </c>
    </row>
    <row r="331" spans="1:8" ht="30" x14ac:dyDescent="0.2">
      <c r="A331" s="25" t="s">
        <v>671</v>
      </c>
      <c r="B331" s="25"/>
      <c r="C331" s="26" t="s">
        <v>672</v>
      </c>
      <c r="D331" s="27" t="s">
        <v>131</v>
      </c>
      <c r="E331" s="28"/>
      <c r="F331" s="28">
        <v>6.16</v>
      </c>
      <c r="G331" s="28">
        <v>6.16</v>
      </c>
      <c r="H331" s="2">
        <v>9</v>
      </c>
    </row>
    <row r="332" spans="1:8" ht="15" x14ac:dyDescent="0.2">
      <c r="A332" s="25" t="s">
        <v>673</v>
      </c>
      <c r="B332" s="25"/>
      <c r="C332" s="26" t="s">
        <v>674</v>
      </c>
      <c r="D332" s="27" t="s">
        <v>73</v>
      </c>
      <c r="E332" s="28"/>
      <c r="F332" s="28">
        <v>26.18</v>
      </c>
      <c r="G332" s="28">
        <v>26.18</v>
      </c>
      <c r="H332" s="2">
        <v>9</v>
      </c>
    </row>
    <row r="333" spans="1:8" ht="30" x14ac:dyDescent="0.2">
      <c r="A333" s="25" t="s">
        <v>675</v>
      </c>
      <c r="B333" s="25"/>
      <c r="C333" s="26" t="s">
        <v>676</v>
      </c>
      <c r="D333" s="27" t="s">
        <v>131</v>
      </c>
      <c r="E333" s="28"/>
      <c r="F333" s="28">
        <v>29.92</v>
      </c>
      <c r="G333" s="28">
        <v>29.92</v>
      </c>
      <c r="H333" s="2">
        <v>9</v>
      </c>
    </row>
    <row r="334" spans="1:8" ht="30" x14ac:dyDescent="0.2">
      <c r="A334" s="25" t="s">
        <v>677</v>
      </c>
      <c r="B334" s="25"/>
      <c r="C334" s="26" t="s">
        <v>678</v>
      </c>
      <c r="D334" s="27" t="s">
        <v>21</v>
      </c>
      <c r="E334" s="28"/>
      <c r="F334" s="28">
        <v>21.93</v>
      </c>
      <c r="G334" s="28">
        <v>21.93</v>
      </c>
      <c r="H334" s="2">
        <v>9</v>
      </c>
    </row>
    <row r="335" spans="1:8" ht="15" x14ac:dyDescent="0.2">
      <c r="A335" s="25" t="s">
        <v>679</v>
      </c>
      <c r="B335" s="25"/>
      <c r="C335" s="26" t="s">
        <v>680</v>
      </c>
      <c r="D335" s="27" t="s">
        <v>73</v>
      </c>
      <c r="E335" s="28"/>
      <c r="F335" s="28">
        <v>3.56</v>
      </c>
      <c r="G335" s="28">
        <v>3.56</v>
      </c>
      <c r="H335" s="2">
        <v>9</v>
      </c>
    </row>
    <row r="336" spans="1:8" ht="15" x14ac:dyDescent="0.2">
      <c r="A336" s="25" t="s">
        <v>681</v>
      </c>
      <c r="B336" s="25"/>
      <c r="C336" s="26" t="s">
        <v>682</v>
      </c>
      <c r="D336" s="27"/>
      <c r="E336" s="28"/>
      <c r="F336" s="28"/>
      <c r="G336" s="28"/>
      <c r="H336" s="2">
        <v>5</v>
      </c>
    </row>
    <row r="337" spans="1:8" ht="15" x14ac:dyDescent="0.2">
      <c r="A337" s="25" t="s">
        <v>683</v>
      </c>
      <c r="B337" s="25"/>
      <c r="C337" s="26" t="s">
        <v>684</v>
      </c>
      <c r="D337" s="27" t="s">
        <v>21</v>
      </c>
      <c r="E337" s="28"/>
      <c r="F337" s="28">
        <v>10.27</v>
      </c>
      <c r="G337" s="28">
        <v>10.27</v>
      </c>
      <c r="H337" s="2">
        <v>9</v>
      </c>
    </row>
    <row r="338" spans="1:8" ht="15" x14ac:dyDescent="0.2">
      <c r="A338" s="25" t="s">
        <v>685</v>
      </c>
      <c r="B338" s="25"/>
      <c r="C338" s="26" t="s">
        <v>686</v>
      </c>
      <c r="D338" s="27" t="s">
        <v>21</v>
      </c>
      <c r="E338" s="28"/>
      <c r="F338" s="28">
        <v>4.1100000000000003</v>
      </c>
      <c r="G338" s="28">
        <v>4.1100000000000003</v>
      </c>
      <c r="H338" s="2">
        <v>9</v>
      </c>
    </row>
    <row r="339" spans="1:8" ht="15" x14ac:dyDescent="0.2">
      <c r="A339" s="25" t="s">
        <v>687</v>
      </c>
      <c r="B339" s="25"/>
      <c r="C339" s="26" t="s">
        <v>688</v>
      </c>
      <c r="D339" s="27" t="s">
        <v>21</v>
      </c>
      <c r="E339" s="28"/>
      <c r="F339" s="28">
        <v>2.0499999999999998</v>
      </c>
      <c r="G339" s="28">
        <v>2.0499999999999998</v>
      </c>
      <c r="H339" s="2">
        <v>9</v>
      </c>
    </row>
    <row r="340" spans="1:8" ht="30" x14ac:dyDescent="0.2">
      <c r="A340" s="25" t="s">
        <v>689</v>
      </c>
      <c r="B340" s="25"/>
      <c r="C340" s="26" t="s">
        <v>690</v>
      </c>
      <c r="D340" s="27" t="s">
        <v>21</v>
      </c>
      <c r="E340" s="28"/>
      <c r="F340" s="28">
        <v>16.190000000000001</v>
      </c>
      <c r="G340" s="28">
        <v>16.190000000000001</v>
      </c>
      <c r="H340" s="2">
        <v>9</v>
      </c>
    </row>
    <row r="341" spans="1:8" ht="15" x14ac:dyDescent="0.2">
      <c r="A341" s="25" t="s">
        <v>691</v>
      </c>
      <c r="B341" s="25"/>
      <c r="C341" s="26" t="s">
        <v>692</v>
      </c>
      <c r="D341" s="27"/>
      <c r="E341" s="28"/>
      <c r="F341" s="28"/>
      <c r="G341" s="28"/>
      <c r="H341" s="2">
        <v>5</v>
      </c>
    </row>
    <row r="342" spans="1:8" ht="15" x14ac:dyDescent="0.2">
      <c r="A342" s="25" t="s">
        <v>693</v>
      </c>
      <c r="B342" s="25"/>
      <c r="C342" s="26" t="s">
        <v>694</v>
      </c>
      <c r="D342" s="27" t="s">
        <v>21</v>
      </c>
      <c r="E342" s="28"/>
      <c r="F342" s="28">
        <v>36.9</v>
      </c>
      <c r="G342" s="28">
        <v>36.9</v>
      </c>
      <c r="H342" s="2">
        <v>9</v>
      </c>
    </row>
    <row r="343" spans="1:8" ht="15" x14ac:dyDescent="0.2">
      <c r="A343" s="25" t="s">
        <v>695</v>
      </c>
      <c r="B343" s="25"/>
      <c r="C343" s="26" t="s">
        <v>696</v>
      </c>
      <c r="D343" s="27" t="s">
        <v>73</v>
      </c>
      <c r="E343" s="28"/>
      <c r="F343" s="28">
        <v>52.36</v>
      </c>
      <c r="G343" s="28">
        <v>52.36</v>
      </c>
      <c r="H343" s="2">
        <v>9</v>
      </c>
    </row>
    <row r="344" spans="1:8" ht="15" x14ac:dyDescent="0.2">
      <c r="A344" s="25" t="s">
        <v>697</v>
      </c>
      <c r="B344" s="25"/>
      <c r="C344" s="26" t="s">
        <v>698</v>
      </c>
      <c r="D344" s="27" t="s">
        <v>21</v>
      </c>
      <c r="E344" s="28"/>
      <c r="F344" s="28">
        <v>12.32</v>
      </c>
      <c r="G344" s="28">
        <v>12.32</v>
      </c>
      <c r="H344" s="2">
        <v>9</v>
      </c>
    </row>
    <row r="345" spans="1:8" ht="30" x14ac:dyDescent="0.2">
      <c r="A345" s="25" t="s">
        <v>699</v>
      </c>
      <c r="B345" s="25"/>
      <c r="C345" s="26" t="s">
        <v>700</v>
      </c>
      <c r="D345" s="27" t="s">
        <v>21</v>
      </c>
      <c r="E345" s="28"/>
      <c r="F345" s="28">
        <v>5.13</v>
      </c>
      <c r="G345" s="28">
        <v>5.13</v>
      </c>
      <c r="H345" s="2">
        <v>9</v>
      </c>
    </row>
    <row r="346" spans="1:8" ht="15" x14ac:dyDescent="0.2">
      <c r="A346" s="25" t="s">
        <v>701</v>
      </c>
      <c r="B346" s="25"/>
      <c r="C346" s="26" t="s">
        <v>702</v>
      </c>
      <c r="D346" s="27" t="s">
        <v>21</v>
      </c>
      <c r="E346" s="28"/>
      <c r="F346" s="28">
        <v>47.17</v>
      </c>
      <c r="G346" s="28">
        <v>47.17</v>
      </c>
      <c r="H346" s="2">
        <v>9</v>
      </c>
    </row>
    <row r="347" spans="1:8" ht="15" x14ac:dyDescent="0.2">
      <c r="A347" s="25" t="s">
        <v>703</v>
      </c>
      <c r="B347" s="25"/>
      <c r="C347" s="26" t="s">
        <v>704</v>
      </c>
      <c r="D347" s="27" t="s">
        <v>21</v>
      </c>
      <c r="E347" s="28"/>
      <c r="F347" s="28">
        <v>27.06</v>
      </c>
      <c r="G347" s="28">
        <v>27.06</v>
      </c>
      <c r="H347" s="2">
        <v>9</v>
      </c>
    </row>
    <row r="348" spans="1:8" ht="15" x14ac:dyDescent="0.2">
      <c r="A348" s="25" t="s">
        <v>705</v>
      </c>
      <c r="B348" s="25"/>
      <c r="C348" s="26" t="s">
        <v>706</v>
      </c>
      <c r="D348" s="27" t="s">
        <v>21</v>
      </c>
      <c r="E348" s="28"/>
      <c r="F348" s="28">
        <v>27.06</v>
      </c>
      <c r="G348" s="28">
        <v>27.06</v>
      </c>
      <c r="H348" s="2">
        <v>9</v>
      </c>
    </row>
    <row r="349" spans="1:8" ht="15" x14ac:dyDescent="0.2">
      <c r="A349" s="25" t="s">
        <v>707</v>
      </c>
      <c r="B349" s="25"/>
      <c r="C349" s="26" t="s">
        <v>708</v>
      </c>
      <c r="D349" s="27" t="s">
        <v>21</v>
      </c>
      <c r="E349" s="28"/>
      <c r="F349" s="28">
        <v>6.4</v>
      </c>
      <c r="G349" s="28">
        <v>6.4</v>
      </c>
      <c r="H349" s="2">
        <v>9</v>
      </c>
    </row>
    <row r="350" spans="1:8" ht="15" x14ac:dyDescent="0.2">
      <c r="A350" s="25" t="s">
        <v>709</v>
      </c>
      <c r="B350" s="25"/>
      <c r="C350" s="26" t="s">
        <v>710</v>
      </c>
      <c r="D350" s="27" t="s">
        <v>21</v>
      </c>
      <c r="E350" s="28"/>
      <c r="F350" s="28">
        <v>9.84</v>
      </c>
      <c r="G350" s="28">
        <v>9.84</v>
      </c>
      <c r="H350" s="2">
        <v>9</v>
      </c>
    </row>
    <row r="351" spans="1:8" ht="30" x14ac:dyDescent="0.2">
      <c r="A351" s="25" t="s">
        <v>711</v>
      </c>
      <c r="B351" s="25"/>
      <c r="C351" s="26" t="s">
        <v>712</v>
      </c>
      <c r="D351" s="27" t="s">
        <v>21</v>
      </c>
      <c r="E351" s="28"/>
      <c r="F351" s="28">
        <v>18.7</v>
      </c>
      <c r="G351" s="28">
        <v>18.7</v>
      </c>
      <c r="H351" s="2">
        <v>9</v>
      </c>
    </row>
    <row r="352" spans="1:8" ht="15" x14ac:dyDescent="0.2">
      <c r="A352" s="25" t="s">
        <v>713</v>
      </c>
      <c r="B352" s="25"/>
      <c r="C352" s="26" t="s">
        <v>714</v>
      </c>
      <c r="D352" s="27"/>
      <c r="E352" s="28"/>
      <c r="F352" s="28"/>
      <c r="G352" s="28"/>
      <c r="H352" s="2">
        <v>5</v>
      </c>
    </row>
    <row r="353" spans="1:8" ht="15" x14ac:dyDescent="0.2">
      <c r="A353" s="25" t="s">
        <v>715</v>
      </c>
      <c r="B353" s="25"/>
      <c r="C353" s="26" t="s">
        <v>716</v>
      </c>
      <c r="D353" s="27" t="s">
        <v>21</v>
      </c>
      <c r="E353" s="28"/>
      <c r="F353" s="28">
        <v>78.37</v>
      </c>
      <c r="G353" s="28">
        <v>78.37</v>
      </c>
      <c r="H353" s="2">
        <v>9</v>
      </c>
    </row>
    <row r="354" spans="1:8" ht="15" x14ac:dyDescent="0.2">
      <c r="A354" s="25" t="s">
        <v>717</v>
      </c>
      <c r="B354" s="25"/>
      <c r="C354" s="26" t="s">
        <v>718</v>
      </c>
      <c r="D354" s="27" t="s">
        <v>21</v>
      </c>
      <c r="E354" s="28"/>
      <c r="F354" s="28">
        <v>62.21</v>
      </c>
      <c r="G354" s="28">
        <v>62.21</v>
      </c>
      <c r="H354" s="2">
        <v>9</v>
      </c>
    </row>
    <row r="355" spans="1:8" ht="15" x14ac:dyDescent="0.2">
      <c r="A355" s="25" t="s">
        <v>719</v>
      </c>
      <c r="B355" s="25"/>
      <c r="C355" s="26" t="s">
        <v>720</v>
      </c>
      <c r="D355" s="27"/>
      <c r="E355" s="28"/>
      <c r="F355" s="28"/>
      <c r="G355" s="28"/>
      <c r="H355" s="2">
        <v>5</v>
      </c>
    </row>
    <row r="356" spans="1:8" ht="30" x14ac:dyDescent="0.2">
      <c r="A356" s="25" t="s">
        <v>721</v>
      </c>
      <c r="B356" s="25"/>
      <c r="C356" s="26" t="s">
        <v>722</v>
      </c>
      <c r="D356" s="27" t="s">
        <v>73</v>
      </c>
      <c r="E356" s="28"/>
      <c r="F356" s="28">
        <v>5.0599999999999996</v>
      </c>
      <c r="G356" s="28">
        <v>5.0599999999999996</v>
      </c>
      <c r="H356" s="2">
        <v>9</v>
      </c>
    </row>
    <row r="357" spans="1:8" ht="30" x14ac:dyDescent="0.2">
      <c r="A357" s="25" t="s">
        <v>723</v>
      </c>
      <c r="B357" s="25"/>
      <c r="C357" s="26" t="s">
        <v>724</v>
      </c>
      <c r="D357" s="27" t="s">
        <v>73</v>
      </c>
      <c r="E357" s="28"/>
      <c r="F357" s="28">
        <v>0.84</v>
      </c>
      <c r="G357" s="28">
        <v>0.84</v>
      </c>
      <c r="H357" s="2">
        <v>9</v>
      </c>
    </row>
    <row r="358" spans="1:8" ht="15" x14ac:dyDescent="0.2">
      <c r="A358" s="25" t="s">
        <v>725</v>
      </c>
      <c r="B358" s="25"/>
      <c r="C358" s="26" t="s">
        <v>726</v>
      </c>
      <c r="D358" s="27"/>
      <c r="E358" s="28"/>
      <c r="F358" s="28"/>
      <c r="G358" s="28"/>
      <c r="H358" s="2">
        <v>5</v>
      </c>
    </row>
    <row r="359" spans="1:8" ht="30" x14ac:dyDescent="0.2">
      <c r="A359" s="25" t="s">
        <v>727</v>
      </c>
      <c r="B359" s="25"/>
      <c r="C359" s="26" t="s">
        <v>728</v>
      </c>
      <c r="D359" s="27" t="s">
        <v>73</v>
      </c>
      <c r="E359" s="28"/>
      <c r="F359" s="28">
        <v>12.3</v>
      </c>
      <c r="G359" s="28">
        <v>12.3</v>
      </c>
      <c r="H359" s="2">
        <v>9</v>
      </c>
    </row>
    <row r="360" spans="1:8" ht="15" x14ac:dyDescent="0.2">
      <c r="A360" s="25" t="s">
        <v>729</v>
      </c>
      <c r="B360" s="25"/>
      <c r="C360" s="26" t="s">
        <v>730</v>
      </c>
      <c r="D360" s="27" t="s">
        <v>73</v>
      </c>
      <c r="E360" s="28"/>
      <c r="F360" s="28">
        <v>37.4</v>
      </c>
      <c r="G360" s="28">
        <v>37.4</v>
      </c>
      <c r="H360" s="2">
        <v>9</v>
      </c>
    </row>
    <row r="361" spans="1:8" ht="15" x14ac:dyDescent="0.2">
      <c r="A361" s="25" t="s">
        <v>731</v>
      </c>
      <c r="B361" s="25"/>
      <c r="C361" s="26" t="s">
        <v>732</v>
      </c>
      <c r="D361" s="27"/>
      <c r="E361" s="28"/>
      <c r="F361" s="28"/>
      <c r="G361" s="28"/>
      <c r="H361" s="2">
        <v>5</v>
      </c>
    </row>
    <row r="362" spans="1:8" ht="30" x14ac:dyDescent="0.2">
      <c r="A362" s="25" t="s">
        <v>733</v>
      </c>
      <c r="B362" s="25"/>
      <c r="C362" s="26" t="s">
        <v>734</v>
      </c>
      <c r="D362" s="27" t="s">
        <v>21</v>
      </c>
      <c r="E362" s="28"/>
      <c r="F362" s="28">
        <v>16.59</v>
      </c>
      <c r="G362" s="28">
        <v>16.59</v>
      </c>
      <c r="H362" s="2">
        <v>9</v>
      </c>
    </row>
    <row r="363" spans="1:8" ht="30" x14ac:dyDescent="0.2">
      <c r="A363" s="25" t="s">
        <v>735</v>
      </c>
      <c r="B363" s="25"/>
      <c r="C363" s="26" t="s">
        <v>736</v>
      </c>
      <c r="D363" s="27" t="s">
        <v>21</v>
      </c>
      <c r="E363" s="28"/>
      <c r="F363" s="28">
        <v>62.21</v>
      </c>
      <c r="G363" s="28">
        <v>62.21</v>
      </c>
      <c r="H363" s="2">
        <v>9</v>
      </c>
    </row>
    <row r="364" spans="1:8" ht="15" x14ac:dyDescent="0.2">
      <c r="A364" s="25" t="s">
        <v>737</v>
      </c>
      <c r="B364" s="25"/>
      <c r="C364" s="26" t="s">
        <v>738</v>
      </c>
      <c r="D364" s="27" t="s">
        <v>21</v>
      </c>
      <c r="E364" s="28"/>
      <c r="F364" s="28">
        <v>20.74</v>
      </c>
      <c r="G364" s="28">
        <v>20.74</v>
      </c>
      <c r="H364" s="2">
        <v>9</v>
      </c>
    </row>
    <row r="365" spans="1:8" ht="15" x14ac:dyDescent="0.2">
      <c r="A365" s="25" t="s">
        <v>739</v>
      </c>
      <c r="B365" s="25"/>
      <c r="C365" s="26" t="s">
        <v>740</v>
      </c>
      <c r="D365" s="27" t="s">
        <v>131</v>
      </c>
      <c r="E365" s="28"/>
      <c r="F365" s="28">
        <v>16.59</v>
      </c>
      <c r="G365" s="28">
        <v>16.59</v>
      </c>
      <c r="H365" s="2">
        <v>9</v>
      </c>
    </row>
    <row r="366" spans="1:8" ht="15" x14ac:dyDescent="0.2">
      <c r="A366" s="25" t="s">
        <v>741</v>
      </c>
      <c r="B366" s="25"/>
      <c r="C366" s="26" t="s">
        <v>742</v>
      </c>
      <c r="D366" s="27" t="s">
        <v>21</v>
      </c>
      <c r="E366" s="28"/>
      <c r="F366" s="28">
        <v>6.22</v>
      </c>
      <c r="G366" s="28">
        <v>6.22</v>
      </c>
      <c r="H366" s="2">
        <v>9</v>
      </c>
    </row>
    <row r="367" spans="1:8" ht="15" x14ac:dyDescent="0.2">
      <c r="A367" s="25" t="s">
        <v>743</v>
      </c>
      <c r="B367" s="25"/>
      <c r="C367" s="26" t="s">
        <v>744</v>
      </c>
      <c r="D367" s="27" t="s">
        <v>21</v>
      </c>
      <c r="E367" s="28"/>
      <c r="F367" s="28">
        <v>6.22</v>
      </c>
      <c r="G367" s="28">
        <v>6.22</v>
      </c>
      <c r="H367" s="2">
        <v>9</v>
      </c>
    </row>
    <row r="368" spans="1:8" ht="15" x14ac:dyDescent="0.2">
      <c r="A368" s="25" t="s">
        <v>745</v>
      </c>
      <c r="B368" s="25"/>
      <c r="C368" s="26" t="s">
        <v>746</v>
      </c>
      <c r="D368" s="27" t="s">
        <v>21</v>
      </c>
      <c r="E368" s="28"/>
      <c r="F368" s="28">
        <v>41.47</v>
      </c>
      <c r="G368" s="28">
        <v>41.47</v>
      </c>
      <c r="H368" s="2">
        <v>9</v>
      </c>
    </row>
    <row r="369" spans="1:8" ht="30" x14ac:dyDescent="0.2">
      <c r="A369" s="25" t="s">
        <v>747</v>
      </c>
      <c r="B369" s="25"/>
      <c r="C369" s="26" t="s">
        <v>748</v>
      </c>
      <c r="D369" s="27" t="s">
        <v>21</v>
      </c>
      <c r="E369" s="28"/>
      <c r="F369" s="28">
        <v>20.74</v>
      </c>
      <c r="G369" s="28">
        <v>20.74</v>
      </c>
      <c r="H369" s="2">
        <v>9</v>
      </c>
    </row>
    <row r="370" spans="1:8" ht="30" x14ac:dyDescent="0.2">
      <c r="A370" s="25" t="s">
        <v>749</v>
      </c>
      <c r="B370" s="25"/>
      <c r="C370" s="26" t="s">
        <v>750</v>
      </c>
      <c r="D370" s="27" t="s">
        <v>21</v>
      </c>
      <c r="E370" s="28"/>
      <c r="F370" s="28">
        <v>18.66</v>
      </c>
      <c r="G370" s="28">
        <v>18.66</v>
      </c>
      <c r="H370" s="2">
        <v>9</v>
      </c>
    </row>
    <row r="371" spans="1:8" ht="15" x14ac:dyDescent="0.2">
      <c r="A371" s="25" t="s">
        <v>751</v>
      </c>
      <c r="B371" s="25"/>
      <c r="C371" s="26" t="s">
        <v>752</v>
      </c>
      <c r="D371" s="27" t="s">
        <v>21</v>
      </c>
      <c r="E371" s="28"/>
      <c r="F371" s="28">
        <v>16.59</v>
      </c>
      <c r="G371" s="28">
        <v>16.59</v>
      </c>
      <c r="H371" s="2">
        <v>9</v>
      </c>
    </row>
    <row r="372" spans="1:8" ht="15" x14ac:dyDescent="0.2">
      <c r="A372" s="25" t="s">
        <v>753</v>
      </c>
      <c r="B372" s="25"/>
      <c r="C372" s="26" t="s">
        <v>754</v>
      </c>
      <c r="D372" s="27" t="s">
        <v>21</v>
      </c>
      <c r="E372" s="28"/>
      <c r="F372" s="28">
        <v>16.59</v>
      </c>
      <c r="G372" s="28">
        <v>16.59</v>
      </c>
      <c r="H372" s="2">
        <v>9</v>
      </c>
    </row>
    <row r="373" spans="1:8" ht="15" x14ac:dyDescent="0.2">
      <c r="A373" s="25" t="s">
        <v>755</v>
      </c>
      <c r="B373" s="25"/>
      <c r="C373" s="26" t="s">
        <v>756</v>
      </c>
      <c r="D373" s="27" t="s">
        <v>21</v>
      </c>
      <c r="E373" s="28"/>
      <c r="F373" s="28">
        <v>12.44</v>
      </c>
      <c r="G373" s="28">
        <v>12.44</v>
      </c>
      <c r="H373" s="2">
        <v>9</v>
      </c>
    </row>
    <row r="374" spans="1:8" ht="15" x14ac:dyDescent="0.2">
      <c r="A374" s="25" t="s">
        <v>757</v>
      </c>
      <c r="B374" s="25"/>
      <c r="C374" s="26" t="s">
        <v>758</v>
      </c>
      <c r="D374" s="27"/>
      <c r="E374" s="28"/>
      <c r="F374" s="28"/>
      <c r="G374" s="28"/>
      <c r="H374" s="2">
        <v>5</v>
      </c>
    </row>
    <row r="375" spans="1:8" ht="15" x14ac:dyDescent="0.2">
      <c r="A375" s="25" t="s">
        <v>759</v>
      </c>
      <c r="B375" s="25"/>
      <c r="C375" s="26" t="s">
        <v>760</v>
      </c>
      <c r="D375" s="27" t="s">
        <v>21</v>
      </c>
      <c r="E375" s="28"/>
      <c r="F375" s="28">
        <v>10.37</v>
      </c>
      <c r="G375" s="28">
        <v>10.37</v>
      </c>
      <c r="H375" s="2">
        <v>9</v>
      </c>
    </row>
    <row r="376" spans="1:8" ht="15" x14ac:dyDescent="0.2">
      <c r="A376" s="25" t="s">
        <v>761</v>
      </c>
      <c r="B376" s="25"/>
      <c r="C376" s="26" t="s">
        <v>762</v>
      </c>
      <c r="D376" s="27" t="s">
        <v>131</v>
      </c>
      <c r="E376" s="28"/>
      <c r="F376" s="28">
        <v>14.51</v>
      </c>
      <c r="G376" s="28">
        <v>14.51</v>
      </c>
      <c r="H376" s="2">
        <v>9</v>
      </c>
    </row>
    <row r="377" spans="1:8" ht="30" x14ac:dyDescent="0.2">
      <c r="A377" s="25" t="s">
        <v>763</v>
      </c>
      <c r="B377" s="25"/>
      <c r="C377" s="26" t="s">
        <v>764</v>
      </c>
      <c r="D377" s="27" t="s">
        <v>21</v>
      </c>
      <c r="E377" s="28"/>
      <c r="F377" s="28">
        <v>207.35</v>
      </c>
      <c r="G377" s="28">
        <v>207.35</v>
      </c>
      <c r="H377" s="2">
        <v>9</v>
      </c>
    </row>
    <row r="378" spans="1:8" ht="30" x14ac:dyDescent="0.2">
      <c r="A378" s="25" t="s">
        <v>765</v>
      </c>
      <c r="B378" s="25"/>
      <c r="C378" s="26" t="s">
        <v>766</v>
      </c>
      <c r="D378" s="27" t="s">
        <v>21</v>
      </c>
      <c r="E378" s="28"/>
      <c r="F378" s="28">
        <v>165.88</v>
      </c>
      <c r="G378" s="28">
        <v>165.88</v>
      </c>
      <c r="H378" s="2">
        <v>9</v>
      </c>
    </row>
    <row r="379" spans="1:8" ht="15" x14ac:dyDescent="0.2">
      <c r="A379" s="25" t="s">
        <v>767</v>
      </c>
      <c r="B379" s="25"/>
      <c r="C379" s="26" t="s">
        <v>768</v>
      </c>
      <c r="D379" s="27" t="s">
        <v>21</v>
      </c>
      <c r="E379" s="28"/>
      <c r="F379" s="28">
        <v>82.94</v>
      </c>
      <c r="G379" s="28">
        <v>82.94</v>
      </c>
      <c r="H379" s="2">
        <v>9</v>
      </c>
    </row>
    <row r="380" spans="1:8" ht="15" x14ac:dyDescent="0.2">
      <c r="A380" s="25" t="s">
        <v>769</v>
      </c>
      <c r="B380" s="25"/>
      <c r="C380" s="26" t="s">
        <v>770</v>
      </c>
      <c r="D380" s="27" t="s">
        <v>21</v>
      </c>
      <c r="E380" s="28"/>
      <c r="F380" s="28">
        <v>46.04</v>
      </c>
      <c r="G380" s="28">
        <v>46.04</v>
      </c>
      <c r="H380" s="2">
        <v>9</v>
      </c>
    </row>
    <row r="381" spans="1:8" ht="15" x14ac:dyDescent="0.2">
      <c r="A381" s="25" t="s">
        <v>771</v>
      </c>
      <c r="B381" s="25"/>
      <c r="C381" s="26" t="s">
        <v>772</v>
      </c>
      <c r="D381" s="27" t="s">
        <v>21</v>
      </c>
      <c r="E381" s="28"/>
      <c r="F381" s="28">
        <v>6.15</v>
      </c>
      <c r="G381" s="28">
        <v>6.15</v>
      </c>
      <c r="H381" s="2">
        <v>9</v>
      </c>
    </row>
    <row r="382" spans="1:8" ht="30" x14ac:dyDescent="0.2">
      <c r="A382" s="25" t="s">
        <v>773</v>
      </c>
      <c r="B382" s="25"/>
      <c r="C382" s="26" t="s">
        <v>774</v>
      </c>
      <c r="D382" s="27" t="s">
        <v>21</v>
      </c>
      <c r="E382" s="28"/>
      <c r="F382" s="28">
        <v>7.38</v>
      </c>
      <c r="G382" s="28">
        <v>7.38</v>
      </c>
      <c r="H382" s="2">
        <v>9</v>
      </c>
    </row>
    <row r="383" spans="1:8" ht="15" x14ac:dyDescent="0.2">
      <c r="A383" s="25" t="s">
        <v>775</v>
      </c>
      <c r="B383" s="25"/>
      <c r="C383" s="26" t="s">
        <v>776</v>
      </c>
      <c r="D383" s="27" t="s">
        <v>21</v>
      </c>
      <c r="E383" s="28"/>
      <c r="F383" s="28">
        <v>46.04</v>
      </c>
      <c r="G383" s="28">
        <v>46.04</v>
      </c>
      <c r="H383" s="2">
        <v>9</v>
      </c>
    </row>
    <row r="384" spans="1:8" ht="15" x14ac:dyDescent="0.2">
      <c r="A384" s="25" t="s">
        <v>777</v>
      </c>
      <c r="B384" s="25"/>
      <c r="C384" s="26" t="s">
        <v>778</v>
      </c>
      <c r="D384" s="27" t="s">
        <v>131</v>
      </c>
      <c r="E384" s="28"/>
      <c r="F384" s="28">
        <v>10.37</v>
      </c>
      <c r="G384" s="28">
        <v>10.37</v>
      </c>
      <c r="H384" s="2">
        <v>9</v>
      </c>
    </row>
    <row r="385" spans="1:8" ht="15" x14ac:dyDescent="0.2">
      <c r="A385" s="25" t="s">
        <v>779</v>
      </c>
      <c r="B385" s="25"/>
      <c r="C385" s="26" t="s">
        <v>780</v>
      </c>
      <c r="D385" s="27" t="s">
        <v>21</v>
      </c>
      <c r="E385" s="28"/>
      <c r="F385" s="28">
        <v>20.74</v>
      </c>
      <c r="G385" s="28">
        <v>20.74</v>
      </c>
      <c r="H385" s="2">
        <v>9</v>
      </c>
    </row>
    <row r="386" spans="1:8" ht="15" x14ac:dyDescent="0.2">
      <c r="A386" s="25" t="s">
        <v>781</v>
      </c>
      <c r="B386" s="25"/>
      <c r="C386" s="26" t="s">
        <v>782</v>
      </c>
      <c r="D386" s="27" t="s">
        <v>21</v>
      </c>
      <c r="E386" s="28"/>
      <c r="F386" s="28">
        <v>16.59</v>
      </c>
      <c r="G386" s="28">
        <v>16.59</v>
      </c>
      <c r="H386" s="2">
        <v>9</v>
      </c>
    </row>
    <row r="387" spans="1:8" ht="15" x14ac:dyDescent="0.2">
      <c r="A387" s="25" t="s">
        <v>783</v>
      </c>
      <c r="B387" s="25"/>
      <c r="C387" s="26" t="s">
        <v>784</v>
      </c>
      <c r="D387" s="27" t="s">
        <v>21</v>
      </c>
      <c r="E387" s="28"/>
      <c r="F387" s="28">
        <v>24.88</v>
      </c>
      <c r="G387" s="28">
        <v>24.88</v>
      </c>
      <c r="H387" s="2">
        <v>9</v>
      </c>
    </row>
    <row r="388" spans="1:8" ht="15" x14ac:dyDescent="0.2">
      <c r="A388" s="25" t="s">
        <v>785</v>
      </c>
      <c r="B388" s="25"/>
      <c r="C388" s="26" t="s">
        <v>786</v>
      </c>
      <c r="D388" s="27" t="s">
        <v>21</v>
      </c>
      <c r="E388" s="28"/>
      <c r="F388" s="28">
        <v>20.74</v>
      </c>
      <c r="G388" s="28">
        <v>20.74</v>
      </c>
      <c r="H388" s="2">
        <v>9</v>
      </c>
    </row>
    <row r="389" spans="1:8" ht="30" x14ac:dyDescent="0.2">
      <c r="A389" s="25" t="s">
        <v>787</v>
      </c>
      <c r="B389" s="25"/>
      <c r="C389" s="26" t="s">
        <v>788</v>
      </c>
      <c r="D389" s="27" t="s">
        <v>21</v>
      </c>
      <c r="E389" s="28"/>
      <c r="F389" s="28">
        <v>41.47</v>
      </c>
      <c r="G389" s="28">
        <v>41.47</v>
      </c>
      <c r="H389" s="2">
        <v>9</v>
      </c>
    </row>
    <row r="390" spans="1:8" ht="15" x14ac:dyDescent="0.2">
      <c r="A390" s="25" t="s">
        <v>789</v>
      </c>
      <c r="B390" s="25"/>
      <c r="C390" s="26" t="s">
        <v>790</v>
      </c>
      <c r="D390" s="27" t="s">
        <v>21</v>
      </c>
      <c r="E390" s="28"/>
      <c r="F390" s="28">
        <v>62.21</v>
      </c>
      <c r="G390" s="28">
        <v>62.21</v>
      </c>
      <c r="H390" s="2">
        <v>9</v>
      </c>
    </row>
    <row r="391" spans="1:8" ht="30" x14ac:dyDescent="0.2">
      <c r="A391" s="25" t="s">
        <v>791</v>
      </c>
      <c r="B391" s="25"/>
      <c r="C391" s="26" t="s">
        <v>792</v>
      </c>
      <c r="D391" s="27" t="s">
        <v>21</v>
      </c>
      <c r="E391" s="28"/>
      <c r="F391" s="28">
        <v>116.68</v>
      </c>
      <c r="G391" s="28">
        <v>116.68</v>
      </c>
      <c r="H391" s="2">
        <v>9</v>
      </c>
    </row>
    <row r="392" spans="1:8" ht="15" x14ac:dyDescent="0.2">
      <c r="A392" s="25" t="s">
        <v>793</v>
      </c>
      <c r="B392" s="25"/>
      <c r="C392" s="26" t="s">
        <v>794</v>
      </c>
      <c r="D392" s="27" t="s">
        <v>21</v>
      </c>
      <c r="E392" s="28"/>
      <c r="F392" s="28">
        <v>31.1</v>
      </c>
      <c r="G392" s="28">
        <v>31.1</v>
      </c>
      <c r="H392" s="2">
        <v>9</v>
      </c>
    </row>
    <row r="393" spans="1:8" ht="30" x14ac:dyDescent="0.2">
      <c r="A393" s="25" t="s">
        <v>795</v>
      </c>
      <c r="B393" s="25"/>
      <c r="C393" s="26" t="s">
        <v>796</v>
      </c>
      <c r="D393" s="27" t="s">
        <v>21</v>
      </c>
      <c r="E393" s="28"/>
      <c r="F393" s="28">
        <v>8.44</v>
      </c>
      <c r="G393" s="28">
        <v>8.44</v>
      </c>
      <c r="H393" s="2">
        <v>9</v>
      </c>
    </row>
    <row r="394" spans="1:8" ht="15" x14ac:dyDescent="0.2">
      <c r="A394" s="25" t="s">
        <v>797</v>
      </c>
      <c r="B394" s="25"/>
      <c r="C394" s="26" t="s">
        <v>798</v>
      </c>
      <c r="D394" s="27" t="s">
        <v>21</v>
      </c>
      <c r="E394" s="28"/>
      <c r="F394" s="28">
        <v>16.52</v>
      </c>
      <c r="G394" s="28">
        <v>16.52</v>
      </c>
      <c r="H394" s="2">
        <v>9</v>
      </c>
    </row>
    <row r="395" spans="1:8" ht="30" x14ac:dyDescent="0.2">
      <c r="A395" s="25" t="s">
        <v>799</v>
      </c>
      <c r="B395" s="25"/>
      <c r="C395" s="26" t="s">
        <v>800</v>
      </c>
      <c r="D395" s="27" t="s">
        <v>131</v>
      </c>
      <c r="E395" s="28"/>
      <c r="F395" s="28">
        <v>4.97</v>
      </c>
      <c r="G395" s="28">
        <v>4.97</v>
      </c>
      <c r="H395" s="2">
        <v>9</v>
      </c>
    </row>
    <row r="396" spans="1:8" ht="30" x14ac:dyDescent="0.2">
      <c r="A396" s="25" t="s">
        <v>801</v>
      </c>
      <c r="B396" s="25"/>
      <c r="C396" s="26" t="s">
        <v>802</v>
      </c>
      <c r="D396" s="27" t="s">
        <v>131</v>
      </c>
      <c r="E396" s="28"/>
      <c r="F396" s="28">
        <v>2.4900000000000002</v>
      </c>
      <c r="G396" s="28">
        <v>2.4900000000000002</v>
      </c>
      <c r="H396" s="2">
        <v>9</v>
      </c>
    </row>
    <row r="397" spans="1:8" ht="30" x14ac:dyDescent="0.2">
      <c r="A397" s="25" t="s">
        <v>803</v>
      </c>
      <c r="B397" s="25"/>
      <c r="C397" s="26" t="s">
        <v>804</v>
      </c>
      <c r="D397" s="27" t="s">
        <v>131</v>
      </c>
      <c r="E397" s="28"/>
      <c r="F397" s="28">
        <v>4.1500000000000004</v>
      </c>
      <c r="G397" s="28">
        <v>4.1500000000000004</v>
      </c>
      <c r="H397" s="2">
        <v>9</v>
      </c>
    </row>
    <row r="398" spans="1:8" ht="30" x14ac:dyDescent="0.2">
      <c r="A398" s="25" t="s">
        <v>805</v>
      </c>
      <c r="B398" s="25"/>
      <c r="C398" s="26" t="s">
        <v>806</v>
      </c>
      <c r="D398" s="27" t="s">
        <v>131</v>
      </c>
      <c r="E398" s="28"/>
      <c r="F398" s="28">
        <v>2.0699999999999998</v>
      </c>
      <c r="G398" s="28">
        <v>2.0699999999999998</v>
      </c>
      <c r="H398" s="2">
        <v>9</v>
      </c>
    </row>
    <row r="399" spans="1:8" ht="15" x14ac:dyDescent="0.2">
      <c r="A399" s="25" t="s">
        <v>807</v>
      </c>
      <c r="B399" s="25"/>
      <c r="C399" s="26" t="s">
        <v>808</v>
      </c>
      <c r="D399" s="27" t="s">
        <v>131</v>
      </c>
      <c r="E399" s="28"/>
      <c r="F399" s="28">
        <v>29.17</v>
      </c>
      <c r="G399" s="28">
        <v>29.17</v>
      </c>
      <c r="H399" s="2">
        <v>9</v>
      </c>
    </row>
    <row r="400" spans="1:8" ht="15" x14ac:dyDescent="0.2">
      <c r="A400" s="25" t="s">
        <v>809</v>
      </c>
      <c r="B400" s="25"/>
      <c r="C400" s="26" t="s">
        <v>810</v>
      </c>
      <c r="D400" s="27" t="s">
        <v>131</v>
      </c>
      <c r="E400" s="28"/>
      <c r="F400" s="28">
        <v>8.2899999999999991</v>
      </c>
      <c r="G400" s="28">
        <v>8.2899999999999991</v>
      </c>
      <c r="H400" s="2">
        <v>9</v>
      </c>
    </row>
    <row r="401" spans="1:8" ht="30" x14ac:dyDescent="0.2">
      <c r="A401" s="25" t="s">
        <v>811</v>
      </c>
      <c r="B401" s="25"/>
      <c r="C401" s="26" t="s">
        <v>812</v>
      </c>
      <c r="D401" s="27" t="s">
        <v>21</v>
      </c>
      <c r="E401" s="28"/>
      <c r="F401" s="28">
        <v>41.47</v>
      </c>
      <c r="G401" s="28">
        <v>41.47</v>
      </c>
      <c r="H401" s="2">
        <v>9</v>
      </c>
    </row>
    <row r="402" spans="1:8" ht="15" x14ac:dyDescent="0.2">
      <c r="A402" s="25" t="s">
        <v>813</v>
      </c>
      <c r="B402" s="25"/>
      <c r="C402" s="26" t="s">
        <v>814</v>
      </c>
      <c r="D402" s="27" t="s">
        <v>21</v>
      </c>
      <c r="E402" s="28"/>
      <c r="F402" s="28">
        <v>8.2899999999999991</v>
      </c>
      <c r="G402" s="28">
        <v>8.2899999999999991</v>
      </c>
      <c r="H402" s="2">
        <v>9</v>
      </c>
    </row>
    <row r="403" spans="1:8" ht="30" x14ac:dyDescent="0.2">
      <c r="A403" s="25" t="s">
        <v>815</v>
      </c>
      <c r="B403" s="25"/>
      <c r="C403" s="26" t="s">
        <v>816</v>
      </c>
      <c r="D403" s="27" t="s">
        <v>21</v>
      </c>
      <c r="E403" s="28"/>
      <c r="F403" s="28">
        <v>62.21</v>
      </c>
      <c r="G403" s="28">
        <v>62.21</v>
      </c>
      <c r="H403" s="2">
        <v>9</v>
      </c>
    </row>
    <row r="404" spans="1:8" ht="15" x14ac:dyDescent="0.2">
      <c r="A404" s="25" t="s">
        <v>817</v>
      </c>
      <c r="B404" s="25"/>
      <c r="C404" s="26" t="s">
        <v>818</v>
      </c>
      <c r="D404" s="27" t="s">
        <v>21</v>
      </c>
      <c r="E404" s="28"/>
      <c r="F404" s="28">
        <v>87.51</v>
      </c>
      <c r="G404" s="28">
        <v>87.51</v>
      </c>
      <c r="H404" s="2">
        <v>9</v>
      </c>
    </row>
    <row r="405" spans="1:8" ht="15" x14ac:dyDescent="0.2">
      <c r="A405" s="25" t="s">
        <v>819</v>
      </c>
      <c r="B405" s="25"/>
      <c r="C405" s="26" t="s">
        <v>820</v>
      </c>
      <c r="D405" s="27"/>
      <c r="E405" s="28"/>
      <c r="F405" s="28"/>
      <c r="G405" s="28"/>
      <c r="H405" s="2">
        <v>5</v>
      </c>
    </row>
    <row r="406" spans="1:8" ht="30" x14ac:dyDescent="0.2">
      <c r="A406" s="25" t="s">
        <v>821</v>
      </c>
      <c r="B406" s="25"/>
      <c r="C406" s="26" t="s">
        <v>822</v>
      </c>
      <c r="D406" s="27" t="s">
        <v>21</v>
      </c>
      <c r="E406" s="28"/>
      <c r="F406" s="28">
        <v>170.71</v>
      </c>
      <c r="G406" s="28">
        <v>170.71</v>
      </c>
      <c r="H406" s="2">
        <v>9</v>
      </c>
    </row>
    <row r="407" spans="1:8" ht="30" x14ac:dyDescent="0.2">
      <c r="A407" s="25" t="s">
        <v>823</v>
      </c>
      <c r="B407" s="25"/>
      <c r="C407" s="26" t="s">
        <v>824</v>
      </c>
      <c r="D407" s="27" t="s">
        <v>21</v>
      </c>
      <c r="E407" s="28"/>
      <c r="F407" s="28">
        <v>41.47</v>
      </c>
      <c r="G407" s="28">
        <v>41.47</v>
      </c>
      <c r="H407" s="2">
        <v>9</v>
      </c>
    </row>
    <row r="408" spans="1:8" ht="15" x14ac:dyDescent="0.2">
      <c r="A408" s="25" t="s">
        <v>825</v>
      </c>
      <c r="B408" s="25"/>
      <c r="C408" s="26" t="s">
        <v>826</v>
      </c>
      <c r="D408" s="27" t="s">
        <v>21</v>
      </c>
      <c r="E408" s="28"/>
      <c r="F408" s="28">
        <v>10.37</v>
      </c>
      <c r="G408" s="28">
        <v>10.37</v>
      </c>
      <c r="H408" s="2">
        <v>9</v>
      </c>
    </row>
    <row r="409" spans="1:8" ht="30" x14ac:dyDescent="0.2">
      <c r="A409" s="25" t="s">
        <v>827</v>
      </c>
      <c r="B409" s="25"/>
      <c r="C409" s="26" t="s">
        <v>828</v>
      </c>
      <c r="D409" s="27" t="s">
        <v>73</v>
      </c>
      <c r="E409" s="28"/>
      <c r="F409" s="28">
        <v>41.47</v>
      </c>
      <c r="G409" s="28">
        <v>41.47</v>
      </c>
      <c r="H409" s="2">
        <v>9</v>
      </c>
    </row>
    <row r="410" spans="1:8" ht="30" x14ac:dyDescent="0.2">
      <c r="A410" s="25" t="s">
        <v>829</v>
      </c>
      <c r="B410" s="25"/>
      <c r="C410" s="26" t="s">
        <v>830</v>
      </c>
      <c r="D410" s="27" t="s">
        <v>21</v>
      </c>
      <c r="E410" s="28"/>
      <c r="F410" s="28">
        <v>8.2899999999999991</v>
      </c>
      <c r="G410" s="28">
        <v>8.2899999999999991</v>
      </c>
      <c r="H410" s="2">
        <v>9</v>
      </c>
    </row>
    <row r="411" spans="1:8" ht="30" x14ac:dyDescent="0.2">
      <c r="A411" s="25" t="s">
        <v>831</v>
      </c>
      <c r="B411" s="25"/>
      <c r="C411" s="26" t="s">
        <v>832</v>
      </c>
      <c r="D411" s="27" t="s">
        <v>21</v>
      </c>
      <c r="E411" s="28"/>
      <c r="F411" s="28">
        <v>16.59</v>
      </c>
      <c r="G411" s="28">
        <v>16.59</v>
      </c>
      <c r="H411" s="2">
        <v>9</v>
      </c>
    </row>
    <row r="412" spans="1:8" ht="30" x14ac:dyDescent="0.2">
      <c r="A412" s="25" t="s">
        <v>833</v>
      </c>
      <c r="B412" s="25"/>
      <c r="C412" s="26" t="s">
        <v>834</v>
      </c>
      <c r="D412" s="27" t="s">
        <v>21</v>
      </c>
      <c r="E412" s="28"/>
      <c r="F412" s="28">
        <v>4.1500000000000004</v>
      </c>
      <c r="G412" s="28">
        <v>4.1500000000000004</v>
      </c>
      <c r="H412" s="2">
        <v>9</v>
      </c>
    </row>
    <row r="413" spans="1:8" ht="30" x14ac:dyDescent="0.2">
      <c r="A413" s="25" t="s">
        <v>835</v>
      </c>
      <c r="B413" s="25"/>
      <c r="C413" s="26" t="s">
        <v>836</v>
      </c>
      <c r="D413" s="27" t="s">
        <v>21</v>
      </c>
      <c r="E413" s="28"/>
      <c r="F413" s="28">
        <v>6.22</v>
      </c>
      <c r="G413" s="28">
        <v>6.22</v>
      </c>
      <c r="H413" s="2">
        <v>9</v>
      </c>
    </row>
    <row r="414" spans="1:8" ht="15" x14ac:dyDescent="0.2">
      <c r="A414" s="25" t="s">
        <v>837</v>
      </c>
      <c r="B414" s="25"/>
      <c r="C414" s="26" t="s">
        <v>838</v>
      </c>
      <c r="D414" s="27" t="s">
        <v>21</v>
      </c>
      <c r="E414" s="28"/>
      <c r="F414" s="28">
        <v>10.37</v>
      </c>
      <c r="G414" s="28">
        <v>10.37</v>
      </c>
      <c r="H414" s="2">
        <v>9</v>
      </c>
    </row>
    <row r="415" spans="1:8" ht="15" x14ac:dyDescent="0.2">
      <c r="A415" s="25" t="s">
        <v>839</v>
      </c>
      <c r="B415" s="25"/>
      <c r="C415" s="26" t="s">
        <v>840</v>
      </c>
      <c r="D415" s="27" t="s">
        <v>21</v>
      </c>
      <c r="E415" s="28"/>
      <c r="F415" s="28">
        <v>10.37</v>
      </c>
      <c r="G415" s="28">
        <v>10.37</v>
      </c>
      <c r="H415" s="2">
        <v>9</v>
      </c>
    </row>
    <row r="416" spans="1:8" ht="15" x14ac:dyDescent="0.2">
      <c r="A416" s="25" t="s">
        <v>841</v>
      </c>
      <c r="B416" s="25"/>
      <c r="C416" s="26" t="s">
        <v>842</v>
      </c>
      <c r="D416" s="27"/>
      <c r="E416" s="28"/>
      <c r="F416" s="28"/>
      <c r="G416" s="28"/>
      <c r="H416" s="2">
        <v>5</v>
      </c>
    </row>
    <row r="417" spans="1:8" ht="30" x14ac:dyDescent="0.2">
      <c r="A417" s="25" t="s">
        <v>843</v>
      </c>
      <c r="B417" s="25"/>
      <c r="C417" s="26" t="s">
        <v>844</v>
      </c>
      <c r="D417" s="27" t="s">
        <v>21</v>
      </c>
      <c r="E417" s="28"/>
      <c r="F417" s="28">
        <v>29.17</v>
      </c>
      <c r="G417" s="28">
        <v>29.17</v>
      </c>
      <c r="H417" s="2">
        <v>9</v>
      </c>
    </row>
    <row r="418" spans="1:8" ht="15" x14ac:dyDescent="0.2">
      <c r="A418" s="25" t="s">
        <v>845</v>
      </c>
      <c r="B418" s="25"/>
      <c r="C418" s="26" t="s">
        <v>846</v>
      </c>
      <c r="D418" s="27" t="s">
        <v>21</v>
      </c>
      <c r="E418" s="28"/>
      <c r="F418" s="28">
        <v>3.37</v>
      </c>
      <c r="G418" s="28">
        <v>3.37</v>
      </c>
      <c r="H418" s="2">
        <v>9</v>
      </c>
    </row>
    <row r="419" spans="1:8" ht="15" x14ac:dyDescent="0.2">
      <c r="A419" s="25" t="s">
        <v>847</v>
      </c>
      <c r="B419" s="25"/>
      <c r="C419" s="26" t="s">
        <v>848</v>
      </c>
      <c r="D419" s="27" t="s">
        <v>21</v>
      </c>
      <c r="E419" s="28"/>
      <c r="F419" s="28">
        <v>41.47</v>
      </c>
      <c r="G419" s="28">
        <v>41.47</v>
      </c>
      <c r="H419" s="2">
        <v>9</v>
      </c>
    </row>
    <row r="420" spans="1:8" ht="15" x14ac:dyDescent="0.2">
      <c r="A420" s="25" t="s">
        <v>849</v>
      </c>
      <c r="B420" s="25"/>
      <c r="C420" s="26" t="s">
        <v>850</v>
      </c>
      <c r="D420" s="27" t="s">
        <v>21</v>
      </c>
      <c r="E420" s="28"/>
      <c r="F420" s="28">
        <v>20.74</v>
      </c>
      <c r="G420" s="28">
        <v>20.74</v>
      </c>
      <c r="H420" s="2">
        <v>9</v>
      </c>
    </row>
    <row r="421" spans="1:8" ht="15" x14ac:dyDescent="0.2">
      <c r="A421" s="25" t="s">
        <v>851</v>
      </c>
      <c r="B421" s="25"/>
      <c r="C421" s="26" t="s">
        <v>852</v>
      </c>
      <c r="D421" s="27" t="s">
        <v>21</v>
      </c>
      <c r="E421" s="28"/>
      <c r="F421" s="28">
        <v>16.87</v>
      </c>
      <c r="G421" s="28">
        <v>16.87</v>
      </c>
      <c r="H421" s="2">
        <v>9</v>
      </c>
    </row>
    <row r="422" spans="1:8" ht="30" x14ac:dyDescent="0.2">
      <c r="A422" s="25" t="s">
        <v>853</v>
      </c>
      <c r="B422" s="25"/>
      <c r="C422" s="26" t="s">
        <v>854</v>
      </c>
      <c r="D422" s="27" t="s">
        <v>21</v>
      </c>
      <c r="E422" s="28"/>
      <c r="F422" s="28">
        <v>58.34</v>
      </c>
      <c r="G422" s="28">
        <v>58.34</v>
      </c>
      <c r="H422" s="2">
        <v>9</v>
      </c>
    </row>
    <row r="423" spans="1:8" ht="15" x14ac:dyDescent="0.2">
      <c r="A423" s="25" t="s">
        <v>855</v>
      </c>
      <c r="B423" s="25"/>
      <c r="C423" s="26" t="s">
        <v>856</v>
      </c>
      <c r="D423" s="27"/>
      <c r="E423" s="28"/>
      <c r="F423" s="28"/>
      <c r="G423" s="28"/>
      <c r="H423" s="2">
        <v>5</v>
      </c>
    </row>
    <row r="424" spans="1:8" ht="15" x14ac:dyDescent="0.2">
      <c r="A424" s="25" t="s">
        <v>857</v>
      </c>
      <c r="B424" s="25"/>
      <c r="C424" s="26" t="s">
        <v>858</v>
      </c>
      <c r="D424" s="27" t="s">
        <v>859</v>
      </c>
      <c r="E424" s="28"/>
      <c r="F424" s="28">
        <v>0.67</v>
      </c>
      <c r="G424" s="28">
        <v>0.67</v>
      </c>
      <c r="H424" s="2">
        <v>9</v>
      </c>
    </row>
    <row r="425" spans="1:8" ht="30" x14ac:dyDescent="0.2">
      <c r="A425" s="25" t="s">
        <v>860</v>
      </c>
      <c r="B425" s="25"/>
      <c r="C425" s="26" t="s">
        <v>861</v>
      </c>
      <c r="D425" s="27" t="s">
        <v>21</v>
      </c>
      <c r="E425" s="28"/>
      <c r="F425" s="28">
        <v>62.21</v>
      </c>
      <c r="G425" s="28">
        <v>62.21</v>
      </c>
      <c r="H425" s="2">
        <v>9</v>
      </c>
    </row>
    <row r="426" spans="1:8" ht="30" x14ac:dyDescent="0.2">
      <c r="A426" s="25" t="s">
        <v>862</v>
      </c>
      <c r="B426" s="25"/>
      <c r="C426" s="26" t="s">
        <v>863</v>
      </c>
      <c r="D426" s="27" t="s">
        <v>21</v>
      </c>
      <c r="E426" s="28"/>
      <c r="F426" s="28">
        <v>82.94</v>
      </c>
      <c r="G426" s="28">
        <v>82.94</v>
      </c>
      <c r="H426" s="2">
        <v>9</v>
      </c>
    </row>
    <row r="427" spans="1:8" ht="15" x14ac:dyDescent="0.2">
      <c r="A427" s="25" t="s">
        <v>864</v>
      </c>
      <c r="B427" s="25"/>
      <c r="C427" s="26" t="s">
        <v>865</v>
      </c>
      <c r="D427" s="27" t="s">
        <v>131</v>
      </c>
      <c r="E427" s="28"/>
      <c r="F427" s="28">
        <v>16.59</v>
      </c>
      <c r="G427" s="28">
        <v>16.59</v>
      </c>
      <c r="H427" s="2">
        <v>9</v>
      </c>
    </row>
    <row r="428" spans="1:8" ht="15" x14ac:dyDescent="0.2">
      <c r="A428" s="25" t="s">
        <v>866</v>
      </c>
      <c r="B428" s="25"/>
      <c r="C428" s="26" t="s">
        <v>867</v>
      </c>
      <c r="D428" s="27" t="s">
        <v>73</v>
      </c>
      <c r="E428" s="28"/>
      <c r="F428" s="28">
        <v>41.47</v>
      </c>
      <c r="G428" s="28">
        <v>41.47</v>
      </c>
      <c r="H428" s="2">
        <v>9</v>
      </c>
    </row>
    <row r="429" spans="1:8" ht="15" x14ac:dyDescent="0.2">
      <c r="A429" s="25" t="s">
        <v>868</v>
      </c>
      <c r="B429" s="25"/>
      <c r="C429" s="26" t="s">
        <v>869</v>
      </c>
      <c r="D429" s="27" t="s">
        <v>21</v>
      </c>
      <c r="E429" s="28">
        <v>136.81</v>
      </c>
      <c r="F429" s="28">
        <v>116.68</v>
      </c>
      <c r="G429" s="28">
        <v>253.49</v>
      </c>
      <c r="H429" s="2">
        <v>9</v>
      </c>
    </row>
    <row r="430" spans="1:8" ht="15" x14ac:dyDescent="0.2">
      <c r="A430" s="25" t="s">
        <v>870</v>
      </c>
      <c r="B430" s="25"/>
      <c r="C430" s="26" t="s">
        <v>871</v>
      </c>
      <c r="D430" s="27" t="s">
        <v>21</v>
      </c>
      <c r="E430" s="28">
        <v>136.81</v>
      </c>
      <c r="F430" s="28">
        <v>116.68</v>
      </c>
      <c r="G430" s="28">
        <v>253.49</v>
      </c>
      <c r="H430" s="2">
        <v>9</v>
      </c>
    </row>
    <row r="431" spans="1:8" ht="15" x14ac:dyDescent="0.2">
      <c r="A431" s="25" t="s">
        <v>872</v>
      </c>
      <c r="B431" s="25"/>
      <c r="C431" s="26" t="s">
        <v>873</v>
      </c>
      <c r="D431" s="27" t="s">
        <v>21</v>
      </c>
      <c r="E431" s="28"/>
      <c r="F431" s="28">
        <v>130.66999999999999</v>
      </c>
      <c r="G431" s="28">
        <v>130.66999999999999</v>
      </c>
      <c r="H431" s="2">
        <v>9</v>
      </c>
    </row>
    <row r="432" spans="1:8" ht="30" x14ac:dyDescent="0.2">
      <c r="A432" s="25" t="s">
        <v>874</v>
      </c>
      <c r="B432" s="25"/>
      <c r="C432" s="26" t="s">
        <v>875</v>
      </c>
      <c r="D432" s="27" t="s">
        <v>73</v>
      </c>
      <c r="E432" s="28"/>
      <c r="F432" s="28">
        <v>82.94</v>
      </c>
      <c r="G432" s="28">
        <v>82.94</v>
      </c>
      <c r="H432" s="2">
        <v>9</v>
      </c>
    </row>
    <row r="433" spans="1:8" ht="15" x14ac:dyDescent="0.2">
      <c r="A433" s="25" t="s">
        <v>876</v>
      </c>
      <c r="B433" s="25"/>
      <c r="C433" s="26" t="s">
        <v>877</v>
      </c>
      <c r="D433" s="27" t="s">
        <v>21</v>
      </c>
      <c r="E433" s="28"/>
      <c r="F433" s="28">
        <v>14.59</v>
      </c>
      <c r="G433" s="28">
        <v>14.59</v>
      </c>
      <c r="H433" s="2">
        <v>9</v>
      </c>
    </row>
    <row r="434" spans="1:8" ht="15" x14ac:dyDescent="0.2">
      <c r="A434" s="25" t="s">
        <v>878</v>
      </c>
      <c r="B434" s="25"/>
      <c r="C434" s="26" t="s">
        <v>879</v>
      </c>
      <c r="D434" s="27" t="s">
        <v>21</v>
      </c>
      <c r="E434" s="28"/>
      <c r="F434" s="28">
        <v>82.94</v>
      </c>
      <c r="G434" s="28">
        <v>82.94</v>
      </c>
      <c r="H434" s="2">
        <v>9</v>
      </c>
    </row>
    <row r="435" spans="1:8" ht="15" x14ac:dyDescent="0.2">
      <c r="A435" s="25" t="s">
        <v>880</v>
      </c>
      <c r="B435" s="25"/>
      <c r="C435" s="26" t="s">
        <v>881</v>
      </c>
      <c r="D435" s="27" t="s">
        <v>21</v>
      </c>
      <c r="E435" s="28"/>
      <c r="F435" s="28">
        <v>19.68</v>
      </c>
      <c r="G435" s="28">
        <v>19.68</v>
      </c>
      <c r="H435" s="2">
        <v>9</v>
      </c>
    </row>
    <row r="436" spans="1:8" ht="15" x14ac:dyDescent="0.2">
      <c r="A436" s="25" t="s">
        <v>882</v>
      </c>
      <c r="B436" s="25"/>
      <c r="C436" s="26" t="s">
        <v>883</v>
      </c>
      <c r="D436" s="27" t="s">
        <v>21</v>
      </c>
      <c r="E436" s="28"/>
      <c r="F436" s="28">
        <v>3.37</v>
      </c>
      <c r="G436" s="28">
        <v>3.37</v>
      </c>
      <c r="H436" s="2">
        <v>9</v>
      </c>
    </row>
    <row r="437" spans="1:8" ht="15" x14ac:dyDescent="0.2">
      <c r="A437" s="25" t="s">
        <v>884</v>
      </c>
      <c r="B437" s="25"/>
      <c r="C437" s="26" t="s">
        <v>885</v>
      </c>
      <c r="D437" s="27" t="s">
        <v>21</v>
      </c>
      <c r="E437" s="28"/>
      <c r="F437" s="28">
        <v>3.37</v>
      </c>
      <c r="G437" s="28">
        <v>3.37</v>
      </c>
      <c r="H437" s="2">
        <v>9</v>
      </c>
    </row>
    <row r="438" spans="1:8" ht="30" x14ac:dyDescent="0.2">
      <c r="A438" s="25" t="s">
        <v>886</v>
      </c>
      <c r="B438" s="25"/>
      <c r="C438" s="26" t="s">
        <v>887</v>
      </c>
      <c r="D438" s="27" t="s">
        <v>21</v>
      </c>
      <c r="E438" s="28"/>
      <c r="F438" s="28">
        <v>26.99</v>
      </c>
      <c r="G438" s="28">
        <v>26.99</v>
      </c>
      <c r="H438" s="2">
        <v>9</v>
      </c>
    </row>
    <row r="439" spans="1:8" ht="15" x14ac:dyDescent="0.2">
      <c r="A439" s="25" t="s">
        <v>888</v>
      </c>
      <c r="B439" s="25"/>
      <c r="C439" s="26" t="s">
        <v>889</v>
      </c>
      <c r="D439" s="27"/>
      <c r="E439" s="28"/>
      <c r="F439" s="28"/>
      <c r="G439" s="28"/>
      <c r="H439" s="2">
        <v>5</v>
      </c>
    </row>
    <row r="440" spans="1:8" ht="15" x14ac:dyDescent="0.2">
      <c r="A440" s="25" t="s">
        <v>890</v>
      </c>
      <c r="B440" s="25"/>
      <c r="C440" s="26" t="s">
        <v>891</v>
      </c>
      <c r="D440" s="27" t="s">
        <v>21</v>
      </c>
      <c r="E440" s="28"/>
      <c r="F440" s="28">
        <v>4.22</v>
      </c>
      <c r="G440" s="28">
        <v>4.22</v>
      </c>
      <c r="H440" s="2">
        <v>9</v>
      </c>
    </row>
    <row r="441" spans="1:8" ht="30" x14ac:dyDescent="0.2">
      <c r="A441" s="25" t="s">
        <v>892</v>
      </c>
      <c r="B441" s="25"/>
      <c r="C441" s="26" t="s">
        <v>893</v>
      </c>
      <c r="D441" s="27" t="s">
        <v>21</v>
      </c>
      <c r="E441" s="28"/>
      <c r="F441" s="28">
        <v>287.39</v>
      </c>
      <c r="G441" s="28">
        <v>287.39</v>
      </c>
      <c r="H441" s="2">
        <v>9</v>
      </c>
    </row>
    <row r="442" spans="1:8" ht="30" x14ac:dyDescent="0.2">
      <c r="A442" s="25" t="s">
        <v>894</v>
      </c>
      <c r="B442" s="25"/>
      <c r="C442" s="26" t="s">
        <v>895</v>
      </c>
      <c r="D442" s="27" t="s">
        <v>21</v>
      </c>
      <c r="E442" s="28"/>
      <c r="F442" s="28">
        <v>26.96</v>
      </c>
      <c r="G442" s="28">
        <v>26.96</v>
      </c>
      <c r="H442" s="2">
        <v>9</v>
      </c>
    </row>
    <row r="443" spans="1:8" ht="30" x14ac:dyDescent="0.2">
      <c r="A443" s="25" t="s">
        <v>896</v>
      </c>
      <c r="B443" s="25"/>
      <c r="C443" s="26" t="s">
        <v>897</v>
      </c>
      <c r="D443" s="27" t="s">
        <v>21</v>
      </c>
      <c r="E443" s="28">
        <v>273.61</v>
      </c>
      <c r="F443" s="28">
        <v>331.76</v>
      </c>
      <c r="G443" s="28">
        <v>605.37</v>
      </c>
      <c r="H443" s="2">
        <v>9</v>
      </c>
    </row>
    <row r="444" spans="1:8" ht="30" x14ac:dyDescent="0.2">
      <c r="A444" s="25" t="s">
        <v>898</v>
      </c>
      <c r="B444" s="25"/>
      <c r="C444" s="26" t="s">
        <v>899</v>
      </c>
      <c r="D444" s="27" t="s">
        <v>131</v>
      </c>
      <c r="E444" s="28"/>
      <c r="F444" s="28">
        <v>20.74</v>
      </c>
      <c r="G444" s="28">
        <v>20.74</v>
      </c>
      <c r="H444" s="2">
        <v>9</v>
      </c>
    </row>
    <row r="445" spans="1:8" ht="30" x14ac:dyDescent="0.2">
      <c r="A445" s="25" t="s">
        <v>900</v>
      </c>
      <c r="B445" s="25"/>
      <c r="C445" s="26" t="s">
        <v>901</v>
      </c>
      <c r="D445" s="27" t="s">
        <v>131</v>
      </c>
      <c r="E445" s="28"/>
      <c r="F445" s="28">
        <v>10.37</v>
      </c>
      <c r="G445" s="28">
        <v>10.37</v>
      </c>
      <c r="H445" s="2">
        <v>9</v>
      </c>
    </row>
    <row r="446" spans="1:8" ht="30" x14ac:dyDescent="0.2">
      <c r="A446" s="25" t="s">
        <v>902</v>
      </c>
      <c r="B446" s="25"/>
      <c r="C446" s="26" t="s">
        <v>903</v>
      </c>
      <c r="D446" s="27" t="s">
        <v>131</v>
      </c>
      <c r="E446" s="28"/>
      <c r="F446" s="28">
        <v>41.47</v>
      </c>
      <c r="G446" s="28">
        <v>41.47</v>
      </c>
      <c r="H446" s="2">
        <v>9</v>
      </c>
    </row>
    <row r="447" spans="1:8" ht="30" x14ac:dyDescent="0.2">
      <c r="A447" s="25" t="s">
        <v>904</v>
      </c>
      <c r="B447" s="25"/>
      <c r="C447" s="26" t="s">
        <v>905</v>
      </c>
      <c r="D447" s="27" t="s">
        <v>131</v>
      </c>
      <c r="E447" s="28"/>
      <c r="F447" s="28">
        <v>20.74</v>
      </c>
      <c r="G447" s="28">
        <v>20.74</v>
      </c>
      <c r="H447" s="2">
        <v>9</v>
      </c>
    </row>
    <row r="448" spans="1:8" ht="15" x14ac:dyDescent="0.2">
      <c r="A448" s="25" t="s">
        <v>906</v>
      </c>
      <c r="B448" s="25"/>
      <c r="C448" s="26" t="s">
        <v>907</v>
      </c>
      <c r="D448" s="27" t="s">
        <v>131</v>
      </c>
      <c r="E448" s="28"/>
      <c r="F448" s="28">
        <v>8.2899999999999991</v>
      </c>
      <c r="G448" s="28">
        <v>8.2899999999999991</v>
      </c>
      <c r="H448" s="2">
        <v>9</v>
      </c>
    </row>
    <row r="449" spans="1:8" ht="15" x14ac:dyDescent="0.2">
      <c r="A449" s="25" t="s">
        <v>908</v>
      </c>
      <c r="B449" s="25"/>
      <c r="C449" s="26" t="s">
        <v>909</v>
      </c>
      <c r="D449" s="27"/>
      <c r="E449" s="28"/>
      <c r="F449" s="28"/>
      <c r="G449" s="28"/>
      <c r="H449" s="2">
        <v>5</v>
      </c>
    </row>
    <row r="450" spans="1:8" ht="15" x14ac:dyDescent="0.2">
      <c r="A450" s="25" t="s">
        <v>910</v>
      </c>
      <c r="B450" s="25"/>
      <c r="C450" s="26" t="s">
        <v>911</v>
      </c>
      <c r="D450" s="27" t="s">
        <v>131</v>
      </c>
      <c r="E450" s="28"/>
      <c r="F450" s="28">
        <v>3.88</v>
      </c>
      <c r="G450" s="28">
        <v>3.88</v>
      </c>
      <c r="H450" s="2">
        <v>9</v>
      </c>
    </row>
    <row r="451" spans="1:8" ht="15" x14ac:dyDescent="0.2">
      <c r="A451" s="25" t="s">
        <v>912</v>
      </c>
      <c r="B451" s="25"/>
      <c r="C451" s="26" t="s">
        <v>913</v>
      </c>
      <c r="D451" s="27" t="s">
        <v>131</v>
      </c>
      <c r="E451" s="28"/>
      <c r="F451" s="28">
        <v>2.5299999999999998</v>
      </c>
      <c r="G451" s="28">
        <v>2.5299999999999998</v>
      </c>
      <c r="H451" s="2">
        <v>9</v>
      </c>
    </row>
    <row r="452" spans="1:8" ht="30" x14ac:dyDescent="0.2">
      <c r="A452" s="25" t="s">
        <v>914</v>
      </c>
      <c r="B452" s="25"/>
      <c r="C452" s="26" t="s">
        <v>915</v>
      </c>
      <c r="D452" s="27" t="s">
        <v>131</v>
      </c>
      <c r="E452" s="28"/>
      <c r="F452" s="28">
        <v>6.75</v>
      </c>
      <c r="G452" s="28">
        <v>6.75</v>
      </c>
      <c r="H452" s="2">
        <v>9</v>
      </c>
    </row>
    <row r="453" spans="1:8" ht="15" x14ac:dyDescent="0.2">
      <c r="A453" s="25" t="s">
        <v>916</v>
      </c>
      <c r="B453" s="25"/>
      <c r="C453" s="26" t="s">
        <v>917</v>
      </c>
      <c r="D453" s="27" t="s">
        <v>21</v>
      </c>
      <c r="E453" s="28"/>
      <c r="F453" s="28">
        <v>73.8</v>
      </c>
      <c r="G453" s="28">
        <v>73.8</v>
      </c>
      <c r="H453" s="2">
        <v>9</v>
      </c>
    </row>
    <row r="454" spans="1:8" ht="30" x14ac:dyDescent="0.2">
      <c r="A454" s="25" t="s">
        <v>918</v>
      </c>
      <c r="B454" s="25"/>
      <c r="C454" s="26" t="s">
        <v>919</v>
      </c>
      <c r="D454" s="27" t="s">
        <v>21</v>
      </c>
      <c r="E454" s="28"/>
      <c r="F454" s="28">
        <v>124.41</v>
      </c>
      <c r="G454" s="28">
        <v>124.41</v>
      </c>
      <c r="H454" s="2">
        <v>9</v>
      </c>
    </row>
    <row r="455" spans="1:8" ht="15" x14ac:dyDescent="0.2">
      <c r="A455" s="25" t="s">
        <v>920</v>
      </c>
      <c r="B455" s="25"/>
      <c r="C455" s="26" t="s">
        <v>921</v>
      </c>
      <c r="D455" s="27"/>
      <c r="E455" s="28"/>
      <c r="F455" s="28"/>
      <c r="G455" s="28"/>
      <c r="H455" s="2">
        <v>5</v>
      </c>
    </row>
    <row r="456" spans="1:8" ht="15" x14ac:dyDescent="0.2">
      <c r="A456" s="25" t="s">
        <v>922</v>
      </c>
      <c r="B456" s="25"/>
      <c r="C456" s="26" t="s">
        <v>923</v>
      </c>
      <c r="D456" s="27" t="s">
        <v>21</v>
      </c>
      <c r="E456" s="28"/>
      <c r="F456" s="28">
        <v>11.67</v>
      </c>
      <c r="G456" s="28">
        <v>11.67</v>
      </c>
      <c r="H456" s="2">
        <v>9</v>
      </c>
    </row>
    <row r="457" spans="1:8" ht="30" x14ac:dyDescent="0.2">
      <c r="A457" s="25" t="s">
        <v>924</v>
      </c>
      <c r="B457" s="25"/>
      <c r="C457" s="26" t="s">
        <v>925</v>
      </c>
      <c r="D457" s="27"/>
      <c r="E457" s="28"/>
      <c r="F457" s="28"/>
      <c r="G457" s="28"/>
      <c r="H457" s="2">
        <v>5</v>
      </c>
    </row>
    <row r="458" spans="1:8" ht="15" x14ac:dyDescent="0.2">
      <c r="A458" s="25" t="s">
        <v>926</v>
      </c>
      <c r="B458" s="25"/>
      <c r="C458" s="26" t="s">
        <v>927</v>
      </c>
      <c r="D458" s="27" t="s">
        <v>21</v>
      </c>
      <c r="E458" s="28"/>
      <c r="F458" s="28">
        <v>18.8</v>
      </c>
      <c r="G458" s="28">
        <v>18.8</v>
      </c>
      <c r="H458" s="2">
        <v>9</v>
      </c>
    </row>
    <row r="459" spans="1:8" ht="15" x14ac:dyDescent="0.2">
      <c r="A459" s="25" t="s">
        <v>928</v>
      </c>
      <c r="B459" s="25"/>
      <c r="C459" s="26" t="s">
        <v>929</v>
      </c>
      <c r="D459" s="27"/>
      <c r="E459" s="28"/>
      <c r="F459" s="28"/>
      <c r="G459" s="28"/>
      <c r="H459" s="2">
        <v>5</v>
      </c>
    </row>
    <row r="460" spans="1:8" ht="45" x14ac:dyDescent="0.2">
      <c r="A460" s="25" t="s">
        <v>930</v>
      </c>
      <c r="B460" s="25"/>
      <c r="C460" s="26" t="s">
        <v>931</v>
      </c>
      <c r="D460" s="27" t="s">
        <v>131</v>
      </c>
      <c r="E460" s="28">
        <v>0.92</v>
      </c>
      <c r="F460" s="28">
        <v>6.75</v>
      </c>
      <c r="G460" s="28">
        <v>7.67</v>
      </c>
      <c r="H460" s="2">
        <v>9</v>
      </c>
    </row>
    <row r="461" spans="1:8" ht="15" x14ac:dyDescent="0.2">
      <c r="A461" s="25" t="s">
        <v>932</v>
      </c>
      <c r="B461" s="25"/>
      <c r="C461" s="26" t="s">
        <v>933</v>
      </c>
      <c r="D461" s="27" t="s">
        <v>131</v>
      </c>
      <c r="E461" s="28"/>
      <c r="F461" s="28">
        <v>3.37</v>
      </c>
      <c r="G461" s="28">
        <v>3.37</v>
      </c>
      <c r="H461" s="2">
        <v>9</v>
      </c>
    </row>
    <row r="462" spans="1:8" ht="30" x14ac:dyDescent="0.2">
      <c r="A462" s="25" t="s">
        <v>934</v>
      </c>
      <c r="B462" s="25"/>
      <c r="C462" s="26" t="s">
        <v>935</v>
      </c>
      <c r="D462" s="27" t="s">
        <v>131</v>
      </c>
      <c r="E462" s="28"/>
      <c r="F462" s="28">
        <v>6.75</v>
      </c>
      <c r="G462" s="28">
        <v>6.75</v>
      </c>
      <c r="H462" s="2">
        <v>9</v>
      </c>
    </row>
    <row r="463" spans="1:8" ht="45" x14ac:dyDescent="0.2">
      <c r="A463" s="25" t="s">
        <v>936</v>
      </c>
      <c r="B463" s="25"/>
      <c r="C463" s="26" t="s">
        <v>937</v>
      </c>
      <c r="D463" s="27" t="s">
        <v>73</v>
      </c>
      <c r="E463" s="28">
        <v>7.34</v>
      </c>
      <c r="F463" s="28">
        <v>10.119999999999999</v>
      </c>
      <c r="G463" s="28">
        <v>17.46</v>
      </c>
      <c r="H463" s="2">
        <v>9</v>
      </c>
    </row>
    <row r="464" spans="1:8" ht="30" x14ac:dyDescent="0.2">
      <c r="A464" s="25" t="s">
        <v>938</v>
      </c>
      <c r="B464" s="25"/>
      <c r="C464" s="26" t="s">
        <v>939</v>
      </c>
      <c r="D464" s="27" t="s">
        <v>73</v>
      </c>
      <c r="E464" s="28"/>
      <c r="F464" s="28">
        <v>10.119999999999999</v>
      </c>
      <c r="G464" s="28">
        <v>10.119999999999999</v>
      </c>
      <c r="H464" s="2">
        <v>9</v>
      </c>
    </row>
    <row r="465" spans="1:8" ht="15" x14ac:dyDescent="0.2">
      <c r="A465" s="25" t="s">
        <v>940</v>
      </c>
      <c r="B465" s="25"/>
      <c r="C465" s="26" t="s">
        <v>941</v>
      </c>
      <c r="D465" s="27"/>
      <c r="E465" s="28"/>
      <c r="F465" s="28"/>
      <c r="G465" s="28"/>
      <c r="H465" s="2">
        <v>5</v>
      </c>
    </row>
    <row r="466" spans="1:8" ht="15" x14ac:dyDescent="0.2">
      <c r="A466" s="25" t="s">
        <v>942</v>
      </c>
      <c r="B466" s="25"/>
      <c r="C466" s="26" t="s">
        <v>943</v>
      </c>
      <c r="D466" s="27" t="s">
        <v>73</v>
      </c>
      <c r="E466" s="28">
        <v>45.69</v>
      </c>
      <c r="F466" s="28">
        <v>14.96</v>
      </c>
      <c r="G466" s="28">
        <v>60.65</v>
      </c>
      <c r="H466" s="2">
        <v>9</v>
      </c>
    </row>
    <row r="467" spans="1:8" ht="30" x14ac:dyDescent="0.2">
      <c r="A467" s="25" t="s">
        <v>944</v>
      </c>
      <c r="B467" s="25"/>
      <c r="C467" s="26" t="s">
        <v>945</v>
      </c>
      <c r="D467" s="27"/>
      <c r="E467" s="28"/>
      <c r="F467" s="28"/>
      <c r="G467" s="28"/>
      <c r="H467" s="2">
        <v>2</v>
      </c>
    </row>
    <row r="468" spans="1:8" ht="15" x14ac:dyDescent="0.2">
      <c r="A468" s="25" t="s">
        <v>946</v>
      </c>
      <c r="B468" s="25"/>
      <c r="C468" s="26" t="s">
        <v>947</v>
      </c>
      <c r="D468" s="27"/>
      <c r="E468" s="28"/>
      <c r="F468" s="28"/>
      <c r="G468" s="28"/>
      <c r="H468" s="2">
        <v>5</v>
      </c>
    </row>
    <row r="469" spans="1:8" ht="30" x14ac:dyDescent="0.2">
      <c r="A469" s="25" t="s">
        <v>948</v>
      </c>
      <c r="B469" s="25"/>
      <c r="C469" s="26" t="s">
        <v>949</v>
      </c>
      <c r="D469" s="27" t="s">
        <v>156</v>
      </c>
      <c r="E469" s="28">
        <v>27.54</v>
      </c>
      <c r="F469" s="28">
        <v>91.1</v>
      </c>
      <c r="G469" s="28">
        <v>118.64</v>
      </c>
      <c r="H469" s="2">
        <v>9</v>
      </c>
    </row>
    <row r="470" spans="1:8" ht="15" x14ac:dyDescent="0.2">
      <c r="A470" s="25" t="s">
        <v>950</v>
      </c>
      <c r="B470" s="25"/>
      <c r="C470" s="26" t="s">
        <v>951</v>
      </c>
      <c r="D470" s="27"/>
      <c r="E470" s="28"/>
      <c r="F470" s="28"/>
      <c r="G470" s="28"/>
      <c r="H470" s="2">
        <v>5</v>
      </c>
    </row>
    <row r="471" spans="1:8" ht="45" x14ac:dyDescent="0.2">
      <c r="A471" s="25" t="s">
        <v>952</v>
      </c>
      <c r="B471" s="25"/>
      <c r="C471" s="26" t="s">
        <v>953</v>
      </c>
      <c r="D471" s="27" t="s">
        <v>156</v>
      </c>
      <c r="E471" s="28">
        <v>82.55</v>
      </c>
      <c r="F471" s="28">
        <v>10.119999999999999</v>
      </c>
      <c r="G471" s="28">
        <v>92.67</v>
      </c>
      <c r="H471" s="2">
        <v>9</v>
      </c>
    </row>
    <row r="472" spans="1:8" ht="45" x14ac:dyDescent="0.2">
      <c r="A472" s="25" t="s">
        <v>954</v>
      </c>
      <c r="B472" s="25"/>
      <c r="C472" s="26" t="s">
        <v>955</v>
      </c>
      <c r="D472" s="27" t="s">
        <v>156</v>
      </c>
      <c r="E472" s="28">
        <v>110.66</v>
      </c>
      <c r="F472" s="28">
        <v>10.119999999999999</v>
      </c>
      <c r="G472" s="28">
        <v>120.78</v>
      </c>
      <c r="H472" s="2">
        <v>9</v>
      </c>
    </row>
    <row r="473" spans="1:8" ht="45" x14ac:dyDescent="0.2">
      <c r="A473" s="25" t="s">
        <v>956</v>
      </c>
      <c r="B473" s="25"/>
      <c r="C473" s="26" t="s">
        <v>957</v>
      </c>
      <c r="D473" s="27" t="s">
        <v>156</v>
      </c>
      <c r="E473" s="28">
        <v>118.5</v>
      </c>
      <c r="F473" s="28">
        <v>10.119999999999999</v>
      </c>
      <c r="G473" s="28">
        <v>128.62</v>
      </c>
      <c r="H473" s="2">
        <v>9</v>
      </c>
    </row>
    <row r="474" spans="1:8" ht="30" x14ac:dyDescent="0.2">
      <c r="A474" s="25" t="s">
        <v>958</v>
      </c>
      <c r="B474" s="25"/>
      <c r="C474" s="26" t="s">
        <v>959</v>
      </c>
      <c r="D474" s="27" t="s">
        <v>156</v>
      </c>
      <c r="E474" s="28">
        <v>112.3</v>
      </c>
      <c r="F474" s="28">
        <v>10.119999999999999</v>
      </c>
      <c r="G474" s="28">
        <v>122.42</v>
      </c>
      <c r="H474" s="2">
        <v>9</v>
      </c>
    </row>
    <row r="475" spans="1:8" ht="15" x14ac:dyDescent="0.2">
      <c r="A475" s="25" t="s">
        <v>960</v>
      </c>
      <c r="B475" s="25"/>
      <c r="C475" s="26" t="s">
        <v>961</v>
      </c>
      <c r="D475" s="27"/>
      <c r="E475" s="28"/>
      <c r="F475" s="28"/>
      <c r="G475" s="28"/>
      <c r="H475" s="2">
        <v>5</v>
      </c>
    </row>
    <row r="476" spans="1:8" ht="30" x14ac:dyDescent="0.2">
      <c r="A476" s="25" t="s">
        <v>962</v>
      </c>
      <c r="B476" s="25"/>
      <c r="C476" s="26" t="s">
        <v>963</v>
      </c>
      <c r="D476" s="27" t="s">
        <v>156</v>
      </c>
      <c r="E476" s="28">
        <v>22.53</v>
      </c>
      <c r="F476" s="28"/>
      <c r="G476" s="28">
        <v>22.53</v>
      </c>
      <c r="H476" s="2">
        <v>9</v>
      </c>
    </row>
    <row r="477" spans="1:8" ht="30" x14ac:dyDescent="0.2">
      <c r="A477" s="25" t="s">
        <v>964</v>
      </c>
      <c r="B477" s="25"/>
      <c r="C477" s="26" t="s">
        <v>965</v>
      </c>
      <c r="D477" s="27" t="s">
        <v>156</v>
      </c>
      <c r="E477" s="28">
        <v>42.25</v>
      </c>
      <c r="F477" s="28"/>
      <c r="G477" s="28">
        <v>42.25</v>
      </c>
      <c r="H477" s="2">
        <v>9</v>
      </c>
    </row>
    <row r="478" spans="1:8" ht="30" x14ac:dyDescent="0.2">
      <c r="A478" s="25" t="s">
        <v>966</v>
      </c>
      <c r="B478" s="25"/>
      <c r="C478" s="26" t="s">
        <v>967</v>
      </c>
      <c r="D478" s="27" t="s">
        <v>156</v>
      </c>
      <c r="E478" s="28">
        <v>52.46</v>
      </c>
      <c r="F478" s="28"/>
      <c r="G478" s="28">
        <v>52.46</v>
      </c>
      <c r="H478" s="2">
        <v>9</v>
      </c>
    </row>
    <row r="479" spans="1:8" ht="30" x14ac:dyDescent="0.2">
      <c r="A479" s="25" t="s">
        <v>968</v>
      </c>
      <c r="B479" s="25"/>
      <c r="C479" s="26" t="s">
        <v>969</v>
      </c>
      <c r="D479" s="27" t="s">
        <v>156</v>
      </c>
      <c r="E479" s="28">
        <v>59.66</v>
      </c>
      <c r="F479" s="28"/>
      <c r="G479" s="28">
        <v>59.66</v>
      </c>
      <c r="H479" s="2">
        <v>9</v>
      </c>
    </row>
    <row r="480" spans="1:8" ht="30" x14ac:dyDescent="0.2">
      <c r="A480" s="25" t="s">
        <v>970</v>
      </c>
      <c r="B480" s="25"/>
      <c r="C480" s="26" t="s">
        <v>971</v>
      </c>
      <c r="D480" s="27" t="s">
        <v>972</v>
      </c>
      <c r="E480" s="28">
        <v>2.98</v>
      </c>
      <c r="F480" s="28"/>
      <c r="G480" s="28">
        <v>2.98</v>
      </c>
      <c r="H480" s="2">
        <v>9</v>
      </c>
    </row>
    <row r="481" spans="1:8" ht="45" x14ac:dyDescent="0.2">
      <c r="A481" s="25" t="s">
        <v>973</v>
      </c>
      <c r="B481" s="25"/>
      <c r="C481" s="26" t="s">
        <v>974</v>
      </c>
      <c r="D481" s="27" t="s">
        <v>156</v>
      </c>
      <c r="E481" s="28">
        <v>17.829999999999998</v>
      </c>
      <c r="F481" s="28"/>
      <c r="G481" s="28">
        <v>17.829999999999998</v>
      </c>
      <c r="H481" s="2">
        <v>9</v>
      </c>
    </row>
    <row r="482" spans="1:8" ht="15" x14ac:dyDescent="0.2">
      <c r="A482" s="25" t="s">
        <v>975</v>
      </c>
      <c r="B482" s="25"/>
      <c r="C482" s="26" t="s">
        <v>976</v>
      </c>
      <c r="D482" s="27"/>
      <c r="E482" s="28"/>
      <c r="F482" s="28"/>
      <c r="G482" s="28"/>
      <c r="H482" s="2">
        <v>5</v>
      </c>
    </row>
    <row r="483" spans="1:8" ht="30" x14ac:dyDescent="0.2">
      <c r="A483" s="25" t="s">
        <v>977</v>
      </c>
      <c r="B483" s="25"/>
      <c r="C483" s="26" t="s">
        <v>978</v>
      </c>
      <c r="D483" s="27" t="s">
        <v>979</v>
      </c>
      <c r="E483" s="28">
        <v>33.81</v>
      </c>
      <c r="F483" s="28"/>
      <c r="G483" s="28">
        <v>33.81</v>
      </c>
      <c r="H483" s="2">
        <v>9</v>
      </c>
    </row>
    <row r="484" spans="1:8" ht="30" x14ac:dyDescent="0.2">
      <c r="A484" s="25" t="s">
        <v>980</v>
      </c>
      <c r="B484" s="25"/>
      <c r="C484" s="26" t="s">
        <v>981</v>
      </c>
      <c r="D484" s="27" t="s">
        <v>156</v>
      </c>
      <c r="E484" s="28">
        <v>25.9</v>
      </c>
      <c r="F484" s="28"/>
      <c r="G484" s="28">
        <v>25.9</v>
      </c>
      <c r="H484" s="2">
        <v>9</v>
      </c>
    </row>
    <row r="485" spans="1:8" ht="30" x14ac:dyDescent="0.2">
      <c r="A485" s="25" t="s">
        <v>982</v>
      </c>
      <c r="B485" s="25"/>
      <c r="C485" s="26" t="s">
        <v>983</v>
      </c>
      <c r="D485" s="27" t="s">
        <v>979</v>
      </c>
      <c r="E485" s="28">
        <v>1002.23</v>
      </c>
      <c r="F485" s="28"/>
      <c r="G485" s="28">
        <v>1002.23</v>
      </c>
      <c r="H485" s="2">
        <v>9</v>
      </c>
    </row>
    <row r="486" spans="1:8" ht="15" x14ac:dyDescent="0.2">
      <c r="A486" s="25" t="s">
        <v>984</v>
      </c>
      <c r="B486" s="25"/>
      <c r="C486" s="26" t="s">
        <v>985</v>
      </c>
      <c r="D486" s="27"/>
      <c r="E486" s="28"/>
      <c r="F486" s="28"/>
      <c r="G486" s="28"/>
      <c r="H486" s="2">
        <v>5</v>
      </c>
    </row>
    <row r="487" spans="1:8" ht="30" x14ac:dyDescent="0.2">
      <c r="A487" s="25" t="s">
        <v>986</v>
      </c>
      <c r="B487" s="25"/>
      <c r="C487" s="26" t="s">
        <v>987</v>
      </c>
      <c r="D487" s="27" t="s">
        <v>156</v>
      </c>
      <c r="E487" s="28">
        <v>5.36</v>
      </c>
      <c r="F487" s="28"/>
      <c r="G487" s="28">
        <v>5.36</v>
      </c>
      <c r="H487" s="2">
        <v>9</v>
      </c>
    </row>
    <row r="488" spans="1:8" ht="30" x14ac:dyDescent="0.2">
      <c r="A488" s="25" t="s">
        <v>988</v>
      </c>
      <c r="B488" s="25"/>
      <c r="C488" s="26" t="s">
        <v>989</v>
      </c>
      <c r="D488" s="27" t="s">
        <v>156</v>
      </c>
      <c r="E488" s="28">
        <v>8.74</v>
      </c>
      <c r="F488" s="28"/>
      <c r="G488" s="28">
        <v>8.74</v>
      </c>
      <c r="H488" s="2">
        <v>9</v>
      </c>
    </row>
    <row r="489" spans="1:8" ht="45" x14ac:dyDescent="0.2">
      <c r="A489" s="25" t="s">
        <v>990</v>
      </c>
      <c r="B489" s="25"/>
      <c r="C489" s="26" t="s">
        <v>991</v>
      </c>
      <c r="D489" s="27" t="s">
        <v>156</v>
      </c>
      <c r="E489" s="28">
        <v>13.04</v>
      </c>
      <c r="F489" s="28"/>
      <c r="G489" s="28">
        <v>13.04</v>
      </c>
      <c r="H489" s="2">
        <v>9</v>
      </c>
    </row>
    <row r="490" spans="1:8" ht="45" x14ac:dyDescent="0.2">
      <c r="A490" s="25" t="s">
        <v>992</v>
      </c>
      <c r="B490" s="25"/>
      <c r="C490" s="26" t="s">
        <v>993</v>
      </c>
      <c r="D490" s="27" t="s">
        <v>156</v>
      </c>
      <c r="E490" s="28">
        <v>14.41</v>
      </c>
      <c r="F490" s="28"/>
      <c r="G490" s="28">
        <v>14.41</v>
      </c>
      <c r="H490" s="2">
        <v>9</v>
      </c>
    </row>
    <row r="491" spans="1:8" ht="45" x14ac:dyDescent="0.2">
      <c r="A491" s="25" t="s">
        <v>994</v>
      </c>
      <c r="B491" s="25"/>
      <c r="C491" s="26" t="s">
        <v>995</v>
      </c>
      <c r="D491" s="27" t="s">
        <v>156</v>
      </c>
      <c r="E491" s="28">
        <v>19.260000000000002</v>
      </c>
      <c r="F491" s="28"/>
      <c r="G491" s="28">
        <v>19.260000000000002</v>
      </c>
      <c r="H491" s="2">
        <v>9</v>
      </c>
    </row>
    <row r="492" spans="1:8" ht="45" x14ac:dyDescent="0.2">
      <c r="A492" s="25" t="s">
        <v>996</v>
      </c>
      <c r="B492" s="25"/>
      <c r="C492" s="26" t="s">
        <v>997</v>
      </c>
      <c r="D492" s="27" t="s">
        <v>156</v>
      </c>
      <c r="E492" s="28">
        <v>28.86</v>
      </c>
      <c r="F492" s="28"/>
      <c r="G492" s="28">
        <v>28.86</v>
      </c>
      <c r="H492" s="2">
        <v>9</v>
      </c>
    </row>
    <row r="493" spans="1:8" ht="45" x14ac:dyDescent="0.2">
      <c r="A493" s="25" t="s">
        <v>998</v>
      </c>
      <c r="B493" s="25"/>
      <c r="C493" s="26" t="s">
        <v>999</v>
      </c>
      <c r="D493" s="27" t="s">
        <v>156</v>
      </c>
      <c r="E493" s="28">
        <v>38.44</v>
      </c>
      <c r="F493" s="28"/>
      <c r="G493" s="28">
        <v>38.44</v>
      </c>
      <c r="H493" s="2">
        <v>9</v>
      </c>
    </row>
    <row r="494" spans="1:8" ht="30" x14ac:dyDescent="0.2">
      <c r="A494" s="25" t="s">
        <v>1000</v>
      </c>
      <c r="B494" s="25"/>
      <c r="C494" s="26" t="s">
        <v>1001</v>
      </c>
      <c r="D494" s="27" t="s">
        <v>972</v>
      </c>
      <c r="E494" s="28">
        <v>1.86</v>
      </c>
      <c r="F494" s="28"/>
      <c r="G494" s="28">
        <v>1.86</v>
      </c>
      <c r="H494" s="2">
        <v>9</v>
      </c>
    </row>
    <row r="495" spans="1:8" ht="15" x14ac:dyDescent="0.2">
      <c r="A495" s="25" t="s">
        <v>1002</v>
      </c>
      <c r="B495" s="25"/>
      <c r="C495" s="26" t="s">
        <v>1003</v>
      </c>
      <c r="D495" s="27" t="s">
        <v>156</v>
      </c>
      <c r="E495" s="28">
        <v>15.02</v>
      </c>
      <c r="F495" s="28"/>
      <c r="G495" s="28">
        <v>15.02</v>
      </c>
      <c r="H495" s="2">
        <v>9</v>
      </c>
    </row>
    <row r="496" spans="1:8" ht="30" x14ac:dyDescent="0.2">
      <c r="A496" s="25" t="s">
        <v>1004</v>
      </c>
      <c r="B496" s="25"/>
      <c r="C496" s="26" t="s">
        <v>1005</v>
      </c>
      <c r="D496" s="27" t="s">
        <v>156</v>
      </c>
      <c r="E496" s="28">
        <v>20.72</v>
      </c>
      <c r="F496" s="28"/>
      <c r="G496" s="28">
        <v>20.72</v>
      </c>
      <c r="H496" s="2">
        <v>9</v>
      </c>
    </row>
    <row r="497" spans="1:8" ht="30" x14ac:dyDescent="0.2">
      <c r="A497" s="25" t="s">
        <v>1006</v>
      </c>
      <c r="B497" s="25"/>
      <c r="C497" s="26" t="s">
        <v>1007</v>
      </c>
      <c r="D497" s="27" t="s">
        <v>156</v>
      </c>
      <c r="E497" s="28">
        <v>21.63</v>
      </c>
      <c r="F497" s="28"/>
      <c r="G497" s="28">
        <v>21.63</v>
      </c>
      <c r="H497" s="2">
        <v>9</v>
      </c>
    </row>
    <row r="498" spans="1:8" ht="30" x14ac:dyDescent="0.2">
      <c r="A498" s="25" t="s">
        <v>1008</v>
      </c>
      <c r="B498" s="25"/>
      <c r="C498" s="26" t="s">
        <v>1009</v>
      </c>
      <c r="D498" s="27" t="s">
        <v>156</v>
      </c>
      <c r="E498" s="28">
        <v>27.64</v>
      </c>
      <c r="F498" s="28"/>
      <c r="G498" s="28">
        <v>27.64</v>
      </c>
      <c r="H498" s="2">
        <v>9</v>
      </c>
    </row>
    <row r="499" spans="1:8" ht="30" x14ac:dyDescent="0.2">
      <c r="A499" s="25" t="s">
        <v>1010</v>
      </c>
      <c r="B499" s="25"/>
      <c r="C499" s="26" t="s">
        <v>1011</v>
      </c>
      <c r="D499" s="27" t="s">
        <v>156</v>
      </c>
      <c r="E499" s="28">
        <v>41.44</v>
      </c>
      <c r="F499" s="28"/>
      <c r="G499" s="28">
        <v>41.44</v>
      </c>
      <c r="H499" s="2">
        <v>9</v>
      </c>
    </row>
    <row r="500" spans="1:8" ht="30" x14ac:dyDescent="0.2">
      <c r="A500" s="25" t="s">
        <v>1012</v>
      </c>
      <c r="B500" s="25"/>
      <c r="C500" s="26" t="s">
        <v>1013</v>
      </c>
      <c r="D500" s="27" t="s">
        <v>156</v>
      </c>
      <c r="E500" s="28">
        <v>55.24</v>
      </c>
      <c r="F500" s="28"/>
      <c r="G500" s="28">
        <v>55.24</v>
      </c>
      <c r="H500" s="2">
        <v>9</v>
      </c>
    </row>
    <row r="501" spans="1:8" ht="30" x14ac:dyDescent="0.2">
      <c r="A501" s="25" t="s">
        <v>1014</v>
      </c>
      <c r="B501" s="25"/>
      <c r="C501" s="26" t="s">
        <v>1015</v>
      </c>
      <c r="D501" s="27" t="s">
        <v>972</v>
      </c>
      <c r="E501" s="28">
        <v>2.68</v>
      </c>
      <c r="F501" s="28"/>
      <c r="G501" s="28">
        <v>2.68</v>
      </c>
      <c r="H501" s="2">
        <v>9</v>
      </c>
    </row>
    <row r="502" spans="1:8" ht="15" x14ac:dyDescent="0.2">
      <c r="A502" s="25" t="s">
        <v>1016</v>
      </c>
      <c r="B502" s="25"/>
      <c r="C502" s="26" t="s">
        <v>1017</v>
      </c>
      <c r="D502" s="27"/>
      <c r="E502" s="28"/>
      <c r="F502" s="28"/>
      <c r="G502" s="28"/>
      <c r="H502" s="2">
        <v>2</v>
      </c>
    </row>
    <row r="503" spans="1:8" ht="30" x14ac:dyDescent="0.2">
      <c r="A503" s="25" t="s">
        <v>1018</v>
      </c>
      <c r="B503" s="25"/>
      <c r="C503" s="26" t="s">
        <v>1019</v>
      </c>
      <c r="D503" s="27"/>
      <c r="E503" s="28"/>
      <c r="F503" s="28"/>
      <c r="G503" s="28"/>
      <c r="H503" s="2">
        <v>5</v>
      </c>
    </row>
    <row r="504" spans="1:8" ht="30" x14ac:dyDescent="0.2">
      <c r="A504" s="25" t="s">
        <v>1020</v>
      </c>
      <c r="B504" s="25"/>
      <c r="C504" s="26" t="s">
        <v>1021</v>
      </c>
      <c r="D504" s="27" t="s">
        <v>156</v>
      </c>
      <c r="E504" s="28"/>
      <c r="F504" s="28">
        <v>42.18</v>
      </c>
      <c r="G504" s="28">
        <v>42.18</v>
      </c>
      <c r="H504" s="2">
        <v>9</v>
      </c>
    </row>
    <row r="505" spans="1:8" ht="15" x14ac:dyDescent="0.2">
      <c r="A505" s="25" t="s">
        <v>1022</v>
      </c>
      <c r="B505" s="25"/>
      <c r="C505" s="26" t="s">
        <v>1023</v>
      </c>
      <c r="D505" s="27" t="s">
        <v>156</v>
      </c>
      <c r="E505" s="28"/>
      <c r="F505" s="28">
        <v>52.63</v>
      </c>
      <c r="G505" s="28">
        <v>52.63</v>
      </c>
      <c r="H505" s="2">
        <v>9</v>
      </c>
    </row>
    <row r="506" spans="1:8" ht="30" x14ac:dyDescent="0.2">
      <c r="A506" s="25" t="s">
        <v>1024</v>
      </c>
      <c r="B506" s="25"/>
      <c r="C506" s="26" t="s">
        <v>1025</v>
      </c>
      <c r="D506" s="27"/>
      <c r="E506" s="28"/>
      <c r="F506" s="28"/>
      <c r="G506" s="28"/>
      <c r="H506" s="2">
        <v>5</v>
      </c>
    </row>
    <row r="507" spans="1:8" ht="30" x14ac:dyDescent="0.2">
      <c r="A507" s="25" t="s">
        <v>1026</v>
      </c>
      <c r="B507" s="25"/>
      <c r="C507" s="26" t="s">
        <v>1027</v>
      </c>
      <c r="D507" s="27" t="s">
        <v>156</v>
      </c>
      <c r="E507" s="28"/>
      <c r="F507" s="28">
        <v>50.61</v>
      </c>
      <c r="G507" s="28">
        <v>50.61</v>
      </c>
      <c r="H507" s="2">
        <v>9</v>
      </c>
    </row>
    <row r="508" spans="1:8" ht="30" x14ac:dyDescent="0.2">
      <c r="A508" s="25" t="s">
        <v>1028</v>
      </c>
      <c r="B508" s="25"/>
      <c r="C508" s="26" t="s">
        <v>1029</v>
      </c>
      <c r="D508" s="27" t="s">
        <v>156</v>
      </c>
      <c r="E508" s="28"/>
      <c r="F508" s="28">
        <v>65.459999999999994</v>
      </c>
      <c r="G508" s="28">
        <v>65.459999999999994</v>
      </c>
      <c r="H508" s="2">
        <v>9</v>
      </c>
    </row>
    <row r="509" spans="1:8" ht="15" x14ac:dyDescent="0.2">
      <c r="A509" s="25" t="s">
        <v>1030</v>
      </c>
      <c r="B509" s="25"/>
      <c r="C509" s="26" t="s">
        <v>1031</v>
      </c>
      <c r="D509" s="27"/>
      <c r="E509" s="28"/>
      <c r="F509" s="28"/>
      <c r="G509" s="28"/>
      <c r="H509" s="2">
        <v>5</v>
      </c>
    </row>
    <row r="510" spans="1:8" ht="30" x14ac:dyDescent="0.2">
      <c r="A510" s="25" t="s">
        <v>1032</v>
      </c>
      <c r="B510" s="25"/>
      <c r="C510" s="26" t="s">
        <v>1033</v>
      </c>
      <c r="D510" s="27" t="s">
        <v>156</v>
      </c>
      <c r="E510" s="28"/>
      <c r="F510" s="28">
        <v>7.25</v>
      </c>
      <c r="G510" s="28">
        <v>7.25</v>
      </c>
      <c r="H510" s="2">
        <v>9</v>
      </c>
    </row>
    <row r="511" spans="1:8" ht="30" x14ac:dyDescent="0.2">
      <c r="A511" s="25" t="s">
        <v>1034</v>
      </c>
      <c r="B511" s="25"/>
      <c r="C511" s="26" t="s">
        <v>1035</v>
      </c>
      <c r="D511" s="27" t="s">
        <v>156</v>
      </c>
      <c r="E511" s="28"/>
      <c r="F511" s="28">
        <v>15.74</v>
      </c>
      <c r="G511" s="28">
        <v>15.74</v>
      </c>
      <c r="H511" s="2">
        <v>9</v>
      </c>
    </row>
    <row r="512" spans="1:8" ht="15" x14ac:dyDescent="0.2">
      <c r="A512" s="25" t="s">
        <v>1036</v>
      </c>
      <c r="B512" s="25"/>
      <c r="C512" s="26" t="s">
        <v>1037</v>
      </c>
      <c r="D512" s="27" t="s">
        <v>156</v>
      </c>
      <c r="E512" s="28">
        <v>19.600000000000001</v>
      </c>
      <c r="F512" s="28">
        <v>56.68</v>
      </c>
      <c r="G512" s="28">
        <v>76.28</v>
      </c>
      <c r="H512" s="2">
        <v>9</v>
      </c>
    </row>
    <row r="513" spans="1:8" ht="15" x14ac:dyDescent="0.2">
      <c r="A513" s="25" t="s">
        <v>1038</v>
      </c>
      <c r="B513" s="25"/>
      <c r="C513" s="26" t="s">
        <v>1039</v>
      </c>
      <c r="D513" s="27"/>
      <c r="E513" s="28"/>
      <c r="F513" s="28"/>
      <c r="G513" s="28"/>
      <c r="H513" s="2">
        <v>5</v>
      </c>
    </row>
    <row r="514" spans="1:8" ht="30" x14ac:dyDescent="0.2">
      <c r="A514" s="25" t="s">
        <v>1040</v>
      </c>
      <c r="B514" s="25"/>
      <c r="C514" s="26" t="s">
        <v>1041</v>
      </c>
      <c r="D514" s="27" t="s">
        <v>156</v>
      </c>
      <c r="E514" s="28"/>
      <c r="F514" s="28">
        <v>52.11</v>
      </c>
      <c r="G514" s="28">
        <v>52.11</v>
      </c>
      <c r="H514" s="2">
        <v>9</v>
      </c>
    </row>
    <row r="515" spans="1:8" ht="15" x14ac:dyDescent="0.2">
      <c r="A515" s="25" t="s">
        <v>1042</v>
      </c>
      <c r="B515" s="25"/>
      <c r="C515" s="26" t="s">
        <v>1043</v>
      </c>
      <c r="D515" s="27"/>
      <c r="E515" s="28"/>
      <c r="F515" s="28"/>
      <c r="G515" s="28"/>
      <c r="H515" s="2">
        <v>5</v>
      </c>
    </row>
    <row r="516" spans="1:8" ht="15" x14ac:dyDescent="0.2">
      <c r="A516" s="25" t="s">
        <v>1044</v>
      </c>
      <c r="B516" s="25"/>
      <c r="C516" s="26" t="s">
        <v>1045</v>
      </c>
      <c r="D516" s="27" t="s">
        <v>156</v>
      </c>
      <c r="E516" s="28"/>
      <c r="F516" s="28">
        <v>10.119999999999999</v>
      </c>
      <c r="G516" s="28">
        <v>10.119999999999999</v>
      </c>
      <c r="H516" s="2">
        <v>9</v>
      </c>
    </row>
    <row r="517" spans="1:8" ht="15" x14ac:dyDescent="0.2">
      <c r="A517" s="25" t="s">
        <v>1046</v>
      </c>
      <c r="B517" s="25"/>
      <c r="C517" s="26" t="s">
        <v>1047</v>
      </c>
      <c r="D517" s="27"/>
      <c r="E517" s="28"/>
      <c r="F517" s="28"/>
      <c r="G517" s="28"/>
      <c r="H517" s="2">
        <v>2</v>
      </c>
    </row>
    <row r="518" spans="1:8" ht="30" x14ac:dyDescent="0.2">
      <c r="A518" s="25" t="s">
        <v>1048</v>
      </c>
      <c r="B518" s="25"/>
      <c r="C518" s="26" t="s">
        <v>1049</v>
      </c>
      <c r="D518" s="27"/>
      <c r="E518" s="28"/>
      <c r="F518" s="28"/>
      <c r="G518" s="28"/>
      <c r="H518" s="2">
        <v>5</v>
      </c>
    </row>
    <row r="519" spans="1:8" ht="30" x14ac:dyDescent="0.2">
      <c r="A519" s="25" t="s">
        <v>1050</v>
      </c>
      <c r="B519" s="25"/>
      <c r="C519" s="26" t="s">
        <v>1051</v>
      </c>
      <c r="D519" s="27" t="s">
        <v>156</v>
      </c>
      <c r="E519" s="28">
        <v>16.59</v>
      </c>
      <c r="F519" s="28">
        <v>0.24</v>
      </c>
      <c r="G519" s="28">
        <v>16.829999999999998</v>
      </c>
      <c r="H519" s="2">
        <v>9</v>
      </c>
    </row>
    <row r="520" spans="1:8" ht="30" x14ac:dyDescent="0.2">
      <c r="A520" s="25" t="s">
        <v>1052</v>
      </c>
      <c r="B520" s="25"/>
      <c r="C520" s="26" t="s">
        <v>1053</v>
      </c>
      <c r="D520" s="27" t="s">
        <v>156</v>
      </c>
      <c r="E520" s="28">
        <v>17.04</v>
      </c>
      <c r="F520" s="28">
        <v>0.24</v>
      </c>
      <c r="G520" s="28">
        <v>17.28</v>
      </c>
      <c r="H520" s="2">
        <v>9</v>
      </c>
    </row>
    <row r="521" spans="1:8" ht="30" x14ac:dyDescent="0.2">
      <c r="A521" s="25" t="s">
        <v>1054</v>
      </c>
      <c r="B521" s="25"/>
      <c r="C521" s="26" t="s">
        <v>1055</v>
      </c>
      <c r="D521" s="27" t="s">
        <v>156</v>
      </c>
      <c r="E521" s="28">
        <v>28.24</v>
      </c>
      <c r="F521" s="28">
        <v>0.79</v>
      </c>
      <c r="G521" s="28">
        <v>29.03</v>
      </c>
      <c r="H521" s="2">
        <v>9</v>
      </c>
    </row>
    <row r="522" spans="1:8" ht="30" x14ac:dyDescent="0.2">
      <c r="A522" s="25" t="s">
        <v>1056</v>
      </c>
      <c r="B522" s="25"/>
      <c r="C522" s="26" t="s">
        <v>1057</v>
      </c>
      <c r="D522" s="27" t="s">
        <v>156</v>
      </c>
      <c r="E522" s="28">
        <v>15.49</v>
      </c>
      <c r="F522" s="28"/>
      <c r="G522" s="28">
        <v>15.49</v>
      </c>
      <c r="H522" s="2">
        <v>9</v>
      </c>
    </row>
    <row r="523" spans="1:8" ht="30" x14ac:dyDescent="0.2">
      <c r="A523" s="25" t="s">
        <v>1058</v>
      </c>
      <c r="B523" s="25"/>
      <c r="C523" s="26" t="s">
        <v>1059</v>
      </c>
      <c r="D523" s="27"/>
      <c r="E523" s="28"/>
      <c r="F523" s="28"/>
      <c r="G523" s="28"/>
      <c r="H523" s="2">
        <v>5</v>
      </c>
    </row>
    <row r="524" spans="1:8" ht="30" x14ac:dyDescent="0.2">
      <c r="A524" s="25" t="s">
        <v>1060</v>
      </c>
      <c r="B524" s="25"/>
      <c r="C524" s="26" t="s">
        <v>1061</v>
      </c>
      <c r="D524" s="27" t="s">
        <v>156</v>
      </c>
      <c r="E524" s="28">
        <v>10.210000000000001</v>
      </c>
      <c r="F524" s="28">
        <v>1.0900000000000001</v>
      </c>
      <c r="G524" s="28">
        <v>11.3</v>
      </c>
      <c r="H524" s="2">
        <v>9</v>
      </c>
    </row>
    <row r="525" spans="1:8" ht="30" x14ac:dyDescent="0.2">
      <c r="A525" s="25" t="s">
        <v>1062</v>
      </c>
      <c r="B525" s="25"/>
      <c r="C525" s="26" t="s">
        <v>1063</v>
      </c>
      <c r="D525" s="27" t="s">
        <v>156</v>
      </c>
      <c r="E525" s="28">
        <v>11.51</v>
      </c>
      <c r="F525" s="28">
        <v>1.22</v>
      </c>
      <c r="G525" s="28">
        <v>12.73</v>
      </c>
      <c r="H525" s="2">
        <v>9</v>
      </c>
    </row>
    <row r="526" spans="1:8" ht="30" x14ac:dyDescent="0.2">
      <c r="A526" s="25" t="s">
        <v>1064</v>
      </c>
      <c r="B526" s="25"/>
      <c r="C526" s="26" t="s">
        <v>1065</v>
      </c>
      <c r="D526" s="27" t="s">
        <v>156</v>
      </c>
      <c r="E526" s="28">
        <v>20.94</v>
      </c>
      <c r="F526" s="28">
        <v>0.7</v>
      </c>
      <c r="G526" s="28">
        <v>21.64</v>
      </c>
      <c r="H526" s="2">
        <v>9</v>
      </c>
    </row>
    <row r="527" spans="1:8" ht="45" x14ac:dyDescent="0.2">
      <c r="A527" s="25" t="s">
        <v>1066</v>
      </c>
      <c r="B527" s="25"/>
      <c r="C527" s="26" t="s">
        <v>1067</v>
      </c>
      <c r="D527" s="27" t="s">
        <v>156</v>
      </c>
      <c r="E527" s="28">
        <v>22.16</v>
      </c>
      <c r="F527" s="28">
        <v>0.67</v>
      </c>
      <c r="G527" s="28">
        <v>22.83</v>
      </c>
      <c r="H527" s="2">
        <v>9</v>
      </c>
    </row>
    <row r="528" spans="1:8" ht="15" x14ac:dyDescent="0.2">
      <c r="A528" s="25" t="s">
        <v>1068</v>
      </c>
      <c r="B528" s="25"/>
      <c r="C528" s="26" t="s">
        <v>1069</v>
      </c>
      <c r="D528" s="27"/>
      <c r="E528" s="28"/>
      <c r="F528" s="28"/>
      <c r="G528" s="28"/>
      <c r="H528" s="2">
        <v>5</v>
      </c>
    </row>
    <row r="529" spans="1:8" ht="30" x14ac:dyDescent="0.2">
      <c r="A529" s="25" t="s">
        <v>1070</v>
      </c>
      <c r="B529" s="25"/>
      <c r="C529" s="26" t="s">
        <v>1071</v>
      </c>
      <c r="D529" s="27" t="s">
        <v>156</v>
      </c>
      <c r="E529" s="28">
        <v>40.07</v>
      </c>
      <c r="F529" s="28">
        <v>1.57</v>
      </c>
      <c r="G529" s="28">
        <v>41.64</v>
      </c>
      <c r="H529" s="2">
        <v>9</v>
      </c>
    </row>
    <row r="530" spans="1:8" ht="30" x14ac:dyDescent="0.2">
      <c r="A530" s="25" t="s">
        <v>1072</v>
      </c>
      <c r="B530" s="25"/>
      <c r="C530" s="26" t="s">
        <v>1073</v>
      </c>
      <c r="D530" s="27" t="s">
        <v>156</v>
      </c>
      <c r="E530" s="28">
        <v>34.229999999999997</v>
      </c>
      <c r="F530" s="28">
        <v>1.27</v>
      </c>
      <c r="G530" s="28">
        <v>35.5</v>
      </c>
      <c r="H530" s="2">
        <v>9</v>
      </c>
    </row>
    <row r="531" spans="1:8" ht="15" x14ac:dyDescent="0.2">
      <c r="A531" s="25" t="s">
        <v>1074</v>
      </c>
      <c r="B531" s="25"/>
      <c r="C531" s="26" t="s">
        <v>1075</v>
      </c>
      <c r="D531" s="27"/>
      <c r="E531" s="28"/>
      <c r="F531" s="28"/>
      <c r="G531" s="28"/>
      <c r="H531" s="2">
        <v>5</v>
      </c>
    </row>
    <row r="532" spans="1:8" ht="30" x14ac:dyDescent="0.2">
      <c r="A532" s="25" t="s">
        <v>1076</v>
      </c>
      <c r="B532" s="25"/>
      <c r="C532" s="26" t="s">
        <v>1077</v>
      </c>
      <c r="D532" s="27" t="s">
        <v>156</v>
      </c>
      <c r="E532" s="28">
        <v>268.20999999999998</v>
      </c>
      <c r="F532" s="28"/>
      <c r="G532" s="28">
        <v>268.20999999999998</v>
      </c>
      <c r="H532" s="2">
        <v>9</v>
      </c>
    </row>
    <row r="533" spans="1:8" ht="15" x14ac:dyDescent="0.2">
      <c r="A533" s="25" t="s">
        <v>1078</v>
      </c>
      <c r="B533" s="25"/>
      <c r="C533" s="26" t="s">
        <v>1079</v>
      </c>
      <c r="D533" s="27"/>
      <c r="E533" s="28"/>
      <c r="F533" s="28"/>
      <c r="G533" s="28"/>
      <c r="H533" s="2">
        <v>5</v>
      </c>
    </row>
    <row r="534" spans="1:8" ht="30" x14ac:dyDescent="0.2">
      <c r="A534" s="25" t="s">
        <v>1080</v>
      </c>
      <c r="B534" s="25"/>
      <c r="C534" s="26" t="s">
        <v>1081</v>
      </c>
      <c r="D534" s="27" t="s">
        <v>156</v>
      </c>
      <c r="E534" s="28">
        <v>6.79</v>
      </c>
      <c r="F534" s="28">
        <v>0.1</v>
      </c>
      <c r="G534" s="28">
        <v>6.89</v>
      </c>
      <c r="H534" s="2">
        <v>9</v>
      </c>
    </row>
    <row r="535" spans="1:8" ht="15" x14ac:dyDescent="0.2">
      <c r="A535" s="25" t="s">
        <v>1082</v>
      </c>
      <c r="B535" s="25"/>
      <c r="C535" s="26" t="s">
        <v>1083</v>
      </c>
      <c r="D535" s="27"/>
      <c r="E535" s="28"/>
      <c r="F535" s="28"/>
      <c r="G535" s="28"/>
      <c r="H535" s="2">
        <v>5</v>
      </c>
    </row>
    <row r="536" spans="1:8" ht="30" x14ac:dyDescent="0.2">
      <c r="A536" s="25" t="s">
        <v>1084</v>
      </c>
      <c r="B536" s="25"/>
      <c r="C536" s="26" t="s">
        <v>1085</v>
      </c>
      <c r="D536" s="27" t="s">
        <v>156</v>
      </c>
      <c r="E536" s="28">
        <v>3.95</v>
      </c>
      <c r="F536" s="28">
        <v>2.35</v>
      </c>
      <c r="G536" s="28">
        <v>6.3</v>
      </c>
      <c r="H536" s="2">
        <v>9</v>
      </c>
    </row>
    <row r="537" spans="1:8" ht="30" x14ac:dyDescent="0.2">
      <c r="A537" s="25" t="s">
        <v>1086</v>
      </c>
      <c r="B537" s="25"/>
      <c r="C537" s="26" t="s">
        <v>1087</v>
      </c>
      <c r="D537" s="27" t="s">
        <v>156</v>
      </c>
      <c r="E537" s="28">
        <v>21.31</v>
      </c>
      <c r="F537" s="28">
        <v>2.16</v>
      </c>
      <c r="G537" s="28">
        <v>23.47</v>
      </c>
      <c r="H537" s="2">
        <v>9</v>
      </c>
    </row>
    <row r="538" spans="1:8" ht="15" x14ac:dyDescent="0.2">
      <c r="A538" s="25" t="s">
        <v>1088</v>
      </c>
      <c r="B538" s="25"/>
      <c r="C538" s="26" t="s">
        <v>1089</v>
      </c>
      <c r="D538" s="27"/>
      <c r="E538" s="28"/>
      <c r="F538" s="28"/>
      <c r="G538" s="28"/>
      <c r="H538" s="2">
        <v>5</v>
      </c>
    </row>
    <row r="539" spans="1:8" ht="30" x14ac:dyDescent="0.2">
      <c r="A539" s="25" t="s">
        <v>1090</v>
      </c>
      <c r="B539" s="25"/>
      <c r="C539" s="26" t="s">
        <v>1091</v>
      </c>
      <c r="D539" s="27" t="s">
        <v>156</v>
      </c>
      <c r="E539" s="28">
        <v>19.399999999999999</v>
      </c>
      <c r="F539" s="28">
        <v>0.36</v>
      </c>
      <c r="G539" s="28">
        <v>19.760000000000002</v>
      </c>
      <c r="H539" s="2">
        <v>9</v>
      </c>
    </row>
    <row r="540" spans="1:8" ht="30" x14ac:dyDescent="0.2">
      <c r="A540" s="25" t="s">
        <v>1092</v>
      </c>
      <c r="B540" s="25"/>
      <c r="C540" s="26" t="s">
        <v>1093</v>
      </c>
      <c r="D540" s="27" t="s">
        <v>156</v>
      </c>
      <c r="E540" s="28">
        <v>13.79</v>
      </c>
      <c r="F540" s="28">
        <v>0.25</v>
      </c>
      <c r="G540" s="28">
        <v>14.04</v>
      </c>
      <c r="H540" s="2">
        <v>9</v>
      </c>
    </row>
    <row r="541" spans="1:8" ht="30" x14ac:dyDescent="0.2">
      <c r="A541" s="25" t="s">
        <v>1094</v>
      </c>
      <c r="B541" s="25"/>
      <c r="C541" s="26" t="s">
        <v>1095</v>
      </c>
      <c r="D541" s="27" t="s">
        <v>156</v>
      </c>
      <c r="E541" s="28">
        <v>14</v>
      </c>
      <c r="F541" s="28">
        <v>0.11</v>
      </c>
      <c r="G541" s="28">
        <v>14.11</v>
      </c>
      <c r="H541" s="2">
        <v>9</v>
      </c>
    </row>
    <row r="542" spans="1:8" ht="45" x14ac:dyDescent="0.2">
      <c r="A542" s="25" t="s">
        <v>1096</v>
      </c>
      <c r="B542" s="25"/>
      <c r="C542" s="26" t="s">
        <v>1097</v>
      </c>
      <c r="D542" s="27" t="s">
        <v>156</v>
      </c>
      <c r="E542" s="28">
        <v>21.39</v>
      </c>
      <c r="F542" s="28">
        <v>0.34</v>
      </c>
      <c r="G542" s="28">
        <v>21.73</v>
      </c>
      <c r="H542" s="2">
        <v>9</v>
      </c>
    </row>
    <row r="543" spans="1:8" ht="15" x14ac:dyDescent="0.2">
      <c r="A543" s="25" t="s">
        <v>1098</v>
      </c>
      <c r="B543" s="25"/>
      <c r="C543" s="26" t="s">
        <v>1099</v>
      </c>
      <c r="D543" s="27"/>
      <c r="E543" s="28"/>
      <c r="F543" s="28"/>
      <c r="G543" s="28"/>
      <c r="H543" s="2">
        <v>2</v>
      </c>
    </row>
    <row r="544" spans="1:8" ht="15" x14ac:dyDescent="0.2">
      <c r="A544" s="25" t="s">
        <v>1100</v>
      </c>
      <c r="B544" s="25"/>
      <c r="C544" s="26" t="s">
        <v>1101</v>
      </c>
      <c r="D544" s="27"/>
      <c r="E544" s="28"/>
      <c r="F544" s="28"/>
      <c r="G544" s="28"/>
      <c r="H544" s="2">
        <v>5</v>
      </c>
    </row>
    <row r="545" spans="1:8" ht="15" x14ac:dyDescent="0.2">
      <c r="A545" s="25" t="s">
        <v>1102</v>
      </c>
      <c r="B545" s="25"/>
      <c r="C545" s="26" t="s">
        <v>1103</v>
      </c>
      <c r="D545" s="27" t="s">
        <v>73</v>
      </c>
      <c r="E545" s="28">
        <v>37.69</v>
      </c>
      <c r="F545" s="28">
        <v>49.74</v>
      </c>
      <c r="G545" s="28">
        <v>87.43</v>
      </c>
      <c r="H545" s="2">
        <v>9</v>
      </c>
    </row>
    <row r="546" spans="1:8" ht="15" x14ac:dyDescent="0.2">
      <c r="A546" s="25" t="s">
        <v>1104</v>
      </c>
      <c r="B546" s="25"/>
      <c r="C546" s="26" t="s">
        <v>1105</v>
      </c>
      <c r="D546" s="27" t="s">
        <v>73</v>
      </c>
      <c r="E546" s="28">
        <v>19.829999999999998</v>
      </c>
      <c r="F546" s="28">
        <v>29.92</v>
      </c>
      <c r="G546" s="28">
        <v>49.75</v>
      </c>
      <c r="H546" s="2">
        <v>9</v>
      </c>
    </row>
    <row r="547" spans="1:8" ht="15" x14ac:dyDescent="0.2">
      <c r="A547" s="25" t="s">
        <v>1106</v>
      </c>
      <c r="B547" s="25"/>
      <c r="C547" s="26" t="s">
        <v>1107</v>
      </c>
      <c r="D547" s="27" t="s">
        <v>73</v>
      </c>
      <c r="E547" s="28">
        <v>13.44</v>
      </c>
      <c r="F547" s="28">
        <v>7.24</v>
      </c>
      <c r="G547" s="28">
        <v>20.68</v>
      </c>
      <c r="H547" s="2">
        <v>9</v>
      </c>
    </row>
    <row r="548" spans="1:8" ht="15" x14ac:dyDescent="0.2">
      <c r="A548" s="25" t="s">
        <v>1108</v>
      </c>
      <c r="B548" s="25"/>
      <c r="C548" s="26" t="s">
        <v>1109</v>
      </c>
      <c r="D548" s="27" t="s">
        <v>73</v>
      </c>
      <c r="E548" s="28">
        <v>48</v>
      </c>
      <c r="F548" s="28">
        <v>57.89</v>
      </c>
      <c r="G548" s="28">
        <v>105.89</v>
      </c>
      <c r="H548" s="2">
        <v>9</v>
      </c>
    </row>
    <row r="549" spans="1:8" ht="30" x14ac:dyDescent="0.2">
      <c r="A549" s="25" t="s">
        <v>1110</v>
      </c>
      <c r="B549" s="25"/>
      <c r="C549" s="26" t="s">
        <v>1111</v>
      </c>
      <c r="D549" s="27" t="s">
        <v>73</v>
      </c>
      <c r="E549" s="28">
        <v>295.95999999999998</v>
      </c>
      <c r="F549" s="28"/>
      <c r="G549" s="28">
        <v>295.95999999999998</v>
      </c>
      <c r="H549" s="2">
        <v>9</v>
      </c>
    </row>
    <row r="550" spans="1:8" ht="30" x14ac:dyDescent="0.2">
      <c r="A550" s="25" t="s">
        <v>1112</v>
      </c>
      <c r="B550" s="25"/>
      <c r="C550" s="26" t="s">
        <v>1113</v>
      </c>
      <c r="D550" s="27" t="s">
        <v>73</v>
      </c>
      <c r="E550" s="28">
        <v>310</v>
      </c>
      <c r="F550" s="28"/>
      <c r="G550" s="28">
        <v>310</v>
      </c>
      <c r="H550" s="2">
        <v>9</v>
      </c>
    </row>
    <row r="551" spans="1:8" ht="30" x14ac:dyDescent="0.2">
      <c r="A551" s="25" t="s">
        <v>1114</v>
      </c>
      <c r="B551" s="25"/>
      <c r="C551" s="26" t="s">
        <v>1115</v>
      </c>
      <c r="D551" s="27" t="s">
        <v>73</v>
      </c>
      <c r="E551" s="28">
        <v>332.85</v>
      </c>
      <c r="F551" s="28"/>
      <c r="G551" s="28">
        <v>332.85</v>
      </c>
      <c r="H551" s="2">
        <v>9</v>
      </c>
    </row>
    <row r="552" spans="1:8" ht="15" x14ac:dyDescent="0.2">
      <c r="A552" s="25" t="s">
        <v>1116</v>
      </c>
      <c r="B552" s="25"/>
      <c r="C552" s="26" t="s">
        <v>1117</v>
      </c>
      <c r="D552" s="27"/>
      <c r="E552" s="28"/>
      <c r="F552" s="28"/>
      <c r="G552" s="28"/>
      <c r="H552" s="2">
        <v>5</v>
      </c>
    </row>
    <row r="553" spans="1:8" ht="30" x14ac:dyDescent="0.2">
      <c r="A553" s="25" t="s">
        <v>1118</v>
      </c>
      <c r="B553" s="25"/>
      <c r="C553" s="26" t="s">
        <v>1119</v>
      </c>
      <c r="D553" s="27" t="s">
        <v>156</v>
      </c>
      <c r="E553" s="28">
        <v>19.62</v>
      </c>
      <c r="F553" s="28">
        <v>27.14</v>
      </c>
      <c r="G553" s="28">
        <v>46.76</v>
      </c>
      <c r="H553" s="2">
        <v>9</v>
      </c>
    </row>
    <row r="554" spans="1:8" ht="15" x14ac:dyDescent="0.2">
      <c r="A554" s="25" t="s">
        <v>1120</v>
      </c>
      <c r="B554" s="25"/>
      <c r="C554" s="26" t="s">
        <v>1121</v>
      </c>
      <c r="D554" s="27" t="s">
        <v>592</v>
      </c>
      <c r="E554" s="28">
        <v>9.9700000000000006</v>
      </c>
      <c r="F554" s="28">
        <v>1.87</v>
      </c>
      <c r="G554" s="28">
        <v>11.84</v>
      </c>
      <c r="H554" s="2">
        <v>9</v>
      </c>
    </row>
    <row r="555" spans="1:8" ht="15" x14ac:dyDescent="0.2">
      <c r="A555" s="25" t="s">
        <v>1122</v>
      </c>
      <c r="B555" s="25"/>
      <c r="C555" s="26" t="s">
        <v>1123</v>
      </c>
      <c r="D555" s="27" t="s">
        <v>1124</v>
      </c>
      <c r="E555" s="28">
        <v>5.83</v>
      </c>
      <c r="F555" s="28">
        <v>1.69</v>
      </c>
      <c r="G555" s="28">
        <v>7.52</v>
      </c>
      <c r="H555" s="2">
        <v>9</v>
      </c>
    </row>
    <row r="556" spans="1:8" ht="30" x14ac:dyDescent="0.2">
      <c r="A556" s="25" t="s">
        <v>1125</v>
      </c>
      <c r="B556" s="25"/>
      <c r="C556" s="26" t="s">
        <v>1126</v>
      </c>
      <c r="D556" s="27" t="s">
        <v>156</v>
      </c>
      <c r="E556" s="28"/>
      <c r="F556" s="28">
        <v>12.84</v>
      </c>
      <c r="G556" s="28">
        <v>12.84</v>
      </c>
      <c r="H556" s="2">
        <v>9</v>
      </c>
    </row>
    <row r="557" spans="1:8" ht="15" x14ac:dyDescent="0.2">
      <c r="A557" s="25" t="s">
        <v>1127</v>
      </c>
      <c r="B557" s="25"/>
      <c r="C557" s="26" t="s">
        <v>1128</v>
      </c>
      <c r="D557" s="27"/>
      <c r="E557" s="28"/>
      <c r="F557" s="28"/>
      <c r="G557" s="28"/>
      <c r="H557" s="2">
        <v>5</v>
      </c>
    </row>
    <row r="558" spans="1:8" ht="15" x14ac:dyDescent="0.2">
      <c r="A558" s="25" t="s">
        <v>1129</v>
      </c>
      <c r="B558" s="25"/>
      <c r="C558" s="26" t="s">
        <v>1130</v>
      </c>
      <c r="D558" s="27" t="s">
        <v>156</v>
      </c>
      <c r="E558" s="28"/>
      <c r="F558" s="28">
        <v>7.48</v>
      </c>
      <c r="G558" s="28">
        <v>7.48</v>
      </c>
      <c r="H558" s="2">
        <v>9</v>
      </c>
    </row>
    <row r="559" spans="1:8" ht="15" x14ac:dyDescent="0.2">
      <c r="A559" s="25" t="s">
        <v>1131</v>
      </c>
      <c r="B559" s="25"/>
      <c r="C559" s="26" t="s">
        <v>1132</v>
      </c>
      <c r="D559" s="27"/>
      <c r="E559" s="28"/>
      <c r="F559" s="28"/>
      <c r="G559" s="28"/>
      <c r="H559" s="2">
        <v>5</v>
      </c>
    </row>
    <row r="560" spans="1:8" ht="30" x14ac:dyDescent="0.2">
      <c r="A560" s="25" t="s">
        <v>1133</v>
      </c>
      <c r="B560" s="25"/>
      <c r="C560" s="26" t="s">
        <v>1134</v>
      </c>
      <c r="D560" s="27" t="s">
        <v>73</v>
      </c>
      <c r="E560" s="28">
        <v>33.83</v>
      </c>
      <c r="F560" s="28">
        <v>0.63</v>
      </c>
      <c r="G560" s="28">
        <v>34.46</v>
      </c>
      <c r="H560" s="2">
        <v>9</v>
      </c>
    </row>
    <row r="561" spans="1:8" ht="15" x14ac:dyDescent="0.2">
      <c r="A561" s="25" t="s">
        <v>1135</v>
      </c>
      <c r="B561" s="25"/>
      <c r="C561" s="26" t="s">
        <v>1136</v>
      </c>
      <c r="D561" s="27" t="s">
        <v>156</v>
      </c>
      <c r="E561" s="28">
        <v>112.75</v>
      </c>
      <c r="F561" s="28">
        <v>18.71</v>
      </c>
      <c r="G561" s="28">
        <v>131.46</v>
      </c>
      <c r="H561" s="2">
        <v>9</v>
      </c>
    </row>
    <row r="562" spans="1:8" ht="15" x14ac:dyDescent="0.2">
      <c r="A562" s="25" t="s">
        <v>1137</v>
      </c>
      <c r="B562" s="25"/>
      <c r="C562" s="26" t="s">
        <v>1138</v>
      </c>
      <c r="D562" s="27" t="s">
        <v>156</v>
      </c>
      <c r="E562" s="28">
        <v>140.61000000000001</v>
      </c>
      <c r="F562" s="28">
        <v>11.22</v>
      </c>
      <c r="G562" s="28">
        <v>151.83000000000001</v>
      </c>
      <c r="H562" s="2">
        <v>9</v>
      </c>
    </row>
    <row r="563" spans="1:8" ht="30" x14ac:dyDescent="0.2">
      <c r="A563" s="25" t="s">
        <v>1139</v>
      </c>
      <c r="B563" s="25"/>
      <c r="C563" s="26" t="s">
        <v>1140</v>
      </c>
      <c r="D563" s="27" t="s">
        <v>73</v>
      </c>
      <c r="E563" s="28">
        <v>5.36</v>
      </c>
      <c r="F563" s="28">
        <v>11.22</v>
      </c>
      <c r="G563" s="28">
        <v>16.579999999999998</v>
      </c>
      <c r="H563" s="2">
        <v>9</v>
      </c>
    </row>
    <row r="564" spans="1:8" ht="30" x14ac:dyDescent="0.2">
      <c r="A564" s="25" t="s">
        <v>1141</v>
      </c>
      <c r="B564" s="25"/>
      <c r="C564" s="26" t="s">
        <v>1142</v>
      </c>
      <c r="D564" s="27" t="s">
        <v>73</v>
      </c>
      <c r="E564" s="28">
        <v>8.14</v>
      </c>
      <c r="F564" s="28">
        <v>11.22</v>
      </c>
      <c r="G564" s="28">
        <v>19.36</v>
      </c>
      <c r="H564" s="2">
        <v>9</v>
      </c>
    </row>
    <row r="565" spans="1:8" ht="30" x14ac:dyDescent="0.2">
      <c r="A565" s="25" t="s">
        <v>1143</v>
      </c>
      <c r="B565" s="25"/>
      <c r="C565" s="26" t="s">
        <v>1144</v>
      </c>
      <c r="D565" s="27" t="s">
        <v>73</v>
      </c>
      <c r="E565" s="28">
        <v>16.13</v>
      </c>
      <c r="F565" s="28">
        <v>11.22</v>
      </c>
      <c r="G565" s="28">
        <v>27.35</v>
      </c>
      <c r="H565" s="2">
        <v>9</v>
      </c>
    </row>
    <row r="566" spans="1:8" ht="15" x14ac:dyDescent="0.2">
      <c r="A566" s="25" t="s">
        <v>1145</v>
      </c>
      <c r="B566" s="25"/>
      <c r="C566" s="26" t="s">
        <v>1146</v>
      </c>
      <c r="D566" s="27"/>
      <c r="E566" s="28"/>
      <c r="F566" s="28"/>
      <c r="G566" s="28"/>
      <c r="H566" s="2">
        <v>5</v>
      </c>
    </row>
    <row r="567" spans="1:8" ht="15" x14ac:dyDescent="0.2">
      <c r="A567" s="25" t="s">
        <v>1147</v>
      </c>
      <c r="B567" s="25"/>
      <c r="C567" s="26" t="s">
        <v>1148</v>
      </c>
      <c r="D567" s="27" t="s">
        <v>131</v>
      </c>
      <c r="E567" s="28">
        <v>13.86</v>
      </c>
      <c r="F567" s="28">
        <v>13.09</v>
      </c>
      <c r="G567" s="28">
        <v>26.95</v>
      </c>
      <c r="H567" s="2">
        <v>9</v>
      </c>
    </row>
    <row r="568" spans="1:8" ht="15" x14ac:dyDescent="0.2">
      <c r="A568" s="25" t="s">
        <v>1149</v>
      </c>
      <c r="B568" s="25"/>
      <c r="C568" s="26" t="s">
        <v>1150</v>
      </c>
      <c r="D568" s="27" t="s">
        <v>131</v>
      </c>
      <c r="E568" s="28">
        <v>19.27</v>
      </c>
      <c r="F568" s="28">
        <v>14.96</v>
      </c>
      <c r="G568" s="28">
        <v>34.229999999999997</v>
      </c>
      <c r="H568" s="2">
        <v>9</v>
      </c>
    </row>
    <row r="569" spans="1:8" ht="15" x14ac:dyDescent="0.2">
      <c r="A569" s="25" t="s">
        <v>1151</v>
      </c>
      <c r="B569" s="25"/>
      <c r="C569" s="26" t="s">
        <v>1152</v>
      </c>
      <c r="D569" s="27" t="s">
        <v>131</v>
      </c>
      <c r="E569" s="28">
        <v>18.45</v>
      </c>
      <c r="F569" s="28">
        <v>18.71</v>
      </c>
      <c r="G569" s="28">
        <v>37.159999999999997</v>
      </c>
      <c r="H569" s="2">
        <v>9</v>
      </c>
    </row>
    <row r="570" spans="1:8" ht="15" x14ac:dyDescent="0.2">
      <c r="A570" s="25" t="s">
        <v>1153</v>
      </c>
      <c r="B570" s="25"/>
      <c r="C570" s="26" t="s">
        <v>1154</v>
      </c>
      <c r="D570" s="27"/>
      <c r="E570" s="28"/>
      <c r="F570" s="28"/>
      <c r="G570" s="28"/>
      <c r="H570" s="2">
        <v>5</v>
      </c>
    </row>
    <row r="571" spans="1:8" ht="45" x14ac:dyDescent="0.2">
      <c r="A571" s="25" t="s">
        <v>1155</v>
      </c>
      <c r="B571" s="25"/>
      <c r="C571" s="26" t="s">
        <v>1156</v>
      </c>
      <c r="D571" s="27" t="s">
        <v>70</v>
      </c>
      <c r="E571" s="28">
        <v>11318.67</v>
      </c>
      <c r="F571" s="28"/>
      <c r="G571" s="28">
        <v>11318.67</v>
      </c>
      <c r="H571" s="2">
        <v>9</v>
      </c>
    </row>
    <row r="572" spans="1:8" ht="45" x14ac:dyDescent="0.2">
      <c r="A572" s="25" t="s">
        <v>1157</v>
      </c>
      <c r="B572" s="25"/>
      <c r="C572" s="26" t="s">
        <v>1158</v>
      </c>
      <c r="D572" s="27" t="s">
        <v>1159</v>
      </c>
      <c r="E572" s="28">
        <v>664.59</v>
      </c>
      <c r="F572" s="28"/>
      <c r="G572" s="28">
        <v>664.59</v>
      </c>
      <c r="H572" s="2">
        <v>9</v>
      </c>
    </row>
    <row r="573" spans="1:8" ht="15" x14ac:dyDescent="0.2">
      <c r="A573" s="25" t="s">
        <v>1160</v>
      </c>
      <c r="B573" s="25"/>
      <c r="C573" s="26" t="s">
        <v>1161</v>
      </c>
      <c r="D573" s="27" t="s">
        <v>21</v>
      </c>
      <c r="E573" s="28">
        <v>368.17</v>
      </c>
      <c r="F573" s="28"/>
      <c r="G573" s="28">
        <v>368.17</v>
      </c>
      <c r="H573" s="2">
        <v>9</v>
      </c>
    </row>
    <row r="574" spans="1:8" ht="30" x14ac:dyDescent="0.2">
      <c r="A574" s="25" t="s">
        <v>1162</v>
      </c>
      <c r="B574" s="25"/>
      <c r="C574" s="26" t="s">
        <v>1163</v>
      </c>
      <c r="D574" s="27" t="s">
        <v>1164</v>
      </c>
      <c r="E574" s="28">
        <v>2.99</v>
      </c>
      <c r="F574" s="28">
        <v>3.37</v>
      </c>
      <c r="G574" s="28">
        <v>6.36</v>
      </c>
      <c r="H574" s="2">
        <v>9</v>
      </c>
    </row>
    <row r="575" spans="1:8" ht="15" x14ac:dyDescent="0.2">
      <c r="A575" s="25" t="s">
        <v>1165</v>
      </c>
      <c r="B575" s="25"/>
      <c r="C575" s="26" t="s">
        <v>1166</v>
      </c>
      <c r="D575" s="27"/>
      <c r="E575" s="28"/>
      <c r="F575" s="28"/>
      <c r="G575" s="28"/>
      <c r="H575" s="2">
        <v>5</v>
      </c>
    </row>
    <row r="576" spans="1:8" ht="15" x14ac:dyDescent="0.2">
      <c r="A576" s="25" t="s">
        <v>1167</v>
      </c>
      <c r="B576" s="25"/>
      <c r="C576" s="26" t="s">
        <v>1168</v>
      </c>
      <c r="D576" s="27" t="s">
        <v>156</v>
      </c>
      <c r="E576" s="28">
        <v>122.11</v>
      </c>
      <c r="F576" s="28">
        <v>112.2</v>
      </c>
      <c r="G576" s="28">
        <v>234.31</v>
      </c>
      <c r="H576" s="2">
        <v>9</v>
      </c>
    </row>
    <row r="577" spans="1:8" ht="15" x14ac:dyDescent="0.2">
      <c r="A577" s="25" t="s">
        <v>1169</v>
      </c>
      <c r="B577" s="25"/>
      <c r="C577" s="26" t="s">
        <v>1170</v>
      </c>
      <c r="D577" s="27" t="s">
        <v>156</v>
      </c>
      <c r="E577" s="28">
        <v>258.69</v>
      </c>
      <c r="F577" s="28">
        <v>217.08</v>
      </c>
      <c r="G577" s="28">
        <v>475.77</v>
      </c>
      <c r="H577" s="2">
        <v>9</v>
      </c>
    </row>
    <row r="578" spans="1:8" ht="60" x14ac:dyDescent="0.2">
      <c r="A578" s="25" t="s">
        <v>1171</v>
      </c>
      <c r="B578" s="25"/>
      <c r="C578" s="26" t="s">
        <v>1172</v>
      </c>
      <c r="D578" s="27" t="s">
        <v>156</v>
      </c>
      <c r="E578" s="28">
        <v>830.44</v>
      </c>
      <c r="F578" s="28">
        <v>100.94</v>
      </c>
      <c r="G578" s="28">
        <v>931.38</v>
      </c>
      <c r="H578" s="2">
        <v>9</v>
      </c>
    </row>
    <row r="579" spans="1:8" ht="60" x14ac:dyDescent="0.2">
      <c r="A579" s="25" t="s">
        <v>1173</v>
      </c>
      <c r="B579" s="25"/>
      <c r="C579" s="26" t="s">
        <v>1174</v>
      </c>
      <c r="D579" s="27" t="s">
        <v>156</v>
      </c>
      <c r="E579" s="28">
        <v>603.87</v>
      </c>
      <c r="F579" s="28">
        <v>123.97</v>
      </c>
      <c r="G579" s="28">
        <v>727.84</v>
      </c>
      <c r="H579" s="2">
        <v>9</v>
      </c>
    </row>
    <row r="580" spans="1:8" ht="15" x14ac:dyDescent="0.2">
      <c r="A580" s="25" t="s">
        <v>1175</v>
      </c>
      <c r="B580" s="25"/>
      <c r="C580" s="26" t="s">
        <v>1176</v>
      </c>
      <c r="D580" s="27"/>
      <c r="E580" s="28"/>
      <c r="F580" s="28"/>
      <c r="G580" s="28"/>
      <c r="H580" s="2">
        <v>2</v>
      </c>
    </row>
    <row r="581" spans="1:8" ht="15" x14ac:dyDescent="0.2">
      <c r="A581" s="25" t="s">
        <v>1177</v>
      </c>
      <c r="B581" s="25"/>
      <c r="C581" s="26" t="s">
        <v>1178</v>
      </c>
      <c r="D581" s="27"/>
      <c r="E581" s="28"/>
      <c r="F581" s="28"/>
      <c r="G581" s="28"/>
      <c r="H581" s="2">
        <v>5</v>
      </c>
    </row>
    <row r="582" spans="1:8" ht="15" x14ac:dyDescent="0.2">
      <c r="A582" s="25" t="s">
        <v>1179</v>
      </c>
      <c r="B582" s="25"/>
      <c r="C582" s="26" t="s">
        <v>1180</v>
      </c>
      <c r="D582" s="27" t="s">
        <v>73</v>
      </c>
      <c r="E582" s="28">
        <v>42.14</v>
      </c>
      <c r="F582" s="28">
        <v>48.62</v>
      </c>
      <c r="G582" s="28">
        <v>90.76</v>
      </c>
      <c r="H582" s="2">
        <v>9</v>
      </c>
    </row>
    <row r="583" spans="1:8" ht="15" x14ac:dyDescent="0.2">
      <c r="A583" s="25" t="s">
        <v>1181</v>
      </c>
      <c r="B583" s="25"/>
      <c r="C583" s="26" t="s">
        <v>1182</v>
      </c>
      <c r="D583" s="27" t="s">
        <v>73</v>
      </c>
      <c r="E583" s="28">
        <v>175.65</v>
      </c>
      <c r="F583" s="28">
        <v>56.11</v>
      </c>
      <c r="G583" s="28">
        <v>231.76</v>
      </c>
      <c r="H583" s="2">
        <v>9</v>
      </c>
    </row>
    <row r="584" spans="1:8" ht="15" x14ac:dyDescent="0.2">
      <c r="A584" s="25" t="s">
        <v>1183</v>
      </c>
      <c r="B584" s="25"/>
      <c r="C584" s="26" t="s">
        <v>1184</v>
      </c>
      <c r="D584" s="27" t="s">
        <v>73</v>
      </c>
      <c r="E584" s="28">
        <v>67.17</v>
      </c>
      <c r="F584" s="28">
        <v>44.88</v>
      </c>
      <c r="G584" s="28">
        <v>112.05</v>
      </c>
      <c r="H584" s="2">
        <v>9</v>
      </c>
    </row>
    <row r="585" spans="1:8" ht="30" x14ac:dyDescent="0.2">
      <c r="A585" s="25" t="s">
        <v>1185</v>
      </c>
      <c r="B585" s="25"/>
      <c r="C585" s="26" t="s">
        <v>1186</v>
      </c>
      <c r="D585" s="27" t="s">
        <v>73</v>
      </c>
      <c r="E585" s="28"/>
      <c r="F585" s="28">
        <v>5.76</v>
      </c>
      <c r="G585" s="28">
        <v>5.76</v>
      </c>
      <c r="H585" s="2">
        <v>9</v>
      </c>
    </row>
    <row r="586" spans="1:8" ht="30" x14ac:dyDescent="0.2">
      <c r="A586" s="25" t="s">
        <v>1187</v>
      </c>
      <c r="B586" s="25"/>
      <c r="C586" s="26" t="s">
        <v>1188</v>
      </c>
      <c r="D586" s="27" t="s">
        <v>73</v>
      </c>
      <c r="E586" s="28"/>
      <c r="F586" s="28">
        <v>6.85</v>
      </c>
      <c r="G586" s="28">
        <v>6.85</v>
      </c>
      <c r="H586" s="2">
        <v>9</v>
      </c>
    </row>
    <row r="587" spans="1:8" ht="15" x14ac:dyDescent="0.2">
      <c r="A587" s="25" t="s">
        <v>1189</v>
      </c>
      <c r="B587" s="25"/>
      <c r="C587" s="26" t="s">
        <v>1190</v>
      </c>
      <c r="D587" s="27"/>
      <c r="E587" s="28"/>
      <c r="F587" s="28"/>
      <c r="G587" s="28"/>
      <c r="H587" s="2">
        <v>5</v>
      </c>
    </row>
    <row r="588" spans="1:8" ht="30" x14ac:dyDescent="0.2">
      <c r="A588" s="25" t="s">
        <v>1191</v>
      </c>
      <c r="B588" s="25"/>
      <c r="C588" s="26" t="s">
        <v>1192</v>
      </c>
      <c r="D588" s="27" t="s">
        <v>73</v>
      </c>
      <c r="E588" s="28">
        <v>128.94</v>
      </c>
      <c r="F588" s="28">
        <v>52.36</v>
      </c>
      <c r="G588" s="28">
        <v>181.3</v>
      </c>
      <c r="H588" s="2">
        <v>9</v>
      </c>
    </row>
    <row r="589" spans="1:8" ht="30" x14ac:dyDescent="0.2">
      <c r="A589" s="25" t="s">
        <v>1193</v>
      </c>
      <c r="B589" s="25"/>
      <c r="C589" s="26" t="s">
        <v>1194</v>
      </c>
      <c r="D589" s="27" t="s">
        <v>73</v>
      </c>
      <c r="E589" s="28">
        <v>139.33000000000001</v>
      </c>
      <c r="F589" s="28">
        <v>52.36</v>
      </c>
      <c r="G589" s="28">
        <v>191.69</v>
      </c>
      <c r="H589" s="2">
        <v>9</v>
      </c>
    </row>
    <row r="590" spans="1:8" ht="30" x14ac:dyDescent="0.2">
      <c r="A590" s="25" t="s">
        <v>1195</v>
      </c>
      <c r="B590" s="25"/>
      <c r="C590" s="26" t="s">
        <v>1196</v>
      </c>
      <c r="D590" s="27" t="s">
        <v>73</v>
      </c>
      <c r="E590" s="28">
        <v>121.96</v>
      </c>
      <c r="F590" s="28">
        <v>93.51</v>
      </c>
      <c r="G590" s="28">
        <v>215.47</v>
      </c>
      <c r="H590" s="2">
        <v>9</v>
      </c>
    </row>
    <row r="591" spans="1:8" ht="30" x14ac:dyDescent="0.2">
      <c r="A591" s="25" t="s">
        <v>1197</v>
      </c>
      <c r="B591" s="25"/>
      <c r="C591" s="26" t="s">
        <v>1198</v>
      </c>
      <c r="D591" s="27" t="s">
        <v>73</v>
      </c>
      <c r="E591" s="28">
        <v>90.24</v>
      </c>
      <c r="F591" s="28">
        <v>50.49</v>
      </c>
      <c r="G591" s="28">
        <v>140.72999999999999</v>
      </c>
      <c r="H591" s="2">
        <v>9</v>
      </c>
    </row>
    <row r="592" spans="1:8" ht="30" x14ac:dyDescent="0.2">
      <c r="A592" s="25" t="s">
        <v>1199</v>
      </c>
      <c r="B592" s="25"/>
      <c r="C592" s="26" t="s">
        <v>1200</v>
      </c>
      <c r="D592" s="27" t="s">
        <v>73</v>
      </c>
      <c r="E592" s="28">
        <v>47.23</v>
      </c>
      <c r="F592" s="28">
        <v>41.14</v>
      </c>
      <c r="G592" s="28">
        <v>88.37</v>
      </c>
      <c r="H592" s="2">
        <v>9</v>
      </c>
    </row>
    <row r="593" spans="1:8" ht="15" x14ac:dyDescent="0.2">
      <c r="A593" s="25" t="s">
        <v>1201</v>
      </c>
      <c r="B593" s="25"/>
      <c r="C593" s="26" t="s">
        <v>1202</v>
      </c>
      <c r="D593" s="27" t="s">
        <v>73</v>
      </c>
      <c r="E593" s="28">
        <v>112.67</v>
      </c>
      <c r="F593" s="28">
        <v>81.83</v>
      </c>
      <c r="G593" s="28">
        <v>194.5</v>
      </c>
      <c r="H593" s="2">
        <v>9</v>
      </c>
    </row>
    <row r="594" spans="1:8" ht="30" x14ac:dyDescent="0.2">
      <c r="A594" s="25" t="s">
        <v>1203</v>
      </c>
      <c r="B594" s="25"/>
      <c r="C594" s="26" t="s">
        <v>1204</v>
      </c>
      <c r="D594" s="27" t="s">
        <v>73</v>
      </c>
      <c r="E594" s="28">
        <v>99.24</v>
      </c>
      <c r="F594" s="28">
        <v>32.200000000000003</v>
      </c>
      <c r="G594" s="28">
        <v>131.44</v>
      </c>
      <c r="H594" s="2">
        <v>9</v>
      </c>
    </row>
    <row r="595" spans="1:8" ht="30" x14ac:dyDescent="0.2">
      <c r="A595" s="25" t="s">
        <v>1205</v>
      </c>
      <c r="B595" s="25"/>
      <c r="C595" s="26" t="s">
        <v>1206</v>
      </c>
      <c r="D595" s="27" t="s">
        <v>73</v>
      </c>
      <c r="E595" s="28">
        <v>99.24</v>
      </c>
      <c r="F595" s="28">
        <v>57.42</v>
      </c>
      <c r="G595" s="28">
        <v>156.66</v>
      </c>
      <c r="H595" s="2">
        <v>9</v>
      </c>
    </row>
    <row r="596" spans="1:8" ht="30" x14ac:dyDescent="0.2">
      <c r="A596" s="25" t="s">
        <v>1207</v>
      </c>
      <c r="B596" s="25"/>
      <c r="C596" s="26" t="s">
        <v>1208</v>
      </c>
      <c r="D596" s="27" t="s">
        <v>73</v>
      </c>
      <c r="E596" s="28">
        <v>64.040000000000006</v>
      </c>
      <c r="F596" s="28">
        <v>98.57</v>
      </c>
      <c r="G596" s="28">
        <v>162.61000000000001</v>
      </c>
      <c r="H596" s="2">
        <v>9</v>
      </c>
    </row>
    <row r="597" spans="1:8" ht="15" x14ac:dyDescent="0.2">
      <c r="A597" s="25" t="s">
        <v>1209</v>
      </c>
      <c r="B597" s="25"/>
      <c r="C597" s="26" t="s">
        <v>1210</v>
      </c>
      <c r="D597" s="27"/>
      <c r="E597" s="28"/>
      <c r="F597" s="28"/>
      <c r="G597" s="28"/>
      <c r="H597" s="2">
        <v>5</v>
      </c>
    </row>
    <row r="598" spans="1:8" ht="15" x14ac:dyDescent="0.2">
      <c r="A598" s="25" t="s">
        <v>1211</v>
      </c>
      <c r="B598" s="25"/>
      <c r="C598" s="26" t="s">
        <v>1212</v>
      </c>
      <c r="D598" s="27" t="s">
        <v>131</v>
      </c>
      <c r="E598" s="28">
        <v>89.52</v>
      </c>
      <c r="F598" s="28">
        <v>8.8800000000000008</v>
      </c>
      <c r="G598" s="28">
        <v>98.4</v>
      </c>
      <c r="H598" s="2">
        <v>9</v>
      </c>
    </row>
    <row r="599" spans="1:8" ht="15" x14ac:dyDescent="0.2">
      <c r="A599" s="25" t="s">
        <v>1213</v>
      </c>
      <c r="B599" s="25"/>
      <c r="C599" s="26" t="s">
        <v>1214</v>
      </c>
      <c r="D599" s="27" t="s">
        <v>131</v>
      </c>
      <c r="E599" s="28">
        <v>127.98</v>
      </c>
      <c r="F599" s="28">
        <v>8.8800000000000008</v>
      </c>
      <c r="G599" s="28">
        <v>136.86000000000001</v>
      </c>
      <c r="H599" s="2">
        <v>9</v>
      </c>
    </row>
    <row r="600" spans="1:8" ht="15" x14ac:dyDescent="0.2">
      <c r="A600" s="25" t="s">
        <v>1215</v>
      </c>
      <c r="B600" s="25"/>
      <c r="C600" s="26" t="s">
        <v>1216</v>
      </c>
      <c r="D600" s="27" t="s">
        <v>131</v>
      </c>
      <c r="E600" s="28">
        <v>154.47999999999999</v>
      </c>
      <c r="F600" s="28">
        <v>8.8800000000000008</v>
      </c>
      <c r="G600" s="28">
        <v>163.36000000000001</v>
      </c>
      <c r="H600" s="2">
        <v>9</v>
      </c>
    </row>
    <row r="601" spans="1:8" ht="15" x14ac:dyDescent="0.2">
      <c r="A601" s="25" t="s">
        <v>1217</v>
      </c>
      <c r="B601" s="25"/>
      <c r="C601" s="26" t="s">
        <v>1218</v>
      </c>
      <c r="D601" s="27" t="s">
        <v>131</v>
      </c>
      <c r="E601" s="28">
        <v>176.3</v>
      </c>
      <c r="F601" s="28">
        <v>8.8800000000000008</v>
      </c>
      <c r="G601" s="28">
        <v>185.18</v>
      </c>
      <c r="H601" s="2">
        <v>9</v>
      </c>
    </row>
    <row r="602" spans="1:8" ht="15" x14ac:dyDescent="0.2">
      <c r="A602" s="25" t="s">
        <v>1219</v>
      </c>
      <c r="B602" s="25"/>
      <c r="C602" s="26" t="s">
        <v>1220</v>
      </c>
      <c r="D602" s="27" t="s">
        <v>131</v>
      </c>
      <c r="E602" s="28">
        <v>194.74</v>
      </c>
      <c r="F602" s="28">
        <v>8.8800000000000008</v>
      </c>
      <c r="G602" s="28">
        <v>203.62</v>
      </c>
      <c r="H602" s="2">
        <v>9</v>
      </c>
    </row>
    <row r="603" spans="1:8" ht="15" x14ac:dyDescent="0.2">
      <c r="A603" s="25" t="s">
        <v>1221</v>
      </c>
      <c r="B603" s="25"/>
      <c r="C603" s="26" t="s">
        <v>1222</v>
      </c>
      <c r="D603" s="27" t="s">
        <v>131</v>
      </c>
      <c r="E603" s="28">
        <v>161.28</v>
      </c>
      <c r="F603" s="28">
        <v>8.8800000000000008</v>
      </c>
      <c r="G603" s="28">
        <v>170.16</v>
      </c>
      <c r="H603" s="2">
        <v>9</v>
      </c>
    </row>
    <row r="604" spans="1:8" ht="15" x14ac:dyDescent="0.2">
      <c r="A604" s="25" t="s">
        <v>1223</v>
      </c>
      <c r="B604" s="25"/>
      <c r="C604" s="26" t="s">
        <v>1224</v>
      </c>
      <c r="D604" s="27"/>
      <c r="E604" s="28"/>
      <c r="F604" s="28"/>
      <c r="G604" s="28"/>
      <c r="H604" s="2">
        <v>5</v>
      </c>
    </row>
    <row r="605" spans="1:8" ht="30" x14ac:dyDescent="0.2">
      <c r="A605" s="25" t="s">
        <v>1225</v>
      </c>
      <c r="B605" s="25"/>
      <c r="C605" s="26" t="s">
        <v>1226</v>
      </c>
      <c r="D605" s="27" t="s">
        <v>156</v>
      </c>
      <c r="E605" s="28">
        <v>363.38</v>
      </c>
      <c r="F605" s="28">
        <v>65.459999999999994</v>
      </c>
      <c r="G605" s="28">
        <v>428.84</v>
      </c>
      <c r="H605" s="2">
        <v>9</v>
      </c>
    </row>
    <row r="606" spans="1:8" ht="15" x14ac:dyDescent="0.2">
      <c r="A606" s="25" t="s">
        <v>1227</v>
      </c>
      <c r="B606" s="25"/>
      <c r="C606" s="26" t="s">
        <v>1228</v>
      </c>
      <c r="D606" s="27"/>
      <c r="E606" s="28"/>
      <c r="F606" s="28"/>
      <c r="G606" s="28"/>
      <c r="H606" s="2">
        <v>2</v>
      </c>
    </row>
    <row r="607" spans="1:8" ht="15" x14ac:dyDescent="0.2">
      <c r="A607" s="25" t="s">
        <v>1229</v>
      </c>
      <c r="B607" s="25"/>
      <c r="C607" s="26" t="s">
        <v>1230</v>
      </c>
      <c r="D607" s="27"/>
      <c r="E607" s="28"/>
      <c r="F607" s="28"/>
      <c r="G607" s="28"/>
      <c r="H607" s="2">
        <v>5</v>
      </c>
    </row>
    <row r="608" spans="1:8" ht="15" x14ac:dyDescent="0.2">
      <c r="A608" s="25" t="s">
        <v>1231</v>
      </c>
      <c r="B608" s="25"/>
      <c r="C608" s="26" t="s">
        <v>1232</v>
      </c>
      <c r="D608" s="27" t="s">
        <v>592</v>
      </c>
      <c r="E608" s="28">
        <v>11.86</v>
      </c>
      <c r="F608" s="28">
        <v>2.17</v>
      </c>
      <c r="G608" s="28">
        <v>14.03</v>
      </c>
      <c r="H608" s="2">
        <v>9</v>
      </c>
    </row>
    <row r="609" spans="1:8" ht="30" x14ac:dyDescent="0.2">
      <c r="A609" s="25" t="s">
        <v>1233</v>
      </c>
      <c r="B609" s="25"/>
      <c r="C609" s="26" t="s">
        <v>1234</v>
      </c>
      <c r="D609" s="27" t="s">
        <v>592</v>
      </c>
      <c r="E609" s="28">
        <v>9.81</v>
      </c>
      <c r="F609" s="28">
        <v>2.17</v>
      </c>
      <c r="G609" s="28">
        <v>11.98</v>
      </c>
      <c r="H609" s="2">
        <v>9</v>
      </c>
    </row>
    <row r="610" spans="1:8" ht="30" x14ac:dyDescent="0.2">
      <c r="A610" s="25" t="s">
        <v>1235</v>
      </c>
      <c r="B610" s="25"/>
      <c r="C610" s="26" t="s">
        <v>1236</v>
      </c>
      <c r="D610" s="27" t="s">
        <v>592</v>
      </c>
      <c r="E610" s="28">
        <v>11.97</v>
      </c>
      <c r="F610" s="28">
        <v>2.17</v>
      </c>
      <c r="G610" s="28">
        <v>14.14</v>
      </c>
      <c r="H610" s="2">
        <v>9</v>
      </c>
    </row>
    <row r="611" spans="1:8" ht="15" x14ac:dyDescent="0.2">
      <c r="A611" s="25" t="s">
        <v>1237</v>
      </c>
      <c r="B611" s="25"/>
      <c r="C611" s="26" t="s">
        <v>1238</v>
      </c>
      <c r="D611" s="27"/>
      <c r="E611" s="28"/>
      <c r="F611" s="28"/>
      <c r="G611" s="28"/>
      <c r="H611" s="2">
        <v>5</v>
      </c>
    </row>
    <row r="612" spans="1:8" ht="15" x14ac:dyDescent="0.2">
      <c r="A612" s="25" t="s">
        <v>1239</v>
      </c>
      <c r="B612" s="25"/>
      <c r="C612" s="26" t="s">
        <v>1240</v>
      </c>
      <c r="D612" s="27" t="s">
        <v>592</v>
      </c>
      <c r="E612" s="28">
        <v>14.4</v>
      </c>
      <c r="F612" s="28">
        <v>1.08</v>
      </c>
      <c r="G612" s="28">
        <v>15.48</v>
      </c>
      <c r="H612" s="2">
        <v>9</v>
      </c>
    </row>
    <row r="613" spans="1:8" ht="15" x14ac:dyDescent="0.2">
      <c r="A613" s="25" t="s">
        <v>1241</v>
      </c>
      <c r="B613" s="25"/>
      <c r="C613" s="26" t="s">
        <v>1242</v>
      </c>
      <c r="D613" s="27"/>
      <c r="E613" s="28"/>
      <c r="F613" s="28"/>
      <c r="G613" s="28"/>
      <c r="H613" s="2">
        <v>2</v>
      </c>
    </row>
    <row r="614" spans="1:8" ht="30" x14ac:dyDescent="0.2">
      <c r="A614" s="25" t="s">
        <v>1243</v>
      </c>
      <c r="B614" s="25"/>
      <c r="C614" s="26" t="s">
        <v>1244</v>
      </c>
      <c r="D614" s="27"/>
      <c r="E614" s="28"/>
      <c r="F614" s="28"/>
      <c r="G614" s="28"/>
      <c r="H614" s="2">
        <v>5</v>
      </c>
    </row>
    <row r="615" spans="1:8" ht="15" x14ac:dyDescent="0.2">
      <c r="A615" s="25" t="s">
        <v>1245</v>
      </c>
      <c r="B615" s="25"/>
      <c r="C615" s="26" t="s">
        <v>1246</v>
      </c>
      <c r="D615" s="27" t="s">
        <v>156</v>
      </c>
      <c r="E615" s="28">
        <v>424.55</v>
      </c>
      <c r="F615" s="28"/>
      <c r="G615" s="28">
        <v>424.55</v>
      </c>
      <c r="H615" s="2">
        <v>9</v>
      </c>
    </row>
    <row r="616" spans="1:8" ht="15" x14ac:dyDescent="0.2">
      <c r="A616" s="25" t="s">
        <v>1247</v>
      </c>
      <c r="B616" s="25"/>
      <c r="C616" s="26" t="s">
        <v>1248</v>
      </c>
      <c r="D616" s="27" t="s">
        <v>156</v>
      </c>
      <c r="E616" s="28">
        <v>443.55</v>
      </c>
      <c r="F616" s="28"/>
      <c r="G616" s="28">
        <v>443.55</v>
      </c>
      <c r="H616" s="2">
        <v>9</v>
      </c>
    </row>
    <row r="617" spans="1:8" ht="15" x14ac:dyDescent="0.2">
      <c r="A617" s="25" t="s">
        <v>1249</v>
      </c>
      <c r="B617" s="25"/>
      <c r="C617" s="26" t="s">
        <v>1250</v>
      </c>
      <c r="D617" s="27" t="s">
        <v>156</v>
      </c>
      <c r="E617" s="28">
        <v>463.41</v>
      </c>
      <c r="F617" s="28"/>
      <c r="G617" s="28">
        <v>463.41</v>
      </c>
      <c r="H617" s="2">
        <v>9</v>
      </c>
    </row>
    <row r="618" spans="1:8" ht="15" x14ac:dyDescent="0.2">
      <c r="A618" s="25" t="s">
        <v>1251</v>
      </c>
      <c r="B618" s="25"/>
      <c r="C618" s="26" t="s">
        <v>1252</v>
      </c>
      <c r="D618" s="27" t="s">
        <v>156</v>
      </c>
      <c r="E618" s="28">
        <v>484.14</v>
      </c>
      <c r="F618" s="28"/>
      <c r="G618" s="28">
        <v>484.14</v>
      </c>
      <c r="H618" s="2">
        <v>9</v>
      </c>
    </row>
    <row r="619" spans="1:8" ht="15" x14ac:dyDescent="0.2">
      <c r="A619" s="25" t="s">
        <v>1253</v>
      </c>
      <c r="B619" s="25"/>
      <c r="C619" s="26" t="s">
        <v>1254</v>
      </c>
      <c r="D619" s="27" t="s">
        <v>156</v>
      </c>
      <c r="E619" s="28">
        <v>505.82</v>
      </c>
      <c r="F619" s="28"/>
      <c r="G619" s="28">
        <v>505.82</v>
      </c>
      <c r="H619" s="2">
        <v>9</v>
      </c>
    </row>
    <row r="620" spans="1:8" ht="15" x14ac:dyDescent="0.2">
      <c r="A620" s="25" t="s">
        <v>1255</v>
      </c>
      <c r="B620" s="25"/>
      <c r="C620" s="26" t="s">
        <v>1256</v>
      </c>
      <c r="D620" s="27" t="s">
        <v>156</v>
      </c>
      <c r="E620" s="28">
        <v>479.66</v>
      </c>
      <c r="F620" s="28"/>
      <c r="G620" s="28">
        <v>479.66</v>
      </c>
      <c r="H620" s="2">
        <v>9</v>
      </c>
    </row>
    <row r="621" spans="1:8" ht="15" x14ac:dyDescent="0.2">
      <c r="A621" s="25" t="s">
        <v>1257</v>
      </c>
      <c r="B621" s="25"/>
      <c r="C621" s="26" t="s">
        <v>1258</v>
      </c>
      <c r="D621" s="27" t="s">
        <v>156</v>
      </c>
      <c r="E621" s="28">
        <v>498.07</v>
      </c>
      <c r="F621" s="28"/>
      <c r="G621" s="28">
        <v>498.07</v>
      </c>
      <c r="H621" s="2">
        <v>9</v>
      </c>
    </row>
    <row r="622" spans="1:8" ht="15" x14ac:dyDescent="0.2">
      <c r="A622" s="25" t="s">
        <v>1259</v>
      </c>
      <c r="B622" s="25"/>
      <c r="C622" s="26" t="s">
        <v>1260</v>
      </c>
      <c r="D622" s="27" t="s">
        <v>156</v>
      </c>
      <c r="E622" s="28">
        <v>518.09</v>
      </c>
      <c r="F622" s="28"/>
      <c r="G622" s="28">
        <v>518.09</v>
      </c>
      <c r="H622" s="2">
        <v>9</v>
      </c>
    </row>
    <row r="623" spans="1:8" ht="15" x14ac:dyDescent="0.2">
      <c r="A623" s="25" t="s">
        <v>1261</v>
      </c>
      <c r="B623" s="25"/>
      <c r="C623" s="26" t="s">
        <v>1262</v>
      </c>
      <c r="D623" s="27" t="s">
        <v>156</v>
      </c>
      <c r="E623" s="28">
        <v>539.01</v>
      </c>
      <c r="F623" s="28"/>
      <c r="G623" s="28">
        <v>539.01</v>
      </c>
      <c r="H623" s="2">
        <v>9</v>
      </c>
    </row>
    <row r="624" spans="1:8" ht="15" x14ac:dyDescent="0.2">
      <c r="A624" s="25" t="s">
        <v>1263</v>
      </c>
      <c r="B624" s="25"/>
      <c r="C624" s="26" t="s">
        <v>1264</v>
      </c>
      <c r="D624" s="27" t="s">
        <v>156</v>
      </c>
      <c r="E624" s="28">
        <v>561.76</v>
      </c>
      <c r="F624" s="28"/>
      <c r="G624" s="28">
        <v>561.76</v>
      </c>
      <c r="H624" s="2">
        <v>9</v>
      </c>
    </row>
    <row r="625" spans="1:8" ht="30" x14ac:dyDescent="0.2">
      <c r="A625" s="25" t="s">
        <v>1265</v>
      </c>
      <c r="B625" s="25"/>
      <c r="C625" s="26" t="s">
        <v>1266</v>
      </c>
      <c r="D625" s="27" t="s">
        <v>156</v>
      </c>
      <c r="E625" s="28">
        <v>548.29999999999995</v>
      </c>
      <c r="F625" s="28"/>
      <c r="G625" s="28">
        <v>548.29999999999995</v>
      </c>
      <c r="H625" s="2">
        <v>9</v>
      </c>
    </row>
    <row r="626" spans="1:8" ht="30" x14ac:dyDescent="0.2">
      <c r="A626" s="25" t="s">
        <v>1267</v>
      </c>
      <c r="B626" s="25"/>
      <c r="C626" s="26" t="s">
        <v>1268</v>
      </c>
      <c r="D626" s="27" t="s">
        <v>156</v>
      </c>
      <c r="E626" s="28">
        <v>525.01</v>
      </c>
      <c r="F626" s="28"/>
      <c r="G626" s="28">
        <v>525.01</v>
      </c>
      <c r="H626" s="2">
        <v>9</v>
      </c>
    </row>
    <row r="627" spans="1:8" ht="30" x14ac:dyDescent="0.2">
      <c r="A627" s="25" t="s">
        <v>1269</v>
      </c>
      <c r="B627" s="25"/>
      <c r="C627" s="26" t="s">
        <v>1270</v>
      </c>
      <c r="D627" s="27"/>
      <c r="E627" s="28"/>
      <c r="F627" s="28"/>
      <c r="G627" s="28"/>
      <c r="H627" s="2">
        <v>5</v>
      </c>
    </row>
    <row r="628" spans="1:8" ht="30" x14ac:dyDescent="0.2">
      <c r="A628" s="25" t="s">
        <v>1271</v>
      </c>
      <c r="B628" s="25"/>
      <c r="C628" s="26" t="s">
        <v>1272</v>
      </c>
      <c r="D628" s="27" t="s">
        <v>156</v>
      </c>
      <c r="E628" s="28">
        <v>462</v>
      </c>
      <c r="F628" s="28"/>
      <c r="G628" s="28">
        <v>462</v>
      </c>
      <c r="H628" s="2">
        <v>9</v>
      </c>
    </row>
    <row r="629" spans="1:8" ht="30" x14ac:dyDescent="0.2">
      <c r="A629" s="25" t="s">
        <v>1273</v>
      </c>
      <c r="B629" s="25"/>
      <c r="C629" s="26" t="s">
        <v>1274</v>
      </c>
      <c r="D629" s="27" t="s">
        <v>156</v>
      </c>
      <c r="E629" s="28">
        <v>489.3</v>
      </c>
      <c r="F629" s="28"/>
      <c r="G629" s="28">
        <v>489.3</v>
      </c>
      <c r="H629" s="2">
        <v>9</v>
      </c>
    </row>
    <row r="630" spans="1:8" ht="30" x14ac:dyDescent="0.2">
      <c r="A630" s="25" t="s">
        <v>1275</v>
      </c>
      <c r="B630" s="25"/>
      <c r="C630" s="26" t="s">
        <v>1276</v>
      </c>
      <c r="D630" s="27" t="s">
        <v>156</v>
      </c>
      <c r="E630" s="28">
        <v>446.67</v>
      </c>
      <c r="F630" s="28"/>
      <c r="G630" s="28">
        <v>446.67</v>
      </c>
      <c r="H630" s="2">
        <v>9</v>
      </c>
    </row>
    <row r="631" spans="1:8" ht="30" x14ac:dyDescent="0.2">
      <c r="A631" s="25" t="s">
        <v>1277</v>
      </c>
      <c r="B631" s="25"/>
      <c r="C631" s="26" t="s">
        <v>1278</v>
      </c>
      <c r="D631" s="27"/>
      <c r="E631" s="28"/>
      <c r="F631" s="28"/>
      <c r="G631" s="28"/>
      <c r="H631" s="2">
        <v>5</v>
      </c>
    </row>
    <row r="632" spans="1:8" ht="15" x14ac:dyDescent="0.2">
      <c r="A632" s="25" t="s">
        <v>1279</v>
      </c>
      <c r="B632" s="25"/>
      <c r="C632" s="26" t="s">
        <v>1280</v>
      </c>
      <c r="D632" s="27" t="s">
        <v>156</v>
      </c>
      <c r="E632" s="28">
        <v>382.52</v>
      </c>
      <c r="F632" s="28">
        <v>101.22</v>
      </c>
      <c r="G632" s="28">
        <v>483.74</v>
      </c>
      <c r="H632" s="2">
        <v>9</v>
      </c>
    </row>
    <row r="633" spans="1:8" ht="15" x14ac:dyDescent="0.2">
      <c r="A633" s="25" t="s">
        <v>1281</v>
      </c>
      <c r="B633" s="25"/>
      <c r="C633" s="26" t="s">
        <v>1282</v>
      </c>
      <c r="D633" s="27" t="s">
        <v>156</v>
      </c>
      <c r="E633" s="28">
        <v>440.99</v>
      </c>
      <c r="F633" s="28">
        <v>101.22</v>
      </c>
      <c r="G633" s="28">
        <v>542.21</v>
      </c>
      <c r="H633" s="2">
        <v>9</v>
      </c>
    </row>
    <row r="634" spans="1:8" ht="30" x14ac:dyDescent="0.2">
      <c r="A634" s="25" t="s">
        <v>1283</v>
      </c>
      <c r="B634" s="25"/>
      <c r="C634" s="26" t="s">
        <v>1284</v>
      </c>
      <c r="D634" s="27"/>
      <c r="E634" s="28"/>
      <c r="F634" s="28"/>
      <c r="G634" s="28"/>
      <c r="H634" s="2">
        <v>5</v>
      </c>
    </row>
    <row r="635" spans="1:8" ht="30" x14ac:dyDescent="0.2">
      <c r="A635" s="25" t="s">
        <v>1285</v>
      </c>
      <c r="B635" s="25"/>
      <c r="C635" s="26" t="s">
        <v>1286</v>
      </c>
      <c r="D635" s="27" t="s">
        <v>156</v>
      </c>
      <c r="E635" s="28">
        <v>296.81</v>
      </c>
      <c r="F635" s="28">
        <v>42.18</v>
      </c>
      <c r="G635" s="28">
        <v>338.99</v>
      </c>
      <c r="H635" s="2">
        <v>9</v>
      </c>
    </row>
    <row r="636" spans="1:8" ht="30" x14ac:dyDescent="0.2">
      <c r="A636" s="25" t="s">
        <v>1287</v>
      </c>
      <c r="B636" s="25"/>
      <c r="C636" s="26" t="s">
        <v>1288</v>
      </c>
      <c r="D636" s="27" t="s">
        <v>156</v>
      </c>
      <c r="E636" s="28">
        <v>331.31</v>
      </c>
      <c r="F636" s="28">
        <v>42.18</v>
      </c>
      <c r="G636" s="28">
        <v>373.49</v>
      </c>
      <c r="H636" s="2">
        <v>9</v>
      </c>
    </row>
    <row r="637" spans="1:8" ht="30" x14ac:dyDescent="0.2">
      <c r="A637" s="25" t="s">
        <v>1289</v>
      </c>
      <c r="B637" s="25"/>
      <c r="C637" s="26" t="s">
        <v>1290</v>
      </c>
      <c r="D637" s="27" t="s">
        <v>156</v>
      </c>
      <c r="E637" s="28">
        <v>403.55</v>
      </c>
      <c r="F637" s="28">
        <v>42.18</v>
      </c>
      <c r="G637" s="28">
        <v>445.73</v>
      </c>
      <c r="H637" s="2">
        <v>9</v>
      </c>
    </row>
    <row r="638" spans="1:8" ht="15" x14ac:dyDescent="0.2">
      <c r="A638" s="25" t="s">
        <v>1291</v>
      </c>
      <c r="B638" s="25"/>
      <c r="C638" s="26" t="s">
        <v>1292</v>
      </c>
      <c r="D638" s="27"/>
      <c r="E638" s="28"/>
      <c r="F638" s="28"/>
      <c r="G638" s="28"/>
      <c r="H638" s="2">
        <v>5</v>
      </c>
    </row>
    <row r="639" spans="1:8" ht="15" x14ac:dyDescent="0.2">
      <c r="A639" s="25" t="s">
        <v>1293</v>
      </c>
      <c r="B639" s="25"/>
      <c r="C639" s="26" t="s">
        <v>1294</v>
      </c>
      <c r="D639" s="27" t="s">
        <v>156</v>
      </c>
      <c r="E639" s="28">
        <v>83.9</v>
      </c>
      <c r="F639" s="28">
        <v>42.18</v>
      </c>
      <c r="G639" s="28">
        <v>126.08</v>
      </c>
      <c r="H639" s="2">
        <v>9</v>
      </c>
    </row>
    <row r="640" spans="1:8" ht="30" x14ac:dyDescent="0.2">
      <c r="A640" s="25" t="s">
        <v>1295</v>
      </c>
      <c r="B640" s="25"/>
      <c r="C640" s="26" t="s">
        <v>1296</v>
      </c>
      <c r="D640" s="27" t="s">
        <v>156</v>
      </c>
      <c r="E640" s="28">
        <v>3770.45</v>
      </c>
      <c r="F640" s="28">
        <v>47.31</v>
      </c>
      <c r="G640" s="28">
        <v>3817.76</v>
      </c>
      <c r="H640" s="2">
        <v>9</v>
      </c>
    </row>
    <row r="641" spans="1:8" ht="15" x14ac:dyDescent="0.2">
      <c r="A641" s="25" t="s">
        <v>1297</v>
      </c>
      <c r="B641" s="25"/>
      <c r="C641" s="26" t="s">
        <v>1298</v>
      </c>
      <c r="D641" s="27" t="s">
        <v>156</v>
      </c>
      <c r="E641" s="28">
        <v>355</v>
      </c>
      <c r="F641" s="28">
        <v>47.31</v>
      </c>
      <c r="G641" s="28">
        <v>402.31</v>
      </c>
      <c r="H641" s="2">
        <v>9</v>
      </c>
    </row>
    <row r="642" spans="1:8" ht="30" x14ac:dyDescent="0.2">
      <c r="A642" s="25" t="s">
        <v>1299</v>
      </c>
      <c r="B642" s="25"/>
      <c r="C642" s="26" t="s">
        <v>1300</v>
      </c>
      <c r="D642" s="27" t="s">
        <v>156</v>
      </c>
      <c r="E642" s="28">
        <v>341.52</v>
      </c>
      <c r="F642" s="28">
        <v>310.98</v>
      </c>
      <c r="G642" s="28">
        <v>652.5</v>
      </c>
      <c r="H642" s="2">
        <v>9</v>
      </c>
    </row>
    <row r="643" spans="1:8" ht="30" x14ac:dyDescent="0.2">
      <c r="A643" s="25" t="s">
        <v>1301</v>
      </c>
      <c r="B643" s="25"/>
      <c r="C643" s="26" t="s">
        <v>1302</v>
      </c>
      <c r="D643" s="27" t="s">
        <v>156</v>
      </c>
      <c r="E643" s="28">
        <v>2451.25</v>
      </c>
      <c r="F643" s="28">
        <v>569.12</v>
      </c>
      <c r="G643" s="28">
        <v>3020.37</v>
      </c>
      <c r="H643" s="2">
        <v>9</v>
      </c>
    </row>
    <row r="644" spans="1:8" ht="15" x14ac:dyDescent="0.2">
      <c r="A644" s="25" t="s">
        <v>1303</v>
      </c>
      <c r="B644" s="25"/>
      <c r="C644" s="26" t="s">
        <v>1304</v>
      </c>
      <c r="D644" s="27"/>
      <c r="E644" s="28"/>
      <c r="F644" s="28"/>
      <c r="G644" s="28"/>
      <c r="H644" s="2">
        <v>5</v>
      </c>
    </row>
    <row r="645" spans="1:8" ht="45" x14ac:dyDescent="0.2">
      <c r="A645" s="25" t="s">
        <v>1305</v>
      </c>
      <c r="B645" s="25"/>
      <c r="C645" s="26" t="s">
        <v>1306</v>
      </c>
      <c r="D645" s="27" t="s">
        <v>156</v>
      </c>
      <c r="E645" s="28">
        <v>535.13</v>
      </c>
      <c r="F645" s="28">
        <v>42.18</v>
      </c>
      <c r="G645" s="28">
        <v>577.30999999999995</v>
      </c>
      <c r="H645" s="2">
        <v>9</v>
      </c>
    </row>
    <row r="646" spans="1:8" ht="15" x14ac:dyDescent="0.2">
      <c r="A646" s="25" t="s">
        <v>1307</v>
      </c>
      <c r="B646" s="25"/>
      <c r="C646" s="26" t="s">
        <v>1308</v>
      </c>
      <c r="D646" s="27"/>
      <c r="E646" s="28"/>
      <c r="F646" s="28"/>
      <c r="G646" s="28"/>
      <c r="H646" s="2">
        <v>5</v>
      </c>
    </row>
    <row r="647" spans="1:8" ht="30" x14ac:dyDescent="0.2">
      <c r="A647" s="25" t="s">
        <v>1309</v>
      </c>
      <c r="B647" s="25"/>
      <c r="C647" s="26" t="s">
        <v>1310</v>
      </c>
      <c r="D647" s="27" t="s">
        <v>156</v>
      </c>
      <c r="E647" s="28"/>
      <c r="F647" s="28">
        <v>71.14</v>
      </c>
      <c r="G647" s="28">
        <v>71.14</v>
      </c>
      <c r="H647" s="2">
        <v>9</v>
      </c>
    </row>
    <row r="648" spans="1:8" ht="30" x14ac:dyDescent="0.2">
      <c r="A648" s="25" t="s">
        <v>1311</v>
      </c>
      <c r="B648" s="25"/>
      <c r="C648" s="26" t="s">
        <v>1312</v>
      </c>
      <c r="D648" s="27" t="s">
        <v>156</v>
      </c>
      <c r="E648" s="28"/>
      <c r="F648" s="28">
        <v>142.28</v>
      </c>
      <c r="G648" s="28">
        <v>142.28</v>
      </c>
      <c r="H648" s="2">
        <v>9</v>
      </c>
    </row>
    <row r="649" spans="1:8" ht="30" x14ac:dyDescent="0.2">
      <c r="A649" s="25" t="s">
        <v>1313</v>
      </c>
      <c r="B649" s="25"/>
      <c r="C649" s="26" t="s">
        <v>1314</v>
      </c>
      <c r="D649" s="27" t="s">
        <v>156</v>
      </c>
      <c r="E649" s="28"/>
      <c r="F649" s="28">
        <v>98.28</v>
      </c>
      <c r="G649" s="28">
        <v>98.28</v>
      </c>
      <c r="H649" s="2">
        <v>9</v>
      </c>
    </row>
    <row r="650" spans="1:8" ht="30" x14ac:dyDescent="0.2">
      <c r="A650" s="25" t="s">
        <v>1315</v>
      </c>
      <c r="B650" s="25"/>
      <c r="C650" s="26" t="s">
        <v>1316</v>
      </c>
      <c r="D650" s="27" t="s">
        <v>156</v>
      </c>
      <c r="E650" s="28">
        <v>49.29</v>
      </c>
      <c r="F650" s="28">
        <v>54.27</v>
      </c>
      <c r="G650" s="28">
        <v>103.56</v>
      </c>
      <c r="H650" s="2">
        <v>9</v>
      </c>
    </row>
    <row r="651" spans="1:8" ht="30" x14ac:dyDescent="0.2">
      <c r="A651" s="25" t="s">
        <v>1317</v>
      </c>
      <c r="B651" s="25"/>
      <c r="C651" s="26" t="s">
        <v>1318</v>
      </c>
      <c r="D651" s="27" t="s">
        <v>73</v>
      </c>
      <c r="E651" s="28">
        <v>15.06</v>
      </c>
      <c r="F651" s="28"/>
      <c r="G651" s="28">
        <v>15.06</v>
      </c>
      <c r="H651" s="2">
        <v>9</v>
      </c>
    </row>
    <row r="652" spans="1:8" ht="15" x14ac:dyDescent="0.2">
      <c r="A652" s="25" t="s">
        <v>1319</v>
      </c>
      <c r="B652" s="25"/>
      <c r="C652" s="26" t="s">
        <v>1320</v>
      </c>
      <c r="D652" s="27"/>
      <c r="E652" s="28"/>
      <c r="F652" s="28"/>
      <c r="G652" s="28"/>
      <c r="H652" s="2">
        <v>5</v>
      </c>
    </row>
    <row r="653" spans="1:8" ht="15" x14ac:dyDescent="0.2">
      <c r="A653" s="25" t="s">
        <v>1321</v>
      </c>
      <c r="B653" s="25"/>
      <c r="C653" s="26" t="s">
        <v>1322</v>
      </c>
      <c r="D653" s="27" t="s">
        <v>156</v>
      </c>
      <c r="E653" s="28">
        <v>158.83000000000001</v>
      </c>
      <c r="F653" s="28">
        <v>59.05</v>
      </c>
      <c r="G653" s="28">
        <v>217.88</v>
      </c>
      <c r="H653" s="2">
        <v>9</v>
      </c>
    </row>
    <row r="654" spans="1:8" ht="15" x14ac:dyDescent="0.2">
      <c r="A654" s="25" t="s">
        <v>1323</v>
      </c>
      <c r="B654" s="25"/>
      <c r="C654" s="26" t="s">
        <v>1324</v>
      </c>
      <c r="D654" s="27" t="s">
        <v>156</v>
      </c>
      <c r="E654" s="28">
        <v>135.30000000000001</v>
      </c>
      <c r="F654" s="28">
        <v>25.31</v>
      </c>
      <c r="G654" s="28">
        <v>160.61000000000001</v>
      </c>
      <c r="H654" s="2">
        <v>9</v>
      </c>
    </row>
    <row r="655" spans="1:8" ht="15" x14ac:dyDescent="0.2">
      <c r="A655" s="25" t="s">
        <v>1325</v>
      </c>
      <c r="B655" s="25"/>
      <c r="C655" s="26" t="s">
        <v>1326</v>
      </c>
      <c r="D655" s="27" t="s">
        <v>73</v>
      </c>
      <c r="E655" s="28">
        <v>2.44</v>
      </c>
      <c r="F655" s="28">
        <v>0.51</v>
      </c>
      <c r="G655" s="28">
        <v>2.95</v>
      </c>
      <c r="H655" s="2">
        <v>9</v>
      </c>
    </row>
    <row r="656" spans="1:8" ht="30" x14ac:dyDescent="0.2">
      <c r="A656" s="25" t="s">
        <v>1327</v>
      </c>
      <c r="B656" s="25"/>
      <c r="C656" s="26" t="s">
        <v>1328</v>
      </c>
      <c r="D656" s="27" t="s">
        <v>156</v>
      </c>
      <c r="E656" s="28">
        <v>690.75</v>
      </c>
      <c r="F656" s="28">
        <v>77.75</v>
      </c>
      <c r="G656" s="28">
        <v>768.5</v>
      </c>
      <c r="H656" s="2">
        <v>9</v>
      </c>
    </row>
    <row r="657" spans="1:8" ht="15" x14ac:dyDescent="0.2">
      <c r="A657" s="25" t="s">
        <v>1329</v>
      </c>
      <c r="B657" s="25"/>
      <c r="C657" s="26" t="s">
        <v>1330</v>
      </c>
      <c r="D657" s="27" t="s">
        <v>156</v>
      </c>
      <c r="E657" s="28">
        <v>283.5</v>
      </c>
      <c r="F657" s="28">
        <v>33.74</v>
      </c>
      <c r="G657" s="28">
        <v>317.24</v>
      </c>
      <c r="H657" s="2">
        <v>9</v>
      </c>
    </row>
    <row r="658" spans="1:8" ht="30" x14ac:dyDescent="0.2">
      <c r="A658" s="25" t="s">
        <v>1331</v>
      </c>
      <c r="B658" s="25"/>
      <c r="C658" s="26" t="s">
        <v>1332</v>
      </c>
      <c r="D658" s="27" t="s">
        <v>156</v>
      </c>
      <c r="E658" s="28"/>
      <c r="F658" s="28">
        <v>33.74</v>
      </c>
      <c r="G658" s="28">
        <v>33.74</v>
      </c>
      <c r="H658" s="2">
        <v>9</v>
      </c>
    </row>
    <row r="659" spans="1:8" ht="15" x14ac:dyDescent="0.2">
      <c r="A659" s="25" t="s">
        <v>1333</v>
      </c>
      <c r="B659" s="25"/>
      <c r="C659" s="26" t="s">
        <v>1334</v>
      </c>
      <c r="D659" s="27" t="s">
        <v>156</v>
      </c>
      <c r="E659" s="28">
        <v>160.22</v>
      </c>
      <c r="F659" s="28">
        <v>16.87</v>
      </c>
      <c r="G659" s="28">
        <v>177.09</v>
      </c>
      <c r="H659" s="2">
        <v>9</v>
      </c>
    </row>
    <row r="660" spans="1:8" ht="15" x14ac:dyDescent="0.2">
      <c r="A660" s="25" t="s">
        <v>1335</v>
      </c>
      <c r="B660" s="25"/>
      <c r="C660" s="26" t="s">
        <v>1336</v>
      </c>
      <c r="D660" s="27" t="s">
        <v>156</v>
      </c>
      <c r="E660" s="28">
        <v>132.4</v>
      </c>
      <c r="F660" s="28">
        <v>50.61</v>
      </c>
      <c r="G660" s="28">
        <v>183.01</v>
      </c>
      <c r="H660" s="2">
        <v>9</v>
      </c>
    </row>
    <row r="661" spans="1:8" ht="15" x14ac:dyDescent="0.2">
      <c r="A661" s="25" t="s">
        <v>1337</v>
      </c>
      <c r="B661" s="25"/>
      <c r="C661" s="26" t="s">
        <v>1338</v>
      </c>
      <c r="D661" s="27" t="s">
        <v>156</v>
      </c>
      <c r="E661" s="28">
        <v>158.83000000000001</v>
      </c>
      <c r="F661" s="28">
        <v>79.58</v>
      </c>
      <c r="G661" s="28">
        <v>238.41</v>
      </c>
      <c r="H661" s="2">
        <v>9</v>
      </c>
    </row>
    <row r="662" spans="1:8" ht="15" x14ac:dyDescent="0.2">
      <c r="A662" s="25" t="s">
        <v>1339</v>
      </c>
      <c r="B662" s="25"/>
      <c r="C662" s="26" t="s">
        <v>1340</v>
      </c>
      <c r="D662" s="27" t="s">
        <v>156</v>
      </c>
      <c r="E662" s="28">
        <v>174.64</v>
      </c>
      <c r="F662" s="28">
        <v>0.17</v>
      </c>
      <c r="G662" s="28">
        <v>174.81</v>
      </c>
      <c r="H662" s="2">
        <v>9</v>
      </c>
    </row>
    <row r="663" spans="1:8" ht="30" x14ac:dyDescent="0.2">
      <c r="A663" s="25" t="s">
        <v>1341</v>
      </c>
      <c r="B663" s="25"/>
      <c r="C663" s="26" t="s">
        <v>1342</v>
      </c>
      <c r="D663" s="27" t="s">
        <v>156</v>
      </c>
      <c r="E663" s="28">
        <v>316.67</v>
      </c>
      <c r="F663" s="28">
        <v>13.5</v>
      </c>
      <c r="G663" s="28">
        <v>330.17</v>
      </c>
      <c r="H663" s="2">
        <v>9</v>
      </c>
    </row>
    <row r="664" spans="1:8" ht="30" x14ac:dyDescent="0.2">
      <c r="A664" s="25" t="s">
        <v>1343</v>
      </c>
      <c r="B664" s="25"/>
      <c r="C664" s="26" t="s">
        <v>1344</v>
      </c>
      <c r="D664" s="27" t="s">
        <v>156</v>
      </c>
      <c r="E664" s="28">
        <v>1135.17</v>
      </c>
      <c r="F664" s="28">
        <v>13.5</v>
      </c>
      <c r="G664" s="28">
        <v>1148.67</v>
      </c>
      <c r="H664" s="2">
        <v>9</v>
      </c>
    </row>
    <row r="665" spans="1:8" ht="15" x14ac:dyDescent="0.2">
      <c r="A665" s="25" t="s">
        <v>1345</v>
      </c>
      <c r="B665" s="25"/>
      <c r="C665" s="26" t="s">
        <v>1346</v>
      </c>
      <c r="D665" s="27"/>
      <c r="E665" s="28"/>
      <c r="F665" s="28"/>
      <c r="G665" s="28"/>
      <c r="H665" s="2">
        <v>5</v>
      </c>
    </row>
    <row r="666" spans="1:8" ht="30" x14ac:dyDescent="0.2">
      <c r="A666" s="25" t="s">
        <v>1347</v>
      </c>
      <c r="B666" s="25"/>
      <c r="C666" s="26" t="s">
        <v>1348</v>
      </c>
      <c r="D666" s="27" t="s">
        <v>73</v>
      </c>
      <c r="E666" s="28">
        <v>1.64</v>
      </c>
      <c r="F666" s="28">
        <v>4.22</v>
      </c>
      <c r="G666" s="28">
        <v>5.86</v>
      </c>
      <c r="H666" s="2">
        <v>9</v>
      </c>
    </row>
    <row r="667" spans="1:8" ht="30" x14ac:dyDescent="0.2">
      <c r="A667" s="25" t="s">
        <v>1349</v>
      </c>
      <c r="B667" s="25"/>
      <c r="C667" s="26" t="s">
        <v>1350</v>
      </c>
      <c r="D667" s="27" t="s">
        <v>131</v>
      </c>
      <c r="E667" s="28">
        <v>17.68</v>
      </c>
      <c r="F667" s="28"/>
      <c r="G667" s="28">
        <v>17.68</v>
      </c>
      <c r="H667" s="2">
        <v>9</v>
      </c>
    </row>
    <row r="668" spans="1:8" ht="15" x14ac:dyDescent="0.2">
      <c r="A668" s="25" t="s">
        <v>1351</v>
      </c>
      <c r="B668" s="25"/>
      <c r="C668" s="26" t="s">
        <v>1352</v>
      </c>
      <c r="D668" s="27" t="s">
        <v>73</v>
      </c>
      <c r="E668" s="28">
        <v>4.4800000000000004</v>
      </c>
      <c r="F668" s="28">
        <v>4.22</v>
      </c>
      <c r="G668" s="28">
        <v>8.6999999999999993</v>
      </c>
      <c r="H668" s="2">
        <v>9</v>
      </c>
    </row>
    <row r="669" spans="1:8" ht="30" x14ac:dyDescent="0.2">
      <c r="A669" s="25" t="s">
        <v>1353</v>
      </c>
      <c r="B669" s="25"/>
      <c r="C669" s="26" t="s">
        <v>1354</v>
      </c>
      <c r="D669" s="27" t="s">
        <v>156</v>
      </c>
      <c r="E669" s="28">
        <v>8608.31</v>
      </c>
      <c r="F669" s="28">
        <v>1465.12</v>
      </c>
      <c r="G669" s="28">
        <v>10073.43</v>
      </c>
      <c r="H669" s="2">
        <v>9</v>
      </c>
    </row>
    <row r="670" spans="1:8" ht="30" x14ac:dyDescent="0.2">
      <c r="A670" s="25" t="s">
        <v>1355</v>
      </c>
      <c r="B670" s="25"/>
      <c r="C670" s="26" t="s">
        <v>1356</v>
      </c>
      <c r="D670" s="27" t="s">
        <v>131</v>
      </c>
      <c r="E670" s="28">
        <v>126.17</v>
      </c>
      <c r="F670" s="28">
        <v>112.2</v>
      </c>
      <c r="G670" s="28">
        <v>238.37</v>
      </c>
      <c r="H670" s="2">
        <v>9</v>
      </c>
    </row>
    <row r="671" spans="1:8" ht="15" x14ac:dyDescent="0.2">
      <c r="A671" s="25" t="s">
        <v>1357</v>
      </c>
      <c r="B671" s="25"/>
      <c r="C671" s="26" t="s">
        <v>1358</v>
      </c>
      <c r="D671" s="27"/>
      <c r="E671" s="28"/>
      <c r="F671" s="28"/>
      <c r="G671" s="28"/>
      <c r="H671" s="2">
        <v>2</v>
      </c>
    </row>
    <row r="672" spans="1:8" ht="15" x14ac:dyDescent="0.2">
      <c r="A672" s="25" t="s">
        <v>1359</v>
      </c>
      <c r="B672" s="25"/>
      <c r="C672" s="26" t="s">
        <v>1360</v>
      </c>
      <c r="D672" s="27"/>
      <c r="E672" s="28"/>
      <c r="F672" s="28"/>
      <c r="G672" s="28"/>
      <c r="H672" s="2">
        <v>5</v>
      </c>
    </row>
    <row r="673" spans="1:8" ht="30" x14ac:dyDescent="0.2">
      <c r="A673" s="25" t="s">
        <v>1361</v>
      </c>
      <c r="B673" s="25"/>
      <c r="C673" s="26" t="s">
        <v>1362</v>
      </c>
      <c r="D673" s="27" t="s">
        <v>131</v>
      </c>
      <c r="E673" s="28">
        <v>18.18</v>
      </c>
      <c r="F673" s="28">
        <v>39.369999999999997</v>
      </c>
      <c r="G673" s="28">
        <v>57.55</v>
      </c>
      <c r="H673" s="2">
        <v>9</v>
      </c>
    </row>
    <row r="674" spans="1:8" ht="30" x14ac:dyDescent="0.2">
      <c r="A674" s="25" t="s">
        <v>1363</v>
      </c>
      <c r="B674" s="25"/>
      <c r="C674" s="26" t="s">
        <v>1364</v>
      </c>
      <c r="D674" s="27" t="s">
        <v>131</v>
      </c>
      <c r="E674" s="28">
        <v>28.33</v>
      </c>
      <c r="F674" s="28">
        <v>40.94</v>
      </c>
      <c r="G674" s="28">
        <v>69.27</v>
      </c>
      <c r="H674" s="2">
        <v>9</v>
      </c>
    </row>
    <row r="675" spans="1:8" ht="30" x14ac:dyDescent="0.2">
      <c r="A675" s="25" t="s">
        <v>1365</v>
      </c>
      <c r="B675" s="25"/>
      <c r="C675" s="26" t="s">
        <v>1366</v>
      </c>
      <c r="D675" s="27" t="s">
        <v>131</v>
      </c>
      <c r="E675" s="28">
        <v>40.950000000000003</v>
      </c>
      <c r="F675" s="28">
        <v>65.180000000000007</v>
      </c>
      <c r="G675" s="28">
        <v>106.13</v>
      </c>
      <c r="H675" s="2">
        <v>9</v>
      </c>
    </row>
    <row r="676" spans="1:8" ht="15" x14ac:dyDescent="0.2">
      <c r="A676" s="25" t="s">
        <v>1367</v>
      </c>
      <c r="B676" s="25"/>
      <c r="C676" s="26" t="s">
        <v>1368</v>
      </c>
      <c r="D676" s="27"/>
      <c r="E676" s="28"/>
      <c r="F676" s="28"/>
      <c r="G676" s="28"/>
      <c r="H676" s="2">
        <v>5</v>
      </c>
    </row>
    <row r="677" spans="1:8" ht="45" x14ac:dyDescent="0.2">
      <c r="A677" s="25" t="s">
        <v>1369</v>
      </c>
      <c r="B677" s="25"/>
      <c r="C677" s="26" t="s">
        <v>1370</v>
      </c>
      <c r="D677" s="27" t="s">
        <v>70</v>
      </c>
      <c r="E677" s="28">
        <v>5700</v>
      </c>
      <c r="F677" s="28"/>
      <c r="G677" s="28">
        <v>5700</v>
      </c>
      <c r="H677" s="2">
        <v>9</v>
      </c>
    </row>
    <row r="678" spans="1:8" ht="15" x14ac:dyDescent="0.2">
      <c r="A678" s="25" t="s">
        <v>1371</v>
      </c>
      <c r="B678" s="25"/>
      <c r="C678" s="26" t="s">
        <v>1372</v>
      </c>
      <c r="D678" s="27" t="s">
        <v>131</v>
      </c>
      <c r="E678" s="28">
        <v>87.73</v>
      </c>
      <c r="F678" s="28">
        <v>1.69</v>
      </c>
      <c r="G678" s="28">
        <v>89.42</v>
      </c>
      <c r="H678" s="2">
        <v>9</v>
      </c>
    </row>
    <row r="679" spans="1:8" ht="15" x14ac:dyDescent="0.2">
      <c r="A679" s="25" t="s">
        <v>1373</v>
      </c>
      <c r="B679" s="25"/>
      <c r="C679" s="26" t="s">
        <v>1374</v>
      </c>
      <c r="D679" s="27" t="s">
        <v>131</v>
      </c>
      <c r="E679" s="28">
        <v>91.52</v>
      </c>
      <c r="F679" s="28">
        <v>1.69</v>
      </c>
      <c r="G679" s="28">
        <v>93.21</v>
      </c>
      <c r="H679" s="2">
        <v>9</v>
      </c>
    </row>
    <row r="680" spans="1:8" ht="15" x14ac:dyDescent="0.2">
      <c r="A680" s="25" t="s">
        <v>1375</v>
      </c>
      <c r="B680" s="25"/>
      <c r="C680" s="26" t="s">
        <v>1376</v>
      </c>
      <c r="D680" s="27" t="s">
        <v>131</v>
      </c>
      <c r="E680" s="28">
        <v>120.86</v>
      </c>
      <c r="F680" s="28">
        <v>1.69</v>
      </c>
      <c r="G680" s="28">
        <v>122.55</v>
      </c>
      <c r="H680" s="2">
        <v>9</v>
      </c>
    </row>
    <row r="681" spans="1:8" ht="15" x14ac:dyDescent="0.2">
      <c r="A681" s="25" t="s">
        <v>1377</v>
      </c>
      <c r="B681" s="25"/>
      <c r="C681" s="26" t="s">
        <v>1378</v>
      </c>
      <c r="D681" s="27" t="s">
        <v>131</v>
      </c>
      <c r="E681" s="28">
        <v>140.47999999999999</v>
      </c>
      <c r="F681" s="28">
        <v>1.69</v>
      </c>
      <c r="G681" s="28">
        <v>142.16999999999999</v>
      </c>
      <c r="H681" s="2">
        <v>9</v>
      </c>
    </row>
    <row r="682" spans="1:8" ht="15" x14ac:dyDescent="0.2">
      <c r="A682" s="25" t="s">
        <v>1379</v>
      </c>
      <c r="B682" s="25"/>
      <c r="C682" s="26" t="s">
        <v>1380</v>
      </c>
      <c r="D682" s="27" t="s">
        <v>131</v>
      </c>
      <c r="E682" s="28">
        <v>187.26</v>
      </c>
      <c r="F682" s="28">
        <v>1.69</v>
      </c>
      <c r="G682" s="28">
        <v>188.95</v>
      </c>
      <c r="H682" s="2">
        <v>9</v>
      </c>
    </row>
    <row r="683" spans="1:8" ht="15" x14ac:dyDescent="0.2">
      <c r="A683" s="25" t="s">
        <v>1381</v>
      </c>
      <c r="B683" s="25"/>
      <c r="C683" s="26" t="s">
        <v>1382</v>
      </c>
      <c r="D683" s="27" t="s">
        <v>131</v>
      </c>
      <c r="E683" s="28">
        <v>199.44</v>
      </c>
      <c r="F683" s="28">
        <v>1.69</v>
      </c>
      <c r="G683" s="28">
        <v>201.13</v>
      </c>
      <c r="H683" s="2">
        <v>9</v>
      </c>
    </row>
    <row r="684" spans="1:8" ht="15" x14ac:dyDescent="0.2">
      <c r="A684" s="25" t="s">
        <v>1383</v>
      </c>
      <c r="B684" s="25"/>
      <c r="C684" s="26" t="s">
        <v>1384</v>
      </c>
      <c r="D684" s="27"/>
      <c r="E684" s="28"/>
      <c r="F684" s="28"/>
      <c r="G684" s="28"/>
      <c r="H684" s="2">
        <v>5</v>
      </c>
    </row>
    <row r="685" spans="1:8" ht="30" x14ac:dyDescent="0.2">
      <c r="A685" s="25" t="s">
        <v>1385</v>
      </c>
      <c r="B685" s="25"/>
      <c r="C685" s="26" t="s">
        <v>1386</v>
      </c>
      <c r="D685" s="27" t="s">
        <v>70</v>
      </c>
      <c r="E685" s="28">
        <v>1942.97</v>
      </c>
      <c r="F685" s="28"/>
      <c r="G685" s="28">
        <v>1942.97</v>
      </c>
      <c r="H685" s="2">
        <v>9</v>
      </c>
    </row>
    <row r="686" spans="1:8" ht="30" x14ac:dyDescent="0.2">
      <c r="A686" s="25" t="s">
        <v>1387</v>
      </c>
      <c r="B686" s="25"/>
      <c r="C686" s="26" t="s">
        <v>1388</v>
      </c>
      <c r="D686" s="27" t="s">
        <v>131</v>
      </c>
      <c r="E686" s="28">
        <v>35.950000000000003</v>
      </c>
      <c r="F686" s="28">
        <v>12.47</v>
      </c>
      <c r="G686" s="28">
        <v>48.42</v>
      </c>
      <c r="H686" s="2">
        <v>9</v>
      </c>
    </row>
    <row r="687" spans="1:8" ht="30" x14ac:dyDescent="0.2">
      <c r="A687" s="25" t="s">
        <v>1389</v>
      </c>
      <c r="B687" s="25"/>
      <c r="C687" s="26" t="s">
        <v>1390</v>
      </c>
      <c r="D687" s="27" t="s">
        <v>131</v>
      </c>
      <c r="E687" s="28">
        <v>51.26</v>
      </c>
      <c r="F687" s="28">
        <v>18.02</v>
      </c>
      <c r="G687" s="28">
        <v>69.28</v>
      </c>
      <c r="H687" s="2">
        <v>9</v>
      </c>
    </row>
    <row r="688" spans="1:8" ht="30" x14ac:dyDescent="0.2">
      <c r="A688" s="25" t="s">
        <v>1391</v>
      </c>
      <c r="B688" s="25"/>
      <c r="C688" s="26" t="s">
        <v>1392</v>
      </c>
      <c r="D688" s="27" t="s">
        <v>131</v>
      </c>
      <c r="E688" s="28">
        <v>66.81</v>
      </c>
      <c r="F688" s="28">
        <v>24.68</v>
      </c>
      <c r="G688" s="28">
        <v>91.49</v>
      </c>
      <c r="H688" s="2">
        <v>9</v>
      </c>
    </row>
    <row r="689" spans="1:8" ht="30" x14ac:dyDescent="0.2">
      <c r="A689" s="25" t="s">
        <v>1393</v>
      </c>
      <c r="B689" s="25"/>
      <c r="C689" s="26" t="s">
        <v>1394</v>
      </c>
      <c r="D689" s="27" t="s">
        <v>131</v>
      </c>
      <c r="E689" s="28">
        <v>88.75</v>
      </c>
      <c r="F689" s="28">
        <v>32.659999999999997</v>
      </c>
      <c r="G689" s="28">
        <v>121.41</v>
      </c>
      <c r="H689" s="2">
        <v>9</v>
      </c>
    </row>
    <row r="690" spans="1:8" ht="15" x14ac:dyDescent="0.2">
      <c r="A690" s="25" t="s">
        <v>1395</v>
      </c>
      <c r="B690" s="25"/>
      <c r="C690" s="26" t="s">
        <v>1396</v>
      </c>
      <c r="D690" s="27"/>
      <c r="E690" s="28"/>
      <c r="F690" s="28"/>
      <c r="G690" s="28"/>
      <c r="H690" s="2">
        <v>5</v>
      </c>
    </row>
    <row r="691" spans="1:8" ht="30" x14ac:dyDescent="0.2">
      <c r="A691" s="25" t="s">
        <v>1397</v>
      </c>
      <c r="B691" s="25"/>
      <c r="C691" s="26" t="s">
        <v>1398</v>
      </c>
      <c r="D691" s="27" t="s">
        <v>70</v>
      </c>
      <c r="E691" s="28">
        <v>2178.64</v>
      </c>
      <c r="F691" s="28"/>
      <c r="G691" s="28">
        <v>2178.64</v>
      </c>
      <c r="H691" s="2">
        <v>9</v>
      </c>
    </row>
    <row r="692" spans="1:8" ht="15" x14ac:dyDescent="0.2">
      <c r="A692" s="25" t="s">
        <v>1399</v>
      </c>
      <c r="B692" s="25"/>
      <c r="C692" s="26" t="s">
        <v>1400</v>
      </c>
      <c r="D692" s="27" t="s">
        <v>131</v>
      </c>
      <c r="E692" s="28">
        <v>58.44</v>
      </c>
      <c r="F692" s="28">
        <v>10.5</v>
      </c>
      <c r="G692" s="28">
        <v>68.94</v>
      </c>
      <c r="H692" s="2">
        <v>9</v>
      </c>
    </row>
    <row r="693" spans="1:8" ht="15" x14ac:dyDescent="0.2">
      <c r="A693" s="25" t="s">
        <v>1401</v>
      </c>
      <c r="B693" s="25"/>
      <c r="C693" s="26" t="s">
        <v>1402</v>
      </c>
      <c r="D693" s="27" t="s">
        <v>131</v>
      </c>
      <c r="E693" s="28">
        <v>73.430000000000007</v>
      </c>
      <c r="F693" s="28">
        <v>15.16</v>
      </c>
      <c r="G693" s="28">
        <v>88.59</v>
      </c>
      <c r="H693" s="2">
        <v>9</v>
      </c>
    </row>
    <row r="694" spans="1:8" ht="15" x14ac:dyDescent="0.2">
      <c r="A694" s="25" t="s">
        <v>1403</v>
      </c>
      <c r="B694" s="25"/>
      <c r="C694" s="26" t="s">
        <v>1404</v>
      </c>
      <c r="D694" s="27" t="s">
        <v>131</v>
      </c>
      <c r="E694" s="28">
        <v>96.36</v>
      </c>
      <c r="F694" s="28">
        <v>20.65</v>
      </c>
      <c r="G694" s="28">
        <v>117.01</v>
      </c>
      <c r="H694" s="2">
        <v>9</v>
      </c>
    </row>
    <row r="695" spans="1:8" ht="15" x14ac:dyDescent="0.2">
      <c r="A695" s="25" t="s">
        <v>1405</v>
      </c>
      <c r="B695" s="25"/>
      <c r="C695" s="26" t="s">
        <v>1406</v>
      </c>
      <c r="D695" s="27" t="s">
        <v>131</v>
      </c>
      <c r="E695" s="28">
        <v>160.03</v>
      </c>
      <c r="F695" s="28">
        <v>26.94</v>
      </c>
      <c r="G695" s="28">
        <v>186.97</v>
      </c>
      <c r="H695" s="2">
        <v>9</v>
      </c>
    </row>
    <row r="696" spans="1:8" ht="15" x14ac:dyDescent="0.2">
      <c r="A696" s="25" t="s">
        <v>1407</v>
      </c>
      <c r="B696" s="25"/>
      <c r="C696" s="26" t="s">
        <v>1408</v>
      </c>
      <c r="D696" s="27"/>
      <c r="E696" s="28"/>
      <c r="F696" s="28"/>
      <c r="G696" s="28"/>
      <c r="H696" s="2">
        <v>5</v>
      </c>
    </row>
    <row r="697" spans="1:8" ht="45" x14ac:dyDescent="0.2">
      <c r="A697" s="25" t="s">
        <v>1409</v>
      </c>
      <c r="B697" s="25"/>
      <c r="C697" s="26" t="s">
        <v>1410</v>
      </c>
      <c r="D697" s="27" t="s">
        <v>70</v>
      </c>
      <c r="E697" s="28">
        <v>17999.150000000001</v>
      </c>
      <c r="F697" s="28"/>
      <c r="G697" s="28">
        <v>17999.150000000001</v>
      </c>
      <c r="H697" s="2">
        <v>9</v>
      </c>
    </row>
    <row r="698" spans="1:8" ht="30" x14ac:dyDescent="0.2">
      <c r="A698" s="25" t="s">
        <v>1411</v>
      </c>
      <c r="B698" s="25"/>
      <c r="C698" s="26" t="s">
        <v>1412</v>
      </c>
      <c r="D698" s="27" t="s">
        <v>131</v>
      </c>
      <c r="E698" s="28">
        <v>172.46</v>
      </c>
      <c r="F698" s="28">
        <v>7.64</v>
      </c>
      <c r="G698" s="28">
        <v>180.1</v>
      </c>
      <c r="H698" s="2">
        <v>9</v>
      </c>
    </row>
    <row r="699" spans="1:8" ht="30" x14ac:dyDescent="0.2">
      <c r="A699" s="25" t="s">
        <v>1413</v>
      </c>
      <c r="B699" s="25"/>
      <c r="C699" s="26" t="s">
        <v>1414</v>
      </c>
      <c r="D699" s="27" t="s">
        <v>131</v>
      </c>
      <c r="E699" s="28">
        <v>184.92</v>
      </c>
      <c r="F699" s="28">
        <v>9.57</v>
      </c>
      <c r="G699" s="28">
        <v>194.49</v>
      </c>
      <c r="H699" s="2">
        <v>9</v>
      </c>
    </row>
    <row r="700" spans="1:8" ht="30" x14ac:dyDescent="0.2">
      <c r="A700" s="25" t="s">
        <v>1415</v>
      </c>
      <c r="B700" s="25"/>
      <c r="C700" s="26" t="s">
        <v>1416</v>
      </c>
      <c r="D700" s="27" t="s">
        <v>131</v>
      </c>
      <c r="E700" s="28">
        <v>238.36</v>
      </c>
      <c r="F700" s="28">
        <v>14.49</v>
      </c>
      <c r="G700" s="28">
        <v>252.85</v>
      </c>
      <c r="H700" s="2">
        <v>9</v>
      </c>
    </row>
    <row r="701" spans="1:8" ht="30" x14ac:dyDescent="0.2">
      <c r="A701" s="25" t="s">
        <v>1417</v>
      </c>
      <c r="B701" s="25"/>
      <c r="C701" s="26" t="s">
        <v>1418</v>
      </c>
      <c r="D701" s="27" t="s">
        <v>131</v>
      </c>
      <c r="E701" s="28">
        <v>272.16000000000003</v>
      </c>
      <c r="F701" s="28">
        <v>20.27</v>
      </c>
      <c r="G701" s="28">
        <v>292.43</v>
      </c>
      <c r="H701" s="2">
        <v>9</v>
      </c>
    </row>
    <row r="702" spans="1:8" ht="30" x14ac:dyDescent="0.2">
      <c r="A702" s="25" t="s">
        <v>1419</v>
      </c>
      <c r="B702" s="25"/>
      <c r="C702" s="26" t="s">
        <v>1420</v>
      </c>
      <c r="D702" s="27" t="s">
        <v>131</v>
      </c>
      <c r="E702" s="28">
        <v>349.29</v>
      </c>
      <c r="F702" s="28">
        <v>30.98</v>
      </c>
      <c r="G702" s="28">
        <v>380.27</v>
      </c>
      <c r="H702" s="2">
        <v>9</v>
      </c>
    </row>
    <row r="703" spans="1:8" ht="30" x14ac:dyDescent="0.2">
      <c r="A703" s="25" t="s">
        <v>1421</v>
      </c>
      <c r="B703" s="25"/>
      <c r="C703" s="26" t="s">
        <v>1422</v>
      </c>
      <c r="D703" s="27" t="s">
        <v>131</v>
      </c>
      <c r="E703" s="28">
        <v>411.86</v>
      </c>
      <c r="F703" s="28">
        <v>36.340000000000003</v>
      </c>
      <c r="G703" s="28">
        <v>448.2</v>
      </c>
      <c r="H703" s="2">
        <v>9</v>
      </c>
    </row>
    <row r="704" spans="1:8" ht="30" x14ac:dyDescent="0.2">
      <c r="A704" s="25" t="s">
        <v>1423</v>
      </c>
      <c r="B704" s="25"/>
      <c r="C704" s="26" t="s">
        <v>1424</v>
      </c>
      <c r="D704" s="27" t="s">
        <v>131</v>
      </c>
      <c r="E704" s="28">
        <v>496.74</v>
      </c>
      <c r="F704" s="28">
        <v>42.97</v>
      </c>
      <c r="G704" s="28">
        <v>539.71</v>
      </c>
      <c r="H704" s="2">
        <v>9</v>
      </c>
    </row>
    <row r="705" spans="1:8" ht="30" x14ac:dyDescent="0.2">
      <c r="A705" s="25" t="s">
        <v>1425</v>
      </c>
      <c r="B705" s="25"/>
      <c r="C705" s="26" t="s">
        <v>1426</v>
      </c>
      <c r="D705" s="27" t="s">
        <v>131</v>
      </c>
      <c r="E705" s="28">
        <v>580.48</v>
      </c>
      <c r="F705" s="28">
        <v>36.340000000000003</v>
      </c>
      <c r="G705" s="28">
        <v>616.82000000000005</v>
      </c>
      <c r="H705" s="2">
        <v>9</v>
      </c>
    </row>
    <row r="706" spans="1:8" ht="30" x14ac:dyDescent="0.2">
      <c r="A706" s="25" t="s">
        <v>1427</v>
      </c>
      <c r="B706" s="25"/>
      <c r="C706" s="26" t="s">
        <v>1428</v>
      </c>
      <c r="D706" s="27" t="s">
        <v>131</v>
      </c>
      <c r="E706" s="28">
        <v>257.16000000000003</v>
      </c>
      <c r="F706" s="28"/>
      <c r="G706" s="28">
        <v>257.16000000000003</v>
      </c>
      <c r="H706" s="2">
        <v>9</v>
      </c>
    </row>
    <row r="707" spans="1:8" ht="30" x14ac:dyDescent="0.2">
      <c r="A707" s="25" t="s">
        <v>1429</v>
      </c>
      <c r="B707" s="25"/>
      <c r="C707" s="26" t="s">
        <v>1430</v>
      </c>
      <c r="D707" s="27" t="s">
        <v>131</v>
      </c>
      <c r="E707" s="28">
        <v>427.38</v>
      </c>
      <c r="F707" s="28"/>
      <c r="G707" s="28">
        <v>427.38</v>
      </c>
      <c r="H707" s="2">
        <v>9</v>
      </c>
    </row>
    <row r="708" spans="1:8" ht="45" x14ac:dyDescent="0.2">
      <c r="A708" s="25" t="s">
        <v>1431</v>
      </c>
      <c r="B708" s="25"/>
      <c r="C708" s="26" t="s">
        <v>1432</v>
      </c>
      <c r="D708" s="27" t="s">
        <v>70</v>
      </c>
      <c r="E708" s="28">
        <v>17999.150000000001</v>
      </c>
      <c r="F708" s="28"/>
      <c r="G708" s="28">
        <v>17999.150000000001</v>
      </c>
      <c r="H708" s="2">
        <v>9</v>
      </c>
    </row>
    <row r="709" spans="1:8" ht="30" x14ac:dyDescent="0.2">
      <c r="A709" s="25" t="s">
        <v>1433</v>
      </c>
      <c r="B709" s="25"/>
      <c r="C709" s="26" t="s">
        <v>1434</v>
      </c>
      <c r="D709" s="27" t="s">
        <v>131</v>
      </c>
      <c r="E709" s="28">
        <v>937.43</v>
      </c>
      <c r="F709" s="28"/>
      <c r="G709" s="28">
        <v>937.43</v>
      </c>
      <c r="H709" s="2">
        <v>9</v>
      </c>
    </row>
    <row r="710" spans="1:8" ht="30" x14ac:dyDescent="0.2">
      <c r="A710" s="25" t="s">
        <v>1435</v>
      </c>
      <c r="B710" s="25"/>
      <c r="C710" s="26" t="s">
        <v>1436</v>
      </c>
      <c r="D710" s="27" t="s">
        <v>131</v>
      </c>
      <c r="E710" s="28">
        <v>1247.4000000000001</v>
      </c>
      <c r="F710" s="28"/>
      <c r="G710" s="28">
        <v>1247.4000000000001</v>
      </c>
      <c r="H710" s="2">
        <v>9</v>
      </c>
    </row>
    <row r="711" spans="1:8" ht="30" x14ac:dyDescent="0.2">
      <c r="A711" s="25" t="s">
        <v>1437</v>
      </c>
      <c r="B711" s="25"/>
      <c r="C711" s="26" t="s">
        <v>1438</v>
      </c>
      <c r="D711" s="27" t="s">
        <v>131</v>
      </c>
      <c r="E711" s="28">
        <v>1542.29</v>
      </c>
      <c r="F711" s="28"/>
      <c r="G711" s="28">
        <v>1542.29</v>
      </c>
      <c r="H711" s="2">
        <v>9</v>
      </c>
    </row>
    <row r="712" spans="1:8" ht="30" x14ac:dyDescent="0.2">
      <c r="A712" s="25" t="s">
        <v>1439</v>
      </c>
      <c r="B712" s="25"/>
      <c r="C712" s="26" t="s">
        <v>1440</v>
      </c>
      <c r="D712" s="27" t="s">
        <v>131</v>
      </c>
      <c r="E712" s="28">
        <v>592</v>
      </c>
      <c r="F712" s="28"/>
      <c r="G712" s="28">
        <v>592</v>
      </c>
      <c r="H712" s="2">
        <v>9</v>
      </c>
    </row>
    <row r="713" spans="1:8" ht="30" x14ac:dyDescent="0.2">
      <c r="A713" s="25" t="s">
        <v>1441</v>
      </c>
      <c r="B713" s="25"/>
      <c r="C713" s="26" t="s">
        <v>1442</v>
      </c>
      <c r="D713" s="27" t="s">
        <v>131</v>
      </c>
      <c r="E713" s="28">
        <v>679.24</v>
      </c>
      <c r="F713" s="28"/>
      <c r="G713" s="28">
        <v>679.24</v>
      </c>
      <c r="H713" s="2">
        <v>9</v>
      </c>
    </row>
    <row r="714" spans="1:8" ht="30" x14ac:dyDescent="0.2">
      <c r="A714" s="25" t="s">
        <v>1443</v>
      </c>
      <c r="B714" s="25"/>
      <c r="C714" s="26" t="s">
        <v>1444</v>
      </c>
      <c r="D714" s="27" t="s">
        <v>156</v>
      </c>
      <c r="E714" s="28">
        <v>375.08</v>
      </c>
      <c r="F714" s="28"/>
      <c r="G714" s="28">
        <v>375.08</v>
      </c>
      <c r="H714" s="2">
        <v>9</v>
      </c>
    </row>
    <row r="715" spans="1:8" ht="15" x14ac:dyDescent="0.2">
      <c r="A715" s="25" t="s">
        <v>1445</v>
      </c>
      <c r="B715" s="25"/>
      <c r="C715" s="26" t="s">
        <v>1446</v>
      </c>
      <c r="D715" s="27"/>
      <c r="E715" s="28"/>
      <c r="F715" s="28"/>
      <c r="G715" s="28"/>
      <c r="H715" s="2">
        <v>5</v>
      </c>
    </row>
    <row r="716" spans="1:8" ht="45" x14ac:dyDescent="0.2">
      <c r="A716" s="25" t="s">
        <v>1447</v>
      </c>
      <c r="B716" s="25"/>
      <c r="C716" s="26" t="s">
        <v>1448</v>
      </c>
      <c r="D716" s="27" t="s">
        <v>70</v>
      </c>
      <c r="E716" s="28">
        <v>1795.74</v>
      </c>
      <c r="F716" s="28"/>
      <c r="G716" s="28">
        <v>1795.74</v>
      </c>
      <c r="H716" s="2">
        <v>9</v>
      </c>
    </row>
    <row r="717" spans="1:8" ht="15" x14ac:dyDescent="0.2">
      <c r="A717" s="25" t="s">
        <v>1449</v>
      </c>
      <c r="B717" s="25"/>
      <c r="C717" s="26" t="s">
        <v>1450</v>
      </c>
      <c r="D717" s="27" t="s">
        <v>131</v>
      </c>
      <c r="E717" s="28">
        <v>30.11</v>
      </c>
      <c r="F717" s="28"/>
      <c r="G717" s="28">
        <v>30.11</v>
      </c>
      <c r="H717" s="2">
        <v>9</v>
      </c>
    </row>
    <row r="718" spans="1:8" ht="15" x14ac:dyDescent="0.2">
      <c r="A718" s="25" t="s">
        <v>1451</v>
      </c>
      <c r="B718" s="25"/>
      <c r="C718" s="26" t="s">
        <v>1452</v>
      </c>
      <c r="D718" s="27" t="s">
        <v>131</v>
      </c>
      <c r="E718" s="28">
        <v>35.1</v>
      </c>
      <c r="F718" s="28"/>
      <c r="G718" s="28">
        <v>35.1</v>
      </c>
      <c r="H718" s="2">
        <v>9</v>
      </c>
    </row>
    <row r="719" spans="1:8" ht="15" x14ac:dyDescent="0.2">
      <c r="A719" s="25" t="s">
        <v>1453</v>
      </c>
      <c r="B719" s="25"/>
      <c r="C719" s="26" t="s">
        <v>1454</v>
      </c>
      <c r="D719" s="27" t="s">
        <v>131</v>
      </c>
      <c r="E719" s="28">
        <v>57.81</v>
      </c>
      <c r="F719" s="28"/>
      <c r="G719" s="28">
        <v>57.81</v>
      </c>
      <c r="H719" s="2">
        <v>9</v>
      </c>
    </row>
    <row r="720" spans="1:8" ht="30" x14ac:dyDescent="0.2">
      <c r="A720" s="25" t="s">
        <v>1455</v>
      </c>
      <c r="B720" s="25"/>
      <c r="C720" s="26" t="s">
        <v>1456</v>
      </c>
      <c r="D720" s="27" t="s">
        <v>156</v>
      </c>
      <c r="E720" s="28"/>
      <c r="F720" s="28">
        <v>414.7</v>
      </c>
      <c r="G720" s="28">
        <v>414.7</v>
      </c>
      <c r="H720" s="2">
        <v>9</v>
      </c>
    </row>
    <row r="721" spans="1:8" ht="15" x14ac:dyDescent="0.2">
      <c r="A721" s="25" t="s">
        <v>1457</v>
      </c>
      <c r="B721" s="25"/>
      <c r="C721" s="26" t="s">
        <v>1458</v>
      </c>
      <c r="D721" s="27"/>
      <c r="E721" s="28"/>
      <c r="F721" s="28"/>
      <c r="G721" s="28"/>
      <c r="H721" s="2">
        <v>5</v>
      </c>
    </row>
    <row r="722" spans="1:8" ht="45" x14ac:dyDescent="0.2">
      <c r="A722" s="25" t="s">
        <v>1459</v>
      </c>
      <c r="B722" s="25"/>
      <c r="C722" s="26" t="s">
        <v>1460</v>
      </c>
      <c r="D722" s="27" t="s">
        <v>70</v>
      </c>
      <c r="E722" s="28">
        <v>28380.7</v>
      </c>
      <c r="F722" s="28"/>
      <c r="G722" s="28">
        <v>28380.7</v>
      </c>
      <c r="H722" s="2">
        <v>9</v>
      </c>
    </row>
    <row r="723" spans="1:8" ht="30" x14ac:dyDescent="0.2">
      <c r="A723" s="25" t="s">
        <v>1461</v>
      </c>
      <c r="B723" s="25"/>
      <c r="C723" s="26" t="s">
        <v>1462</v>
      </c>
      <c r="D723" s="27" t="s">
        <v>131</v>
      </c>
      <c r="E723" s="28">
        <v>33.25</v>
      </c>
      <c r="F723" s="28">
        <v>4.5</v>
      </c>
      <c r="G723" s="28">
        <v>37.75</v>
      </c>
      <c r="H723" s="2">
        <v>9</v>
      </c>
    </row>
    <row r="724" spans="1:8" ht="30" x14ac:dyDescent="0.2">
      <c r="A724" s="25" t="s">
        <v>1463</v>
      </c>
      <c r="B724" s="25"/>
      <c r="C724" s="26" t="s">
        <v>1464</v>
      </c>
      <c r="D724" s="27" t="s">
        <v>131</v>
      </c>
      <c r="E724" s="28">
        <v>43.55</v>
      </c>
      <c r="F724" s="28">
        <v>4.5</v>
      </c>
      <c r="G724" s="28">
        <v>48.05</v>
      </c>
      <c r="H724" s="2">
        <v>9</v>
      </c>
    </row>
    <row r="725" spans="1:8" ht="30" x14ac:dyDescent="0.2">
      <c r="A725" s="25" t="s">
        <v>1465</v>
      </c>
      <c r="B725" s="25"/>
      <c r="C725" s="26" t="s">
        <v>1466</v>
      </c>
      <c r="D725" s="27" t="s">
        <v>131</v>
      </c>
      <c r="E725" s="28">
        <v>50.69</v>
      </c>
      <c r="F725" s="28">
        <v>4.5</v>
      </c>
      <c r="G725" s="28">
        <v>55.19</v>
      </c>
      <c r="H725" s="2">
        <v>9</v>
      </c>
    </row>
    <row r="726" spans="1:8" ht="30" x14ac:dyDescent="0.2">
      <c r="A726" s="25" t="s">
        <v>1467</v>
      </c>
      <c r="B726" s="25"/>
      <c r="C726" s="26" t="s">
        <v>1468</v>
      </c>
      <c r="D726" s="27" t="s">
        <v>131</v>
      </c>
      <c r="E726" s="28">
        <v>58.07</v>
      </c>
      <c r="F726" s="28">
        <v>4.5</v>
      </c>
      <c r="G726" s="28">
        <v>62.57</v>
      </c>
      <c r="H726" s="2">
        <v>9</v>
      </c>
    </row>
    <row r="727" spans="1:8" ht="30" x14ac:dyDescent="0.2">
      <c r="A727" s="25" t="s">
        <v>1469</v>
      </c>
      <c r="B727" s="25"/>
      <c r="C727" s="26" t="s">
        <v>1470</v>
      </c>
      <c r="D727" s="27" t="s">
        <v>131</v>
      </c>
      <c r="E727" s="28">
        <v>74.290000000000006</v>
      </c>
      <c r="F727" s="28">
        <v>4.5</v>
      </c>
      <c r="G727" s="28">
        <v>78.790000000000006</v>
      </c>
      <c r="H727" s="2">
        <v>9</v>
      </c>
    </row>
    <row r="728" spans="1:8" ht="30" x14ac:dyDescent="0.2">
      <c r="A728" s="25" t="s">
        <v>1471</v>
      </c>
      <c r="B728" s="25"/>
      <c r="C728" s="26" t="s">
        <v>1472</v>
      </c>
      <c r="D728" s="27" t="s">
        <v>131</v>
      </c>
      <c r="E728" s="28">
        <v>91.46</v>
      </c>
      <c r="F728" s="28">
        <v>4.5</v>
      </c>
      <c r="G728" s="28">
        <v>95.96</v>
      </c>
      <c r="H728" s="2">
        <v>9</v>
      </c>
    </row>
    <row r="729" spans="1:8" ht="30" x14ac:dyDescent="0.2">
      <c r="A729" s="25" t="s">
        <v>1473</v>
      </c>
      <c r="B729" s="25"/>
      <c r="C729" s="26" t="s">
        <v>1474</v>
      </c>
      <c r="D729" s="27" t="s">
        <v>131</v>
      </c>
      <c r="E729" s="28">
        <v>112.24</v>
      </c>
      <c r="F729" s="28">
        <v>4.5</v>
      </c>
      <c r="G729" s="28">
        <v>116.74</v>
      </c>
      <c r="H729" s="2">
        <v>9</v>
      </c>
    </row>
    <row r="730" spans="1:8" ht="30" x14ac:dyDescent="0.2">
      <c r="A730" s="25" t="s">
        <v>1475</v>
      </c>
      <c r="B730" s="25"/>
      <c r="C730" s="26" t="s">
        <v>1476</v>
      </c>
      <c r="D730" s="27" t="s">
        <v>131</v>
      </c>
      <c r="E730" s="28">
        <v>137.38</v>
      </c>
      <c r="F730" s="28">
        <v>4.5</v>
      </c>
      <c r="G730" s="28">
        <v>141.88</v>
      </c>
      <c r="H730" s="2">
        <v>9</v>
      </c>
    </row>
    <row r="731" spans="1:8" ht="15" x14ac:dyDescent="0.2">
      <c r="A731" s="25" t="s">
        <v>1477</v>
      </c>
      <c r="B731" s="25"/>
      <c r="C731" s="26" t="s">
        <v>1478</v>
      </c>
      <c r="D731" s="27"/>
      <c r="E731" s="28"/>
      <c r="F731" s="28"/>
      <c r="G731" s="28"/>
      <c r="H731" s="2">
        <v>5</v>
      </c>
    </row>
    <row r="732" spans="1:8" ht="45" x14ac:dyDescent="0.2">
      <c r="A732" s="25" t="s">
        <v>1479</v>
      </c>
      <c r="B732" s="25"/>
      <c r="C732" s="26" t="s">
        <v>1480</v>
      </c>
      <c r="D732" s="27" t="s">
        <v>70</v>
      </c>
      <c r="E732" s="28">
        <v>20024.02</v>
      </c>
      <c r="F732" s="28"/>
      <c r="G732" s="28">
        <v>20024.02</v>
      </c>
      <c r="H732" s="2">
        <v>9</v>
      </c>
    </row>
    <row r="733" spans="1:8" ht="30" x14ac:dyDescent="0.2">
      <c r="A733" s="25" t="s">
        <v>1481</v>
      </c>
      <c r="B733" s="25"/>
      <c r="C733" s="26" t="s">
        <v>1482</v>
      </c>
      <c r="D733" s="27" t="s">
        <v>131</v>
      </c>
      <c r="E733" s="28">
        <v>250.69</v>
      </c>
      <c r="F733" s="28">
        <v>20.27</v>
      </c>
      <c r="G733" s="28">
        <v>270.95999999999998</v>
      </c>
      <c r="H733" s="2">
        <v>9</v>
      </c>
    </row>
    <row r="734" spans="1:8" ht="30" x14ac:dyDescent="0.2">
      <c r="A734" s="25" t="s">
        <v>1483</v>
      </c>
      <c r="B734" s="25"/>
      <c r="C734" s="26" t="s">
        <v>1484</v>
      </c>
      <c r="D734" s="27" t="s">
        <v>131</v>
      </c>
      <c r="E734" s="28">
        <v>298.85000000000002</v>
      </c>
      <c r="F734" s="28">
        <v>30.98</v>
      </c>
      <c r="G734" s="28">
        <v>329.83</v>
      </c>
      <c r="H734" s="2">
        <v>9</v>
      </c>
    </row>
    <row r="735" spans="1:8" ht="30" x14ac:dyDescent="0.2">
      <c r="A735" s="25" t="s">
        <v>1485</v>
      </c>
      <c r="B735" s="25"/>
      <c r="C735" s="26" t="s">
        <v>1486</v>
      </c>
      <c r="D735" s="27" t="s">
        <v>131</v>
      </c>
      <c r="E735" s="28">
        <v>359.96</v>
      </c>
      <c r="F735" s="28">
        <v>36.340000000000003</v>
      </c>
      <c r="G735" s="28">
        <v>396.3</v>
      </c>
      <c r="H735" s="2">
        <v>9</v>
      </c>
    </row>
    <row r="736" spans="1:8" ht="15" x14ac:dyDescent="0.2">
      <c r="A736" s="25" t="s">
        <v>1487</v>
      </c>
      <c r="B736" s="25"/>
      <c r="C736" s="26" t="s">
        <v>1488</v>
      </c>
      <c r="D736" s="27"/>
      <c r="E736" s="28"/>
      <c r="F736" s="28"/>
      <c r="G736" s="28"/>
      <c r="H736" s="2">
        <v>2</v>
      </c>
    </row>
    <row r="737" spans="1:8" ht="30" x14ac:dyDescent="0.2">
      <c r="A737" s="25" t="s">
        <v>1489</v>
      </c>
      <c r="B737" s="25"/>
      <c r="C737" s="26" t="s">
        <v>1490</v>
      </c>
      <c r="D737" s="27"/>
      <c r="E737" s="28"/>
      <c r="F737" s="28"/>
      <c r="G737" s="28"/>
      <c r="H737" s="2">
        <v>5</v>
      </c>
    </row>
    <row r="738" spans="1:8" ht="45" x14ac:dyDescent="0.2">
      <c r="A738" s="25" t="s">
        <v>1491</v>
      </c>
      <c r="B738" s="25"/>
      <c r="C738" s="26" t="s">
        <v>1492</v>
      </c>
      <c r="D738" s="27" t="s">
        <v>73</v>
      </c>
      <c r="E738" s="28">
        <v>125.02</v>
      </c>
      <c r="F738" s="28">
        <v>27.23</v>
      </c>
      <c r="G738" s="28">
        <v>152.25</v>
      </c>
      <c r="H738" s="2">
        <v>9</v>
      </c>
    </row>
    <row r="739" spans="1:8" ht="45" x14ac:dyDescent="0.2">
      <c r="A739" s="25" t="s">
        <v>1493</v>
      </c>
      <c r="B739" s="25"/>
      <c r="C739" s="26" t="s">
        <v>1494</v>
      </c>
      <c r="D739" s="27" t="s">
        <v>73</v>
      </c>
      <c r="E739" s="28">
        <v>133.15</v>
      </c>
      <c r="F739" s="28">
        <v>29.94</v>
      </c>
      <c r="G739" s="28">
        <v>163.09</v>
      </c>
      <c r="H739" s="2">
        <v>9</v>
      </c>
    </row>
    <row r="740" spans="1:8" ht="45" x14ac:dyDescent="0.2">
      <c r="A740" s="25" t="s">
        <v>1495</v>
      </c>
      <c r="B740" s="25"/>
      <c r="C740" s="26" t="s">
        <v>1496</v>
      </c>
      <c r="D740" s="27" t="s">
        <v>73</v>
      </c>
      <c r="E740" s="28">
        <v>163.06</v>
      </c>
      <c r="F740" s="28">
        <v>32.65</v>
      </c>
      <c r="G740" s="28">
        <v>195.71</v>
      </c>
      <c r="H740" s="2">
        <v>9</v>
      </c>
    </row>
    <row r="741" spans="1:8" ht="45" x14ac:dyDescent="0.2">
      <c r="A741" s="25" t="s">
        <v>1497</v>
      </c>
      <c r="B741" s="25"/>
      <c r="C741" s="26" t="s">
        <v>1498</v>
      </c>
      <c r="D741" s="27" t="s">
        <v>73</v>
      </c>
      <c r="E741" s="28">
        <v>179.12</v>
      </c>
      <c r="F741" s="28">
        <v>35.369999999999997</v>
      </c>
      <c r="G741" s="28">
        <v>214.49</v>
      </c>
      <c r="H741" s="2">
        <v>9</v>
      </c>
    </row>
    <row r="742" spans="1:8" ht="45" x14ac:dyDescent="0.2">
      <c r="A742" s="25" t="s">
        <v>1499</v>
      </c>
      <c r="B742" s="25"/>
      <c r="C742" s="26" t="s">
        <v>1500</v>
      </c>
      <c r="D742" s="27" t="s">
        <v>73</v>
      </c>
      <c r="E742" s="28">
        <v>226.93</v>
      </c>
      <c r="F742" s="28">
        <v>38.83</v>
      </c>
      <c r="G742" s="28">
        <v>265.76</v>
      </c>
      <c r="H742" s="2">
        <v>9</v>
      </c>
    </row>
    <row r="743" spans="1:8" ht="45" x14ac:dyDescent="0.2">
      <c r="A743" s="25" t="s">
        <v>1501</v>
      </c>
      <c r="B743" s="25"/>
      <c r="C743" s="26" t="s">
        <v>1502</v>
      </c>
      <c r="D743" s="27" t="s">
        <v>73</v>
      </c>
      <c r="E743" s="28">
        <v>130.59</v>
      </c>
      <c r="F743" s="28">
        <v>29.94</v>
      </c>
      <c r="G743" s="28">
        <v>160.53</v>
      </c>
      <c r="H743" s="2">
        <v>9</v>
      </c>
    </row>
    <row r="744" spans="1:8" ht="45" x14ac:dyDescent="0.2">
      <c r="A744" s="25" t="s">
        <v>1503</v>
      </c>
      <c r="B744" s="25"/>
      <c r="C744" s="26" t="s">
        <v>1504</v>
      </c>
      <c r="D744" s="27" t="s">
        <v>73</v>
      </c>
      <c r="E744" s="28">
        <v>154.29</v>
      </c>
      <c r="F744" s="28">
        <v>29.94</v>
      </c>
      <c r="G744" s="28">
        <v>184.23</v>
      </c>
      <c r="H744" s="2">
        <v>9</v>
      </c>
    </row>
    <row r="745" spans="1:8" ht="45" x14ac:dyDescent="0.2">
      <c r="A745" s="25" t="s">
        <v>1505</v>
      </c>
      <c r="B745" s="25"/>
      <c r="C745" s="26" t="s">
        <v>1506</v>
      </c>
      <c r="D745" s="27" t="s">
        <v>73</v>
      </c>
      <c r="E745" s="28">
        <v>167.72</v>
      </c>
      <c r="F745" s="28">
        <v>32.65</v>
      </c>
      <c r="G745" s="28">
        <v>200.37</v>
      </c>
      <c r="H745" s="2">
        <v>9</v>
      </c>
    </row>
    <row r="746" spans="1:8" ht="45" x14ac:dyDescent="0.2">
      <c r="A746" s="25" t="s">
        <v>1507</v>
      </c>
      <c r="B746" s="25"/>
      <c r="C746" s="26" t="s">
        <v>1508</v>
      </c>
      <c r="D746" s="27" t="s">
        <v>73</v>
      </c>
      <c r="E746" s="28">
        <v>196.75</v>
      </c>
      <c r="F746" s="28">
        <v>35.369999999999997</v>
      </c>
      <c r="G746" s="28">
        <v>232.12</v>
      </c>
      <c r="H746" s="2">
        <v>9</v>
      </c>
    </row>
    <row r="747" spans="1:8" ht="45" x14ac:dyDescent="0.2">
      <c r="A747" s="25" t="s">
        <v>1509</v>
      </c>
      <c r="B747" s="25"/>
      <c r="C747" s="26" t="s">
        <v>1510</v>
      </c>
      <c r="D747" s="27" t="s">
        <v>73</v>
      </c>
      <c r="E747" s="28">
        <v>282.89999999999998</v>
      </c>
      <c r="F747" s="28">
        <v>38.83</v>
      </c>
      <c r="G747" s="28">
        <v>321.73</v>
      </c>
      <c r="H747" s="2">
        <v>9</v>
      </c>
    </row>
    <row r="748" spans="1:8" ht="30" x14ac:dyDescent="0.2">
      <c r="A748" s="25" t="s">
        <v>1511</v>
      </c>
      <c r="B748" s="25"/>
      <c r="C748" s="26" t="s">
        <v>1512</v>
      </c>
      <c r="D748" s="27"/>
      <c r="E748" s="28"/>
      <c r="F748" s="28"/>
      <c r="G748" s="28"/>
      <c r="H748" s="2">
        <v>5</v>
      </c>
    </row>
    <row r="749" spans="1:8" ht="45" x14ac:dyDescent="0.2">
      <c r="A749" s="25" t="s">
        <v>1513</v>
      </c>
      <c r="B749" s="25"/>
      <c r="C749" s="26" t="s">
        <v>1514</v>
      </c>
      <c r="D749" s="27" t="s">
        <v>73</v>
      </c>
      <c r="E749" s="28">
        <v>155.63</v>
      </c>
      <c r="F749" s="28">
        <v>29.94</v>
      </c>
      <c r="G749" s="28">
        <v>185.57</v>
      </c>
      <c r="H749" s="2">
        <v>9</v>
      </c>
    </row>
    <row r="750" spans="1:8" ht="45" x14ac:dyDescent="0.2">
      <c r="A750" s="25" t="s">
        <v>1515</v>
      </c>
      <c r="B750" s="25"/>
      <c r="C750" s="26" t="s">
        <v>1516</v>
      </c>
      <c r="D750" s="27" t="s">
        <v>73</v>
      </c>
      <c r="E750" s="28">
        <v>162.28</v>
      </c>
      <c r="F750" s="28">
        <v>32.65</v>
      </c>
      <c r="G750" s="28">
        <v>194.93</v>
      </c>
      <c r="H750" s="2">
        <v>9</v>
      </c>
    </row>
    <row r="751" spans="1:8" ht="45" x14ac:dyDescent="0.2">
      <c r="A751" s="25" t="s">
        <v>1517</v>
      </c>
      <c r="B751" s="25"/>
      <c r="C751" s="26" t="s">
        <v>1518</v>
      </c>
      <c r="D751" s="27" t="s">
        <v>73</v>
      </c>
      <c r="E751" s="28">
        <v>173.44</v>
      </c>
      <c r="F751" s="28">
        <v>35.369999999999997</v>
      </c>
      <c r="G751" s="28">
        <v>208.81</v>
      </c>
      <c r="H751" s="2">
        <v>9</v>
      </c>
    </row>
    <row r="752" spans="1:8" ht="45" x14ac:dyDescent="0.2">
      <c r="A752" s="25" t="s">
        <v>1519</v>
      </c>
      <c r="B752" s="25"/>
      <c r="C752" s="26" t="s">
        <v>1520</v>
      </c>
      <c r="D752" s="27" t="s">
        <v>73</v>
      </c>
      <c r="E752" s="28">
        <v>189.21</v>
      </c>
      <c r="F752" s="28">
        <v>38.83</v>
      </c>
      <c r="G752" s="28">
        <v>228.04</v>
      </c>
      <c r="H752" s="2">
        <v>9</v>
      </c>
    </row>
    <row r="753" spans="1:8" ht="15" x14ac:dyDescent="0.2">
      <c r="A753" s="25" t="s">
        <v>1521</v>
      </c>
      <c r="B753" s="25"/>
      <c r="C753" s="26" t="s">
        <v>1522</v>
      </c>
      <c r="D753" s="27"/>
      <c r="E753" s="28"/>
      <c r="F753" s="28"/>
      <c r="G753" s="28"/>
      <c r="H753" s="2">
        <v>5</v>
      </c>
    </row>
    <row r="754" spans="1:8" ht="30" x14ac:dyDescent="0.2">
      <c r="A754" s="25" t="s">
        <v>1523</v>
      </c>
      <c r="B754" s="25"/>
      <c r="C754" s="26" t="s">
        <v>1524</v>
      </c>
      <c r="D754" s="27" t="s">
        <v>73</v>
      </c>
      <c r="E754" s="28">
        <v>163.16999999999999</v>
      </c>
      <c r="F754" s="28">
        <v>9.1199999999999992</v>
      </c>
      <c r="G754" s="28">
        <v>172.29</v>
      </c>
      <c r="H754" s="2">
        <v>9</v>
      </c>
    </row>
    <row r="755" spans="1:8" ht="30" x14ac:dyDescent="0.2">
      <c r="A755" s="25" t="s">
        <v>1525</v>
      </c>
      <c r="B755" s="25"/>
      <c r="C755" s="26" t="s">
        <v>1526</v>
      </c>
      <c r="D755" s="27" t="s">
        <v>73</v>
      </c>
      <c r="E755" s="28">
        <v>173.58</v>
      </c>
      <c r="F755" s="28">
        <v>9.59</v>
      </c>
      <c r="G755" s="28">
        <v>183.17</v>
      </c>
      <c r="H755" s="2">
        <v>9</v>
      </c>
    </row>
    <row r="756" spans="1:8" ht="30" x14ac:dyDescent="0.2">
      <c r="A756" s="25" t="s">
        <v>1527</v>
      </c>
      <c r="B756" s="25"/>
      <c r="C756" s="26" t="s">
        <v>1528</v>
      </c>
      <c r="D756" s="27" t="s">
        <v>73</v>
      </c>
      <c r="E756" s="28">
        <v>190.61</v>
      </c>
      <c r="F756" s="28">
        <v>10.06</v>
      </c>
      <c r="G756" s="28">
        <v>200.67</v>
      </c>
      <c r="H756" s="2">
        <v>9</v>
      </c>
    </row>
    <row r="757" spans="1:8" ht="30" x14ac:dyDescent="0.2">
      <c r="A757" s="25" t="s">
        <v>1529</v>
      </c>
      <c r="B757" s="25"/>
      <c r="C757" s="26" t="s">
        <v>1530</v>
      </c>
      <c r="D757" s="27" t="s">
        <v>73</v>
      </c>
      <c r="E757" s="28">
        <v>243.27</v>
      </c>
      <c r="F757" s="28">
        <v>10.25</v>
      </c>
      <c r="G757" s="28">
        <v>253.52</v>
      </c>
      <c r="H757" s="2">
        <v>9</v>
      </c>
    </row>
    <row r="758" spans="1:8" ht="15" x14ac:dyDescent="0.2">
      <c r="A758" s="25" t="s">
        <v>1531</v>
      </c>
      <c r="B758" s="25"/>
      <c r="C758" s="26" t="s">
        <v>1532</v>
      </c>
      <c r="D758" s="27" t="s">
        <v>73</v>
      </c>
      <c r="E758" s="28">
        <v>153.97</v>
      </c>
      <c r="F758" s="28">
        <v>9.1199999999999992</v>
      </c>
      <c r="G758" s="28">
        <v>163.09</v>
      </c>
      <c r="H758" s="2">
        <v>9</v>
      </c>
    </row>
    <row r="759" spans="1:8" ht="15" x14ac:dyDescent="0.2">
      <c r="A759" s="25" t="s">
        <v>1533</v>
      </c>
      <c r="B759" s="25"/>
      <c r="C759" s="26" t="s">
        <v>1534</v>
      </c>
      <c r="D759" s="27" t="s">
        <v>73</v>
      </c>
      <c r="E759" s="28">
        <v>173.89</v>
      </c>
      <c r="F759" s="28">
        <v>9.59</v>
      </c>
      <c r="G759" s="28">
        <v>183.48</v>
      </c>
      <c r="H759" s="2">
        <v>9</v>
      </c>
    </row>
    <row r="760" spans="1:8" ht="15" x14ac:dyDescent="0.2">
      <c r="A760" s="25" t="s">
        <v>1535</v>
      </c>
      <c r="B760" s="25"/>
      <c r="C760" s="26" t="s">
        <v>1536</v>
      </c>
      <c r="D760" s="27"/>
      <c r="E760" s="28"/>
      <c r="F760" s="28"/>
      <c r="G760" s="28"/>
      <c r="H760" s="2">
        <v>2</v>
      </c>
    </row>
    <row r="761" spans="1:8" ht="15" x14ac:dyDescent="0.2">
      <c r="A761" s="25" t="s">
        <v>1537</v>
      </c>
      <c r="B761" s="25"/>
      <c r="C761" s="26" t="s">
        <v>1538</v>
      </c>
      <c r="D761" s="27"/>
      <c r="E761" s="28"/>
      <c r="F761" s="28"/>
      <c r="G761" s="28"/>
      <c r="H761" s="2">
        <v>5</v>
      </c>
    </row>
    <row r="762" spans="1:8" ht="30" x14ac:dyDescent="0.2">
      <c r="A762" s="25" t="s">
        <v>1539</v>
      </c>
      <c r="B762" s="25"/>
      <c r="C762" s="26" t="s">
        <v>1540</v>
      </c>
      <c r="D762" s="27" t="s">
        <v>156</v>
      </c>
      <c r="E762" s="28">
        <v>563.91</v>
      </c>
      <c r="F762" s="28">
        <v>309.88</v>
      </c>
      <c r="G762" s="28">
        <v>873.79</v>
      </c>
      <c r="H762" s="2">
        <v>9</v>
      </c>
    </row>
    <row r="763" spans="1:8" ht="30" x14ac:dyDescent="0.2">
      <c r="A763" s="25" t="s">
        <v>1541</v>
      </c>
      <c r="B763" s="25"/>
      <c r="C763" s="26" t="s">
        <v>1542</v>
      </c>
      <c r="D763" s="27" t="s">
        <v>73</v>
      </c>
      <c r="E763" s="28">
        <v>56.9</v>
      </c>
      <c r="F763" s="28">
        <v>29.74</v>
      </c>
      <c r="G763" s="28">
        <v>86.64</v>
      </c>
      <c r="H763" s="2">
        <v>9</v>
      </c>
    </row>
    <row r="764" spans="1:8" ht="30" x14ac:dyDescent="0.2">
      <c r="A764" s="25" t="s">
        <v>1543</v>
      </c>
      <c r="B764" s="25"/>
      <c r="C764" s="26" t="s">
        <v>1544</v>
      </c>
      <c r="D764" s="27" t="s">
        <v>73</v>
      </c>
      <c r="E764" s="28">
        <v>74.5</v>
      </c>
      <c r="F764" s="28">
        <v>30.41</v>
      </c>
      <c r="G764" s="28">
        <v>104.91</v>
      </c>
      <c r="H764" s="2">
        <v>9</v>
      </c>
    </row>
    <row r="765" spans="1:8" ht="15" x14ac:dyDescent="0.2">
      <c r="A765" s="25" t="s">
        <v>1545</v>
      </c>
      <c r="B765" s="25"/>
      <c r="C765" s="26" t="s">
        <v>1546</v>
      </c>
      <c r="D765" s="27"/>
      <c r="E765" s="28"/>
      <c r="F765" s="28"/>
      <c r="G765" s="28"/>
      <c r="H765" s="2">
        <v>5</v>
      </c>
    </row>
    <row r="766" spans="1:8" ht="15" x14ac:dyDescent="0.2">
      <c r="A766" s="25" t="s">
        <v>1547</v>
      </c>
      <c r="B766" s="25"/>
      <c r="C766" s="26" t="s">
        <v>1548</v>
      </c>
      <c r="D766" s="27" t="s">
        <v>73</v>
      </c>
      <c r="E766" s="28">
        <v>34.770000000000003</v>
      </c>
      <c r="F766" s="28">
        <v>38.270000000000003</v>
      </c>
      <c r="G766" s="28">
        <v>73.040000000000006</v>
      </c>
      <c r="H766" s="2">
        <v>9</v>
      </c>
    </row>
    <row r="767" spans="1:8" ht="15" x14ac:dyDescent="0.2">
      <c r="A767" s="25" t="s">
        <v>1549</v>
      </c>
      <c r="B767" s="25"/>
      <c r="C767" s="26" t="s">
        <v>1550</v>
      </c>
      <c r="D767" s="27" t="s">
        <v>73</v>
      </c>
      <c r="E767" s="28">
        <v>47.93</v>
      </c>
      <c r="F767" s="28">
        <v>60.56</v>
      </c>
      <c r="G767" s="28">
        <v>108.49</v>
      </c>
      <c r="H767" s="2">
        <v>9</v>
      </c>
    </row>
    <row r="768" spans="1:8" ht="15" x14ac:dyDescent="0.2">
      <c r="A768" s="25" t="s">
        <v>1551</v>
      </c>
      <c r="B768" s="25"/>
      <c r="C768" s="26" t="s">
        <v>1552</v>
      </c>
      <c r="D768" s="27" t="s">
        <v>73</v>
      </c>
      <c r="E768" s="28">
        <v>105.73</v>
      </c>
      <c r="F768" s="28">
        <v>98.27</v>
      </c>
      <c r="G768" s="28">
        <v>204</v>
      </c>
      <c r="H768" s="2">
        <v>9</v>
      </c>
    </row>
    <row r="769" spans="1:8" ht="15" x14ac:dyDescent="0.2">
      <c r="A769" s="25" t="s">
        <v>1553</v>
      </c>
      <c r="B769" s="25"/>
      <c r="C769" s="26" t="s">
        <v>1554</v>
      </c>
      <c r="D769" s="27" t="s">
        <v>73</v>
      </c>
      <c r="E769" s="28">
        <v>152.91</v>
      </c>
      <c r="F769" s="28">
        <v>121.19</v>
      </c>
      <c r="G769" s="28">
        <v>274.10000000000002</v>
      </c>
      <c r="H769" s="2">
        <v>9</v>
      </c>
    </row>
    <row r="770" spans="1:8" ht="15" x14ac:dyDescent="0.2">
      <c r="A770" s="25" t="s">
        <v>1555</v>
      </c>
      <c r="B770" s="25"/>
      <c r="C770" s="26" t="s">
        <v>1556</v>
      </c>
      <c r="D770" s="27" t="s">
        <v>73</v>
      </c>
      <c r="E770" s="28">
        <v>130.34</v>
      </c>
      <c r="F770" s="28">
        <v>60.56</v>
      </c>
      <c r="G770" s="28">
        <v>190.9</v>
      </c>
      <c r="H770" s="2">
        <v>9</v>
      </c>
    </row>
    <row r="771" spans="1:8" ht="15" x14ac:dyDescent="0.2">
      <c r="A771" s="25" t="s">
        <v>1557</v>
      </c>
      <c r="B771" s="25"/>
      <c r="C771" s="26" t="s">
        <v>1558</v>
      </c>
      <c r="D771" s="27" t="s">
        <v>73</v>
      </c>
      <c r="E771" s="28">
        <v>295.14999999999998</v>
      </c>
      <c r="F771" s="28">
        <v>98.27</v>
      </c>
      <c r="G771" s="28">
        <v>393.42</v>
      </c>
      <c r="H771" s="2">
        <v>9</v>
      </c>
    </row>
    <row r="772" spans="1:8" ht="15" x14ac:dyDescent="0.2">
      <c r="A772" s="25" t="s">
        <v>1559</v>
      </c>
      <c r="B772" s="25"/>
      <c r="C772" s="26" t="s">
        <v>1560</v>
      </c>
      <c r="D772" s="27"/>
      <c r="E772" s="28"/>
      <c r="F772" s="28"/>
      <c r="G772" s="28"/>
      <c r="H772" s="2">
        <v>5</v>
      </c>
    </row>
    <row r="773" spans="1:8" ht="15" x14ac:dyDescent="0.2">
      <c r="A773" s="25" t="s">
        <v>1561</v>
      </c>
      <c r="B773" s="25"/>
      <c r="C773" s="26" t="s">
        <v>1562</v>
      </c>
      <c r="D773" s="27" t="s">
        <v>73</v>
      </c>
      <c r="E773" s="28">
        <v>119.92</v>
      </c>
      <c r="F773" s="28">
        <v>53.97</v>
      </c>
      <c r="G773" s="28">
        <v>173.89</v>
      </c>
      <c r="H773" s="2">
        <v>9</v>
      </c>
    </row>
    <row r="774" spans="1:8" ht="15" x14ac:dyDescent="0.2">
      <c r="A774" s="25" t="s">
        <v>1563</v>
      </c>
      <c r="B774" s="25"/>
      <c r="C774" s="26" t="s">
        <v>1564</v>
      </c>
      <c r="D774" s="27" t="s">
        <v>73</v>
      </c>
      <c r="E774" s="28">
        <v>226.26</v>
      </c>
      <c r="F774" s="28">
        <v>101.8</v>
      </c>
      <c r="G774" s="28">
        <v>328.06</v>
      </c>
      <c r="H774" s="2">
        <v>9</v>
      </c>
    </row>
    <row r="775" spans="1:8" ht="15" x14ac:dyDescent="0.2">
      <c r="A775" s="25" t="s">
        <v>1565</v>
      </c>
      <c r="B775" s="25"/>
      <c r="C775" s="26" t="s">
        <v>1566</v>
      </c>
      <c r="D775" s="27" t="s">
        <v>73</v>
      </c>
      <c r="E775" s="28">
        <v>468.55</v>
      </c>
      <c r="F775" s="28">
        <v>142.38</v>
      </c>
      <c r="G775" s="28">
        <v>610.92999999999995</v>
      </c>
      <c r="H775" s="2">
        <v>9</v>
      </c>
    </row>
    <row r="776" spans="1:8" ht="15" x14ac:dyDescent="0.2">
      <c r="A776" s="25" t="s">
        <v>1567</v>
      </c>
      <c r="B776" s="25"/>
      <c r="C776" s="26" t="s">
        <v>1568</v>
      </c>
      <c r="D776" s="27"/>
      <c r="E776" s="28"/>
      <c r="F776" s="28"/>
      <c r="G776" s="28"/>
      <c r="H776" s="2">
        <v>5</v>
      </c>
    </row>
    <row r="777" spans="1:8" ht="30" x14ac:dyDescent="0.2">
      <c r="A777" s="25" t="s">
        <v>1569</v>
      </c>
      <c r="B777" s="25"/>
      <c r="C777" s="26" t="s">
        <v>1570</v>
      </c>
      <c r="D777" s="27" t="s">
        <v>73</v>
      </c>
      <c r="E777" s="28">
        <v>34.909999999999997</v>
      </c>
      <c r="F777" s="28">
        <v>27.4</v>
      </c>
      <c r="G777" s="28">
        <v>62.31</v>
      </c>
      <c r="H777" s="2">
        <v>9</v>
      </c>
    </row>
    <row r="778" spans="1:8" ht="30" x14ac:dyDescent="0.2">
      <c r="A778" s="25" t="s">
        <v>1571</v>
      </c>
      <c r="B778" s="25"/>
      <c r="C778" s="26" t="s">
        <v>1572</v>
      </c>
      <c r="D778" s="27" t="s">
        <v>73</v>
      </c>
      <c r="E778" s="28">
        <v>44.94</v>
      </c>
      <c r="F778" s="28">
        <v>29.74</v>
      </c>
      <c r="G778" s="28">
        <v>74.680000000000007</v>
      </c>
      <c r="H778" s="2">
        <v>9</v>
      </c>
    </row>
    <row r="779" spans="1:8" ht="30" x14ac:dyDescent="0.2">
      <c r="A779" s="25" t="s">
        <v>1573</v>
      </c>
      <c r="B779" s="25"/>
      <c r="C779" s="26" t="s">
        <v>1574</v>
      </c>
      <c r="D779" s="27" t="s">
        <v>73</v>
      </c>
      <c r="E779" s="28">
        <v>51.36</v>
      </c>
      <c r="F779" s="28">
        <v>31.91</v>
      </c>
      <c r="G779" s="28">
        <v>83.27</v>
      </c>
      <c r="H779" s="2">
        <v>9</v>
      </c>
    </row>
    <row r="780" spans="1:8" ht="15" x14ac:dyDescent="0.2">
      <c r="A780" s="25" t="s">
        <v>1575</v>
      </c>
      <c r="B780" s="25"/>
      <c r="C780" s="26" t="s">
        <v>1576</v>
      </c>
      <c r="D780" s="27"/>
      <c r="E780" s="28"/>
      <c r="F780" s="28"/>
      <c r="G780" s="28"/>
      <c r="H780" s="2">
        <v>5</v>
      </c>
    </row>
    <row r="781" spans="1:8" ht="30" x14ac:dyDescent="0.2">
      <c r="A781" s="25" t="s">
        <v>1577</v>
      </c>
      <c r="B781" s="25"/>
      <c r="C781" s="26" t="s">
        <v>1578</v>
      </c>
      <c r="D781" s="27" t="s">
        <v>73</v>
      </c>
      <c r="E781" s="28">
        <v>41.03</v>
      </c>
      <c r="F781" s="28">
        <v>29.74</v>
      </c>
      <c r="G781" s="28">
        <v>70.77</v>
      </c>
      <c r="H781" s="2">
        <v>9</v>
      </c>
    </row>
    <row r="782" spans="1:8" ht="30" x14ac:dyDescent="0.2">
      <c r="A782" s="25" t="s">
        <v>1579</v>
      </c>
      <c r="B782" s="25"/>
      <c r="C782" s="26" t="s">
        <v>1580</v>
      </c>
      <c r="D782" s="27" t="s">
        <v>73</v>
      </c>
      <c r="E782" s="28">
        <v>51.04</v>
      </c>
      <c r="F782" s="28">
        <v>31.91</v>
      </c>
      <c r="G782" s="28">
        <v>82.95</v>
      </c>
      <c r="H782" s="2">
        <v>9</v>
      </c>
    </row>
    <row r="783" spans="1:8" ht="15" x14ac:dyDescent="0.2">
      <c r="A783" s="25" t="s">
        <v>1581</v>
      </c>
      <c r="B783" s="25"/>
      <c r="C783" s="26" t="s">
        <v>1582</v>
      </c>
      <c r="D783" s="27"/>
      <c r="E783" s="28"/>
      <c r="F783" s="28"/>
      <c r="G783" s="28"/>
      <c r="H783" s="2">
        <v>5</v>
      </c>
    </row>
    <row r="784" spans="1:8" ht="30" x14ac:dyDescent="0.2">
      <c r="A784" s="25" t="s">
        <v>1583</v>
      </c>
      <c r="B784" s="25"/>
      <c r="C784" s="26" t="s">
        <v>1584</v>
      </c>
      <c r="D784" s="27" t="s">
        <v>73</v>
      </c>
      <c r="E784" s="28">
        <v>37.380000000000003</v>
      </c>
      <c r="F784" s="28">
        <v>27.4</v>
      </c>
      <c r="G784" s="28">
        <v>64.78</v>
      </c>
      <c r="H784" s="2">
        <v>9</v>
      </c>
    </row>
    <row r="785" spans="1:8" ht="30" x14ac:dyDescent="0.2">
      <c r="A785" s="25" t="s">
        <v>1585</v>
      </c>
      <c r="B785" s="25"/>
      <c r="C785" s="26" t="s">
        <v>1586</v>
      </c>
      <c r="D785" s="27" t="s">
        <v>73</v>
      </c>
      <c r="E785" s="28">
        <v>44.87</v>
      </c>
      <c r="F785" s="28">
        <v>29.74</v>
      </c>
      <c r="G785" s="28">
        <v>74.61</v>
      </c>
      <c r="H785" s="2">
        <v>9</v>
      </c>
    </row>
    <row r="786" spans="1:8" ht="30" x14ac:dyDescent="0.2">
      <c r="A786" s="25" t="s">
        <v>1587</v>
      </c>
      <c r="B786" s="25"/>
      <c r="C786" s="26" t="s">
        <v>1588</v>
      </c>
      <c r="D786" s="27" t="s">
        <v>73</v>
      </c>
      <c r="E786" s="28">
        <v>58.22</v>
      </c>
      <c r="F786" s="28">
        <v>30.41</v>
      </c>
      <c r="G786" s="28">
        <v>88.63</v>
      </c>
      <c r="H786" s="2">
        <v>9</v>
      </c>
    </row>
    <row r="787" spans="1:8" ht="15" x14ac:dyDescent="0.2">
      <c r="A787" s="25" t="s">
        <v>1589</v>
      </c>
      <c r="B787" s="25"/>
      <c r="C787" s="26" t="s">
        <v>1590</v>
      </c>
      <c r="D787" s="27"/>
      <c r="E787" s="28"/>
      <c r="F787" s="28"/>
      <c r="G787" s="28"/>
      <c r="H787" s="2">
        <v>5</v>
      </c>
    </row>
    <row r="788" spans="1:8" ht="30" x14ac:dyDescent="0.2">
      <c r="A788" s="25" t="s">
        <v>1591</v>
      </c>
      <c r="B788" s="25"/>
      <c r="C788" s="26" t="s">
        <v>1592</v>
      </c>
      <c r="D788" s="27" t="s">
        <v>73</v>
      </c>
      <c r="E788" s="28">
        <v>51.49</v>
      </c>
      <c r="F788" s="28">
        <v>33.479999999999997</v>
      </c>
      <c r="G788" s="28">
        <v>84.97</v>
      </c>
      <c r="H788" s="2">
        <v>9</v>
      </c>
    </row>
    <row r="789" spans="1:8" ht="30" x14ac:dyDescent="0.2">
      <c r="A789" s="25" t="s">
        <v>1593</v>
      </c>
      <c r="B789" s="25"/>
      <c r="C789" s="26" t="s">
        <v>1594</v>
      </c>
      <c r="D789" s="27" t="s">
        <v>73</v>
      </c>
      <c r="E789" s="28">
        <v>69.44</v>
      </c>
      <c r="F789" s="28">
        <v>34.32</v>
      </c>
      <c r="G789" s="28">
        <v>103.76</v>
      </c>
      <c r="H789" s="2">
        <v>9</v>
      </c>
    </row>
    <row r="790" spans="1:8" ht="30" x14ac:dyDescent="0.2">
      <c r="A790" s="25" t="s">
        <v>1595</v>
      </c>
      <c r="B790" s="25"/>
      <c r="C790" s="26" t="s">
        <v>1596</v>
      </c>
      <c r="D790" s="27" t="s">
        <v>73</v>
      </c>
      <c r="E790" s="28">
        <v>57.99</v>
      </c>
      <c r="F790" s="28">
        <v>44.32</v>
      </c>
      <c r="G790" s="28">
        <v>102.31</v>
      </c>
      <c r="H790" s="2">
        <v>9</v>
      </c>
    </row>
    <row r="791" spans="1:8" ht="30" x14ac:dyDescent="0.2">
      <c r="A791" s="25" t="s">
        <v>1597</v>
      </c>
      <c r="B791" s="25"/>
      <c r="C791" s="26" t="s">
        <v>1598</v>
      </c>
      <c r="D791" s="27" t="s">
        <v>73</v>
      </c>
      <c r="E791" s="28">
        <v>76.069999999999993</v>
      </c>
      <c r="F791" s="28">
        <v>47.25</v>
      </c>
      <c r="G791" s="28">
        <v>123.32</v>
      </c>
      <c r="H791" s="2">
        <v>9</v>
      </c>
    </row>
    <row r="792" spans="1:8" ht="15" x14ac:dyDescent="0.2">
      <c r="A792" s="25" t="s">
        <v>1599</v>
      </c>
      <c r="B792" s="25"/>
      <c r="C792" s="26" t="s">
        <v>1600</v>
      </c>
      <c r="D792" s="27"/>
      <c r="E792" s="28"/>
      <c r="F792" s="28"/>
      <c r="G792" s="28"/>
      <c r="H792" s="2">
        <v>5</v>
      </c>
    </row>
    <row r="793" spans="1:8" ht="30" x14ac:dyDescent="0.2">
      <c r="A793" s="25" t="s">
        <v>1601</v>
      </c>
      <c r="B793" s="25"/>
      <c r="C793" s="26" t="s">
        <v>1602</v>
      </c>
      <c r="D793" s="27" t="s">
        <v>73</v>
      </c>
      <c r="E793" s="28">
        <v>93.12</v>
      </c>
      <c r="F793" s="28">
        <v>12.98</v>
      </c>
      <c r="G793" s="28">
        <v>106.1</v>
      </c>
      <c r="H793" s="2">
        <v>9</v>
      </c>
    </row>
    <row r="794" spans="1:8" ht="30" x14ac:dyDescent="0.2">
      <c r="A794" s="25" t="s">
        <v>1603</v>
      </c>
      <c r="B794" s="25"/>
      <c r="C794" s="26" t="s">
        <v>1604</v>
      </c>
      <c r="D794" s="27" t="s">
        <v>73</v>
      </c>
      <c r="E794" s="28">
        <v>108.31</v>
      </c>
      <c r="F794" s="28">
        <v>13.32</v>
      </c>
      <c r="G794" s="28">
        <v>121.63</v>
      </c>
      <c r="H794" s="2">
        <v>9</v>
      </c>
    </row>
    <row r="795" spans="1:8" ht="30" x14ac:dyDescent="0.2">
      <c r="A795" s="25" t="s">
        <v>1605</v>
      </c>
      <c r="B795" s="25"/>
      <c r="C795" s="26" t="s">
        <v>1606</v>
      </c>
      <c r="D795" s="27" t="s">
        <v>73</v>
      </c>
      <c r="E795" s="28">
        <v>134.9</v>
      </c>
      <c r="F795" s="28">
        <v>13.49</v>
      </c>
      <c r="G795" s="28">
        <v>148.38999999999999</v>
      </c>
      <c r="H795" s="2">
        <v>9</v>
      </c>
    </row>
    <row r="796" spans="1:8" ht="30" x14ac:dyDescent="0.2">
      <c r="A796" s="25" t="s">
        <v>1607</v>
      </c>
      <c r="B796" s="25"/>
      <c r="C796" s="26" t="s">
        <v>1608</v>
      </c>
      <c r="D796" s="27" t="s">
        <v>73</v>
      </c>
      <c r="E796" s="28">
        <v>179.4</v>
      </c>
      <c r="F796" s="28">
        <v>13.99</v>
      </c>
      <c r="G796" s="28">
        <v>193.39</v>
      </c>
      <c r="H796" s="2">
        <v>9</v>
      </c>
    </row>
    <row r="797" spans="1:8" ht="15" x14ac:dyDescent="0.2">
      <c r="A797" s="25" t="s">
        <v>1609</v>
      </c>
      <c r="B797" s="25"/>
      <c r="C797" s="26" t="s">
        <v>1610</v>
      </c>
      <c r="D797" s="27"/>
      <c r="E797" s="28"/>
      <c r="F797" s="28"/>
      <c r="G797" s="28"/>
      <c r="H797" s="2">
        <v>5</v>
      </c>
    </row>
    <row r="798" spans="1:8" ht="15" x14ac:dyDescent="0.2">
      <c r="A798" s="25" t="s">
        <v>1611</v>
      </c>
      <c r="B798" s="25"/>
      <c r="C798" s="26" t="s">
        <v>1612</v>
      </c>
      <c r="D798" s="27" t="s">
        <v>156</v>
      </c>
      <c r="E798" s="28">
        <v>1039.1199999999999</v>
      </c>
      <c r="F798" s="28">
        <v>707.26</v>
      </c>
      <c r="G798" s="28">
        <v>1746.38</v>
      </c>
      <c r="H798" s="2">
        <v>9</v>
      </c>
    </row>
    <row r="799" spans="1:8" ht="15" x14ac:dyDescent="0.2">
      <c r="A799" s="25" t="s">
        <v>1613</v>
      </c>
      <c r="B799" s="25"/>
      <c r="C799" s="26" t="s">
        <v>1614</v>
      </c>
      <c r="D799" s="27" t="s">
        <v>131</v>
      </c>
      <c r="E799" s="28">
        <v>3.64</v>
      </c>
      <c r="F799" s="28">
        <v>6.4</v>
      </c>
      <c r="G799" s="28">
        <v>10.039999999999999</v>
      </c>
      <c r="H799" s="2">
        <v>9</v>
      </c>
    </row>
    <row r="800" spans="1:8" ht="15" x14ac:dyDescent="0.2">
      <c r="A800" s="25" t="s">
        <v>1615</v>
      </c>
      <c r="B800" s="25"/>
      <c r="C800" s="26" t="s">
        <v>1616</v>
      </c>
      <c r="D800" s="27"/>
      <c r="E800" s="28"/>
      <c r="F800" s="28"/>
      <c r="G800" s="28"/>
      <c r="H800" s="2">
        <v>5</v>
      </c>
    </row>
    <row r="801" spans="1:8" ht="30" x14ac:dyDescent="0.2">
      <c r="A801" s="25" t="s">
        <v>1617</v>
      </c>
      <c r="B801" s="25"/>
      <c r="C801" s="26" t="s">
        <v>1618</v>
      </c>
      <c r="D801" s="27" t="s">
        <v>73</v>
      </c>
      <c r="E801" s="28">
        <v>127.05</v>
      </c>
      <c r="F801" s="28">
        <v>67.28</v>
      </c>
      <c r="G801" s="28">
        <v>194.33</v>
      </c>
      <c r="H801" s="2">
        <v>9</v>
      </c>
    </row>
    <row r="802" spans="1:8" ht="30" x14ac:dyDescent="0.2">
      <c r="A802" s="25" t="s">
        <v>1619</v>
      </c>
      <c r="B802" s="25"/>
      <c r="C802" s="26" t="s">
        <v>1620</v>
      </c>
      <c r="D802" s="27" t="s">
        <v>73</v>
      </c>
      <c r="E802" s="28">
        <v>126.79</v>
      </c>
      <c r="F802" s="28">
        <v>55.84</v>
      </c>
      <c r="G802" s="28">
        <v>182.63</v>
      </c>
      <c r="H802" s="2">
        <v>9</v>
      </c>
    </row>
    <row r="803" spans="1:8" ht="30" x14ac:dyDescent="0.2">
      <c r="A803" s="25" t="s">
        <v>1621</v>
      </c>
      <c r="B803" s="25"/>
      <c r="C803" s="26" t="s">
        <v>1622</v>
      </c>
      <c r="D803" s="27" t="s">
        <v>73</v>
      </c>
      <c r="E803" s="28">
        <v>145.34</v>
      </c>
      <c r="F803" s="28">
        <v>55.83</v>
      </c>
      <c r="G803" s="28">
        <v>201.17</v>
      </c>
      <c r="H803" s="2">
        <v>9</v>
      </c>
    </row>
    <row r="804" spans="1:8" ht="30" x14ac:dyDescent="0.2">
      <c r="A804" s="25" t="s">
        <v>1623</v>
      </c>
      <c r="B804" s="25"/>
      <c r="C804" s="26" t="s">
        <v>1624</v>
      </c>
      <c r="D804" s="27" t="s">
        <v>73</v>
      </c>
      <c r="E804" s="28">
        <v>1531.55</v>
      </c>
      <c r="F804" s="28">
        <v>151.46</v>
      </c>
      <c r="G804" s="28">
        <v>1683.01</v>
      </c>
      <c r="H804" s="2">
        <v>9</v>
      </c>
    </row>
    <row r="805" spans="1:8" ht="30" x14ac:dyDescent="0.2">
      <c r="A805" s="25" t="s">
        <v>1625</v>
      </c>
      <c r="B805" s="25"/>
      <c r="C805" s="26" t="s">
        <v>1626</v>
      </c>
      <c r="D805" s="27" t="s">
        <v>73</v>
      </c>
      <c r="E805" s="28">
        <v>1062.3699999999999</v>
      </c>
      <c r="F805" s="28">
        <v>100.57</v>
      </c>
      <c r="G805" s="28">
        <v>1162.94</v>
      </c>
      <c r="H805" s="2">
        <v>9</v>
      </c>
    </row>
    <row r="806" spans="1:8" ht="15" x14ac:dyDescent="0.2">
      <c r="A806" s="25" t="s">
        <v>1627</v>
      </c>
      <c r="B806" s="25"/>
      <c r="C806" s="26" t="s">
        <v>1628</v>
      </c>
      <c r="D806" s="27"/>
      <c r="E806" s="28"/>
      <c r="F806" s="28"/>
      <c r="G806" s="28"/>
      <c r="H806" s="2">
        <v>5</v>
      </c>
    </row>
    <row r="807" spans="1:8" ht="30" x14ac:dyDescent="0.2">
      <c r="A807" s="25" t="s">
        <v>1629</v>
      </c>
      <c r="B807" s="25"/>
      <c r="C807" s="26" t="s">
        <v>1630</v>
      </c>
      <c r="D807" s="27" t="s">
        <v>73</v>
      </c>
      <c r="E807" s="28">
        <v>847.59</v>
      </c>
      <c r="F807" s="28">
        <v>65.13</v>
      </c>
      <c r="G807" s="28">
        <v>912.72</v>
      </c>
      <c r="H807" s="2">
        <v>9</v>
      </c>
    </row>
    <row r="808" spans="1:8" ht="30" x14ac:dyDescent="0.2">
      <c r="A808" s="25" t="s">
        <v>1631</v>
      </c>
      <c r="B808" s="25"/>
      <c r="C808" s="26" t="s">
        <v>1632</v>
      </c>
      <c r="D808" s="27" t="s">
        <v>73</v>
      </c>
      <c r="E808" s="28">
        <v>229.88</v>
      </c>
      <c r="F808" s="28"/>
      <c r="G808" s="28">
        <v>229.88</v>
      </c>
      <c r="H808" s="2">
        <v>9</v>
      </c>
    </row>
    <row r="809" spans="1:8" ht="45" x14ac:dyDescent="0.2">
      <c r="A809" s="25" t="s">
        <v>1633</v>
      </c>
      <c r="B809" s="25"/>
      <c r="C809" s="26" t="s">
        <v>1634</v>
      </c>
      <c r="D809" s="27" t="s">
        <v>73</v>
      </c>
      <c r="E809" s="28">
        <v>622.91999999999996</v>
      </c>
      <c r="F809" s="28"/>
      <c r="G809" s="28">
        <v>622.91999999999996</v>
      </c>
      <c r="H809" s="2">
        <v>9</v>
      </c>
    </row>
    <row r="810" spans="1:8" ht="30" x14ac:dyDescent="0.2">
      <c r="A810" s="25" t="s">
        <v>1635</v>
      </c>
      <c r="B810" s="25"/>
      <c r="C810" s="26" t="s">
        <v>1636</v>
      </c>
      <c r="D810" s="27" t="s">
        <v>73</v>
      </c>
      <c r="E810" s="28">
        <v>973.96</v>
      </c>
      <c r="F810" s="28">
        <v>65.13</v>
      </c>
      <c r="G810" s="28">
        <v>1039.0899999999999</v>
      </c>
      <c r="H810" s="2">
        <v>9</v>
      </c>
    </row>
    <row r="811" spans="1:8" ht="30" x14ac:dyDescent="0.2">
      <c r="A811" s="25" t="s">
        <v>1637</v>
      </c>
      <c r="B811" s="25"/>
      <c r="C811" s="26" t="s">
        <v>1638</v>
      </c>
      <c r="D811" s="27" t="s">
        <v>73</v>
      </c>
      <c r="E811" s="28">
        <v>136.33000000000001</v>
      </c>
      <c r="F811" s="28"/>
      <c r="G811" s="28">
        <v>136.33000000000001</v>
      </c>
      <c r="H811" s="2">
        <v>9</v>
      </c>
    </row>
    <row r="812" spans="1:8" ht="45" x14ac:dyDescent="0.2">
      <c r="A812" s="25" t="s">
        <v>1639</v>
      </c>
      <c r="B812" s="25"/>
      <c r="C812" s="26" t="s">
        <v>1640</v>
      </c>
      <c r="D812" s="27" t="s">
        <v>73</v>
      </c>
      <c r="E812" s="28">
        <v>193.97</v>
      </c>
      <c r="F812" s="28"/>
      <c r="G812" s="28">
        <v>193.97</v>
      </c>
      <c r="H812" s="2">
        <v>9</v>
      </c>
    </row>
    <row r="813" spans="1:8" ht="45" x14ac:dyDescent="0.2">
      <c r="A813" s="25" t="s">
        <v>1641</v>
      </c>
      <c r="B813" s="25"/>
      <c r="C813" s="26" t="s">
        <v>1642</v>
      </c>
      <c r="D813" s="27" t="s">
        <v>73</v>
      </c>
      <c r="E813" s="28">
        <v>156.25</v>
      </c>
      <c r="F813" s="28"/>
      <c r="G813" s="28">
        <v>156.25</v>
      </c>
      <c r="H813" s="2">
        <v>9</v>
      </c>
    </row>
    <row r="814" spans="1:8" ht="45" x14ac:dyDescent="0.2">
      <c r="A814" s="25" t="s">
        <v>1643</v>
      </c>
      <c r="B814" s="25"/>
      <c r="C814" s="26" t="s">
        <v>1644</v>
      </c>
      <c r="D814" s="27" t="s">
        <v>73</v>
      </c>
      <c r="E814" s="28">
        <v>171.18</v>
      </c>
      <c r="F814" s="28"/>
      <c r="G814" s="28">
        <v>171.18</v>
      </c>
      <c r="H814" s="2">
        <v>9</v>
      </c>
    </row>
    <row r="815" spans="1:8" ht="30" x14ac:dyDescent="0.2">
      <c r="A815" s="25" t="s">
        <v>1645</v>
      </c>
      <c r="B815" s="25"/>
      <c r="C815" s="26" t="s">
        <v>1646</v>
      </c>
      <c r="D815" s="27" t="s">
        <v>73</v>
      </c>
      <c r="E815" s="28">
        <v>136.83000000000001</v>
      </c>
      <c r="F815" s="28"/>
      <c r="G815" s="28">
        <v>136.83000000000001</v>
      </c>
      <c r="H815" s="2">
        <v>9</v>
      </c>
    </row>
    <row r="816" spans="1:8" ht="45" x14ac:dyDescent="0.2">
      <c r="A816" s="25" t="s">
        <v>1647</v>
      </c>
      <c r="B816" s="25"/>
      <c r="C816" s="26" t="s">
        <v>1648</v>
      </c>
      <c r="D816" s="27" t="s">
        <v>73</v>
      </c>
      <c r="E816" s="28">
        <v>131.82</v>
      </c>
      <c r="F816" s="28"/>
      <c r="G816" s="28">
        <v>131.82</v>
      </c>
      <c r="H816" s="2">
        <v>9</v>
      </c>
    </row>
    <row r="817" spans="1:8" ht="45" x14ac:dyDescent="0.2">
      <c r="A817" s="25" t="s">
        <v>1649</v>
      </c>
      <c r="B817" s="25"/>
      <c r="C817" s="26" t="s">
        <v>1650</v>
      </c>
      <c r="D817" s="27" t="s">
        <v>73</v>
      </c>
      <c r="E817" s="28">
        <v>176.39</v>
      </c>
      <c r="F817" s="28"/>
      <c r="G817" s="28">
        <v>176.39</v>
      </c>
      <c r="H817" s="2">
        <v>9</v>
      </c>
    </row>
    <row r="818" spans="1:8" ht="30" x14ac:dyDescent="0.2">
      <c r="A818" s="25" t="s">
        <v>1651</v>
      </c>
      <c r="B818" s="25"/>
      <c r="C818" s="26" t="s">
        <v>1652</v>
      </c>
      <c r="D818" s="27" t="s">
        <v>73</v>
      </c>
      <c r="E818" s="28">
        <v>117.37</v>
      </c>
      <c r="F818" s="28"/>
      <c r="G818" s="28">
        <v>117.37</v>
      </c>
      <c r="H818" s="2">
        <v>9</v>
      </c>
    </row>
    <row r="819" spans="1:8" ht="45" x14ac:dyDescent="0.2">
      <c r="A819" s="25" t="s">
        <v>1653</v>
      </c>
      <c r="B819" s="25"/>
      <c r="C819" s="26" t="s">
        <v>1654</v>
      </c>
      <c r="D819" s="27" t="s">
        <v>73</v>
      </c>
      <c r="E819" s="28">
        <v>178.02</v>
      </c>
      <c r="F819" s="28"/>
      <c r="G819" s="28">
        <v>178.02</v>
      </c>
      <c r="H819" s="2">
        <v>9</v>
      </c>
    </row>
    <row r="820" spans="1:8" ht="45" x14ac:dyDescent="0.2">
      <c r="A820" s="25" t="s">
        <v>1655</v>
      </c>
      <c r="B820" s="25"/>
      <c r="C820" s="26" t="s">
        <v>1656</v>
      </c>
      <c r="D820" s="27" t="s">
        <v>73</v>
      </c>
      <c r="E820" s="28">
        <v>203.94</v>
      </c>
      <c r="F820" s="28"/>
      <c r="G820" s="28">
        <v>203.94</v>
      </c>
      <c r="H820" s="2">
        <v>9</v>
      </c>
    </row>
    <row r="821" spans="1:8" ht="45" x14ac:dyDescent="0.2">
      <c r="A821" s="25" t="s">
        <v>1657</v>
      </c>
      <c r="B821" s="25"/>
      <c r="C821" s="26" t="s">
        <v>1658</v>
      </c>
      <c r="D821" s="27" t="s">
        <v>73</v>
      </c>
      <c r="E821" s="28">
        <v>961.59</v>
      </c>
      <c r="F821" s="28"/>
      <c r="G821" s="28">
        <v>961.59</v>
      </c>
      <c r="H821" s="2">
        <v>9</v>
      </c>
    </row>
    <row r="822" spans="1:8" ht="45" x14ac:dyDescent="0.2">
      <c r="A822" s="25" t="s">
        <v>1659</v>
      </c>
      <c r="B822" s="25"/>
      <c r="C822" s="26" t="s">
        <v>1660</v>
      </c>
      <c r="D822" s="27" t="s">
        <v>73</v>
      </c>
      <c r="E822" s="28">
        <v>663</v>
      </c>
      <c r="F822" s="28"/>
      <c r="G822" s="28">
        <v>663</v>
      </c>
      <c r="H822" s="2">
        <v>9</v>
      </c>
    </row>
    <row r="823" spans="1:8" ht="45" x14ac:dyDescent="0.2">
      <c r="A823" s="25" t="s">
        <v>1661</v>
      </c>
      <c r="B823" s="25"/>
      <c r="C823" s="26" t="s">
        <v>1662</v>
      </c>
      <c r="D823" s="27" t="s">
        <v>73</v>
      </c>
      <c r="E823" s="28">
        <v>1245.1400000000001</v>
      </c>
      <c r="F823" s="28"/>
      <c r="G823" s="28">
        <v>1245.1400000000001</v>
      </c>
      <c r="H823" s="2">
        <v>9</v>
      </c>
    </row>
    <row r="824" spans="1:8" ht="30" x14ac:dyDescent="0.2">
      <c r="A824" s="25" t="s">
        <v>1663</v>
      </c>
      <c r="B824" s="25"/>
      <c r="C824" s="26" t="s">
        <v>1664</v>
      </c>
      <c r="D824" s="27" t="s">
        <v>73</v>
      </c>
      <c r="E824" s="28">
        <v>318.97000000000003</v>
      </c>
      <c r="F824" s="28">
        <v>60.43</v>
      </c>
      <c r="G824" s="28">
        <v>379.4</v>
      </c>
      <c r="H824" s="2">
        <v>9</v>
      </c>
    </row>
    <row r="825" spans="1:8" ht="45" x14ac:dyDescent="0.2">
      <c r="A825" s="25" t="s">
        <v>1665</v>
      </c>
      <c r="B825" s="25"/>
      <c r="C825" s="26" t="s">
        <v>1666</v>
      </c>
      <c r="D825" s="27" t="s">
        <v>73</v>
      </c>
      <c r="E825" s="28">
        <v>222.65</v>
      </c>
      <c r="F825" s="28"/>
      <c r="G825" s="28">
        <v>222.65</v>
      </c>
      <c r="H825" s="2">
        <v>9</v>
      </c>
    </row>
    <row r="826" spans="1:8" ht="45" x14ac:dyDescent="0.2">
      <c r="A826" s="25" t="s">
        <v>1667</v>
      </c>
      <c r="B826" s="25"/>
      <c r="C826" s="26" t="s">
        <v>1668</v>
      </c>
      <c r="D826" s="27" t="s">
        <v>73</v>
      </c>
      <c r="E826" s="28">
        <v>220.91</v>
      </c>
      <c r="F826" s="28"/>
      <c r="G826" s="28">
        <v>220.91</v>
      </c>
      <c r="H826" s="2">
        <v>9</v>
      </c>
    </row>
    <row r="827" spans="1:8" ht="45" x14ac:dyDescent="0.2">
      <c r="A827" s="25" t="s">
        <v>1669</v>
      </c>
      <c r="B827" s="25"/>
      <c r="C827" s="26" t="s">
        <v>1670</v>
      </c>
      <c r="D827" s="27" t="s">
        <v>73</v>
      </c>
      <c r="E827" s="28">
        <v>223.84</v>
      </c>
      <c r="F827" s="28"/>
      <c r="G827" s="28">
        <v>223.84</v>
      </c>
      <c r="H827" s="2">
        <v>9</v>
      </c>
    </row>
    <row r="828" spans="1:8" ht="45" x14ac:dyDescent="0.2">
      <c r="A828" s="25" t="s">
        <v>1671</v>
      </c>
      <c r="B828" s="25"/>
      <c r="C828" s="26" t="s">
        <v>1672</v>
      </c>
      <c r="D828" s="27" t="s">
        <v>73</v>
      </c>
      <c r="E828" s="28">
        <v>189.69</v>
      </c>
      <c r="F828" s="28"/>
      <c r="G828" s="28">
        <v>189.69</v>
      </c>
      <c r="H828" s="2">
        <v>9</v>
      </c>
    </row>
    <row r="829" spans="1:8" ht="45" x14ac:dyDescent="0.2">
      <c r="A829" s="25" t="s">
        <v>1673</v>
      </c>
      <c r="B829" s="25"/>
      <c r="C829" s="26" t="s">
        <v>1674</v>
      </c>
      <c r="D829" s="27" t="s">
        <v>73</v>
      </c>
      <c r="E829" s="28">
        <v>233.18</v>
      </c>
      <c r="F829" s="28"/>
      <c r="G829" s="28">
        <v>233.18</v>
      </c>
      <c r="H829" s="2">
        <v>9</v>
      </c>
    </row>
    <row r="830" spans="1:8" ht="45" x14ac:dyDescent="0.2">
      <c r="A830" s="25" t="s">
        <v>1675</v>
      </c>
      <c r="B830" s="25"/>
      <c r="C830" s="26" t="s">
        <v>1676</v>
      </c>
      <c r="D830" s="27" t="s">
        <v>73</v>
      </c>
      <c r="E830" s="28">
        <v>247.67</v>
      </c>
      <c r="F830" s="28"/>
      <c r="G830" s="28">
        <v>247.67</v>
      </c>
      <c r="H830" s="2">
        <v>9</v>
      </c>
    </row>
    <row r="831" spans="1:8" ht="15" x14ac:dyDescent="0.2">
      <c r="A831" s="25" t="s">
        <v>1677</v>
      </c>
      <c r="B831" s="25"/>
      <c r="C831" s="26" t="s">
        <v>1678</v>
      </c>
      <c r="D831" s="27"/>
      <c r="E831" s="28"/>
      <c r="F831" s="28"/>
      <c r="G831" s="28"/>
      <c r="H831" s="2">
        <v>5</v>
      </c>
    </row>
    <row r="832" spans="1:8" ht="30" x14ac:dyDescent="0.2">
      <c r="A832" s="25" t="s">
        <v>1679</v>
      </c>
      <c r="B832" s="25"/>
      <c r="C832" s="26" t="s">
        <v>1680</v>
      </c>
      <c r="D832" s="27" t="s">
        <v>73</v>
      </c>
      <c r="E832" s="28">
        <v>105.41</v>
      </c>
      <c r="F832" s="28">
        <v>108.23</v>
      </c>
      <c r="G832" s="28">
        <v>213.64</v>
      </c>
      <c r="H832" s="2">
        <v>9</v>
      </c>
    </row>
    <row r="833" spans="1:8" ht="15" x14ac:dyDescent="0.2">
      <c r="A833" s="25" t="s">
        <v>1681</v>
      </c>
      <c r="B833" s="25"/>
      <c r="C833" s="26" t="s">
        <v>1682</v>
      </c>
      <c r="D833" s="27"/>
      <c r="E833" s="28"/>
      <c r="F833" s="28"/>
      <c r="G833" s="28"/>
      <c r="H833" s="2">
        <v>5</v>
      </c>
    </row>
    <row r="834" spans="1:8" ht="30" x14ac:dyDescent="0.2">
      <c r="A834" s="25" t="s">
        <v>1683</v>
      </c>
      <c r="B834" s="25"/>
      <c r="C834" s="26" t="s">
        <v>1684</v>
      </c>
      <c r="D834" s="27" t="s">
        <v>73</v>
      </c>
      <c r="E834" s="28"/>
      <c r="F834" s="28">
        <v>37.4</v>
      </c>
      <c r="G834" s="28">
        <v>37.4</v>
      </c>
      <c r="H834" s="2">
        <v>9</v>
      </c>
    </row>
    <row r="835" spans="1:8" ht="30" x14ac:dyDescent="0.2">
      <c r="A835" s="25" t="s">
        <v>1685</v>
      </c>
      <c r="B835" s="25"/>
      <c r="C835" s="26" t="s">
        <v>1686</v>
      </c>
      <c r="D835" s="27" t="s">
        <v>21</v>
      </c>
      <c r="E835" s="28">
        <v>2.52</v>
      </c>
      <c r="F835" s="28">
        <v>5.13</v>
      </c>
      <c r="G835" s="28">
        <v>7.65</v>
      </c>
      <c r="H835" s="2">
        <v>9</v>
      </c>
    </row>
    <row r="836" spans="1:8" ht="30" x14ac:dyDescent="0.2">
      <c r="A836" s="25" t="s">
        <v>1687</v>
      </c>
      <c r="B836" s="25"/>
      <c r="C836" s="26" t="s">
        <v>1688</v>
      </c>
      <c r="D836" s="27" t="s">
        <v>21</v>
      </c>
      <c r="E836" s="28">
        <v>2.94</v>
      </c>
      <c r="F836" s="28">
        <v>5.13</v>
      </c>
      <c r="G836" s="28">
        <v>8.07</v>
      </c>
      <c r="H836" s="2">
        <v>9</v>
      </c>
    </row>
    <row r="837" spans="1:8" ht="30" x14ac:dyDescent="0.2">
      <c r="A837" s="25" t="s">
        <v>1689</v>
      </c>
      <c r="B837" s="25"/>
      <c r="C837" s="26" t="s">
        <v>1690</v>
      </c>
      <c r="D837" s="27" t="s">
        <v>21</v>
      </c>
      <c r="E837" s="28">
        <v>3.75</v>
      </c>
      <c r="F837" s="28">
        <v>5.13</v>
      </c>
      <c r="G837" s="28">
        <v>8.8800000000000008</v>
      </c>
      <c r="H837" s="2">
        <v>9</v>
      </c>
    </row>
    <row r="838" spans="1:8" ht="30" x14ac:dyDescent="0.2">
      <c r="A838" s="25" t="s">
        <v>1691</v>
      </c>
      <c r="B838" s="25"/>
      <c r="C838" s="26" t="s">
        <v>1692</v>
      </c>
      <c r="D838" s="27" t="s">
        <v>21</v>
      </c>
      <c r="E838" s="28">
        <v>4.0199999999999996</v>
      </c>
      <c r="F838" s="28">
        <v>5.13</v>
      </c>
      <c r="G838" s="28">
        <v>9.15</v>
      </c>
      <c r="H838" s="2">
        <v>9</v>
      </c>
    </row>
    <row r="839" spans="1:8" ht="30" x14ac:dyDescent="0.2">
      <c r="A839" s="25" t="s">
        <v>1693</v>
      </c>
      <c r="B839" s="25"/>
      <c r="C839" s="26" t="s">
        <v>1694</v>
      </c>
      <c r="D839" s="27" t="s">
        <v>21</v>
      </c>
      <c r="E839" s="28">
        <v>5.33</v>
      </c>
      <c r="F839" s="28">
        <v>5.13</v>
      </c>
      <c r="G839" s="28">
        <v>10.46</v>
      </c>
      <c r="H839" s="2">
        <v>9</v>
      </c>
    </row>
    <row r="840" spans="1:8" ht="30" x14ac:dyDescent="0.2">
      <c r="A840" s="25" t="s">
        <v>1695</v>
      </c>
      <c r="B840" s="25"/>
      <c r="C840" s="26" t="s">
        <v>1696</v>
      </c>
      <c r="D840" s="27"/>
      <c r="E840" s="28"/>
      <c r="F840" s="28"/>
      <c r="G840" s="28"/>
      <c r="H840" s="2">
        <v>2</v>
      </c>
    </row>
    <row r="841" spans="1:8" ht="15" x14ac:dyDescent="0.2">
      <c r="A841" s="25" t="s">
        <v>1697</v>
      </c>
      <c r="B841" s="25"/>
      <c r="C841" s="26" t="s">
        <v>1698</v>
      </c>
      <c r="D841" s="27"/>
      <c r="E841" s="28"/>
      <c r="F841" s="28"/>
      <c r="G841" s="28"/>
      <c r="H841" s="2">
        <v>5</v>
      </c>
    </row>
    <row r="842" spans="1:8" ht="30" x14ac:dyDescent="0.2">
      <c r="A842" s="25" t="s">
        <v>1699</v>
      </c>
      <c r="B842" s="25"/>
      <c r="C842" s="26" t="s">
        <v>1700</v>
      </c>
      <c r="D842" s="27" t="s">
        <v>73</v>
      </c>
      <c r="E842" s="28">
        <v>99.34</v>
      </c>
      <c r="F842" s="28">
        <v>46.75</v>
      </c>
      <c r="G842" s="28">
        <v>146.09</v>
      </c>
      <c r="H842" s="2">
        <v>9</v>
      </c>
    </row>
    <row r="843" spans="1:8" ht="30" x14ac:dyDescent="0.2">
      <c r="A843" s="25" t="s">
        <v>1701</v>
      </c>
      <c r="B843" s="25"/>
      <c r="C843" s="26" t="s">
        <v>1702</v>
      </c>
      <c r="D843" s="27" t="s">
        <v>73</v>
      </c>
      <c r="E843" s="28">
        <v>106.62</v>
      </c>
      <c r="F843" s="28">
        <v>48.62</v>
      </c>
      <c r="G843" s="28">
        <v>155.24</v>
      </c>
      <c r="H843" s="2">
        <v>9</v>
      </c>
    </row>
    <row r="844" spans="1:8" ht="30" x14ac:dyDescent="0.2">
      <c r="A844" s="25" t="s">
        <v>1703</v>
      </c>
      <c r="B844" s="25"/>
      <c r="C844" s="26" t="s">
        <v>1704</v>
      </c>
      <c r="D844" s="27" t="s">
        <v>73</v>
      </c>
      <c r="E844" s="28">
        <v>113.89</v>
      </c>
      <c r="F844" s="28">
        <v>50.49</v>
      </c>
      <c r="G844" s="28">
        <v>164.38</v>
      </c>
      <c r="H844" s="2">
        <v>9</v>
      </c>
    </row>
    <row r="845" spans="1:8" ht="30" x14ac:dyDescent="0.2">
      <c r="A845" s="25" t="s">
        <v>1705</v>
      </c>
      <c r="B845" s="25"/>
      <c r="C845" s="26" t="s">
        <v>1706</v>
      </c>
      <c r="D845" s="27" t="s">
        <v>73</v>
      </c>
      <c r="E845" s="28">
        <v>125</v>
      </c>
      <c r="F845" s="28">
        <v>54.23</v>
      </c>
      <c r="G845" s="28">
        <v>179.23</v>
      </c>
      <c r="H845" s="2">
        <v>9</v>
      </c>
    </row>
    <row r="846" spans="1:8" ht="30" x14ac:dyDescent="0.2">
      <c r="A846" s="25" t="s">
        <v>1707</v>
      </c>
      <c r="B846" s="25"/>
      <c r="C846" s="26" t="s">
        <v>1708</v>
      </c>
      <c r="D846" s="27" t="s">
        <v>73</v>
      </c>
      <c r="E846" s="28">
        <v>67.88</v>
      </c>
      <c r="F846" s="28">
        <v>35.53</v>
      </c>
      <c r="G846" s="28">
        <v>103.41</v>
      </c>
      <c r="H846" s="2">
        <v>9</v>
      </c>
    </row>
    <row r="847" spans="1:8" ht="30" x14ac:dyDescent="0.2">
      <c r="A847" s="25" t="s">
        <v>1709</v>
      </c>
      <c r="B847" s="25"/>
      <c r="C847" s="26" t="s">
        <v>1710</v>
      </c>
      <c r="D847" s="27" t="s">
        <v>73</v>
      </c>
      <c r="E847" s="28">
        <v>75.16</v>
      </c>
      <c r="F847" s="28">
        <v>37.4</v>
      </c>
      <c r="G847" s="28">
        <v>112.56</v>
      </c>
      <c r="H847" s="2">
        <v>9</v>
      </c>
    </row>
    <row r="848" spans="1:8" ht="30" x14ac:dyDescent="0.2">
      <c r="A848" s="25" t="s">
        <v>1711</v>
      </c>
      <c r="B848" s="25"/>
      <c r="C848" s="26" t="s">
        <v>1712</v>
      </c>
      <c r="D848" s="27" t="s">
        <v>73</v>
      </c>
      <c r="E848" s="28">
        <v>82.44</v>
      </c>
      <c r="F848" s="28">
        <v>39.270000000000003</v>
      </c>
      <c r="G848" s="28">
        <v>121.71</v>
      </c>
      <c r="H848" s="2">
        <v>9</v>
      </c>
    </row>
    <row r="849" spans="1:8" ht="30" x14ac:dyDescent="0.2">
      <c r="A849" s="25" t="s">
        <v>1713</v>
      </c>
      <c r="B849" s="25"/>
      <c r="C849" s="26" t="s">
        <v>1714</v>
      </c>
      <c r="D849" s="27" t="s">
        <v>73</v>
      </c>
      <c r="E849" s="28">
        <v>90.08</v>
      </c>
      <c r="F849" s="28">
        <v>43.01</v>
      </c>
      <c r="G849" s="28">
        <v>133.09</v>
      </c>
      <c r="H849" s="2">
        <v>9</v>
      </c>
    </row>
    <row r="850" spans="1:8" ht="15" x14ac:dyDescent="0.2">
      <c r="A850" s="25" t="s">
        <v>1715</v>
      </c>
      <c r="B850" s="25"/>
      <c r="C850" s="26" t="s">
        <v>1716</v>
      </c>
      <c r="D850" s="27" t="s">
        <v>73</v>
      </c>
      <c r="E850" s="28">
        <v>76.91</v>
      </c>
      <c r="F850" s="28">
        <v>44.88</v>
      </c>
      <c r="G850" s="28">
        <v>121.79</v>
      </c>
      <c r="H850" s="2">
        <v>9</v>
      </c>
    </row>
    <row r="851" spans="1:8" ht="15" x14ac:dyDescent="0.2">
      <c r="A851" s="25" t="s">
        <v>1717</v>
      </c>
      <c r="B851" s="25"/>
      <c r="C851" s="26" t="s">
        <v>1718</v>
      </c>
      <c r="D851" s="27" t="s">
        <v>73</v>
      </c>
      <c r="E851" s="28">
        <v>57.45</v>
      </c>
      <c r="F851" s="28">
        <v>33.659999999999997</v>
      </c>
      <c r="G851" s="28">
        <v>91.11</v>
      </c>
      <c r="H851" s="2">
        <v>9</v>
      </c>
    </row>
    <row r="852" spans="1:8" ht="15" x14ac:dyDescent="0.2">
      <c r="A852" s="25" t="s">
        <v>1719</v>
      </c>
      <c r="B852" s="25"/>
      <c r="C852" s="26" t="s">
        <v>1720</v>
      </c>
      <c r="D852" s="27" t="s">
        <v>73</v>
      </c>
      <c r="E852" s="28">
        <v>70.19</v>
      </c>
      <c r="F852" s="28">
        <v>24.31</v>
      </c>
      <c r="G852" s="28">
        <v>94.5</v>
      </c>
      <c r="H852" s="2">
        <v>9</v>
      </c>
    </row>
    <row r="853" spans="1:8" ht="30" x14ac:dyDescent="0.2">
      <c r="A853" s="25" t="s">
        <v>1721</v>
      </c>
      <c r="B853" s="25"/>
      <c r="C853" s="26" t="s">
        <v>1722</v>
      </c>
      <c r="D853" s="27" t="s">
        <v>73</v>
      </c>
      <c r="E853" s="28">
        <v>21.64</v>
      </c>
      <c r="F853" s="28">
        <v>4.7699999999999996</v>
      </c>
      <c r="G853" s="28">
        <v>26.41</v>
      </c>
      <c r="H853" s="2">
        <v>9</v>
      </c>
    </row>
    <row r="854" spans="1:8" ht="15" x14ac:dyDescent="0.2">
      <c r="A854" s="25" t="s">
        <v>1723</v>
      </c>
      <c r="B854" s="25"/>
      <c r="C854" s="26" t="s">
        <v>1724</v>
      </c>
      <c r="D854" s="27" t="s">
        <v>73</v>
      </c>
      <c r="E854" s="28">
        <v>13.69</v>
      </c>
      <c r="F854" s="28">
        <v>4.7699999999999996</v>
      </c>
      <c r="G854" s="28">
        <v>18.46</v>
      </c>
      <c r="H854" s="2">
        <v>9</v>
      </c>
    </row>
    <row r="855" spans="1:8" ht="15" x14ac:dyDescent="0.2">
      <c r="A855" s="25" t="s">
        <v>1725</v>
      </c>
      <c r="B855" s="25"/>
      <c r="C855" s="26" t="s">
        <v>1726</v>
      </c>
      <c r="D855" s="27"/>
      <c r="E855" s="28"/>
      <c r="F855" s="28"/>
      <c r="G855" s="28"/>
      <c r="H855" s="2">
        <v>5</v>
      </c>
    </row>
    <row r="856" spans="1:8" ht="30" x14ac:dyDescent="0.2">
      <c r="A856" s="25" t="s">
        <v>1727</v>
      </c>
      <c r="B856" s="25"/>
      <c r="C856" s="26" t="s">
        <v>1728</v>
      </c>
      <c r="D856" s="27" t="s">
        <v>592</v>
      </c>
      <c r="E856" s="28">
        <v>18.47</v>
      </c>
      <c r="F856" s="28"/>
      <c r="G856" s="28">
        <v>18.47</v>
      </c>
      <c r="H856" s="2">
        <v>9</v>
      </c>
    </row>
    <row r="857" spans="1:8" ht="30" x14ac:dyDescent="0.2">
      <c r="A857" s="25" t="s">
        <v>1729</v>
      </c>
      <c r="B857" s="25"/>
      <c r="C857" s="26" t="s">
        <v>1730</v>
      </c>
      <c r="D857" s="27" t="s">
        <v>592</v>
      </c>
      <c r="E857" s="28"/>
      <c r="F857" s="28">
        <v>4.83</v>
      </c>
      <c r="G857" s="28">
        <v>4.83</v>
      </c>
      <c r="H857" s="2">
        <v>9</v>
      </c>
    </row>
    <row r="858" spans="1:8" ht="30" x14ac:dyDescent="0.2">
      <c r="A858" s="25" t="s">
        <v>1731</v>
      </c>
      <c r="B858" s="25"/>
      <c r="C858" s="26" t="s">
        <v>1732</v>
      </c>
      <c r="D858" s="27" t="s">
        <v>592</v>
      </c>
      <c r="E858" s="28">
        <v>20.97</v>
      </c>
      <c r="F858" s="28"/>
      <c r="G858" s="28">
        <v>20.97</v>
      </c>
      <c r="H858" s="2">
        <v>9</v>
      </c>
    </row>
    <row r="859" spans="1:8" ht="30" x14ac:dyDescent="0.2">
      <c r="A859" s="25" t="s">
        <v>1733</v>
      </c>
      <c r="B859" s="25"/>
      <c r="C859" s="26" t="s">
        <v>1734</v>
      </c>
      <c r="D859" s="27" t="s">
        <v>592</v>
      </c>
      <c r="E859" s="28">
        <v>17</v>
      </c>
      <c r="F859" s="28"/>
      <c r="G859" s="28">
        <v>17</v>
      </c>
      <c r="H859" s="2">
        <v>9</v>
      </c>
    </row>
    <row r="860" spans="1:8" ht="30" x14ac:dyDescent="0.2">
      <c r="A860" s="25" t="s">
        <v>1735</v>
      </c>
      <c r="B860" s="25"/>
      <c r="C860" s="26" t="s">
        <v>1736</v>
      </c>
      <c r="D860" s="27" t="s">
        <v>592</v>
      </c>
      <c r="E860" s="28">
        <v>18.350000000000001</v>
      </c>
      <c r="F860" s="28"/>
      <c r="G860" s="28">
        <v>18.350000000000001</v>
      </c>
      <c r="H860" s="2">
        <v>9</v>
      </c>
    </row>
    <row r="861" spans="1:8" ht="30" x14ac:dyDescent="0.2">
      <c r="A861" s="25" t="s">
        <v>1737</v>
      </c>
      <c r="B861" s="25"/>
      <c r="C861" s="26" t="s">
        <v>1738</v>
      </c>
      <c r="D861" s="27" t="s">
        <v>592</v>
      </c>
      <c r="E861" s="28">
        <v>15.59</v>
      </c>
      <c r="F861" s="28">
        <v>4.83</v>
      </c>
      <c r="G861" s="28">
        <v>20.420000000000002</v>
      </c>
      <c r="H861" s="2">
        <v>9</v>
      </c>
    </row>
    <row r="862" spans="1:8" ht="15" x14ac:dyDescent="0.2">
      <c r="A862" s="25" t="s">
        <v>1739</v>
      </c>
      <c r="B862" s="25"/>
      <c r="C862" s="26" t="s">
        <v>1740</v>
      </c>
      <c r="D862" s="27"/>
      <c r="E862" s="28"/>
      <c r="F862" s="28"/>
      <c r="G862" s="28"/>
      <c r="H862" s="2">
        <v>5</v>
      </c>
    </row>
    <row r="863" spans="1:8" ht="30" x14ac:dyDescent="0.2">
      <c r="A863" s="25" t="s">
        <v>1741</v>
      </c>
      <c r="B863" s="25"/>
      <c r="C863" s="26" t="s">
        <v>1742</v>
      </c>
      <c r="D863" s="27" t="s">
        <v>156</v>
      </c>
      <c r="E863" s="28">
        <v>3109.65</v>
      </c>
      <c r="F863" s="28">
        <v>720.36</v>
      </c>
      <c r="G863" s="28">
        <v>3830.01</v>
      </c>
      <c r="H863" s="2">
        <v>9</v>
      </c>
    </row>
    <row r="864" spans="1:8" ht="30" x14ac:dyDescent="0.2">
      <c r="A864" s="25" t="s">
        <v>1743</v>
      </c>
      <c r="B864" s="25"/>
      <c r="C864" s="26" t="s">
        <v>1744</v>
      </c>
      <c r="D864" s="27" t="s">
        <v>156</v>
      </c>
      <c r="E864" s="28">
        <v>3015.88</v>
      </c>
      <c r="F864" s="28">
        <v>794.71</v>
      </c>
      <c r="G864" s="28">
        <v>3810.59</v>
      </c>
      <c r="H864" s="2">
        <v>9</v>
      </c>
    </row>
    <row r="865" spans="1:8" ht="30" x14ac:dyDescent="0.2">
      <c r="A865" s="25" t="s">
        <v>1745</v>
      </c>
      <c r="B865" s="25"/>
      <c r="C865" s="26" t="s">
        <v>1746</v>
      </c>
      <c r="D865" s="27" t="s">
        <v>156</v>
      </c>
      <c r="E865" s="28">
        <v>2659.87</v>
      </c>
      <c r="F865" s="28">
        <v>684.89</v>
      </c>
      <c r="G865" s="28">
        <v>3344.76</v>
      </c>
      <c r="H865" s="2">
        <v>9</v>
      </c>
    </row>
    <row r="866" spans="1:8" ht="30" x14ac:dyDescent="0.2">
      <c r="A866" s="25" t="s">
        <v>1747</v>
      </c>
      <c r="B866" s="25"/>
      <c r="C866" s="26" t="s">
        <v>1748</v>
      </c>
      <c r="D866" s="27" t="s">
        <v>156</v>
      </c>
      <c r="E866" s="28">
        <v>2406.84</v>
      </c>
      <c r="F866" s="28">
        <v>677.98</v>
      </c>
      <c r="G866" s="28">
        <v>3084.82</v>
      </c>
      <c r="H866" s="2">
        <v>9</v>
      </c>
    </row>
    <row r="867" spans="1:8" ht="30" x14ac:dyDescent="0.2">
      <c r="A867" s="25" t="s">
        <v>1749</v>
      </c>
      <c r="B867" s="25"/>
      <c r="C867" s="26" t="s">
        <v>1750</v>
      </c>
      <c r="D867" s="27" t="s">
        <v>156</v>
      </c>
      <c r="E867" s="28">
        <v>2635.78</v>
      </c>
      <c r="F867" s="28">
        <v>726.4</v>
      </c>
      <c r="G867" s="28">
        <v>3362.18</v>
      </c>
      <c r="H867" s="2">
        <v>9</v>
      </c>
    </row>
    <row r="868" spans="1:8" ht="15" x14ac:dyDescent="0.2">
      <c r="A868" s="25" t="s">
        <v>1751</v>
      </c>
      <c r="B868" s="25"/>
      <c r="C868" s="26" t="s">
        <v>1752</v>
      </c>
      <c r="D868" s="27"/>
      <c r="E868" s="28"/>
      <c r="F868" s="28"/>
      <c r="G868" s="28"/>
      <c r="H868" s="2">
        <v>5</v>
      </c>
    </row>
    <row r="869" spans="1:8" ht="30" x14ac:dyDescent="0.2">
      <c r="A869" s="25" t="s">
        <v>1753</v>
      </c>
      <c r="B869" s="25"/>
      <c r="C869" s="26" t="s">
        <v>1754</v>
      </c>
      <c r="D869" s="27" t="s">
        <v>156</v>
      </c>
      <c r="E869" s="28">
        <v>3509.56</v>
      </c>
      <c r="F869" s="28">
        <v>1122</v>
      </c>
      <c r="G869" s="28">
        <v>4631.5600000000004</v>
      </c>
      <c r="H869" s="2">
        <v>9</v>
      </c>
    </row>
    <row r="870" spans="1:8" ht="30" x14ac:dyDescent="0.2">
      <c r="A870" s="25" t="s">
        <v>1755</v>
      </c>
      <c r="B870" s="25"/>
      <c r="C870" s="26" t="s">
        <v>1756</v>
      </c>
      <c r="D870" s="27" t="s">
        <v>131</v>
      </c>
      <c r="E870" s="28">
        <v>0.18</v>
      </c>
      <c r="F870" s="28">
        <v>5.23</v>
      </c>
      <c r="G870" s="28">
        <v>5.41</v>
      </c>
      <c r="H870" s="2">
        <v>9</v>
      </c>
    </row>
    <row r="871" spans="1:8" ht="30" x14ac:dyDescent="0.2">
      <c r="A871" s="25" t="s">
        <v>1757</v>
      </c>
      <c r="B871" s="25"/>
      <c r="C871" s="26" t="s">
        <v>1758</v>
      </c>
      <c r="D871" s="27" t="s">
        <v>131</v>
      </c>
      <c r="E871" s="28">
        <v>0.45</v>
      </c>
      <c r="F871" s="28">
        <v>13.84</v>
      </c>
      <c r="G871" s="28">
        <v>14.29</v>
      </c>
      <c r="H871" s="2">
        <v>9</v>
      </c>
    </row>
    <row r="872" spans="1:8" ht="15" x14ac:dyDescent="0.2">
      <c r="A872" s="25" t="s">
        <v>1759</v>
      </c>
      <c r="B872" s="25"/>
      <c r="C872" s="26" t="s">
        <v>1760</v>
      </c>
      <c r="D872" s="27"/>
      <c r="E872" s="28"/>
      <c r="F872" s="28"/>
      <c r="G872" s="28"/>
      <c r="H872" s="2">
        <v>2</v>
      </c>
    </row>
    <row r="873" spans="1:8" ht="15" x14ac:dyDescent="0.2">
      <c r="A873" s="25" t="s">
        <v>1761</v>
      </c>
      <c r="B873" s="25"/>
      <c r="C873" s="26" t="s">
        <v>1762</v>
      </c>
      <c r="D873" s="27"/>
      <c r="E873" s="28"/>
      <c r="F873" s="28"/>
      <c r="G873" s="28"/>
      <c r="H873" s="2">
        <v>5</v>
      </c>
    </row>
    <row r="874" spans="1:8" ht="15" x14ac:dyDescent="0.2">
      <c r="A874" s="25" t="s">
        <v>1763</v>
      </c>
      <c r="B874" s="25"/>
      <c r="C874" s="26" t="s">
        <v>1764</v>
      </c>
      <c r="D874" s="27" t="s">
        <v>73</v>
      </c>
      <c r="E874" s="28">
        <v>26.88</v>
      </c>
      <c r="F874" s="28">
        <v>27.14</v>
      </c>
      <c r="G874" s="28">
        <v>54.02</v>
      </c>
      <c r="H874" s="2">
        <v>9</v>
      </c>
    </row>
    <row r="875" spans="1:8" ht="15" x14ac:dyDescent="0.2">
      <c r="A875" s="25" t="s">
        <v>1765</v>
      </c>
      <c r="B875" s="25"/>
      <c r="C875" s="26" t="s">
        <v>1766</v>
      </c>
      <c r="D875" s="27" t="s">
        <v>73</v>
      </c>
      <c r="E875" s="28">
        <v>52.48</v>
      </c>
      <c r="F875" s="28">
        <v>27.14</v>
      </c>
      <c r="G875" s="28">
        <v>79.62</v>
      </c>
      <c r="H875" s="2">
        <v>9</v>
      </c>
    </row>
    <row r="876" spans="1:8" ht="15" x14ac:dyDescent="0.2">
      <c r="A876" s="25" t="s">
        <v>1767</v>
      </c>
      <c r="B876" s="25"/>
      <c r="C876" s="26" t="s">
        <v>1768</v>
      </c>
      <c r="D876" s="27" t="s">
        <v>73</v>
      </c>
      <c r="E876" s="28">
        <v>32.96</v>
      </c>
      <c r="F876" s="28">
        <v>27.14</v>
      </c>
      <c r="G876" s="28">
        <v>60.1</v>
      </c>
      <c r="H876" s="2">
        <v>9</v>
      </c>
    </row>
    <row r="877" spans="1:8" ht="15" x14ac:dyDescent="0.2">
      <c r="A877" s="25" t="s">
        <v>1769</v>
      </c>
      <c r="B877" s="25"/>
      <c r="C877" s="26" t="s">
        <v>1770</v>
      </c>
      <c r="D877" s="27" t="s">
        <v>73</v>
      </c>
      <c r="E877" s="28">
        <v>79.38</v>
      </c>
      <c r="F877" s="28">
        <v>40.71</v>
      </c>
      <c r="G877" s="28">
        <v>120.09</v>
      </c>
      <c r="H877" s="2">
        <v>9</v>
      </c>
    </row>
    <row r="878" spans="1:8" ht="15" x14ac:dyDescent="0.2">
      <c r="A878" s="25" t="s">
        <v>1771</v>
      </c>
      <c r="B878" s="25"/>
      <c r="C878" s="26" t="s">
        <v>1772</v>
      </c>
      <c r="D878" s="27" t="s">
        <v>73</v>
      </c>
      <c r="E878" s="28">
        <v>89.91</v>
      </c>
      <c r="F878" s="28">
        <v>40.71</v>
      </c>
      <c r="G878" s="28">
        <v>130.62</v>
      </c>
      <c r="H878" s="2">
        <v>9</v>
      </c>
    </row>
    <row r="879" spans="1:8" ht="15" x14ac:dyDescent="0.2">
      <c r="A879" s="25" t="s">
        <v>1773</v>
      </c>
      <c r="B879" s="25"/>
      <c r="C879" s="26" t="s">
        <v>1774</v>
      </c>
      <c r="D879" s="27" t="s">
        <v>131</v>
      </c>
      <c r="E879" s="28">
        <v>0.91</v>
      </c>
      <c r="F879" s="28">
        <v>11.97</v>
      </c>
      <c r="G879" s="28">
        <v>12.88</v>
      </c>
      <c r="H879" s="2">
        <v>9</v>
      </c>
    </row>
    <row r="880" spans="1:8" ht="30" x14ac:dyDescent="0.2">
      <c r="A880" s="25" t="s">
        <v>1775</v>
      </c>
      <c r="B880" s="25"/>
      <c r="C880" s="26" t="s">
        <v>1776</v>
      </c>
      <c r="D880" s="27" t="s">
        <v>131</v>
      </c>
      <c r="E880" s="28">
        <v>12.45</v>
      </c>
      <c r="F880" s="28">
        <v>14.96</v>
      </c>
      <c r="G880" s="28">
        <v>27.41</v>
      </c>
      <c r="H880" s="2">
        <v>9</v>
      </c>
    </row>
    <row r="881" spans="1:8" ht="15" x14ac:dyDescent="0.2">
      <c r="A881" s="25" t="s">
        <v>1777</v>
      </c>
      <c r="B881" s="25"/>
      <c r="C881" s="26" t="s">
        <v>1778</v>
      </c>
      <c r="D881" s="27" t="s">
        <v>131</v>
      </c>
      <c r="E881" s="28">
        <v>18.66</v>
      </c>
      <c r="F881" s="28">
        <v>14.96</v>
      </c>
      <c r="G881" s="28">
        <v>33.619999999999997</v>
      </c>
      <c r="H881" s="2">
        <v>9</v>
      </c>
    </row>
    <row r="882" spans="1:8" ht="30" x14ac:dyDescent="0.2">
      <c r="A882" s="25" t="s">
        <v>1779</v>
      </c>
      <c r="B882" s="25"/>
      <c r="C882" s="26" t="s">
        <v>1780</v>
      </c>
      <c r="D882" s="27"/>
      <c r="E882" s="28"/>
      <c r="F882" s="28"/>
      <c r="G882" s="28"/>
      <c r="H882" s="2">
        <v>5</v>
      </c>
    </row>
    <row r="883" spans="1:8" ht="30" x14ac:dyDescent="0.2">
      <c r="A883" s="25" t="s">
        <v>1781</v>
      </c>
      <c r="B883" s="25"/>
      <c r="C883" s="26" t="s">
        <v>1782</v>
      </c>
      <c r="D883" s="27" t="s">
        <v>73</v>
      </c>
      <c r="E883" s="28">
        <v>45.12</v>
      </c>
      <c r="F883" s="28">
        <v>14.96</v>
      </c>
      <c r="G883" s="28">
        <v>60.08</v>
      </c>
      <c r="H883" s="2">
        <v>9</v>
      </c>
    </row>
    <row r="884" spans="1:8" ht="30" x14ac:dyDescent="0.2">
      <c r="A884" s="25" t="s">
        <v>1783</v>
      </c>
      <c r="B884" s="25"/>
      <c r="C884" s="26" t="s">
        <v>1784</v>
      </c>
      <c r="D884" s="27" t="s">
        <v>73</v>
      </c>
      <c r="E884" s="28">
        <v>66.17</v>
      </c>
      <c r="F884" s="28">
        <v>14.96</v>
      </c>
      <c r="G884" s="28">
        <v>81.13</v>
      </c>
      <c r="H884" s="2">
        <v>9</v>
      </c>
    </row>
    <row r="885" spans="1:8" ht="30" x14ac:dyDescent="0.2">
      <c r="A885" s="25" t="s">
        <v>1785</v>
      </c>
      <c r="B885" s="25"/>
      <c r="C885" s="26" t="s">
        <v>1786</v>
      </c>
      <c r="D885" s="27" t="s">
        <v>73</v>
      </c>
      <c r="E885" s="28">
        <v>141.24</v>
      </c>
      <c r="F885" s="28">
        <v>14.96</v>
      </c>
      <c r="G885" s="28">
        <v>156.19999999999999</v>
      </c>
      <c r="H885" s="2">
        <v>9</v>
      </c>
    </row>
    <row r="886" spans="1:8" ht="30" x14ac:dyDescent="0.2">
      <c r="A886" s="25" t="s">
        <v>1787</v>
      </c>
      <c r="B886" s="25"/>
      <c r="C886" s="26" t="s">
        <v>1788</v>
      </c>
      <c r="D886" s="27" t="s">
        <v>73</v>
      </c>
      <c r="E886" s="28">
        <v>153.97</v>
      </c>
      <c r="F886" s="28">
        <v>14.96</v>
      </c>
      <c r="G886" s="28">
        <v>168.93</v>
      </c>
      <c r="H886" s="2">
        <v>9</v>
      </c>
    </row>
    <row r="887" spans="1:8" ht="30" x14ac:dyDescent="0.2">
      <c r="A887" s="25" t="s">
        <v>1789</v>
      </c>
      <c r="B887" s="25"/>
      <c r="C887" s="26" t="s">
        <v>1790</v>
      </c>
      <c r="D887" s="27" t="s">
        <v>131</v>
      </c>
      <c r="E887" s="28">
        <v>81.260000000000005</v>
      </c>
      <c r="F887" s="28">
        <v>7.48</v>
      </c>
      <c r="G887" s="28">
        <v>88.74</v>
      </c>
      <c r="H887" s="2">
        <v>9</v>
      </c>
    </row>
    <row r="888" spans="1:8" ht="30" x14ac:dyDescent="0.2">
      <c r="A888" s="25" t="s">
        <v>1791</v>
      </c>
      <c r="B888" s="25"/>
      <c r="C888" s="26" t="s">
        <v>1792</v>
      </c>
      <c r="D888" s="27" t="s">
        <v>131</v>
      </c>
      <c r="E888" s="28">
        <v>71.430000000000007</v>
      </c>
      <c r="F888" s="28">
        <v>7.48</v>
      </c>
      <c r="G888" s="28">
        <v>78.91</v>
      </c>
      <c r="H888" s="2">
        <v>9</v>
      </c>
    </row>
    <row r="889" spans="1:8" ht="30" x14ac:dyDescent="0.2">
      <c r="A889" s="25" t="s">
        <v>1793</v>
      </c>
      <c r="B889" s="25"/>
      <c r="C889" s="26" t="s">
        <v>1794</v>
      </c>
      <c r="D889" s="27" t="s">
        <v>131</v>
      </c>
      <c r="E889" s="28">
        <v>113.14</v>
      </c>
      <c r="F889" s="28">
        <v>7.48</v>
      </c>
      <c r="G889" s="28">
        <v>120.62</v>
      </c>
      <c r="H889" s="2">
        <v>9</v>
      </c>
    </row>
    <row r="890" spans="1:8" ht="30" x14ac:dyDescent="0.2">
      <c r="A890" s="25" t="s">
        <v>1795</v>
      </c>
      <c r="B890" s="25"/>
      <c r="C890" s="26" t="s">
        <v>1796</v>
      </c>
      <c r="D890" s="27" t="s">
        <v>131</v>
      </c>
      <c r="E890" s="28">
        <v>160.54</v>
      </c>
      <c r="F890" s="28">
        <v>7.48</v>
      </c>
      <c r="G890" s="28">
        <v>168.02</v>
      </c>
      <c r="H890" s="2">
        <v>9</v>
      </c>
    </row>
    <row r="891" spans="1:8" ht="30" x14ac:dyDescent="0.2">
      <c r="A891" s="25" t="s">
        <v>1797</v>
      </c>
      <c r="B891" s="25"/>
      <c r="C891" s="26" t="s">
        <v>1798</v>
      </c>
      <c r="D891" s="27" t="s">
        <v>131</v>
      </c>
      <c r="E891" s="28">
        <v>50.29</v>
      </c>
      <c r="F891" s="28">
        <v>7.48</v>
      </c>
      <c r="G891" s="28">
        <v>57.77</v>
      </c>
      <c r="H891" s="2">
        <v>9</v>
      </c>
    </row>
    <row r="892" spans="1:8" ht="30" x14ac:dyDescent="0.2">
      <c r="A892" s="25" t="s">
        <v>1799</v>
      </c>
      <c r="B892" s="25"/>
      <c r="C892" s="26" t="s">
        <v>1800</v>
      </c>
      <c r="D892" s="27" t="s">
        <v>131</v>
      </c>
      <c r="E892" s="28">
        <v>81.89</v>
      </c>
      <c r="F892" s="28">
        <v>7.48</v>
      </c>
      <c r="G892" s="28">
        <v>89.37</v>
      </c>
      <c r="H892" s="2">
        <v>9</v>
      </c>
    </row>
    <row r="893" spans="1:8" ht="30" x14ac:dyDescent="0.2">
      <c r="A893" s="25" t="s">
        <v>1801</v>
      </c>
      <c r="B893" s="25"/>
      <c r="C893" s="26" t="s">
        <v>1802</v>
      </c>
      <c r="D893" s="27" t="s">
        <v>131</v>
      </c>
      <c r="E893" s="28">
        <v>69.569999999999993</v>
      </c>
      <c r="F893" s="28">
        <v>7.48</v>
      </c>
      <c r="G893" s="28">
        <v>77.05</v>
      </c>
      <c r="H893" s="2">
        <v>9</v>
      </c>
    </row>
    <row r="894" spans="1:8" ht="15" x14ac:dyDescent="0.2">
      <c r="A894" s="25" t="s">
        <v>1803</v>
      </c>
      <c r="B894" s="25"/>
      <c r="C894" s="26" t="s">
        <v>1804</v>
      </c>
      <c r="D894" s="27"/>
      <c r="E894" s="28"/>
      <c r="F894" s="28"/>
      <c r="G894" s="28"/>
      <c r="H894" s="2">
        <v>5</v>
      </c>
    </row>
    <row r="895" spans="1:8" ht="30" x14ac:dyDescent="0.2">
      <c r="A895" s="25" t="s">
        <v>1805</v>
      </c>
      <c r="B895" s="25"/>
      <c r="C895" s="26" t="s">
        <v>1806</v>
      </c>
      <c r="D895" s="27" t="s">
        <v>73</v>
      </c>
      <c r="E895" s="28">
        <v>80.31</v>
      </c>
      <c r="F895" s="28">
        <v>24.31</v>
      </c>
      <c r="G895" s="28">
        <v>104.62</v>
      </c>
      <c r="H895" s="2">
        <v>9</v>
      </c>
    </row>
    <row r="896" spans="1:8" ht="30" x14ac:dyDescent="0.2">
      <c r="A896" s="25" t="s">
        <v>1807</v>
      </c>
      <c r="B896" s="25"/>
      <c r="C896" s="26" t="s">
        <v>1808</v>
      </c>
      <c r="D896" s="27" t="s">
        <v>131</v>
      </c>
      <c r="E896" s="28">
        <v>115.57</v>
      </c>
      <c r="F896" s="28">
        <v>8.23</v>
      </c>
      <c r="G896" s="28">
        <v>123.8</v>
      </c>
      <c r="H896" s="2">
        <v>9</v>
      </c>
    </row>
    <row r="897" spans="1:8" ht="15" x14ac:dyDescent="0.2">
      <c r="A897" s="25" t="s">
        <v>1809</v>
      </c>
      <c r="B897" s="25"/>
      <c r="C897" s="26" t="s">
        <v>1810</v>
      </c>
      <c r="D897" s="27"/>
      <c r="E897" s="28"/>
      <c r="F897" s="28"/>
      <c r="G897" s="28"/>
      <c r="H897" s="2">
        <v>5</v>
      </c>
    </row>
    <row r="898" spans="1:8" ht="45" x14ac:dyDescent="0.2">
      <c r="A898" s="25" t="s">
        <v>1811</v>
      </c>
      <c r="B898" s="25"/>
      <c r="C898" s="26" t="s">
        <v>1812</v>
      </c>
      <c r="D898" s="27" t="s">
        <v>73</v>
      </c>
      <c r="E898" s="28">
        <v>151.66999999999999</v>
      </c>
      <c r="F898" s="28">
        <v>14.96</v>
      </c>
      <c r="G898" s="28">
        <v>166.63</v>
      </c>
      <c r="H898" s="2">
        <v>9</v>
      </c>
    </row>
    <row r="899" spans="1:8" ht="45" x14ac:dyDescent="0.2">
      <c r="A899" s="25" t="s">
        <v>1813</v>
      </c>
      <c r="B899" s="25"/>
      <c r="C899" s="26" t="s">
        <v>1814</v>
      </c>
      <c r="D899" s="27" t="s">
        <v>73</v>
      </c>
      <c r="E899" s="28">
        <v>230.84</v>
      </c>
      <c r="F899" s="28">
        <v>14.96</v>
      </c>
      <c r="G899" s="28">
        <v>245.8</v>
      </c>
      <c r="H899" s="2">
        <v>9</v>
      </c>
    </row>
    <row r="900" spans="1:8" ht="45" x14ac:dyDescent="0.2">
      <c r="A900" s="25" t="s">
        <v>1815</v>
      </c>
      <c r="B900" s="25"/>
      <c r="C900" s="26" t="s">
        <v>1816</v>
      </c>
      <c r="D900" s="27" t="s">
        <v>73</v>
      </c>
      <c r="E900" s="28">
        <v>138.4</v>
      </c>
      <c r="F900" s="28">
        <v>14.96</v>
      </c>
      <c r="G900" s="28">
        <v>153.36000000000001</v>
      </c>
      <c r="H900" s="2">
        <v>9</v>
      </c>
    </row>
    <row r="901" spans="1:8" ht="45" x14ac:dyDescent="0.2">
      <c r="A901" s="25" t="s">
        <v>1817</v>
      </c>
      <c r="B901" s="25"/>
      <c r="C901" s="26" t="s">
        <v>1818</v>
      </c>
      <c r="D901" s="27" t="s">
        <v>73</v>
      </c>
      <c r="E901" s="28">
        <v>123.85</v>
      </c>
      <c r="F901" s="28">
        <v>14.96</v>
      </c>
      <c r="G901" s="28">
        <v>138.81</v>
      </c>
      <c r="H901" s="2">
        <v>9</v>
      </c>
    </row>
    <row r="902" spans="1:8" ht="45" x14ac:dyDescent="0.2">
      <c r="A902" s="25" t="s">
        <v>1819</v>
      </c>
      <c r="B902" s="25"/>
      <c r="C902" s="26" t="s">
        <v>1820</v>
      </c>
      <c r="D902" s="27" t="s">
        <v>131</v>
      </c>
      <c r="E902" s="28">
        <v>105.55</v>
      </c>
      <c r="F902" s="28">
        <v>7.48</v>
      </c>
      <c r="G902" s="28">
        <v>113.03</v>
      </c>
      <c r="H902" s="2">
        <v>9</v>
      </c>
    </row>
    <row r="903" spans="1:8" ht="45" x14ac:dyDescent="0.2">
      <c r="A903" s="25" t="s">
        <v>1821</v>
      </c>
      <c r="B903" s="25"/>
      <c r="C903" s="26" t="s">
        <v>1822</v>
      </c>
      <c r="D903" s="27" t="s">
        <v>131</v>
      </c>
      <c r="E903" s="28">
        <v>119.24</v>
      </c>
      <c r="F903" s="28">
        <v>7.48</v>
      </c>
      <c r="G903" s="28">
        <v>126.72</v>
      </c>
      <c r="H903" s="2">
        <v>9</v>
      </c>
    </row>
    <row r="904" spans="1:8" ht="15" x14ac:dyDescent="0.2">
      <c r="A904" s="25" t="s">
        <v>1823</v>
      </c>
      <c r="B904" s="25"/>
      <c r="C904" s="26" t="s">
        <v>1824</v>
      </c>
      <c r="D904" s="27"/>
      <c r="E904" s="28"/>
      <c r="F904" s="28"/>
      <c r="G904" s="28"/>
      <c r="H904" s="2">
        <v>5</v>
      </c>
    </row>
    <row r="905" spans="1:8" ht="45" x14ac:dyDescent="0.2">
      <c r="A905" s="25" t="s">
        <v>1825</v>
      </c>
      <c r="B905" s="25"/>
      <c r="C905" s="26" t="s">
        <v>1826</v>
      </c>
      <c r="D905" s="27" t="s">
        <v>73</v>
      </c>
      <c r="E905" s="28">
        <v>252.03</v>
      </c>
      <c r="F905" s="28">
        <v>37.630000000000003</v>
      </c>
      <c r="G905" s="28">
        <v>289.66000000000003</v>
      </c>
      <c r="H905" s="2">
        <v>9</v>
      </c>
    </row>
    <row r="906" spans="1:8" ht="45" x14ac:dyDescent="0.2">
      <c r="A906" s="25" t="s">
        <v>1827</v>
      </c>
      <c r="B906" s="25"/>
      <c r="C906" s="26" t="s">
        <v>1828</v>
      </c>
      <c r="D906" s="27" t="s">
        <v>73</v>
      </c>
      <c r="E906" s="28">
        <v>257.8</v>
      </c>
      <c r="F906" s="28">
        <v>16.28</v>
      </c>
      <c r="G906" s="28">
        <v>274.08</v>
      </c>
      <c r="H906" s="2">
        <v>9</v>
      </c>
    </row>
    <row r="907" spans="1:8" ht="45" x14ac:dyDescent="0.2">
      <c r="A907" s="25" t="s">
        <v>1829</v>
      </c>
      <c r="B907" s="25"/>
      <c r="C907" s="26" t="s">
        <v>1830</v>
      </c>
      <c r="D907" s="27" t="s">
        <v>73</v>
      </c>
      <c r="E907" s="28">
        <v>169.63</v>
      </c>
      <c r="F907" s="28">
        <v>16.28</v>
      </c>
      <c r="G907" s="28">
        <v>185.91</v>
      </c>
      <c r="H907" s="2">
        <v>9</v>
      </c>
    </row>
    <row r="908" spans="1:8" ht="45" x14ac:dyDescent="0.2">
      <c r="A908" s="25" t="s">
        <v>1831</v>
      </c>
      <c r="B908" s="25"/>
      <c r="C908" s="26" t="s">
        <v>1832</v>
      </c>
      <c r="D908" s="27" t="s">
        <v>73</v>
      </c>
      <c r="E908" s="28">
        <v>164.17</v>
      </c>
      <c r="F908" s="28">
        <v>14.96</v>
      </c>
      <c r="G908" s="28">
        <v>179.13</v>
      </c>
      <c r="H908" s="2">
        <v>9</v>
      </c>
    </row>
    <row r="909" spans="1:8" ht="15" x14ac:dyDescent="0.2">
      <c r="A909" s="25" t="s">
        <v>1833</v>
      </c>
      <c r="B909" s="25"/>
      <c r="C909" s="26" t="s">
        <v>1834</v>
      </c>
      <c r="D909" s="27"/>
      <c r="E909" s="28"/>
      <c r="F909" s="28"/>
      <c r="G909" s="28"/>
      <c r="H909" s="2">
        <v>5</v>
      </c>
    </row>
    <row r="910" spans="1:8" ht="15" x14ac:dyDescent="0.2">
      <c r="A910" s="25" t="s">
        <v>1835</v>
      </c>
      <c r="B910" s="25"/>
      <c r="C910" s="26" t="s">
        <v>1836</v>
      </c>
      <c r="D910" s="27" t="s">
        <v>73</v>
      </c>
      <c r="E910" s="28">
        <v>79.099999999999994</v>
      </c>
      <c r="F910" s="28">
        <v>14.96</v>
      </c>
      <c r="G910" s="28">
        <v>94.06</v>
      </c>
      <c r="H910" s="2">
        <v>9</v>
      </c>
    </row>
    <row r="911" spans="1:8" ht="30" x14ac:dyDescent="0.2">
      <c r="A911" s="25" t="s">
        <v>1837</v>
      </c>
      <c r="B911" s="25"/>
      <c r="C911" s="26" t="s">
        <v>1838</v>
      </c>
      <c r="D911" s="27" t="s">
        <v>73</v>
      </c>
      <c r="E911" s="28">
        <v>113.69</v>
      </c>
      <c r="F911" s="28">
        <v>14.96</v>
      </c>
      <c r="G911" s="28">
        <v>128.65</v>
      </c>
      <c r="H911" s="2">
        <v>9</v>
      </c>
    </row>
    <row r="912" spans="1:8" ht="30" x14ac:dyDescent="0.2">
      <c r="A912" s="25" t="s">
        <v>1839</v>
      </c>
      <c r="B912" s="25"/>
      <c r="C912" s="26" t="s">
        <v>1840</v>
      </c>
      <c r="D912" s="27" t="s">
        <v>131</v>
      </c>
      <c r="E912" s="28">
        <v>154.77000000000001</v>
      </c>
      <c r="F912" s="28">
        <v>7.48</v>
      </c>
      <c r="G912" s="28">
        <v>162.25</v>
      </c>
      <c r="H912" s="2">
        <v>9</v>
      </c>
    </row>
    <row r="913" spans="1:8" ht="15" x14ac:dyDescent="0.2">
      <c r="A913" s="25" t="s">
        <v>1841</v>
      </c>
      <c r="B913" s="25"/>
      <c r="C913" s="26" t="s">
        <v>1842</v>
      </c>
      <c r="D913" s="27"/>
      <c r="E913" s="28"/>
      <c r="F913" s="28"/>
      <c r="G913" s="28"/>
      <c r="H913" s="2">
        <v>5</v>
      </c>
    </row>
    <row r="914" spans="1:8" ht="15" x14ac:dyDescent="0.2">
      <c r="A914" s="25" t="s">
        <v>1843</v>
      </c>
      <c r="B914" s="25"/>
      <c r="C914" s="26" t="s">
        <v>1844</v>
      </c>
      <c r="D914" s="27" t="s">
        <v>21</v>
      </c>
      <c r="E914" s="28">
        <v>70.69</v>
      </c>
      <c r="F914" s="28">
        <v>3.74</v>
      </c>
      <c r="G914" s="28">
        <v>74.430000000000007</v>
      </c>
      <c r="H914" s="2">
        <v>9</v>
      </c>
    </row>
    <row r="915" spans="1:8" ht="30" x14ac:dyDescent="0.2">
      <c r="A915" s="25" t="s">
        <v>1845</v>
      </c>
      <c r="B915" s="25"/>
      <c r="C915" s="26" t="s">
        <v>1846</v>
      </c>
      <c r="D915" s="27" t="s">
        <v>21</v>
      </c>
      <c r="E915" s="28">
        <v>70.69</v>
      </c>
      <c r="F915" s="28">
        <v>3.74</v>
      </c>
      <c r="G915" s="28">
        <v>74.430000000000007</v>
      </c>
      <c r="H915" s="2">
        <v>9</v>
      </c>
    </row>
    <row r="916" spans="1:8" ht="15" x14ac:dyDescent="0.2">
      <c r="A916" s="25" t="s">
        <v>1847</v>
      </c>
      <c r="B916" s="25"/>
      <c r="C916" s="26" t="s">
        <v>1848</v>
      </c>
      <c r="D916" s="27"/>
      <c r="E916" s="28"/>
      <c r="F916" s="28"/>
      <c r="G916" s="28"/>
      <c r="H916" s="2">
        <v>5</v>
      </c>
    </row>
    <row r="917" spans="1:8" ht="15" x14ac:dyDescent="0.2">
      <c r="A917" s="25" t="s">
        <v>1849</v>
      </c>
      <c r="B917" s="25"/>
      <c r="C917" s="26" t="s">
        <v>1850</v>
      </c>
      <c r="D917" s="27" t="s">
        <v>73</v>
      </c>
      <c r="E917" s="28">
        <v>752.67</v>
      </c>
      <c r="F917" s="28"/>
      <c r="G917" s="28">
        <v>752.67</v>
      </c>
      <c r="H917" s="2">
        <v>9</v>
      </c>
    </row>
    <row r="918" spans="1:8" ht="15" x14ac:dyDescent="0.2">
      <c r="A918" s="25" t="s">
        <v>1851</v>
      </c>
      <c r="B918" s="25"/>
      <c r="C918" s="26" t="s">
        <v>1852</v>
      </c>
      <c r="D918" s="27"/>
      <c r="E918" s="28"/>
      <c r="F918" s="28"/>
      <c r="G918" s="28"/>
      <c r="H918" s="2">
        <v>5</v>
      </c>
    </row>
    <row r="919" spans="1:8" ht="30" x14ac:dyDescent="0.2">
      <c r="A919" s="25" t="s">
        <v>1853</v>
      </c>
      <c r="B919" s="25"/>
      <c r="C919" s="26" t="s">
        <v>1854</v>
      </c>
      <c r="D919" s="27" t="s">
        <v>73</v>
      </c>
      <c r="E919" s="28">
        <v>150.13</v>
      </c>
      <c r="F919" s="28">
        <v>76.569999999999993</v>
      </c>
      <c r="G919" s="28">
        <v>226.7</v>
      </c>
      <c r="H919" s="2">
        <v>9</v>
      </c>
    </row>
    <row r="920" spans="1:8" ht="30" x14ac:dyDescent="0.2">
      <c r="A920" s="25" t="s">
        <v>1855</v>
      </c>
      <c r="B920" s="25"/>
      <c r="C920" s="26" t="s">
        <v>1856</v>
      </c>
      <c r="D920" s="27" t="s">
        <v>73</v>
      </c>
      <c r="E920" s="28">
        <v>243.37</v>
      </c>
      <c r="F920" s="28">
        <v>68.91</v>
      </c>
      <c r="G920" s="28">
        <v>312.27999999999997</v>
      </c>
      <c r="H920" s="2">
        <v>9</v>
      </c>
    </row>
    <row r="921" spans="1:8" ht="30" x14ac:dyDescent="0.2">
      <c r="A921" s="25" t="s">
        <v>1857</v>
      </c>
      <c r="B921" s="25"/>
      <c r="C921" s="26" t="s">
        <v>1858</v>
      </c>
      <c r="D921" s="27" t="s">
        <v>73</v>
      </c>
      <c r="E921" s="28">
        <v>247.55</v>
      </c>
      <c r="F921" s="28">
        <v>76.569999999999993</v>
      </c>
      <c r="G921" s="28">
        <v>324.12</v>
      </c>
      <c r="H921" s="2">
        <v>9</v>
      </c>
    </row>
    <row r="922" spans="1:8" ht="15" x14ac:dyDescent="0.2">
      <c r="A922" s="25" t="s">
        <v>1859</v>
      </c>
      <c r="B922" s="25"/>
      <c r="C922" s="26" t="s">
        <v>1860</v>
      </c>
      <c r="D922" s="27"/>
      <c r="E922" s="28"/>
      <c r="F922" s="28"/>
      <c r="G922" s="28"/>
      <c r="H922" s="2">
        <v>5</v>
      </c>
    </row>
    <row r="923" spans="1:8" ht="30" x14ac:dyDescent="0.2">
      <c r="A923" s="25" t="s">
        <v>1861</v>
      </c>
      <c r="B923" s="25"/>
      <c r="C923" s="26" t="s">
        <v>1862</v>
      </c>
      <c r="D923" s="27" t="s">
        <v>131</v>
      </c>
      <c r="E923" s="28">
        <v>56.25</v>
      </c>
      <c r="F923" s="28">
        <v>45.62</v>
      </c>
      <c r="G923" s="28">
        <v>101.87</v>
      </c>
      <c r="H923" s="2">
        <v>9</v>
      </c>
    </row>
    <row r="924" spans="1:8" ht="30" x14ac:dyDescent="0.2">
      <c r="A924" s="25" t="s">
        <v>1863</v>
      </c>
      <c r="B924" s="25"/>
      <c r="C924" s="26" t="s">
        <v>1864</v>
      </c>
      <c r="D924" s="27" t="s">
        <v>131</v>
      </c>
      <c r="E924" s="28">
        <v>86.78</v>
      </c>
      <c r="F924" s="28">
        <v>53.91</v>
      </c>
      <c r="G924" s="28">
        <v>140.69</v>
      </c>
      <c r="H924" s="2">
        <v>9</v>
      </c>
    </row>
    <row r="925" spans="1:8" ht="30" x14ac:dyDescent="0.2">
      <c r="A925" s="25" t="s">
        <v>1865</v>
      </c>
      <c r="B925" s="25"/>
      <c r="C925" s="26" t="s">
        <v>1866</v>
      </c>
      <c r="D925" s="27" t="s">
        <v>131</v>
      </c>
      <c r="E925" s="28">
        <v>173.95</v>
      </c>
      <c r="F925" s="28">
        <v>58.06</v>
      </c>
      <c r="G925" s="28">
        <v>232.01</v>
      </c>
      <c r="H925" s="2">
        <v>9</v>
      </c>
    </row>
    <row r="926" spans="1:8" ht="30" x14ac:dyDescent="0.2">
      <c r="A926" s="25" t="s">
        <v>1867</v>
      </c>
      <c r="B926" s="25"/>
      <c r="C926" s="26" t="s">
        <v>1868</v>
      </c>
      <c r="D926" s="27" t="s">
        <v>131</v>
      </c>
      <c r="E926" s="28">
        <v>45.5</v>
      </c>
      <c r="F926" s="28">
        <v>45.62</v>
      </c>
      <c r="G926" s="28">
        <v>91.12</v>
      </c>
      <c r="H926" s="2">
        <v>9</v>
      </c>
    </row>
    <row r="927" spans="1:8" ht="30" x14ac:dyDescent="0.2">
      <c r="A927" s="25" t="s">
        <v>1869</v>
      </c>
      <c r="B927" s="25"/>
      <c r="C927" s="26" t="s">
        <v>1870</v>
      </c>
      <c r="D927" s="27" t="s">
        <v>131</v>
      </c>
      <c r="E927" s="28">
        <v>67.930000000000007</v>
      </c>
      <c r="F927" s="28">
        <v>53.91</v>
      </c>
      <c r="G927" s="28">
        <v>121.84</v>
      </c>
      <c r="H927" s="2">
        <v>9</v>
      </c>
    </row>
    <row r="928" spans="1:8" ht="15" x14ac:dyDescent="0.2">
      <c r="A928" s="25" t="s">
        <v>1871</v>
      </c>
      <c r="B928" s="25"/>
      <c r="C928" s="26" t="s">
        <v>1872</v>
      </c>
      <c r="D928" s="27" t="s">
        <v>131</v>
      </c>
      <c r="E928" s="28">
        <v>91.46</v>
      </c>
      <c r="F928" s="28">
        <v>39.4</v>
      </c>
      <c r="G928" s="28">
        <v>130.86000000000001</v>
      </c>
      <c r="H928" s="2">
        <v>9</v>
      </c>
    </row>
    <row r="929" spans="1:8" ht="15" x14ac:dyDescent="0.2">
      <c r="A929" s="25" t="s">
        <v>1873</v>
      </c>
      <c r="B929" s="25"/>
      <c r="C929" s="26" t="s">
        <v>1874</v>
      </c>
      <c r="D929" s="27" t="s">
        <v>21</v>
      </c>
      <c r="E929" s="28">
        <v>14.51</v>
      </c>
      <c r="F929" s="28">
        <v>1.18</v>
      </c>
      <c r="G929" s="28">
        <v>15.69</v>
      </c>
      <c r="H929" s="2">
        <v>9</v>
      </c>
    </row>
    <row r="930" spans="1:8" ht="15" x14ac:dyDescent="0.2">
      <c r="A930" s="25" t="s">
        <v>1875</v>
      </c>
      <c r="B930" s="25"/>
      <c r="C930" s="26" t="s">
        <v>1876</v>
      </c>
      <c r="D930" s="27" t="s">
        <v>21</v>
      </c>
      <c r="E930" s="28">
        <v>17.32</v>
      </c>
      <c r="F930" s="28">
        <v>1.69</v>
      </c>
      <c r="G930" s="28">
        <v>19.010000000000002</v>
      </c>
      <c r="H930" s="2">
        <v>9</v>
      </c>
    </row>
    <row r="931" spans="1:8" ht="15" x14ac:dyDescent="0.2">
      <c r="A931" s="25" t="s">
        <v>1877</v>
      </c>
      <c r="B931" s="25"/>
      <c r="C931" s="26" t="s">
        <v>1878</v>
      </c>
      <c r="D931" s="27" t="s">
        <v>21</v>
      </c>
      <c r="E931" s="28">
        <v>18.399999999999999</v>
      </c>
      <c r="F931" s="28">
        <v>2.36</v>
      </c>
      <c r="G931" s="28">
        <v>20.76</v>
      </c>
      <c r="H931" s="2">
        <v>9</v>
      </c>
    </row>
    <row r="932" spans="1:8" ht="15" x14ac:dyDescent="0.2">
      <c r="A932" s="25" t="s">
        <v>1879</v>
      </c>
      <c r="B932" s="25"/>
      <c r="C932" s="26" t="s">
        <v>1880</v>
      </c>
      <c r="D932" s="27"/>
      <c r="E932" s="28"/>
      <c r="F932" s="28"/>
      <c r="G932" s="28"/>
      <c r="H932" s="2">
        <v>5</v>
      </c>
    </row>
    <row r="933" spans="1:8" ht="15" x14ac:dyDescent="0.2">
      <c r="A933" s="25" t="s">
        <v>1881</v>
      </c>
      <c r="B933" s="25"/>
      <c r="C933" s="26" t="s">
        <v>1882</v>
      </c>
      <c r="D933" s="27" t="s">
        <v>131</v>
      </c>
      <c r="E933" s="28">
        <v>2.31</v>
      </c>
      <c r="F933" s="28">
        <v>14.96</v>
      </c>
      <c r="G933" s="28">
        <v>17.27</v>
      </c>
      <c r="H933" s="2">
        <v>9</v>
      </c>
    </row>
    <row r="934" spans="1:8" ht="30" x14ac:dyDescent="0.2">
      <c r="A934" s="25" t="s">
        <v>1883</v>
      </c>
      <c r="B934" s="25"/>
      <c r="C934" s="26" t="s">
        <v>1884</v>
      </c>
      <c r="D934" s="27" t="s">
        <v>73</v>
      </c>
      <c r="E934" s="28"/>
      <c r="F934" s="28">
        <v>40.71</v>
      </c>
      <c r="G934" s="28">
        <v>40.71</v>
      </c>
      <c r="H934" s="2">
        <v>9</v>
      </c>
    </row>
    <row r="935" spans="1:8" ht="15" x14ac:dyDescent="0.2">
      <c r="A935" s="25" t="s">
        <v>1885</v>
      </c>
      <c r="B935" s="25"/>
      <c r="C935" s="26" t="s">
        <v>1886</v>
      </c>
      <c r="D935" s="27" t="s">
        <v>73</v>
      </c>
      <c r="E935" s="28"/>
      <c r="F935" s="28">
        <v>40.71</v>
      </c>
      <c r="G935" s="28">
        <v>40.71</v>
      </c>
      <c r="H935" s="2">
        <v>9</v>
      </c>
    </row>
    <row r="936" spans="1:8" ht="30" x14ac:dyDescent="0.2">
      <c r="A936" s="25" t="s">
        <v>1887</v>
      </c>
      <c r="B936" s="25"/>
      <c r="C936" s="26" t="s">
        <v>1888</v>
      </c>
      <c r="D936" s="27" t="s">
        <v>73</v>
      </c>
      <c r="E936" s="28"/>
      <c r="F936" s="28">
        <v>18.71</v>
      </c>
      <c r="G936" s="28">
        <v>18.71</v>
      </c>
      <c r="H936" s="2">
        <v>9</v>
      </c>
    </row>
    <row r="937" spans="1:8" ht="15" x14ac:dyDescent="0.2">
      <c r="A937" s="25" t="s">
        <v>1889</v>
      </c>
      <c r="B937" s="25"/>
      <c r="C937" s="26" t="s">
        <v>1890</v>
      </c>
      <c r="D937" s="27" t="s">
        <v>73</v>
      </c>
      <c r="E937" s="28"/>
      <c r="F937" s="28">
        <v>27.14</v>
      </c>
      <c r="G937" s="28">
        <v>27.14</v>
      </c>
      <c r="H937" s="2">
        <v>9</v>
      </c>
    </row>
    <row r="938" spans="1:8" ht="30" x14ac:dyDescent="0.2">
      <c r="A938" s="25" t="s">
        <v>1891</v>
      </c>
      <c r="B938" s="25"/>
      <c r="C938" s="26" t="s">
        <v>1892</v>
      </c>
      <c r="D938" s="27" t="s">
        <v>73</v>
      </c>
      <c r="E938" s="28">
        <v>3.83</v>
      </c>
      <c r="F938" s="28">
        <v>14.96</v>
      </c>
      <c r="G938" s="28">
        <v>18.79</v>
      </c>
      <c r="H938" s="2">
        <v>9</v>
      </c>
    </row>
    <row r="939" spans="1:8" ht="30" x14ac:dyDescent="0.2">
      <c r="A939" s="25" t="s">
        <v>1893</v>
      </c>
      <c r="B939" s="25"/>
      <c r="C939" s="26" t="s">
        <v>1894</v>
      </c>
      <c r="D939" s="27" t="s">
        <v>73</v>
      </c>
      <c r="E939" s="28">
        <v>11.49</v>
      </c>
      <c r="F939" s="28">
        <v>14.96</v>
      </c>
      <c r="G939" s="28">
        <v>26.45</v>
      </c>
      <c r="H939" s="2">
        <v>9</v>
      </c>
    </row>
    <row r="940" spans="1:8" ht="15" x14ac:dyDescent="0.2">
      <c r="A940" s="25" t="s">
        <v>1895</v>
      </c>
      <c r="B940" s="25"/>
      <c r="C940" s="26" t="s">
        <v>1896</v>
      </c>
      <c r="D940" s="27"/>
      <c r="E940" s="28"/>
      <c r="F940" s="28"/>
      <c r="G940" s="28"/>
      <c r="H940" s="2">
        <v>2</v>
      </c>
    </row>
    <row r="941" spans="1:8" ht="15" x14ac:dyDescent="0.2">
      <c r="A941" s="25" t="s">
        <v>1897</v>
      </c>
      <c r="B941" s="25"/>
      <c r="C941" s="26" t="s">
        <v>1898</v>
      </c>
      <c r="D941" s="27"/>
      <c r="E941" s="28"/>
      <c r="F941" s="28"/>
      <c r="G941" s="28"/>
      <c r="H941" s="2">
        <v>5</v>
      </c>
    </row>
    <row r="942" spans="1:8" ht="15" x14ac:dyDescent="0.2">
      <c r="A942" s="25" t="s">
        <v>1899</v>
      </c>
      <c r="B942" s="25"/>
      <c r="C942" s="26" t="s">
        <v>1900</v>
      </c>
      <c r="D942" s="27" t="s">
        <v>156</v>
      </c>
      <c r="E942" s="28">
        <v>942.45</v>
      </c>
      <c r="F942" s="28">
        <v>266.58</v>
      </c>
      <c r="G942" s="28">
        <v>1209.03</v>
      </c>
      <c r="H942" s="2">
        <v>9</v>
      </c>
    </row>
    <row r="943" spans="1:8" ht="15" x14ac:dyDescent="0.2">
      <c r="A943" s="25" t="s">
        <v>1901</v>
      </c>
      <c r="B943" s="25"/>
      <c r="C943" s="26" t="s">
        <v>1902</v>
      </c>
      <c r="D943" s="27" t="s">
        <v>156</v>
      </c>
      <c r="E943" s="28">
        <v>468.34</v>
      </c>
      <c r="F943" s="28">
        <v>266.58</v>
      </c>
      <c r="G943" s="28">
        <v>734.92</v>
      </c>
      <c r="H943" s="2">
        <v>9</v>
      </c>
    </row>
    <row r="944" spans="1:8" ht="15" x14ac:dyDescent="0.2">
      <c r="A944" s="25" t="s">
        <v>1903</v>
      </c>
      <c r="B944" s="25"/>
      <c r="C944" s="26" t="s">
        <v>1904</v>
      </c>
      <c r="D944" s="27" t="s">
        <v>156</v>
      </c>
      <c r="E944" s="28">
        <v>385.16</v>
      </c>
      <c r="F944" s="28">
        <v>266.58</v>
      </c>
      <c r="G944" s="28">
        <v>651.74</v>
      </c>
      <c r="H944" s="2">
        <v>9</v>
      </c>
    </row>
    <row r="945" spans="1:8" ht="15" x14ac:dyDescent="0.2">
      <c r="A945" s="25" t="s">
        <v>1905</v>
      </c>
      <c r="B945" s="25"/>
      <c r="C945" s="26" t="s">
        <v>1906</v>
      </c>
      <c r="D945" s="27" t="s">
        <v>73</v>
      </c>
      <c r="E945" s="28">
        <v>3.8</v>
      </c>
      <c r="F945" s="28">
        <v>20.76</v>
      </c>
      <c r="G945" s="28">
        <v>24.56</v>
      </c>
      <c r="H945" s="2">
        <v>9</v>
      </c>
    </row>
    <row r="946" spans="1:8" ht="30" x14ac:dyDescent="0.2">
      <c r="A946" s="25" t="s">
        <v>1907</v>
      </c>
      <c r="B946" s="25"/>
      <c r="C946" s="26" t="s">
        <v>1908</v>
      </c>
      <c r="D946" s="27" t="s">
        <v>73</v>
      </c>
      <c r="E946" s="28">
        <v>8.43</v>
      </c>
      <c r="F946" s="28">
        <v>20.39</v>
      </c>
      <c r="G946" s="28">
        <v>28.82</v>
      </c>
      <c r="H946" s="2">
        <v>9</v>
      </c>
    </row>
    <row r="947" spans="1:8" ht="30" x14ac:dyDescent="0.2">
      <c r="A947" s="25" t="s">
        <v>1909</v>
      </c>
      <c r="B947" s="25"/>
      <c r="C947" s="26" t="s">
        <v>1910</v>
      </c>
      <c r="D947" s="27" t="s">
        <v>156</v>
      </c>
      <c r="E947" s="28">
        <v>1071.98</v>
      </c>
      <c r="F947" s="28">
        <v>266.58</v>
      </c>
      <c r="G947" s="28">
        <v>1338.56</v>
      </c>
      <c r="H947" s="2">
        <v>9</v>
      </c>
    </row>
    <row r="948" spans="1:8" ht="15" x14ac:dyDescent="0.2">
      <c r="A948" s="25" t="s">
        <v>1911</v>
      </c>
      <c r="B948" s="25"/>
      <c r="C948" s="26" t="s">
        <v>1912</v>
      </c>
      <c r="D948" s="27"/>
      <c r="E948" s="28"/>
      <c r="F948" s="28"/>
      <c r="G948" s="28"/>
      <c r="H948" s="2">
        <v>5</v>
      </c>
    </row>
    <row r="949" spans="1:8" ht="15" x14ac:dyDescent="0.2">
      <c r="A949" s="25" t="s">
        <v>1913</v>
      </c>
      <c r="B949" s="25"/>
      <c r="C949" s="26" t="s">
        <v>1914</v>
      </c>
      <c r="D949" s="27" t="s">
        <v>73</v>
      </c>
      <c r="E949" s="28">
        <v>2.34</v>
      </c>
      <c r="F949" s="28">
        <v>3.95</v>
      </c>
      <c r="G949" s="28">
        <v>6.29</v>
      </c>
      <c r="H949" s="2">
        <v>9</v>
      </c>
    </row>
    <row r="950" spans="1:8" ht="15" x14ac:dyDescent="0.2">
      <c r="A950" s="25" t="s">
        <v>1915</v>
      </c>
      <c r="B950" s="25"/>
      <c r="C950" s="26" t="s">
        <v>1916</v>
      </c>
      <c r="D950" s="27" t="s">
        <v>73</v>
      </c>
      <c r="E950" s="28">
        <v>1.45</v>
      </c>
      <c r="F950" s="28">
        <v>3.95</v>
      </c>
      <c r="G950" s="28">
        <v>5.4</v>
      </c>
      <c r="H950" s="2">
        <v>9</v>
      </c>
    </row>
    <row r="951" spans="1:8" ht="15" x14ac:dyDescent="0.2">
      <c r="A951" s="25" t="s">
        <v>1917</v>
      </c>
      <c r="B951" s="25"/>
      <c r="C951" s="26" t="s">
        <v>1918</v>
      </c>
      <c r="D951" s="27" t="s">
        <v>73</v>
      </c>
      <c r="E951" s="28">
        <v>6.78</v>
      </c>
      <c r="F951" s="28">
        <v>3.95</v>
      </c>
      <c r="G951" s="28">
        <v>10.73</v>
      </c>
      <c r="H951" s="2">
        <v>9</v>
      </c>
    </row>
    <row r="952" spans="1:8" ht="15" x14ac:dyDescent="0.2">
      <c r="A952" s="25" t="s">
        <v>1919</v>
      </c>
      <c r="B952" s="25"/>
      <c r="C952" s="26" t="s">
        <v>1920</v>
      </c>
      <c r="D952" s="27" t="s">
        <v>73</v>
      </c>
      <c r="E952" s="28">
        <v>2.38</v>
      </c>
      <c r="F952" s="28">
        <v>5.76</v>
      </c>
      <c r="G952" s="28">
        <v>8.14</v>
      </c>
      <c r="H952" s="2">
        <v>9</v>
      </c>
    </row>
    <row r="953" spans="1:8" ht="15" x14ac:dyDescent="0.2">
      <c r="A953" s="25" t="s">
        <v>1921</v>
      </c>
      <c r="B953" s="25"/>
      <c r="C953" s="26" t="s">
        <v>1922</v>
      </c>
      <c r="D953" s="27" t="s">
        <v>73</v>
      </c>
      <c r="E953" s="28">
        <v>3.96</v>
      </c>
      <c r="F953" s="28">
        <v>6.12</v>
      </c>
      <c r="G953" s="28">
        <v>10.08</v>
      </c>
      <c r="H953" s="2">
        <v>9</v>
      </c>
    </row>
    <row r="954" spans="1:8" ht="15" x14ac:dyDescent="0.2">
      <c r="A954" s="25" t="s">
        <v>1923</v>
      </c>
      <c r="B954" s="25"/>
      <c r="C954" s="26" t="s">
        <v>1924</v>
      </c>
      <c r="D954" s="27" t="s">
        <v>73</v>
      </c>
      <c r="E954" s="28">
        <v>9.0399999999999991</v>
      </c>
      <c r="F954" s="28">
        <v>10.86</v>
      </c>
      <c r="G954" s="28">
        <v>19.899999999999999</v>
      </c>
      <c r="H954" s="2">
        <v>9</v>
      </c>
    </row>
    <row r="955" spans="1:8" ht="15" x14ac:dyDescent="0.2">
      <c r="A955" s="25" t="s">
        <v>1925</v>
      </c>
      <c r="B955" s="25"/>
      <c r="C955" s="26" t="s">
        <v>1926</v>
      </c>
      <c r="D955" s="27" t="s">
        <v>73</v>
      </c>
      <c r="E955" s="28">
        <v>9.0399999999999991</v>
      </c>
      <c r="F955" s="28">
        <v>14.96</v>
      </c>
      <c r="G955" s="28">
        <v>24</v>
      </c>
      <c r="H955" s="2">
        <v>9</v>
      </c>
    </row>
    <row r="956" spans="1:8" ht="30" x14ac:dyDescent="0.2">
      <c r="A956" s="25" t="s">
        <v>1927</v>
      </c>
      <c r="B956" s="25"/>
      <c r="C956" s="26" t="s">
        <v>1928</v>
      </c>
      <c r="D956" s="27" t="s">
        <v>73</v>
      </c>
      <c r="E956" s="28">
        <v>36.979999999999997</v>
      </c>
      <c r="F956" s="28">
        <v>9.35</v>
      </c>
      <c r="G956" s="28">
        <v>46.33</v>
      </c>
      <c r="H956" s="2">
        <v>9</v>
      </c>
    </row>
    <row r="957" spans="1:8" ht="15" x14ac:dyDescent="0.2">
      <c r="A957" s="25" t="s">
        <v>1929</v>
      </c>
      <c r="B957" s="25"/>
      <c r="C957" s="26" t="s">
        <v>1930</v>
      </c>
      <c r="D957" s="27" t="s">
        <v>73</v>
      </c>
      <c r="E957" s="28">
        <v>1.89</v>
      </c>
      <c r="F957" s="28">
        <v>9.35</v>
      </c>
      <c r="G957" s="28">
        <v>11.24</v>
      </c>
      <c r="H957" s="2">
        <v>9</v>
      </c>
    </row>
    <row r="958" spans="1:8" ht="15" x14ac:dyDescent="0.2">
      <c r="A958" s="25" t="s">
        <v>1931</v>
      </c>
      <c r="B958" s="25"/>
      <c r="C958" s="26" t="s">
        <v>1932</v>
      </c>
      <c r="D958" s="27" t="s">
        <v>73</v>
      </c>
      <c r="E958" s="28">
        <v>9.6199999999999992</v>
      </c>
      <c r="F958" s="28">
        <v>24.31</v>
      </c>
      <c r="G958" s="28">
        <v>33.93</v>
      </c>
      <c r="H958" s="2">
        <v>9</v>
      </c>
    </row>
    <row r="959" spans="1:8" ht="15" x14ac:dyDescent="0.2">
      <c r="A959" s="25" t="s">
        <v>1933</v>
      </c>
      <c r="B959" s="25"/>
      <c r="C959" s="26" t="s">
        <v>1934</v>
      </c>
      <c r="D959" s="27"/>
      <c r="E959" s="28"/>
      <c r="F959" s="28"/>
      <c r="G959" s="28"/>
      <c r="H959" s="2">
        <v>5</v>
      </c>
    </row>
    <row r="960" spans="1:8" ht="15" x14ac:dyDescent="0.2">
      <c r="A960" s="25" t="s">
        <v>1935</v>
      </c>
      <c r="B960" s="25"/>
      <c r="C960" s="26" t="s">
        <v>1936</v>
      </c>
      <c r="D960" s="27" t="s">
        <v>73</v>
      </c>
      <c r="E960" s="28">
        <v>9.3699999999999992</v>
      </c>
      <c r="F960" s="28">
        <v>20.57</v>
      </c>
      <c r="G960" s="28">
        <v>29.94</v>
      </c>
      <c r="H960" s="2">
        <v>9</v>
      </c>
    </row>
    <row r="961" spans="1:8" ht="15" x14ac:dyDescent="0.2">
      <c r="A961" s="25" t="s">
        <v>1937</v>
      </c>
      <c r="B961" s="25"/>
      <c r="C961" s="26" t="s">
        <v>1938</v>
      </c>
      <c r="D961" s="27" t="s">
        <v>73</v>
      </c>
      <c r="E961" s="28">
        <v>10.06</v>
      </c>
      <c r="F961" s="28">
        <v>24.31</v>
      </c>
      <c r="G961" s="28">
        <v>34.369999999999997</v>
      </c>
      <c r="H961" s="2">
        <v>9</v>
      </c>
    </row>
    <row r="962" spans="1:8" ht="30" x14ac:dyDescent="0.2">
      <c r="A962" s="25" t="s">
        <v>1939</v>
      </c>
      <c r="B962" s="25"/>
      <c r="C962" s="26" t="s">
        <v>1940</v>
      </c>
      <c r="D962" s="27" t="s">
        <v>73</v>
      </c>
      <c r="E962" s="28">
        <v>29.52</v>
      </c>
      <c r="F962" s="28">
        <v>24.31</v>
      </c>
      <c r="G962" s="28">
        <v>53.83</v>
      </c>
      <c r="H962" s="2">
        <v>9</v>
      </c>
    </row>
    <row r="963" spans="1:8" ht="15" x14ac:dyDescent="0.2">
      <c r="A963" s="25" t="s">
        <v>1941</v>
      </c>
      <c r="B963" s="25"/>
      <c r="C963" s="26" t="s">
        <v>1942</v>
      </c>
      <c r="D963" s="27" t="s">
        <v>73</v>
      </c>
      <c r="E963" s="28">
        <v>9.3699999999999992</v>
      </c>
      <c r="F963" s="28">
        <v>14.96</v>
      </c>
      <c r="G963" s="28">
        <v>24.33</v>
      </c>
      <c r="H963" s="2">
        <v>9</v>
      </c>
    </row>
    <row r="964" spans="1:8" ht="15" x14ac:dyDescent="0.2">
      <c r="A964" s="25" t="s">
        <v>1943</v>
      </c>
      <c r="B964" s="25"/>
      <c r="C964" s="26" t="s">
        <v>1944</v>
      </c>
      <c r="D964" s="27" t="s">
        <v>73</v>
      </c>
      <c r="E964" s="28">
        <v>9.3699999999999992</v>
      </c>
      <c r="F964" s="28">
        <v>26.18</v>
      </c>
      <c r="G964" s="28">
        <v>35.549999999999997</v>
      </c>
      <c r="H964" s="2">
        <v>9</v>
      </c>
    </row>
    <row r="965" spans="1:8" ht="15" x14ac:dyDescent="0.2">
      <c r="A965" s="25" t="s">
        <v>1945</v>
      </c>
      <c r="B965" s="25"/>
      <c r="C965" s="26" t="s">
        <v>1946</v>
      </c>
      <c r="D965" s="27" t="s">
        <v>131</v>
      </c>
      <c r="E965" s="28">
        <v>6.74</v>
      </c>
      <c r="F965" s="28">
        <v>42.35</v>
      </c>
      <c r="G965" s="28">
        <v>49.09</v>
      </c>
      <c r="H965" s="2">
        <v>9</v>
      </c>
    </row>
    <row r="966" spans="1:8" ht="30" x14ac:dyDescent="0.2">
      <c r="A966" s="25" t="s">
        <v>1947</v>
      </c>
      <c r="B966" s="25"/>
      <c r="C966" s="26" t="s">
        <v>1948</v>
      </c>
      <c r="D966" s="27" t="s">
        <v>131</v>
      </c>
      <c r="E966" s="28">
        <v>1.57</v>
      </c>
      <c r="F966" s="28">
        <v>19.72</v>
      </c>
      <c r="G966" s="28">
        <v>21.29</v>
      </c>
      <c r="H966" s="2">
        <v>9</v>
      </c>
    </row>
    <row r="967" spans="1:8" ht="30" x14ac:dyDescent="0.2">
      <c r="A967" s="25" t="s">
        <v>1949</v>
      </c>
      <c r="B967" s="25"/>
      <c r="C967" s="26" t="s">
        <v>1950</v>
      </c>
      <c r="D967" s="27" t="s">
        <v>131</v>
      </c>
      <c r="E967" s="28">
        <v>1.75</v>
      </c>
      <c r="F967" s="28">
        <v>19.72</v>
      </c>
      <c r="G967" s="28">
        <v>21.47</v>
      </c>
      <c r="H967" s="2">
        <v>9</v>
      </c>
    </row>
    <row r="968" spans="1:8" ht="30" x14ac:dyDescent="0.2">
      <c r="A968" s="25" t="s">
        <v>1951</v>
      </c>
      <c r="B968" s="25"/>
      <c r="C968" s="26" t="s">
        <v>1952</v>
      </c>
      <c r="D968" s="27" t="s">
        <v>131</v>
      </c>
      <c r="E968" s="28">
        <v>1.99</v>
      </c>
      <c r="F968" s="28">
        <v>19.72</v>
      </c>
      <c r="G968" s="28">
        <v>21.71</v>
      </c>
      <c r="H968" s="2">
        <v>9</v>
      </c>
    </row>
    <row r="969" spans="1:8" ht="30" x14ac:dyDescent="0.2">
      <c r="A969" s="25" t="s">
        <v>1953</v>
      </c>
      <c r="B969" s="25"/>
      <c r="C969" s="26" t="s">
        <v>1954</v>
      </c>
      <c r="D969" s="27" t="s">
        <v>131</v>
      </c>
      <c r="E969" s="28">
        <v>2.4500000000000002</v>
      </c>
      <c r="F969" s="28">
        <v>19.72</v>
      </c>
      <c r="G969" s="28">
        <v>22.17</v>
      </c>
      <c r="H969" s="2">
        <v>9</v>
      </c>
    </row>
    <row r="970" spans="1:8" ht="15" x14ac:dyDescent="0.2">
      <c r="A970" s="25" t="s">
        <v>1955</v>
      </c>
      <c r="B970" s="25"/>
      <c r="C970" s="26" t="s">
        <v>1956</v>
      </c>
      <c r="D970" s="27"/>
      <c r="E970" s="28"/>
      <c r="F970" s="28"/>
      <c r="G970" s="28"/>
      <c r="H970" s="2">
        <v>5</v>
      </c>
    </row>
    <row r="971" spans="1:8" ht="30" x14ac:dyDescent="0.2">
      <c r="A971" s="25" t="s">
        <v>1957</v>
      </c>
      <c r="B971" s="25"/>
      <c r="C971" s="26" t="s">
        <v>1958</v>
      </c>
      <c r="D971" s="27" t="s">
        <v>73</v>
      </c>
      <c r="E971" s="28">
        <v>5.25</v>
      </c>
      <c r="F971" s="28">
        <v>12.43</v>
      </c>
      <c r="G971" s="28">
        <v>17.68</v>
      </c>
      <c r="H971" s="2">
        <v>9</v>
      </c>
    </row>
    <row r="972" spans="1:8" ht="30" x14ac:dyDescent="0.2">
      <c r="A972" s="25" t="s">
        <v>1959</v>
      </c>
      <c r="B972" s="25"/>
      <c r="C972" s="26" t="s">
        <v>1960</v>
      </c>
      <c r="D972" s="27" t="s">
        <v>73</v>
      </c>
      <c r="E972" s="28">
        <v>7.35</v>
      </c>
      <c r="F972" s="28">
        <v>12.43</v>
      </c>
      <c r="G972" s="28">
        <v>19.78</v>
      </c>
      <c r="H972" s="2">
        <v>9</v>
      </c>
    </row>
    <row r="973" spans="1:8" ht="15" x14ac:dyDescent="0.2">
      <c r="A973" s="25" t="s">
        <v>1961</v>
      </c>
      <c r="B973" s="25"/>
      <c r="C973" s="26" t="s">
        <v>1962</v>
      </c>
      <c r="D973" s="27"/>
      <c r="E973" s="28"/>
      <c r="F973" s="28"/>
      <c r="G973" s="28"/>
      <c r="H973" s="2">
        <v>5</v>
      </c>
    </row>
    <row r="974" spans="1:8" ht="30" x14ac:dyDescent="0.2">
      <c r="A974" s="25" t="s">
        <v>1963</v>
      </c>
      <c r="B974" s="25"/>
      <c r="C974" s="26" t="s">
        <v>1964</v>
      </c>
      <c r="D974" s="27" t="s">
        <v>156</v>
      </c>
      <c r="E974" s="28">
        <v>442.4</v>
      </c>
      <c r="F974" s="28">
        <v>358.97</v>
      </c>
      <c r="G974" s="28">
        <v>801.37</v>
      </c>
      <c r="H974" s="2">
        <v>9</v>
      </c>
    </row>
    <row r="975" spans="1:8" ht="30" x14ac:dyDescent="0.2">
      <c r="A975" s="25" t="s">
        <v>1965</v>
      </c>
      <c r="B975" s="25"/>
      <c r="C975" s="26" t="s">
        <v>1966</v>
      </c>
      <c r="D975" s="27" t="s">
        <v>156</v>
      </c>
      <c r="E975" s="28">
        <v>500.22</v>
      </c>
      <c r="F975" s="28">
        <v>358.97</v>
      </c>
      <c r="G975" s="28">
        <v>859.19</v>
      </c>
      <c r="H975" s="2">
        <v>9</v>
      </c>
    </row>
    <row r="976" spans="1:8" ht="30" x14ac:dyDescent="0.2">
      <c r="A976" s="25" t="s">
        <v>1967</v>
      </c>
      <c r="B976" s="25"/>
      <c r="C976" s="26" t="s">
        <v>1968</v>
      </c>
      <c r="D976" s="27" t="s">
        <v>156</v>
      </c>
      <c r="E976" s="28">
        <v>533.91999999999996</v>
      </c>
      <c r="F976" s="28">
        <v>358.97</v>
      </c>
      <c r="G976" s="28">
        <v>892.89</v>
      </c>
      <c r="H976" s="2">
        <v>9</v>
      </c>
    </row>
    <row r="977" spans="1:8" ht="15" x14ac:dyDescent="0.2">
      <c r="A977" s="25" t="s">
        <v>1969</v>
      </c>
      <c r="B977" s="25"/>
      <c r="C977" s="26" t="s">
        <v>1970</v>
      </c>
      <c r="D977" s="27" t="s">
        <v>131</v>
      </c>
      <c r="E977" s="28">
        <v>29</v>
      </c>
      <c r="F977" s="28">
        <v>41.71</v>
      </c>
      <c r="G977" s="28">
        <v>70.709999999999994</v>
      </c>
      <c r="H977" s="2">
        <v>9</v>
      </c>
    </row>
    <row r="978" spans="1:8" ht="15" x14ac:dyDescent="0.2">
      <c r="A978" s="25" t="s">
        <v>1971</v>
      </c>
      <c r="B978" s="25"/>
      <c r="C978" s="26" t="s">
        <v>1972</v>
      </c>
      <c r="D978" s="27" t="s">
        <v>131</v>
      </c>
      <c r="E978" s="28">
        <v>14.21</v>
      </c>
      <c r="F978" s="28">
        <v>56.78</v>
      </c>
      <c r="G978" s="28">
        <v>70.989999999999995</v>
      </c>
      <c r="H978" s="2">
        <v>9</v>
      </c>
    </row>
    <row r="979" spans="1:8" ht="15" x14ac:dyDescent="0.2">
      <c r="A979" s="25" t="s">
        <v>1973</v>
      </c>
      <c r="B979" s="25"/>
      <c r="C979" s="26" t="s">
        <v>1974</v>
      </c>
      <c r="D979" s="27"/>
      <c r="E979" s="28"/>
      <c r="F979" s="28"/>
      <c r="G979" s="28"/>
      <c r="H979" s="2">
        <v>5</v>
      </c>
    </row>
    <row r="980" spans="1:8" ht="15" x14ac:dyDescent="0.2">
      <c r="A980" s="25" t="s">
        <v>1975</v>
      </c>
      <c r="B980" s="25"/>
      <c r="C980" s="26" t="s">
        <v>1976</v>
      </c>
      <c r="D980" s="27" t="s">
        <v>73</v>
      </c>
      <c r="E980" s="28">
        <v>85.75</v>
      </c>
      <c r="F980" s="28">
        <v>6.75</v>
      </c>
      <c r="G980" s="28">
        <v>92.5</v>
      </c>
      <c r="H980" s="2">
        <v>9</v>
      </c>
    </row>
    <row r="981" spans="1:8" ht="15" x14ac:dyDescent="0.2">
      <c r="A981" s="25" t="s">
        <v>1977</v>
      </c>
      <c r="B981" s="25"/>
      <c r="C981" s="26" t="s">
        <v>1978</v>
      </c>
      <c r="D981" s="27" t="s">
        <v>131</v>
      </c>
      <c r="E981" s="28">
        <v>44.95</v>
      </c>
      <c r="F981" s="28">
        <v>1.69</v>
      </c>
      <c r="G981" s="28">
        <v>46.64</v>
      </c>
      <c r="H981" s="2">
        <v>9</v>
      </c>
    </row>
    <row r="982" spans="1:8" ht="15" x14ac:dyDescent="0.2">
      <c r="A982" s="25" t="s">
        <v>1979</v>
      </c>
      <c r="B982" s="25"/>
      <c r="C982" s="26" t="s">
        <v>1980</v>
      </c>
      <c r="D982" s="27" t="s">
        <v>131</v>
      </c>
      <c r="E982" s="28">
        <v>78.92</v>
      </c>
      <c r="F982" s="28">
        <v>2.02</v>
      </c>
      <c r="G982" s="28">
        <v>80.94</v>
      </c>
      <c r="H982" s="2">
        <v>9</v>
      </c>
    </row>
    <row r="983" spans="1:8" ht="30" x14ac:dyDescent="0.2">
      <c r="A983" s="25" t="s">
        <v>1981</v>
      </c>
      <c r="B983" s="25"/>
      <c r="C983" s="26" t="s">
        <v>1982</v>
      </c>
      <c r="D983" s="27" t="s">
        <v>131</v>
      </c>
      <c r="E983" s="28">
        <v>42.24</v>
      </c>
      <c r="F983" s="28">
        <v>3.37</v>
      </c>
      <c r="G983" s="28">
        <v>45.61</v>
      </c>
      <c r="H983" s="2">
        <v>9</v>
      </c>
    </row>
    <row r="984" spans="1:8" ht="30" x14ac:dyDescent="0.2">
      <c r="A984" s="25" t="s">
        <v>1983</v>
      </c>
      <c r="B984" s="25"/>
      <c r="C984" s="26" t="s">
        <v>1984</v>
      </c>
      <c r="D984" s="27" t="s">
        <v>131</v>
      </c>
      <c r="E984" s="28">
        <v>92.43</v>
      </c>
      <c r="F984" s="28">
        <v>0.4</v>
      </c>
      <c r="G984" s="28">
        <v>92.83</v>
      </c>
      <c r="H984" s="2">
        <v>9</v>
      </c>
    </row>
    <row r="985" spans="1:8" ht="15" x14ac:dyDescent="0.2">
      <c r="A985" s="25" t="s">
        <v>1985</v>
      </c>
      <c r="B985" s="25"/>
      <c r="C985" s="26" t="s">
        <v>1986</v>
      </c>
      <c r="D985" s="27" t="s">
        <v>73</v>
      </c>
      <c r="E985" s="28">
        <v>196.06</v>
      </c>
      <c r="F985" s="28">
        <v>4.05</v>
      </c>
      <c r="G985" s="28">
        <v>200.11</v>
      </c>
      <c r="H985" s="2">
        <v>9</v>
      </c>
    </row>
    <row r="986" spans="1:8" ht="15" x14ac:dyDescent="0.2">
      <c r="A986" s="25" t="s">
        <v>1987</v>
      </c>
      <c r="B986" s="25"/>
      <c r="C986" s="26" t="s">
        <v>1988</v>
      </c>
      <c r="D986" s="27"/>
      <c r="E986" s="28"/>
      <c r="F986" s="28"/>
      <c r="G986" s="28"/>
      <c r="H986" s="2">
        <v>5</v>
      </c>
    </row>
    <row r="987" spans="1:8" ht="15" x14ac:dyDescent="0.2">
      <c r="A987" s="25" t="s">
        <v>1989</v>
      </c>
      <c r="B987" s="25"/>
      <c r="C987" s="26" t="s">
        <v>1990</v>
      </c>
      <c r="D987" s="27" t="s">
        <v>73</v>
      </c>
      <c r="E987" s="28">
        <v>84.96</v>
      </c>
      <c r="F987" s="28">
        <v>6.75</v>
      </c>
      <c r="G987" s="28">
        <v>91.71</v>
      </c>
      <c r="H987" s="2">
        <v>9</v>
      </c>
    </row>
    <row r="988" spans="1:8" ht="15" x14ac:dyDescent="0.2">
      <c r="A988" s="25" t="s">
        <v>1991</v>
      </c>
      <c r="B988" s="25"/>
      <c r="C988" s="26" t="s">
        <v>1992</v>
      </c>
      <c r="D988" s="27" t="s">
        <v>131</v>
      </c>
      <c r="E988" s="28">
        <v>39.049999999999997</v>
      </c>
      <c r="F988" s="28">
        <v>1.69</v>
      </c>
      <c r="G988" s="28">
        <v>40.74</v>
      </c>
      <c r="H988" s="2">
        <v>9</v>
      </c>
    </row>
    <row r="989" spans="1:8" ht="15" x14ac:dyDescent="0.2">
      <c r="A989" s="25" t="s">
        <v>1993</v>
      </c>
      <c r="B989" s="25"/>
      <c r="C989" s="26" t="s">
        <v>1994</v>
      </c>
      <c r="D989" s="27" t="s">
        <v>131</v>
      </c>
      <c r="E989" s="28">
        <v>71.040000000000006</v>
      </c>
      <c r="F989" s="28">
        <v>2.02</v>
      </c>
      <c r="G989" s="28">
        <v>73.06</v>
      </c>
      <c r="H989" s="2">
        <v>9</v>
      </c>
    </row>
    <row r="990" spans="1:8" ht="15" x14ac:dyDescent="0.2">
      <c r="A990" s="25" t="s">
        <v>1995</v>
      </c>
      <c r="B990" s="25"/>
      <c r="C990" s="26" t="s">
        <v>1996</v>
      </c>
      <c r="D990" s="27" t="s">
        <v>131</v>
      </c>
      <c r="E990" s="28">
        <v>81.99</v>
      </c>
      <c r="F990" s="28">
        <v>2.02</v>
      </c>
      <c r="G990" s="28">
        <v>84.01</v>
      </c>
      <c r="H990" s="2">
        <v>9</v>
      </c>
    </row>
    <row r="991" spans="1:8" ht="30" x14ac:dyDescent="0.2">
      <c r="A991" s="25" t="s">
        <v>1997</v>
      </c>
      <c r="B991" s="25"/>
      <c r="C991" s="26" t="s">
        <v>1998</v>
      </c>
      <c r="D991" s="27" t="s">
        <v>131</v>
      </c>
      <c r="E991" s="28">
        <v>41.54</v>
      </c>
      <c r="F991" s="28">
        <v>3.37</v>
      </c>
      <c r="G991" s="28">
        <v>44.91</v>
      </c>
      <c r="H991" s="2">
        <v>9</v>
      </c>
    </row>
    <row r="992" spans="1:8" ht="30" x14ac:dyDescent="0.2">
      <c r="A992" s="25" t="s">
        <v>1999</v>
      </c>
      <c r="B992" s="25"/>
      <c r="C992" s="26" t="s">
        <v>2000</v>
      </c>
      <c r="D992" s="27" t="s">
        <v>131</v>
      </c>
      <c r="E992" s="28">
        <v>79.099999999999994</v>
      </c>
      <c r="F992" s="28"/>
      <c r="G992" s="28">
        <v>79.099999999999994</v>
      </c>
      <c r="H992" s="2">
        <v>9</v>
      </c>
    </row>
    <row r="993" spans="1:8" ht="30" x14ac:dyDescent="0.2">
      <c r="A993" s="25" t="s">
        <v>2001</v>
      </c>
      <c r="B993" s="25"/>
      <c r="C993" s="26" t="s">
        <v>2002</v>
      </c>
      <c r="D993" s="27" t="s">
        <v>73</v>
      </c>
      <c r="E993" s="28">
        <v>146.47999999999999</v>
      </c>
      <c r="F993" s="28"/>
      <c r="G993" s="28">
        <v>146.47999999999999</v>
      </c>
      <c r="H993" s="2">
        <v>9</v>
      </c>
    </row>
    <row r="994" spans="1:8" ht="30" x14ac:dyDescent="0.2">
      <c r="A994" s="25" t="s">
        <v>2003</v>
      </c>
      <c r="B994" s="25"/>
      <c r="C994" s="26" t="s">
        <v>2004</v>
      </c>
      <c r="D994" s="27" t="s">
        <v>70</v>
      </c>
      <c r="E994" s="28">
        <v>2586.4899999999998</v>
      </c>
      <c r="F994" s="28"/>
      <c r="G994" s="28">
        <v>2586.4899999999998</v>
      </c>
      <c r="H994" s="2">
        <v>9</v>
      </c>
    </row>
    <row r="995" spans="1:8" ht="15" x14ac:dyDescent="0.2">
      <c r="A995" s="25" t="s">
        <v>2005</v>
      </c>
      <c r="B995" s="25"/>
      <c r="C995" s="26" t="s">
        <v>2006</v>
      </c>
      <c r="D995" s="27"/>
      <c r="E995" s="28"/>
      <c r="F995" s="28"/>
      <c r="G995" s="28"/>
      <c r="H995" s="2">
        <v>5</v>
      </c>
    </row>
    <row r="996" spans="1:8" ht="15" x14ac:dyDescent="0.2">
      <c r="A996" s="25" t="s">
        <v>2007</v>
      </c>
      <c r="B996" s="25"/>
      <c r="C996" s="26" t="s">
        <v>2008</v>
      </c>
      <c r="D996" s="27" t="s">
        <v>73</v>
      </c>
      <c r="E996" s="28">
        <v>29.82</v>
      </c>
      <c r="F996" s="28">
        <v>47.41</v>
      </c>
      <c r="G996" s="28">
        <v>77.23</v>
      </c>
      <c r="H996" s="2">
        <v>9</v>
      </c>
    </row>
    <row r="997" spans="1:8" ht="30" x14ac:dyDescent="0.2">
      <c r="A997" s="25" t="s">
        <v>2009</v>
      </c>
      <c r="B997" s="25"/>
      <c r="C997" s="26" t="s">
        <v>2010</v>
      </c>
      <c r="D997" s="27" t="s">
        <v>131</v>
      </c>
      <c r="E997" s="28">
        <v>75.7</v>
      </c>
      <c r="F997" s="28">
        <v>16.87</v>
      </c>
      <c r="G997" s="28">
        <v>92.57</v>
      </c>
      <c r="H997" s="2">
        <v>9</v>
      </c>
    </row>
    <row r="998" spans="1:8" ht="30" x14ac:dyDescent="0.2">
      <c r="A998" s="25" t="s">
        <v>2011</v>
      </c>
      <c r="B998" s="25"/>
      <c r="C998" s="26" t="s">
        <v>2012</v>
      </c>
      <c r="D998" s="27" t="s">
        <v>131</v>
      </c>
      <c r="E998" s="28">
        <v>10.47</v>
      </c>
      <c r="F998" s="28"/>
      <c r="G998" s="28">
        <v>10.47</v>
      </c>
      <c r="H998" s="2">
        <v>9</v>
      </c>
    </row>
    <row r="999" spans="1:8" ht="30" x14ac:dyDescent="0.2">
      <c r="A999" s="25" t="s">
        <v>2013</v>
      </c>
      <c r="B999" s="25"/>
      <c r="C999" s="26" t="s">
        <v>2014</v>
      </c>
      <c r="D999" s="27" t="s">
        <v>73</v>
      </c>
      <c r="E999" s="28">
        <v>144.07</v>
      </c>
      <c r="F999" s="28">
        <v>16.87</v>
      </c>
      <c r="G999" s="28">
        <v>160.94</v>
      </c>
      <c r="H999" s="2">
        <v>9</v>
      </c>
    </row>
    <row r="1000" spans="1:8" ht="30" x14ac:dyDescent="0.2">
      <c r="A1000" s="25" t="s">
        <v>2015</v>
      </c>
      <c r="B1000" s="25"/>
      <c r="C1000" s="26" t="s">
        <v>2016</v>
      </c>
      <c r="D1000" s="27" t="s">
        <v>73</v>
      </c>
      <c r="E1000" s="28">
        <v>10.98</v>
      </c>
      <c r="F1000" s="28">
        <v>18.59</v>
      </c>
      <c r="G1000" s="28">
        <v>29.57</v>
      </c>
      <c r="H1000" s="2">
        <v>9</v>
      </c>
    </row>
    <row r="1001" spans="1:8" ht="30" x14ac:dyDescent="0.2">
      <c r="A1001" s="25" t="s">
        <v>2017</v>
      </c>
      <c r="B1001" s="25"/>
      <c r="C1001" s="26" t="s">
        <v>2018</v>
      </c>
      <c r="D1001" s="27"/>
      <c r="E1001" s="28"/>
      <c r="F1001" s="28"/>
      <c r="G1001" s="28"/>
      <c r="H1001" s="2">
        <v>5</v>
      </c>
    </row>
    <row r="1002" spans="1:8" ht="30" x14ac:dyDescent="0.2">
      <c r="A1002" s="25" t="s">
        <v>2019</v>
      </c>
      <c r="B1002" s="25"/>
      <c r="C1002" s="26" t="s">
        <v>2020</v>
      </c>
      <c r="D1002" s="27" t="s">
        <v>73</v>
      </c>
      <c r="E1002" s="28">
        <v>44.01</v>
      </c>
      <c r="F1002" s="28"/>
      <c r="G1002" s="28">
        <v>44.01</v>
      </c>
      <c r="H1002" s="2">
        <v>9</v>
      </c>
    </row>
    <row r="1003" spans="1:8" ht="30" x14ac:dyDescent="0.2">
      <c r="A1003" s="25" t="s">
        <v>2021</v>
      </c>
      <c r="B1003" s="25"/>
      <c r="C1003" s="26" t="s">
        <v>2022</v>
      </c>
      <c r="D1003" s="27" t="s">
        <v>73</v>
      </c>
      <c r="E1003" s="28">
        <v>38.94</v>
      </c>
      <c r="F1003" s="28"/>
      <c r="G1003" s="28">
        <v>38.94</v>
      </c>
      <c r="H1003" s="2">
        <v>9</v>
      </c>
    </row>
    <row r="1004" spans="1:8" ht="30" x14ac:dyDescent="0.2">
      <c r="A1004" s="25" t="s">
        <v>2023</v>
      </c>
      <c r="B1004" s="25"/>
      <c r="C1004" s="26" t="s">
        <v>2024</v>
      </c>
      <c r="D1004" s="27" t="s">
        <v>131</v>
      </c>
      <c r="E1004" s="28">
        <v>40.700000000000003</v>
      </c>
      <c r="F1004" s="28"/>
      <c r="G1004" s="28">
        <v>40.700000000000003</v>
      </c>
      <c r="H1004" s="2">
        <v>9</v>
      </c>
    </row>
    <row r="1005" spans="1:8" ht="30" x14ac:dyDescent="0.2">
      <c r="A1005" s="25" t="s">
        <v>2025</v>
      </c>
      <c r="B1005" s="25"/>
      <c r="C1005" s="26" t="s">
        <v>2026</v>
      </c>
      <c r="D1005" s="27" t="s">
        <v>131</v>
      </c>
      <c r="E1005" s="28">
        <v>33.24</v>
      </c>
      <c r="F1005" s="28"/>
      <c r="G1005" s="28">
        <v>33.24</v>
      </c>
      <c r="H1005" s="2">
        <v>9</v>
      </c>
    </row>
    <row r="1006" spans="1:8" ht="30" x14ac:dyDescent="0.2">
      <c r="A1006" s="25" t="s">
        <v>2027</v>
      </c>
      <c r="B1006" s="25"/>
      <c r="C1006" s="26" t="s">
        <v>2028</v>
      </c>
      <c r="D1006" s="27" t="s">
        <v>131</v>
      </c>
      <c r="E1006" s="28"/>
      <c r="F1006" s="28">
        <v>37.4</v>
      </c>
      <c r="G1006" s="28">
        <v>37.4</v>
      </c>
      <c r="H1006" s="2">
        <v>9</v>
      </c>
    </row>
    <row r="1007" spans="1:8" ht="15" x14ac:dyDescent="0.2">
      <c r="A1007" s="25" t="s">
        <v>2029</v>
      </c>
      <c r="B1007" s="25"/>
      <c r="C1007" s="26" t="s">
        <v>2030</v>
      </c>
      <c r="D1007" s="27" t="s">
        <v>73</v>
      </c>
      <c r="E1007" s="28">
        <v>9.4</v>
      </c>
      <c r="F1007" s="28">
        <v>19.05</v>
      </c>
      <c r="G1007" s="28">
        <v>28.45</v>
      </c>
      <c r="H1007" s="2">
        <v>9</v>
      </c>
    </row>
    <row r="1008" spans="1:8" ht="15" x14ac:dyDescent="0.2">
      <c r="A1008" s="25" t="s">
        <v>2031</v>
      </c>
      <c r="B1008" s="25"/>
      <c r="C1008" s="26" t="s">
        <v>2032</v>
      </c>
      <c r="D1008" s="27" t="s">
        <v>73</v>
      </c>
      <c r="E1008" s="28">
        <v>21.77</v>
      </c>
      <c r="F1008" s="28">
        <v>19.05</v>
      </c>
      <c r="G1008" s="28">
        <v>40.82</v>
      </c>
      <c r="H1008" s="2">
        <v>9</v>
      </c>
    </row>
    <row r="1009" spans="1:8" ht="15" x14ac:dyDescent="0.2">
      <c r="A1009" s="25" t="s">
        <v>2033</v>
      </c>
      <c r="B1009" s="25"/>
      <c r="C1009" s="26" t="s">
        <v>2034</v>
      </c>
      <c r="D1009" s="27" t="s">
        <v>131</v>
      </c>
      <c r="E1009" s="28">
        <v>5.01</v>
      </c>
      <c r="F1009" s="28">
        <v>9.94</v>
      </c>
      <c r="G1009" s="28">
        <v>14.95</v>
      </c>
      <c r="H1009" s="2">
        <v>9</v>
      </c>
    </row>
    <row r="1010" spans="1:8" ht="15" x14ac:dyDescent="0.2">
      <c r="A1010" s="25" t="s">
        <v>2035</v>
      </c>
      <c r="B1010" s="25"/>
      <c r="C1010" s="26" t="s">
        <v>2036</v>
      </c>
      <c r="D1010" s="27" t="s">
        <v>131</v>
      </c>
      <c r="E1010" s="28">
        <v>11.61</v>
      </c>
      <c r="F1010" s="28">
        <v>9.94</v>
      </c>
      <c r="G1010" s="28">
        <v>21.55</v>
      </c>
      <c r="H1010" s="2">
        <v>9</v>
      </c>
    </row>
    <row r="1011" spans="1:8" ht="15" x14ac:dyDescent="0.2">
      <c r="A1011" s="25" t="s">
        <v>2037</v>
      </c>
      <c r="B1011" s="25"/>
      <c r="C1011" s="26" t="s">
        <v>2038</v>
      </c>
      <c r="D1011" s="27"/>
      <c r="E1011" s="28"/>
      <c r="F1011" s="28"/>
      <c r="G1011" s="28"/>
      <c r="H1011" s="2">
        <v>2</v>
      </c>
    </row>
    <row r="1012" spans="1:8" ht="15" x14ac:dyDescent="0.2">
      <c r="A1012" s="25" t="s">
        <v>2039</v>
      </c>
      <c r="B1012" s="25"/>
      <c r="C1012" s="26" t="s">
        <v>2040</v>
      </c>
      <c r="D1012" s="27"/>
      <c r="E1012" s="28"/>
      <c r="F1012" s="28"/>
      <c r="G1012" s="28"/>
      <c r="H1012" s="2">
        <v>5</v>
      </c>
    </row>
    <row r="1013" spans="1:8" ht="30" x14ac:dyDescent="0.2">
      <c r="A1013" s="25" t="s">
        <v>2041</v>
      </c>
      <c r="B1013" s="25"/>
      <c r="C1013" s="26" t="s">
        <v>2042</v>
      </c>
      <c r="D1013" s="27" t="s">
        <v>73</v>
      </c>
      <c r="E1013" s="28">
        <v>46.55</v>
      </c>
      <c r="F1013" s="28">
        <v>10.76</v>
      </c>
      <c r="G1013" s="28">
        <v>57.31</v>
      </c>
      <c r="H1013" s="2">
        <v>9</v>
      </c>
    </row>
    <row r="1014" spans="1:8" ht="15" x14ac:dyDescent="0.2">
      <c r="A1014" s="25" t="s">
        <v>2043</v>
      </c>
      <c r="B1014" s="25"/>
      <c r="C1014" s="26" t="s">
        <v>2044</v>
      </c>
      <c r="D1014" s="27"/>
      <c r="E1014" s="28"/>
      <c r="F1014" s="28"/>
      <c r="G1014" s="28"/>
      <c r="H1014" s="2">
        <v>5</v>
      </c>
    </row>
    <row r="1015" spans="1:8" ht="45" x14ac:dyDescent="0.2">
      <c r="A1015" s="25" t="s">
        <v>2045</v>
      </c>
      <c r="B1015" s="25"/>
      <c r="C1015" s="26" t="s">
        <v>2046</v>
      </c>
      <c r="D1015" s="27" t="s">
        <v>73</v>
      </c>
      <c r="E1015" s="28">
        <v>29.47</v>
      </c>
      <c r="F1015" s="28">
        <v>12.74</v>
      </c>
      <c r="G1015" s="28">
        <v>42.21</v>
      </c>
      <c r="H1015" s="2">
        <v>9</v>
      </c>
    </row>
    <row r="1016" spans="1:8" ht="60" x14ac:dyDescent="0.2">
      <c r="A1016" s="25" t="s">
        <v>2047</v>
      </c>
      <c r="B1016" s="25"/>
      <c r="C1016" s="26" t="s">
        <v>2048</v>
      </c>
      <c r="D1016" s="27" t="s">
        <v>131</v>
      </c>
      <c r="E1016" s="28">
        <v>4.8499999999999996</v>
      </c>
      <c r="F1016" s="28">
        <v>1.02</v>
      </c>
      <c r="G1016" s="28">
        <v>5.87</v>
      </c>
      <c r="H1016" s="2">
        <v>9</v>
      </c>
    </row>
    <row r="1017" spans="1:8" ht="60" x14ac:dyDescent="0.2">
      <c r="A1017" s="25" t="s">
        <v>2049</v>
      </c>
      <c r="B1017" s="25"/>
      <c r="C1017" s="26" t="s">
        <v>2050</v>
      </c>
      <c r="D1017" s="27" t="s">
        <v>73</v>
      </c>
      <c r="E1017" s="28">
        <v>138.25</v>
      </c>
      <c r="F1017" s="28">
        <v>12.74</v>
      </c>
      <c r="G1017" s="28">
        <v>150.99</v>
      </c>
      <c r="H1017" s="2">
        <v>9</v>
      </c>
    </row>
    <row r="1018" spans="1:8" ht="75" x14ac:dyDescent="0.2">
      <c r="A1018" s="25" t="s">
        <v>2051</v>
      </c>
      <c r="B1018" s="25"/>
      <c r="C1018" s="26" t="s">
        <v>2052</v>
      </c>
      <c r="D1018" s="27" t="s">
        <v>131</v>
      </c>
      <c r="E1018" s="28">
        <v>23.24</v>
      </c>
      <c r="F1018" s="28">
        <v>1.02</v>
      </c>
      <c r="G1018" s="28">
        <v>24.26</v>
      </c>
      <c r="H1018" s="2">
        <v>9</v>
      </c>
    </row>
    <row r="1019" spans="1:8" ht="60" x14ac:dyDescent="0.2">
      <c r="A1019" s="25" t="s">
        <v>2053</v>
      </c>
      <c r="B1019" s="25"/>
      <c r="C1019" s="26" t="s">
        <v>2054</v>
      </c>
      <c r="D1019" s="27" t="s">
        <v>73</v>
      </c>
      <c r="E1019" s="28">
        <v>45.7</v>
      </c>
      <c r="F1019" s="28">
        <v>12.74</v>
      </c>
      <c r="G1019" s="28">
        <v>58.44</v>
      </c>
      <c r="H1019" s="2">
        <v>9</v>
      </c>
    </row>
    <row r="1020" spans="1:8" ht="60" x14ac:dyDescent="0.2">
      <c r="A1020" s="25" t="s">
        <v>2055</v>
      </c>
      <c r="B1020" s="25"/>
      <c r="C1020" s="26" t="s">
        <v>2056</v>
      </c>
      <c r="D1020" s="27" t="s">
        <v>131</v>
      </c>
      <c r="E1020" s="28">
        <v>7.42</v>
      </c>
      <c r="F1020" s="28">
        <v>1.02</v>
      </c>
      <c r="G1020" s="28">
        <v>8.44</v>
      </c>
      <c r="H1020" s="2">
        <v>9</v>
      </c>
    </row>
    <row r="1021" spans="1:8" ht="60" x14ac:dyDescent="0.2">
      <c r="A1021" s="25" t="s">
        <v>2057</v>
      </c>
      <c r="B1021" s="25"/>
      <c r="C1021" s="26" t="s">
        <v>2058</v>
      </c>
      <c r="D1021" s="27" t="s">
        <v>73</v>
      </c>
      <c r="E1021" s="28">
        <v>31.09</v>
      </c>
      <c r="F1021" s="28">
        <v>12.74</v>
      </c>
      <c r="G1021" s="28">
        <v>43.83</v>
      </c>
      <c r="H1021" s="2">
        <v>9</v>
      </c>
    </row>
    <row r="1022" spans="1:8" ht="60" x14ac:dyDescent="0.2">
      <c r="A1022" s="25" t="s">
        <v>2059</v>
      </c>
      <c r="B1022" s="25"/>
      <c r="C1022" s="26" t="s">
        <v>2060</v>
      </c>
      <c r="D1022" s="27" t="s">
        <v>131</v>
      </c>
      <c r="E1022" s="28">
        <v>4.92</v>
      </c>
      <c r="F1022" s="28">
        <v>1.02</v>
      </c>
      <c r="G1022" s="28">
        <v>5.94</v>
      </c>
      <c r="H1022" s="2">
        <v>9</v>
      </c>
    </row>
    <row r="1023" spans="1:8" ht="30" x14ac:dyDescent="0.2">
      <c r="A1023" s="25" t="s">
        <v>2061</v>
      </c>
      <c r="B1023" s="25"/>
      <c r="C1023" s="26" t="s">
        <v>2062</v>
      </c>
      <c r="D1023" s="27" t="s">
        <v>73</v>
      </c>
      <c r="E1023" s="28">
        <v>11.63</v>
      </c>
      <c r="F1023" s="28">
        <v>53.57</v>
      </c>
      <c r="G1023" s="28">
        <v>65.2</v>
      </c>
      <c r="H1023" s="2">
        <v>9</v>
      </c>
    </row>
    <row r="1024" spans="1:8" ht="30" x14ac:dyDescent="0.2">
      <c r="A1024" s="25" t="s">
        <v>2063</v>
      </c>
      <c r="B1024" s="25"/>
      <c r="C1024" s="26" t="s">
        <v>2064</v>
      </c>
      <c r="D1024" s="27" t="s">
        <v>73</v>
      </c>
      <c r="E1024" s="28">
        <v>1.27</v>
      </c>
      <c r="F1024" s="28">
        <v>8.5</v>
      </c>
      <c r="G1024" s="28">
        <v>9.77</v>
      </c>
      <c r="H1024" s="2">
        <v>9</v>
      </c>
    </row>
    <row r="1025" spans="1:8" ht="45" x14ac:dyDescent="0.2">
      <c r="A1025" s="25" t="s">
        <v>2065</v>
      </c>
      <c r="B1025" s="25"/>
      <c r="C1025" s="26" t="s">
        <v>2066</v>
      </c>
      <c r="D1025" s="27" t="s">
        <v>73</v>
      </c>
      <c r="E1025" s="28">
        <v>2.48</v>
      </c>
      <c r="F1025" s="28">
        <v>8.5</v>
      </c>
      <c r="G1025" s="28">
        <v>10.98</v>
      </c>
      <c r="H1025" s="2">
        <v>9</v>
      </c>
    </row>
    <row r="1026" spans="1:8" ht="30" x14ac:dyDescent="0.2">
      <c r="A1026" s="25" t="s">
        <v>2067</v>
      </c>
      <c r="B1026" s="25"/>
      <c r="C1026" s="26" t="s">
        <v>2068</v>
      </c>
      <c r="D1026" s="27" t="s">
        <v>73</v>
      </c>
      <c r="E1026" s="28">
        <v>2.54</v>
      </c>
      <c r="F1026" s="28">
        <v>8.5</v>
      </c>
      <c r="G1026" s="28">
        <v>11.04</v>
      </c>
      <c r="H1026" s="2">
        <v>9</v>
      </c>
    </row>
    <row r="1027" spans="1:8" ht="45" x14ac:dyDescent="0.2">
      <c r="A1027" s="25" t="s">
        <v>2069</v>
      </c>
      <c r="B1027" s="25"/>
      <c r="C1027" s="26" t="s">
        <v>2070</v>
      </c>
      <c r="D1027" s="27" t="s">
        <v>73</v>
      </c>
      <c r="E1027" s="28">
        <v>6.2</v>
      </c>
      <c r="F1027" s="28">
        <v>8.5</v>
      </c>
      <c r="G1027" s="28">
        <v>14.7</v>
      </c>
      <c r="H1027" s="2">
        <v>9</v>
      </c>
    </row>
    <row r="1028" spans="1:8" ht="45" x14ac:dyDescent="0.2">
      <c r="A1028" s="25" t="s">
        <v>2071</v>
      </c>
      <c r="B1028" s="25"/>
      <c r="C1028" s="26" t="s">
        <v>2072</v>
      </c>
      <c r="D1028" s="27" t="s">
        <v>131</v>
      </c>
      <c r="E1028" s="28">
        <v>0.13</v>
      </c>
      <c r="F1028" s="28">
        <v>0.96</v>
      </c>
      <c r="G1028" s="28">
        <v>1.0900000000000001</v>
      </c>
      <c r="H1028" s="2">
        <v>9</v>
      </c>
    </row>
    <row r="1029" spans="1:8" ht="45" x14ac:dyDescent="0.2">
      <c r="A1029" s="25" t="s">
        <v>2073</v>
      </c>
      <c r="B1029" s="25"/>
      <c r="C1029" s="26" t="s">
        <v>2074</v>
      </c>
      <c r="D1029" s="27" t="s">
        <v>131</v>
      </c>
      <c r="E1029" s="28">
        <v>0.25</v>
      </c>
      <c r="F1029" s="28">
        <v>0.96</v>
      </c>
      <c r="G1029" s="28">
        <v>1.21</v>
      </c>
      <c r="H1029" s="2">
        <v>9</v>
      </c>
    </row>
    <row r="1030" spans="1:8" ht="45" x14ac:dyDescent="0.2">
      <c r="A1030" s="25" t="s">
        <v>2075</v>
      </c>
      <c r="B1030" s="25"/>
      <c r="C1030" s="26" t="s">
        <v>2076</v>
      </c>
      <c r="D1030" s="27" t="s">
        <v>131</v>
      </c>
      <c r="E1030" s="28">
        <v>0.25</v>
      </c>
      <c r="F1030" s="28">
        <v>0.96</v>
      </c>
      <c r="G1030" s="28">
        <v>1.21</v>
      </c>
      <c r="H1030" s="2">
        <v>9</v>
      </c>
    </row>
    <row r="1031" spans="1:8" ht="45" x14ac:dyDescent="0.2">
      <c r="A1031" s="25" t="s">
        <v>2077</v>
      </c>
      <c r="B1031" s="25"/>
      <c r="C1031" s="26" t="s">
        <v>2078</v>
      </c>
      <c r="D1031" s="27" t="s">
        <v>131</v>
      </c>
      <c r="E1031" s="28">
        <v>0.62</v>
      </c>
      <c r="F1031" s="28">
        <v>0.96</v>
      </c>
      <c r="G1031" s="28">
        <v>1.58</v>
      </c>
      <c r="H1031" s="2">
        <v>9</v>
      </c>
    </row>
    <row r="1032" spans="1:8" ht="15" x14ac:dyDescent="0.2">
      <c r="A1032" s="25" t="s">
        <v>2079</v>
      </c>
      <c r="B1032" s="25"/>
      <c r="C1032" s="26" t="s">
        <v>2080</v>
      </c>
      <c r="D1032" s="27"/>
      <c r="E1032" s="28"/>
      <c r="F1032" s="28"/>
      <c r="G1032" s="28"/>
      <c r="H1032" s="2">
        <v>5</v>
      </c>
    </row>
    <row r="1033" spans="1:8" ht="60" x14ac:dyDescent="0.2">
      <c r="A1033" s="25" t="s">
        <v>2081</v>
      </c>
      <c r="B1033" s="25"/>
      <c r="C1033" s="26" t="s">
        <v>2082</v>
      </c>
      <c r="D1033" s="27" t="s">
        <v>73</v>
      </c>
      <c r="E1033" s="28">
        <v>124.68</v>
      </c>
      <c r="F1033" s="28">
        <v>12.74</v>
      </c>
      <c r="G1033" s="28">
        <v>137.41999999999999</v>
      </c>
      <c r="H1033" s="2">
        <v>9</v>
      </c>
    </row>
    <row r="1034" spans="1:8" ht="60" x14ac:dyDescent="0.2">
      <c r="A1034" s="25" t="s">
        <v>2083</v>
      </c>
      <c r="B1034" s="25"/>
      <c r="C1034" s="26" t="s">
        <v>2084</v>
      </c>
      <c r="D1034" s="27" t="s">
        <v>73</v>
      </c>
      <c r="E1034" s="28">
        <v>171</v>
      </c>
      <c r="F1034" s="28">
        <v>12.74</v>
      </c>
      <c r="G1034" s="28">
        <v>183.74</v>
      </c>
      <c r="H1034" s="2">
        <v>9</v>
      </c>
    </row>
    <row r="1035" spans="1:8" ht="60" x14ac:dyDescent="0.2">
      <c r="A1035" s="25" t="s">
        <v>2085</v>
      </c>
      <c r="B1035" s="25"/>
      <c r="C1035" s="26" t="s">
        <v>2086</v>
      </c>
      <c r="D1035" s="27" t="s">
        <v>73</v>
      </c>
      <c r="E1035" s="28">
        <v>137.9</v>
      </c>
      <c r="F1035" s="28">
        <v>12.74</v>
      </c>
      <c r="G1035" s="28">
        <v>150.63999999999999</v>
      </c>
      <c r="H1035" s="2">
        <v>9</v>
      </c>
    </row>
    <row r="1036" spans="1:8" ht="60" x14ac:dyDescent="0.2">
      <c r="A1036" s="25" t="s">
        <v>2087</v>
      </c>
      <c r="B1036" s="25"/>
      <c r="C1036" s="26" t="s">
        <v>2088</v>
      </c>
      <c r="D1036" s="27" t="s">
        <v>131</v>
      </c>
      <c r="E1036" s="28">
        <v>40.64</v>
      </c>
      <c r="F1036" s="28">
        <v>1.27</v>
      </c>
      <c r="G1036" s="28">
        <v>41.91</v>
      </c>
      <c r="H1036" s="2">
        <v>9</v>
      </c>
    </row>
    <row r="1037" spans="1:8" ht="75" x14ac:dyDescent="0.2">
      <c r="A1037" s="25" t="s">
        <v>2089</v>
      </c>
      <c r="B1037" s="25"/>
      <c r="C1037" s="26" t="s">
        <v>2090</v>
      </c>
      <c r="D1037" s="27" t="s">
        <v>73</v>
      </c>
      <c r="E1037" s="28">
        <v>211.39</v>
      </c>
      <c r="F1037" s="28">
        <v>12.74</v>
      </c>
      <c r="G1037" s="28">
        <v>224.13</v>
      </c>
      <c r="H1037" s="2">
        <v>9</v>
      </c>
    </row>
    <row r="1038" spans="1:8" ht="75" x14ac:dyDescent="0.2">
      <c r="A1038" s="25" t="s">
        <v>2091</v>
      </c>
      <c r="B1038" s="25"/>
      <c r="C1038" s="26" t="s">
        <v>2092</v>
      </c>
      <c r="D1038" s="27" t="s">
        <v>131</v>
      </c>
      <c r="E1038" s="28">
        <v>50.21</v>
      </c>
      <c r="F1038" s="28">
        <v>1.27</v>
      </c>
      <c r="G1038" s="28">
        <v>51.48</v>
      </c>
      <c r="H1038" s="2">
        <v>9</v>
      </c>
    </row>
    <row r="1039" spans="1:8" ht="60" x14ac:dyDescent="0.2">
      <c r="A1039" s="25" t="s">
        <v>2093</v>
      </c>
      <c r="B1039" s="25"/>
      <c r="C1039" s="26" t="s">
        <v>2094</v>
      </c>
      <c r="D1039" s="27" t="s">
        <v>73</v>
      </c>
      <c r="E1039" s="28">
        <v>35.81</v>
      </c>
      <c r="F1039" s="28">
        <v>8.5</v>
      </c>
      <c r="G1039" s="28">
        <v>44.31</v>
      </c>
      <c r="H1039" s="2">
        <v>9</v>
      </c>
    </row>
    <row r="1040" spans="1:8" ht="60" x14ac:dyDescent="0.2">
      <c r="A1040" s="25" t="s">
        <v>2095</v>
      </c>
      <c r="B1040" s="25"/>
      <c r="C1040" s="26" t="s">
        <v>2096</v>
      </c>
      <c r="D1040" s="27" t="s">
        <v>73</v>
      </c>
      <c r="E1040" s="28">
        <v>29.36</v>
      </c>
      <c r="F1040" s="28">
        <v>8.5</v>
      </c>
      <c r="G1040" s="28">
        <v>37.86</v>
      </c>
      <c r="H1040" s="2">
        <v>9</v>
      </c>
    </row>
    <row r="1041" spans="1:8" ht="60" x14ac:dyDescent="0.2">
      <c r="A1041" s="25" t="s">
        <v>2097</v>
      </c>
      <c r="B1041" s="25"/>
      <c r="C1041" s="26" t="s">
        <v>2098</v>
      </c>
      <c r="D1041" s="27" t="s">
        <v>73</v>
      </c>
      <c r="E1041" s="28">
        <v>59.68</v>
      </c>
      <c r="F1041" s="28">
        <v>8.5</v>
      </c>
      <c r="G1041" s="28">
        <v>68.180000000000007</v>
      </c>
      <c r="H1041" s="2">
        <v>9</v>
      </c>
    </row>
    <row r="1042" spans="1:8" ht="60" x14ac:dyDescent="0.2">
      <c r="A1042" s="25" t="s">
        <v>2099</v>
      </c>
      <c r="B1042" s="25"/>
      <c r="C1042" s="26" t="s">
        <v>2100</v>
      </c>
      <c r="D1042" s="27" t="s">
        <v>73</v>
      </c>
      <c r="E1042" s="28">
        <v>48.94</v>
      </c>
      <c r="F1042" s="28">
        <v>8.5</v>
      </c>
      <c r="G1042" s="28">
        <v>57.44</v>
      </c>
      <c r="H1042" s="2">
        <v>9</v>
      </c>
    </row>
    <row r="1043" spans="1:8" ht="75" x14ac:dyDescent="0.2">
      <c r="A1043" s="25" t="s">
        <v>2101</v>
      </c>
      <c r="B1043" s="25"/>
      <c r="C1043" s="26" t="s">
        <v>2102</v>
      </c>
      <c r="D1043" s="27" t="s">
        <v>73</v>
      </c>
      <c r="E1043" s="28">
        <v>49.68</v>
      </c>
      <c r="F1043" s="28">
        <v>8.5</v>
      </c>
      <c r="G1043" s="28">
        <v>58.18</v>
      </c>
      <c r="H1043" s="2">
        <v>9</v>
      </c>
    </row>
    <row r="1044" spans="1:8" ht="60" x14ac:dyDescent="0.2">
      <c r="A1044" s="25" t="s">
        <v>2103</v>
      </c>
      <c r="B1044" s="25"/>
      <c r="C1044" s="26" t="s">
        <v>2104</v>
      </c>
      <c r="D1044" s="27" t="s">
        <v>131</v>
      </c>
      <c r="E1044" s="28">
        <v>3.58</v>
      </c>
      <c r="F1044" s="28">
        <v>0.85</v>
      </c>
      <c r="G1044" s="28">
        <v>4.43</v>
      </c>
      <c r="H1044" s="2">
        <v>9</v>
      </c>
    </row>
    <row r="1045" spans="1:8" ht="60" x14ac:dyDescent="0.2">
      <c r="A1045" s="25" t="s">
        <v>2105</v>
      </c>
      <c r="B1045" s="25"/>
      <c r="C1045" s="26" t="s">
        <v>2106</v>
      </c>
      <c r="D1045" s="27" t="s">
        <v>131</v>
      </c>
      <c r="E1045" s="28">
        <v>2.94</v>
      </c>
      <c r="F1045" s="28">
        <v>0.85</v>
      </c>
      <c r="G1045" s="28">
        <v>3.79</v>
      </c>
      <c r="H1045" s="2">
        <v>9</v>
      </c>
    </row>
    <row r="1046" spans="1:8" ht="15" x14ac:dyDescent="0.2">
      <c r="A1046" s="25" t="s">
        <v>2107</v>
      </c>
      <c r="B1046" s="25"/>
      <c r="C1046" s="26" t="s">
        <v>2108</v>
      </c>
      <c r="D1046" s="27"/>
      <c r="E1046" s="28"/>
      <c r="F1046" s="28"/>
      <c r="G1046" s="28"/>
      <c r="H1046" s="2">
        <v>5</v>
      </c>
    </row>
    <row r="1047" spans="1:8" ht="60" x14ac:dyDescent="0.2">
      <c r="A1047" s="25" t="s">
        <v>2109</v>
      </c>
      <c r="B1047" s="25"/>
      <c r="C1047" s="26" t="s">
        <v>2110</v>
      </c>
      <c r="D1047" s="27" t="s">
        <v>73</v>
      </c>
      <c r="E1047" s="28">
        <v>102.82</v>
      </c>
      <c r="F1047" s="28">
        <v>33.659999999999997</v>
      </c>
      <c r="G1047" s="28">
        <v>136.47999999999999</v>
      </c>
      <c r="H1047" s="2">
        <v>9</v>
      </c>
    </row>
    <row r="1048" spans="1:8" ht="60" x14ac:dyDescent="0.2">
      <c r="A1048" s="25" t="s">
        <v>2111</v>
      </c>
      <c r="B1048" s="25"/>
      <c r="C1048" s="26" t="s">
        <v>2112</v>
      </c>
      <c r="D1048" s="27" t="s">
        <v>131</v>
      </c>
      <c r="E1048" s="28">
        <v>18.309999999999999</v>
      </c>
      <c r="F1048" s="28">
        <v>9.35</v>
      </c>
      <c r="G1048" s="28">
        <v>27.66</v>
      </c>
      <c r="H1048" s="2">
        <v>9</v>
      </c>
    </row>
    <row r="1049" spans="1:8" ht="60" x14ac:dyDescent="0.2">
      <c r="A1049" s="25" t="s">
        <v>2113</v>
      </c>
      <c r="B1049" s="25"/>
      <c r="C1049" s="26" t="s">
        <v>2114</v>
      </c>
      <c r="D1049" s="27" t="s">
        <v>73</v>
      </c>
      <c r="E1049" s="28">
        <v>195.5</v>
      </c>
      <c r="F1049" s="28">
        <v>33.659999999999997</v>
      </c>
      <c r="G1049" s="28">
        <v>229.16</v>
      </c>
      <c r="H1049" s="2">
        <v>9</v>
      </c>
    </row>
    <row r="1050" spans="1:8" ht="60" x14ac:dyDescent="0.2">
      <c r="A1050" s="25" t="s">
        <v>2115</v>
      </c>
      <c r="B1050" s="25"/>
      <c r="C1050" s="26" t="s">
        <v>2116</v>
      </c>
      <c r="D1050" s="27" t="s">
        <v>131</v>
      </c>
      <c r="E1050" s="28">
        <v>34.44</v>
      </c>
      <c r="F1050" s="28">
        <v>9.35</v>
      </c>
      <c r="G1050" s="28">
        <v>43.79</v>
      </c>
      <c r="H1050" s="2">
        <v>9</v>
      </c>
    </row>
    <row r="1051" spans="1:8" ht="75" x14ac:dyDescent="0.2">
      <c r="A1051" s="25" t="s">
        <v>2117</v>
      </c>
      <c r="B1051" s="25"/>
      <c r="C1051" s="26" t="s">
        <v>2118</v>
      </c>
      <c r="D1051" s="27" t="s">
        <v>73</v>
      </c>
      <c r="E1051" s="28">
        <v>89.91</v>
      </c>
      <c r="F1051" s="28">
        <v>33.659999999999997</v>
      </c>
      <c r="G1051" s="28">
        <v>123.57</v>
      </c>
      <c r="H1051" s="2">
        <v>9</v>
      </c>
    </row>
    <row r="1052" spans="1:8" ht="75" x14ac:dyDescent="0.2">
      <c r="A1052" s="25" t="s">
        <v>2119</v>
      </c>
      <c r="B1052" s="25"/>
      <c r="C1052" s="26" t="s">
        <v>2120</v>
      </c>
      <c r="D1052" s="27" t="s">
        <v>131</v>
      </c>
      <c r="E1052" s="28">
        <v>16.059999999999999</v>
      </c>
      <c r="F1052" s="28">
        <v>9.35</v>
      </c>
      <c r="G1052" s="28">
        <v>25.41</v>
      </c>
      <c r="H1052" s="2">
        <v>9</v>
      </c>
    </row>
    <row r="1053" spans="1:8" ht="60" x14ac:dyDescent="0.2">
      <c r="A1053" s="25" t="s">
        <v>2121</v>
      </c>
      <c r="B1053" s="25"/>
      <c r="C1053" s="26" t="s">
        <v>2122</v>
      </c>
      <c r="D1053" s="27" t="s">
        <v>73</v>
      </c>
      <c r="E1053" s="28">
        <v>177.27</v>
      </c>
      <c r="F1053" s="28">
        <v>33.659999999999997</v>
      </c>
      <c r="G1053" s="28">
        <v>210.93</v>
      </c>
      <c r="H1053" s="2">
        <v>9</v>
      </c>
    </row>
    <row r="1054" spans="1:8" ht="45" x14ac:dyDescent="0.2">
      <c r="A1054" s="25" t="s">
        <v>2123</v>
      </c>
      <c r="B1054" s="25"/>
      <c r="C1054" s="26" t="s">
        <v>2124</v>
      </c>
      <c r="D1054" s="27" t="s">
        <v>131</v>
      </c>
      <c r="E1054" s="28">
        <v>31.48</v>
      </c>
      <c r="F1054" s="28">
        <v>9.35</v>
      </c>
      <c r="G1054" s="28">
        <v>40.83</v>
      </c>
      <c r="H1054" s="2">
        <v>9</v>
      </c>
    </row>
    <row r="1055" spans="1:8" ht="60" x14ac:dyDescent="0.2">
      <c r="A1055" s="25" t="s">
        <v>2125</v>
      </c>
      <c r="B1055" s="25"/>
      <c r="C1055" s="26" t="s">
        <v>2126</v>
      </c>
      <c r="D1055" s="27" t="s">
        <v>73</v>
      </c>
      <c r="E1055" s="28">
        <v>146.30000000000001</v>
      </c>
      <c r="F1055" s="28">
        <v>33.659999999999997</v>
      </c>
      <c r="G1055" s="28">
        <v>179.96</v>
      </c>
      <c r="H1055" s="2">
        <v>9</v>
      </c>
    </row>
    <row r="1056" spans="1:8" ht="60" x14ac:dyDescent="0.2">
      <c r="A1056" s="25" t="s">
        <v>2127</v>
      </c>
      <c r="B1056" s="25"/>
      <c r="C1056" s="26" t="s">
        <v>2128</v>
      </c>
      <c r="D1056" s="27" t="s">
        <v>131</v>
      </c>
      <c r="E1056" s="28">
        <v>26.08</v>
      </c>
      <c r="F1056" s="28">
        <v>9.35</v>
      </c>
      <c r="G1056" s="28">
        <v>35.43</v>
      </c>
      <c r="H1056" s="2">
        <v>9</v>
      </c>
    </row>
    <row r="1057" spans="1:8" ht="60" x14ac:dyDescent="0.2">
      <c r="A1057" s="25" t="s">
        <v>2129</v>
      </c>
      <c r="B1057" s="25"/>
      <c r="C1057" s="26" t="s">
        <v>2130</v>
      </c>
      <c r="D1057" s="27" t="s">
        <v>73</v>
      </c>
      <c r="E1057" s="28">
        <v>176.59</v>
      </c>
      <c r="F1057" s="28">
        <v>33.659999999999997</v>
      </c>
      <c r="G1057" s="28">
        <v>210.25</v>
      </c>
      <c r="H1057" s="2">
        <v>9</v>
      </c>
    </row>
    <row r="1058" spans="1:8" ht="60" x14ac:dyDescent="0.2">
      <c r="A1058" s="25" t="s">
        <v>2131</v>
      </c>
      <c r="B1058" s="25"/>
      <c r="C1058" s="26" t="s">
        <v>2132</v>
      </c>
      <c r="D1058" s="27" t="s">
        <v>131</v>
      </c>
      <c r="E1058" s="28">
        <v>31.36</v>
      </c>
      <c r="F1058" s="28">
        <v>9.35</v>
      </c>
      <c r="G1058" s="28">
        <v>40.71</v>
      </c>
      <c r="H1058" s="2">
        <v>9</v>
      </c>
    </row>
    <row r="1059" spans="1:8" ht="15" x14ac:dyDescent="0.2">
      <c r="A1059" s="25" t="s">
        <v>2133</v>
      </c>
      <c r="B1059" s="25"/>
      <c r="C1059" s="26" t="s">
        <v>2134</v>
      </c>
      <c r="D1059" s="27"/>
      <c r="E1059" s="28"/>
      <c r="F1059" s="28"/>
      <c r="G1059" s="28"/>
      <c r="H1059" s="2">
        <v>5</v>
      </c>
    </row>
    <row r="1060" spans="1:8" ht="45" x14ac:dyDescent="0.2">
      <c r="A1060" s="25" t="s">
        <v>2135</v>
      </c>
      <c r="B1060" s="25"/>
      <c r="C1060" s="26" t="s">
        <v>2136</v>
      </c>
      <c r="D1060" s="27" t="s">
        <v>73</v>
      </c>
      <c r="E1060" s="28">
        <v>120.02</v>
      </c>
      <c r="F1060" s="28">
        <v>19.07</v>
      </c>
      <c r="G1060" s="28">
        <v>139.09</v>
      </c>
      <c r="H1060" s="2">
        <v>9</v>
      </c>
    </row>
    <row r="1061" spans="1:8" ht="45" x14ac:dyDescent="0.2">
      <c r="A1061" s="25" t="s">
        <v>2137</v>
      </c>
      <c r="B1061" s="25"/>
      <c r="C1061" s="26" t="s">
        <v>2138</v>
      </c>
      <c r="D1061" s="27" t="s">
        <v>73</v>
      </c>
      <c r="E1061" s="28">
        <v>66.94</v>
      </c>
      <c r="F1061" s="28">
        <v>19.07</v>
      </c>
      <c r="G1061" s="28">
        <v>86.01</v>
      </c>
      <c r="H1061" s="2">
        <v>9</v>
      </c>
    </row>
    <row r="1062" spans="1:8" ht="45" x14ac:dyDescent="0.2">
      <c r="A1062" s="25" t="s">
        <v>2139</v>
      </c>
      <c r="B1062" s="25"/>
      <c r="C1062" s="26" t="s">
        <v>2140</v>
      </c>
      <c r="D1062" s="27" t="s">
        <v>73</v>
      </c>
      <c r="E1062" s="28">
        <v>66.92</v>
      </c>
      <c r="F1062" s="28">
        <v>19.07</v>
      </c>
      <c r="G1062" s="28">
        <v>85.99</v>
      </c>
      <c r="H1062" s="2">
        <v>9</v>
      </c>
    </row>
    <row r="1063" spans="1:8" ht="45" x14ac:dyDescent="0.2">
      <c r="A1063" s="25" t="s">
        <v>2141</v>
      </c>
      <c r="B1063" s="25"/>
      <c r="C1063" s="26" t="s">
        <v>2142</v>
      </c>
      <c r="D1063" s="27" t="s">
        <v>73</v>
      </c>
      <c r="E1063" s="28">
        <v>51.53</v>
      </c>
      <c r="F1063" s="28">
        <v>19.07</v>
      </c>
      <c r="G1063" s="28">
        <v>70.599999999999994</v>
      </c>
      <c r="H1063" s="2">
        <v>9</v>
      </c>
    </row>
    <row r="1064" spans="1:8" ht="45" x14ac:dyDescent="0.2">
      <c r="A1064" s="25" t="s">
        <v>2143</v>
      </c>
      <c r="B1064" s="25"/>
      <c r="C1064" s="26" t="s">
        <v>2144</v>
      </c>
      <c r="D1064" s="27" t="s">
        <v>73</v>
      </c>
      <c r="E1064" s="28">
        <v>54.89</v>
      </c>
      <c r="F1064" s="28">
        <v>19.07</v>
      </c>
      <c r="G1064" s="28">
        <v>73.959999999999994</v>
      </c>
      <c r="H1064" s="2">
        <v>9</v>
      </c>
    </row>
    <row r="1065" spans="1:8" ht="15" x14ac:dyDescent="0.2">
      <c r="A1065" s="25" t="s">
        <v>2145</v>
      </c>
      <c r="B1065" s="25"/>
      <c r="C1065" s="26" t="s">
        <v>2146</v>
      </c>
      <c r="D1065" s="27"/>
      <c r="E1065" s="28"/>
      <c r="F1065" s="28"/>
      <c r="G1065" s="28"/>
      <c r="H1065" s="2">
        <v>5</v>
      </c>
    </row>
    <row r="1066" spans="1:8" ht="45" x14ac:dyDescent="0.2">
      <c r="A1066" s="25" t="s">
        <v>2147</v>
      </c>
      <c r="B1066" s="25"/>
      <c r="C1066" s="26" t="s">
        <v>2148</v>
      </c>
      <c r="D1066" s="27" t="s">
        <v>73</v>
      </c>
      <c r="E1066" s="28">
        <v>165.11</v>
      </c>
      <c r="F1066" s="28">
        <v>24.13</v>
      </c>
      <c r="G1066" s="28">
        <v>189.24</v>
      </c>
      <c r="H1066" s="2">
        <v>9</v>
      </c>
    </row>
    <row r="1067" spans="1:8" ht="45" x14ac:dyDescent="0.2">
      <c r="A1067" s="25" t="s">
        <v>2149</v>
      </c>
      <c r="B1067" s="25"/>
      <c r="C1067" s="26" t="s">
        <v>2150</v>
      </c>
      <c r="D1067" s="27" t="s">
        <v>73</v>
      </c>
      <c r="E1067" s="28">
        <v>334.73</v>
      </c>
      <c r="F1067" s="28">
        <v>24.13</v>
      </c>
      <c r="G1067" s="28">
        <v>358.86</v>
      </c>
      <c r="H1067" s="2">
        <v>9</v>
      </c>
    </row>
    <row r="1068" spans="1:8" ht="45" x14ac:dyDescent="0.2">
      <c r="A1068" s="25" t="s">
        <v>2151</v>
      </c>
      <c r="B1068" s="25"/>
      <c r="C1068" s="26" t="s">
        <v>2152</v>
      </c>
      <c r="D1068" s="27" t="s">
        <v>73</v>
      </c>
      <c r="E1068" s="28">
        <v>354.34</v>
      </c>
      <c r="F1068" s="28">
        <v>24.13</v>
      </c>
      <c r="G1068" s="28">
        <v>378.47</v>
      </c>
      <c r="H1068" s="2">
        <v>9</v>
      </c>
    </row>
    <row r="1069" spans="1:8" ht="15" x14ac:dyDescent="0.2">
      <c r="A1069" s="25" t="s">
        <v>2153</v>
      </c>
      <c r="B1069" s="25"/>
      <c r="C1069" s="26" t="s">
        <v>2154</v>
      </c>
      <c r="D1069" s="27"/>
      <c r="E1069" s="28"/>
      <c r="F1069" s="28"/>
      <c r="G1069" s="28"/>
      <c r="H1069" s="2">
        <v>5</v>
      </c>
    </row>
    <row r="1070" spans="1:8" ht="60" x14ac:dyDescent="0.2">
      <c r="A1070" s="25" t="s">
        <v>2155</v>
      </c>
      <c r="B1070" s="25"/>
      <c r="C1070" s="26" t="s">
        <v>2156</v>
      </c>
      <c r="D1070" s="27" t="s">
        <v>73</v>
      </c>
      <c r="E1070" s="28">
        <v>114.9</v>
      </c>
      <c r="F1070" s="28">
        <v>15.43</v>
      </c>
      <c r="G1070" s="28">
        <v>130.33000000000001</v>
      </c>
      <c r="H1070" s="2">
        <v>9</v>
      </c>
    </row>
    <row r="1071" spans="1:8" ht="60" x14ac:dyDescent="0.2">
      <c r="A1071" s="25" t="s">
        <v>2157</v>
      </c>
      <c r="B1071" s="25"/>
      <c r="C1071" s="26" t="s">
        <v>2158</v>
      </c>
      <c r="D1071" s="27" t="s">
        <v>73</v>
      </c>
      <c r="E1071" s="28">
        <v>118.57</v>
      </c>
      <c r="F1071" s="28">
        <v>15.43</v>
      </c>
      <c r="G1071" s="28">
        <v>134</v>
      </c>
      <c r="H1071" s="2">
        <v>9</v>
      </c>
    </row>
    <row r="1072" spans="1:8" ht="60" x14ac:dyDescent="0.2">
      <c r="A1072" s="25" t="s">
        <v>2159</v>
      </c>
      <c r="B1072" s="25"/>
      <c r="C1072" s="26" t="s">
        <v>2160</v>
      </c>
      <c r="D1072" s="27" t="s">
        <v>73</v>
      </c>
      <c r="E1072" s="28">
        <v>42.82</v>
      </c>
      <c r="F1072" s="28">
        <v>8.5</v>
      </c>
      <c r="G1072" s="28">
        <v>51.32</v>
      </c>
      <c r="H1072" s="2">
        <v>9</v>
      </c>
    </row>
    <row r="1073" spans="1:8" ht="15" x14ac:dyDescent="0.2">
      <c r="A1073" s="25" t="s">
        <v>2161</v>
      </c>
      <c r="B1073" s="25"/>
      <c r="C1073" s="26" t="s">
        <v>2162</v>
      </c>
      <c r="D1073" s="27"/>
      <c r="E1073" s="28"/>
      <c r="F1073" s="28"/>
      <c r="G1073" s="28"/>
      <c r="H1073" s="2">
        <v>2</v>
      </c>
    </row>
    <row r="1074" spans="1:8" ht="15" x14ac:dyDescent="0.2">
      <c r="A1074" s="25" t="s">
        <v>2163</v>
      </c>
      <c r="B1074" s="25"/>
      <c r="C1074" s="26" t="s">
        <v>2164</v>
      </c>
      <c r="D1074" s="27"/>
      <c r="E1074" s="28"/>
      <c r="F1074" s="28"/>
      <c r="G1074" s="28"/>
      <c r="H1074" s="2">
        <v>5</v>
      </c>
    </row>
    <row r="1075" spans="1:8" ht="30" x14ac:dyDescent="0.2">
      <c r="A1075" s="25" t="s">
        <v>2165</v>
      </c>
      <c r="B1075" s="25"/>
      <c r="C1075" s="26" t="s">
        <v>2166</v>
      </c>
      <c r="D1075" s="27" t="s">
        <v>73</v>
      </c>
      <c r="E1075" s="28">
        <v>396.94</v>
      </c>
      <c r="F1075" s="28">
        <v>39.24</v>
      </c>
      <c r="G1075" s="28">
        <v>436.18</v>
      </c>
      <c r="H1075" s="2">
        <v>9</v>
      </c>
    </row>
    <row r="1076" spans="1:8" ht="30" x14ac:dyDescent="0.2">
      <c r="A1076" s="25" t="s">
        <v>2167</v>
      </c>
      <c r="B1076" s="25"/>
      <c r="C1076" s="26" t="s">
        <v>2168</v>
      </c>
      <c r="D1076" s="27" t="s">
        <v>131</v>
      </c>
      <c r="E1076" s="28">
        <v>133.37</v>
      </c>
      <c r="F1076" s="28">
        <v>18.07</v>
      </c>
      <c r="G1076" s="28">
        <v>151.44</v>
      </c>
      <c r="H1076" s="2">
        <v>9</v>
      </c>
    </row>
    <row r="1077" spans="1:8" ht="30" x14ac:dyDescent="0.2">
      <c r="A1077" s="25" t="s">
        <v>2169</v>
      </c>
      <c r="B1077" s="25"/>
      <c r="C1077" s="26" t="s">
        <v>2170</v>
      </c>
      <c r="D1077" s="27" t="s">
        <v>131</v>
      </c>
      <c r="E1077" s="28">
        <v>158.84</v>
      </c>
      <c r="F1077" s="28">
        <v>22.58</v>
      </c>
      <c r="G1077" s="28">
        <v>181.42</v>
      </c>
      <c r="H1077" s="2">
        <v>9</v>
      </c>
    </row>
    <row r="1078" spans="1:8" ht="30" x14ac:dyDescent="0.2">
      <c r="A1078" s="25" t="s">
        <v>2171</v>
      </c>
      <c r="B1078" s="25"/>
      <c r="C1078" s="26" t="s">
        <v>2172</v>
      </c>
      <c r="D1078" s="27" t="s">
        <v>131</v>
      </c>
      <c r="E1078" s="28">
        <v>342.22</v>
      </c>
      <c r="F1078" s="28">
        <v>45.15</v>
      </c>
      <c r="G1078" s="28">
        <v>387.37</v>
      </c>
      <c r="H1078" s="2">
        <v>9</v>
      </c>
    </row>
    <row r="1079" spans="1:8" ht="30" x14ac:dyDescent="0.2">
      <c r="A1079" s="25" t="s">
        <v>2173</v>
      </c>
      <c r="B1079" s="25"/>
      <c r="C1079" s="26" t="s">
        <v>2174</v>
      </c>
      <c r="D1079" s="27" t="s">
        <v>131</v>
      </c>
      <c r="E1079" s="28">
        <v>79.39</v>
      </c>
      <c r="F1079" s="28">
        <v>9.89</v>
      </c>
      <c r="G1079" s="28">
        <v>89.28</v>
      </c>
      <c r="H1079" s="2">
        <v>9</v>
      </c>
    </row>
    <row r="1080" spans="1:8" ht="30" x14ac:dyDescent="0.2">
      <c r="A1080" s="25" t="s">
        <v>2175</v>
      </c>
      <c r="B1080" s="25"/>
      <c r="C1080" s="26" t="s">
        <v>2176</v>
      </c>
      <c r="D1080" s="27" t="s">
        <v>131</v>
      </c>
      <c r="E1080" s="28">
        <v>86.54</v>
      </c>
      <c r="F1080" s="28">
        <v>9.89</v>
      </c>
      <c r="G1080" s="28">
        <v>96.43</v>
      </c>
      <c r="H1080" s="2">
        <v>9</v>
      </c>
    </row>
    <row r="1081" spans="1:8" ht="15" x14ac:dyDescent="0.2">
      <c r="A1081" s="25" t="s">
        <v>2177</v>
      </c>
      <c r="B1081" s="25"/>
      <c r="C1081" s="26" t="s">
        <v>2178</v>
      </c>
      <c r="D1081" s="27"/>
      <c r="E1081" s="28"/>
      <c r="F1081" s="28"/>
      <c r="G1081" s="28"/>
      <c r="H1081" s="2">
        <v>5</v>
      </c>
    </row>
    <row r="1082" spans="1:8" ht="30" x14ac:dyDescent="0.2">
      <c r="A1082" s="25" t="s">
        <v>2179</v>
      </c>
      <c r="B1082" s="25"/>
      <c r="C1082" s="26" t="s">
        <v>2180</v>
      </c>
      <c r="D1082" s="27" t="s">
        <v>73</v>
      </c>
      <c r="E1082" s="28">
        <v>585.32000000000005</v>
      </c>
      <c r="F1082" s="28">
        <v>10.119999999999999</v>
      </c>
      <c r="G1082" s="28">
        <v>595.44000000000005</v>
      </c>
      <c r="H1082" s="2">
        <v>9</v>
      </c>
    </row>
    <row r="1083" spans="1:8" ht="30" x14ac:dyDescent="0.2">
      <c r="A1083" s="25" t="s">
        <v>2181</v>
      </c>
      <c r="B1083" s="25"/>
      <c r="C1083" s="26" t="s">
        <v>2182</v>
      </c>
      <c r="D1083" s="27" t="s">
        <v>73</v>
      </c>
      <c r="E1083" s="28">
        <v>662.53</v>
      </c>
      <c r="F1083" s="28">
        <v>10.119999999999999</v>
      </c>
      <c r="G1083" s="28">
        <v>672.65</v>
      </c>
      <c r="H1083" s="2">
        <v>9</v>
      </c>
    </row>
    <row r="1084" spans="1:8" ht="30" x14ac:dyDescent="0.2">
      <c r="A1084" s="25" t="s">
        <v>2183</v>
      </c>
      <c r="B1084" s="25"/>
      <c r="C1084" s="26" t="s">
        <v>2184</v>
      </c>
      <c r="D1084" s="27" t="s">
        <v>73</v>
      </c>
      <c r="E1084" s="28">
        <v>777.43</v>
      </c>
      <c r="F1084" s="28">
        <v>11.81</v>
      </c>
      <c r="G1084" s="28">
        <v>789.24</v>
      </c>
      <c r="H1084" s="2">
        <v>9</v>
      </c>
    </row>
    <row r="1085" spans="1:8" ht="30" x14ac:dyDescent="0.2">
      <c r="A1085" s="25" t="s">
        <v>2185</v>
      </c>
      <c r="B1085" s="25"/>
      <c r="C1085" s="26" t="s">
        <v>2186</v>
      </c>
      <c r="D1085" s="27" t="s">
        <v>73</v>
      </c>
      <c r="E1085" s="28">
        <v>837.44</v>
      </c>
      <c r="F1085" s="28">
        <v>11.81</v>
      </c>
      <c r="G1085" s="28">
        <v>849.25</v>
      </c>
      <c r="H1085" s="2">
        <v>9</v>
      </c>
    </row>
    <row r="1086" spans="1:8" ht="30" x14ac:dyDescent="0.2">
      <c r="A1086" s="25" t="s">
        <v>2187</v>
      </c>
      <c r="B1086" s="25"/>
      <c r="C1086" s="26" t="s">
        <v>2188</v>
      </c>
      <c r="D1086" s="27" t="s">
        <v>131</v>
      </c>
      <c r="E1086" s="28">
        <v>331.55</v>
      </c>
      <c r="F1086" s="28">
        <v>5.9</v>
      </c>
      <c r="G1086" s="28">
        <v>337.45</v>
      </c>
      <c r="H1086" s="2">
        <v>9</v>
      </c>
    </row>
    <row r="1087" spans="1:8" ht="30" x14ac:dyDescent="0.2">
      <c r="A1087" s="25" t="s">
        <v>2189</v>
      </c>
      <c r="B1087" s="25"/>
      <c r="C1087" s="26" t="s">
        <v>2190</v>
      </c>
      <c r="D1087" s="27" t="s">
        <v>131</v>
      </c>
      <c r="E1087" s="28">
        <v>327.85</v>
      </c>
      <c r="F1087" s="28">
        <v>5.9</v>
      </c>
      <c r="G1087" s="28">
        <v>333.75</v>
      </c>
      <c r="H1087" s="2">
        <v>9</v>
      </c>
    </row>
    <row r="1088" spans="1:8" ht="30" x14ac:dyDescent="0.2">
      <c r="A1088" s="25" t="s">
        <v>2191</v>
      </c>
      <c r="B1088" s="25"/>
      <c r="C1088" s="26" t="s">
        <v>2192</v>
      </c>
      <c r="D1088" s="27" t="s">
        <v>131</v>
      </c>
      <c r="E1088" s="28">
        <v>47.87</v>
      </c>
      <c r="F1088" s="28">
        <v>1.69</v>
      </c>
      <c r="G1088" s="28">
        <v>49.56</v>
      </c>
      <c r="H1088" s="2">
        <v>9</v>
      </c>
    </row>
    <row r="1089" spans="1:8" ht="15" x14ac:dyDescent="0.2">
      <c r="A1089" s="25" t="s">
        <v>2193</v>
      </c>
      <c r="B1089" s="25"/>
      <c r="C1089" s="26" t="s">
        <v>2194</v>
      </c>
      <c r="D1089" s="27"/>
      <c r="E1089" s="28"/>
      <c r="F1089" s="28"/>
      <c r="G1089" s="28"/>
      <c r="H1089" s="2">
        <v>5</v>
      </c>
    </row>
    <row r="1090" spans="1:8" ht="15" x14ac:dyDescent="0.2">
      <c r="A1090" s="25" t="s">
        <v>2195</v>
      </c>
      <c r="B1090" s="25"/>
      <c r="C1090" s="26" t="s">
        <v>2196</v>
      </c>
      <c r="D1090" s="27" t="s">
        <v>73</v>
      </c>
      <c r="E1090" s="28">
        <v>252.4</v>
      </c>
      <c r="F1090" s="28">
        <v>26.99</v>
      </c>
      <c r="G1090" s="28">
        <v>279.39</v>
      </c>
      <c r="H1090" s="2">
        <v>9</v>
      </c>
    </row>
    <row r="1091" spans="1:8" ht="15" x14ac:dyDescent="0.2">
      <c r="A1091" s="25" t="s">
        <v>2197</v>
      </c>
      <c r="B1091" s="25"/>
      <c r="C1091" s="26" t="s">
        <v>2198</v>
      </c>
      <c r="D1091" s="27" t="s">
        <v>73</v>
      </c>
      <c r="E1091" s="28">
        <v>345.79</v>
      </c>
      <c r="F1091" s="28">
        <v>26.99</v>
      </c>
      <c r="G1091" s="28">
        <v>372.78</v>
      </c>
      <c r="H1091" s="2">
        <v>9</v>
      </c>
    </row>
    <row r="1092" spans="1:8" ht="15" x14ac:dyDescent="0.2">
      <c r="A1092" s="25" t="s">
        <v>2199</v>
      </c>
      <c r="B1092" s="25"/>
      <c r="C1092" s="26" t="s">
        <v>2200</v>
      </c>
      <c r="D1092" s="27" t="s">
        <v>73</v>
      </c>
      <c r="E1092" s="28">
        <v>94.6</v>
      </c>
      <c r="F1092" s="28">
        <v>21.18</v>
      </c>
      <c r="G1092" s="28">
        <v>115.78</v>
      </c>
      <c r="H1092" s="2">
        <v>9</v>
      </c>
    </row>
    <row r="1093" spans="1:8" ht="15" x14ac:dyDescent="0.2">
      <c r="A1093" s="25" t="s">
        <v>2201</v>
      </c>
      <c r="B1093" s="25"/>
      <c r="C1093" s="26" t="s">
        <v>2202</v>
      </c>
      <c r="D1093" s="27" t="s">
        <v>131</v>
      </c>
      <c r="E1093" s="28">
        <v>2.98</v>
      </c>
      <c r="F1093" s="28">
        <v>22.81</v>
      </c>
      <c r="G1093" s="28">
        <v>25.79</v>
      </c>
      <c r="H1093" s="2">
        <v>9</v>
      </c>
    </row>
    <row r="1094" spans="1:8" ht="15" x14ac:dyDescent="0.2">
      <c r="A1094" s="25" t="s">
        <v>2203</v>
      </c>
      <c r="B1094" s="25"/>
      <c r="C1094" s="26" t="s">
        <v>2204</v>
      </c>
      <c r="D1094" s="27" t="s">
        <v>131</v>
      </c>
      <c r="E1094" s="28">
        <v>6.05</v>
      </c>
      <c r="F1094" s="28">
        <v>34.03</v>
      </c>
      <c r="G1094" s="28">
        <v>40.08</v>
      </c>
      <c r="H1094" s="2">
        <v>9</v>
      </c>
    </row>
    <row r="1095" spans="1:8" ht="15" x14ac:dyDescent="0.2">
      <c r="A1095" s="25" t="s">
        <v>2205</v>
      </c>
      <c r="B1095" s="25"/>
      <c r="C1095" s="26" t="s">
        <v>2206</v>
      </c>
      <c r="D1095" s="27" t="s">
        <v>131</v>
      </c>
      <c r="E1095" s="28">
        <v>81.87</v>
      </c>
      <c r="F1095" s="28">
        <v>1.69</v>
      </c>
      <c r="G1095" s="28">
        <v>83.56</v>
      </c>
      <c r="H1095" s="2">
        <v>9</v>
      </c>
    </row>
    <row r="1096" spans="1:8" ht="15" x14ac:dyDescent="0.2">
      <c r="A1096" s="25" t="s">
        <v>2207</v>
      </c>
      <c r="B1096" s="25"/>
      <c r="C1096" s="26" t="s">
        <v>2208</v>
      </c>
      <c r="D1096" s="27" t="s">
        <v>73</v>
      </c>
      <c r="E1096" s="28">
        <v>130.69</v>
      </c>
      <c r="F1096" s="28">
        <v>21.71</v>
      </c>
      <c r="G1096" s="28">
        <v>152.4</v>
      </c>
      <c r="H1096" s="2">
        <v>9</v>
      </c>
    </row>
    <row r="1097" spans="1:8" ht="15" x14ac:dyDescent="0.2">
      <c r="A1097" s="25" t="s">
        <v>2209</v>
      </c>
      <c r="B1097" s="25"/>
      <c r="C1097" s="26" t="s">
        <v>2210</v>
      </c>
      <c r="D1097" s="27" t="s">
        <v>131</v>
      </c>
      <c r="E1097" s="28">
        <v>27.72</v>
      </c>
      <c r="F1097" s="28">
        <v>5.8</v>
      </c>
      <c r="G1097" s="28">
        <v>33.520000000000003</v>
      </c>
      <c r="H1097" s="2">
        <v>9</v>
      </c>
    </row>
    <row r="1098" spans="1:8" ht="30" x14ac:dyDescent="0.2">
      <c r="A1098" s="25" t="s">
        <v>2211</v>
      </c>
      <c r="B1098" s="25"/>
      <c r="C1098" s="26" t="s">
        <v>2212</v>
      </c>
      <c r="D1098" s="27" t="s">
        <v>131</v>
      </c>
      <c r="E1098" s="28">
        <v>125.71</v>
      </c>
      <c r="F1098" s="28">
        <v>3.37</v>
      </c>
      <c r="G1098" s="28">
        <v>129.08000000000001</v>
      </c>
      <c r="H1098" s="2">
        <v>9</v>
      </c>
    </row>
    <row r="1099" spans="1:8" ht="15" x14ac:dyDescent="0.2">
      <c r="A1099" s="25" t="s">
        <v>2213</v>
      </c>
      <c r="B1099" s="25"/>
      <c r="C1099" s="26" t="s">
        <v>2214</v>
      </c>
      <c r="D1099" s="27"/>
      <c r="E1099" s="28"/>
      <c r="F1099" s="28"/>
      <c r="G1099" s="28"/>
      <c r="H1099" s="2">
        <v>5</v>
      </c>
    </row>
    <row r="1100" spans="1:8" ht="30" x14ac:dyDescent="0.2">
      <c r="A1100" s="25" t="s">
        <v>2215</v>
      </c>
      <c r="B1100" s="25"/>
      <c r="C1100" s="26" t="s">
        <v>2216</v>
      </c>
      <c r="D1100" s="27" t="s">
        <v>73</v>
      </c>
      <c r="E1100" s="28">
        <v>11.51</v>
      </c>
      <c r="F1100" s="28">
        <v>43.41</v>
      </c>
      <c r="G1100" s="28">
        <v>54.92</v>
      </c>
      <c r="H1100" s="2">
        <v>9</v>
      </c>
    </row>
    <row r="1101" spans="1:8" ht="15" x14ac:dyDescent="0.2">
      <c r="A1101" s="25" t="s">
        <v>2217</v>
      </c>
      <c r="B1101" s="25"/>
      <c r="C1101" s="26" t="s">
        <v>2218</v>
      </c>
      <c r="D1101" s="27"/>
      <c r="E1101" s="28"/>
      <c r="F1101" s="28"/>
      <c r="G1101" s="28"/>
      <c r="H1101" s="2">
        <v>2</v>
      </c>
    </row>
    <row r="1102" spans="1:8" ht="15" x14ac:dyDescent="0.2">
      <c r="A1102" s="25" t="s">
        <v>2219</v>
      </c>
      <c r="B1102" s="25"/>
      <c r="C1102" s="26" t="s">
        <v>2220</v>
      </c>
      <c r="D1102" s="27"/>
      <c r="E1102" s="28"/>
      <c r="F1102" s="28"/>
      <c r="G1102" s="28"/>
      <c r="H1102" s="2">
        <v>5</v>
      </c>
    </row>
    <row r="1103" spans="1:8" ht="30" x14ac:dyDescent="0.2">
      <c r="A1103" s="25" t="s">
        <v>2221</v>
      </c>
      <c r="B1103" s="25"/>
      <c r="C1103" s="26" t="s">
        <v>2222</v>
      </c>
      <c r="D1103" s="27" t="s">
        <v>73</v>
      </c>
      <c r="E1103" s="28">
        <v>107.36</v>
      </c>
      <c r="F1103" s="28">
        <v>57.79</v>
      </c>
      <c r="G1103" s="28">
        <v>165.15</v>
      </c>
      <c r="H1103" s="2">
        <v>9</v>
      </c>
    </row>
    <row r="1104" spans="1:8" ht="15" x14ac:dyDescent="0.2">
      <c r="A1104" s="25" t="s">
        <v>2223</v>
      </c>
      <c r="B1104" s="25"/>
      <c r="C1104" s="26" t="s">
        <v>2224</v>
      </c>
      <c r="D1104" s="27"/>
      <c r="E1104" s="28"/>
      <c r="F1104" s="28"/>
      <c r="G1104" s="28"/>
      <c r="H1104" s="2">
        <v>5</v>
      </c>
    </row>
    <row r="1105" spans="1:8" ht="15" x14ac:dyDescent="0.2">
      <c r="A1105" s="25" t="s">
        <v>2225</v>
      </c>
      <c r="B1105" s="25"/>
      <c r="C1105" s="26" t="s">
        <v>2226</v>
      </c>
      <c r="D1105" s="27" t="s">
        <v>73</v>
      </c>
      <c r="E1105" s="28">
        <v>612.30999999999995</v>
      </c>
      <c r="F1105" s="28"/>
      <c r="G1105" s="28">
        <v>612.30999999999995</v>
      </c>
      <c r="H1105" s="2">
        <v>9</v>
      </c>
    </row>
    <row r="1106" spans="1:8" ht="15" x14ac:dyDescent="0.2">
      <c r="A1106" s="25" t="s">
        <v>2227</v>
      </c>
      <c r="B1106" s="25"/>
      <c r="C1106" s="26" t="s">
        <v>2228</v>
      </c>
      <c r="D1106" s="27"/>
      <c r="E1106" s="28"/>
      <c r="F1106" s="28"/>
      <c r="G1106" s="28"/>
      <c r="H1106" s="2">
        <v>5</v>
      </c>
    </row>
    <row r="1107" spans="1:8" ht="15" x14ac:dyDescent="0.2">
      <c r="A1107" s="25" t="s">
        <v>2229</v>
      </c>
      <c r="B1107" s="25"/>
      <c r="C1107" s="26" t="s">
        <v>2230</v>
      </c>
      <c r="D1107" s="27" t="s">
        <v>73</v>
      </c>
      <c r="E1107" s="28">
        <v>275.32</v>
      </c>
      <c r="F1107" s="28">
        <v>19</v>
      </c>
      <c r="G1107" s="28">
        <v>294.32</v>
      </c>
      <c r="H1107" s="2">
        <v>9</v>
      </c>
    </row>
    <row r="1108" spans="1:8" ht="15" x14ac:dyDescent="0.2">
      <c r="A1108" s="25" t="s">
        <v>2231</v>
      </c>
      <c r="B1108" s="25"/>
      <c r="C1108" s="26" t="s">
        <v>2232</v>
      </c>
      <c r="D1108" s="27"/>
      <c r="E1108" s="28"/>
      <c r="F1108" s="28"/>
      <c r="G1108" s="28"/>
      <c r="H1108" s="2">
        <v>5</v>
      </c>
    </row>
    <row r="1109" spans="1:8" ht="15" x14ac:dyDescent="0.2">
      <c r="A1109" s="25" t="s">
        <v>2233</v>
      </c>
      <c r="B1109" s="25"/>
      <c r="C1109" s="26" t="s">
        <v>2234</v>
      </c>
      <c r="D1109" s="27" t="s">
        <v>131</v>
      </c>
      <c r="E1109" s="28">
        <v>21.79</v>
      </c>
      <c r="F1109" s="28">
        <v>12.61</v>
      </c>
      <c r="G1109" s="28">
        <v>34.4</v>
      </c>
      <c r="H1109" s="2">
        <v>9</v>
      </c>
    </row>
    <row r="1110" spans="1:8" ht="15" x14ac:dyDescent="0.2">
      <c r="A1110" s="25" t="s">
        <v>2235</v>
      </c>
      <c r="B1110" s="25"/>
      <c r="C1110" s="26" t="s">
        <v>2236</v>
      </c>
      <c r="D1110" s="27" t="s">
        <v>131</v>
      </c>
      <c r="E1110" s="28">
        <v>5.93</v>
      </c>
      <c r="F1110" s="28">
        <v>3.08</v>
      </c>
      <c r="G1110" s="28">
        <v>9.01</v>
      </c>
      <c r="H1110" s="2">
        <v>9</v>
      </c>
    </row>
    <row r="1111" spans="1:8" ht="15" x14ac:dyDescent="0.2">
      <c r="A1111" s="25" t="s">
        <v>2237</v>
      </c>
      <c r="B1111" s="25"/>
      <c r="C1111" s="26" t="s">
        <v>2238</v>
      </c>
      <c r="D1111" s="27"/>
      <c r="E1111" s="28"/>
      <c r="F1111" s="28"/>
      <c r="G1111" s="28"/>
      <c r="H1111" s="2">
        <v>5</v>
      </c>
    </row>
    <row r="1112" spans="1:8" ht="15" x14ac:dyDescent="0.2">
      <c r="A1112" s="25" t="s">
        <v>2239</v>
      </c>
      <c r="B1112" s="25"/>
      <c r="C1112" s="26" t="s">
        <v>2240</v>
      </c>
      <c r="D1112" s="27" t="s">
        <v>73</v>
      </c>
      <c r="E1112" s="28">
        <v>0.72</v>
      </c>
      <c r="F1112" s="28">
        <v>7.48</v>
      </c>
      <c r="G1112" s="28">
        <v>8.1999999999999993</v>
      </c>
      <c r="H1112" s="2">
        <v>9</v>
      </c>
    </row>
    <row r="1113" spans="1:8" ht="15" x14ac:dyDescent="0.2">
      <c r="A1113" s="25" t="s">
        <v>2241</v>
      </c>
      <c r="B1113" s="25"/>
      <c r="C1113" s="26" t="s">
        <v>2242</v>
      </c>
      <c r="D1113" s="27" t="s">
        <v>73</v>
      </c>
      <c r="E1113" s="28">
        <v>23.94</v>
      </c>
      <c r="F1113" s="28">
        <v>19</v>
      </c>
      <c r="G1113" s="28">
        <v>42.94</v>
      </c>
      <c r="H1113" s="2">
        <v>9</v>
      </c>
    </row>
    <row r="1114" spans="1:8" ht="15" x14ac:dyDescent="0.2">
      <c r="A1114" s="25" t="s">
        <v>2243</v>
      </c>
      <c r="B1114" s="25"/>
      <c r="C1114" s="26" t="s">
        <v>2244</v>
      </c>
      <c r="D1114" s="27" t="s">
        <v>131</v>
      </c>
      <c r="E1114" s="28">
        <v>0.72</v>
      </c>
      <c r="F1114" s="28">
        <v>9.5299999999999994</v>
      </c>
      <c r="G1114" s="28">
        <v>10.25</v>
      </c>
      <c r="H1114" s="2">
        <v>9</v>
      </c>
    </row>
    <row r="1115" spans="1:8" ht="15" x14ac:dyDescent="0.2">
      <c r="A1115" s="25" t="s">
        <v>2245</v>
      </c>
      <c r="B1115" s="25"/>
      <c r="C1115" s="26" t="s">
        <v>2246</v>
      </c>
      <c r="D1115" s="27" t="s">
        <v>73</v>
      </c>
      <c r="E1115" s="28">
        <v>110.83</v>
      </c>
      <c r="F1115" s="28"/>
      <c r="G1115" s="28">
        <v>110.83</v>
      </c>
      <c r="H1115" s="2">
        <v>9</v>
      </c>
    </row>
    <row r="1116" spans="1:8" ht="15" x14ac:dyDescent="0.2">
      <c r="A1116" s="25" t="s">
        <v>2247</v>
      </c>
      <c r="B1116" s="25"/>
      <c r="C1116" s="26" t="s">
        <v>2248</v>
      </c>
      <c r="D1116" s="27" t="s">
        <v>73</v>
      </c>
      <c r="E1116" s="28">
        <v>52.34</v>
      </c>
      <c r="F1116" s="28"/>
      <c r="G1116" s="28">
        <v>52.34</v>
      </c>
      <c r="H1116" s="2">
        <v>9</v>
      </c>
    </row>
    <row r="1117" spans="1:8" ht="15" x14ac:dyDescent="0.2">
      <c r="A1117" s="25" t="s">
        <v>2249</v>
      </c>
      <c r="B1117" s="25"/>
      <c r="C1117" s="26" t="s">
        <v>2250</v>
      </c>
      <c r="D1117" s="27"/>
      <c r="E1117" s="28"/>
      <c r="F1117" s="28"/>
      <c r="G1117" s="28"/>
      <c r="H1117" s="2">
        <v>2</v>
      </c>
    </row>
    <row r="1118" spans="1:8" ht="15" x14ac:dyDescent="0.2">
      <c r="A1118" s="25" t="s">
        <v>2251</v>
      </c>
      <c r="B1118" s="25"/>
      <c r="C1118" s="26" t="s">
        <v>2252</v>
      </c>
      <c r="D1118" s="27"/>
      <c r="E1118" s="28"/>
      <c r="F1118" s="28"/>
      <c r="G1118" s="28"/>
      <c r="H1118" s="2">
        <v>5</v>
      </c>
    </row>
    <row r="1119" spans="1:8" ht="30" x14ac:dyDescent="0.2">
      <c r="A1119" s="25" t="s">
        <v>2253</v>
      </c>
      <c r="B1119" s="25"/>
      <c r="C1119" s="26" t="s">
        <v>2254</v>
      </c>
      <c r="D1119" s="27" t="s">
        <v>73</v>
      </c>
      <c r="E1119" s="28">
        <v>85.73</v>
      </c>
      <c r="F1119" s="28">
        <v>8.6</v>
      </c>
      <c r="G1119" s="28">
        <v>94.33</v>
      </c>
      <c r="H1119" s="2">
        <v>9</v>
      </c>
    </row>
    <row r="1120" spans="1:8" ht="30" x14ac:dyDescent="0.2">
      <c r="A1120" s="25" t="s">
        <v>2255</v>
      </c>
      <c r="B1120" s="25"/>
      <c r="C1120" s="26" t="s">
        <v>2256</v>
      </c>
      <c r="D1120" s="27" t="s">
        <v>73</v>
      </c>
      <c r="E1120" s="28">
        <v>65.36</v>
      </c>
      <c r="F1120" s="28"/>
      <c r="G1120" s="28">
        <v>65.36</v>
      </c>
      <c r="H1120" s="2">
        <v>9</v>
      </c>
    </row>
    <row r="1121" spans="1:8" ht="15" x14ac:dyDescent="0.2">
      <c r="A1121" s="25" t="s">
        <v>2257</v>
      </c>
      <c r="B1121" s="25"/>
      <c r="C1121" s="26" t="s">
        <v>2258</v>
      </c>
      <c r="D1121" s="27"/>
      <c r="E1121" s="28"/>
      <c r="F1121" s="28"/>
      <c r="G1121" s="28"/>
      <c r="H1121" s="2">
        <v>5</v>
      </c>
    </row>
    <row r="1122" spans="1:8" ht="30" x14ac:dyDescent="0.2">
      <c r="A1122" s="25" t="s">
        <v>2259</v>
      </c>
      <c r="B1122" s="25"/>
      <c r="C1122" s="26" t="s">
        <v>2260</v>
      </c>
      <c r="D1122" s="27" t="s">
        <v>73</v>
      </c>
      <c r="E1122" s="28">
        <v>135.66999999999999</v>
      </c>
      <c r="F1122" s="28">
        <v>19.09</v>
      </c>
      <c r="G1122" s="28">
        <v>154.76</v>
      </c>
      <c r="H1122" s="2">
        <v>9</v>
      </c>
    </row>
    <row r="1123" spans="1:8" ht="30" x14ac:dyDescent="0.2">
      <c r="A1123" s="25" t="s">
        <v>2261</v>
      </c>
      <c r="B1123" s="25"/>
      <c r="C1123" s="26" t="s">
        <v>2262</v>
      </c>
      <c r="D1123" s="27" t="s">
        <v>73</v>
      </c>
      <c r="E1123" s="28">
        <v>209.91</v>
      </c>
      <c r="F1123" s="28">
        <v>19.09</v>
      </c>
      <c r="G1123" s="28">
        <v>229</v>
      </c>
      <c r="H1123" s="2">
        <v>9</v>
      </c>
    </row>
    <row r="1124" spans="1:8" ht="30" x14ac:dyDescent="0.2">
      <c r="A1124" s="25" t="s">
        <v>2263</v>
      </c>
      <c r="B1124" s="25"/>
      <c r="C1124" s="26" t="s">
        <v>2264</v>
      </c>
      <c r="D1124" s="27" t="s">
        <v>73</v>
      </c>
      <c r="E1124" s="28">
        <v>244.77</v>
      </c>
      <c r="F1124" s="28"/>
      <c r="G1124" s="28">
        <v>244.77</v>
      </c>
      <c r="H1124" s="2">
        <v>9</v>
      </c>
    </row>
    <row r="1125" spans="1:8" ht="30" x14ac:dyDescent="0.2">
      <c r="A1125" s="25" t="s">
        <v>2265</v>
      </c>
      <c r="B1125" s="25"/>
      <c r="C1125" s="26" t="s">
        <v>2266</v>
      </c>
      <c r="D1125" s="27" t="s">
        <v>73</v>
      </c>
      <c r="E1125" s="28">
        <v>192.71</v>
      </c>
      <c r="F1125" s="28">
        <v>19.09</v>
      </c>
      <c r="G1125" s="28">
        <v>211.8</v>
      </c>
      <c r="H1125" s="2">
        <v>9</v>
      </c>
    </row>
    <row r="1126" spans="1:8" ht="45" x14ac:dyDescent="0.2">
      <c r="A1126" s="25" t="s">
        <v>2267</v>
      </c>
      <c r="B1126" s="25"/>
      <c r="C1126" s="26" t="s">
        <v>2268</v>
      </c>
      <c r="D1126" s="27" t="s">
        <v>73</v>
      </c>
      <c r="E1126" s="28">
        <v>370.34</v>
      </c>
      <c r="F1126" s="28">
        <v>19.09</v>
      </c>
      <c r="G1126" s="28">
        <v>389.43</v>
      </c>
      <c r="H1126" s="2">
        <v>9</v>
      </c>
    </row>
    <row r="1127" spans="1:8" ht="45" x14ac:dyDescent="0.2">
      <c r="A1127" s="25" t="s">
        <v>2269</v>
      </c>
      <c r="B1127" s="25"/>
      <c r="C1127" s="26" t="s">
        <v>2270</v>
      </c>
      <c r="D1127" s="27" t="s">
        <v>73</v>
      </c>
      <c r="E1127" s="28">
        <v>231.93</v>
      </c>
      <c r="F1127" s="28">
        <v>19.09</v>
      </c>
      <c r="G1127" s="28">
        <v>251.02</v>
      </c>
      <c r="H1127" s="2">
        <v>9</v>
      </c>
    </row>
    <row r="1128" spans="1:8" ht="45" x14ac:dyDescent="0.2">
      <c r="A1128" s="25" t="s">
        <v>2271</v>
      </c>
      <c r="B1128" s="25"/>
      <c r="C1128" s="26" t="s">
        <v>2272</v>
      </c>
      <c r="D1128" s="27" t="s">
        <v>73</v>
      </c>
      <c r="E1128" s="28">
        <v>568.75</v>
      </c>
      <c r="F1128" s="28">
        <v>19.09</v>
      </c>
      <c r="G1128" s="28">
        <v>587.84</v>
      </c>
      <c r="H1128" s="2">
        <v>9</v>
      </c>
    </row>
    <row r="1129" spans="1:8" ht="30" x14ac:dyDescent="0.2">
      <c r="A1129" s="25" t="s">
        <v>2273</v>
      </c>
      <c r="B1129" s="25"/>
      <c r="C1129" s="26" t="s">
        <v>2274</v>
      </c>
      <c r="D1129" s="27" t="s">
        <v>73</v>
      </c>
      <c r="E1129" s="28">
        <v>430.34</v>
      </c>
      <c r="F1129" s="28">
        <v>19.09</v>
      </c>
      <c r="G1129" s="28">
        <v>449.43</v>
      </c>
      <c r="H1129" s="2">
        <v>9</v>
      </c>
    </row>
    <row r="1130" spans="1:8" ht="30" x14ac:dyDescent="0.2">
      <c r="A1130" s="25" t="s">
        <v>2275</v>
      </c>
      <c r="B1130" s="25"/>
      <c r="C1130" s="26" t="s">
        <v>2276</v>
      </c>
      <c r="D1130" s="27" t="s">
        <v>73</v>
      </c>
      <c r="E1130" s="28">
        <v>347.96</v>
      </c>
      <c r="F1130" s="28">
        <v>38.770000000000003</v>
      </c>
      <c r="G1130" s="28">
        <v>386.73</v>
      </c>
      <c r="H1130" s="2">
        <v>9</v>
      </c>
    </row>
    <row r="1131" spans="1:8" ht="15" x14ac:dyDescent="0.2">
      <c r="A1131" s="25" t="s">
        <v>2277</v>
      </c>
      <c r="B1131" s="25"/>
      <c r="C1131" s="26" t="s">
        <v>2278</v>
      </c>
      <c r="D1131" s="27"/>
      <c r="E1131" s="28"/>
      <c r="F1131" s="28"/>
      <c r="G1131" s="28"/>
      <c r="H1131" s="2">
        <v>5</v>
      </c>
    </row>
    <row r="1132" spans="1:8" ht="45" x14ac:dyDescent="0.2">
      <c r="A1132" s="25" t="s">
        <v>2279</v>
      </c>
      <c r="B1132" s="25"/>
      <c r="C1132" s="26" t="s">
        <v>2280</v>
      </c>
      <c r="D1132" s="27" t="s">
        <v>73</v>
      </c>
      <c r="E1132" s="28">
        <v>1248.33</v>
      </c>
      <c r="F1132" s="28"/>
      <c r="G1132" s="28">
        <v>1248.33</v>
      </c>
      <c r="H1132" s="2">
        <v>9</v>
      </c>
    </row>
    <row r="1133" spans="1:8" ht="30" x14ac:dyDescent="0.2">
      <c r="A1133" s="25" t="s">
        <v>2281</v>
      </c>
      <c r="B1133" s="25"/>
      <c r="C1133" s="26" t="s">
        <v>2282</v>
      </c>
      <c r="D1133" s="27" t="s">
        <v>73</v>
      </c>
      <c r="E1133" s="28">
        <v>301.95999999999998</v>
      </c>
      <c r="F1133" s="28"/>
      <c r="G1133" s="28">
        <v>301.95999999999998</v>
      </c>
      <c r="H1133" s="2">
        <v>9</v>
      </c>
    </row>
    <row r="1134" spans="1:8" ht="30" x14ac:dyDescent="0.2">
      <c r="A1134" s="25" t="s">
        <v>2283</v>
      </c>
      <c r="B1134" s="25"/>
      <c r="C1134" s="26" t="s">
        <v>2284</v>
      </c>
      <c r="D1134" s="27" t="s">
        <v>73</v>
      </c>
      <c r="E1134" s="28">
        <v>730.72</v>
      </c>
      <c r="F1134" s="28"/>
      <c r="G1134" s="28">
        <v>730.72</v>
      </c>
      <c r="H1134" s="2">
        <v>9</v>
      </c>
    </row>
    <row r="1135" spans="1:8" ht="45" x14ac:dyDescent="0.2">
      <c r="A1135" s="25" t="s">
        <v>2285</v>
      </c>
      <c r="B1135" s="25"/>
      <c r="C1135" s="26" t="s">
        <v>2286</v>
      </c>
      <c r="D1135" s="27" t="s">
        <v>73</v>
      </c>
      <c r="E1135" s="28">
        <v>458.98</v>
      </c>
      <c r="F1135" s="28"/>
      <c r="G1135" s="28">
        <v>458.98</v>
      </c>
      <c r="H1135" s="2">
        <v>9</v>
      </c>
    </row>
    <row r="1136" spans="1:8" ht="15" x14ac:dyDescent="0.2">
      <c r="A1136" s="25" t="s">
        <v>2287</v>
      </c>
      <c r="B1136" s="25"/>
      <c r="C1136" s="26" t="s">
        <v>2288</v>
      </c>
      <c r="D1136" s="27"/>
      <c r="E1136" s="28"/>
      <c r="F1136" s="28"/>
      <c r="G1136" s="28"/>
      <c r="H1136" s="2">
        <v>5</v>
      </c>
    </row>
    <row r="1137" spans="1:8" ht="30" x14ac:dyDescent="0.2">
      <c r="A1137" s="25" t="s">
        <v>2289</v>
      </c>
      <c r="B1137" s="25"/>
      <c r="C1137" s="26" t="s">
        <v>2290</v>
      </c>
      <c r="D1137" s="27" t="s">
        <v>73</v>
      </c>
      <c r="E1137" s="28">
        <v>135.72999999999999</v>
      </c>
      <c r="F1137" s="28"/>
      <c r="G1137" s="28">
        <v>135.72999999999999</v>
      </c>
      <c r="H1137" s="2">
        <v>9</v>
      </c>
    </row>
    <row r="1138" spans="1:8" ht="30" x14ac:dyDescent="0.2">
      <c r="A1138" s="25" t="s">
        <v>2291</v>
      </c>
      <c r="B1138" s="25"/>
      <c r="C1138" s="26" t="s">
        <v>2292</v>
      </c>
      <c r="D1138" s="27" t="s">
        <v>73</v>
      </c>
      <c r="E1138" s="28">
        <v>158.21</v>
      </c>
      <c r="F1138" s="28"/>
      <c r="G1138" s="28">
        <v>158.21</v>
      </c>
      <c r="H1138" s="2">
        <v>9</v>
      </c>
    </row>
    <row r="1139" spans="1:8" ht="30" x14ac:dyDescent="0.2">
      <c r="A1139" s="25" t="s">
        <v>2293</v>
      </c>
      <c r="B1139" s="25"/>
      <c r="C1139" s="26" t="s">
        <v>2294</v>
      </c>
      <c r="D1139" s="27"/>
      <c r="E1139" s="28"/>
      <c r="F1139" s="28"/>
      <c r="G1139" s="28"/>
      <c r="H1139" s="2">
        <v>5</v>
      </c>
    </row>
    <row r="1140" spans="1:8" ht="45" x14ac:dyDescent="0.2">
      <c r="A1140" s="25" t="s">
        <v>2295</v>
      </c>
      <c r="B1140" s="25"/>
      <c r="C1140" s="26" t="s">
        <v>2296</v>
      </c>
      <c r="D1140" s="27" t="s">
        <v>73</v>
      </c>
      <c r="E1140" s="28">
        <v>179.37</v>
      </c>
      <c r="F1140" s="28">
        <v>81.41</v>
      </c>
      <c r="G1140" s="28">
        <v>260.77999999999997</v>
      </c>
      <c r="H1140" s="2">
        <v>9</v>
      </c>
    </row>
    <row r="1141" spans="1:8" ht="30" x14ac:dyDescent="0.2">
      <c r="A1141" s="25" t="s">
        <v>2297</v>
      </c>
      <c r="B1141" s="25"/>
      <c r="C1141" s="26" t="s">
        <v>2298</v>
      </c>
      <c r="D1141" s="27" t="s">
        <v>73</v>
      </c>
      <c r="E1141" s="28">
        <v>317.64999999999998</v>
      </c>
      <c r="F1141" s="28"/>
      <c r="G1141" s="28">
        <v>317.64999999999998</v>
      </c>
      <c r="H1141" s="2">
        <v>9</v>
      </c>
    </row>
    <row r="1142" spans="1:8" ht="15" x14ac:dyDescent="0.2">
      <c r="A1142" s="25" t="s">
        <v>2299</v>
      </c>
      <c r="B1142" s="25"/>
      <c r="C1142" s="26" t="s">
        <v>2300</v>
      </c>
      <c r="D1142" s="27"/>
      <c r="E1142" s="28"/>
      <c r="F1142" s="28"/>
      <c r="G1142" s="28"/>
      <c r="H1142" s="2">
        <v>5</v>
      </c>
    </row>
    <row r="1143" spans="1:8" ht="15" x14ac:dyDescent="0.2">
      <c r="A1143" s="25" t="s">
        <v>2301</v>
      </c>
      <c r="B1143" s="25"/>
      <c r="C1143" s="26" t="s">
        <v>2302</v>
      </c>
      <c r="D1143" s="27" t="s">
        <v>73</v>
      </c>
      <c r="E1143" s="28">
        <v>506.23</v>
      </c>
      <c r="F1143" s="28"/>
      <c r="G1143" s="28">
        <v>506.23</v>
      </c>
      <c r="H1143" s="2">
        <v>9</v>
      </c>
    </row>
    <row r="1144" spans="1:8" ht="15" x14ac:dyDescent="0.2">
      <c r="A1144" s="25" t="s">
        <v>2303</v>
      </c>
      <c r="B1144" s="25"/>
      <c r="C1144" s="26" t="s">
        <v>2304</v>
      </c>
      <c r="D1144" s="27"/>
      <c r="E1144" s="28"/>
      <c r="F1144" s="28"/>
      <c r="G1144" s="28"/>
      <c r="H1144" s="2">
        <v>5</v>
      </c>
    </row>
    <row r="1145" spans="1:8" ht="15" x14ac:dyDescent="0.2">
      <c r="A1145" s="25" t="s">
        <v>2305</v>
      </c>
      <c r="B1145" s="25"/>
      <c r="C1145" s="26" t="s">
        <v>2306</v>
      </c>
      <c r="D1145" s="27" t="s">
        <v>131</v>
      </c>
      <c r="E1145" s="28">
        <v>41.04</v>
      </c>
      <c r="F1145" s="28">
        <v>6.6</v>
      </c>
      <c r="G1145" s="28">
        <v>47.64</v>
      </c>
      <c r="H1145" s="2">
        <v>9</v>
      </c>
    </row>
    <row r="1146" spans="1:8" ht="15" x14ac:dyDescent="0.2">
      <c r="A1146" s="25" t="s">
        <v>2307</v>
      </c>
      <c r="B1146" s="25"/>
      <c r="C1146" s="26" t="s">
        <v>2308</v>
      </c>
      <c r="D1146" s="27" t="s">
        <v>131</v>
      </c>
      <c r="E1146" s="28">
        <v>52.72</v>
      </c>
      <c r="F1146" s="28">
        <v>6.6</v>
      </c>
      <c r="G1146" s="28">
        <v>59.32</v>
      </c>
      <c r="H1146" s="2">
        <v>9</v>
      </c>
    </row>
    <row r="1147" spans="1:8" ht="45" x14ac:dyDescent="0.2">
      <c r="A1147" s="25" t="s">
        <v>2309</v>
      </c>
      <c r="B1147" s="25"/>
      <c r="C1147" s="26" t="s">
        <v>2310</v>
      </c>
      <c r="D1147" s="27" t="s">
        <v>131</v>
      </c>
      <c r="E1147" s="28">
        <v>26.73</v>
      </c>
      <c r="F1147" s="28">
        <v>8.6300000000000008</v>
      </c>
      <c r="G1147" s="28">
        <v>35.36</v>
      </c>
      <c r="H1147" s="2">
        <v>9</v>
      </c>
    </row>
    <row r="1148" spans="1:8" ht="45" x14ac:dyDescent="0.2">
      <c r="A1148" s="25" t="s">
        <v>2311</v>
      </c>
      <c r="B1148" s="25"/>
      <c r="C1148" s="26" t="s">
        <v>2312</v>
      </c>
      <c r="D1148" s="27" t="s">
        <v>131</v>
      </c>
      <c r="E1148" s="28">
        <v>32.950000000000003</v>
      </c>
      <c r="F1148" s="28">
        <v>8.6300000000000008</v>
      </c>
      <c r="G1148" s="28">
        <v>41.58</v>
      </c>
      <c r="H1148" s="2">
        <v>9</v>
      </c>
    </row>
    <row r="1149" spans="1:8" ht="45" x14ac:dyDescent="0.2">
      <c r="A1149" s="25" t="s">
        <v>2313</v>
      </c>
      <c r="B1149" s="25"/>
      <c r="C1149" s="26" t="s">
        <v>2314</v>
      </c>
      <c r="D1149" s="27" t="s">
        <v>131</v>
      </c>
      <c r="E1149" s="28">
        <v>44.78</v>
      </c>
      <c r="F1149" s="28">
        <v>6.6</v>
      </c>
      <c r="G1149" s="28">
        <v>51.38</v>
      </c>
      <c r="H1149" s="2">
        <v>9</v>
      </c>
    </row>
    <row r="1150" spans="1:8" ht="30" x14ac:dyDescent="0.2">
      <c r="A1150" s="25" t="s">
        <v>2315</v>
      </c>
      <c r="B1150" s="25"/>
      <c r="C1150" s="26" t="s">
        <v>2316</v>
      </c>
      <c r="D1150" s="27" t="s">
        <v>131</v>
      </c>
      <c r="E1150" s="28">
        <v>16.95</v>
      </c>
      <c r="F1150" s="28">
        <v>2.62</v>
      </c>
      <c r="G1150" s="28">
        <v>19.57</v>
      </c>
      <c r="H1150" s="2">
        <v>9</v>
      </c>
    </row>
    <row r="1151" spans="1:8" ht="15" x14ac:dyDescent="0.2">
      <c r="A1151" s="25" t="s">
        <v>2317</v>
      </c>
      <c r="B1151" s="25"/>
      <c r="C1151" s="26" t="s">
        <v>2318</v>
      </c>
      <c r="D1151" s="27" t="s">
        <v>131</v>
      </c>
      <c r="E1151" s="28">
        <v>8.06</v>
      </c>
      <c r="F1151" s="28"/>
      <c r="G1151" s="28">
        <v>8.06</v>
      </c>
      <c r="H1151" s="2">
        <v>9</v>
      </c>
    </row>
    <row r="1152" spans="1:8" ht="30" x14ac:dyDescent="0.2">
      <c r="A1152" s="25" t="s">
        <v>2319</v>
      </c>
      <c r="B1152" s="25"/>
      <c r="C1152" s="26" t="s">
        <v>2320</v>
      </c>
      <c r="D1152" s="27" t="s">
        <v>131</v>
      </c>
      <c r="E1152" s="28">
        <v>53.03</v>
      </c>
      <c r="F1152" s="28"/>
      <c r="G1152" s="28">
        <v>53.03</v>
      </c>
      <c r="H1152" s="2">
        <v>9</v>
      </c>
    </row>
    <row r="1153" spans="1:8" ht="15" x14ac:dyDescent="0.2">
      <c r="A1153" s="25" t="s">
        <v>2321</v>
      </c>
      <c r="B1153" s="25"/>
      <c r="C1153" s="26" t="s">
        <v>2322</v>
      </c>
      <c r="D1153" s="27"/>
      <c r="E1153" s="28"/>
      <c r="F1153" s="28"/>
      <c r="G1153" s="28"/>
      <c r="H1153" s="2">
        <v>5</v>
      </c>
    </row>
    <row r="1154" spans="1:8" ht="30" x14ac:dyDescent="0.2">
      <c r="A1154" s="25" t="s">
        <v>2323</v>
      </c>
      <c r="B1154" s="25"/>
      <c r="C1154" s="26" t="s">
        <v>2324</v>
      </c>
      <c r="D1154" s="27" t="s">
        <v>131</v>
      </c>
      <c r="E1154" s="28">
        <v>113.2</v>
      </c>
      <c r="F1154" s="28">
        <v>7.11</v>
      </c>
      <c r="G1154" s="28">
        <v>120.31</v>
      </c>
      <c r="H1154" s="2">
        <v>9</v>
      </c>
    </row>
    <row r="1155" spans="1:8" ht="45" x14ac:dyDescent="0.2">
      <c r="A1155" s="25" t="s">
        <v>2325</v>
      </c>
      <c r="B1155" s="25"/>
      <c r="C1155" s="26" t="s">
        <v>2326</v>
      </c>
      <c r="D1155" s="27" t="s">
        <v>131</v>
      </c>
      <c r="E1155" s="28">
        <v>42.44</v>
      </c>
      <c r="F1155" s="28">
        <v>6.6</v>
      </c>
      <c r="G1155" s="28">
        <v>49.04</v>
      </c>
      <c r="H1155" s="2">
        <v>9</v>
      </c>
    </row>
    <row r="1156" spans="1:8" ht="15" x14ac:dyDescent="0.2">
      <c r="A1156" s="25" t="s">
        <v>2327</v>
      </c>
      <c r="B1156" s="25"/>
      <c r="C1156" s="26" t="s">
        <v>2328</v>
      </c>
      <c r="D1156" s="27"/>
      <c r="E1156" s="28"/>
      <c r="F1156" s="28"/>
      <c r="G1156" s="28"/>
      <c r="H1156" s="2">
        <v>5</v>
      </c>
    </row>
    <row r="1157" spans="1:8" ht="15" x14ac:dyDescent="0.2">
      <c r="A1157" s="25" t="s">
        <v>2329</v>
      </c>
      <c r="B1157" s="25"/>
      <c r="C1157" s="26" t="s">
        <v>2330</v>
      </c>
      <c r="D1157" s="27" t="s">
        <v>73</v>
      </c>
      <c r="E1157" s="28">
        <v>10.6</v>
      </c>
      <c r="F1157" s="28">
        <v>7.48</v>
      </c>
      <c r="G1157" s="28">
        <v>18.079999999999998</v>
      </c>
      <c r="H1157" s="2">
        <v>9</v>
      </c>
    </row>
    <row r="1158" spans="1:8" ht="15" x14ac:dyDescent="0.2">
      <c r="A1158" s="25" t="s">
        <v>2331</v>
      </c>
      <c r="B1158" s="25"/>
      <c r="C1158" s="26" t="s">
        <v>2332</v>
      </c>
      <c r="D1158" s="27" t="s">
        <v>73</v>
      </c>
      <c r="E1158" s="28">
        <v>4.3099999999999996</v>
      </c>
      <c r="F1158" s="28">
        <v>26.18</v>
      </c>
      <c r="G1158" s="28">
        <v>30.49</v>
      </c>
      <c r="H1158" s="2">
        <v>9</v>
      </c>
    </row>
    <row r="1159" spans="1:8" ht="30" x14ac:dyDescent="0.2">
      <c r="A1159" s="25" t="s">
        <v>2333</v>
      </c>
      <c r="B1159" s="25"/>
      <c r="C1159" s="26" t="s">
        <v>2334</v>
      </c>
      <c r="D1159" s="27" t="s">
        <v>73</v>
      </c>
      <c r="E1159" s="28"/>
      <c r="F1159" s="28">
        <v>57.34</v>
      </c>
      <c r="G1159" s="28">
        <v>57.34</v>
      </c>
      <c r="H1159" s="2">
        <v>9</v>
      </c>
    </row>
    <row r="1160" spans="1:8" ht="30" x14ac:dyDescent="0.2">
      <c r="A1160" s="25" t="s">
        <v>2335</v>
      </c>
      <c r="B1160" s="25"/>
      <c r="C1160" s="26" t="s">
        <v>2336</v>
      </c>
      <c r="D1160" s="27" t="s">
        <v>21</v>
      </c>
      <c r="E1160" s="28">
        <v>68.64</v>
      </c>
      <c r="F1160" s="28"/>
      <c r="G1160" s="28">
        <v>68.64</v>
      </c>
      <c r="H1160" s="2">
        <v>9</v>
      </c>
    </row>
    <row r="1161" spans="1:8" ht="15" x14ac:dyDescent="0.2">
      <c r="A1161" s="25" t="s">
        <v>2337</v>
      </c>
      <c r="B1161" s="25"/>
      <c r="C1161" s="26" t="s">
        <v>2338</v>
      </c>
      <c r="D1161" s="27" t="s">
        <v>131</v>
      </c>
      <c r="E1161" s="28"/>
      <c r="F1161" s="28">
        <v>9.5299999999999994</v>
      </c>
      <c r="G1161" s="28">
        <v>9.5299999999999994</v>
      </c>
      <c r="H1161" s="2">
        <v>9</v>
      </c>
    </row>
    <row r="1162" spans="1:8" ht="15" x14ac:dyDescent="0.2">
      <c r="A1162" s="25" t="s">
        <v>2339</v>
      </c>
      <c r="B1162" s="25"/>
      <c r="C1162" s="26" t="s">
        <v>2340</v>
      </c>
      <c r="D1162" s="27" t="s">
        <v>131</v>
      </c>
      <c r="E1162" s="28">
        <v>13.78</v>
      </c>
      <c r="F1162" s="28">
        <v>10.27</v>
      </c>
      <c r="G1162" s="28">
        <v>24.05</v>
      </c>
      <c r="H1162" s="2">
        <v>9</v>
      </c>
    </row>
    <row r="1163" spans="1:8" ht="30" x14ac:dyDescent="0.2">
      <c r="A1163" s="25" t="s">
        <v>2341</v>
      </c>
      <c r="B1163" s="25"/>
      <c r="C1163" s="26" t="s">
        <v>2342</v>
      </c>
      <c r="D1163" s="27" t="s">
        <v>131</v>
      </c>
      <c r="E1163" s="28">
        <v>14.29</v>
      </c>
      <c r="F1163" s="28">
        <v>10.27</v>
      </c>
      <c r="G1163" s="28">
        <v>24.56</v>
      </c>
      <c r="H1163" s="2">
        <v>9</v>
      </c>
    </row>
    <row r="1164" spans="1:8" ht="15" x14ac:dyDescent="0.2">
      <c r="A1164" s="25" t="s">
        <v>2343</v>
      </c>
      <c r="B1164" s="25"/>
      <c r="C1164" s="26" t="s">
        <v>2344</v>
      </c>
      <c r="D1164" s="27" t="s">
        <v>21</v>
      </c>
      <c r="E1164" s="28">
        <v>55.64</v>
      </c>
      <c r="F1164" s="28">
        <v>2.62</v>
      </c>
      <c r="G1164" s="28">
        <v>58.26</v>
      </c>
      <c r="H1164" s="2">
        <v>9</v>
      </c>
    </row>
    <row r="1165" spans="1:8" ht="15" x14ac:dyDescent="0.2">
      <c r="A1165" s="25" t="s">
        <v>2345</v>
      </c>
      <c r="B1165" s="25"/>
      <c r="C1165" s="26" t="s">
        <v>2346</v>
      </c>
      <c r="D1165" s="27" t="s">
        <v>131</v>
      </c>
      <c r="E1165" s="28">
        <v>12.81</v>
      </c>
      <c r="F1165" s="28">
        <v>1.31</v>
      </c>
      <c r="G1165" s="28">
        <v>14.12</v>
      </c>
      <c r="H1165" s="2">
        <v>9</v>
      </c>
    </row>
    <row r="1166" spans="1:8" ht="30" x14ac:dyDescent="0.2">
      <c r="A1166" s="25" t="s">
        <v>2347</v>
      </c>
      <c r="B1166" s="25"/>
      <c r="C1166" s="26" t="s">
        <v>2348</v>
      </c>
      <c r="D1166" s="27" t="s">
        <v>131</v>
      </c>
      <c r="E1166" s="28">
        <v>39.1</v>
      </c>
      <c r="F1166" s="28">
        <v>5.61</v>
      </c>
      <c r="G1166" s="28">
        <v>44.71</v>
      </c>
      <c r="H1166" s="2">
        <v>9</v>
      </c>
    </row>
    <row r="1167" spans="1:8" ht="15" x14ac:dyDescent="0.2">
      <c r="A1167" s="25" t="s">
        <v>2349</v>
      </c>
      <c r="B1167" s="25"/>
      <c r="C1167" s="26" t="s">
        <v>2350</v>
      </c>
      <c r="D1167" s="27"/>
      <c r="E1167" s="28"/>
      <c r="F1167" s="28"/>
      <c r="G1167" s="28"/>
      <c r="H1167" s="2">
        <v>2</v>
      </c>
    </row>
    <row r="1168" spans="1:8" ht="15" x14ac:dyDescent="0.2">
      <c r="A1168" s="25" t="s">
        <v>2351</v>
      </c>
      <c r="B1168" s="25"/>
      <c r="C1168" s="26" t="s">
        <v>2352</v>
      </c>
      <c r="D1168" s="27"/>
      <c r="E1168" s="28"/>
      <c r="F1168" s="28"/>
      <c r="G1168" s="28"/>
      <c r="H1168" s="2">
        <v>5</v>
      </c>
    </row>
    <row r="1169" spans="1:8" ht="30" x14ac:dyDescent="0.2">
      <c r="A1169" s="25" t="s">
        <v>2353</v>
      </c>
      <c r="B1169" s="25"/>
      <c r="C1169" s="26" t="s">
        <v>2354</v>
      </c>
      <c r="D1169" s="27" t="s">
        <v>73</v>
      </c>
      <c r="E1169" s="28">
        <v>63.03</v>
      </c>
      <c r="F1169" s="28">
        <v>22.44</v>
      </c>
      <c r="G1169" s="28">
        <v>85.47</v>
      </c>
      <c r="H1169" s="2">
        <v>9</v>
      </c>
    </row>
    <row r="1170" spans="1:8" ht="30" x14ac:dyDescent="0.2">
      <c r="A1170" s="25" t="s">
        <v>2355</v>
      </c>
      <c r="B1170" s="25"/>
      <c r="C1170" s="26" t="s">
        <v>2356</v>
      </c>
      <c r="D1170" s="27" t="s">
        <v>73</v>
      </c>
      <c r="E1170" s="28">
        <v>86.62</v>
      </c>
      <c r="F1170" s="28">
        <v>44.88</v>
      </c>
      <c r="G1170" s="28">
        <v>131.5</v>
      </c>
      <c r="H1170" s="2">
        <v>9</v>
      </c>
    </row>
    <row r="1171" spans="1:8" ht="30" x14ac:dyDescent="0.2">
      <c r="A1171" s="25" t="s">
        <v>2357</v>
      </c>
      <c r="B1171" s="25"/>
      <c r="C1171" s="26" t="s">
        <v>2358</v>
      </c>
      <c r="D1171" s="27" t="s">
        <v>73</v>
      </c>
      <c r="E1171" s="28">
        <v>117.36</v>
      </c>
      <c r="F1171" s="28">
        <v>48.62</v>
      </c>
      <c r="G1171" s="28">
        <v>165.98</v>
      </c>
      <c r="H1171" s="2">
        <v>9</v>
      </c>
    </row>
    <row r="1172" spans="1:8" ht="15" x14ac:dyDescent="0.2">
      <c r="A1172" s="25" t="s">
        <v>2359</v>
      </c>
      <c r="B1172" s="25"/>
      <c r="C1172" s="26" t="s">
        <v>2360</v>
      </c>
      <c r="D1172" s="27" t="s">
        <v>131</v>
      </c>
      <c r="E1172" s="28">
        <v>18.190000000000001</v>
      </c>
      <c r="F1172" s="28">
        <v>14.96</v>
      </c>
      <c r="G1172" s="28">
        <v>33.15</v>
      </c>
      <c r="H1172" s="2">
        <v>9</v>
      </c>
    </row>
    <row r="1173" spans="1:8" ht="30" x14ac:dyDescent="0.2">
      <c r="A1173" s="25" t="s">
        <v>2361</v>
      </c>
      <c r="B1173" s="25"/>
      <c r="C1173" s="26" t="s">
        <v>2362</v>
      </c>
      <c r="D1173" s="27" t="s">
        <v>73</v>
      </c>
      <c r="E1173" s="28">
        <v>150.59</v>
      </c>
      <c r="F1173" s="28">
        <v>44.88</v>
      </c>
      <c r="G1173" s="28">
        <v>195.47</v>
      </c>
      <c r="H1173" s="2">
        <v>9</v>
      </c>
    </row>
    <row r="1174" spans="1:8" ht="30" x14ac:dyDescent="0.2">
      <c r="A1174" s="25" t="s">
        <v>2363</v>
      </c>
      <c r="B1174" s="25"/>
      <c r="C1174" s="26" t="s">
        <v>2364</v>
      </c>
      <c r="D1174" s="27" t="s">
        <v>73</v>
      </c>
      <c r="E1174" s="28">
        <v>116.3</v>
      </c>
      <c r="F1174" s="28">
        <v>22.44</v>
      </c>
      <c r="G1174" s="28">
        <v>138.74</v>
      </c>
      <c r="H1174" s="2">
        <v>9</v>
      </c>
    </row>
    <row r="1175" spans="1:8" ht="15" x14ac:dyDescent="0.2">
      <c r="A1175" s="25" t="s">
        <v>2365</v>
      </c>
      <c r="B1175" s="25"/>
      <c r="C1175" s="26" t="s">
        <v>2366</v>
      </c>
      <c r="D1175" s="27"/>
      <c r="E1175" s="28"/>
      <c r="F1175" s="28"/>
      <c r="G1175" s="28"/>
      <c r="H1175" s="2">
        <v>5</v>
      </c>
    </row>
    <row r="1176" spans="1:8" ht="15" x14ac:dyDescent="0.2">
      <c r="A1176" s="25" t="s">
        <v>2367</v>
      </c>
      <c r="B1176" s="25"/>
      <c r="C1176" s="26" t="s">
        <v>2368</v>
      </c>
      <c r="D1176" s="27" t="s">
        <v>73</v>
      </c>
      <c r="E1176" s="28">
        <v>82.34</v>
      </c>
      <c r="F1176" s="28"/>
      <c r="G1176" s="28">
        <v>82.34</v>
      </c>
      <c r="H1176" s="2">
        <v>9</v>
      </c>
    </row>
    <row r="1177" spans="1:8" ht="30" x14ac:dyDescent="0.2">
      <c r="A1177" s="25" t="s">
        <v>2369</v>
      </c>
      <c r="B1177" s="25"/>
      <c r="C1177" s="26" t="s">
        <v>2370</v>
      </c>
      <c r="D1177" s="27" t="s">
        <v>73</v>
      </c>
      <c r="E1177" s="28">
        <v>88.39</v>
      </c>
      <c r="F1177" s="28"/>
      <c r="G1177" s="28">
        <v>88.39</v>
      </c>
      <c r="H1177" s="2">
        <v>9</v>
      </c>
    </row>
    <row r="1178" spans="1:8" ht="45" x14ac:dyDescent="0.2">
      <c r="A1178" s="25" t="s">
        <v>2371</v>
      </c>
      <c r="B1178" s="25"/>
      <c r="C1178" s="26" t="s">
        <v>2372</v>
      </c>
      <c r="D1178" s="27" t="s">
        <v>73</v>
      </c>
      <c r="E1178" s="28">
        <v>104.23</v>
      </c>
      <c r="F1178" s="28"/>
      <c r="G1178" s="28">
        <v>104.23</v>
      </c>
      <c r="H1178" s="2">
        <v>9</v>
      </c>
    </row>
    <row r="1179" spans="1:8" ht="30" x14ac:dyDescent="0.2">
      <c r="A1179" s="25" t="s">
        <v>2373</v>
      </c>
      <c r="B1179" s="25"/>
      <c r="C1179" s="26" t="s">
        <v>2374</v>
      </c>
      <c r="D1179" s="27" t="s">
        <v>73</v>
      </c>
      <c r="E1179" s="28">
        <v>89.72</v>
      </c>
      <c r="F1179" s="28"/>
      <c r="G1179" s="28">
        <v>89.72</v>
      </c>
      <c r="H1179" s="2">
        <v>9</v>
      </c>
    </row>
    <row r="1180" spans="1:8" ht="15" x14ac:dyDescent="0.2">
      <c r="A1180" s="25" t="s">
        <v>2375</v>
      </c>
      <c r="B1180" s="25"/>
      <c r="C1180" s="26" t="s">
        <v>2376</v>
      </c>
      <c r="D1180" s="27"/>
      <c r="E1180" s="28"/>
      <c r="F1180" s="28"/>
      <c r="G1180" s="28"/>
      <c r="H1180" s="2">
        <v>5</v>
      </c>
    </row>
    <row r="1181" spans="1:8" ht="30" x14ac:dyDescent="0.2">
      <c r="A1181" s="25" t="s">
        <v>2377</v>
      </c>
      <c r="B1181" s="25"/>
      <c r="C1181" s="26" t="s">
        <v>2378</v>
      </c>
      <c r="D1181" s="27" t="s">
        <v>73</v>
      </c>
      <c r="E1181" s="28">
        <v>95.44</v>
      </c>
      <c r="F1181" s="28"/>
      <c r="G1181" s="28">
        <v>95.44</v>
      </c>
      <c r="H1181" s="2">
        <v>9</v>
      </c>
    </row>
    <row r="1182" spans="1:8" ht="30" x14ac:dyDescent="0.2">
      <c r="A1182" s="25" t="s">
        <v>2379</v>
      </c>
      <c r="B1182" s="25"/>
      <c r="C1182" s="26" t="s">
        <v>2380</v>
      </c>
      <c r="D1182" s="27" t="s">
        <v>73</v>
      </c>
      <c r="E1182" s="28">
        <v>134.47999999999999</v>
      </c>
      <c r="F1182" s="28"/>
      <c r="G1182" s="28">
        <v>134.47999999999999</v>
      </c>
      <c r="H1182" s="2">
        <v>9</v>
      </c>
    </row>
    <row r="1183" spans="1:8" ht="30" x14ac:dyDescent="0.2">
      <c r="A1183" s="25" t="s">
        <v>2381</v>
      </c>
      <c r="B1183" s="25"/>
      <c r="C1183" s="26" t="s">
        <v>2382</v>
      </c>
      <c r="D1183" s="27" t="s">
        <v>73</v>
      </c>
      <c r="E1183" s="28">
        <v>103.88</v>
      </c>
      <c r="F1183" s="28"/>
      <c r="G1183" s="28">
        <v>103.88</v>
      </c>
      <c r="H1183" s="2">
        <v>9</v>
      </c>
    </row>
    <row r="1184" spans="1:8" ht="15" x14ac:dyDescent="0.2">
      <c r="A1184" s="25" t="s">
        <v>2383</v>
      </c>
      <c r="B1184" s="25"/>
      <c r="C1184" s="26" t="s">
        <v>2384</v>
      </c>
      <c r="D1184" s="27" t="s">
        <v>73</v>
      </c>
      <c r="E1184" s="28">
        <v>110.47</v>
      </c>
      <c r="F1184" s="28"/>
      <c r="G1184" s="28">
        <v>110.47</v>
      </c>
      <c r="H1184" s="2">
        <v>9</v>
      </c>
    </row>
    <row r="1185" spans="1:8" ht="15" x14ac:dyDescent="0.2">
      <c r="A1185" s="25" t="s">
        <v>2385</v>
      </c>
      <c r="B1185" s="25"/>
      <c r="C1185" s="26" t="s">
        <v>2386</v>
      </c>
      <c r="D1185" s="27" t="s">
        <v>73</v>
      </c>
      <c r="E1185" s="28">
        <v>80.89</v>
      </c>
      <c r="F1185" s="28"/>
      <c r="G1185" s="28">
        <v>80.89</v>
      </c>
      <c r="H1185" s="2">
        <v>9</v>
      </c>
    </row>
    <row r="1186" spans="1:8" ht="30" x14ac:dyDescent="0.2">
      <c r="A1186" s="25" t="s">
        <v>2387</v>
      </c>
      <c r="B1186" s="25"/>
      <c r="C1186" s="26" t="s">
        <v>2388</v>
      </c>
      <c r="D1186" s="27" t="s">
        <v>73</v>
      </c>
      <c r="E1186" s="28">
        <v>226.11</v>
      </c>
      <c r="F1186" s="28"/>
      <c r="G1186" s="28">
        <v>226.11</v>
      </c>
      <c r="H1186" s="2">
        <v>9</v>
      </c>
    </row>
    <row r="1187" spans="1:8" ht="30" x14ac:dyDescent="0.2">
      <c r="A1187" s="25" t="s">
        <v>2389</v>
      </c>
      <c r="B1187" s="25"/>
      <c r="C1187" s="26" t="s">
        <v>2390</v>
      </c>
      <c r="D1187" s="27" t="s">
        <v>73</v>
      </c>
      <c r="E1187" s="28">
        <v>141.79</v>
      </c>
      <c r="F1187" s="28"/>
      <c r="G1187" s="28">
        <v>141.79</v>
      </c>
      <c r="H1187" s="2">
        <v>9</v>
      </c>
    </row>
    <row r="1188" spans="1:8" ht="30" x14ac:dyDescent="0.2">
      <c r="A1188" s="25" t="s">
        <v>2391</v>
      </c>
      <c r="B1188" s="25"/>
      <c r="C1188" s="26" t="s">
        <v>2392</v>
      </c>
      <c r="D1188" s="27" t="s">
        <v>73</v>
      </c>
      <c r="E1188" s="28">
        <v>167.1</v>
      </c>
      <c r="F1188" s="28"/>
      <c r="G1188" s="28">
        <v>167.1</v>
      </c>
      <c r="H1188" s="2">
        <v>9</v>
      </c>
    </row>
    <row r="1189" spans="1:8" ht="15" x14ac:dyDescent="0.2">
      <c r="A1189" s="25" t="s">
        <v>2393</v>
      </c>
      <c r="B1189" s="25"/>
      <c r="C1189" s="26" t="s">
        <v>2394</v>
      </c>
      <c r="D1189" s="27"/>
      <c r="E1189" s="28"/>
      <c r="F1189" s="28"/>
      <c r="G1189" s="28"/>
      <c r="H1189" s="2">
        <v>5</v>
      </c>
    </row>
    <row r="1190" spans="1:8" ht="30" x14ac:dyDescent="0.2">
      <c r="A1190" s="25" t="s">
        <v>2395</v>
      </c>
      <c r="B1190" s="25"/>
      <c r="C1190" s="26" t="s">
        <v>2396</v>
      </c>
      <c r="D1190" s="27" t="s">
        <v>73</v>
      </c>
      <c r="E1190" s="28">
        <v>883.21</v>
      </c>
      <c r="F1190" s="28"/>
      <c r="G1190" s="28">
        <v>883.21</v>
      </c>
      <c r="H1190" s="2">
        <v>9</v>
      </c>
    </row>
    <row r="1191" spans="1:8" ht="30" x14ac:dyDescent="0.2">
      <c r="A1191" s="25" t="s">
        <v>2397</v>
      </c>
      <c r="B1191" s="25"/>
      <c r="C1191" s="26" t="s">
        <v>2398</v>
      </c>
      <c r="D1191" s="27" t="s">
        <v>73</v>
      </c>
      <c r="E1191" s="28">
        <v>348.38</v>
      </c>
      <c r="F1191" s="28"/>
      <c r="G1191" s="28">
        <v>348.38</v>
      </c>
      <c r="H1191" s="2">
        <v>9</v>
      </c>
    </row>
    <row r="1192" spans="1:8" ht="15" x14ac:dyDescent="0.2">
      <c r="A1192" s="25" t="s">
        <v>2399</v>
      </c>
      <c r="B1192" s="25"/>
      <c r="C1192" s="26" t="s">
        <v>2400</v>
      </c>
      <c r="D1192" s="27"/>
      <c r="E1192" s="28"/>
      <c r="F1192" s="28"/>
      <c r="G1192" s="28"/>
      <c r="H1192" s="2">
        <v>5</v>
      </c>
    </row>
    <row r="1193" spans="1:8" ht="30" x14ac:dyDescent="0.2">
      <c r="A1193" s="25" t="s">
        <v>2401</v>
      </c>
      <c r="B1193" s="25"/>
      <c r="C1193" s="26" t="s">
        <v>2402</v>
      </c>
      <c r="D1193" s="27" t="s">
        <v>73</v>
      </c>
      <c r="E1193" s="28">
        <v>336.9</v>
      </c>
      <c r="F1193" s="28">
        <v>108.23</v>
      </c>
      <c r="G1193" s="28">
        <v>445.13</v>
      </c>
      <c r="H1193" s="2">
        <v>9</v>
      </c>
    </row>
    <row r="1194" spans="1:8" ht="30" x14ac:dyDescent="0.2">
      <c r="A1194" s="25" t="s">
        <v>2403</v>
      </c>
      <c r="B1194" s="25"/>
      <c r="C1194" s="26" t="s">
        <v>2404</v>
      </c>
      <c r="D1194" s="27" t="s">
        <v>73</v>
      </c>
      <c r="E1194" s="28">
        <v>868.76</v>
      </c>
      <c r="F1194" s="28"/>
      <c r="G1194" s="28">
        <v>868.76</v>
      </c>
      <c r="H1194" s="2">
        <v>9</v>
      </c>
    </row>
    <row r="1195" spans="1:8" ht="30" x14ac:dyDescent="0.2">
      <c r="A1195" s="25" t="s">
        <v>2405</v>
      </c>
      <c r="B1195" s="25"/>
      <c r="C1195" s="26" t="s">
        <v>2406</v>
      </c>
      <c r="D1195" s="27" t="s">
        <v>73</v>
      </c>
      <c r="E1195" s="28">
        <v>1452.47</v>
      </c>
      <c r="F1195" s="28"/>
      <c r="G1195" s="28">
        <v>1452.47</v>
      </c>
      <c r="H1195" s="2">
        <v>9</v>
      </c>
    </row>
    <row r="1196" spans="1:8" ht="30" x14ac:dyDescent="0.2">
      <c r="A1196" s="25" t="s">
        <v>2407</v>
      </c>
      <c r="B1196" s="25"/>
      <c r="C1196" s="26" t="s">
        <v>2408</v>
      </c>
      <c r="D1196" s="27" t="s">
        <v>73</v>
      </c>
      <c r="E1196" s="28">
        <v>635.19000000000005</v>
      </c>
      <c r="F1196" s="28"/>
      <c r="G1196" s="28">
        <v>635.19000000000005</v>
      </c>
      <c r="H1196" s="2">
        <v>9</v>
      </c>
    </row>
    <row r="1197" spans="1:8" ht="30" x14ac:dyDescent="0.2">
      <c r="A1197" s="25" t="s">
        <v>2409</v>
      </c>
      <c r="B1197" s="25"/>
      <c r="C1197" s="26" t="s">
        <v>2410</v>
      </c>
      <c r="D1197" s="27" t="s">
        <v>73</v>
      </c>
      <c r="E1197" s="28">
        <v>909.4</v>
      </c>
      <c r="F1197" s="28"/>
      <c r="G1197" s="28">
        <v>909.4</v>
      </c>
      <c r="H1197" s="2">
        <v>9</v>
      </c>
    </row>
    <row r="1198" spans="1:8" ht="30" x14ac:dyDescent="0.2">
      <c r="A1198" s="25" t="s">
        <v>2411</v>
      </c>
      <c r="B1198" s="25"/>
      <c r="C1198" s="26" t="s">
        <v>2412</v>
      </c>
      <c r="D1198" s="27" t="s">
        <v>73</v>
      </c>
      <c r="E1198" s="28">
        <v>845.68</v>
      </c>
      <c r="F1198" s="28"/>
      <c r="G1198" s="28">
        <v>845.68</v>
      </c>
      <c r="H1198" s="2">
        <v>9</v>
      </c>
    </row>
    <row r="1199" spans="1:8" ht="15" x14ac:dyDescent="0.2">
      <c r="A1199" s="25" t="s">
        <v>2413</v>
      </c>
      <c r="B1199" s="25"/>
      <c r="C1199" s="26" t="s">
        <v>2414</v>
      </c>
      <c r="D1199" s="27"/>
      <c r="E1199" s="28"/>
      <c r="F1199" s="28"/>
      <c r="G1199" s="28"/>
      <c r="H1199" s="2">
        <v>5</v>
      </c>
    </row>
    <row r="1200" spans="1:8" ht="30" x14ac:dyDescent="0.2">
      <c r="A1200" s="25" t="s">
        <v>2415</v>
      </c>
      <c r="B1200" s="25"/>
      <c r="C1200" s="26" t="s">
        <v>2416</v>
      </c>
      <c r="D1200" s="27" t="s">
        <v>73</v>
      </c>
      <c r="E1200" s="28">
        <v>56.8</v>
      </c>
      <c r="F1200" s="28"/>
      <c r="G1200" s="28">
        <v>56.8</v>
      </c>
      <c r="H1200" s="2">
        <v>9</v>
      </c>
    </row>
    <row r="1201" spans="1:8" ht="15" x14ac:dyDescent="0.2">
      <c r="A1201" s="25" t="s">
        <v>2417</v>
      </c>
      <c r="B1201" s="25"/>
      <c r="C1201" s="26" t="s">
        <v>2418</v>
      </c>
      <c r="D1201" s="27" t="s">
        <v>73</v>
      </c>
      <c r="E1201" s="28">
        <v>1.45</v>
      </c>
      <c r="F1201" s="28">
        <v>11.22</v>
      </c>
      <c r="G1201" s="28">
        <v>12.67</v>
      </c>
      <c r="H1201" s="2">
        <v>9</v>
      </c>
    </row>
    <row r="1202" spans="1:8" ht="15" x14ac:dyDescent="0.2">
      <c r="A1202" s="25" t="s">
        <v>2419</v>
      </c>
      <c r="B1202" s="25"/>
      <c r="C1202" s="26" t="s">
        <v>2420</v>
      </c>
      <c r="D1202" s="27" t="s">
        <v>73</v>
      </c>
      <c r="E1202" s="28"/>
      <c r="F1202" s="28">
        <v>5.61</v>
      </c>
      <c r="G1202" s="28">
        <v>5.61</v>
      </c>
      <c r="H1202" s="2">
        <v>9</v>
      </c>
    </row>
    <row r="1203" spans="1:8" ht="15" x14ac:dyDescent="0.2">
      <c r="A1203" s="25" t="s">
        <v>2421</v>
      </c>
      <c r="B1203" s="25"/>
      <c r="C1203" s="26" t="s">
        <v>2422</v>
      </c>
      <c r="D1203" s="27" t="s">
        <v>131</v>
      </c>
      <c r="E1203" s="28">
        <v>16.07</v>
      </c>
      <c r="F1203" s="28"/>
      <c r="G1203" s="28">
        <v>16.07</v>
      </c>
      <c r="H1203" s="2">
        <v>9</v>
      </c>
    </row>
    <row r="1204" spans="1:8" ht="30" x14ac:dyDescent="0.2">
      <c r="A1204" s="25" t="s">
        <v>2423</v>
      </c>
      <c r="B1204" s="25"/>
      <c r="C1204" s="26" t="s">
        <v>2424</v>
      </c>
      <c r="D1204" s="27" t="s">
        <v>21</v>
      </c>
      <c r="E1204" s="28">
        <v>20.54</v>
      </c>
      <c r="F1204" s="28"/>
      <c r="G1204" s="28">
        <v>20.54</v>
      </c>
      <c r="H1204" s="2">
        <v>9</v>
      </c>
    </row>
    <row r="1205" spans="1:8" ht="30" x14ac:dyDescent="0.2">
      <c r="A1205" s="25" t="s">
        <v>2425</v>
      </c>
      <c r="B1205" s="25"/>
      <c r="C1205" s="26" t="s">
        <v>2426</v>
      </c>
      <c r="D1205" s="27"/>
      <c r="E1205" s="28"/>
      <c r="F1205" s="28"/>
      <c r="G1205" s="28"/>
      <c r="H1205" s="2">
        <v>2</v>
      </c>
    </row>
    <row r="1206" spans="1:8" ht="15" x14ac:dyDescent="0.2">
      <c r="A1206" s="25" t="s">
        <v>2427</v>
      </c>
      <c r="B1206" s="25"/>
      <c r="C1206" s="26" t="s">
        <v>2428</v>
      </c>
      <c r="D1206" s="27"/>
      <c r="E1206" s="28"/>
      <c r="F1206" s="28"/>
      <c r="G1206" s="28"/>
      <c r="H1206" s="2">
        <v>5</v>
      </c>
    </row>
    <row r="1207" spans="1:8" ht="15" x14ac:dyDescent="0.2">
      <c r="A1207" s="25" t="s">
        <v>2429</v>
      </c>
      <c r="B1207" s="25"/>
      <c r="C1207" s="26" t="s">
        <v>2430</v>
      </c>
      <c r="D1207" s="27" t="s">
        <v>73</v>
      </c>
      <c r="E1207" s="28">
        <v>1034.22</v>
      </c>
      <c r="F1207" s="28">
        <v>48.99</v>
      </c>
      <c r="G1207" s="28">
        <v>1083.21</v>
      </c>
      <c r="H1207" s="2">
        <v>9</v>
      </c>
    </row>
    <row r="1208" spans="1:8" ht="15" x14ac:dyDescent="0.2">
      <c r="A1208" s="25" t="s">
        <v>2431</v>
      </c>
      <c r="B1208" s="25"/>
      <c r="C1208" s="26" t="s">
        <v>2432</v>
      </c>
      <c r="D1208" s="27" t="s">
        <v>73</v>
      </c>
      <c r="E1208" s="28">
        <v>867.81</v>
      </c>
      <c r="F1208" s="28">
        <v>48.99</v>
      </c>
      <c r="G1208" s="28">
        <v>916.8</v>
      </c>
      <c r="H1208" s="2">
        <v>9</v>
      </c>
    </row>
    <row r="1209" spans="1:8" ht="15" x14ac:dyDescent="0.2">
      <c r="A1209" s="25" t="s">
        <v>2433</v>
      </c>
      <c r="B1209" s="25"/>
      <c r="C1209" s="26" t="s">
        <v>2434</v>
      </c>
      <c r="D1209" s="27"/>
      <c r="E1209" s="28"/>
      <c r="F1209" s="28"/>
      <c r="G1209" s="28"/>
      <c r="H1209" s="2">
        <v>5</v>
      </c>
    </row>
    <row r="1210" spans="1:8" ht="30" x14ac:dyDescent="0.2">
      <c r="A1210" s="25" t="s">
        <v>2435</v>
      </c>
      <c r="B1210" s="25"/>
      <c r="C1210" s="26" t="s">
        <v>2436</v>
      </c>
      <c r="D1210" s="27" t="s">
        <v>73</v>
      </c>
      <c r="E1210" s="28">
        <v>676.44</v>
      </c>
      <c r="F1210" s="28">
        <v>51.61</v>
      </c>
      <c r="G1210" s="28">
        <v>728.05</v>
      </c>
      <c r="H1210" s="2">
        <v>9</v>
      </c>
    </row>
    <row r="1211" spans="1:8" ht="30" x14ac:dyDescent="0.2">
      <c r="A1211" s="25" t="s">
        <v>2437</v>
      </c>
      <c r="B1211" s="25"/>
      <c r="C1211" s="26" t="s">
        <v>2438</v>
      </c>
      <c r="D1211" s="27" t="s">
        <v>21</v>
      </c>
      <c r="E1211" s="28">
        <v>1155.79</v>
      </c>
      <c r="F1211" s="28">
        <v>104.73</v>
      </c>
      <c r="G1211" s="28">
        <v>1260.52</v>
      </c>
      <c r="H1211" s="2">
        <v>9</v>
      </c>
    </row>
    <row r="1212" spans="1:8" ht="30" x14ac:dyDescent="0.2">
      <c r="A1212" s="25" t="s">
        <v>2439</v>
      </c>
      <c r="B1212" s="25"/>
      <c r="C1212" s="26" t="s">
        <v>2440</v>
      </c>
      <c r="D1212" s="27" t="s">
        <v>21</v>
      </c>
      <c r="E1212" s="28">
        <v>1264.27</v>
      </c>
      <c r="F1212" s="28">
        <v>104.73</v>
      </c>
      <c r="G1212" s="28">
        <v>1369</v>
      </c>
      <c r="H1212" s="2">
        <v>9</v>
      </c>
    </row>
    <row r="1213" spans="1:8" ht="30" x14ac:dyDescent="0.2">
      <c r="A1213" s="25" t="s">
        <v>2441</v>
      </c>
      <c r="B1213" s="25"/>
      <c r="C1213" s="26" t="s">
        <v>2442</v>
      </c>
      <c r="D1213" s="27" t="s">
        <v>21</v>
      </c>
      <c r="E1213" s="28">
        <v>1388.86</v>
      </c>
      <c r="F1213" s="28">
        <v>104.73</v>
      </c>
      <c r="G1213" s="28">
        <v>1493.59</v>
      </c>
      <c r="H1213" s="2">
        <v>9</v>
      </c>
    </row>
    <row r="1214" spans="1:8" ht="30" x14ac:dyDescent="0.2">
      <c r="A1214" s="25" t="s">
        <v>2443</v>
      </c>
      <c r="B1214" s="25"/>
      <c r="C1214" s="26" t="s">
        <v>2444</v>
      </c>
      <c r="D1214" s="27" t="s">
        <v>21</v>
      </c>
      <c r="E1214" s="28">
        <v>1942.07</v>
      </c>
      <c r="F1214" s="28">
        <v>130.91</v>
      </c>
      <c r="G1214" s="28">
        <v>2072.98</v>
      </c>
      <c r="H1214" s="2">
        <v>9</v>
      </c>
    </row>
    <row r="1215" spans="1:8" ht="15" x14ac:dyDescent="0.2">
      <c r="A1215" s="25" t="s">
        <v>2445</v>
      </c>
      <c r="B1215" s="25"/>
      <c r="C1215" s="26" t="s">
        <v>2446</v>
      </c>
      <c r="D1215" s="27"/>
      <c r="E1215" s="28"/>
      <c r="F1215" s="28"/>
      <c r="G1215" s="28"/>
      <c r="H1215" s="2">
        <v>5</v>
      </c>
    </row>
    <row r="1216" spans="1:8" ht="30" x14ac:dyDescent="0.2">
      <c r="A1216" s="25" t="s">
        <v>2447</v>
      </c>
      <c r="B1216" s="25"/>
      <c r="C1216" s="26" t="s">
        <v>2448</v>
      </c>
      <c r="D1216" s="27" t="s">
        <v>21</v>
      </c>
      <c r="E1216" s="28">
        <v>1230.8699999999999</v>
      </c>
      <c r="F1216" s="28">
        <v>52.36</v>
      </c>
      <c r="G1216" s="28">
        <v>1283.23</v>
      </c>
      <c r="H1216" s="2">
        <v>9</v>
      </c>
    </row>
    <row r="1217" spans="1:8" ht="30" x14ac:dyDescent="0.2">
      <c r="A1217" s="25" t="s">
        <v>2449</v>
      </c>
      <c r="B1217" s="25"/>
      <c r="C1217" s="26" t="s">
        <v>2450</v>
      </c>
      <c r="D1217" s="27" t="s">
        <v>21</v>
      </c>
      <c r="E1217" s="28">
        <v>1057.45</v>
      </c>
      <c r="F1217" s="28">
        <v>52.36</v>
      </c>
      <c r="G1217" s="28">
        <v>1109.81</v>
      </c>
      <c r="H1217" s="2">
        <v>9</v>
      </c>
    </row>
    <row r="1218" spans="1:8" ht="45" x14ac:dyDescent="0.2">
      <c r="A1218" s="25" t="s">
        <v>2451</v>
      </c>
      <c r="B1218" s="25"/>
      <c r="C1218" s="26" t="s">
        <v>2452</v>
      </c>
      <c r="D1218" s="27" t="s">
        <v>21</v>
      </c>
      <c r="E1218" s="28">
        <v>1214.7</v>
      </c>
      <c r="F1218" s="28">
        <v>104.73</v>
      </c>
      <c r="G1218" s="28">
        <v>1319.43</v>
      </c>
      <c r="H1218" s="2">
        <v>9</v>
      </c>
    </row>
    <row r="1219" spans="1:8" ht="45" x14ac:dyDescent="0.2">
      <c r="A1219" s="25" t="s">
        <v>2453</v>
      </c>
      <c r="B1219" s="25"/>
      <c r="C1219" s="26" t="s">
        <v>2454</v>
      </c>
      <c r="D1219" s="27" t="s">
        <v>21</v>
      </c>
      <c r="E1219" s="28">
        <v>1327.02</v>
      </c>
      <c r="F1219" s="28">
        <v>104.73</v>
      </c>
      <c r="G1219" s="28">
        <v>1431.75</v>
      </c>
      <c r="H1219" s="2">
        <v>9</v>
      </c>
    </row>
    <row r="1220" spans="1:8" ht="45" x14ac:dyDescent="0.2">
      <c r="A1220" s="25" t="s">
        <v>2455</v>
      </c>
      <c r="B1220" s="25"/>
      <c r="C1220" s="26" t="s">
        <v>2456</v>
      </c>
      <c r="D1220" s="27" t="s">
        <v>21</v>
      </c>
      <c r="E1220" s="28">
        <v>1343.73</v>
      </c>
      <c r="F1220" s="28">
        <v>104.73</v>
      </c>
      <c r="G1220" s="28">
        <v>1448.46</v>
      </c>
      <c r="H1220" s="2">
        <v>9</v>
      </c>
    </row>
    <row r="1221" spans="1:8" ht="45" x14ac:dyDescent="0.2">
      <c r="A1221" s="25" t="s">
        <v>2457</v>
      </c>
      <c r="B1221" s="25"/>
      <c r="C1221" s="26" t="s">
        <v>2458</v>
      </c>
      <c r="D1221" s="27" t="s">
        <v>21</v>
      </c>
      <c r="E1221" s="28">
        <v>2137.4899999999998</v>
      </c>
      <c r="F1221" s="28">
        <v>130.91</v>
      </c>
      <c r="G1221" s="28">
        <v>2268.4</v>
      </c>
      <c r="H1221" s="2">
        <v>9</v>
      </c>
    </row>
    <row r="1222" spans="1:8" ht="45" x14ac:dyDescent="0.2">
      <c r="A1222" s="25" t="s">
        <v>2459</v>
      </c>
      <c r="B1222" s="25"/>
      <c r="C1222" s="26" t="s">
        <v>2460</v>
      </c>
      <c r="D1222" s="27" t="s">
        <v>21</v>
      </c>
      <c r="E1222" s="28">
        <v>2279.5</v>
      </c>
      <c r="F1222" s="28">
        <v>130.91</v>
      </c>
      <c r="G1222" s="28">
        <v>2410.41</v>
      </c>
      <c r="H1222" s="2">
        <v>9</v>
      </c>
    </row>
    <row r="1223" spans="1:8" ht="45" x14ac:dyDescent="0.2">
      <c r="A1223" s="25" t="s">
        <v>2461</v>
      </c>
      <c r="B1223" s="25"/>
      <c r="C1223" s="26" t="s">
        <v>2462</v>
      </c>
      <c r="D1223" s="27" t="s">
        <v>21</v>
      </c>
      <c r="E1223" s="28">
        <v>4166.79</v>
      </c>
      <c r="F1223" s="28">
        <v>149.62</v>
      </c>
      <c r="G1223" s="28">
        <v>4316.41</v>
      </c>
      <c r="H1223" s="2">
        <v>9</v>
      </c>
    </row>
    <row r="1224" spans="1:8" ht="45" x14ac:dyDescent="0.2">
      <c r="A1224" s="25" t="s">
        <v>2463</v>
      </c>
      <c r="B1224" s="25"/>
      <c r="C1224" s="26" t="s">
        <v>2464</v>
      </c>
      <c r="D1224" s="27" t="s">
        <v>21</v>
      </c>
      <c r="E1224" s="28">
        <v>934.87</v>
      </c>
      <c r="F1224" s="28">
        <v>13.09</v>
      </c>
      <c r="G1224" s="28">
        <v>947.96</v>
      </c>
      <c r="H1224" s="2">
        <v>9</v>
      </c>
    </row>
    <row r="1225" spans="1:8" ht="30" x14ac:dyDescent="0.2">
      <c r="A1225" s="25" t="s">
        <v>2465</v>
      </c>
      <c r="B1225" s="25"/>
      <c r="C1225" s="26" t="s">
        <v>2466</v>
      </c>
      <c r="D1225" s="27" t="s">
        <v>21</v>
      </c>
      <c r="E1225" s="28">
        <v>1483.89</v>
      </c>
      <c r="F1225" s="28">
        <v>100.98</v>
      </c>
      <c r="G1225" s="28">
        <v>1584.87</v>
      </c>
      <c r="H1225" s="2">
        <v>9</v>
      </c>
    </row>
    <row r="1226" spans="1:8" ht="30" x14ac:dyDescent="0.2">
      <c r="A1226" s="25" t="s">
        <v>2467</v>
      </c>
      <c r="B1226" s="25"/>
      <c r="C1226" s="26" t="s">
        <v>2468</v>
      </c>
      <c r="D1226" s="27" t="s">
        <v>21</v>
      </c>
      <c r="E1226" s="28">
        <v>1543.8</v>
      </c>
      <c r="F1226" s="28">
        <v>97.24</v>
      </c>
      <c r="G1226" s="28">
        <v>1641.04</v>
      </c>
      <c r="H1226" s="2">
        <v>9</v>
      </c>
    </row>
    <row r="1227" spans="1:8" ht="30" x14ac:dyDescent="0.2">
      <c r="A1227" s="25" t="s">
        <v>2469</v>
      </c>
      <c r="B1227" s="25"/>
      <c r="C1227" s="26" t="s">
        <v>2470</v>
      </c>
      <c r="D1227" s="27" t="s">
        <v>21</v>
      </c>
      <c r="E1227" s="28">
        <v>1680.63</v>
      </c>
      <c r="F1227" s="28">
        <v>97.24</v>
      </c>
      <c r="G1227" s="28">
        <v>1777.87</v>
      </c>
      <c r="H1227" s="2">
        <v>9</v>
      </c>
    </row>
    <row r="1228" spans="1:8" ht="30" x14ac:dyDescent="0.2">
      <c r="A1228" s="25" t="s">
        <v>2471</v>
      </c>
      <c r="B1228" s="25"/>
      <c r="C1228" s="26" t="s">
        <v>2472</v>
      </c>
      <c r="D1228" s="27" t="s">
        <v>21</v>
      </c>
      <c r="E1228" s="28">
        <v>1697.34</v>
      </c>
      <c r="F1228" s="28">
        <v>97.24</v>
      </c>
      <c r="G1228" s="28">
        <v>1794.58</v>
      </c>
      <c r="H1228" s="2">
        <v>9</v>
      </c>
    </row>
    <row r="1229" spans="1:8" ht="30" x14ac:dyDescent="0.2">
      <c r="A1229" s="25" t="s">
        <v>2473</v>
      </c>
      <c r="B1229" s="25"/>
      <c r="C1229" s="26" t="s">
        <v>2474</v>
      </c>
      <c r="D1229" s="27" t="s">
        <v>21</v>
      </c>
      <c r="E1229" s="28">
        <v>2436.39</v>
      </c>
      <c r="F1229" s="28">
        <v>127.16</v>
      </c>
      <c r="G1229" s="28">
        <v>2563.5500000000002</v>
      </c>
      <c r="H1229" s="2">
        <v>9</v>
      </c>
    </row>
    <row r="1230" spans="1:8" ht="15" x14ac:dyDescent="0.2">
      <c r="A1230" s="25" t="s">
        <v>2475</v>
      </c>
      <c r="B1230" s="25"/>
      <c r="C1230" s="26" t="s">
        <v>2476</v>
      </c>
      <c r="D1230" s="27"/>
      <c r="E1230" s="28"/>
      <c r="F1230" s="28"/>
      <c r="G1230" s="28"/>
      <c r="H1230" s="2">
        <v>5</v>
      </c>
    </row>
    <row r="1231" spans="1:8" ht="15" x14ac:dyDescent="0.2">
      <c r="A1231" s="25" t="s">
        <v>2477</v>
      </c>
      <c r="B1231" s="25"/>
      <c r="C1231" s="26" t="s">
        <v>2478</v>
      </c>
      <c r="D1231" s="27" t="s">
        <v>73</v>
      </c>
      <c r="E1231" s="28">
        <v>112.48</v>
      </c>
      <c r="F1231" s="28">
        <v>37.4</v>
      </c>
      <c r="G1231" s="28">
        <v>149.88</v>
      </c>
      <c r="H1231" s="2">
        <v>9</v>
      </c>
    </row>
    <row r="1232" spans="1:8" ht="30" x14ac:dyDescent="0.2">
      <c r="A1232" s="25" t="s">
        <v>2479</v>
      </c>
      <c r="B1232" s="25"/>
      <c r="C1232" s="26" t="s">
        <v>2480</v>
      </c>
      <c r="D1232" s="27" t="s">
        <v>131</v>
      </c>
      <c r="E1232" s="28">
        <v>9.18</v>
      </c>
      <c r="F1232" s="28">
        <v>7.48</v>
      </c>
      <c r="G1232" s="28">
        <v>16.66</v>
      </c>
      <c r="H1232" s="2">
        <v>9</v>
      </c>
    </row>
    <row r="1233" spans="1:8" ht="30" x14ac:dyDescent="0.2">
      <c r="A1233" s="25" t="s">
        <v>2481</v>
      </c>
      <c r="B1233" s="25"/>
      <c r="C1233" s="26" t="s">
        <v>2482</v>
      </c>
      <c r="D1233" s="27" t="s">
        <v>131</v>
      </c>
      <c r="E1233" s="28">
        <v>96.73</v>
      </c>
      <c r="F1233" s="28">
        <v>74.8</v>
      </c>
      <c r="G1233" s="28">
        <v>171.53</v>
      </c>
      <c r="H1233" s="2">
        <v>9</v>
      </c>
    </row>
    <row r="1234" spans="1:8" ht="45" x14ac:dyDescent="0.2">
      <c r="A1234" s="25" t="s">
        <v>2483</v>
      </c>
      <c r="B1234" s="25"/>
      <c r="C1234" s="26" t="s">
        <v>2484</v>
      </c>
      <c r="D1234" s="27" t="s">
        <v>73</v>
      </c>
      <c r="E1234" s="28">
        <v>2092.8200000000002</v>
      </c>
      <c r="F1234" s="28"/>
      <c r="G1234" s="28">
        <v>2092.8200000000002</v>
      </c>
      <c r="H1234" s="2">
        <v>9</v>
      </c>
    </row>
    <row r="1235" spans="1:8" ht="30" x14ac:dyDescent="0.2">
      <c r="A1235" s="25" t="s">
        <v>2485</v>
      </c>
      <c r="B1235" s="25"/>
      <c r="C1235" s="26" t="s">
        <v>2486</v>
      </c>
      <c r="D1235" s="27" t="s">
        <v>73</v>
      </c>
      <c r="E1235" s="28">
        <v>769.35</v>
      </c>
      <c r="F1235" s="28"/>
      <c r="G1235" s="28">
        <v>769.35</v>
      </c>
      <c r="H1235" s="2">
        <v>9</v>
      </c>
    </row>
    <row r="1236" spans="1:8" ht="30" x14ac:dyDescent="0.2">
      <c r="A1236" s="25" t="s">
        <v>2487</v>
      </c>
      <c r="B1236" s="25"/>
      <c r="C1236" s="26" t="s">
        <v>2488</v>
      </c>
      <c r="D1236" s="27" t="s">
        <v>73</v>
      </c>
      <c r="E1236" s="28">
        <v>597.13</v>
      </c>
      <c r="F1236" s="28">
        <v>14.96</v>
      </c>
      <c r="G1236" s="28">
        <v>612.09</v>
      </c>
      <c r="H1236" s="2">
        <v>9</v>
      </c>
    </row>
    <row r="1237" spans="1:8" ht="45" x14ac:dyDescent="0.2">
      <c r="A1237" s="25" t="s">
        <v>2489</v>
      </c>
      <c r="B1237" s="25"/>
      <c r="C1237" s="26" t="s">
        <v>2490</v>
      </c>
      <c r="D1237" s="27" t="s">
        <v>73</v>
      </c>
      <c r="E1237" s="28">
        <v>1612.22</v>
      </c>
      <c r="F1237" s="28"/>
      <c r="G1237" s="28">
        <v>1612.22</v>
      </c>
      <c r="H1237" s="2">
        <v>9</v>
      </c>
    </row>
    <row r="1238" spans="1:8" ht="15" x14ac:dyDescent="0.2">
      <c r="A1238" s="25" t="s">
        <v>2491</v>
      </c>
      <c r="B1238" s="25"/>
      <c r="C1238" s="26" t="s">
        <v>2492</v>
      </c>
      <c r="D1238" s="27" t="s">
        <v>73</v>
      </c>
      <c r="E1238" s="28">
        <v>196.19</v>
      </c>
      <c r="F1238" s="28">
        <v>37.4</v>
      </c>
      <c r="G1238" s="28">
        <v>233.59</v>
      </c>
      <c r="H1238" s="2">
        <v>9</v>
      </c>
    </row>
    <row r="1239" spans="1:8" ht="30" x14ac:dyDescent="0.2">
      <c r="A1239" s="25" t="s">
        <v>2493</v>
      </c>
      <c r="B1239" s="25"/>
      <c r="C1239" s="26" t="s">
        <v>2494</v>
      </c>
      <c r="D1239" s="27" t="s">
        <v>334</v>
      </c>
      <c r="E1239" s="28">
        <v>1009.94</v>
      </c>
      <c r="F1239" s="28">
        <v>160.82</v>
      </c>
      <c r="G1239" s="28">
        <v>1170.76</v>
      </c>
      <c r="H1239" s="2">
        <v>9</v>
      </c>
    </row>
    <row r="1240" spans="1:8" ht="30" x14ac:dyDescent="0.2">
      <c r="A1240" s="25" t="s">
        <v>2495</v>
      </c>
      <c r="B1240" s="25"/>
      <c r="C1240" s="26" t="s">
        <v>2496</v>
      </c>
      <c r="D1240" s="27" t="s">
        <v>73</v>
      </c>
      <c r="E1240" s="28">
        <v>235.51</v>
      </c>
      <c r="F1240" s="28">
        <v>7.33</v>
      </c>
      <c r="G1240" s="28">
        <v>242.84</v>
      </c>
      <c r="H1240" s="2">
        <v>9</v>
      </c>
    </row>
    <row r="1241" spans="1:8" ht="45" x14ac:dyDescent="0.2">
      <c r="A1241" s="25" t="s">
        <v>2497</v>
      </c>
      <c r="B1241" s="25"/>
      <c r="C1241" s="26" t="s">
        <v>2498</v>
      </c>
      <c r="D1241" s="27" t="s">
        <v>73</v>
      </c>
      <c r="E1241" s="28">
        <v>2019.54</v>
      </c>
      <c r="F1241" s="28"/>
      <c r="G1241" s="28">
        <v>2019.54</v>
      </c>
      <c r="H1241" s="2">
        <v>9</v>
      </c>
    </row>
    <row r="1242" spans="1:8" ht="45" x14ac:dyDescent="0.2">
      <c r="A1242" s="25" t="s">
        <v>2499</v>
      </c>
      <c r="B1242" s="25"/>
      <c r="C1242" s="26" t="s">
        <v>2500</v>
      </c>
      <c r="D1242" s="27" t="s">
        <v>73</v>
      </c>
      <c r="E1242" s="28">
        <v>1729.69</v>
      </c>
      <c r="F1242" s="28"/>
      <c r="G1242" s="28">
        <v>1729.69</v>
      </c>
      <c r="H1242" s="2">
        <v>9</v>
      </c>
    </row>
    <row r="1243" spans="1:8" ht="30" x14ac:dyDescent="0.2">
      <c r="A1243" s="25" t="s">
        <v>2501</v>
      </c>
      <c r="B1243" s="25"/>
      <c r="C1243" s="26" t="s">
        <v>2502</v>
      </c>
      <c r="D1243" s="27" t="s">
        <v>73</v>
      </c>
      <c r="E1243" s="28">
        <v>469.98</v>
      </c>
      <c r="F1243" s="28">
        <v>30.8</v>
      </c>
      <c r="G1243" s="28">
        <v>500.78</v>
      </c>
      <c r="H1243" s="2">
        <v>9</v>
      </c>
    </row>
    <row r="1244" spans="1:8" ht="30" x14ac:dyDescent="0.2">
      <c r="A1244" s="25" t="s">
        <v>2503</v>
      </c>
      <c r="B1244" s="25"/>
      <c r="C1244" s="26" t="s">
        <v>2504</v>
      </c>
      <c r="D1244" s="27" t="s">
        <v>73</v>
      </c>
      <c r="E1244" s="28">
        <v>683.99</v>
      </c>
      <c r="F1244" s="28">
        <v>149.6</v>
      </c>
      <c r="G1244" s="28">
        <v>833.59</v>
      </c>
      <c r="H1244" s="2">
        <v>9</v>
      </c>
    </row>
    <row r="1245" spans="1:8" ht="15" x14ac:dyDescent="0.2">
      <c r="A1245" s="25" t="s">
        <v>2505</v>
      </c>
      <c r="B1245" s="25"/>
      <c r="C1245" s="26" t="s">
        <v>2506</v>
      </c>
      <c r="D1245" s="27" t="s">
        <v>73</v>
      </c>
      <c r="E1245" s="28">
        <v>437.9</v>
      </c>
      <c r="F1245" s="28">
        <v>74.790000000000006</v>
      </c>
      <c r="G1245" s="28">
        <v>512.69000000000005</v>
      </c>
      <c r="H1245" s="2">
        <v>9</v>
      </c>
    </row>
    <row r="1246" spans="1:8" ht="45" x14ac:dyDescent="0.2">
      <c r="A1246" s="25" t="s">
        <v>2507</v>
      </c>
      <c r="B1246" s="25"/>
      <c r="C1246" s="26" t="s">
        <v>2508</v>
      </c>
      <c r="D1246" s="27" t="s">
        <v>131</v>
      </c>
      <c r="E1246" s="28">
        <v>162.66</v>
      </c>
      <c r="F1246" s="28">
        <v>7.48</v>
      </c>
      <c r="G1246" s="28">
        <v>170.14</v>
      </c>
      <c r="H1246" s="2">
        <v>9</v>
      </c>
    </row>
    <row r="1247" spans="1:8" ht="15" x14ac:dyDescent="0.2">
      <c r="A1247" s="25" t="s">
        <v>2509</v>
      </c>
      <c r="B1247" s="25"/>
      <c r="C1247" s="26" t="s">
        <v>2510</v>
      </c>
      <c r="D1247" s="27"/>
      <c r="E1247" s="28"/>
      <c r="F1247" s="28"/>
      <c r="G1247" s="28"/>
      <c r="H1247" s="2">
        <v>5</v>
      </c>
    </row>
    <row r="1248" spans="1:8" ht="30" x14ac:dyDescent="0.2">
      <c r="A1248" s="25" t="s">
        <v>2511</v>
      </c>
      <c r="B1248" s="25"/>
      <c r="C1248" s="26" t="s">
        <v>2512</v>
      </c>
      <c r="D1248" s="27" t="s">
        <v>73</v>
      </c>
      <c r="E1248" s="28">
        <v>253.41</v>
      </c>
      <c r="F1248" s="28">
        <v>51.61</v>
      </c>
      <c r="G1248" s="28">
        <v>305.02</v>
      </c>
      <c r="H1248" s="2">
        <v>9</v>
      </c>
    </row>
    <row r="1249" spans="1:8" ht="15" x14ac:dyDescent="0.2">
      <c r="A1249" s="25" t="s">
        <v>2513</v>
      </c>
      <c r="B1249" s="25"/>
      <c r="C1249" s="26" t="s">
        <v>2514</v>
      </c>
      <c r="D1249" s="27" t="s">
        <v>21</v>
      </c>
      <c r="E1249" s="28">
        <v>517.87</v>
      </c>
      <c r="F1249" s="28">
        <v>104.73</v>
      </c>
      <c r="G1249" s="28">
        <v>622.6</v>
      </c>
      <c r="H1249" s="2">
        <v>9</v>
      </c>
    </row>
    <row r="1250" spans="1:8" ht="15" x14ac:dyDescent="0.2">
      <c r="A1250" s="25" t="s">
        <v>2515</v>
      </c>
      <c r="B1250" s="25"/>
      <c r="C1250" s="26" t="s">
        <v>2516</v>
      </c>
      <c r="D1250" s="27" t="s">
        <v>21</v>
      </c>
      <c r="E1250" s="28">
        <v>504.63</v>
      </c>
      <c r="F1250" s="28">
        <v>104.73</v>
      </c>
      <c r="G1250" s="28">
        <v>609.36</v>
      </c>
      <c r="H1250" s="2">
        <v>9</v>
      </c>
    </row>
    <row r="1251" spans="1:8" ht="15" x14ac:dyDescent="0.2">
      <c r="A1251" s="25" t="s">
        <v>2517</v>
      </c>
      <c r="B1251" s="25"/>
      <c r="C1251" s="26" t="s">
        <v>2518</v>
      </c>
      <c r="D1251" s="27" t="s">
        <v>21</v>
      </c>
      <c r="E1251" s="28">
        <v>513.72</v>
      </c>
      <c r="F1251" s="28">
        <v>104.73</v>
      </c>
      <c r="G1251" s="28">
        <v>618.45000000000005</v>
      </c>
      <c r="H1251" s="2">
        <v>9</v>
      </c>
    </row>
    <row r="1252" spans="1:8" ht="15" x14ac:dyDescent="0.2">
      <c r="A1252" s="25" t="s">
        <v>2519</v>
      </c>
      <c r="B1252" s="25"/>
      <c r="C1252" s="26" t="s">
        <v>2520</v>
      </c>
      <c r="D1252" s="27" t="s">
        <v>21</v>
      </c>
      <c r="E1252" s="28">
        <v>541.26</v>
      </c>
      <c r="F1252" s="28">
        <v>104.73</v>
      </c>
      <c r="G1252" s="28">
        <v>645.99</v>
      </c>
      <c r="H1252" s="2">
        <v>9</v>
      </c>
    </row>
    <row r="1253" spans="1:8" ht="15" x14ac:dyDescent="0.2">
      <c r="A1253" s="25" t="s">
        <v>2521</v>
      </c>
      <c r="B1253" s="25"/>
      <c r="C1253" s="26" t="s">
        <v>2522</v>
      </c>
      <c r="D1253" s="27" t="s">
        <v>21</v>
      </c>
      <c r="E1253" s="28">
        <v>642.85</v>
      </c>
      <c r="F1253" s="28">
        <v>104.73</v>
      </c>
      <c r="G1253" s="28">
        <v>747.58</v>
      </c>
      <c r="H1253" s="2">
        <v>9</v>
      </c>
    </row>
    <row r="1254" spans="1:8" ht="15" x14ac:dyDescent="0.2">
      <c r="A1254" s="25" t="s">
        <v>2523</v>
      </c>
      <c r="B1254" s="25"/>
      <c r="C1254" s="26" t="s">
        <v>2524</v>
      </c>
      <c r="D1254" s="27" t="s">
        <v>21</v>
      </c>
      <c r="E1254" s="28">
        <v>840.87</v>
      </c>
      <c r="F1254" s="28">
        <v>130.91</v>
      </c>
      <c r="G1254" s="28">
        <v>971.78</v>
      </c>
      <c r="H1254" s="2">
        <v>9</v>
      </c>
    </row>
    <row r="1255" spans="1:8" ht="15" x14ac:dyDescent="0.2">
      <c r="A1255" s="25" t="s">
        <v>2525</v>
      </c>
      <c r="B1255" s="25"/>
      <c r="C1255" s="26" t="s">
        <v>2526</v>
      </c>
      <c r="D1255" s="27" t="s">
        <v>21</v>
      </c>
      <c r="E1255" s="28">
        <v>904.44</v>
      </c>
      <c r="F1255" s="28">
        <v>151.47</v>
      </c>
      <c r="G1255" s="28">
        <v>1055.9100000000001</v>
      </c>
      <c r="H1255" s="2">
        <v>9</v>
      </c>
    </row>
    <row r="1256" spans="1:8" ht="30" x14ac:dyDescent="0.2">
      <c r="A1256" s="25" t="s">
        <v>2527</v>
      </c>
      <c r="B1256" s="25"/>
      <c r="C1256" s="26" t="s">
        <v>2528</v>
      </c>
      <c r="D1256" s="27" t="s">
        <v>21</v>
      </c>
      <c r="E1256" s="28">
        <v>340.99</v>
      </c>
      <c r="F1256" s="28">
        <v>52.36</v>
      </c>
      <c r="G1256" s="28">
        <v>393.35</v>
      </c>
      <c r="H1256" s="2">
        <v>9</v>
      </c>
    </row>
    <row r="1257" spans="1:8" ht="30" x14ac:dyDescent="0.2">
      <c r="A1257" s="25" t="s">
        <v>2529</v>
      </c>
      <c r="B1257" s="25"/>
      <c r="C1257" s="26" t="s">
        <v>2530</v>
      </c>
      <c r="D1257" s="27" t="s">
        <v>21</v>
      </c>
      <c r="E1257" s="28">
        <v>336.84</v>
      </c>
      <c r="F1257" s="28">
        <v>52.36</v>
      </c>
      <c r="G1257" s="28">
        <v>389.2</v>
      </c>
      <c r="H1257" s="2">
        <v>9</v>
      </c>
    </row>
    <row r="1258" spans="1:8" ht="30" x14ac:dyDescent="0.2">
      <c r="A1258" s="25" t="s">
        <v>2531</v>
      </c>
      <c r="B1258" s="25"/>
      <c r="C1258" s="26" t="s">
        <v>2532</v>
      </c>
      <c r="D1258" s="27" t="s">
        <v>21</v>
      </c>
      <c r="E1258" s="28">
        <v>364.38</v>
      </c>
      <c r="F1258" s="28">
        <v>52.36</v>
      </c>
      <c r="G1258" s="28">
        <v>416.74</v>
      </c>
      <c r="H1258" s="2">
        <v>9</v>
      </c>
    </row>
    <row r="1259" spans="1:8" ht="15" x14ac:dyDescent="0.2">
      <c r="A1259" s="25" t="s">
        <v>2533</v>
      </c>
      <c r="B1259" s="25"/>
      <c r="C1259" s="26" t="s">
        <v>2534</v>
      </c>
      <c r="D1259" s="27" t="s">
        <v>21</v>
      </c>
      <c r="E1259" s="28">
        <v>626.36</v>
      </c>
      <c r="F1259" s="28">
        <v>52.36</v>
      </c>
      <c r="G1259" s="28">
        <v>678.72</v>
      </c>
      <c r="H1259" s="2">
        <v>9</v>
      </c>
    </row>
    <row r="1260" spans="1:8" ht="15" x14ac:dyDescent="0.2">
      <c r="A1260" s="25" t="s">
        <v>2535</v>
      </c>
      <c r="B1260" s="25"/>
      <c r="C1260" s="26" t="s">
        <v>2536</v>
      </c>
      <c r="D1260" s="27" t="s">
        <v>21</v>
      </c>
      <c r="E1260" s="28">
        <v>622.21</v>
      </c>
      <c r="F1260" s="28">
        <v>52.36</v>
      </c>
      <c r="G1260" s="28">
        <v>674.57</v>
      </c>
      <c r="H1260" s="2">
        <v>9</v>
      </c>
    </row>
    <row r="1261" spans="1:8" ht="15" x14ac:dyDescent="0.2">
      <c r="A1261" s="25" t="s">
        <v>2537</v>
      </c>
      <c r="B1261" s="25"/>
      <c r="C1261" s="26" t="s">
        <v>2538</v>
      </c>
      <c r="D1261" s="27" t="s">
        <v>21</v>
      </c>
      <c r="E1261" s="28">
        <v>833.73</v>
      </c>
      <c r="F1261" s="28">
        <v>97.24</v>
      </c>
      <c r="G1261" s="28">
        <v>930.97</v>
      </c>
      <c r="H1261" s="2">
        <v>9</v>
      </c>
    </row>
    <row r="1262" spans="1:8" ht="15" x14ac:dyDescent="0.2">
      <c r="A1262" s="25" t="s">
        <v>2539</v>
      </c>
      <c r="B1262" s="25"/>
      <c r="C1262" s="26" t="s">
        <v>2540</v>
      </c>
      <c r="D1262" s="27" t="s">
        <v>21</v>
      </c>
      <c r="E1262" s="28">
        <v>855.07</v>
      </c>
      <c r="F1262" s="28">
        <v>97.24</v>
      </c>
      <c r="G1262" s="28">
        <v>952.31</v>
      </c>
      <c r="H1262" s="2">
        <v>9</v>
      </c>
    </row>
    <row r="1263" spans="1:8" ht="15" x14ac:dyDescent="0.2">
      <c r="A1263" s="25" t="s">
        <v>2541</v>
      </c>
      <c r="B1263" s="25"/>
      <c r="C1263" s="26" t="s">
        <v>2542</v>
      </c>
      <c r="D1263" s="27" t="s">
        <v>21</v>
      </c>
      <c r="E1263" s="28">
        <v>894.87</v>
      </c>
      <c r="F1263" s="28">
        <v>97.24</v>
      </c>
      <c r="G1263" s="28">
        <v>992.11</v>
      </c>
      <c r="H1263" s="2">
        <v>9</v>
      </c>
    </row>
    <row r="1264" spans="1:8" ht="15" x14ac:dyDescent="0.2">
      <c r="A1264" s="25" t="s">
        <v>2543</v>
      </c>
      <c r="B1264" s="25"/>
      <c r="C1264" s="26" t="s">
        <v>2544</v>
      </c>
      <c r="D1264" s="27" t="s">
        <v>21</v>
      </c>
      <c r="E1264" s="28">
        <v>1139.77</v>
      </c>
      <c r="F1264" s="28">
        <v>127.16</v>
      </c>
      <c r="G1264" s="28">
        <v>1266.93</v>
      </c>
      <c r="H1264" s="2">
        <v>9</v>
      </c>
    </row>
    <row r="1265" spans="1:8" ht="15" x14ac:dyDescent="0.2">
      <c r="A1265" s="25" t="s">
        <v>2545</v>
      </c>
      <c r="B1265" s="25"/>
      <c r="C1265" s="26" t="s">
        <v>2546</v>
      </c>
      <c r="D1265" s="27" t="s">
        <v>21</v>
      </c>
      <c r="E1265" s="28">
        <v>1180.49</v>
      </c>
      <c r="F1265" s="28">
        <v>127.16</v>
      </c>
      <c r="G1265" s="28">
        <v>1307.6500000000001</v>
      </c>
      <c r="H1265" s="2">
        <v>9</v>
      </c>
    </row>
    <row r="1266" spans="1:8" ht="15" x14ac:dyDescent="0.2">
      <c r="A1266" s="25" t="s">
        <v>2547</v>
      </c>
      <c r="B1266" s="25"/>
      <c r="C1266" s="26" t="s">
        <v>2548</v>
      </c>
      <c r="D1266" s="27" t="s">
        <v>21</v>
      </c>
      <c r="E1266" s="28">
        <v>725.29</v>
      </c>
      <c r="F1266" s="28">
        <v>52.36</v>
      </c>
      <c r="G1266" s="28">
        <v>777.65</v>
      </c>
      <c r="H1266" s="2">
        <v>9</v>
      </c>
    </row>
    <row r="1267" spans="1:8" ht="15" x14ac:dyDescent="0.2">
      <c r="A1267" s="25" t="s">
        <v>2549</v>
      </c>
      <c r="B1267" s="25"/>
      <c r="C1267" s="26" t="s">
        <v>2550</v>
      </c>
      <c r="D1267" s="27" t="s">
        <v>21</v>
      </c>
      <c r="E1267" s="28">
        <v>834.72</v>
      </c>
      <c r="F1267" s="28">
        <v>52.36</v>
      </c>
      <c r="G1267" s="28">
        <v>887.08</v>
      </c>
      <c r="H1267" s="2">
        <v>9</v>
      </c>
    </row>
    <row r="1268" spans="1:8" ht="30" x14ac:dyDescent="0.2">
      <c r="A1268" s="25" t="s">
        <v>2551</v>
      </c>
      <c r="B1268" s="25"/>
      <c r="C1268" s="26" t="s">
        <v>2552</v>
      </c>
      <c r="D1268" s="27" t="s">
        <v>21</v>
      </c>
      <c r="E1268" s="28">
        <v>1060.3800000000001</v>
      </c>
      <c r="F1268" s="28">
        <v>130.91</v>
      </c>
      <c r="G1268" s="28">
        <v>1191.29</v>
      </c>
      <c r="H1268" s="2">
        <v>9</v>
      </c>
    </row>
    <row r="1269" spans="1:8" ht="30" x14ac:dyDescent="0.2">
      <c r="A1269" s="25" t="s">
        <v>2553</v>
      </c>
      <c r="B1269" s="25"/>
      <c r="C1269" s="26" t="s">
        <v>2554</v>
      </c>
      <c r="D1269" s="27"/>
      <c r="E1269" s="28"/>
      <c r="F1269" s="28"/>
      <c r="G1269" s="28"/>
      <c r="H1269" s="2">
        <v>5</v>
      </c>
    </row>
    <row r="1270" spans="1:8" ht="30" x14ac:dyDescent="0.2">
      <c r="A1270" s="25" t="s">
        <v>2555</v>
      </c>
      <c r="B1270" s="25"/>
      <c r="C1270" s="26" t="s">
        <v>2556</v>
      </c>
      <c r="D1270" s="27" t="s">
        <v>73</v>
      </c>
      <c r="E1270" s="28">
        <v>267.49</v>
      </c>
      <c r="F1270" s="28">
        <v>51.61</v>
      </c>
      <c r="G1270" s="28">
        <v>319.10000000000002</v>
      </c>
      <c r="H1270" s="2">
        <v>9</v>
      </c>
    </row>
    <row r="1271" spans="1:8" ht="30" x14ac:dyDescent="0.2">
      <c r="A1271" s="25" t="s">
        <v>2557</v>
      </c>
      <c r="B1271" s="25"/>
      <c r="C1271" s="26" t="s">
        <v>2558</v>
      </c>
      <c r="D1271" s="27" t="s">
        <v>21</v>
      </c>
      <c r="E1271" s="28">
        <v>530.86</v>
      </c>
      <c r="F1271" s="28">
        <v>104.73</v>
      </c>
      <c r="G1271" s="28">
        <v>635.59</v>
      </c>
      <c r="H1271" s="2">
        <v>9</v>
      </c>
    </row>
    <row r="1272" spans="1:8" ht="30" x14ac:dyDescent="0.2">
      <c r="A1272" s="25" t="s">
        <v>2559</v>
      </c>
      <c r="B1272" s="25"/>
      <c r="C1272" s="26" t="s">
        <v>2560</v>
      </c>
      <c r="D1272" s="27" t="s">
        <v>21</v>
      </c>
      <c r="E1272" s="28">
        <v>532.46</v>
      </c>
      <c r="F1272" s="28">
        <v>104.73</v>
      </c>
      <c r="G1272" s="28">
        <v>637.19000000000005</v>
      </c>
      <c r="H1272" s="2">
        <v>9</v>
      </c>
    </row>
    <row r="1273" spans="1:8" ht="30" x14ac:dyDescent="0.2">
      <c r="A1273" s="25" t="s">
        <v>2561</v>
      </c>
      <c r="B1273" s="25"/>
      <c r="C1273" s="26" t="s">
        <v>2562</v>
      </c>
      <c r="D1273" s="27" t="s">
        <v>21</v>
      </c>
      <c r="E1273" s="28">
        <v>564.92999999999995</v>
      </c>
      <c r="F1273" s="28">
        <v>104.73</v>
      </c>
      <c r="G1273" s="28">
        <v>669.66</v>
      </c>
      <c r="H1273" s="2">
        <v>9</v>
      </c>
    </row>
    <row r="1274" spans="1:8" ht="30" x14ac:dyDescent="0.2">
      <c r="A1274" s="25" t="s">
        <v>2563</v>
      </c>
      <c r="B1274" s="25"/>
      <c r="C1274" s="26" t="s">
        <v>2564</v>
      </c>
      <c r="D1274" s="27"/>
      <c r="E1274" s="28"/>
      <c r="F1274" s="28"/>
      <c r="G1274" s="28"/>
      <c r="H1274" s="2">
        <v>5</v>
      </c>
    </row>
    <row r="1275" spans="1:8" ht="45" x14ac:dyDescent="0.2">
      <c r="A1275" s="25" t="s">
        <v>2565</v>
      </c>
      <c r="B1275" s="25"/>
      <c r="C1275" s="26" t="s">
        <v>2566</v>
      </c>
      <c r="D1275" s="27" t="s">
        <v>21</v>
      </c>
      <c r="E1275" s="28">
        <v>668.5</v>
      </c>
      <c r="F1275" s="28"/>
      <c r="G1275" s="28">
        <v>668.5</v>
      </c>
      <c r="H1275" s="2">
        <v>9</v>
      </c>
    </row>
    <row r="1276" spans="1:8" ht="30" x14ac:dyDescent="0.2">
      <c r="A1276" s="25" t="s">
        <v>2567</v>
      </c>
      <c r="B1276" s="25"/>
      <c r="C1276" s="26" t="s">
        <v>2568</v>
      </c>
      <c r="D1276" s="27"/>
      <c r="E1276" s="28"/>
      <c r="F1276" s="28"/>
      <c r="G1276" s="28"/>
      <c r="H1276" s="2">
        <v>5</v>
      </c>
    </row>
    <row r="1277" spans="1:8" ht="60" x14ac:dyDescent="0.2">
      <c r="A1277" s="25" t="s">
        <v>2569</v>
      </c>
      <c r="B1277" s="25"/>
      <c r="C1277" s="26" t="s">
        <v>2570</v>
      </c>
      <c r="D1277" s="27" t="s">
        <v>21</v>
      </c>
      <c r="E1277" s="28">
        <v>668.5</v>
      </c>
      <c r="F1277" s="28"/>
      <c r="G1277" s="28">
        <v>668.5</v>
      </c>
      <c r="H1277" s="2">
        <v>9</v>
      </c>
    </row>
    <row r="1278" spans="1:8" ht="60" x14ac:dyDescent="0.2">
      <c r="A1278" s="25" t="s">
        <v>2571</v>
      </c>
      <c r="B1278" s="25"/>
      <c r="C1278" s="26" t="s">
        <v>2572</v>
      </c>
      <c r="D1278" s="27" t="s">
        <v>21</v>
      </c>
      <c r="E1278" s="28">
        <v>689.89</v>
      </c>
      <c r="F1278" s="28"/>
      <c r="G1278" s="28">
        <v>689.89</v>
      </c>
      <c r="H1278" s="2">
        <v>9</v>
      </c>
    </row>
    <row r="1279" spans="1:8" ht="60" x14ac:dyDescent="0.2">
      <c r="A1279" s="25" t="s">
        <v>2573</v>
      </c>
      <c r="B1279" s="25"/>
      <c r="C1279" s="26" t="s">
        <v>2574</v>
      </c>
      <c r="D1279" s="27" t="s">
        <v>21</v>
      </c>
      <c r="E1279" s="28">
        <v>634.20000000000005</v>
      </c>
      <c r="F1279" s="28"/>
      <c r="G1279" s="28">
        <v>634.20000000000005</v>
      </c>
      <c r="H1279" s="2">
        <v>9</v>
      </c>
    </row>
    <row r="1280" spans="1:8" ht="75" x14ac:dyDescent="0.2">
      <c r="A1280" s="25" t="s">
        <v>2575</v>
      </c>
      <c r="B1280" s="25"/>
      <c r="C1280" s="26" t="s">
        <v>2576</v>
      </c>
      <c r="D1280" s="27" t="s">
        <v>21</v>
      </c>
      <c r="E1280" s="28">
        <v>686.33</v>
      </c>
      <c r="F1280" s="28"/>
      <c r="G1280" s="28">
        <v>686.33</v>
      </c>
      <c r="H1280" s="2">
        <v>9</v>
      </c>
    </row>
    <row r="1281" spans="1:8" ht="60" x14ac:dyDescent="0.2">
      <c r="A1281" s="25" t="s">
        <v>2577</v>
      </c>
      <c r="B1281" s="25"/>
      <c r="C1281" s="26" t="s">
        <v>2578</v>
      </c>
      <c r="D1281" s="27" t="s">
        <v>21</v>
      </c>
      <c r="E1281" s="28">
        <v>831.75</v>
      </c>
      <c r="F1281" s="28"/>
      <c r="G1281" s="28">
        <v>831.75</v>
      </c>
      <c r="H1281" s="2">
        <v>9</v>
      </c>
    </row>
    <row r="1282" spans="1:8" ht="75" x14ac:dyDescent="0.2">
      <c r="A1282" s="25" t="s">
        <v>2579</v>
      </c>
      <c r="B1282" s="25"/>
      <c r="C1282" s="26" t="s">
        <v>2580</v>
      </c>
      <c r="D1282" s="27" t="s">
        <v>21</v>
      </c>
      <c r="E1282" s="28">
        <v>852.33</v>
      </c>
      <c r="F1282" s="28"/>
      <c r="G1282" s="28">
        <v>852.33</v>
      </c>
      <c r="H1282" s="2">
        <v>9</v>
      </c>
    </row>
    <row r="1283" spans="1:8" ht="15" x14ac:dyDescent="0.2">
      <c r="A1283" s="25" t="s">
        <v>2581</v>
      </c>
      <c r="B1283" s="25"/>
      <c r="C1283" s="26" t="s">
        <v>2582</v>
      </c>
      <c r="D1283" s="27"/>
      <c r="E1283" s="28"/>
      <c r="F1283" s="28"/>
      <c r="G1283" s="28"/>
      <c r="H1283" s="2">
        <v>5</v>
      </c>
    </row>
    <row r="1284" spans="1:8" ht="15" x14ac:dyDescent="0.2">
      <c r="A1284" s="25" t="s">
        <v>2583</v>
      </c>
      <c r="B1284" s="25"/>
      <c r="C1284" s="26" t="s">
        <v>2584</v>
      </c>
      <c r="D1284" s="27" t="s">
        <v>21</v>
      </c>
      <c r="E1284" s="28"/>
      <c r="F1284" s="28">
        <v>48.62</v>
      </c>
      <c r="G1284" s="28">
        <v>48.62</v>
      </c>
      <c r="H1284" s="2">
        <v>9</v>
      </c>
    </row>
    <row r="1285" spans="1:8" ht="15" x14ac:dyDescent="0.2">
      <c r="A1285" s="25" t="s">
        <v>2585</v>
      </c>
      <c r="B1285" s="25"/>
      <c r="C1285" s="26" t="s">
        <v>2586</v>
      </c>
      <c r="D1285" s="27" t="s">
        <v>21</v>
      </c>
      <c r="E1285" s="28"/>
      <c r="F1285" s="28">
        <v>59.84</v>
      </c>
      <c r="G1285" s="28">
        <v>59.84</v>
      </c>
      <c r="H1285" s="2">
        <v>9</v>
      </c>
    </row>
    <row r="1286" spans="1:8" ht="15" x14ac:dyDescent="0.2">
      <c r="A1286" s="25" t="s">
        <v>2587</v>
      </c>
      <c r="B1286" s="25"/>
      <c r="C1286" s="26" t="s">
        <v>2588</v>
      </c>
      <c r="D1286" s="27" t="s">
        <v>131</v>
      </c>
      <c r="E1286" s="28"/>
      <c r="F1286" s="28">
        <v>1.87</v>
      </c>
      <c r="G1286" s="28">
        <v>1.87</v>
      </c>
      <c r="H1286" s="2">
        <v>9</v>
      </c>
    </row>
    <row r="1287" spans="1:8" ht="15" x14ac:dyDescent="0.2">
      <c r="A1287" s="25" t="s">
        <v>2589</v>
      </c>
      <c r="B1287" s="25"/>
      <c r="C1287" s="26" t="s">
        <v>2590</v>
      </c>
      <c r="D1287" s="27" t="s">
        <v>131</v>
      </c>
      <c r="E1287" s="28">
        <v>45.57</v>
      </c>
      <c r="F1287" s="28">
        <v>11.22</v>
      </c>
      <c r="G1287" s="28">
        <v>56.79</v>
      </c>
      <c r="H1287" s="2">
        <v>9</v>
      </c>
    </row>
    <row r="1288" spans="1:8" ht="30" x14ac:dyDescent="0.2">
      <c r="A1288" s="25" t="s">
        <v>2591</v>
      </c>
      <c r="B1288" s="25"/>
      <c r="C1288" s="26" t="s">
        <v>2592</v>
      </c>
      <c r="D1288" s="27" t="s">
        <v>73</v>
      </c>
      <c r="E1288" s="28">
        <v>1336.24</v>
      </c>
      <c r="F1288" s="28">
        <v>149.6</v>
      </c>
      <c r="G1288" s="28">
        <v>1485.84</v>
      </c>
      <c r="H1288" s="2">
        <v>9</v>
      </c>
    </row>
    <row r="1289" spans="1:8" ht="15" x14ac:dyDescent="0.2">
      <c r="A1289" s="25" t="s">
        <v>2593</v>
      </c>
      <c r="B1289" s="25"/>
      <c r="C1289" s="26" t="s">
        <v>2594</v>
      </c>
      <c r="D1289" s="27" t="s">
        <v>131</v>
      </c>
      <c r="E1289" s="28">
        <v>6.88</v>
      </c>
      <c r="F1289" s="28">
        <v>1.87</v>
      </c>
      <c r="G1289" s="28">
        <v>8.75</v>
      </c>
      <c r="H1289" s="2">
        <v>9</v>
      </c>
    </row>
    <row r="1290" spans="1:8" ht="15" x14ac:dyDescent="0.2">
      <c r="A1290" s="25" t="s">
        <v>2595</v>
      </c>
      <c r="B1290" s="25"/>
      <c r="C1290" s="26" t="s">
        <v>2596</v>
      </c>
      <c r="D1290" s="27" t="s">
        <v>21</v>
      </c>
      <c r="E1290" s="28">
        <v>277.67</v>
      </c>
      <c r="F1290" s="28"/>
      <c r="G1290" s="28">
        <v>277.67</v>
      </c>
      <c r="H1290" s="2">
        <v>9</v>
      </c>
    </row>
    <row r="1291" spans="1:8" ht="15" x14ac:dyDescent="0.2">
      <c r="A1291" s="25" t="s">
        <v>2597</v>
      </c>
      <c r="B1291" s="25"/>
      <c r="C1291" s="26" t="s">
        <v>2598</v>
      </c>
      <c r="D1291" s="27" t="s">
        <v>73</v>
      </c>
      <c r="E1291" s="28">
        <v>1281.94</v>
      </c>
      <c r="F1291" s="28">
        <v>18.71</v>
      </c>
      <c r="G1291" s="28">
        <v>1300.6500000000001</v>
      </c>
      <c r="H1291" s="2">
        <v>9</v>
      </c>
    </row>
    <row r="1292" spans="1:8" ht="30" x14ac:dyDescent="0.2">
      <c r="A1292" s="25" t="s">
        <v>2599</v>
      </c>
      <c r="B1292" s="25"/>
      <c r="C1292" s="26" t="s">
        <v>2600</v>
      </c>
      <c r="D1292" s="27" t="s">
        <v>73</v>
      </c>
      <c r="E1292" s="28">
        <v>216.87</v>
      </c>
      <c r="F1292" s="28">
        <v>18.71</v>
      </c>
      <c r="G1292" s="28">
        <v>235.58</v>
      </c>
      <c r="H1292" s="2">
        <v>9</v>
      </c>
    </row>
    <row r="1293" spans="1:8" ht="30" x14ac:dyDescent="0.2">
      <c r="A1293" s="25" t="s">
        <v>2601</v>
      </c>
      <c r="B1293" s="25"/>
      <c r="C1293" s="26" t="s">
        <v>2602</v>
      </c>
      <c r="D1293" s="27" t="s">
        <v>73</v>
      </c>
      <c r="E1293" s="28">
        <v>470.97</v>
      </c>
      <c r="F1293" s="28">
        <v>18.71</v>
      </c>
      <c r="G1293" s="28">
        <v>489.68</v>
      </c>
      <c r="H1293" s="2">
        <v>9</v>
      </c>
    </row>
    <row r="1294" spans="1:8" ht="15" x14ac:dyDescent="0.2">
      <c r="A1294" s="25" t="s">
        <v>2603</v>
      </c>
      <c r="B1294" s="25"/>
      <c r="C1294" s="26" t="s">
        <v>2604</v>
      </c>
      <c r="D1294" s="27" t="s">
        <v>21</v>
      </c>
      <c r="E1294" s="28">
        <v>231.53</v>
      </c>
      <c r="F1294" s="28">
        <v>56.11</v>
      </c>
      <c r="G1294" s="28">
        <v>287.64</v>
      </c>
      <c r="H1294" s="2">
        <v>9</v>
      </c>
    </row>
    <row r="1295" spans="1:8" ht="15" x14ac:dyDescent="0.2">
      <c r="A1295" s="25" t="s">
        <v>2605</v>
      </c>
      <c r="B1295" s="25"/>
      <c r="C1295" s="26" t="s">
        <v>2606</v>
      </c>
      <c r="D1295" s="27" t="s">
        <v>21</v>
      </c>
      <c r="E1295" s="28">
        <v>218.29</v>
      </c>
      <c r="F1295" s="28">
        <v>56.11</v>
      </c>
      <c r="G1295" s="28">
        <v>274.39999999999998</v>
      </c>
      <c r="H1295" s="2">
        <v>9</v>
      </c>
    </row>
    <row r="1296" spans="1:8" ht="15" x14ac:dyDescent="0.2">
      <c r="A1296" s="25" t="s">
        <v>2607</v>
      </c>
      <c r="B1296" s="25"/>
      <c r="C1296" s="26" t="s">
        <v>2608</v>
      </c>
      <c r="D1296" s="27" t="s">
        <v>21</v>
      </c>
      <c r="E1296" s="28">
        <v>227.38</v>
      </c>
      <c r="F1296" s="28">
        <v>56.11</v>
      </c>
      <c r="G1296" s="28">
        <v>283.49</v>
      </c>
      <c r="H1296" s="2">
        <v>9</v>
      </c>
    </row>
    <row r="1297" spans="1:8" ht="15" x14ac:dyDescent="0.2">
      <c r="A1297" s="25" t="s">
        <v>2609</v>
      </c>
      <c r="B1297" s="25"/>
      <c r="C1297" s="26" t="s">
        <v>2610</v>
      </c>
      <c r="D1297" s="27" t="s">
        <v>21</v>
      </c>
      <c r="E1297" s="28">
        <v>254.92</v>
      </c>
      <c r="F1297" s="28">
        <v>56.11</v>
      </c>
      <c r="G1297" s="28">
        <v>311.02999999999997</v>
      </c>
      <c r="H1297" s="2">
        <v>9</v>
      </c>
    </row>
    <row r="1298" spans="1:8" ht="30" x14ac:dyDescent="0.2">
      <c r="A1298" s="25" t="s">
        <v>2611</v>
      </c>
      <c r="B1298" s="25"/>
      <c r="C1298" s="26" t="s">
        <v>2612</v>
      </c>
      <c r="D1298" s="27" t="s">
        <v>21</v>
      </c>
      <c r="E1298" s="28">
        <v>928.36</v>
      </c>
      <c r="F1298" s="28">
        <v>56.11</v>
      </c>
      <c r="G1298" s="28">
        <v>984.47</v>
      </c>
      <c r="H1298" s="2">
        <v>9</v>
      </c>
    </row>
    <row r="1299" spans="1:8" ht="30" x14ac:dyDescent="0.2">
      <c r="A1299" s="25" t="s">
        <v>2613</v>
      </c>
      <c r="B1299" s="25"/>
      <c r="C1299" s="26" t="s">
        <v>2614</v>
      </c>
      <c r="D1299" s="27" t="s">
        <v>21</v>
      </c>
      <c r="E1299" s="28">
        <v>1057.3900000000001</v>
      </c>
      <c r="F1299" s="28">
        <v>56.11</v>
      </c>
      <c r="G1299" s="28">
        <v>1113.5</v>
      </c>
      <c r="H1299" s="2">
        <v>9</v>
      </c>
    </row>
    <row r="1300" spans="1:8" ht="30" x14ac:dyDescent="0.2">
      <c r="A1300" s="25" t="s">
        <v>2615</v>
      </c>
      <c r="B1300" s="25"/>
      <c r="C1300" s="26" t="s">
        <v>2616</v>
      </c>
      <c r="D1300" s="27" t="s">
        <v>21</v>
      </c>
      <c r="E1300" s="28">
        <v>1040.68</v>
      </c>
      <c r="F1300" s="28">
        <v>56.11</v>
      </c>
      <c r="G1300" s="28">
        <v>1096.79</v>
      </c>
      <c r="H1300" s="2">
        <v>9</v>
      </c>
    </row>
    <row r="1301" spans="1:8" ht="30" x14ac:dyDescent="0.2">
      <c r="A1301" s="25" t="s">
        <v>2617</v>
      </c>
      <c r="B1301" s="25"/>
      <c r="C1301" s="26" t="s">
        <v>2618</v>
      </c>
      <c r="D1301" s="27" t="s">
        <v>73</v>
      </c>
      <c r="E1301" s="28">
        <v>1290.1600000000001</v>
      </c>
      <c r="F1301" s="28">
        <v>56.11</v>
      </c>
      <c r="G1301" s="28">
        <v>1346.27</v>
      </c>
      <c r="H1301" s="2">
        <v>9</v>
      </c>
    </row>
    <row r="1302" spans="1:8" ht="15" x14ac:dyDescent="0.2">
      <c r="A1302" s="25" t="s">
        <v>2619</v>
      </c>
      <c r="B1302" s="25"/>
      <c r="C1302" s="26" t="s">
        <v>2620</v>
      </c>
      <c r="D1302" s="27"/>
      <c r="E1302" s="28"/>
      <c r="F1302" s="28"/>
      <c r="G1302" s="28"/>
      <c r="H1302" s="2">
        <v>2</v>
      </c>
    </row>
    <row r="1303" spans="1:8" ht="15" x14ac:dyDescent="0.2">
      <c r="A1303" s="25" t="s">
        <v>2621</v>
      </c>
      <c r="B1303" s="25"/>
      <c r="C1303" s="26" t="s">
        <v>2622</v>
      </c>
      <c r="D1303" s="27"/>
      <c r="E1303" s="28"/>
      <c r="F1303" s="28"/>
      <c r="G1303" s="28"/>
      <c r="H1303" s="2">
        <v>5</v>
      </c>
    </row>
    <row r="1304" spans="1:8" ht="15" x14ac:dyDescent="0.2">
      <c r="A1304" s="25" t="s">
        <v>2623</v>
      </c>
      <c r="B1304" s="25"/>
      <c r="C1304" s="26" t="s">
        <v>2624</v>
      </c>
      <c r="D1304" s="27" t="s">
        <v>73</v>
      </c>
      <c r="E1304" s="28">
        <v>732.68</v>
      </c>
      <c r="F1304" s="28">
        <v>23.74</v>
      </c>
      <c r="G1304" s="28">
        <v>756.42</v>
      </c>
      <c r="H1304" s="2">
        <v>9</v>
      </c>
    </row>
    <row r="1305" spans="1:8" ht="15" x14ac:dyDescent="0.2">
      <c r="A1305" s="25" t="s">
        <v>2625</v>
      </c>
      <c r="B1305" s="25"/>
      <c r="C1305" s="26" t="s">
        <v>2626</v>
      </c>
      <c r="D1305" s="27" t="s">
        <v>73</v>
      </c>
      <c r="E1305" s="28">
        <v>1045</v>
      </c>
      <c r="F1305" s="28">
        <v>23.74</v>
      </c>
      <c r="G1305" s="28">
        <v>1068.74</v>
      </c>
      <c r="H1305" s="2">
        <v>9</v>
      </c>
    </row>
    <row r="1306" spans="1:8" ht="15" x14ac:dyDescent="0.2">
      <c r="A1306" s="25" t="s">
        <v>2627</v>
      </c>
      <c r="B1306" s="25"/>
      <c r="C1306" s="26" t="s">
        <v>2628</v>
      </c>
      <c r="D1306" s="27" t="s">
        <v>73</v>
      </c>
      <c r="E1306" s="28">
        <v>893.9</v>
      </c>
      <c r="F1306" s="28">
        <v>23.74</v>
      </c>
      <c r="G1306" s="28">
        <v>917.64</v>
      </c>
      <c r="H1306" s="2">
        <v>9</v>
      </c>
    </row>
    <row r="1307" spans="1:8" ht="30" x14ac:dyDescent="0.2">
      <c r="A1307" s="25" t="s">
        <v>2629</v>
      </c>
      <c r="B1307" s="25"/>
      <c r="C1307" s="26" t="s">
        <v>2630</v>
      </c>
      <c r="D1307" s="27" t="s">
        <v>73</v>
      </c>
      <c r="E1307" s="28">
        <v>843.41</v>
      </c>
      <c r="F1307" s="28">
        <v>23.74</v>
      </c>
      <c r="G1307" s="28">
        <v>867.15</v>
      </c>
      <c r="H1307" s="2">
        <v>9</v>
      </c>
    </row>
    <row r="1308" spans="1:8" ht="15" x14ac:dyDescent="0.2">
      <c r="A1308" s="25" t="s">
        <v>2631</v>
      </c>
      <c r="B1308" s="25"/>
      <c r="C1308" s="26" t="s">
        <v>2632</v>
      </c>
      <c r="D1308" s="27" t="s">
        <v>73</v>
      </c>
      <c r="E1308" s="28">
        <v>556.57000000000005</v>
      </c>
      <c r="F1308" s="28">
        <v>23.74</v>
      </c>
      <c r="G1308" s="28">
        <v>580.30999999999995</v>
      </c>
      <c r="H1308" s="2">
        <v>9</v>
      </c>
    </row>
    <row r="1309" spans="1:8" ht="15" x14ac:dyDescent="0.2">
      <c r="A1309" s="25" t="s">
        <v>2633</v>
      </c>
      <c r="B1309" s="25"/>
      <c r="C1309" s="26" t="s">
        <v>2634</v>
      </c>
      <c r="D1309" s="27" t="s">
        <v>73</v>
      </c>
      <c r="E1309" s="28">
        <v>884.82</v>
      </c>
      <c r="F1309" s="28">
        <v>23.74</v>
      </c>
      <c r="G1309" s="28">
        <v>908.56</v>
      </c>
      <c r="H1309" s="2">
        <v>9</v>
      </c>
    </row>
    <row r="1310" spans="1:8" ht="30" x14ac:dyDescent="0.2">
      <c r="A1310" s="25" t="s">
        <v>2635</v>
      </c>
      <c r="B1310" s="25"/>
      <c r="C1310" s="26" t="s">
        <v>2636</v>
      </c>
      <c r="D1310" s="27" t="s">
        <v>73</v>
      </c>
      <c r="E1310" s="28">
        <v>272.41000000000003</v>
      </c>
      <c r="F1310" s="28"/>
      <c r="G1310" s="28">
        <v>272.41000000000003</v>
      </c>
      <c r="H1310" s="2">
        <v>9</v>
      </c>
    </row>
    <row r="1311" spans="1:8" ht="45" x14ac:dyDescent="0.2">
      <c r="A1311" s="25" t="s">
        <v>2637</v>
      </c>
      <c r="B1311" s="25"/>
      <c r="C1311" s="26" t="s">
        <v>2638</v>
      </c>
      <c r="D1311" s="27" t="s">
        <v>73</v>
      </c>
      <c r="E1311" s="28">
        <v>690.2</v>
      </c>
      <c r="F1311" s="28">
        <v>22.85</v>
      </c>
      <c r="G1311" s="28">
        <v>713.05</v>
      </c>
      <c r="H1311" s="2">
        <v>9</v>
      </c>
    </row>
    <row r="1312" spans="1:8" ht="45" x14ac:dyDescent="0.2">
      <c r="A1312" s="25" t="s">
        <v>2639</v>
      </c>
      <c r="B1312" s="25"/>
      <c r="C1312" s="26" t="s">
        <v>2640</v>
      </c>
      <c r="D1312" s="27" t="s">
        <v>73</v>
      </c>
      <c r="E1312" s="28">
        <v>429.35</v>
      </c>
      <c r="F1312" s="28">
        <v>22.85</v>
      </c>
      <c r="G1312" s="28">
        <v>452.2</v>
      </c>
      <c r="H1312" s="2">
        <v>9</v>
      </c>
    </row>
    <row r="1313" spans="1:8" ht="30" x14ac:dyDescent="0.2">
      <c r="A1313" s="25" t="s">
        <v>2641</v>
      </c>
      <c r="B1313" s="25"/>
      <c r="C1313" s="26" t="s">
        <v>2642</v>
      </c>
      <c r="D1313" s="27" t="s">
        <v>73</v>
      </c>
      <c r="E1313" s="28">
        <v>1448.76</v>
      </c>
      <c r="F1313" s="28">
        <v>60.49</v>
      </c>
      <c r="G1313" s="28">
        <v>1509.25</v>
      </c>
      <c r="H1313" s="2">
        <v>9</v>
      </c>
    </row>
    <row r="1314" spans="1:8" ht="15" x14ac:dyDescent="0.2">
      <c r="A1314" s="25" t="s">
        <v>2643</v>
      </c>
      <c r="B1314" s="25"/>
      <c r="C1314" s="26" t="s">
        <v>2644</v>
      </c>
      <c r="D1314" s="27" t="s">
        <v>73</v>
      </c>
      <c r="E1314" s="28">
        <v>1413.84</v>
      </c>
      <c r="F1314" s="28">
        <v>78.459999999999994</v>
      </c>
      <c r="G1314" s="28">
        <v>1492.3</v>
      </c>
      <c r="H1314" s="2">
        <v>9</v>
      </c>
    </row>
    <row r="1315" spans="1:8" ht="15" x14ac:dyDescent="0.2">
      <c r="A1315" s="25" t="s">
        <v>2645</v>
      </c>
      <c r="B1315" s="25"/>
      <c r="C1315" s="26" t="s">
        <v>2646</v>
      </c>
      <c r="D1315" s="27"/>
      <c r="E1315" s="28"/>
      <c r="F1315" s="28"/>
      <c r="G1315" s="28"/>
      <c r="H1315" s="2">
        <v>5</v>
      </c>
    </row>
    <row r="1316" spans="1:8" ht="30" x14ac:dyDescent="0.2">
      <c r="A1316" s="25" t="s">
        <v>2647</v>
      </c>
      <c r="B1316" s="25"/>
      <c r="C1316" s="26" t="s">
        <v>2648</v>
      </c>
      <c r="D1316" s="27" t="s">
        <v>73</v>
      </c>
      <c r="E1316" s="28">
        <v>973.25</v>
      </c>
      <c r="F1316" s="28">
        <v>71.14</v>
      </c>
      <c r="G1316" s="28">
        <v>1044.3900000000001</v>
      </c>
      <c r="H1316" s="2">
        <v>9</v>
      </c>
    </row>
    <row r="1317" spans="1:8" ht="15" x14ac:dyDescent="0.2">
      <c r="A1317" s="25" t="s">
        <v>2649</v>
      </c>
      <c r="B1317" s="25"/>
      <c r="C1317" s="26" t="s">
        <v>2650</v>
      </c>
      <c r="D1317" s="27" t="s">
        <v>73</v>
      </c>
      <c r="E1317" s="28">
        <v>954.37</v>
      </c>
      <c r="F1317" s="28">
        <v>71.14</v>
      </c>
      <c r="G1317" s="28">
        <v>1025.51</v>
      </c>
      <c r="H1317" s="2">
        <v>9</v>
      </c>
    </row>
    <row r="1318" spans="1:8" ht="30" x14ac:dyDescent="0.2">
      <c r="A1318" s="25" t="s">
        <v>2651</v>
      </c>
      <c r="B1318" s="25"/>
      <c r="C1318" s="26" t="s">
        <v>2652</v>
      </c>
      <c r="D1318" s="27" t="s">
        <v>21</v>
      </c>
      <c r="E1318" s="28">
        <v>1376.18</v>
      </c>
      <c r="F1318" s="28">
        <v>125.41</v>
      </c>
      <c r="G1318" s="28">
        <v>1501.59</v>
      </c>
      <c r="H1318" s="2">
        <v>9</v>
      </c>
    </row>
    <row r="1319" spans="1:8" ht="30" x14ac:dyDescent="0.2">
      <c r="A1319" s="25" t="s">
        <v>2653</v>
      </c>
      <c r="B1319" s="25"/>
      <c r="C1319" s="26" t="s">
        <v>2654</v>
      </c>
      <c r="D1319" s="27" t="s">
        <v>21</v>
      </c>
      <c r="E1319" s="28">
        <v>1378.45</v>
      </c>
      <c r="F1319" s="28">
        <v>125.41</v>
      </c>
      <c r="G1319" s="28">
        <v>1503.86</v>
      </c>
      <c r="H1319" s="2">
        <v>9</v>
      </c>
    </row>
    <row r="1320" spans="1:8" ht="30" x14ac:dyDescent="0.2">
      <c r="A1320" s="25" t="s">
        <v>2655</v>
      </c>
      <c r="B1320" s="25"/>
      <c r="C1320" s="26" t="s">
        <v>2656</v>
      </c>
      <c r="D1320" s="27" t="s">
        <v>73</v>
      </c>
      <c r="E1320" s="28">
        <v>1301.29</v>
      </c>
      <c r="F1320" s="28">
        <v>125.41</v>
      </c>
      <c r="G1320" s="28">
        <v>1426.7</v>
      </c>
      <c r="H1320" s="2">
        <v>9</v>
      </c>
    </row>
    <row r="1321" spans="1:8" ht="30" x14ac:dyDescent="0.2">
      <c r="A1321" s="25" t="s">
        <v>2657</v>
      </c>
      <c r="B1321" s="25"/>
      <c r="C1321" s="26" t="s">
        <v>2658</v>
      </c>
      <c r="D1321" s="27" t="s">
        <v>21</v>
      </c>
      <c r="E1321" s="28">
        <v>1507.75</v>
      </c>
      <c r="F1321" s="28">
        <v>136.38999999999999</v>
      </c>
      <c r="G1321" s="28">
        <v>1644.14</v>
      </c>
      <c r="H1321" s="2">
        <v>9</v>
      </c>
    </row>
    <row r="1322" spans="1:8" ht="30" x14ac:dyDescent="0.2">
      <c r="A1322" s="25" t="s">
        <v>2659</v>
      </c>
      <c r="B1322" s="25"/>
      <c r="C1322" s="26" t="s">
        <v>2660</v>
      </c>
      <c r="D1322" s="27" t="s">
        <v>21</v>
      </c>
      <c r="E1322" s="28">
        <v>1454.01</v>
      </c>
      <c r="F1322" s="28">
        <v>136.38999999999999</v>
      </c>
      <c r="G1322" s="28">
        <v>1590.4</v>
      </c>
      <c r="H1322" s="2">
        <v>9</v>
      </c>
    </row>
    <row r="1323" spans="1:8" ht="15" x14ac:dyDescent="0.2">
      <c r="A1323" s="25" t="s">
        <v>2661</v>
      </c>
      <c r="B1323" s="25"/>
      <c r="C1323" s="26" t="s">
        <v>2662</v>
      </c>
      <c r="D1323" s="27" t="s">
        <v>73</v>
      </c>
      <c r="E1323" s="28">
        <v>952.32</v>
      </c>
      <c r="F1323" s="28">
        <v>71.14</v>
      </c>
      <c r="G1323" s="28">
        <v>1023.46</v>
      </c>
      <c r="H1323" s="2">
        <v>9</v>
      </c>
    </row>
    <row r="1324" spans="1:8" ht="30" x14ac:dyDescent="0.2">
      <c r="A1324" s="25" t="s">
        <v>2663</v>
      </c>
      <c r="B1324" s="25"/>
      <c r="C1324" s="26" t="s">
        <v>2664</v>
      </c>
      <c r="D1324" s="27" t="s">
        <v>73</v>
      </c>
      <c r="E1324" s="28">
        <v>457.94</v>
      </c>
      <c r="F1324" s="28">
        <v>71.14</v>
      </c>
      <c r="G1324" s="28">
        <v>529.08000000000004</v>
      </c>
      <c r="H1324" s="2">
        <v>9</v>
      </c>
    </row>
    <row r="1325" spans="1:8" ht="30" x14ac:dyDescent="0.2">
      <c r="A1325" s="25" t="s">
        <v>2665</v>
      </c>
      <c r="B1325" s="25"/>
      <c r="C1325" s="26" t="s">
        <v>2666</v>
      </c>
      <c r="D1325" s="27" t="s">
        <v>73</v>
      </c>
      <c r="E1325" s="28">
        <v>1587.94</v>
      </c>
      <c r="F1325" s="28">
        <v>71.14</v>
      </c>
      <c r="G1325" s="28">
        <v>1659.08</v>
      </c>
      <c r="H1325" s="2">
        <v>9</v>
      </c>
    </row>
    <row r="1326" spans="1:8" ht="30" x14ac:dyDescent="0.2">
      <c r="A1326" s="25" t="s">
        <v>2667</v>
      </c>
      <c r="B1326" s="25"/>
      <c r="C1326" s="26" t="s">
        <v>2668</v>
      </c>
      <c r="D1326" s="27" t="s">
        <v>73</v>
      </c>
      <c r="E1326" s="28">
        <v>661.22</v>
      </c>
      <c r="F1326" s="28">
        <v>54.27</v>
      </c>
      <c r="G1326" s="28">
        <v>715.49</v>
      </c>
      <c r="H1326" s="2">
        <v>9</v>
      </c>
    </row>
    <row r="1327" spans="1:8" ht="30" x14ac:dyDescent="0.2">
      <c r="A1327" s="25" t="s">
        <v>2669</v>
      </c>
      <c r="B1327" s="25"/>
      <c r="C1327" s="26" t="s">
        <v>2670</v>
      </c>
      <c r="D1327" s="27" t="s">
        <v>73</v>
      </c>
      <c r="E1327" s="28">
        <v>559.51</v>
      </c>
      <c r="F1327" s="28">
        <v>71.14</v>
      </c>
      <c r="G1327" s="28">
        <v>630.65</v>
      </c>
      <c r="H1327" s="2">
        <v>9</v>
      </c>
    </row>
    <row r="1328" spans="1:8" ht="30" x14ac:dyDescent="0.2">
      <c r="A1328" s="25" t="s">
        <v>2671</v>
      </c>
      <c r="B1328" s="25"/>
      <c r="C1328" s="26" t="s">
        <v>2672</v>
      </c>
      <c r="D1328" s="27" t="s">
        <v>73</v>
      </c>
      <c r="E1328" s="28">
        <v>537.27</v>
      </c>
      <c r="F1328" s="28">
        <v>71.14</v>
      </c>
      <c r="G1328" s="28">
        <v>608.41</v>
      </c>
      <c r="H1328" s="2">
        <v>9</v>
      </c>
    </row>
    <row r="1329" spans="1:8" ht="30" x14ac:dyDescent="0.2">
      <c r="A1329" s="25" t="s">
        <v>2673</v>
      </c>
      <c r="B1329" s="25"/>
      <c r="C1329" s="26" t="s">
        <v>2674</v>
      </c>
      <c r="D1329" s="27" t="s">
        <v>73</v>
      </c>
      <c r="E1329" s="28">
        <v>1323.55</v>
      </c>
      <c r="F1329" s="28">
        <v>71.14</v>
      </c>
      <c r="G1329" s="28">
        <v>1394.69</v>
      </c>
      <c r="H1329" s="2">
        <v>9</v>
      </c>
    </row>
    <row r="1330" spans="1:8" ht="30" x14ac:dyDescent="0.2">
      <c r="A1330" s="25" t="s">
        <v>2675</v>
      </c>
      <c r="B1330" s="25"/>
      <c r="C1330" s="26" t="s">
        <v>2676</v>
      </c>
      <c r="D1330" s="27" t="s">
        <v>73</v>
      </c>
      <c r="E1330" s="28">
        <v>1708.36</v>
      </c>
      <c r="F1330" s="28">
        <v>71.14</v>
      </c>
      <c r="G1330" s="28">
        <v>1779.5</v>
      </c>
      <c r="H1330" s="2">
        <v>9</v>
      </c>
    </row>
    <row r="1331" spans="1:8" ht="30" x14ac:dyDescent="0.2">
      <c r="A1331" s="25" t="s">
        <v>2677</v>
      </c>
      <c r="B1331" s="25"/>
      <c r="C1331" s="26" t="s">
        <v>2678</v>
      </c>
      <c r="D1331" s="27" t="s">
        <v>73</v>
      </c>
      <c r="E1331" s="28">
        <v>1431.6</v>
      </c>
      <c r="F1331" s="28">
        <v>71.14</v>
      </c>
      <c r="G1331" s="28">
        <v>1502.74</v>
      </c>
      <c r="H1331" s="2">
        <v>9</v>
      </c>
    </row>
    <row r="1332" spans="1:8" ht="15" x14ac:dyDescent="0.2">
      <c r="A1332" s="25" t="s">
        <v>2679</v>
      </c>
      <c r="B1332" s="25"/>
      <c r="C1332" s="26" t="s">
        <v>2680</v>
      </c>
      <c r="D1332" s="27" t="s">
        <v>73</v>
      </c>
      <c r="E1332" s="28">
        <v>994.27</v>
      </c>
      <c r="F1332" s="28">
        <v>47.28</v>
      </c>
      <c r="G1332" s="28">
        <v>1041.55</v>
      </c>
      <c r="H1332" s="2">
        <v>9</v>
      </c>
    </row>
    <row r="1333" spans="1:8" ht="30" x14ac:dyDescent="0.2">
      <c r="A1333" s="25" t="s">
        <v>2681</v>
      </c>
      <c r="B1333" s="25"/>
      <c r="C1333" s="26" t="s">
        <v>2682</v>
      </c>
      <c r="D1333" s="27" t="s">
        <v>73</v>
      </c>
      <c r="E1333" s="28">
        <v>747.41</v>
      </c>
      <c r="F1333" s="28">
        <v>57.93</v>
      </c>
      <c r="G1333" s="28">
        <v>805.34</v>
      </c>
      <c r="H1333" s="2">
        <v>9</v>
      </c>
    </row>
    <row r="1334" spans="1:8" ht="30" x14ac:dyDescent="0.2">
      <c r="A1334" s="25" t="s">
        <v>2683</v>
      </c>
      <c r="B1334" s="25"/>
      <c r="C1334" s="26" t="s">
        <v>2684</v>
      </c>
      <c r="D1334" s="27" t="s">
        <v>73</v>
      </c>
      <c r="E1334" s="28">
        <v>1704.79</v>
      </c>
      <c r="F1334" s="28">
        <v>47.28</v>
      </c>
      <c r="G1334" s="28">
        <v>1752.07</v>
      </c>
      <c r="H1334" s="2">
        <v>9</v>
      </c>
    </row>
    <row r="1335" spans="1:8" ht="30" x14ac:dyDescent="0.2">
      <c r="A1335" s="25" t="s">
        <v>2685</v>
      </c>
      <c r="B1335" s="25"/>
      <c r="C1335" s="26" t="s">
        <v>2686</v>
      </c>
      <c r="D1335" s="27" t="s">
        <v>73</v>
      </c>
      <c r="E1335" s="28">
        <v>1286.6099999999999</v>
      </c>
      <c r="F1335" s="28">
        <v>47.28</v>
      </c>
      <c r="G1335" s="28">
        <v>1333.89</v>
      </c>
      <c r="H1335" s="2">
        <v>9</v>
      </c>
    </row>
    <row r="1336" spans="1:8" ht="30" x14ac:dyDescent="0.2">
      <c r="A1336" s="25" t="s">
        <v>2687</v>
      </c>
      <c r="B1336" s="25"/>
      <c r="C1336" s="26" t="s">
        <v>2688</v>
      </c>
      <c r="D1336" s="27" t="s">
        <v>73</v>
      </c>
      <c r="E1336" s="28">
        <v>1530.61</v>
      </c>
      <c r="F1336" s="28">
        <v>23.74</v>
      </c>
      <c r="G1336" s="28">
        <v>1554.35</v>
      </c>
      <c r="H1336" s="2">
        <v>9</v>
      </c>
    </row>
    <row r="1337" spans="1:8" ht="15" x14ac:dyDescent="0.2">
      <c r="A1337" s="25" t="s">
        <v>2689</v>
      </c>
      <c r="B1337" s="25"/>
      <c r="C1337" s="26" t="s">
        <v>2690</v>
      </c>
      <c r="D1337" s="27" t="s">
        <v>73</v>
      </c>
      <c r="E1337" s="28">
        <v>299.95999999999998</v>
      </c>
      <c r="F1337" s="28">
        <v>37.4</v>
      </c>
      <c r="G1337" s="28">
        <v>337.36</v>
      </c>
      <c r="H1337" s="2">
        <v>9</v>
      </c>
    </row>
    <row r="1338" spans="1:8" ht="45" x14ac:dyDescent="0.2">
      <c r="A1338" s="25" t="s">
        <v>2691</v>
      </c>
      <c r="B1338" s="25"/>
      <c r="C1338" s="26" t="s">
        <v>2692</v>
      </c>
      <c r="D1338" s="27" t="s">
        <v>73</v>
      </c>
      <c r="E1338" s="28">
        <v>669.4</v>
      </c>
      <c r="F1338" s="28">
        <v>71.14</v>
      </c>
      <c r="G1338" s="28">
        <v>740.54</v>
      </c>
      <c r="H1338" s="2">
        <v>9</v>
      </c>
    </row>
    <row r="1339" spans="1:8" ht="30" x14ac:dyDescent="0.2">
      <c r="A1339" s="25" t="s">
        <v>2693</v>
      </c>
      <c r="B1339" s="25"/>
      <c r="C1339" s="26" t="s">
        <v>2694</v>
      </c>
      <c r="D1339" s="27" t="s">
        <v>73</v>
      </c>
      <c r="E1339" s="28">
        <v>1264.18</v>
      </c>
      <c r="F1339" s="28">
        <v>112.9</v>
      </c>
      <c r="G1339" s="28">
        <v>1377.08</v>
      </c>
      <c r="H1339" s="2">
        <v>9</v>
      </c>
    </row>
    <row r="1340" spans="1:8" ht="45" x14ac:dyDescent="0.2">
      <c r="A1340" s="25" t="s">
        <v>2695</v>
      </c>
      <c r="B1340" s="25"/>
      <c r="C1340" s="26" t="s">
        <v>2696</v>
      </c>
      <c r="D1340" s="27" t="s">
        <v>73</v>
      </c>
      <c r="E1340" s="28">
        <v>5677.62</v>
      </c>
      <c r="F1340" s="28">
        <v>139.34</v>
      </c>
      <c r="G1340" s="28">
        <v>5816.96</v>
      </c>
      <c r="H1340" s="2">
        <v>9</v>
      </c>
    </row>
    <row r="1341" spans="1:8" ht="30" x14ac:dyDescent="0.2">
      <c r="A1341" s="25" t="s">
        <v>2697</v>
      </c>
      <c r="B1341" s="25"/>
      <c r="C1341" s="26" t="s">
        <v>2698</v>
      </c>
      <c r="D1341" s="27" t="s">
        <v>73</v>
      </c>
      <c r="E1341" s="28">
        <v>906.3</v>
      </c>
      <c r="F1341" s="28">
        <v>50.71</v>
      </c>
      <c r="G1341" s="28">
        <v>957.01</v>
      </c>
      <c r="H1341" s="2">
        <v>9</v>
      </c>
    </row>
    <row r="1342" spans="1:8" ht="30" x14ac:dyDescent="0.2">
      <c r="A1342" s="25" t="s">
        <v>2699</v>
      </c>
      <c r="B1342" s="25"/>
      <c r="C1342" s="26" t="s">
        <v>2700</v>
      </c>
      <c r="D1342" s="27" t="s">
        <v>73</v>
      </c>
      <c r="E1342" s="28">
        <v>1796.21</v>
      </c>
      <c r="F1342" s="28">
        <v>54.03</v>
      </c>
      <c r="G1342" s="28">
        <v>1850.24</v>
      </c>
      <c r="H1342" s="2">
        <v>9</v>
      </c>
    </row>
    <row r="1343" spans="1:8" ht="30" x14ac:dyDescent="0.2">
      <c r="A1343" s="25" t="s">
        <v>2701</v>
      </c>
      <c r="B1343" s="25"/>
      <c r="C1343" s="26" t="s">
        <v>2702</v>
      </c>
      <c r="D1343" s="27" t="s">
        <v>73</v>
      </c>
      <c r="E1343" s="28">
        <v>785.4</v>
      </c>
      <c r="F1343" s="28">
        <v>71.14</v>
      </c>
      <c r="G1343" s="28">
        <v>856.54</v>
      </c>
      <c r="H1343" s="2">
        <v>9</v>
      </c>
    </row>
    <row r="1344" spans="1:8" ht="15" x14ac:dyDescent="0.2">
      <c r="A1344" s="25" t="s">
        <v>2703</v>
      </c>
      <c r="B1344" s="25"/>
      <c r="C1344" s="26" t="s">
        <v>2704</v>
      </c>
      <c r="D1344" s="27"/>
      <c r="E1344" s="28"/>
      <c r="F1344" s="28"/>
      <c r="G1344" s="28"/>
      <c r="H1344" s="2">
        <v>5</v>
      </c>
    </row>
    <row r="1345" spans="1:8" ht="30" x14ac:dyDescent="0.2">
      <c r="A1345" s="25" t="s">
        <v>2705</v>
      </c>
      <c r="B1345" s="25"/>
      <c r="C1345" s="26" t="s">
        <v>2706</v>
      </c>
      <c r="D1345" s="27" t="s">
        <v>131</v>
      </c>
      <c r="E1345" s="28">
        <v>869.81</v>
      </c>
      <c r="F1345" s="28">
        <v>37.4</v>
      </c>
      <c r="G1345" s="28">
        <v>907.21</v>
      </c>
      <c r="H1345" s="2">
        <v>9</v>
      </c>
    </row>
    <row r="1346" spans="1:8" ht="15" x14ac:dyDescent="0.2">
      <c r="A1346" s="25" t="s">
        <v>2707</v>
      </c>
      <c r="B1346" s="25"/>
      <c r="C1346" s="26" t="s">
        <v>2708</v>
      </c>
      <c r="D1346" s="27" t="s">
        <v>131</v>
      </c>
      <c r="E1346" s="28">
        <v>756.58</v>
      </c>
      <c r="F1346" s="28">
        <v>14.96</v>
      </c>
      <c r="G1346" s="28">
        <v>771.54</v>
      </c>
      <c r="H1346" s="2">
        <v>9</v>
      </c>
    </row>
    <row r="1347" spans="1:8" ht="15" x14ac:dyDescent="0.2">
      <c r="A1347" s="25" t="s">
        <v>2709</v>
      </c>
      <c r="B1347" s="25"/>
      <c r="C1347" s="26" t="s">
        <v>2710</v>
      </c>
      <c r="D1347" s="27" t="s">
        <v>131</v>
      </c>
      <c r="E1347" s="28">
        <v>1197.67</v>
      </c>
      <c r="F1347" s="28">
        <v>37.4</v>
      </c>
      <c r="G1347" s="28">
        <v>1235.07</v>
      </c>
      <c r="H1347" s="2">
        <v>9</v>
      </c>
    </row>
    <row r="1348" spans="1:8" ht="30" x14ac:dyDescent="0.2">
      <c r="A1348" s="25" t="s">
        <v>2711</v>
      </c>
      <c r="B1348" s="25"/>
      <c r="C1348" s="26" t="s">
        <v>2712</v>
      </c>
      <c r="D1348" s="27" t="s">
        <v>73</v>
      </c>
      <c r="E1348" s="28">
        <v>1303.6199999999999</v>
      </c>
      <c r="F1348" s="28">
        <v>74.8</v>
      </c>
      <c r="G1348" s="28">
        <v>1378.42</v>
      </c>
      <c r="H1348" s="2">
        <v>9</v>
      </c>
    </row>
    <row r="1349" spans="1:8" ht="30" x14ac:dyDescent="0.2">
      <c r="A1349" s="25" t="s">
        <v>2713</v>
      </c>
      <c r="B1349" s="25"/>
      <c r="C1349" s="26" t="s">
        <v>2714</v>
      </c>
      <c r="D1349" s="27" t="s">
        <v>73</v>
      </c>
      <c r="E1349" s="28">
        <v>1052.8599999999999</v>
      </c>
      <c r="F1349" s="28">
        <v>12.34</v>
      </c>
      <c r="G1349" s="28">
        <v>1065.2</v>
      </c>
      <c r="H1349" s="2">
        <v>9</v>
      </c>
    </row>
    <row r="1350" spans="1:8" ht="30" x14ac:dyDescent="0.2">
      <c r="A1350" s="25" t="s">
        <v>2715</v>
      </c>
      <c r="B1350" s="25"/>
      <c r="C1350" s="26" t="s">
        <v>2716</v>
      </c>
      <c r="D1350" s="27" t="s">
        <v>73</v>
      </c>
      <c r="E1350" s="28">
        <v>815.62</v>
      </c>
      <c r="F1350" s="28">
        <v>37.4</v>
      </c>
      <c r="G1350" s="28">
        <v>853.02</v>
      </c>
      <c r="H1350" s="2">
        <v>9</v>
      </c>
    </row>
    <row r="1351" spans="1:8" ht="45" x14ac:dyDescent="0.2">
      <c r="A1351" s="25" t="s">
        <v>2717</v>
      </c>
      <c r="B1351" s="25"/>
      <c r="C1351" s="26" t="s">
        <v>2718</v>
      </c>
      <c r="D1351" s="27" t="s">
        <v>73</v>
      </c>
      <c r="E1351" s="28">
        <v>1229.3399999999999</v>
      </c>
      <c r="F1351" s="28">
        <v>23.74</v>
      </c>
      <c r="G1351" s="28">
        <v>1253.08</v>
      </c>
      <c r="H1351" s="2">
        <v>9</v>
      </c>
    </row>
    <row r="1352" spans="1:8" ht="30" x14ac:dyDescent="0.2">
      <c r="A1352" s="25" t="s">
        <v>2719</v>
      </c>
      <c r="B1352" s="25"/>
      <c r="C1352" s="26" t="s">
        <v>2720</v>
      </c>
      <c r="D1352" s="27" t="s">
        <v>73</v>
      </c>
      <c r="E1352" s="28">
        <v>620.22</v>
      </c>
      <c r="F1352" s="28">
        <v>47.28</v>
      </c>
      <c r="G1352" s="28">
        <v>667.5</v>
      </c>
      <c r="H1352" s="2">
        <v>9</v>
      </c>
    </row>
    <row r="1353" spans="1:8" ht="30" x14ac:dyDescent="0.2">
      <c r="A1353" s="25" t="s">
        <v>2721</v>
      </c>
      <c r="B1353" s="25"/>
      <c r="C1353" s="26" t="s">
        <v>2722</v>
      </c>
      <c r="D1353" s="27" t="s">
        <v>131</v>
      </c>
      <c r="E1353" s="28">
        <v>193.07</v>
      </c>
      <c r="F1353" s="28">
        <v>18.71</v>
      </c>
      <c r="G1353" s="28">
        <v>211.78</v>
      </c>
      <c r="H1353" s="2">
        <v>9</v>
      </c>
    </row>
    <row r="1354" spans="1:8" ht="15" x14ac:dyDescent="0.2">
      <c r="A1354" s="25" t="s">
        <v>2723</v>
      </c>
      <c r="B1354" s="25"/>
      <c r="C1354" s="26" t="s">
        <v>2724</v>
      </c>
      <c r="D1354" s="27" t="s">
        <v>131</v>
      </c>
      <c r="E1354" s="28">
        <v>237.4</v>
      </c>
      <c r="F1354" s="28">
        <v>18.71</v>
      </c>
      <c r="G1354" s="28">
        <v>256.11</v>
      </c>
      <c r="H1354" s="2">
        <v>9</v>
      </c>
    </row>
    <row r="1355" spans="1:8" ht="30" x14ac:dyDescent="0.2">
      <c r="A1355" s="25" t="s">
        <v>2725</v>
      </c>
      <c r="B1355" s="25"/>
      <c r="C1355" s="26" t="s">
        <v>2726</v>
      </c>
      <c r="D1355" s="27" t="s">
        <v>73</v>
      </c>
      <c r="E1355" s="28">
        <v>1161.07</v>
      </c>
      <c r="F1355" s="28">
        <v>54.27</v>
      </c>
      <c r="G1355" s="28">
        <v>1215.3399999999999</v>
      </c>
      <c r="H1355" s="2">
        <v>9</v>
      </c>
    </row>
    <row r="1356" spans="1:8" ht="45" x14ac:dyDescent="0.2">
      <c r="A1356" s="25" t="s">
        <v>2727</v>
      </c>
      <c r="B1356" s="25"/>
      <c r="C1356" s="26" t="s">
        <v>2728</v>
      </c>
      <c r="D1356" s="27" t="s">
        <v>73</v>
      </c>
      <c r="E1356" s="28">
        <v>1219.49</v>
      </c>
      <c r="F1356" s="28">
        <v>23.74</v>
      </c>
      <c r="G1356" s="28">
        <v>1243.23</v>
      </c>
      <c r="H1356" s="2">
        <v>9</v>
      </c>
    </row>
    <row r="1357" spans="1:8" ht="30" x14ac:dyDescent="0.2">
      <c r="A1357" s="25" t="s">
        <v>2729</v>
      </c>
      <c r="B1357" s="25"/>
      <c r="C1357" s="26" t="s">
        <v>2730</v>
      </c>
      <c r="D1357" s="27" t="s">
        <v>73</v>
      </c>
      <c r="E1357" s="28">
        <v>1004.13</v>
      </c>
      <c r="F1357" s="28">
        <v>47.28</v>
      </c>
      <c r="G1357" s="28">
        <v>1051.4100000000001</v>
      </c>
      <c r="H1357" s="2">
        <v>9</v>
      </c>
    </row>
    <row r="1358" spans="1:8" ht="30" x14ac:dyDescent="0.2">
      <c r="A1358" s="25" t="s">
        <v>2731</v>
      </c>
      <c r="B1358" s="25"/>
      <c r="C1358" s="26" t="s">
        <v>2732</v>
      </c>
      <c r="D1358" s="27" t="s">
        <v>73</v>
      </c>
      <c r="E1358" s="28">
        <v>781.07</v>
      </c>
      <c r="F1358" s="28">
        <v>14.96</v>
      </c>
      <c r="G1358" s="28">
        <v>796.03</v>
      </c>
      <c r="H1358" s="2">
        <v>9</v>
      </c>
    </row>
    <row r="1359" spans="1:8" ht="45" x14ac:dyDescent="0.2">
      <c r="A1359" s="25" t="s">
        <v>2733</v>
      </c>
      <c r="B1359" s="25"/>
      <c r="C1359" s="26" t="s">
        <v>2734</v>
      </c>
      <c r="D1359" s="27" t="s">
        <v>73</v>
      </c>
      <c r="E1359" s="28">
        <v>595.02</v>
      </c>
      <c r="F1359" s="28"/>
      <c r="G1359" s="28">
        <v>595.02</v>
      </c>
      <c r="H1359" s="2">
        <v>9</v>
      </c>
    </row>
    <row r="1360" spans="1:8" ht="15" x14ac:dyDescent="0.2">
      <c r="A1360" s="25" t="s">
        <v>2735</v>
      </c>
      <c r="B1360" s="25"/>
      <c r="C1360" s="26" t="s">
        <v>2736</v>
      </c>
      <c r="D1360" s="27"/>
      <c r="E1360" s="28"/>
      <c r="F1360" s="28"/>
      <c r="G1360" s="28"/>
      <c r="H1360" s="2">
        <v>5</v>
      </c>
    </row>
    <row r="1361" spans="1:8" ht="45" x14ac:dyDescent="0.2">
      <c r="A1361" s="25" t="s">
        <v>2737</v>
      </c>
      <c r="B1361" s="25"/>
      <c r="C1361" s="26" t="s">
        <v>2738</v>
      </c>
      <c r="D1361" s="27" t="s">
        <v>73</v>
      </c>
      <c r="E1361" s="28">
        <v>3045.66</v>
      </c>
      <c r="F1361" s="28">
        <v>52.69</v>
      </c>
      <c r="G1361" s="28">
        <v>3098.35</v>
      </c>
      <c r="H1361" s="2">
        <v>9</v>
      </c>
    </row>
    <row r="1362" spans="1:8" ht="30" x14ac:dyDescent="0.2">
      <c r="A1362" s="25" t="s">
        <v>2739</v>
      </c>
      <c r="B1362" s="25"/>
      <c r="C1362" s="26" t="s">
        <v>2740</v>
      </c>
      <c r="D1362" s="27" t="s">
        <v>73</v>
      </c>
      <c r="E1362" s="28">
        <v>1793.07</v>
      </c>
      <c r="F1362" s="28">
        <v>52.69</v>
      </c>
      <c r="G1362" s="28">
        <v>1845.76</v>
      </c>
      <c r="H1362" s="2">
        <v>9</v>
      </c>
    </row>
    <row r="1363" spans="1:8" ht="30" x14ac:dyDescent="0.2">
      <c r="A1363" s="25" t="s">
        <v>2741</v>
      </c>
      <c r="B1363" s="25"/>
      <c r="C1363" s="26" t="s">
        <v>2742</v>
      </c>
      <c r="D1363" s="27" t="s">
        <v>73</v>
      </c>
      <c r="E1363" s="28">
        <v>1923.17</v>
      </c>
      <c r="F1363" s="28">
        <v>52.69</v>
      </c>
      <c r="G1363" s="28">
        <v>1975.86</v>
      </c>
      <c r="H1363" s="2">
        <v>9</v>
      </c>
    </row>
    <row r="1364" spans="1:8" ht="30" x14ac:dyDescent="0.2">
      <c r="A1364" s="25" t="s">
        <v>2743</v>
      </c>
      <c r="B1364" s="25"/>
      <c r="C1364" s="26" t="s">
        <v>2744</v>
      </c>
      <c r="D1364" s="27" t="s">
        <v>73</v>
      </c>
      <c r="E1364" s="28">
        <v>2913.21</v>
      </c>
      <c r="F1364" s="28">
        <v>52.69</v>
      </c>
      <c r="G1364" s="28">
        <v>2965.9</v>
      </c>
      <c r="H1364" s="2">
        <v>9</v>
      </c>
    </row>
    <row r="1365" spans="1:8" ht="45" x14ac:dyDescent="0.2">
      <c r="A1365" s="25" t="s">
        <v>2745</v>
      </c>
      <c r="B1365" s="25"/>
      <c r="C1365" s="26" t="s">
        <v>2746</v>
      </c>
      <c r="D1365" s="27" t="s">
        <v>73</v>
      </c>
      <c r="E1365" s="28">
        <v>2348.4699999999998</v>
      </c>
      <c r="F1365" s="28">
        <v>96.54</v>
      </c>
      <c r="G1365" s="28">
        <v>2445.0100000000002</v>
      </c>
      <c r="H1365" s="2">
        <v>9</v>
      </c>
    </row>
    <row r="1366" spans="1:8" ht="45" x14ac:dyDescent="0.2">
      <c r="A1366" s="25" t="s">
        <v>2747</v>
      </c>
      <c r="B1366" s="25"/>
      <c r="C1366" s="26" t="s">
        <v>2748</v>
      </c>
      <c r="D1366" s="27" t="s">
        <v>73</v>
      </c>
      <c r="E1366" s="28">
        <v>3538.35</v>
      </c>
      <c r="F1366" s="28">
        <v>96.54</v>
      </c>
      <c r="G1366" s="28">
        <v>3634.89</v>
      </c>
      <c r="H1366" s="2">
        <v>9</v>
      </c>
    </row>
    <row r="1367" spans="1:8" ht="45" x14ac:dyDescent="0.2">
      <c r="A1367" s="25" t="s">
        <v>2749</v>
      </c>
      <c r="B1367" s="25"/>
      <c r="C1367" s="26" t="s">
        <v>2750</v>
      </c>
      <c r="D1367" s="27" t="s">
        <v>73</v>
      </c>
      <c r="E1367" s="28">
        <v>2830.03</v>
      </c>
      <c r="F1367" s="28">
        <v>96.54</v>
      </c>
      <c r="G1367" s="28">
        <v>2926.57</v>
      </c>
      <c r="H1367" s="2">
        <v>9</v>
      </c>
    </row>
    <row r="1368" spans="1:8" ht="45" x14ac:dyDescent="0.2">
      <c r="A1368" s="25" t="s">
        <v>2751</v>
      </c>
      <c r="B1368" s="25"/>
      <c r="C1368" s="26" t="s">
        <v>2752</v>
      </c>
      <c r="D1368" s="27" t="s">
        <v>73</v>
      </c>
      <c r="E1368" s="28">
        <v>3581.85</v>
      </c>
      <c r="F1368" s="28">
        <v>96.54</v>
      </c>
      <c r="G1368" s="28">
        <v>3678.39</v>
      </c>
      <c r="H1368" s="2">
        <v>9</v>
      </c>
    </row>
    <row r="1369" spans="1:8" ht="30" x14ac:dyDescent="0.2">
      <c r="A1369" s="25" t="s">
        <v>2753</v>
      </c>
      <c r="B1369" s="25"/>
      <c r="C1369" s="26" t="s">
        <v>2754</v>
      </c>
      <c r="D1369" s="27" t="s">
        <v>73</v>
      </c>
      <c r="E1369" s="28">
        <v>2292.7600000000002</v>
      </c>
      <c r="F1369" s="28">
        <v>52.69</v>
      </c>
      <c r="G1369" s="28">
        <v>2345.4499999999998</v>
      </c>
      <c r="H1369" s="2">
        <v>9</v>
      </c>
    </row>
    <row r="1370" spans="1:8" ht="30" x14ac:dyDescent="0.2">
      <c r="A1370" s="25" t="s">
        <v>2755</v>
      </c>
      <c r="B1370" s="25"/>
      <c r="C1370" s="26" t="s">
        <v>2756</v>
      </c>
      <c r="D1370" s="27" t="s">
        <v>73</v>
      </c>
      <c r="E1370" s="28">
        <v>2314.19</v>
      </c>
      <c r="F1370" s="28">
        <v>52.69</v>
      </c>
      <c r="G1370" s="28">
        <v>2366.88</v>
      </c>
      <c r="H1370" s="2">
        <v>9</v>
      </c>
    </row>
    <row r="1371" spans="1:8" ht="30" x14ac:dyDescent="0.2">
      <c r="A1371" s="25" t="s">
        <v>2757</v>
      </c>
      <c r="B1371" s="25"/>
      <c r="C1371" s="26" t="s">
        <v>2758</v>
      </c>
      <c r="D1371" s="27" t="s">
        <v>73</v>
      </c>
      <c r="E1371" s="28">
        <v>3450.14</v>
      </c>
      <c r="F1371" s="28">
        <v>52.69</v>
      </c>
      <c r="G1371" s="28">
        <v>3502.83</v>
      </c>
      <c r="H1371" s="2">
        <v>9</v>
      </c>
    </row>
    <row r="1372" spans="1:8" ht="45" x14ac:dyDescent="0.2">
      <c r="A1372" s="25" t="s">
        <v>2759</v>
      </c>
      <c r="B1372" s="25"/>
      <c r="C1372" s="26" t="s">
        <v>2760</v>
      </c>
      <c r="D1372" s="27" t="s">
        <v>73</v>
      </c>
      <c r="E1372" s="28">
        <v>2864.13</v>
      </c>
      <c r="F1372" s="28">
        <v>96.54</v>
      </c>
      <c r="G1372" s="28">
        <v>2960.67</v>
      </c>
      <c r="H1372" s="2">
        <v>9</v>
      </c>
    </row>
    <row r="1373" spans="1:8" ht="45" x14ac:dyDescent="0.2">
      <c r="A1373" s="25" t="s">
        <v>2761</v>
      </c>
      <c r="B1373" s="25"/>
      <c r="C1373" s="26" t="s">
        <v>2762</v>
      </c>
      <c r="D1373" s="27" t="s">
        <v>73</v>
      </c>
      <c r="E1373" s="28">
        <v>4067.63</v>
      </c>
      <c r="F1373" s="28">
        <v>96.54</v>
      </c>
      <c r="G1373" s="28">
        <v>4164.17</v>
      </c>
      <c r="H1373" s="2">
        <v>9</v>
      </c>
    </row>
    <row r="1374" spans="1:8" ht="45" x14ac:dyDescent="0.2">
      <c r="A1374" s="25" t="s">
        <v>2763</v>
      </c>
      <c r="B1374" s="25"/>
      <c r="C1374" s="26" t="s">
        <v>2764</v>
      </c>
      <c r="D1374" s="27" t="s">
        <v>73</v>
      </c>
      <c r="E1374" s="28">
        <v>3105.61</v>
      </c>
      <c r="F1374" s="28">
        <v>96.54</v>
      </c>
      <c r="G1374" s="28">
        <v>3202.15</v>
      </c>
      <c r="H1374" s="2">
        <v>9</v>
      </c>
    </row>
    <row r="1375" spans="1:8" ht="45" x14ac:dyDescent="0.2">
      <c r="A1375" s="25" t="s">
        <v>2765</v>
      </c>
      <c r="B1375" s="25"/>
      <c r="C1375" s="26" t="s">
        <v>2766</v>
      </c>
      <c r="D1375" s="27" t="s">
        <v>73</v>
      </c>
      <c r="E1375" s="28">
        <v>4109.57</v>
      </c>
      <c r="F1375" s="28">
        <v>96.54</v>
      </c>
      <c r="G1375" s="28">
        <v>4206.1099999999997</v>
      </c>
      <c r="H1375" s="2">
        <v>9</v>
      </c>
    </row>
    <row r="1376" spans="1:8" ht="45" x14ac:dyDescent="0.2">
      <c r="A1376" s="25" t="s">
        <v>2767</v>
      </c>
      <c r="B1376" s="25"/>
      <c r="C1376" s="26" t="s">
        <v>2768</v>
      </c>
      <c r="D1376" s="27" t="s">
        <v>73</v>
      </c>
      <c r="E1376" s="28">
        <v>4163.55</v>
      </c>
      <c r="F1376" s="28">
        <v>96.54</v>
      </c>
      <c r="G1376" s="28">
        <v>4260.09</v>
      </c>
      <c r="H1376" s="2">
        <v>9</v>
      </c>
    </row>
    <row r="1377" spans="1:8" ht="45" x14ac:dyDescent="0.2">
      <c r="A1377" s="25" t="s">
        <v>2769</v>
      </c>
      <c r="B1377" s="25"/>
      <c r="C1377" s="26" t="s">
        <v>2770</v>
      </c>
      <c r="D1377" s="27" t="s">
        <v>73</v>
      </c>
      <c r="E1377" s="28">
        <v>4027.68</v>
      </c>
      <c r="F1377" s="28">
        <v>52.69</v>
      </c>
      <c r="G1377" s="28">
        <v>4080.37</v>
      </c>
      <c r="H1377" s="2">
        <v>9</v>
      </c>
    </row>
    <row r="1378" spans="1:8" ht="45" x14ac:dyDescent="0.2">
      <c r="A1378" s="25" t="s">
        <v>2771</v>
      </c>
      <c r="B1378" s="25"/>
      <c r="C1378" s="26" t="s">
        <v>2772</v>
      </c>
      <c r="D1378" s="27" t="s">
        <v>73</v>
      </c>
      <c r="E1378" s="28">
        <v>3130.37</v>
      </c>
      <c r="F1378" s="28">
        <v>52.69</v>
      </c>
      <c r="G1378" s="28">
        <v>3183.06</v>
      </c>
      <c r="H1378" s="2">
        <v>9</v>
      </c>
    </row>
    <row r="1379" spans="1:8" ht="45" x14ac:dyDescent="0.2">
      <c r="A1379" s="25" t="s">
        <v>2773</v>
      </c>
      <c r="B1379" s="25"/>
      <c r="C1379" s="26" t="s">
        <v>2774</v>
      </c>
      <c r="D1379" s="27" t="s">
        <v>73</v>
      </c>
      <c r="E1379" s="28">
        <v>4292.2</v>
      </c>
      <c r="F1379" s="28">
        <v>52.69</v>
      </c>
      <c r="G1379" s="28">
        <v>4344.8900000000003</v>
      </c>
      <c r="H1379" s="2">
        <v>9</v>
      </c>
    </row>
    <row r="1380" spans="1:8" ht="45" x14ac:dyDescent="0.2">
      <c r="A1380" s="25" t="s">
        <v>2775</v>
      </c>
      <c r="B1380" s="25"/>
      <c r="C1380" s="26" t="s">
        <v>2776</v>
      </c>
      <c r="D1380" s="27" t="s">
        <v>73</v>
      </c>
      <c r="E1380" s="28">
        <v>3262.98</v>
      </c>
      <c r="F1380" s="28">
        <v>211.46</v>
      </c>
      <c r="G1380" s="28">
        <v>3474.44</v>
      </c>
      <c r="H1380" s="2">
        <v>9</v>
      </c>
    </row>
    <row r="1381" spans="1:8" ht="45" x14ac:dyDescent="0.2">
      <c r="A1381" s="25" t="s">
        <v>2777</v>
      </c>
      <c r="B1381" s="25"/>
      <c r="C1381" s="26" t="s">
        <v>2778</v>
      </c>
      <c r="D1381" s="27" t="s">
        <v>73</v>
      </c>
      <c r="E1381" s="28">
        <v>2738.87</v>
      </c>
      <c r="F1381" s="28">
        <v>52.69</v>
      </c>
      <c r="G1381" s="28">
        <v>2791.56</v>
      </c>
      <c r="H1381" s="2">
        <v>9</v>
      </c>
    </row>
    <row r="1382" spans="1:8" ht="45" x14ac:dyDescent="0.2">
      <c r="A1382" s="25" t="s">
        <v>2779</v>
      </c>
      <c r="B1382" s="25"/>
      <c r="C1382" s="26" t="s">
        <v>2780</v>
      </c>
      <c r="D1382" s="27" t="s">
        <v>73</v>
      </c>
      <c r="E1382" s="28">
        <v>1644.38</v>
      </c>
      <c r="F1382" s="28">
        <v>52.69</v>
      </c>
      <c r="G1382" s="28">
        <v>1697.07</v>
      </c>
      <c r="H1382" s="2">
        <v>9</v>
      </c>
    </row>
    <row r="1383" spans="1:8" ht="30" x14ac:dyDescent="0.2">
      <c r="A1383" s="25" t="s">
        <v>2781</v>
      </c>
      <c r="B1383" s="25"/>
      <c r="C1383" s="26" t="s">
        <v>2782</v>
      </c>
      <c r="D1383" s="27" t="s">
        <v>73</v>
      </c>
      <c r="E1383" s="28">
        <v>2634.96</v>
      </c>
      <c r="F1383" s="28">
        <v>52.69</v>
      </c>
      <c r="G1383" s="28">
        <v>2687.65</v>
      </c>
      <c r="H1383" s="2">
        <v>9</v>
      </c>
    </row>
    <row r="1384" spans="1:8" ht="30" x14ac:dyDescent="0.2">
      <c r="A1384" s="25" t="s">
        <v>2783</v>
      </c>
      <c r="B1384" s="25"/>
      <c r="C1384" s="26" t="s">
        <v>2784</v>
      </c>
      <c r="D1384" s="27" t="s">
        <v>73</v>
      </c>
      <c r="E1384" s="28">
        <v>2186.06</v>
      </c>
      <c r="F1384" s="28">
        <v>52.69</v>
      </c>
      <c r="G1384" s="28">
        <v>2238.75</v>
      </c>
      <c r="H1384" s="2">
        <v>9</v>
      </c>
    </row>
    <row r="1385" spans="1:8" ht="15" x14ac:dyDescent="0.2">
      <c r="A1385" s="25" t="s">
        <v>2785</v>
      </c>
      <c r="B1385" s="25"/>
      <c r="C1385" s="26" t="s">
        <v>2786</v>
      </c>
      <c r="D1385" s="27"/>
      <c r="E1385" s="28"/>
      <c r="F1385" s="28"/>
      <c r="G1385" s="28"/>
      <c r="H1385" s="2">
        <v>5</v>
      </c>
    </row>
    <row r="1386" spans="1:8" ht="30" x14ac:dyDescent="0.2">
      <c r="A1386" s="25" t="s">
        <v>2787</v>
      </c>
      <c r="B1386" s="25"/>
      <c r="C1386" s="26" t="s">
        <v>2788</v>
      </c>
      <c r="D1386" s="27" t="s">
        <v>131</v>
      </c>
      <c r="E1386" s="28">
        <v>1329.94</v>
      </c>
      <c r="F1386" s="28">
        <v>43.85</v>
      </c>
      <c r="G1386" s="28">
        <v>1373.79</v>
      </c>
      <c r="H1386" s="2">
        <v>9</v>
      </c>
    </row>
    <row r="1387" spans="1:8" ht="15" x14ac:dyDescent="0.2">
      <c r="A1387" s="25" t="s">
        <v>2789</v>
      </c>
      <c r="B1387" s="25"/>
      <c r="C1387" s="26" t="s">
        <v>2790</v>
      </c>
      <c r="D1387" s="27"/>
      <c r="E1387" s="28"/>
      <c r="F1387" s="28"/>
      <c r="G1387" s="28"/>
      <c r="H1387" s="2">
        <v>5</v>
      </c>
    </row>
    <row r="1388" spans="1:8" ht="30" x14ac:dyDescent="0.2">
      <c r="A1388" s="25" t="s">
        <v>2791</v>
      </c>
      <c r="B1388" s="25"/>
      <c r="C1388" s="26" t="s">
        <v>2792</v>
      </c>
      <c r="D1388" s="27" t="s">
        <v>73</v>
      </c>
      <c r="E1388" s="28">
        <v>793.47</v>
      </c>
      <c r="F1388" s="28">
        <v>37.4</v>
      </c>
      <c r="G1388" s="28">
        <v>830.87</v>
      </c>
      <c r="H1388" s="2">
        <v>9</v>
      </c>
    </row>
    <row r="1389" spans="1:8" ht="30" x14ac:dyDescent="0.2">
      <c r="A1389" s="25" t="s">
        <v>2793</v>
      </c>
      <c r="B1389" s="25"/>
      <c r="C1389" s="26" t="s">
        <v>2794</v>
      </c>
      <c r="D1389" s="27" t="s">
        <v>73</v>
      </c>
      <c r="E1389" s="28">
        <v>976.84</v>
      </c>
      <c r="F1389" s="28">
        <v>105.04</v>
      </c>
      <c r="G1389" s="28">
        <v>1081.8800000000001</v>
      </c>
      <c r="H1389" s="2">
        <v>9</v>
      </c>
    </row>
    <row r="1390" spans="1:8" ht="30" x14ac:dyDescent="0.2">
      <c r="A1390" s="25" t="s">
        <v>2795</v>
      </c>
      <c r="B1390" s="25"/>
      <c r="C1390" s="26" t="s">
        <v>2796</v>
      </c>
      <c r="D1390" s="27"/>
      <c r="E1390" s="28"/>
      <c r="F1390" s="28"/>
      <c r="G1390" s="28"/>
      <c r="H1390" s="2">
        <v>5</v>
      </c>
    </row>
    <row r="1391" spans="1:8" ht="45" x14ac:dyDescent="0.2">
      <c r="A1391" s="25" t="s">
        <v>2797</v>
      </c>
      <c r="B1391" s="25"/>
      <c r="C1391" s="26" t="s">
        <v>2798</v>
      </c>
      <c r="D1391" s="27" t="s">
        <v>131</v>
      </c>
      <c r="E1391" s="28">
        <v>737.84</v>
      </c>
      <c r="F1391" s="28">
        <v>44.88</v>
      </c>
      <c r="G1391" s="28">
        <v>782.72</v>
      </c>
      <c r="H1391" s="2">
        <v>9</v>
      </c>
    </row>
    <row r="1392" spans="1:8" ht="30" x14ac:dyDescent="0.2">
      <c r="A1392" s="25" t="s">
        <v>2799</v>
      </c>
      <c r="B1392" s="25"/>
      <c r="C1392" s="26" t="s">
        <v>2800</v>
      </c>
      <c r="D1392" s="27" t="s">
        <v>131</v>
      </c>
      <c r="E1392" s="28">
        <v>511.16</v>
      </c>
      <c r="F1392" s="28">
        <v>18.71</v>
      </c>
      <c r="G1392" s="28">
        <v>529.87</v>
      </c>
      <c r="H1392" s="2">
        <v>9</v>
      </c>
    </row>
    <row r="1393" spans="1:8" ht="30" x14ac:dyDescent="0.2">
      <c r="A1393" s="25" t="s">
        <v>2801</v>
      </c>
      <c r="B1393" s="25"/>
      <c r="C1393" s="26" t="s">
        <v>2802</v>
      </c>
      <c r="D1393" s="27" t="s">
        <v>131</v>
      </c>
      <c r="E1393" s="28">
        <v>586.42999999999995</v>
      </c>
      <c r="F1393" s="28">
        <v>37.4</v>
      </c>
      <c r="G1393" s="28">
        <v>623.83000000000004</v>
      </c>
      <c r="H1393" s="2">
        <v>9</v>
      </c>
    </row>
    <row r="1394" spans="1:8" ht="15" x14ac:dyDescent="0.2">
      <c r="A1394" s="25" t="s">
        <v>2803</v>
      </c>
      <c r="B1394" s="25"/>
      <c r="C1394" s="26" t="s">
        <v>2804</v>
      </c>
      <c r="D1394" s="27"/>
      <c r="E1394" s="28"/>
      <c r="F1394" s="28"/>
      <c r="G1394" s="28"/>
      <c r="H1394" s="2">
        <v>5</v>
      </c>
    </row>
    <row r="1395" spans="1:8" ht="15" x14ac:dyDescent="0.2">
      <c r="A1395" s="25" t="s">
        <v>2805</v>
      </c>
      <c r="B1395" s="25"/>
      <c r="C1395" s="26" t="s">
        <v>2806</v>
      </c>
      <c r="D1395" s="27" t="s">
        <v>73</v>
      </c>
      <c r="E1395" s="28"/>
      <c r="F1395" s="28">
        <v>37.4</v>
      </c>
      <c r="G1395" s="28">
        <v>37.4</v>
      </c>
      <c r="H1395" s="2">
        <v>9</v>
      </c>
    </row>
    <row r="1396" spans="1:8" ht="15" x14ac:dyDescent="0.2">
      <c r="A1396" s="25" t="s">
        <v>2807</v>
      </c>
      <c r="B1396" s="25"/>
      <c r="C1396" s="26" t="s">
        <v>2808</v>
      </c>
      <c r="D1396" s="27" t="s">
        <v>131</v>
      </c>
      <c r="E1396" s="28">
        <v>1.75</v>
      </c>
      <c r="F1396" s="28">
        <v>9.73</v>
      </c>
      <c r="G1396" s="28">
        <v>11.48</v>
      </c>
      <c r="H1396" s="2">
        <v>9</v>
      </c>
    </row>
    <row r="1397" spans="1:8" ht="15" x14ac:dyDescent="0.2">
      <c r="A1397" s="25" t="s">
        <v>2809</v>
      </c>
      <c r="B1397" s="25"/>
      <c r="C1397" s="26" t="s">
        <v>2810</v>
      </c>
      <c r="D1397" s="27" t="s">
        <v>131</v>
      </c>
      <c r="E1397" s="28"/>
      <c r="F1397" s="28">
        <v>22.44</v>
      </c>
      <c r="G1397" s="28">
        <v>22.44</v>
      </c>
      <c r="H1397" s="2">
        <v>9</v>
      </c>
    </row>
    <row r="1398" spans="1:8" ht="15" x14ac:dyDescent="0.2">
      <c r="A1398" s="25" t="s">
        <v>2811</v>
      </c>
      <c r="B1398" s="25"/>
      <c r="C1398" s="26" t="s">
        <v>2812</v>
      </c>
      <c r="D1398" s="27" t="s">
        <v>131</v>
      </c>
      <c r="E1398" s="28">
        <v>31.7</v>
      </c>
      <c r="F1398" s="28">
        <v>23.37</v>
      </c>
      <c r="G1398" s="28">
        <v>55.07</v>
      </c>
      <c r="H1398" s="2">
        <v>9</v>
      </c>
    </row>
    <row r="1399" spans="1:8" ht="15" x14ac:dyDescent="0.2">
      <c r="A1399" s="25" t="s">
        <v>2813</v>
      </c>
      <c r="B1399" s="25"/>
      <c r="C1399" s="26" t="s">
        <v>2814</v>
      </c>
      <c r="D1399" s="27" t="s">
        <v>334</v>
      </c>
      <c r="E1399" s="28">
        <v>3788.13</v>
      </c>
      <c r="F1399" s="28">
        <v>87.7</v>
      </c>
      <c r="G1399" s="28">
        <v>3875.83</v>
      </c>
      <c r="H1399" s="2">
        <v>9</v>
      </c>
    </row>
    <row r="1400" spans="1:8" ht="15" x14ac:dyDescent="0.2">
      <c r="A1400" s="25" t="s">
        <v>2815</v>
      </c>
      <c r="B1400" s="25"/>
      <c r="C1400" s="26" t="s">
        <v>2816</v>
      </c>
      <c r="D1400" s="27" t="s">
        <v>131</v>
      </c>
      <c r="E1400" s="28">
        <v>125.28</v>
      </c>
      <c r="F1400" s="28">
        <v>9.73</v>
      </c>
      <c r="G1400" s="28">
        <v>135.01</v>
      </c>
      <c r="H1400" s="2">
        <v>9</v>
      </c>
    </row>
    <row r="1401" spans="1:8" ht="30" x14ac:dyDescent="0.2">
      <c r="A1401" s="25" t="s">
        <v>2817</v>
      </c>
      <c r="B1401" s="25"/>
      <c r="C1401" s="26" t="s">
        <v>2818</v>
      </c>
      <c r="D1401" s="27" t="s">
        <v>131</v>
      </c>
      <c r="E1401" s="28">
        <v>455.92</v>
      </c>
      <c r="F1401" s="28">
        <v>9.73</v>
      </c>
      <c r="G1401" s="28">
        <v>465.65</v>
      </c>
      <c r="H1401" s="2">
        <v>9</v>
      </c>
    </row>
    <row r="1402" spans="1:8" ht="15" x14ac:dyDescent="0.2">
      <c r="A1402" s="25" t="s">
        <v>2819</v>
      </c>
      <c r="B1402" s="25"/>
      <c r="C1402" s="26" t="s">
        <v>2820</v>
      </c>
      <c r="D1402" s="27" t="s">
        <v>73</v>
      </c>
      <c r="E1402" s="28">
        <v>290.89</v>
      </c>
      <c r="F1402" s="28">
        <v>44.88</v>
      </c>
      <c r="G1402" s="28">
        <v>335.77</v>
      </c>
      <c r="H1402" s="2">
        <v>9</v>
      </c>
    </row>
    <row r="1403" spans="1:8" ht="30" x14ac:dyDescent="0.2">
      <c r="A1403" s="25" t="s">
        <v>2821</v>
      </c>
      <c r="B1403" s="25"/>
      <c r="C1403" s="26" t="s">
        <v>2822</v>
      </c>
      <c r="D1403" s="27" t="s">
        <v>73</v>
      </c>
      <c r="E1403" s="28">
        <v>133.81</v>
      </c>
      <c r="F1403" s="28">
        <v>8.14</v>
      </c>
      <c r="G1403" s="28">
        <v>141.94999999999999</v>
      </c>
      <c r="H1403" s="2">
        <v>9</v>
      </c>
    </row>
    <row r="1404" spans="1:8" ht="30" x14ac:dyDescent="0.2">
      <c r="A1404" s="25" t="s">
        <v>2823</v>
      </c>
      <c r="B1404" s="25"/>
      <c r="C1404" s="26" t="s">
        <v>2824</v>
      </c>
      <c r="D1404" s="27" t="s">
        <v>73</v>
      </c>
      <c r="E1404" s="28">
        <v>47.77</v>
      </c>
      <c r="F1404" s="28">
        <v>8.14</v>
      </c>
      <c r="G1404" s="28">
        <v>55.91</v>
      </c>
      <c r="H1404" s="2">
        <v>9</v>
      </c>
    </row>
    <row r="1405" spans="1:8" ht="45" x14ac:dyDescent="0.2">
      <c r="A1405" s="25" t="s">
        <v>2825</v>
      </c>
      <c r="B1405" s="25"/>
      <c r="C1405" s="26" t="s">
        <v>2826</v>
      </c>
      <c r="D1405" s="27" t="s">
        <v>73</v>
      </c>
      <c r="E1405" s="28">
        <v>708.28</v>
      </c>
      <c r="F1405" s="28">
        <v>80.11</v>
      </c>
      <c r="G1405" s="28">
        <v>788.39</v>
      </c>
      <c r="H1405" s="2">
        <v>9</v>
      </c>
    </row>
    <row r="1406" spans="1:8" ht="45" x14ac:dyDescent="0.2">
      <c r="A1406" s="25" t="s">
        <v>2827</v>
      </c>
      <c r="B1406" s="25"/>
      <c r="C1406" s="26" t="s">
        <v>2828</v>
      </c>
      <c r="D1406" s="27" t="s">
        <v>73</v>
      </c>
      <c r="E1406" s="28">
        <v>1307.97</v>
      </c>
      <c r="F1406" s="28">
        <v>80.11</v>
      </c>
      <c r="G1406" s="28">
        <v>1388.08</v>
      </c>
      <c r="H1406" s="2">
        <v>9</v>
      </c>
    </row>
    <row r="1407" spans="1:8" ht="30" x14ac:dyDescent="0.2">
      <c r="A1407" s="25" t="s">
        <v>2829</v>
      </c>
      <c r="B1407" s="25"/>
      <c r="C1407" s="26" t="s">
        <v>2830</v>
      </c>
      <c r="D1407" s="27"/>
      <c r="E1407" s="28"/>
      <c r="F1407" s="28"/>
      <c r="G1407" s="28"/>
      <c r="H1407" s="2">
        <v>2</v>
      </c>
    </row>
    <row r="1408" spans="1:8" ht="15" x14ac:dyDescent="0.2">
      <c r="A1408" s="25" t="s">
        <v>2831</v>
      </c>
      <c r="B1408" s="25"/>
      <c r="C1408" s="26" t="s">
        <v>2832</v>
      </c>
      <c r="D1408" s="27"/>
      <c r="E1408" s="28"/>
      <c r="F1408" s="28"/>
      <c r="G1408" s="28"/>
      <c r="H1408" s="2">
        <v>5</v>
      </c>
    </row>
    <row r="1409" spans="1:8" ht="15" x14ac:dyDescent="0.2">
      <c r="A1409" s="25" t="s">
        <v>2833</v>
      </c>
      <c r="B1409" s="25"/>
      <c r="C1409" s="26" t="s">
        <v>2834</v>
      </c>
      <c r="D1409" s="27" t="s">
        <v>73</v>
      </c>
      <c r="E1409" s="28">
        <v>820.29</v>
      </c>
      <c r="F1409" s="28">
        <v>56.11</v>
      </c>
      <c r="G1409" s="28">
        <v>876.4</v>
      </c>
      <c r="H1409" s="2">
        <v>9</v>
      </c>
    </row>
    <row r="1410" spans="1:8" ht="30" x14ac:dyDescent="0.2">
      <c r="A1410" s="25" t="s">
        <v>2835</v>
      </c>
      <c r="B1410" s="25"/>
      <c r="C1410" s="26" t="s">
        <v>2836</v>
      </c>
      <c r="D1410" s="27" t="s">
        <v>73</v>
      </c>
      <c r="E1410" s="28">
        <v>383.97</v>
      </c>
      <c r="F1410" s="28">
        <v>56.11</v>
      </c>
      <c r="G1410" s="28">
        <v>440.08</v>
      </c>
      <c r="H1410" s="2">
        <v>9</v>
      </c>
    </row>
    <row r="1411" spans="1:8" ht="15" x14ac:dyDescent="0.2">
      <c r="A1411" s="25" t="s">
        <v>2837</v>
      </c>
      <c r="B1411" s="25"/>
      <c r="C1411" s="26" t="s">
        <v>2838</v>
      </c>
      <c r="D1411" s="27" t="s">
        <v>73</v>
      </c>
      <c r="E1411" s="28">
        <v>1072.8599999999999</v>
      </c>
      <c r="F1411" s="28">
        <v>56.11</v>
      </c>
      <c r="G1411" s="28">
        <v>1128.97</v>
      </c>
      <c r="H1411" s="2">
        <v>9</v>
      </c>
    </row>
    <row r="1412" spans="1:8" ht="30" x14ac:dyDescent="0.2">
      <c r="A1412" s="25" t="s">
        <v>2839</v>
      </c>
      <c r="B1412" s="25"/>
      <c r="C1412" s="26" t="s">
        <v>2840</v>
      </c>
      <c r="D1412" s="27" t="s">
        <v>73</v>
      </c>
      <c r="E1412" s="28">
        <v>798.32</v>
      </c>
      <c r="F1412" s="28">
        <v>56.11</v>
      </c>
      <c r="G1412" s="28">
        <v>854.43</v>
      </c>
      <c r="H1412" s="2">
        <v>9</v>
      </c>
    </row>
    <row r="1413" spans="1:8" ht="15" x14ac:dyDescent="0.2">
      <c r="A1413" s="25" t="s">
        <v>2841</v>
      </c>
      <c r="B1413" s="25"/>
      <c r="C1413" s="26" t="s">
        <v>2842</v>
      </c>
      <c r="D1413" s="27" t="s">
        <v>73</v>
      </c>
      <c r="E1413" s="28">
        <v>849.43</v>
      </c>
      <c r="F1413" s="28">
        <v>56.11</v>
      </c>
      <c r="G1413" s="28">
        <v>905.54</v>
      </c>
      <c r="H1413" s="2">
        <v>9</v>
      </c>
    </row>
    <row r="1414" spans="1:8" ht="30" x14ac:dyDescent="0.2">
      <c r="A1414" s="25" t="s">
        <v>2843</v>
      </c>
      <c r="B1414" s="25"/>
      <c r="C1414" s="26" t="s">
        <v>2844</v>
      </c>
      <c r="D1414" s="27" t="s">
        <v>73</v>
      </c>
      <c r="E1414" s="28">
        <v>393.52</v>
      </c>
      <c r="F1414" s="28">
        <v>56.11</v>
      </c>
      <c r="G1414" s="28">
        <v>449.63</v>
      </c>
      <c r="H1414" s="2">
        <v>9</v>
      </c>
    </row>
    <row r="1415" spans="1:8" ht="15" x14ac:dyDescent="0.2">
      <c r="A1415" s="25" t="s">
        <v>2845</v>
      </c>
      <c r="B1415" s="25"/>
      <c r="C1415" s="26" t="s">
        <v>2846</v>
      </c>
      <c r="D1415" s="27" t="s">
        <v>73</v>
      </c>
      <c r="E1415" s="28">
        <v>939.81</v>
      </c>
      <c r="F1415" s="28">
        <v>56.11</v>
      </c>
      <c r="G1415" s="28">
        <v>995.92</v>
      </c>
      <c r="H1415" s="2">
        <v>9</v>
      </c>
    </row>
    <row r="1416" spans="1:8" ht="30" x14ac:dyDescent="0.2">
      <c r="A1416" s="25" t="s">
        <v>2847</v>
      </c>
      <c r="B1416" s="25"/>
      <c r="C1416" s="26" t="s">
        <v>2848</v>
      </c>
      <c r="D1416" s="27" t="s">
        <v>73</v>
      </c>
      <c r="E1416" s="28">
        <v>647.94000000000005</v>
      </c>
      <c r="F1416" s="28">
        <v>56.11</v>
      </c>
      <c r="G1416" s="28">
        <v>704.05</v>
      </c>
      <c r="H1416" s="2">
        <v>9</v>
      </c>
    </row>
    <row r="1417" spans="1:8" ht="15" x14ac:dyDescent="0.2">
      <c r="A1417" s="25" t="s">
        <v>2849</v>
      </c>
      <c r="B1417" s="25"/>
      <c r="C1417" s="26" t="s">
        <v>2850</v>
      </c>
      <c r="D1417" s="27" t="s">
        <v>73</v>
      </c>
      <c r="E1417" s="28">
        <v>1074.07</v>
      </c>
      <c r="F1417" s="28">
        <v>56.11</v>
      </c>
      <c r="G1417" s="28">
        <v>1130.18</v>
      </c>
      <c r="H1417" s="2">
        <v>9</v>
      </c>
    </row>
    <row r="1418" spans="1:8" ht="30" x14ac:dyDescent="0.2">
      <c r="A1418" s="25" t="s">
        <v>2851</v>
      </c>
      <c r="B1418" s="25"/>
      <c r="C1418" s="26" t="s">
        <v>2852</v>
      </c>
      <c r="D1418" s="27" t="s">
        <v>73</v>
      </c>
      <c r="E1418" s="28">
        <v>1128.58</v>
      </c>
      <c r="F1418" s="28">
        <v>56.11</v>
      </c>
      <c r="G1418" s="28">
        <v>1184.69</v>
      </c>
      <c r="H1418" s="2">
        <v>9</v>
      </c>
    </row>
    <row r="1419" spans="1:8" ht="30" x14ac:dyDescent="0.2">
      <c r="A1419" s="25" t="s">
        <v>2853</v>
      </c>
      <c r="B1419" s="25"/>
      <c r="C1419" s="26" t="s">
        <v>2854</v>
      </c>
      <c r="D1419" s="27" t="s">
        <v>73</v>
      </c>
      <c r="E1419" s="28">
        <v>431.35</v>
      </c>
      <c r="F1419" s="28"/>
      <c r="G1419" s="28">
        <v>431.35</v>
      </c>
      <c r="H1419" s="2">
        <v>9</v>
      </c>
    </row>
    <row r="1420" spans="1:8" ht="15" x14ac:dyDescent="0.2">
      <c r="A1420" s="25" t="s">
        <v>2855</v>
      </c>
      <c r="B1420" s="25"/>
      <c r="C1420" s="26" t="s">
        <v>2856</v>
      </c>
      <c r="D1420" s="27" t="s">
        <v>73</v>
      </c>
      <c r="E1420" s="28">
        <v>1047.2</v>
      </c>
      <c r="F1420" s="28">
        <v>43.12</v>
      </c>
      <c r="G1420" s="28">
        <v>1090.32</v>
      </c>
      <c r="H1420" s="2">
        <v>9</v>
      </c>
    </row>
    <row r="1421" spans="1:8" ht="15" x14ac:dyDescent="0.2">
      <c r="A1421" s="25" t="s">
        <v>2857</v>
      </c>
      <c r="B1421" s="25"/>
      <c r="C1421" s="26" t="s">
        <v>2858</v>
      </c>
      <c r="D1421" s="27" t="s">
        <v>73</v>
      </c>
      <c r="E1421" s="28">
        <v>1831.38</v>
      </c>
      <c r="F1421" s="28">
        <v>56.11</v>
      </c>
      <c r="G1421" s="28">
        <v>1887.49</v>
      </c>
      <c r="H1421" s="2">
        <v>9</v>
      </c>
    </row>
    <row r="1422" spans="1:8" ht="15" x14ac:dyDescent="0.2">
      <c r="A1422" s="25" t="s">
        <v>2859</v>
      </c>
      <c r="B1422" s="25"/>
      <c r="C1422" s="26" t="s">
        <v>2860</v>
      </c>
      <c r="D1422" s="27" t="s">
        <v>73</v>
      </c>
      <c r="E1422" s="28">
        <v>1471.12</v>
      </c>
      <c r="F1422" s="28">
        <v>56.11</v>
      </c>
      <c r="G1422" s="28">
        <v>1527.23</v>
      </c>
      <c r="H1422" s="2">
        <v>9</v>
      </c>
    </row>
    <row r="1423" spans="1:8" ht="15" x14ac:dyDescent="0.2">
      <c r="A1423" s="25" t="s">
        <v>2861</v>
      </c>
      <c r="B1423" s="25"/>
      <c r="C1423" s="26" t="s">
        <v>2862</v>
      </c>
      <c r="D1423" s="27" t="s">
        <v>73</v>
      </c>
      <c r="E1423" s="28">
        <v>793.72</v>
      </c>
      <c r="F1423" s="28">
        <v>56.11</v>
      </c>
      <c r="G1423" s="28">
        <v>849.83</v>
      </c>
      <c r="H1423" s="2">
        <v>9</v>
      </c>
    </row>
    <row r="1424" spans="1:8" ht="15" x14ac:dyDescent="0.2">
      <c r="A1424" s="25" t="s">
        <v>2863</v>
      </c>
      <c r="B1424" s="25"/>
      <c r="C1424" s="26" t="s">
        <v>2864</v>
      </c>
      <c r="D1424" s="27" t="s">
        <v>73</v>
      </c>
      <c r="E1424" s="28">
        <v>717.16</v>
      </c>
      <c r="F1424" s="28">
        <v>43.12</v>
      </c>
      <c r="G1424" s="28">
        <v>760.28</v>
      </c>
      <c r="H1424" s="2">
        <v>9</v>
      </c>
    </row>
    <row r="1425" spans="1:8" ht="15" x14ac:dyDescent="0.2">
      <c r="A1425" s="25" t="s">
        <v>2865</v>
      </c>
      <c r="B1425" s="25"/>
      <c r="C1425" s="26" t="s">
        <v>2866</v>
      </c>
      <c r="D1425" s="27" t="s">
        <v>73</v>
      </c>
      <c r="E1425" s="28">
        <v>985.38</v>
      </c>
      <c r="F1425" s="28">
        <v>43.12</v>
      </c>
      <c r="G1425" s="28">
        <v>1028.5</v>
      </c>
      <c r="H1425" s="2">
        <v>9</v>
      </c>
    </row>
    <row r="1426" spans="1:8" ht="15" x14ac:dyDescent="0.2">
      <c r="A1426" s="25" t="s">
        <v>2867</v>
      </c>
      <c r="B1426" s="25"/>
      <c r="C1426" s="26" t="s">
        <v>2868</v>
      </c>
      <c r="D1426" s="27" t="s">
        <v>73</v>
      </c>
      <c r="E1426" s="28">
        <v>780.06</v>
      </c>
      <c r="F1426" s="28">
        <v>32.340000000000003</v>
      </c>
      <c r="G1426" s="28">
        <v>812.4</v>
      </c>
      <c r="H1426" s="2">
        <v>9</v>
      </c>
    </row>
    <row r="1427" spans="1:8" ht="15" x14ac:dyDescent="0.2">
      <c r="A1427" s="25" t="s">
        <v>2869</v>
      </c>
      <c r="B1427" s="25"/>
      <c r="C1427" s="26" t="s">
        <v>2870</v>
      </c>
      <c r="D1427" s="27" t="s">
        <v>73</v>
      </c>
      <c r="E1427" s="28">
        <v>854.93</v>
      </c>
      <c r="F1427" s="28">
        <v>32.340000000000003</v>
      </c>
      <c r="G1427" s="28">
        <v>887.27</v>
      </c>
      <c r="H1427" s="2">
        <v>9</v>
      </c>
    </row>
    <row r="1428" spans="1:8" ht="30" x14ac:dyDescent="0.2">
      <c r="A1428" s="25" t="s">
        <v>2871</v>
      </c>
      <c r="B1428" s="25"/>
      <c r="C1428" s="26" t="s">
        <v>2872</v>
      </c>
      <c r="D1428" s="27" t="s">
        <v>73</v>
      </c>
      <c r="E1428" s="28">
        <v>1162.3599999999999</v>
      </c>
      <c r="F1428" s="28">
        <v>32.340000000000003</v>
      </c>
      <c r="G1428" s="28">
        <v>1194.7</v>
      </c>
      <c r="H1428" s="2">
        <v>9</v>
      </c>
    </row>
    <row r="1429" spans="1:8" ht="15" x14ac:dyDescent="0.2">
      <c r="A1429" s="25" t="s">
        <v>2873</v>
      </c>
      <c r="B1429" s="25"/>
      <c r="C1429" s="26" t="s">
        <v>2874</v>
      </c>
      <c r="D1429" s="27" t="s">
        <v>73</v>
      </c>
      <c r="E1429" s="28">
        <v>848.49</v>
      </c>
      <c r="F1429" s="28"/>
      <c r="G1429" s="28">
        <v>848.49</v>
      </c>
      <c r="H1429" s="2">
        <v>9</v>
      </c>
    </row>
    <row r="1430" spans="1:8" ht="30" x14ac:dyDescent="0.2">
      <c r="A1430" s="25" t="s">
        <v>2875</v>
      </c>
      <c r="B1430" s="25"/>
      <c r="C1430" s="26" t="s">
        <v>2876</v>
      </c>
      <c r="D1430" s="27" t="s">
        <v>73</v>
      </c>
      <c r="E1430" s="28">
        <v>1410.92</v>
      </c>
      <c r="F1430" s="28"/>
      <c r="G1430" s="28">
        <v>1410.92</v>
      </c>
      <c r="H1430" s="2">
        <v>9</v>
      </c>
    </row>
    <row r="1431" spans="1:8" ht="30" x14ac:dyDescent="0.2">
      <c r="A1431" s="25" t="s">
        <v>2877</v>
      </c>
      <c r="B1431" s="25"/>
      <c r="C1431" s="26" t="s">
        <v>2878</v>
      </c>
      <c r="D1431" s="27" t="s">
        <v>73</v>
      </c>
      <c r="E1431" s="28">
        <v>902.21</v>
      </c>
      <c r="F1431" s="28"/>
      <c r="G1431" s="28">
        <v>902.21</v>
      </c>
      <c r="H1431" s="2">
        <v>9</v>
      </c>
    </row>
    <row r="1432" spans="1:8" ht="30" x14ac:dyDescent="0.2">
      <c r="A1432" s="25" t="s">
        <v>2879</v>
      </c>
      <c r="B1432" s="25"/>
      <c r="C1432" s="26" t="s">
        <v>2880</v>
      </c>
      <c r="D1432" s="27" t="s">
        <v>73</v>
      </c>
      <c r="E1432" s="28">
        <v>906.9</v>
      </c>
      <c r="F1432" s="28"/>
      <c r="G1432" s="28">
        <v>906.9</v>
      </c>
      <c r="H1432" s="2">
        <v>9</v>
      </c>
    </row>
    <row r="1433" spans="1:8" ht="30" x14ac:dyDescent="0.2">
      <c r="A1433" s="25" t="s">
        <v>2881</v>
      </c>
      <c r="B1433" s="25"/>
      <c r="C1433" s="26" t="s">
        <v>2882</v>
      </c>
      <c r="D1433" s="27" t="s">
        <v>73</v>
      </c>
      <c r="E1433" s="28">
        <v>930.17</v>
      </c>
      <c r="F1433" s="28">
        <v>56.11</v>
      </c>
      <c r="G1433" s="28">
        <v>986.28</v>
      </c>
      <c r="H1433" s="2">
        <v>9</v>
      </c>
    </row>
    <row r="1434" spans="1:8" ht="30" x14ac:dyDescent="0.2">
      <c r="A1434" s="25" t="s">
        <v>2883</v>
      </c>
      <c r="B1434" s="25"/>
      <c r="C1434" s="26" t="s">
        <v>2884</v>
      </c>
      <c r="D1434" s="27" t="s">
        <v>73</v>
      </c>
      <c r="E1434" s="28">
        <v>1163.07</v>
      </c>
      <c r="F1434" s="28">
        <v>56.11</v>
      </c>
      <c r="G1434" s="28">
        <v>1219.18</v>
      </c>
      <c r="H1434" s="2">
        <v>9</v>
      </c>
    </row>
    <row r="1435" spans="1:8" ht="30" x14ac:dyDescent="0.2">
      <c r="A1435" s="25" t="s">
        <v>2885</v>
      </c>
      <c r="B1435" s="25"/>
      <c r="C1435" s="26" t="s">
        <v>2886</v>
      </c>
      <c r="D1435" s="27" t="s">
        <v>73</v>
      </c>
      <c r="E1435" s="28">
        <v>1007.3</v>
      </c>
      <c r="F1435" s="28">
        <v>56.11</v>
      </c>
      <c r="G1435" s="28">
        <v>1063.4100000000001</v>
      </c>
      <c r="H1435" s="2">
        <v>9</v>
      </c>
    </row>
    <row r="1436" spans="1:8" ht="30" x14ac:dyDescent="0.2">
      <c r="A1436" s="25" t="s">
        <v>2887</v>
      </c>
      <c r="B1436" s="25"/>
      <c r="C1436" s="26" t="s">
        <v>2888</v>
      </c>
      <c r="D1436" s="27" t="s">
        <v>73</v>
      </c>
      <c r="E1436" s="28">
        <v>1000.74</v>
      </c>
      <c r="F1436" s="28">
        <v>56.11</v>
      </c>
      <c r="G1436" s="28">
        <v>1056.8499999999999</v>
      </c>
      <c r="H1436" s="2">
        <v>9</v>
      </c>
    </row>
    <row r="1437" spans="1:8" ht="15" x14ac:dyDescent="0.2">
      <c r="A1437" s="25" t="s">
        <v>2889</v>
      </c>
      <c r="B1437" s="25"/>
      <c r="C1437" s="26" t="s">
        <v>2890</v>
      </c>
      <c r="D1437" s="27"/>
      <c r="E1437" s="28"/>
      <c r="F1437" s="28"/>
      <c r="G1437" s="28"/>
      <c r="H1437" s="2">
        <v>5</v>
      </c>
    </row>
    <row r="1438" spans="1:8" ht="30" x14ac:dyDescent="0.2">
      <c r="A1438" s="25" t="s">
        <v>2891</v>
      </c>
      <c r="B1438" s="25"/>
      <c r="C1438" s="26" t="s">
        <v>2892</v>
      </c>
      <c r="D1438" s="27" t="s">
        <v>73</v>
      </c>
      <c r="E1438" s="28">
        <v>411.63</v>
      </c>
      <c r="F1438" s="28">
        <v>112.2</v>
      </c>
      <c r="G1438" s="28">
        <v>523.83000000000004</v>
      </c>
      <c r="H1438" s="2">
        <v>9</v>
      </c>
    </row>
    <row r="1439" spans="1:8" ht="15" x14ac:dyDescent="0.2">
      <c r="A1439" s="25" t="s">
        <v>2893</v>
      </c>
      <c r="B1439" s="25"/>
      <c r="C1439" s="26" t="s">
        <v>2894</v>
      </c>
      <c r="D1439" s="27" t="s">
        <v>73</v>
      </c>
      <c r="E1439" s="28">
        <v>1003.7</v>
      </c>
      <c r="F1439" s="28">
        <v>112.2</v>
      </c>
      <c r="G1439" s="28">
        <v>1115.9000000000001</v>
      </c>
      <c r="H1439" s="2">
        <v>9</v>
      </c>
    </row>
    <row r="1440" spans="1:8" ht="15" x14ac:dyDescent="0.2">
      <c r="A1440" s="25" t="s">
        <v>2895</v>
      </c>
      <c r="B1440" s="25"/>
      <c r="C1440" s="26" t="s">
        <v>2896</v>
      </c>
      <c r="D1440" s="27" t="s">
        <v>73</v>
      </c>
      <c r="E1440" s="28">
        <v>1124.93</v>
      </c>
      <c r="F1440" s="28">
        <v>112.2</v>
      </c>
      <c r="G1440" s="28">
        <v>1237.1300000000001</v>
      </c>
      <c r="H1440" s="2">
        <v>9</v>
      </c>
    </row>
    <row r="1441" spans="1:8" ht="30" x14ac:dyDescent="0.2">
      <c r="A1441" s="25" t="s">
        <v>2897</v>
      </c>
      <c r="B1441" s="25"/>
      <c r="C1441" s="26" t="s">
        <v>2898</v>
      </c>
      <c r="D1441" s="27" t="s">
        <v>73</v>
      </c>
      <c r="E1441" s="28">
        <v>709.23</v>
      </c>
      <c r="F1441" s="28">
        <v>56.11</v>
      </c>
      <c r="G1441" s="28">
        <v>765.34</v>
      </c>
      <c r="H1441" s="2">
        <v>9</v>
      </c>
    </row>
    <row r="1442" spans="1:8" ht="30" x14ac:dyDescent="0.2">
      <c r="A1442" s="25" t="s">
        <v>2899</v>
      </c>
      <c r="B1442" s="25"/>
      <c r="C1442" s="26" t="s">
        <v>2900</v>
      </c>
      <c r="D1442" s="27" t="s">
        <v>73</v>
      </c>
      <c r="E1442" s="28">
        <v>495.89</v>
      </c>
      <c r="F1442" s="28">
        <v>112.2</v>
      </c>
      <c r="G1442" s="28">
        <v>608.09</v>
      </c>
      <c r="H1442" s="2">
        <v>9</v>
      </c>
    </row>
    <row r="1443" spans="1:8" ht="15" x14ac:dyDescent="0.2">
      <c r="A1443" s="25" t="s">
        <v>2901</v>
      </c>
      <c r="B1443" s="25"/>
      <c r="C1443" s="26" t="s">
        <v>2902</v>
      </c>
      <c r="D1443" s="27" t="s">
        <v>73</v>
      </c>
      <c r="E1443" s="28">
        <v>840.6</v>
      </c>
      <c r="F1443" s="28">
        <v>112.2</v>
      </c>
      <c r="G1443" s="28">
        <v>952.8</v>
      </c>
      <c r="H1443" s="2">
        <v>9</v>
      </c>
    </row>
    <row r="1444" spans="1:8" ht="30" x14ac:dyDescent="0.2">
      <c r="A1444" s="25" t="s">
        <v>2903</v>
      </c>
      <c r="B1444" s="25"/>
      <c r="C1444" s="26" t="s">
        <v>2904</v>
      </c>
      <c r="D1444" s="27" t="s">
        <v>73</v>
      </c>
      <c r="E1444" s="28">
        <v>553.67999999999995</v>
      </c>
      <c r="F1444" s="28">
        <v>112.2</v>
      </c>
      <c r="G1444" s="28">
        <v>665.88</v>
      </c>
      <c r="H1444" s="2">
        <v>9</v>
      </c>
    </row>
    <row r="1445" spans="1:8" ht="15" x14ac:dyDescent="0.2">
      <c r="A1445" s="25" t="s">
        <v>2905</v>
      </c>
      <c r="B1445" s="25"/>
      <c r="C1445" s="26" t="s">
        <v>2906</v>
      </c>
      <c r="D1445" s="27" t="s">
        <v>73</v>
      </c>
      <c r="E1445" s="28">
        <v>926.1</v>
      </c>
      <c r="F1445" s="28">
        <v>112.2</v>
      </c>
      <c r="G1445" s="28">
        <v>1038.3</v>
      </c>
      <c r="H1445" s="2">
        <v>9</v>
      </c>
    </row>
    <row r="1446" spans="1:8" ht="15" x14ac:dyDescent="0.2">
      <c r="A1446" s="25" t="s">
        <v>2907</v>
      </c>
      <c r="B1446" s="25"/>
      <c r="C1446" s="26" t="s">
        <v>2908</v>
      </c>
      <c r="D1446" s="27" t="s">
        <v>73</v>
      </c>
      <c r="E1446" s="28">
        <v>510.95</v>
      </c>
      <c r="F1446" s="28">
        <v>112.2</v>
      </c>
      <c r="G1446" s="28">
        <v>623.15</v>
      </c>
      <c r="H1446" s="2">
        <v>9</v>
      </c>
    </row>
    <row r="1447" spans="1:8" ht="30" x14ac:dyDescent="0.2">
      <c r="A1447" s="25" t="s">
        <v>2909</v>
      </c>
      <c r="B1447" s="25"/>
      <c r="C1447" s="26" t="s">
        <v>2910</v>
      </c>
      <c r="D1447" s="27" t="s">
        <v>73</v>
      </c>
      <c r="E1447" s="28">
        <v>657.7</v>
      </c>
      <c r="F1447" s="28">
        <v>112.2</v>
      </c>
      <c r="G1447" s="28">
        <v>769.9</v>
      </c>
      <c r="H1447" s="2">
        <v>9</v>
      </c>
    </row>
    <row r="1448" spans="1:8" ht="30" x14ac:dyDescent="0.2">
      <c r="A1448" s="25" t="s">
        <v>2911</v>
      </c>
      <c r="B1448" s="25"/>
      <c r="C1448" s="26" t="s">
        <v>2912</v>
      </c>
      <c r="D1448" s="27" t="s">
        <v>73</v>
      </c>
      <c r="E1448" s="28">
        <v>1162.73</v>
      </c>
      <c r="F1448" s="28">
        <v>56.11</v>
      </c>
      <c r="G1448" s="28">
        <v>1218.8399999999999</v>
      </c>
      <c r="H1448" s="2">
        <v>9</v>
      </c>
    </row>
    <row r="1449" spans="1:8" ht="30" x14ac:dyDescent="0.2">
      <c r="A1449" s="25" t="s">
        <v>2913</v>
      </c>
      <c r="B1449" s="25"/>
      <c r="C1449" s="26" t="s">
        <v>2914</v>
      </c>
      <c r="D1449" s="27" t="s">
        <v>73</v>
      </c>
      <c r="E1449" s="28">
        <v>959.86</v>
      </c>
      <c r="F1449" s="28">
        <v>56.11</v>
      </c>
      <c r="G1449" s="28">
        <v>1015.97</v>
      </c>
      <c r="H1449" s="2">
        <v>9</v>
      </c>
    </row>
    <row r="1450" spans="1:8" ht="30" x14ac:dyDescent="0.2">
      <c r="A1450" s="25" t="s">
        <v>2915</v>
      </c>
      <c r="B1450" s="25"/>
      <c r="C1450" s="26" t="s">
        <v>2916</v>
      </c>
      <c r="D1450" s="27" t="s">
        <v>73</v>
      </c>
      <c r="E1450" s="28">
        <v>1093.6099999999999</v>
      </c>
      <c r="F1450" s="28">
        <v>56.11</v>
      </c>
      <c r="G1450" s="28">
        <v>1149.72</v>
      </c>
      <c r="H1450" s="2">
        <v>9</v>
      </c>
    </row>
    <row r="1451" spans="1:8" ht="30" x14ac:dyDescent="0.2">
      <c r="A1451" s="25" t="s">
        <v>2917</v>
      </c>
      <c r="B1451" s="25"/>
      <c r="C1451" s="26" t="s">
        <v>2918</v>
      </c>
      <c r="D1451" s="27" t="s">
        <v>73</v>
      </c>
      <c r="E1451" s="28">
        <v>1253.1400000000001</v>
      </c>
      <c r="F1451" s="28">
        <v>56.11</v>
      </c>
      <c r="G1451" s="28">
        <v>1309.25</v>
      </c>
      <c r="H1451" s="2">
        <v>9</v>
      </c>
    </row>
    <row r="1452" spans="1:8" ht="30" x14ac:dyDescent="0.2">
      <c r="A1452" s="25" t="s">
        <v>2919</v>
      </c>
      <c r="B1452" s="25"/>
      <c r="C1452" s="26" t="s">
        <v>2920</v>
      </c>
      <c r="D1452" s="27" t="s">
        <v>73</v>
      </c>
      <c r="E1452" s="28">
        <v>1115.5899999999999</v>
      </c>
      <c r="F1452" s="28">
        <v>112.2</v>
      </c>
      <c r="G1452" s="28">
        <v>1227.79</v>
      </c>
      <c r="H1452" s="2">
        <v>9</v>
      </c>
    </row>
    <row r="1453" spans="1:8" ht="30" x14ac:dyDescent="0.2">
      <c r="A1453" s="25" t="s">
        <v>2921</v>
      </c>
      <c r="B1453" s="25"/>
      <c r="C1453" s="26" t="s">
        <v>2922</v>
      </c>
      <c r="D1453" s="27" t="s">
        <v>73</v>
      </c>
      <c r="E1453" s="28">
        <v>1240.04</v>
      </c>
      <c r="F1453" s="28">
        <v>112.2</v>
      </c>
      <c r="G1453" s="28">
        <v>1352.24</v>
      </c>
      <c r="H1453" s="2">
        <v>9</v>
      </c>
    </row>
    <row r="1454" spans="1:8" ht="15" x14ac:dyDescent="0.2">
      <c r="A1454" s="25" t="s">
        <v>2923</v>
      </c>
      <c r="B1454" s="25"/>
      <c r="C1454" s="26" t="s">
        <v>2924</v>
      </c>
      <c r="D1454" s="27"/>
      <c r="E1454" s="28"/>
      <c r="F1454" s="28"/>
      <c r="G1454" s="28"/>
      <c r="H1454" s="2">
        <v>5</v>
      </c>
    </row>
    <row r="1455" spans="1:8" ht="45" x14ac:dyDescent="0.2">
      <c r="A1455" s="25" t="s">
        <v>2925</v>
      </c>
      <c r="B1455" s="25"/>
      <c r="C1455" s="26" t="s">
        <v>2926</v>
      </c>
      <c r="D1455" s="27" t="s">
        <v>73</v>
      </c>
      <c r="E1455" s="28">
        <v>153.13999999999999</v>
      </c>
      <c r="F1455" s="28"/>
      <c r="G1455" s="28">
        <v>153.13999999999999</v>
      </c>
      <c r="H1455" s="2">
        <v>9</v>
      </c>
    </row>
    <row r="1456" spans="1:8" ht="15" x14ac:dyDescent="0.2">
      <c r="A1456" s="25" t="s">
        <v>2927</v>
      </c>
      <c r="B1456" s="25"/>
      <c r="C1456" s="26" t="s">
        <v>2928</v>
      </c>
      <c r="D1456" s="27"/>
      <c r="E1456" s="28"/>
      <c r="F1456" s="28"/>
      <c r="G1456" s="28"/>
      <c r="H1456" s="2">
        <v>2</v>
      </c>
    </row>
    <row r="1457" spans="1:8" ht="15" x14ac:dyDescent="0.2">
      <c r="A1457" s="25" t="s">
        <v>2929</v>
      </c>
      <c r="B1457" s="25"/>
      <c r="C1457" s="26" t="s">
        <v>2930</v>
      </c>
      <c r="D1457" s="27"/>
      <c r="E1457" s="28"/>
      <c r="F1457" s="28"/>
      <c r="G1457" s="28"/>
      <c r="H1457" s="2">
        <v>5</v>
      </c>
    </row>
    <row r="1458" spans="1:8" ht="15" x14ac:dyDescent="0.2">
      <c r="A1458" s="25" t="s">
        <v>2931</v>
      </c>
      <c r="B1458" s="25"/>
      <c r="C1458" s="26" t="s">
        <v>2932</v>
      </c>
      <c r="D1458" s="27" t="s">
        <v>73</v>
      </c>
      <c r="E1458" s="28">
        <v>107.45</v>
      </c>
      <c r="F1458" s="28">
        <v>17.920000000000002</v>
      </c>
      <c r="G1458" s="28">
        <v>125.37</v>
      </c>
      <c r="H1458" s="2">
        <v>9</v>
      </c>
    </row>
    <row r="1459" spans="1:8" ht="15" x14ac:dyDescent="0.2">
      <c r="A1459" s="25" t="s">
        <v>2933</v>
      </c>
      <c r="B1459" s="25"/>
      <c r="C1459" s="26" t="s">
        <v>2934</v>
      </c>
      <c r="D1459" s="27" t="s">
        <v>73</v>
      </c>
      <c r="E1459" s="28">
        <v>138.97999999999999</v>
      </c>
      <c r="F1459" s="28">
        <v>17.920000000000002</v>
      </c>
      <c r="G1459" s="28">
        <v>156.9</v>
      </c>
      <c r="H1459" s="2">
        <v>9</v>
      </c>
    </row>
    <row r="1460" spans="1:8" ht="15" x14ac:dyDescent="0.2">
      <c r="A1460" s="25" t="s">
        <v>2935</v>
      </c>
      <c r="B1460" s="25"/>
      <c r="C1460" s="26" t="s">
        <v>2936</v>
      </c>
      <c r="D1460" s="27" t="s">
        <v>73</v>
      </c>
      <c r="E1460" s="28">
        <v>139.13</v>
      </c>
      <c r="F1460" s="28">
        <v>17.920000000000002</v>
      </c>
      <c r="G1460" s="28">
        <v>157.05000000000001</v>
      </c>
      <c r="H1460" s="2">
        <v>9</v>
      </c>
    </row>
    <row r="1461" spans="1:8" ht="15" x14ac:dyDescent="0.2">
      <c r="A1461" s="25" t="s">
        <v>2937</v>
      </c>
      <c r="B1461" s="25"/>
      <c r="C1461" s="26" t="s">
        <v>2938</v>
      </c>
      <c r="D1461" s="27" t="s">
        <v>73</v>
      </c>
      <c r="E1461" s="28">
        <v>168.35</v>
      </c>
      <c r="F1461" s="28">
        <v>23.44</v>
      </c>
      <c r="G1461" s="28">
        <v>191.79</v>
      </c>
      <c r="H1461" s="2">
        <v>9</v>
      </c>
    </row>
    <row r="1462" spans="1:8" ht="15" x14ac:dyDescent="0.2">
      <c r="A1462" s="25" t="s">
        <v>2939</v>
      </c>
      <c r="B1462" s="25"/>
      <c r="C1462" s="26" t="s">
        <v>2940</v>
      </c>
      <c r="D1462" s="27" t="s">
        <v>73</v>
      </c>
      <c r="E1462" s="28">
        <v>389.82</v>
      </c>
      <c r="F1462" s="28">
        <v>23.44</v>
      </c>
      <c r="G1462" s="28">
        <v>413.26</v>
      </c>
      <c r="H1462" s="2">
        <v>9</v>
      </c>
    </row>
    <row r="1463" spans="1:8" ht="15" x14ac:dyDescent="0.2">
      <c r="A1463" s="25" t="s">
        <v>2941</v>
      </c>
      <c r="B1463" s="25"/>
      <c r="C1463" s="26" t="s">
        <v>2942</v>
      </c>
      <c r="D1463" s="27" t="s">
        <v>73</v>
      </c>
      <c r="E1463" s="28">
        <v>512.65</v>
      </c>
      <c r="F1463" s="28">
        <v>26.89</v>
      </c>
      <c r="G1463" s="28">
        <v>539.54</v>
      </c>
      <c r="H1463" s="2">
        <v>9</v>
      </c>
    </row>
    <row r="1464" spans="1:8" ht="15" x14ac:dyDescent="0.2">
      <c r="A1464" s="25" t="s">
        <v>2943</v>
      </c>
      <c r="B1464" s="25"/>
      <c r="C1464" s="26" t="s">
        <v>2944</v>
      </c>
      <c r="D1464" s="27" t="s">
        <v>73</v>
      </c>
      <c r="E1464" s="28">
        <v>550.59</v>
      </c>
      <c r="F1464" s="28">
        <v>28.29</v>
      </c>
      <c r="G1464" s="28">
        <v>578.88</v>
      </c>
      <c r="H1464" s="2">
        <v>9</v>
      </c>
    </row>
    <row r="1465" spans="1:8" ht="15" x14ac:dyDescent="0.2">
      <c r="A1465" s="25" t="s">
        <v>2945</v>
      </c>
      <c r="B1465" s="25"/>
      <c r="C1465" s="26" t="s">
        <v>2946</v>
      </c>
      <c r="D1465" s="27" t="s">
        <v>73</v>
      </c>
      <c r="E1465" s="28">
        <v>441.08</v>
      </c>
      <c r="F1465" s="28">
        <v>23.44</v>
      </c>
      <c r="G1465" s="28">
        <v>464.52</v>
      </c>
      <c r="H1465" s="2">
        <v>9</v>
      </c>
    </row>
    <row r="1466" spans="1:8" ht="15" x14ac:dyDescent="0.2">
      <c r="A1466" s="25" t="s">
        <v>2947</v>
      </c>
      <c r="B1466" s="25"/>
      <c r="C1466" s="26" t="s">
        <v>2948</v>
      </c>
      <c r="D1466" s="27" t="s">
        <v>73</v>
      </c>
      <c r="E1466" s="28">
        <v>268.66000000000003</v>
      </c>
      <c r="F1466" s="28">
        <v>23.44</v>
      </c>
      <c r="G1466" s="28">
        <v>292.10000000000002</v>
      </c>
      <c r="H1466" s="2">
        <v>9</v>
      </c>
    </row>
    <row r="1467" spans="1:8" ht="15" x14ac:dyDescent="0.2">
      <c r="A1467" s="25" t="s">
        <v>2949</v>
      </c>
      <c r="B1467" s="25"/>
      <c r="C1467" s="26" t="s">
        <v>2950</v>
      </c>
      <c r="D1467" s="27" t="s">
        <v>73</v>
      </c>
      <c r="E1467" s="28">
        <v>305.95999999999998</v>
      </c>
      <c r="F1467" s="28">
        <v>26.89</v>
      </c>
      <c r="G1467" s="28">
        <v>332.85</v>
      </c>
      <c r="H1467" s="2">
        <v>9</v>
      </c>
    </row>
    <row r="1468" spans="1:8" ht="15" x14ac:dyDescent="0.2">
      <c r="A1468" s="25" t="s">
        <v>2951</v>
      </c>
      <c r="B1468" s="25"/>
      <c r="C1468" s="26" t="s">
        <v>2952</v>
      </c>
      <c r="D1468" s="27" t="s">
        <v>73</v>
      </c>
      <c r="E1468" s="28">
        <v>396.66</v>
      </c>
      <c r="F1468" s="28">
        <v>28.29</v>
      </c>
      <c r="G1468" s="28">
        <v>424.95</v>
      </c>
      <c r="H1468" s="2">
        <v>9</v>
      </c>
    </row>
    <row r="1469" spans="1:8" ht="15" x14ac:dyDescent="0.2">
      <c r="A1469" s="25" t="s">
        <v>2953</v>
      </c>
      <c r="B1469" s="25"/>
      <c r="C1469" s="26" t="s">
        <v>2954</v>
      </c>
      <c r="D1469" s="27" t="s">
        <v>73</v>
      </c>
      <c r="E1469" s="28">
        <v>506.81</v>
      </c>
      <c r="F1469" s="28">
        <v>23.44</v>
      </c>
      <c r="G1469" s="28">
        <v>530.25</v>
      </c>
      <c r="H1469" s="2">
        <v>9</v>
      </c>
    </row>
    <row r="1470" spans="1:8" ht="15" x14ac:dyDescent="0.2">
      <c r="A1470" s="25" t="s">
        <v>2955</v>
      </c>
      <c r="B1470" s="25"/>
      <c r="C1470" s="26" t="s">
        <v>2956</v>
      </c>
      <c r="D1470" s="27" t="s">
        <v>73</v>
      </c>
      <c r="E1470" s="28">
        <v>142.11000000000001</v>
      </c>
      <c r="F1470" s="28">
        <v>17.920000000000002</v>
      </c>
      <c r="G1470" s="28">
        <v>160.03</v>
      </c>
      <c r="H1470" s="2">
        <v>9</v>
      </c>
    </row>
    <row r="1471" spans="1:8" ht="30" x14ac:dyDescent="0.2">
      <c r="A1471" s="25" t="s">
        <v>2957</v>
      </c>
      <c r="B1471" s="25"/>
      <c r="C1471" s="26" t="s">
        <v>2958</v>
      </c>
      <c r="D1471" s="27" t="s">
        <v>73</v>
      </c>
      <c r="E1471" s="28">
        <v>3906.55</v>
      </c>
      <c r="F1471" s="28"/>
      <c r="G1471" s="28">
        <v>3906.55</v>
      </c>
      <c r="H1471" s="2">
        <v>9</v>
      </c>
    </row>
    <row r="1472" spans="1:8" ht="30" x14ac:dyDescent="0.2">
      <c r="A1472" s="25" t="s">
        <v>2959</v>
      </c>
      <c r="B1472" s="25"/>
      <c r="C1472" s="26" t="s">
        <v>2960</v>
      </c>
      <c r="D1472" s="27" t="s">
        <v>73</v>
      </c>
      <c r="E1472" s="28">
        <v>5103.3599999999997</v>
      </c>
      <c r="F1472" s="28">
        <v>70.569999999999993</v>
      </c>
      <c r="G1472" s="28">
        <v>5173.93</v>
      </c>
      <c r="H1472" s="2">
        <v>9</v>
      </c>
    </row>
    <row r="1473" spans="1:8" ht="15" x14ac:dyDescent="0.2">
      <c r="A1473" s="25" t="s">
        <v>2961</v>
      </c>
      <c r="B1473" s="25"/>
      <c r="C1473" s="26" t="s">
        <v>2962</v>
      </c>
      <c r="D1473" s="27" t="s">
        <v>73</v>
      </c>
      <c r="E1473" s="28">
        <v>202.58</v>
      </c>
      <c r="F1473" s="28">
        <v>23.44</v>
      </c>
      <c r="G1473" s="28">
        <v>226.02</v>
      </c>
      <c r="H1473" s="2">
        <v>9</v>
      </c>
    </row>
    <row r="1474" spans="1:8" ht="15" x14ac:dyDescent="0.2">
      <c r="A1474" s="25" t="s">
        <v>2963</v>
      </c>
      <c r="B1474" s="25"/>
      <c r="C1474" s="26" t="s">
        <v>2964</v>
      </c>
      <c r="D1474" s="27"/>
      <c r="E1474" s="28"/>
      <c r="F1474" s="28"/>
      <c r="G1474" s="28"/>
      <c r="H1474" s="2">
        <v>5</v>
      </c>
    </row>
    <row r="1475" spans="1:8" ht="15" x14ac:dyDescent="0.2">
      <c r="A1475" s="25" t="s">
        <v>2965</v>
      </c>
      <c r="B1475" s="25"/>
      <c r="C1475" s="26" t="s">
        <v>2966</v>
      </c>
      <c r="D1475" s="27" t="s">
        <v>73</v>
      </c>
      <c r="E1475" s="28">
        <v>222.95</v>
      </c>
      <c r="F1475" s="28">
        <v>23.44</v>
      </c>
      <c r="G1475" s="28">
        <v>246.39</v>
      </c>
      <c r="H1475" s="2">
        <v>9</v>
      </c>
    </row>
    <row r="1476" spans="1:8" ht="15" x14ac:dyDescent="0.2">
      <c r="A1476" s="25" t="s">
        <v>2967</v>
      </c>
      <c r="B1476" s="25"/>
      <c r="C1476" s="26" t="s">
        <v>2968</v>
      </c>
      <c r="D1476" s="27" t="s">
        <v>73</v>
      </c>
      <c r="E1476" s="28">
        <v>244.34</v>
      </c>
      <c r="F1476" s="28">
        <v>26.89</v>
      </c>
      <c r="G1476" s="28">
        <v>271.23</v>
      </c>
      <c r="H1476" s="2">
        <v>9</v>
      </c>
    </row>
    <row r="1477" spans="1:8" ht="15" x14ac:dyDescent="0.2">
      <c r="A1477" s="25" t="s">
        <v>2969</v>
      </c>
      <c r="B1477" s="25"/>
      <c r="C1477" s="26" t="s">
        <v>2970</v>
      </c>
      <c r="D1477" s="27" t="s">
        <v>73</v>
      </c>
      <c r="E1477" s="28">
        <v>270.89</v>
      </c>
      <c r="F1477" s="28">
        <v>28.29</v>
      </c>
      <c r="G1477" s="28">
        <v>299.18</v>
      </c>
      <c r="H1477" s="2">
        <v>9</v>
      </c>
    </row>
    <row r="1478" spans="1:8" ht="15" x14ac:dyDescent="0.2">
      <c r="A1478" s="25" t="s">
        <v>2971</v>
      </c>
      <c r="B1478" s="25"/>
      <c r="C1478" s="26" t="s">
        <v>2972</v>
      </c>
      <c r="D1478" s="27" t="s">
        <v>73</v>
      </c>
      <c r="E1478" s="28">
        <v>276.14</v>
      </c>
      <c r="F1478" s="28">
        <v>23.43</v>
      </c>
      <c r="G1478" s="28">
        <v>299.57</v>
      </c>
      <c r="H1478" s="2">
        <v>9</v>
      </c>
    </row>
    <row r="1479" spans="1:8" ht="15" x14ac:dyDescent="0.2">
      <c r="A1479" s="25" t="s">
        <v>2973</v>
      </c>
      <c r="B1479" s="25"/>
      <c r="C1479" s="26" t="s">
        <v>2974</v>
      </c>
      <c r="D1479" s="27" t="s">
        <v>73</v>
      </c>
      <c r="E1479" s="28">
        <v>339.57</v>
      </c>
      <c r="F1479" s="28">
        <v>26.89</v>
      </c>
      <c r="G1479" s="28">
        <v>366.46</v>
      </c>
      <c r="H1479" s="2">
        <v>9</v>
      </c>
    </row>
    <row r="1480" spans="1:8" ht="15" x14ac:dyDescent="0.2">
      <c r="A1480" s="25" t="s">
        <v>2975</v>
      </c>
      <c r="B1480" s="25"/>
      <c r="C1480" s="26" t="s">
        <v>2976</v>
      </c>
      <c r="D1480" s="27" t="s">
        <v>73</v>
      </c>
      <c r="E1480" s="28">
        <v>426.57</v>
      </c>
      <c r="F1480" s="28">
        <v>28.29</v>
      </c>
      <c r="G1480" s="28">
        <v>454.86</v>
      </c>
      <c r="H1480" s="2">
        <v>9</v>
      </c>
    </row>
    <row r="1481" spans="1:8" ht="15" x14ac:dyDescent="0.2">
      <c r="A1481" s="25" t="s">
        <v>2977</v>
      </c>
      <c r="B1481" s="25"/>
      <c r="C1481" s="26" t="s">
        <v>2978</v>
      </c>
      <c r="D1481" s="27" t="s">
        <v>73</v>
      </c>
      <c r="E1481" s="28">
        <v>563.51</v>
      </c>
      <c r="F1481" s="28">
        <v>26.89</v>
      </c>
      <c r="G1481" s="28">
        <v>590.4</v>
      </c>
      <c r="H1481" s="2">
        <v>9</v>
      </c>
    </row>
    <row r="1482" spans="1:8" ht="15" x14ac:dyDescent="0.2">
      <c r="A1482" s="25" t="s">
        <v>2979</v>
      </c>
      <c r="B1482" s="25"/>
      <c r="C1482" s="26" t="s">
        <v>2980</v>
      </c>
      <c r="D1482" s="27" t="s">
        <v>73</v>
      </c>
      <c r="E1482" s="28">
        <v>470.2</v>
      </c>
      <c r="F1482" s="28">
        <v>28.29</v>
      </c>
      <c r="G1482" s="28">
        <v>498.49</v>
      </c>
      <c r="H1482" s="2">
        <v>9</v>
      </c>
    </row>
    <row r="1483" spans="1:8" ht="15" x14ac:dyDescent="0.2">
      <c r="A1483" s="25" t="s">
        <v>2981</v>
      </c>
      <c r="B1483" s="25"/>
      <c r="C1483" s="26" t="s">
        <v>2982</v>
      </c>
      <c r="D1483" s="27"/>
      <c r="E1483" s="28"/>
      <c r="F1483" s="28"/>
      <c r="G1483" s="28"/>
      <c r="H1483" s="2">
        <v>5</v>
      </c>
    </row>
    <row r="1484" spans="1:8" ht="15" x14ac:dyDescent="0.2">
      <c r="A1484" s="25" t="s">
        <v>2983</v>
      </c>
      <c r="B1484" s="25"/>
      <c r="C1484" s="26" t="s">
        <v>2984</v>
      </c>
      <c r="D1484" s="27" t="s">
        <v>73</v>
      </c>
      <c r="E1484" s="28">
        <v>486.89</v>
      </c>
      <c r="F1484" s="28">
        <v>26.89</v>
      </c>
      <c r="G1484" s="28">
        <v>513.78</v>
      </c>
      <c r="H1484" s="2">
        <v>9</v>
      </c>
    </row>
    <row r="1485" spans="1:8" ht="15" x14ac:dyDescent="0.2">
      <c r="A1485" s="25" t="s">
        <v>2985</v>
      </c>
      <c r="B1485" s="25"/>
      <c r="C1485" s="26" t="s">
        <v>2986</v>
      </c>
      <c r="D1485" s="27" t="s">
        <v>73</v>
      </c>
      <c r="E1485" s="28">
        <v>1160.94</v>
      </c>
      <c r="F1485" s="28">
        <v>35.85</v>
      </c>
      <c r="G1485" s="28">
        <v>1196.79</v>
      </c>
      <c r="H1485" s="2">
        <v>9</v>
      </c>
    </row>
    <row r="1486" spans="1:8" ht="15" x14ac:dyDescent="0.2">
      <c r="A1486" s="25" t="s">
        <v>2987</v>
      </c>
      <c r="B1486" s="25"/>
      <c r="C1486" s="26" t="s">
        <v>2988</v>
      </c>
      <c r="D1486" s="27" t="s">
        <v>73</v>
      </c>
      <c r="E1486" s="28">
        <v>538.27</v>
      </c>
      <c r="F1486" s="28">
        <v>26.89</v>
      </c>
      <c r="G1486" s="28">
        <v>565.16</v>
      </c>
      <c r="H1486" s="2">
        <v>9</v>
      </c>
    </row>
    <row r="1487" spans="1:8" ht="15" x14ac:dyDescent="0.2">
      <c r="A1487" s="25" t="s">
        <v>2989</v>
      </c>
      <c r="B1487" s="25"/>
      <c r="C1487" s="26" t="s">
        <v>2990</v>
      </c>
      <c r="D1487" s="27" t="s">
        <v>73</v>
      </c>
      <c r="E1487" s="28">
        <v>988.79</v>
      </c>
      <c r="F1487" s="28">
        <v>31.74</v>
      </c>
      <c r="G1487" s="28">
        <v>1020.53</v>
      </c>
      <c r="H1487" s="2">
        <v>9</v>
      </c>
    </row>
    <row r="1488" spans="1:8" ht="15" x14ac:dyDescent="0.2">
      <c r="A1488" s="25" t="s">
        <v>2991</v>
      </c>
      <c r="B1488" s="25"/>
      <c r="C1488" s="26" t="s">
        <v>2992</v>
      </c>
      <c r="D1488" s="27"/>
      <c r="E1488" s="28"/>
      <c r="F1488" s="28"/>
      <c r="G1488" s="28"/>
      <c r="H1488" s="2">
        <v>5</v>
      </c>
    </row>
    <row r="1489" spans="1:8" ht="15" x14ac:dyDescent="0.2">
      <c r="A1489" s="25" t="s">
        <v>2993</v>
      </c>
      <c r="B1489" s="25"/>
      <c r="C1489" s="26" t="s">
        <v>2994</v>
      </c>
      <c r="D1489" s="27" t="s">
        <v>73</v>
      </c>
      <c r="E1489" s="28">
        <v>513.91999999999996</v>
      </c>
      <c r="F1489" s="28"/>
      <c r="G1489" s="28">
        <v>513.91999999999996</v>
      </c>
      <c r="H1489" s="2">
        <v>9</v>
      </c>
    </row>
    <row r="1490" spans="1:8" ht="15" x14ac:dyDescent="0.2">
      <c r="A1490" s="25" t="s">
        <v>2995</v>
      </c>
      <c r="B1490" s="25"/>
      <c r="C1490" s="26" t="s">
        <v>2996</v>
      </c>
      <c r="D1490" s="27" t="s">
        <v>73</v>
      </c>
      <c r="E1490" s="28">
        <v>660.1</v>
      </c>
      <c r="F1490" s="28">
        <v>18.71</v>
      </c>
      <c r="G1490" s="28">
        <v>678.81</v>
      </c>
      <c r="H1490" s="2">
        <v>9</v>
      </c>
    </row>
    <row r="1491" spans="1:8" ht="15" x14ac:dyDescent="0.2">
      <c r="A1491" s="25" t="s">
        <v>2997</v>
      </c>
      <c r="B1491" s="25"/>
      <c r="C1491" s="26" t="s">
        <v>2998</v>
      </c>
      <c r="D1491" s="27"/>
      <c r="E1491" s="28"/>
      <c r="F1491" s="28"/>
      <c r="G1491" s="28"/>
      <c r="H1491" s="2">
        <v>5</v>
      </c>
    </row>
    <row r="1492" spans="1:8" ht="15" x14ac:dyDescent="0.2">
      <c r="A1492" s="25" t="s">
        <v>2999</v>
      </c>
      <c r="B1492" s="25"/>
      <c r="C1492" s="26" t="s">
        <v>3000</v>
      </c>
      <c r="D1492" s="27" t="s">
        <v>131</v>
      </c>
      <c r="E1492" s="28">
        <v>1.38</v>
      </c>
      <c r="F1492" s="28">
        <v>3.69</v>
      </c>
      <c r="G1492" s="28">
        <v>5.07</v>
      </c>
      <c r="H1492" s="2">
        <v>9</v>
      </c>
    </row>
    <row r="1493" spans="1:8" ht="30" x14ac:dyDescent="0.2">
      <c r="A1493" s="25" t="s">
        <v>3001</v>
      </c>
      <c r="B1493" s="25"/>
      <c r="C1493" s="26" t="s">
        <v>3002</v>
      </c>
      <c r="D1493" s="27" t="s">
        <v>73</v>
      </c>
      <c r="E1493" s="28">
        <v>6.88</v>
      </c>
      <c r="F1493" s="28">
        <v>49.2</v>
      </c>
      <c r="G1493" s="28">
        <v>56.08</v>
      </c>
      <c r="H1493" s="2">
        <v>9</v>
      </c>
    </row>
    <row r="1494" spans="1:8" ht="15" x14ac:dyDescent="0.2">
      <c r="A1494" s="25" t="s">
        <v>3003</v>
      </c>
      <c r="B1494" s="25"/>
      <c r="C1494" s="26" t="s">
        <v>3004</v>
      </c>
      <c r="D1494" s="27"/>
      <c r="E1494" s="28"/>
      <c r="F1494" s="28"/>
      <c r="G1494" s="28"/>
      <c r="H1494" s="2">
        <v>2</v>
      </c>
    </row>
    <row r="1495" spans="1:8" ht="15" x14ac:dyDescent="0.2">
      <c r="A1495" s="25" t="s">
        <v>3005</v>
      </c>
      <c r="B1495" s="25"/>
      <c r="C1495" s="26" t="s">
        <v>3006</v>
      </c>
      <c r="D1495" s="27"/>
      <c r="E1495" s="28"/>
      <c r="F1495" s="28"/>
      <c r="G1495" s="28"/>
      <c r="H1495" s="2">
        <v>5</v>
      </c>
    </row>
    <row r="1496" spans="1:8" ht="30" x14ac:dyDescent="0.2">
      <c r="A1496" s="25" t="s">
        <v>3007</v>
      </c>
      <c r="B1496" s="25"/>
      <c r="C1496" s="26" t="s">
        <v>3008</v>
      </c>
      <c r="D1496" s="27" t="s">
        <v>73</v>
      </c>
      <c r="E1496" s="28">
        <v>606.72</v>
      </c>
      <c r="F1496" s="28">
        <v>86.38</v>
      </c>
      <c r="G1496" s="28">
        <v>693.1</v>
      </c>
      <c r="H1496" s="2">
        <v>9</v>
      </c>
    </row>
    <row r="1497" spans="1:8" ht="30" x14ac:dyDescent="0.2">
      <c r="A1497" s="25" t="s">
        <v>3009</v>
      </c>
      <c r="B1497" s="25"/>
      <c r="C1497" s="26" t="s">
        <v>3010</v>
      </c>
      <c r="D1497" s="27" t="s">
        <v>73</v>
      </c>
      <c r="E1497" s="28">
        <v>478.01</v>
      </c>
      <c r="F1497" s="28">
        <v>86.38</v>
      </c>
      <c r="G1497" s="28">
        <v>564.39</v>
      </c>
      <c r="H1497" s="2">
        <v>9</v>
      </c>
    </row>
    <row r="1498" spans="1:8" ht="30" x14ac:dyDescent="0.2">
      <c r="A1498" s="25" t="s">
        <v>3011</v>
      </c>
      <c r="B1498" s="25"/>
      <c r="C1498" s="26" t="s">
        <v>3012</v>
      </c>
      <c r="D1498" s="27" t="s">
        <v>73</v>
      </c>
      <c r="E1498" s="28">
        <v>778.66</v>
      </c>
      <c r="F1498" s="28">
        <v>86.38</v>
      </c>
      <c r="G1498" s="28">
        <v>865.04</v>
      </c>
      <c r="H1498" s="2">
        <v>9</v>
      </c>
    </row>
    <row r="1499" spans="1:8" ht="15" x14ac:dyDescent="0.2">
      <c r="A1499" s="25" t="s">
        <v>3013</v>
      </c>
      <c r="B1499" s="25"/>
      <c r="C1499" s="26" t="s">
        <v>3014</v>
      </c>
      <c r="D1499" s="27" t="s">
        <v>73</v>
      </c>
      <c r="E1499" s="28">
        <v>78.61</v>
      </c>
      <c r="F1499" s="28">
        <v>86.38</v>
      </c>
      <c r="G1499" s="28">
        <v>164.99</v>
      </c>
      <c r="H1499" s="2">
        <v>9</v>
      </c>
    </row>
    <row r="1500" spans="1:8" ht="15" x14ac:dyDescent="0.2">
      <c r="A1500" s="25" t="s">
        <v>3015</v>
      </c>
      <c r="B1500" s="25"/>
      <c r="C1500" s="26" t="s">
        <v>3016</v>
      </c>
      <c r="D1500" s="27"/>
      <c r="E1500" s="28"/>
      <c r="F1500" s="28"/>
      <c r="G1500" s="28"/>
      <c r="H1500" s="2">
        <v>5</v>
      </c>
    </row>
    <row r="1501" spans="1:8" ht="30" x14ac:dyDescent="0.2">
      <c r="A1501" s="25" t="s">
        <v>3017</v>
      </c>
      <c r="B1501" s="25"/>
      <c r="C1501" s="26" t="s">
        <v>3018</v>
      </c>
      <c r="D1501" s="27" t="s">
        <v>73</v>
      </c>
      <c r="E1501" s="28">
        <v>183.27</v>
      </c>
      <c r="F1501" s="28">
        <v>49.2</v>
      </c>
      <c r="G1501" s="28">
        <v>232.47</v>
      </c>
      <c r="H1501" s="2">
        <v>9</v>
      </c>
    </row>
    <row r="1502" spans="1:8" ht="15" x14ac:dyDescent="0.2">
      <c r="A1502" s="25" t="s">
        <v>3019</v>
      </c>
      <c r="B1502" s="25"/>
      <c r="C1502" s="26" t="s">
        <v>3020</v>
      </c>
      <c r="D1502" s="27"/>
      <c r="E1502" s="28"/>
      <c r="F1502" s="28"/>
      <c r="G1502" s="28"/>
      <c r="H1502" s="2">
        <v>5</v>
      </c>
    </row>
    <row r="1503" spans="1:8" ht="15" x14ac:dyDescent="0.2">
      <c r="A1503" s="25" t="s">
        <v>3021</v>
      </c>
      <c r="B1503" s="25"/>
      <c r="C1503" s="26" t="s">
        <v>3022</v>
      </c>
      <c r="D1503" s="27" t="s">
        <v>73</v>
      </c>
      <c r="E1503" s="28">
        <v>2531.94</v>
      </c>
      <c r="F1503" s="28">
        <v>85.34</v>
      </c>
      <c r="G1503" s="28">
        <v>2617.2800000000002</v>
      </c>
      <c r="H1503" s="2">
        <v>9</v>
      </c>
    </row>
    <row r="1504" spans="1:8" ht="45" x14ac:dyDescent="0.2">
      <c r="A1504" s="25" t="s">
        <v>3023</v>
      </c>
      <c r="B1504" s="25"/>
      <c r="C1504" s="26" t="s">
        <v>3024</v>
      </c>
      <c r="D1504" s="27" t="s">
        <v>131</v>
      </c>
      <c r="E1504" s="28">
        <v>366.96</v>
      </c>
      <c r="F1504" s="28">
        <v>69</v>
      </c>
      <c r="G1504" s="28">
        <v>435.96</v>
      </c>
      <c r="H1504" s="2">
        <v>9</v>
      </c>
    </row>
    <row r="1505" spans="1:8" ht="30" x14ac:dyDescent="0.2">
      <c r="A1505" s="25" t="s">
        <v>3025</v>
      </c>
      <c r="B1505" s="25"/>
      <c r="C1505" s="26" t="s">
        <v>3026</v>
      </c>
      <c r="D1505" s="27" t="s">
        <v>131</v>
      </c>
      <c r="E1505" s="28">
        <v>84.53</v>
      </c>
      <c r="F1505" s="28">
        <v>22.44</v>
      </c>
      <c r="G1505" s="28">
        <v>106.97</v>
      </c>
      <c r="H1505" s="2">
        <v>9</v>
      </c>
    </row>
    <row r="1506" spans="1:8" ht="30" x14ac:dyDescent="0.2">
      <c r="A1506" s="25" t="s">
        <v>3027</v>
      </c>
      <c r="B1506" s="25"/>
      <c r="C1506" s="26" t="s">
        <v>3028</v>
      </c>
      <c r="D1506" s="27" t="s">
        <v>131</v>
      </c>
      <c r="E1506" s="28">
        <v>107.45</v>
      </c>
      <c r="F1506" s="28">
        <v>10.27</v>
      </c>
      <c r="G1506" s="28">
        <v>117.72</v>
      </c>
      <c r="H1506" s="2">
        <v>9</v>
      </c>
    </row>
    <row r="1507" spans="1:8" ht="15" x14ac:dyDescent="0.2">
      <c r="A1507" s="25" t="s">
        <v>3029</v>
      </c>
      <c r="B1507" s="25"/>
      <c r="C1507" s="26" t="s">
        <v>3030</v>
      </c>
      <c r="D1507" s="27" t="s">
        <v>131</v>
      </c>
      <c r="E1507" s="28">
        <v>72.45</v>
      </c>
      <c r="F1507" s="28">
        <v>5.61</v>
      </c>
      <c r="G1507" s="28">
        <v>78.06</v>
      </c>
      <c r="H1507" s="2">
        <v>9</v>
      </c>
    </row>
    <row r="1508" spans="1:8" ht="30" x14ac:dyDescent="0.2">
      <c r="A1508" s="25" t="s">
        <v>3031</v>
      </c>
      <c r="B1508" s="25"/>
      <c r="C1508" s="26" t="s">
        <v>3032</v>
      </c>
      <c r="D1508" s="27" t="s">
        <v>131</v>
      </c>
      <c r="E1508" s="28">
        <v>164.66</v>
      </c>
      <c r="F1508" s="28">
        <v>61.17</v>
      </c>
      <c r="G1508" s="28">
        <v>225.83</v>
      </c>
      <c r="H1508" s="2">
        <v>9</v>
      </c>
    </row>
    <row r="1509" spans="1:8" ht="30" x14ac:dyDescent="0.2">
      <c r="A1509" s="25" t="s">
        <v>3033</v>
      </c>
      <c r="B1509" s="25"/>
      <c r="C1509" s="26" t="s">
        <v>3034</v>
      </c>
      <c r="D1509" s="27" t="s">
        <v>131</v>
      </c>
      <c r="E1509" s="28">
        <v>128.79</v>
      </c>
      <c r="F1509" s="28">
        <v>31.24</v>
      </c>
      <c r="G1509" s="28">
        <v>160.03</v>
      </c>
      <c r="H1509" s="2">
        <v>9</v>
      </c>
    </row>
    <row r="1510" spans="1:8" ht="15" x14ac:dyDescent="0.2">
      <c r="A1510" s="25" t="s">
        <v>3035</v>
      </c>
      <c r="B1510" s="25"/>
      <c r="C1510" s="26" t="s">
        <v>3036</v>
      </c>
      <c r="D1510" s="27"/>
      <c r="E1510" s="28"/>
      <c r="F1510" s="28"/>
      <c r="G1510" s="28"/>
      <c r="H1510" s="2">
        <v>2</v>
      </c>
    </row>
    <row r="1511" spans="1:8" ht="15" x14ac:dyDescent="0.2">
      <c r="A1511" s="25" t="s">
        <v>3037</v>
      </c>
      <c r="B1511" s="25"/>
      <c r="C1511" s="26" t="s">
        <v>3038</v>
      </c>
      <c r="D1511" s="27"/>
      <c r="E1511" s="28"/>
      <c r="F1511" s="28"/>
      <c r="G1511" s="28"/>
      <c r="H1511" s="2">
        <v>5</v>
      </c>
    </row>
    <row r="1512" spans="1:8" ht="30" x14ac:dyDescent="0.2">
      <c r="A1512" s="25" t="s">
        <v>3039</v>
      </c>
      <c r="B1512" s="25"/>
      <c r="C1512" s="26" t="s">
        <v>3040</v>
      </c>
      <c r="D1512" s="27" t="s">
        <v>334</v>
      </c>
      <c r="E1512" s="28">
        <v>349.15</v>
      </c>
      <c r="F1512" s="28">
        <v>56.11</v>
      </c>
      <c r="G1512" s="28">
        <v>405.26</v>
      </c>
      <c r="H1512" s="2">
        <v>9</v>
      </c>
    </row>
    <row r="1513" spans="1:8" ht="30" x14ac:dyDescent="0.2">
      <c r="A1513" s="25" t="s">
        <v>3041</v>
      </c>
      <c r="B1513" s="25"/>
      <c r="C1513" s="26" t="s">
        <v>3042</v>
      </c>
      <c r="D1513" s="27" t="s">
        <v>334</v>
      </c>
      <c r="E1513" s="28">
        <v>637.27</v>
      </c>
      <c r="F1513" s="28">
        <v>74.8</v>
      </c>
      <c r="G1513" s="28">
        <v>712.07</v>
      </c>
      <c r="H1513" s="2">
        <v>9</v>
      </c>
    </row>
    <row r="1514" spans="1:8" ht="30" x14ac:dyDescent="0.2">
      <c r="A1514" s="25" t="s">
        <v>3043</v>
      </c>
      <c r="B1514" s="25"/>
      <c r="C1514" s="26" t="s">
        <v>3044</v>
      </c>
      <c r="D1514" s="27" t="s">
        <v>334</v>
      </c>
      <c r="E1514" s="28">
        <v>249.34</v>
      </c>
      <c r="F1514" s="28">
        <v>56.11</v>
      </c>
      <c r="G1514" s="28">
        <v>305.45</v>
      </c>
      <c r="H1514" s="2">
        <v>9</v>
      </c>
    </row>
    <row r="1515" spans="1:8" ht="30" x14ac:dyDescent="0.2">
      <c r="A1515" s="25" t="s">
        <v>3045</v>
      </c>
      <c r="B1515" s="25"/>
      <c r="C1515" s="26" t="s">
        <v>3046</v>
      </c>
      <c r="D1515" s="27" t="s">
        <v>334</v>
      </c>
      <c r="E1515" s="28">
        <v>491.59</v>
      </c>
      <c r="F1515" s="28">
        <v>74.8</v>
      </c>
      <c r="G1515" s="28">
        <v>566.39</v>
      </c>
      <c r="H1515" s="2">
        <v>9</v>
      </c>
    </row>
    <row r="1516" spans="1:8" ht="30" x14ac:dyDescent="0.2">
      <c r="A1516" s="25" t="s">
        <v>3047</v>
      </c>
      <c r="B1516" s="25"/>
      <c r="C1516" s="26" t="s">
        <v>3048</v>
      </c>
      <c r="D1516" s="27" t="s">
        <v>334</v>
      </c>
      <c r="E1516" s="28">
        <v>208.77</v>
      </c>
      <c r="F1516" s="28">
        <v>56.11</v>
      </c>
      <c r="G1516" s="28">
        <v>264.88</v>
      </c>
      <c r="H1516" s="2">
        <v>9</v>
      </c>
    </row>
    <row r="1517" spans="1:8" ht="30" x14ac:dyDescent="0.2">
      <c r="A1517" s="25" t="s">
        <v>3049</v>
      </c>
      <c r="B1517" s="25"/>
      <c r="C1517" s="26" t="s">
        <v>3050</v>
      </c>
      <c r="D1517" s="27" t="s">
        <v>334</v>
      </c>
      <c r="E1517" s="28">
        <v>266.01</v>
      </c>
      <c r="F1517" s="28"/>
      <c r="G1517" s="28">
        <v>266.01</v>
      </c>
      <c r="H1517" s="2">
        <v>9</v>
      </c>
    </row>
    <row r="1518" spans="1:8" ht="30" x14ac:dyDescent="0.2">
      <c r="A1518" s="25" t="s">
        <v>3051</v>
      </c>
      <c r="B1518" s="25"/>
      <c r="C1518" s="26" t="s">
        <v>3052</v>
      </c>
      <c r="D1518" s="27" t="s">
        <v>334</v>
      </c>
      <c r="E1518" s="28">
        <v>417.53</v>
      </c>
      <c r="F1518" s="28"/>
      <c r="G1518" s="28">
        <v>417.53</v>
      </c>
      <c r="H1518" s="2">
        <v>9</v>
      </c>
    </row>
    <row r="1519" spans="1:8" ht="30" x14ac:dyDescent="0.2">
      <c r="A1519" s="25" t="s">
        <v>3053</v>
      </c>
      <c r="B1519" s="25"/>
      <c r="C1519" s="26" t="s">
        <v>3054</v>
      </c>
      <c r="D1519" s="27" t="s">
        <v>21</v>
      </c>
      <c r="E1519" s="28">
        <v>373.22</v>
      </c>
      <c r="F1519" s="28">
        <v>62.21</v>
      </c>
      <c r="G1519" s="28">
        <v>435.43</v>
      </c>
      <c r="H1519" s="2">
        <v>9</v>
      </c>
    </row>
    <row r="1520" spans="1:8" ht="30" x14ac:dyDescent="0.2">
      <c r="A1520" s="25" t="s">
        <v>3055</v>
      </c>
      <c r="B1520" s="25"/>
      <c r="C1520" s="26" t="s">
        <v>3056</v>
      </c>
      <c r="D1520" s="27" t="s">
        <v>334</v>
      </c>
      <c r="E1520" s="28">
        <v>483.31</v>
      </c>
      <c r="F1520" s="28">
        <v>62.21</v>
      </c>
      <c r="G1520" s="28">
        <v>545.52</v>
      </c>
      <c r="H1520" s="2">
        <v>9</v>
      </c>
    </row>
    <row r="1521" spans="1:8" ht="30" x14ac:dyDescent="0.2">
      <c r="A1521" s="25" t="s">
        <v>3057</v>
      </c>
      <c r="B1521" s="25"/>
      <c r="C1521" s="26" t="s">
        <v>3058</v>
      </c>
      <c r="D1521" s="27" t="s">
        <v>21</v>
      </c>
      <c r="E1521" s="28">
        <v>316.99</v>
      </c>
      <c r="F1521" s="28">
        <v>17.54</v>
      </c>
      <c r="G1521" s="28">
        <v>334.53</v>
      </c>
      <c r="H1521" s="2">
        <v>9</v>
      </c>
    </row>
    <row r="1522" spans="1:8" ht="30" x14ac:dyDescent="0.2">
      <c r="A1522" s="25" t="s">
        <v>3059</v>
      </c>
      <c r="B1522" s="25"/>
      <c r="C1522" s="26" t="s">
        <v>3060</v>
      </c>
      <c r="D1522" s="27" t="s">
        <v>21</v>
      </c>
      <c r="E1522" s="28">
        <v>298.2</v>
      </c>
      <c r="F1522" s="28">
        <v>17.54</v>
      </c>
      <c r="G1522" s="28">
        <v>315.74</v>
      </c>
      <c r="H1522" s="2">
        <v>9</v>
      </c>
    </row>
    <row r="1523" spans="1:8" ht="30" x14ac:dyDescent="0.2">
      <c r="A1523" s="25" t="s">
        <v>3061</v>
      </c>
      <c r="B1523" s="25"/>
      <c r="C1523" s="26" t="s">
        <v>3062</v>
      </c>
      <c r="D1523" s="27" t="s">
        <v>21</v>
      </c>
      <c r="E1523" s="28">
        <v>2573.2199999999998</v>
      </c>
      <c r="F1523" s="28">
        <v>43.85</v>
      </c>
      <c r="G1523" s="28">
        <v>2617.0700000000002</v>
      </c>
      <c r="H1523" s="2">
        <v>9</v>
      </c>
    </row>
    <row r="1524" spans="1:8" ht="30" x14ac:dyDescent="0.2">
      <c r="A1524" s="25" t="s">
        <v>3063</v>
      </c>
      <c r="B1524" s="25"/>
      <c r="C1524" s="26" t="s">
        <v>3064</v>
      </c>
      <c r="D1524" s="27" t="s">
        <v>21</v>
      </c>
      <c r="E1524" s="28">
        <v>445.54</v>
      </c>
      <c r="F1524" s="28">
        <v>32.89</v>
      </c>
      <c r="G1524" s="28">
        <v>478.43</v>
      </c>
      <c r="H1524" s="2">
        <v>9</v>
      </c>
    </row>
    <row r="1525" spans="1:8" ht="15" x14ac:dyDescent="0.2">
      <c r="A1525" s="25" t="s">
        <v>3065</v>
      </c>
      <c r="B1525" s="25"/>
      <c r="C1525" s="26" t="s">
        <v>3066</v>
      </c>
      <c r="D1525" s="27" t="s">
        <v>21</v>
      </c>
      <c r="E1525" s="28">
        <v>28.54</v>
      </c>
      <c r="F1525" s="28">
        <v>11.22</v>
      </c>
      <c r="G1525" s="28">
        <v>39.76</v>
      </c>
      <c r="H1525" s="2">
        <v>9</v>
      </c>
    </row>
    <row r="1526" spans="1:8" ht="30" x14ac:dyDescent="0.2">
      <c r="A1526" s="25" t="s">
        <v>3067</v>
      </c>
      <c r="B1526" s="25"/>
      <c r="C1526" s="26" t="s">
        <v>3068</v>
      </c>
      <c r="D1526" s="27" t="s">
        <v>21</v>
      </c>
      <c r="E1526" s="28">
        <v>1010.16</v>
      </c>
      <c r="F1526" s="28">
        <v>43.85</v>
      </c>
      <c r="G1526" s="28">
        <v>1054.01</v>
      </c>
      <c r="H1526" s="2">
        <v>9</v>
      </c>
    </row>
    <row r="1527" spans="1:8" ht="30" x14ac:dyDescent="0.2">
      <c r="A1527" s="25" t="s">
        <v>3069</v>
      </c>
      <c r="B1527" s="25"/>
      <c r="C1527" s="26" t="s">
        <v>3070</v>
      </c>
      <c r="D1527" s="27" t="s">
        <v>21</v>
      </c>
      <c r="E1527" s="28">
        <v>1000.89</v>
      </c>
      <c r="F1527" s="28">
        <v>87.7</v>
      </c>
      <c r="G1527" s="28">
        <v>1088.5899999999999</v>
      </c>
      <c r="H1527" s="2">
        <v>9</v>
      </c>
    </row>
    <row r="1528" spans="1:8" ht="30" x14ac:dyDescent="0.2">
      <c r="A1528" s="25" t="s">
        <v>3071</v>
      </c>
      <c r="B1528" s="25"/>
      <c r="C1528" s="26" t="s">
        <v>3072</v>
      </c>
      <c r="D1528" s="27" t="s">
        <v>21</v>
      </c>
      <c r="E1528" s="28">
        <v>328.44</v>
      </c>
      <c r="F1528" s="28">
        <v>56.11</v>
      </c>
      <c r="G1528" s="28">
        <v>384.55</v>
      </c>
      <c r="H1528" s="2">
        <v>9</v>
      </c>
    </row>
    <row r="1529" spans="1:8" ht="15" x14ac:dyDescent="0.2">
      <c r="A1529" s="25" t="s">
        <v>3073</v>
      </c>
      <c r="B1529" s="25"/>
      <c r="C1529" s="26" t="s">
        <v>3074</v>
      </c>
      <c r="D1529" s="27"/>
      <c r="E1529" s="28"/>
      <c r="F1529" s="28"/>
      <c r="G1529" s="28"/>
      <c r="H1529" s="2">
        <v>5</v>
      </c>
    </row>
    <row r="1530" spans="1:8" ht="30" x14ac:dyDescent="0.2">
      <c r="A1530" s="25" t="s">
        <v>3075</v>
      </c>
      <c r="B1530" s="25"/>
      <c r="C1530" s="26" t="s">
        <v>3076</v>
      </c>
      <c r="D1530" s="27" t="s">
        <v>21</v>
      </c>
      <c r="E1530" s="28">
        <v>20.59</v>
      </c>
      <c r="F1530" s="28"/>
      <c r="G1530" s="28">
        <v>20.59</v>
      </c>
      <c r="H1530" s="2">
        <v>9</v>
      </c>
    </row>
    <row r="1531" spans="1:8" ht="30" x14ac:dyDescent="0.2">
      <c r="A1531" s="25" t="s">
        <v>3077</v>
      </c>
      <c r="B1531" s="25"/>
      <c r="C1531" s="26" t="s">
        <v>3078</v>
      </c>
      <c r="D1531" s="27" t="s">
        <v>21</v>
      </c>
      <c r="E1531" s="28">
        <v>29.59</v>
      </c>
      <c r="F1531" s="28"/>
      <c r="G1531" s="28">
        <v>29.59</v>
      </c>
      <c r="H1531" s="2">
        <v>9</v>
      </c>
    </row>
    <row r="1532" spans="1:8" ht="15" x14ac:dyDescent="0.2">
      <c r="A1532" s="25" t="s">
        <v>3079</v>
      </c>
      <c r="B1532" s="25"/>
      <c r="C1532" s="26" t="s">
        <v>3080</v>
      </c>
      <c r="D1532" s="27" t="s">
        <v>21</v>
      </c>
      <c r="E1532" s="28">
        <v>52.34</v>
      </c>
      <c r="F1532" s="28"/>
      <c r="G1532" s="28">
        <v>52.34</v>
      </c>
      <c r="H1532" s="2">
        <v>9</v>
      </c>
    </row>
    <row r="1533" spans="1:8" ht="30" x14ac:dyDescent="0.2">
      <c r="A1533" s="25" t="s">
        <v>3081</v>
      </c>
      <c r="B1533" s="25"/>
      <c r="C1533" s="26" t="s">
        <v>3082</v>
      </c>
      <c r="D1533" s="27" t="s">
        <v>21</v>
      </c>
      <c r="E1533" s="28">
        <v>187.9</v>
      </c>
      <c r="F1533" s="28"/>
      <c r="G1533" s="28">
        <v>187.9</v>
      </c>
      <c r="H1533" s="2">
        <v>9</v>
      </c>
    </row>
    <row r="1534" spans="1:8" ht="15" x14ac:dyDescent="0.2">
      <c r="A1534" s="25" t="s">
        <v>3083</v>
      </c>
      <c r="B1534" s="25"/>
      <c r="C1534" s="26" t="s">
        <v>3084</v>
      </c>
      <c r="D1534" s="27" t="s">
        <v>21</v>
      </c>
      <c r="E1534" s="28">
        <v>83.47</v>
      </c>
      <c r="F1534" s="28"/>
      <c r="G1534" s="28">
        <v>83.47</v>
      </c>
      <c r="H1534" s="2">
        <v>9</v>
      </c>
    </row>
    <row r="1535" spans="1:8" ht="15" x14ac:dyDescent="0.2">
      <c r="A1535" s="25" t="s">
        <v>3085</v>
      </c>
      <c r="B1535" s="25"/>
      <c r="C1535" s="26" t="s">
        <v>3086</v>
      </c>
      <c r="D1535" s="27"/>
      <c r="E1535" s="28"/>
      <c r="F1535" s="28"/>
      <c r="G1535" s="28"/>
      <c r="H1535" s="2">
        <v>5</v>
      </c>
    </row>
    <row r="1536" spans="1:8" ht="15" x14ac:dyDescent="0.2">
      <c r="A1536" s="25" t="s">
        <v>3087</v>
      </c>
      <c r="B1536" s="25"/>
      <c r="C1536" s="26" t="s">
        <v>3088</v>
      </c>
      <c r="D1536" s="27" t="s">
        <v>21</v>
      </c>
      <c r="E1536" s="28"/>
      <c r="F1536" s="28">
        <v>56.11</v>
      </c>
      <c r="G1536" s="28">
        <v>56.11</v>
      </c>
      <c r="H1536" s="2">
        <v>9</v>
      </c>
    </row>
    <row r="1537" spans="1:8" ht="15" x14ac:dyDescent="0.2">
      <c r="A1537" s="25" t="s">
        <v>3089</v>
      </c>
      <c r="B1537" s="25"/>
      <c r="C1537" s="26" t="s">
        <v>3090</v>
      </c>
      <c r="D1537" s="27" t="s">
        <v>21</v>
      </c>
      <c r="E1537" s="28">
        <v>886.32</v>
      </c>
      <c r="F1537" s="28">
        <v>43.85</v>
      </c>
      <c r="G1537" s="28">
        <v>930.17</v>
      </c>
      <c r="H1537" s="2">
        <v>9</v>
      </c>
    </row>
    <row r="1538" spans="1:8" ht="15" x14ac:dyDescent="0.2">
      <c r="A1538" s="25" t="s">
        <v>3091</v>
      </c>
      <c r="B1538" s="25"/>
      <c r="C1538" s="26" t="s">
        <v>3092</v>
      </c>
      <c r="D1538" s="27" t="s">
        <v>21</v>
      </c>
      <c r="E1538" s="28"/>
      <c r="F1538" s="28">
        <v>48.24</v>
      </c>
      <c r="G1538" s="28">
        <v>48.24</v>
      </c>
      <c r="H1538" s="2">
        <v>9</v>
      </c>
    </row>
    <row r="1539" spans="1:8" ht="30" x14ac:dyDescent="0.2">
      <c r="A1539" s="25" t="s">
        <v>3093</v>
      </c>
      <c r="B1539" s="25"/>
      <c r="C1539" s="26" t="s">
        <v>3094</v>
      </c>
      <c r="D1539" s="27" t="s">
        <v>334</v>
      </c>
      <c r="E1539" s="28">
        <v>1298.02</v>
      </c>
      <c r="F1539" s="28">
        <v>57</v>
      </c>
      <c r="G1539" s="28">
        <v>1355.02</v>
      </c>
      <c r="H1539" s="2">
        <v>9</v>
      </c>
    </row>
    <row r="1540" spans="1:8" ht="15" x14ac:dyDescent="0.2">
      <c r="A1540" s="25" t="s">
        <v>3095</v>
      </c>
      <c r="B1540" s="25"/>
      <c r="C1540" s="26" t="s">
        <v>3096</v>
      </c>
      <c r="D1540" s="27" t="s">
        <v>21</v>
      </c>
      <c r="E1540" s="28"/>
      <c r="F1540" s="28">
        <v>6.36</v>
      </c>
      <c r="G1540" s="28">
        <v>6.36</v>
      </c>
      <c r="H1540" s="2">
        <v>9</v>
      </c>
    </row>
    <row r="1541" spans="1:8" ht="15" x14ac:dyDescent="0.2">
      <c r="A1541" s="25" t="s">
        <v>3097</v>
      </c>
      <c r="B1541" s="25"/>
      <c r="C1541" s="26" t="s">
        <v>3098</v>
      </c>
      <c r="D1541" s="27" t="s">
        <v>334</v>
      </c>
      <c r="E1541" s="28">
        <v>477.17</v>
      </c>
      <c r="F1541" s="28">
        <v>112.2</v>
      </c>
      <c r="G1541" s="28">
        <v>589.37</v>
      </c>
      <c r="H1541" s="2">
        <v>9</v>
      </c>
    </row>
    <row r="1542" spans="1:8" ht="30" x14ac:dyDescent="0.2">
      <c r="A1542" s="25" t="s">
        <v>3099</v>
      </c>
      <c r="B1542" s="25"/>
      <c r="C1542" s="26" t="s">
        <v>3100</v>
      </c>
      <c r="D1542" s="27" t="s">
        <v>21</v>
      </c>
      <c r="E1542" s="28">
        <v>153.76</v>
      </c>
      <c r="F1542" s="28">
        <v>21.25</v>
      </c>
      <c r="G1542" s="28">
        <v>175.01</v>
      </c>
      <c r="H1542" s="2">
        <v>9</v>
      </c>
    </row>
    <row r="1543" spans="1:8" ht="30" x14ac:dyDescent="0.2">
      <c r="A1543" s="25" t="s">
        <v>3101</v>
      </c>
      <c r="B1543" s="25"/>
      <c r="C1543" s="26" t="s">
        <v>3102</v>
      </c>
      <c r="D1543" s="27" t="s">
        <v>334</v>
      </c>
      <c r="E1543" s="28">
        <v>4150.58</v>
      </c>
      <c r="F1543" s="28">
        <v>131.55000000000001</v>
      </c>
      <c r="G1543" s="28">
        <v>4282.13</v>
      </c>
      <c r="H1543" s="2">
        <v>9</v>
      </c>
    </row>
    <row r="1544" spans="1:8" ht="30" x14ac:dyDescent="0.2">
      <c r="A1544" s="25" t="s">
        <v>3103</v>
      </c>
      <c r="B1544" s="25"/>
      <c r="C1544" s="26" t="s">
        <v>3104</v>
      </c>
      <c r="D1544" s="27" t="s">
        <v>21</v>
      </c>
      <c r="E1544" s="28">
        <v>403.36</v>
      </c>
      <c r="F1544" s="28">
        <v>43.85</v>
      </c>
      <c r="G1544" s="28">
        <v>447.21</v>
      </c>
      <c r="H1544" s="2">
        <v>9</v>
      </c>
    </row>
    <row r="1545" spans="1:8" ht="30" x14ac:dyDescent="0.2">
      <c r="A1545" s="25" t="s">
        <v>3105</v>
      </c>
      <c r="B1545" s="25"/>
      <c r="C1545" s="26" t="s">
        <v>3106</v>
      </c>
      <c r="D1545" s="27" t="s">
        <v>21</v>
      </c>
      <c r="E1545" s="28">
        <v>213.21</v>
      </c>
      <c r="F1545" s="28">
        <v>32.89</v>
      </c>
      <c r="G1545" s="28">
        <v>246.1</v>
      </c>
      <c r="H1545" s="2">
        <v>9</v>
      </c>
    </row>
    <row r="1546" spans="1:8" ht="15" x14ac:dyDescent="0.2">
      <c r="A1546" s="25" t="s">
        <v>3107</v>
      </c>
      <c r="B1546" s="25"/>
      <c r="C1546" s="26" t="s">
        <v>3108</v>
      </c>
      <c r="D1546" s="27" t="s">
        <v>21</v>
      </c>
      <c r="E1546" s="28">
        <v>105.08</v>
      </c>
      <c r="F1546" s="28">
        <v>7.46</v>
      </c>
      <c r="G1546" s="28">
        <v>112.54</v>
      </c>
      <c r="H1546" s="2">
        <v>9</v>
      </c>
    </row>
    <row r="1547" spans="1:8" ht="15" x14ac:dyDescent="0.2">
      <c r="A1547" s="25" t="s">
        <v>3109</v>
      </c>
      <c r="B1547" s="25"/>
      <c r="C1547" s="26" t="s">
        <v>3110</v>
      </c>
      <c r="D1547" s="27" t="s">
        <v>21</v>
      </c>
      <c r="E1547" s="28">
        <v>68.599999999999994</v>
      </c>
      <c r="F1547" s="28">
        <v>7.46</v>
      </c>
      <c r="G1547" s="28">
        <v>76.06</v>
      </c>
      <c r="H1547" s="2">
        <v>9</v>
      </c>
    </row>
    <row r="1548" spans="1:8" ht="30" x14ac:dyDescent="0.2">
      <c r="A1548" s="25" t="s">
        <v>3111</v>
      </c>
      <c r="B1548" s="25"/>
      <c r="C1548" s="26" t="s">
        <v>3112</v>
      </c>
      <c r="D1548" s="27" t="s">
        <v>21</v>
      </c>
      <c r="E1548" s="28">
        <v>174.52</v>
      </c>
      <c r="F1548" s="28">
        <v>7.46</v>
      </c>
      <c r="G1548" s="28">
        <v>181.98</v>
      </c>
      <c r="H1548" s="2">
        <v>9</v>
      </c>
    </row>
    <row r="1549" spans="1:8" ht="30" x14ac:dyDescent="0.2">
      <c r="A1549" s="25" t="s">
        <v>3113</v>
      </c>
      <c r="B1549" s="25"/>
      <c r="C1549" s="26" t="s">
        <v>3114</v>
      </c>
      <c r="D1549" s="27" t="s">
        <v>334</v>
      </c>
      <c r="E1549" s="28">
        <v>29.11</v>
      </c>
      <c r="F1549" s="28">
        <v>6.36</v>
      </c>
      <c r="G1549" s="28">
        <v>35.47</v>
      </c>
      <c r="H1549" s="2">
        <v>9</v>
      </c>
    </row>
    <row r="1550" spans="1:8" ht="30" x14ac:dyDescent="0.2">
      <c r="A1550" s="25" t="s">
        <v>3115</v>
      </c>
      <c r="B1550" s="25"/>
      <c r="C1550" s="26" t="s">
        <v>3116</v>
      </c>
      <c r="D1550" s="27" t="s">
        <v>21</v>
      </c>
      <c r="E1550" s="28">
        <v>42.52</v>
      </c>
      <c r="F1550" s="28">
        <v>6.36</v>
      </c>
      <c r="G1550" s="28">
        <v>48.88</v>
      </c>
      <c r="H1550" s="2">
        <v>9</v>
      </c>
    </row>
    <row r="1551" spans="1:8" ht="30" x14ac:dyDescent="0.2">
      <c r="A1551" s="25" t="s">
        <v>3117</v>
      </c>
      <c r="B1551" s="25"/>
      <c r="C1551" s="26" t="s">
        <v>3118</v>
      </c>
      <c r="D1551" s="27" t="s">
        <v>21</v>
      </c>
      <c r="E1551" s="28">
        <v>64.25</v>
      </c>
      <c r="F1551" s="28">
        <v>6.36</v>
      </c>
      <c r="G1551" s="28">
        <v>70.61</v>
      </c>
      <c r="H1551" s="2">
        <v>9</v>
      </c>
    </row>
    <row r="1552" spans="1:8" ht="30" x14ac:dyDescent="0.2">
      <c r="A1552" s="25" t="s">
        <v>3119</v>
      </c>
      <c r="B1552" s="25"/>
      <c r="C1552" s="26" t="s">
        <v>3120</v>
      </c>
      <c r="D1552" s="27" t="s">
        <v>334</v>
      </c>
      <c r="E1552" s="28">
        <v>261.29000000000002</v>
      </c>
      <c r="F1552" s="28">
        <v>13.46</v>
      </c>
      <c r="G1552" s="28">
        <v>274.75</v>
      </c>
      <c r="H1552" s="2">
        <v>9</v>
      </c>
    </row>
    <row r="1553" spans="1:8" ht="15" x14ac:dyDescent="0.2">
      <c r="A1553" s="25" t="s">
        <v>3121</v>
      </c>
      <c r="B1553" s="25"/>
      <c r="C1553" s="26" t="s">
        <v>3122</v>
      </c>
      <c r="D1553" s="27" t="s">
        <v>21</v>
      </c>
      <c r="E1553" s="28">
        <v>72.69</v>
      </c>
      <c r="F1553" s="28">
        <v>7.46</v>
      </c>
      <c r="G1553" s="28">
        <v>80.150000000000006</v>
      </c>
      <c r="H1553" s="2">
        <v>9</v>
      </c>
    </row>
    <row r="1554" spans="1:8" ht="30" x14ac:dyDescent="0.2">
      <c r="A1554" s="25" t="s">
        <v>3123</v>
      </c>
      <c r="B1554" s="25"/>
      <c r="C1554" s="26" t="s">
        <v>3124</v>
      </c>
      <c r="D1554" s="27" t="s">
        <v>21</v>
      </c>
      <c r="E1554" s="28">
        <v>89.42</v>
      </c>
      <c r="F1554" s="28">
        <v>7.46</v>
      </c>
      <c r="G1554" s="28">
        <v>96.88</v>
      </c>
      <c r="H1554" s="2">
        <v>9</v>
      </c>
    </row>
    <row r="1555" spans="1:8" ht="30" x14ac:dyDescent="0.2">
      <c r="A1555" s="25" t="s">
        <v>3125</v>
      </c>
      <c r="B1555" s="25"/>
      <c r="C1555" s="26" t="s">
        <v>3126</v>
      </c>
      <c r="D1555" s="27" t="s">
        <v>21</v>
      </c>
      <c r="E1555" s="28">
        <v>190.87</v>
      </c>
      <c r="F1555" s="28">
        <v>5.4</v>
      </c>
      <c r="G1555" s="28">
        <v>196.27</v>
      </c>
      <c r="H1555" s="2">
        <v>9</v>
      </c>
    </row>
    <row r="1556" spans="1:8" ht="30" x14ac:dyDescent="0.2">
      <c r="A1556" s="25" t="s">
        <v>3127</v>
      </c>
      <c r="B1556" s="25"/>
      <c r="C1556" s="26" t="s">
        <v>3128</v>
      </c>
      <c r="D1556" s="27" t="s">
        <v>21</v>
      </c>
      <c r="E1556" s="28">
        <v>217.04</v>
      </c>
      <c r="F1556" s="28">
        <v>7.46</v>
      </c>
      <c r="G1556" s="28">
        <v>224.5</v>
      </c>
      <c r="H1556" s="2">
        <v>9</v>
      </c>
    </row>
    <row r="1557" spans="1:8" ht="30" x14ac:dyDescent="0.2">
      <c r="A1557" s="25" t="s">
        <v>3129</v>
      </c>
      <c r="B1557" s="25"/>
      <c r="C1557" s="26" t="s">
        <v>3130</v>
      </c>
      <c r="D1557" s="27" t="s">
        <v>21</v>
      </c>
      <c r="E1557" s="28">
        <v>600.19000000000005</v>
      </c>
      <c r="F1557" s="28">
        <v>65.78</v>
      </c>
      <c r="G1557" s="28">
        <v>665.97</v>
      </c>
      <c r="H1557" s="2">
        <v>9</v>
      </c>
    </row>
    <row r="1558" spans="1:8" ht="30" x14ac:dyDescent="0.2">
      <c r="A1558" s="25" t="s">
        <v>3131</v>
      </c>
      <c r="B1558" s="25"/>
      <c r="C1558" s="26" t="s">
        <v>3132</v>
      </c>
      <c r="D1558" s="27" t="s">
        <v>21</v>
      </c>
      <c r="E1558" s="28">
        <v>132.88</v>
      </c>
      <c r="F1558" s="28">
        <v>65.78</v>
      </c>
      <c r="G1558" s="28">
        <v>198.66</v>
      </c>
      <c r="H1558" s="2">
        <v>9</v>
      </c>
    </row>
    <row r="1559" spans="1:8" ht="15" x14ac:dyDescent="0.2">
      <c r="A1559" s="25" t="s">
        <v>3133</v>
      </c>
      <c r="B1559" s="25"/>
      <c r="C1559" s="26" t="s">
        <v>3134</v>
      </c>
      <c r="D1559" s="27" t="s">
        <v>21</v>
      </c>
      <c r="E1559" s="28">
        <v>27.53</v>
      </c>
      <c r="F1559" s="28">
        <v>42.51</v>
      </c>
      <c r="G1559" s="28">
        <v>70.040000000000006</v>
      </c>
      <c r="H1559" s="2">
        <v>9</v>
      </c>
    </row>
    <row r="1560" spans="1:8" ht="15" x14ac:dyDescent="0.2">
      <c r="A1560" s="25" t="s">
        <v>3135</v>
      </c>
      <c r="B1560" s="25"/>
      <c r="C1560" s="26" t="s">
        <v>3136</v>
      </c>
      <c r="D1560" s="27" t="s">
        <v>21</v>
      </c>
      <c r="E1560" s="28">
        <v>177.99</v>
      </c>
      <c r="F1560" s="28">
        <v>7.46</v>
      </c>
      <c r="G1560" s="28">
        <v>185.45</v>
      </c>
      <c r="H1560" s="2">
        <v>9</v>
      </c>
    </row>
    <row r="1561" spans="1:8" ht="30" x14ac:dyDescent="0.2">
      <c r="A1561" s="25" t="s">
        <v>3137</v>
      </c>
      <c r="B1561" s="25"/>
      <c r="C1561" s="26" t="s">
        <v>3138</v>
      </c>
      <c r="D1561" s="27" t="s">
        <v>21</v>
      </c>
      <c r="E1561" s="28">
        <v>10982.81</v>
      </c>
      <c r="F1561" s="28"/>
      <c r="G1561" s="28">
        <v>10982.81</v>
      </c>
      <c r="H1561" s="2">
        <v>9</v>
      </c>
    </row>
    <row r="1562" spans="1:8" ht="30" x14ac:dyDescent="0.2">
      <c r="A1562" s="25" t="s">
        <v>3139</v>
      </c>
      <c r="B1562" s="25"/>
      <c r="C1562" s="26" t="s">
        <v>3140</v>
      </c>
      <c r="D1562" s="27" t="s">
        <v>21</v>
      </c>
      <c r="E1562" s="28">
        <v>14426.47</v>
      </c>
      <c r="F1562" s="28"/>
      <c r="G1562" s="28">
        <v>14426.47</v>
      </c>
      <c r="H1562" s="2">
        <v>9</v>
      </c>
    </row>
    <row r="1563" spans="1:8" ht="30" x14ac:dyDescent="0.2">
      <c r="A1563" s="25" t="s">
        <v>3141</v>
      </c>
      <c r="B1563" s="25"/>
      <c r="C1563" s="26" t="s">
        <v>3142</v>
      </c>
      <c r="D1563" s="27" t="s">
        <v>334</v>
      </c>
      <c r="E1563" s="28">
        <v>727.12</v>
      </c>
      <c r="F1563" s="28">
        <v>87.7</v>
      </c>
      <c r="G1563" s="28">
        <v>814.82</v>
      </c>
      <c r="H1563" s="2">
        <v>9</v>
      </c>
    </row>
    <row r="1564" spans="1:8" ht="30" x14ac:dyDescent="0.2">
      <c r="A1564" s="25" t="s">
        <v>3143</v>
      </c>
      <c r="B1564" s="25"/>
      <c r="C1564" s="26" t="s">
        <v>3144</v>
      </c>
      <c r="D1564" s="27" t="s">
        <v>334</v>
      </c>
      <c r="E1564" s="28">
        <v>1447.67</v>
      </c>
      <c r="F1564" s="28">
        <v>175.4</v>
      </c>
      <c r="G1564" s="28">
        <v>1623.07</v>
      </c>
      <c r="H1564" s="2">
        <v>9</v>
      </c>
    </row>
    <row r="1565" spans="1:8" ht="45" x14ac:dyDescent="0.2">
      <c r="A1565" s="25" t="s">
        <v>3145</v>
      </c>
      <c r="B1565" s="25"/>
      <c r="C1565" s="26" t="s">
        <v>3146</v>
      </c>
      <c r="D1565" s="27" t="s">
        <v>334</v>
      </c>
      <c r="E1565" s="28">
        <v>1065.1600000000001</v>
      </c>
      <c r="F1565" s="28">
        <v>175.4</v>
      </c>
      <c r="G1565" s="28">
        <v>1240.56</v>
      </c>
      <c r="H1565" s="2">
        <v>9</v>
      </c>
    </row>
    <row r="1566" spans="1:8" ht="45" x14ac:dyDescent="0.2">
      <c r="A1566" s="25" t="s">
        <v>3147</v>
      </c>
      <c r="B1566" s="25"/>
      <c r="C1566" s="26" t="s">
        <v>3148</v>
      </c>
      <c r="D1566" s="27" t="s">
        <v>334</v>
      </c>
      <c r="E1566" s="28">
        <v>1165.3900000000001</v>
      </c>
      <c r="F1566" s="28">
        <v>175.4</v>
      </c>
      <c r="G1566" s="28">
        <v>1340.79</v>
      </c>
      <c r="H1566" s="2">
        <v>9</v>
      </c>
    </row>
    <row r="1567" spans="1:8" ht="30" x14ac:dyDescent="0.2">
      <c r="A1567" s="25" t="s">
        <v>3149</v>
      </c>
      <c r="B1567" s="25"/>
      <c r="C1567" s="26" t="s">
        <v>3150</v>
      </c>
      <c r="D1567" s="27" t="s">
        <v>131</v>
      </c>
      <c r="E1567" s="28">
        <v>44.68</v>
      </c>
      <c r="F1567" s="28">
        <v>10.27</v>
      </c>
      <c r="G1567" s="28">
        <v>54.95</v>
      </c>
      <c r="H1567" s="2">
        <v>9</v>
      </c>
    </row>
    <row r="1568" spans="1:8" ht="15" x14ac:dyDescent="0.2">
      <c r="A1568" s="25" t="s">
        <v>3151</v>
      </c>
      <c r="B1568" s="25"/>
      <c r="C1568" s="26" t="s">
        <v>3152</v>
      </c>
      <c r="D1568" s="27"/>
      <c r="E1568" s="28"/>
      <c r="F1568" s="28"/>
      <c r="G1568" s="28"/>
      <c r="H1568" s="2">
        <v>2</v>
      </c>
    </row>
    <row r="1569" spans="1:8" ht="15" x14ac:dyDescent="0.2">
      <c r="A1569" s="25" t="s">
        <v>3153</v>
      </c>
      <c r="B1569" s="25"/>
      <c r="C1569" s="26" t="s">
        <v>3154</v>
      </c>
      <c r="D1569" s="27"/>
      <c r="E1569" s="28"/>
      <c r="F1569" s="28"/>
      <c r="G1569" s="28"/>
      <c r="H1569" s="2">
        <v>5</v>
      </c>
    </row>
    <row r="1570" spans="1:8" ht="15" x14ac:dyDescent="0.2">
      <c r="A1570" s="25" t="s">
        <v>3155</v>
      </c>
      <c r="B1570" s="25"/>
      <c r="C1570" s="26" t="s">
        <v>3156</v>
      </c>
      <c r="D1570" s="27" t="s">
        <v>131</v>
      </c>
      <c r="E1570" s="28">
        <v>6.33</v>
      </c>
      <c r="F1570" s="28">
        <v>13.27</v>
      </c>
      <c r="G1570" s="28">
        <v>19.600000000000001</v>
      </c>
      <c r="H1570" s="2">
        <v>9</v>
      </c>
    </row>
    <row r="1571" spans="1:8" ht="15" x14ac:dyDescent="0.2">
      <c r="A1571" s="25" t="s">
        <v>3157</v>
      </c>
      <c r="B1571" s="25"/>
      <c r="C1571" s="26" t="s">
        <v>3158</v>
      </c>
      <c r="D1571" s="27" t="s">
        <v>592</v>
      </c>
      <c r="E1571" s="28">
        <v>37.01</v>
      </c>
      <c r="F1571" s="28">
        <v>59.37</v>
      </c>
      <c r="G1571" s="28">
        <v>96.38</v>
      </c>
      <c r="H1571" s="2">
        <v>9</v>
      </c>
    </row>
    <row r="1572" spans="1:8" ht="15" x14ac:dyDescent="0.2">
      <c r="A1572" s="25" t="s">
        <v>3159</v>
      </c>
      <c r="B1572" s="25"/>
      <c r="C1572" s="26" t="s">
        <v>3160</v>
      </c>
      <c r="D1572" s="27" t="s">
        <v>131</v>
      </c>
      <c r="E1572" s="28">
        <v>7.88</v>
      </c>
      <c r="F1572" s="28">
        <v>13.27</v>
      </c>
      <c r="G1572" s="28">
        <v>21.15</v>
      </c>
      <c r="H1572" s="2">
        <v>9</v>
      </c>
    </row>
    <row r="1573" spans="1:8" ht="15" x14ac:dyDescent="0.2">
      <c r="A1573" s="25" t="s">
        <v>3161</v>
      </c>
      <c r="B1573" s="25"/>
      <c r="C1573" s="26" t="s">
        <v>3162</v>
      </c>
      <c r="D1573" s="27" t="s">
        <v>592</v>
      </c>
      <c r="E1573" s="28">
        <v>18.059999999999999</v>
      </c>
      <c r="F1573" s="28">
        <v>13.27</v>
      </c>
      <c r="G1573" s="28">
        <v>31.33</v>
      </c>
      <c r="H1573" s="2">
        <v>9</v>
      </c>
    </row>
    <row r="1574" spans="1:8" ht="15" x14ac:dyDescent="0.2">
      <c r="A1574" s="25" t="s">
        <v>3163</v>
      </c>
      <c r="B1574" s="25"/>
      <c r="C1574" s="26" t="s">
        <v>3164</v>
      </c>
      <c r="D1574" s="27" t="s">
        <v>592</v>
      </c>
      <c r="E1574" s="28">
        <v>12.91</v>
      </c>
      <c r="F1574" s="28">
        <v>13.27</v>
      </c>
      <c r="G1574" s="28">
        <v>26.18</v>
      </c>
      <c r="H1574" s="2">
        <v>9</v>
      </c>
    </row>
    <row r="1575" spans="1:8" ht="15" x14ac:dyDescent="0.2">
      <c r="A1575" s="25" t="s">
        <v>3165</v>
      </c>
      <c r="B1575" s="25"/>
      <c r="C1575" s="26" t="s">
        <v>3166</v>
      </c>
      <c r="D1575" s="27"/>
      <c r="E1575" s="28"/>
      <c r="F1575" s="28"/>
      <c r="G1575" s="28"/>
      <c r="H1575" s="2">
        <v>5</v>
      </c>
    </row>
    <row r="1576" spans="1:8" ht="30" x14ac:dyDescent="0.2">
      <c r="A1576" s="25" t="s">
        <v>3167</v>
      </c>
      <c r="B1576" s="25"/>
      <c r="C1576" s="26" t="s">
        <v>3168</v>
      </c>
      <c r="D1576" s="27" t="s">
        <v>131</v>
      </c>
      <c r="E1576" s="28">
        <v>8.9</v>
      </c>
      <c r="F1576" s="28">
        <v>11.22</v>
      </c>
      <c r="G1576" s="28">
        <v>20.12</v>
      </c>
      <c r="H1576" s="2">
        <v>9</v>
      </c>
    </row>
    <row r="1577" spans="1:8" ht="30" x14ac:dyDescent="0.2">
      <c r="A1577" s="25" t="s">
        <v>3169</v>
      </c>
      <c r="B1577" s="25"/>
      <c r="C1577" s="26" t="s">
        <v>3170</v>
      </c>
      <c r="D1577" s="27" t="s">
        <v>131</v>
      </c>
      <c r="E1577" s="28">
        <v>14.62</v>
      </c>
      <c r="F1577" s="28">
        <v>11.22</v>
      </c>
      <c r="G1577" s="28">
        <v>25.84</v>
      </c>
      <c r="H1577" s="2">
        <v>9</v>
      </c>
    </row>
    <row r="1578" spans="1:8" ht="30" x14ac:dyDescent="0.2">
      <c r="A1578" s="25" t="s">
        <v>3171</v>
      </c>
      <c r="B1578" s="25"/>
      <c r="C1578" s="26" t="s">
        <v>3172</v>
      </c>
      <c r="D1578" s="27" t="s">
        <v>131</v>
      </c>
      <c r="E1578" s="28">
        <v>9.81</v>
      </c>
      <c r="F1578" s="28">
        <v>11.22</v>
      </c>
      <c r="G1578" s="28">
        <v>21.03</v>
      </c>
      <c r="H1578" s="2">
        <v>9</v>
      </c>
    </row>
    <row r="1579" spans="1:8" ht="30" x14ac:dyDescent="0.2">
      <c r="A1579" s="25" t="s">
        <v>3173</v>
      </c>
      <c r="B1579" s="25"/>
      <c r="C1579" s="26" t="s">
        <v>3174</v>
      </c>
      <c r="D1579" s="27" t="s">
        <v>131</v>
      </c>
      <c r="E1579" s="28">
        <v>20.66</v>
      </c>
      <c r="F1579" s="28">
        <v>11.22</v>
      </c>
      <c r="G1579" s="28">
        <v>31.88</v>
      </c>
      <c r="H1579" s="2">
        <v>9</v>
      </c>
    </row>
    <row r="1580" spans="1:8" ht="15" x14ac:dyDescent="0.2">
      <c r="A1580" s="25" t="s">
        <v>3175</v>
      </c>
      <c r="B1580" s="25"/>
      <c r="C1580" s="26" t="s">
        <v>3176</v>
      </c>
      <c r="D1580" s="27"/>
      <c r="E1580" s="28"/>
      <c r="F1580" s="28"/>
      <c r="G1580" s="28"/>
      <c r="H1580" s="2">
        <v>5</v>
      </c>
    </row>
    <row r="1581" spans="1:8" ht="15" x14ac:dyDescent="0.2">
      <c r="A1581" s="25" t="s">
        <v>3177</v>
      </c>
      <c r="B1581" s="25"/>
      <c r="C1581" s="26" t="s">
        <v>3178</v>
      </c>
      <c r="D1581" s="27" t="s">
        <v>592</v>
      </c>
      <c r="E1581" s="28">
        <v>54.07</v>
      </c>
      <c r="F1581" s="28">
        <v>13.66</v>
      </c>
      <c r="G1581" s="28">
        <v>67.73</v>
      </c>
      <c r="H1581" s="2">
        <v>9</v>
      </c>
    </row>
    <row r="1582" spans="1:8" ht="15" x14ac:dyDescent="0.2">
      <c r="A1582" s="25" t="s">
        <v>3179</v>
      </c>
      <c r="B1582" s="25"/>
      <c r="C1582" s="26" t="s">
        <v>3180</v>
      </c>
      <c r="D1582" s="27"/>
      <c r="E1582" s="28"/>
      <c r="F1582" s="28"/>
      <c r="G1582" s="28"/>
      <c r="H1582" s="2">
        <v>2</v>
      </c>
    </row>
    <row r="1583" spans="1:8" ht="15" x14ac:dyDescent="0.2">
      <c r="A1583" s="25" t="s">
        <v>3181</v>
      </c>
      <c r="B1583" s="25"/>
      <c r="C1583" s="26" t="s">
        <v>3182</v>
      </c>
      <c r="D1583" s="27"/>
      <c r="E1583" s="28"/>
      <c r="F1583" s="28"/>
      <c r="G1583" s="28"/>
      <c r="H1583" s="2">
        <v>5</v>
      </c>
    </row>
    <row r="1584" spans="1:8" ht="30" x14ac:dyDescent="0.2">
      <c r="A1584" s="25" t="s">
        <v>3183</v>
      </c>
      <c r="B1584" s="25"/>
      <c r="C1584" s="26" t="s">
        <v>3184</v>
      </c>
      <c r="D1584" s="27" t="s">
        <v>131</v>
      </c>
      <c r="E1584" s="28">
        <v>180.24</v>
      </c>
      <c r="F1584" s="28">
        <v>11.22</v>
      </c>
      <c r="G1584" s="28">
        <v>191.46</v>
      </c>
      <c r="H1584" s="2">
        <v>9</v>
      </c>
    </row>
    <row r="1585" spans="1:8" ht="45" x14ac:dyDescent="0.2">
      <c r="A1585" s="25" t="s">
        <v>3185</v>
      </c>
      <c r="B1585" s="25"/>
      <c r="C1585" s="26" t="s">
        <v>3186</v>
      </c>
      <c r="D1585" s="27" t="s">
        <v>21</v>
      </c>
      <c r="E1585" s="28">
        <v>111.73</v>
      </c>
      <c r="F1585" s="28">
        <v>11.22</v>
      </c>
      <c r="G1585" s="28">
        <v>122.95</v>
      </c>
      <c r="H1585" s="2">
        <v>9</v>
      </c>
    </row>
    <row r="1586" spans="1:8" ht="45" x14ac:dyDescent="0.2">
      <c r="A1586" s="25" t="s">
        <v>3187</v>
      </c>
      <c r="B1586" s="25"/>
      <c r="C1586" s="26" t="s">
        <v>3188</v>
      </c>
      <c r="D1586" s="27" t="s">
        <v>21</v>
      </c>
      <c r="E1586" s="28">
        <v>150.19999999999999</v>
      </c>
      <c r="F1586" s="28">
        <v>11.22</v>
      </c>
      <c r="G1586" s="28">
        <v>161.41999999999999</v>
      </c>
      <c r="H1586" s="2">
        <v>9</v>
      </c>
    </row>
    <row r="1587" spans="1:8" ht="45" x14ac:dyDescent="0.2">
      <c r="A1587" s="25" t="s">
        <v>3189</v>
      </c>
      <c r="B1587" s="25"/>
      <c r="C1587" s="26" t="s">
        <v>3190</v>
      </c>
      <c r="D1587" s="27" t="s">
        <v>21</v>
      </c>
      <c r="E1587" s="28">
        <v>350.98</v>
      </c>
      <c r="F1587" s="28">
        <v>11.22</v>
      </c>
      <c r="G1587" s="28">
        <v>362.2</v>
      </c>
      <c r="H1587" s="2">
        <v>9</v>
      </c>
    </row>
    <row r="1588" spans="1:8" ht="45" x14ac:dyDescent="0.2">
      <c r="A1588" s="25" t="s">
        <v>3191</v>
      </c>
      <c r="B1588" s="25"/>
      <c r="C1588" s="26" t="s">
        <v>3192</v>
      </c>
      <c r="D1588" s="27" t="s">
        <v>21</v>
      </c>
      <c r="E1588" s="28">
        <v>204.88</v>
      </c>
      <c r="F1588" s="28">
        <v>11.22</v>
      </c>
      <c r="G1588" s="28">
        <v>216.1</v>
      </c>
      <c r="H1588" s="2">
        <v>9</v>
      </c>
    </row>
    <row r="1589" spans="1:8" ht="45" x14ac:dyDescent="0.2">
      <c r="A1589" s="25" t="s">
        <v>3193</v>
      </c>
      <c r="B1589" s="25"/>
      <c r="C1589" s="26" t="s">
        <v>3194</v>
      </c>
      <c r="D1589" s="27" t="s">
        <v>21</v>
      </c>
      <c r="E1589" s="28">
        <v>172.18</v>
      </c>
      <c r="F1589" s="28">
        <v>11.22</v>
      </c>
      <c r="G1589" s="28">
        <v>183.4</v>
      </c>
      <c r="H1589" s="2">
        <v>9</v>
      </c>
    </row>
    <row r="1590" spans="1:8" ht="45" x14ac:dyDescent="0.2">
      <c r="A1590" s="25" t="s">
        <v>3195</v>
      </c>
      <c r="B1590" s="25"/>
      <c r="C1590" s="26" t="s">
        <v>3196</v>
      </c>
      <c r="D1590" s="27" t="s">
        <v>21</v>
      </c>
      <c r="E1590" s="28">
        <v>386.01</v>
      </c>
      <c r="F1590" s="28">
        <v>11.22</v>
      </c>
      <c r="G1590" s="28">
        <v>397.23</v>
      </c>
      <c r="H1590" s="2">
        <v>9</v>
      </c>
    </row>
    <row r="1591" spans="1:8" ht="45" x14ac:dyDescent="0.2">
      <c r="A1591" s="25" t="s">
        <v>3197</v>
      </c>
      <c r="B1591" s="25"/>
      <c r="C1591" s="26" t="s">
        <v>3198</v>
      </c>
      <c r="D1591" s="27" t="s">
        <v>21</v>
      </c>
      <c r="E1591" s="28">
        <v>312.75</v>
      </c>
      <c r="F1591" s="28">
        <v>11.22</v>
      </c>
      <c r="G1591" s="28">
        <v>323.97000000000003</v>
      </c>
      <c r="H1591" s="2">
        <v>9</v>
      </c>
    </row>
    <row r="1592" spans="1:8" ht="45" x14ac:dyDescent="0.2">
      <c r="A1592" s="25" t="s">
        <v>3199</v>
      </c>
      <c r="B1592" s="25"/>
      <c r="C1592" s="26" t="s">
        <v>3200</v>
      </c>
      <c r="D1592" s="27" t="s">
        <v>21</v>
      </c>
      <c r="E1592" s="28">
        <v>138.31</v>
      </c>
      <c r="F1592" s="28">
        <v>11.22</v>
      </c>
      <c r="G1592" s="28">
        <v>149.53</v>
      </c>
      <c r="H1592" s="2">
        <v>9</v>
      </c>
    </row>
    <row r="1593" spans="1:8" ht="45" x14ac:dyDescent="0.2">
      <c r="A1593" s="25" t="s">
        <v>3201</v>
      </c>
      <c r="B1593" s="25"/>
      <c r="C1593" s="26" t="s">
        <v>3202</v>
      </c>
      <c r="D1593" s="27" t="s">
        <v>21</v>
      </c>
      <c r="E1593" s="28">
        <v>462.97</v>
      </c>
      <c r="F1593" s="28">
        <v>18.71</v>
      </c>
      <c r="G1593" s="28">
        <v>481.68</v>
      </c>
      <c r="H1593" s="2">
        <v>9</v>
      </c>
    </row>
    <row r="1594" spans="1:8" ht="15" x14ac:dyDescent="0.2">
      <c r="A1594" s="25" t="s">
        <v>3203</v>
      </c>
      <c r="B1594" s="25"/>
      <c r="C1594" s="26" t="s">
        <v>3204</v>
      </c>
      <c r="D1594" s="27"/>
      <c r="E1594" s="28"/>
      <c r="F1594" s="28"/>
      <c r="G1594" s="28"/>
      <c r="H1594" s="2">
        <v>5</v>
      </c>
    </row>
    <row r="1595" spans="1:8" ht="45" x14ac:dyDescent="0.2">
      <c r="A1595" s="25" t="s">
        <v>3205</v>
      </c>
      <c r="B1595" s="25"/>
      <c r="C1595" s="26" t="s">
        <v>3206</v>
      </c>
      <c r="D1595" s="27" t="s">
        <v>21</v>
      </c>
      <c r="E1595" s="28">
        <v>2622.95</v>
      </c>
      <c r="F1595" s="28">
        <v>58.34</v>
      </c>
      <c r="G1595" s="28">
        <v>2681.29</v>
      </c>
      <c r="H1595" s="2">
        <v>9</v>
      </c>
    </row>
    <row r="1596" spans="1:8" ht="45" x14ac:dyDescent="0.2">
      <c r="A1596" s="25" t="s">
        <v>3207</v>
      </c>
      <c r="B1596" s="25"/>
      <c r="C1596" s="26" t="s">
        <v>3208</v>
      </c>
      <c r="D1596" s="27" t="s">
        <v>21</v>
      </c>
      <c r="E1596" s="28">
        <v>3550.61</v>
      </c>
      <c r="F1596" s="28">
        <v>58.34</v>
      </c>
      <c r="G1596" s="28">
        <v>3608.95</v>
      </c>
      <c r="H1596" s="2">
        <v>9</v>
      </c>
    </row>
    <row r="1597" spans="1:8" ht="15" x14ac:dyDescent="0.2">
      <c r="A1597" s="25" t="s">
        <v>3209</v>
      </c>
      <c r="B1597" s="25"/>
      <c r="C1597" s="26" t="s">
        <v>3210</v>
      </c>
      <c r="D1597" s="27"/>
      <c r="E1597" s="28"/>
      <c r="F1597" s="28"/>
      <c r="G1597" s="28"/>
      <c r="H1597" s="2">
        <v>5</v>
      </c>
    </row>
    <row r="1598" spans="1:8" ht="45" x14ac:dyDescent="0.2">
      <c r="A1598" s="25" t="s">
        <v>3211</v>
      </c>
      <c r="B1598" s="25"/>
      <c r="C1598" s="26" t="s">
        <v>3212</v>
      </c>
      <c r="D1598" s="27" t="s">
        <v>73</v>
      </c>
      <c r="E1598" s="28">
        <v>339.34</v>
      </c>
      <c r="F1598" s="28">
        <v>20.56</v>
      </c>
      <c r="G1598" s="28">
        <v>359.9</v>
      </c>
      <c r="H1598" s="2">
        <v>9</v>
      </c>
    </row>
    <row r="1599" spans="1:8" ht="45" x14ac:dyDescent="0.2">
      <c r="A1599" s="25" t="s">
        <v>3213</v>
      </c>
      <c r="B1599" s="25"/>
      <c r="C1599" s="26" t="s">
        <v>3214</v>
      </c>
      <c r="D1599" s="27" t="s">
        <v>73</v>
      </c>
      <c r="E1599" s="28">
        <v>184.95</v>
      </c>
      <c r="F1599" s="28">
        <v>8.6</v>
      </c>
      <c r="G1599" s="28">
        <v>193.55</v>
      </c>
      <c r="H1599" s="2">
        <v>9</v>
      </c>
    </row>
    <row r="1600" spans="1:8" ht="30" x14ac:dyDescent="0.2">
      <c r="A1600" s="25" t="s">
        <v>3215</v>
      </c>
      <c r="B1600" s="25"/>
      <c r="C1600" s="26" t="s">
        <v>3216</v>
      </c>
      <c r="D1600" s="27" t="s">
        <v>73</v>
      </c>
      <c r="E1600" s="28">
        <v>116.92</v>
      </c>
      <c r="F1600" s="28">
        <v>24.13</v>
      </c>
      <c r="G1600" s="28">
        <v>141.05000000000001</v>
      </c>
      <c r="H1600" s="2">
        <v>9</v>
      </c>
    </row>
    <row r="1601" spans="1:8" ht="30" x14ac:dyDescent="0.2">
      <c r="A1601" s="25" t="s">
        <v>3217</v>
      </c>
      <c r="B1601" s="25"/>
      <c r="C1601" s="26" t="s">
        <v>3218</v>
      </c>
      <c r="D1601" s="27" t="s">
        <v>73</v>
      </c>
      <c r="E1601" s="28">
        <v>123.46</v>
      </c>
      <c r="F1601" s="28">
        <v>24.13</v>
      </c>
      <c r="G1601" s="28">
        <v>147.59</v>
      </c>
      <c r="H1601" s="2">
        <v>9</v>
      </c>
    </row>
    <row r="1602" spans="1:8" ht="45" x14ac:dyDescent="0.2">
      <c r="A1602" s="25" t="s">
        <v>3219</v>
      </c>
      <c r="B1602" s="25"/>
      <c r="C1602" s="26" t="s">
        <v>3220</v>
      </c>
      <c r="D1602" s="27" t="s">
        <v>21</v>
      </c>
      <c r="E1602" s="28">
        <v>4.54</v>
      </c>
      <c r="F1602" s="28">
        <v>1.31</v>
      </c>
      <c r="G1602" s="28">
        <v>5.85</v>
      </c>
      <c r="H1602" s="2">
        <v>9</v>
      </c>
    </row>
    <row r="1603" spans="1:8" ht="30" x14ac:dyDescent="0.2">
      <c r="A1603" s="25" t="s">
        <v>3221</v>
      </c>
      <c r="B1603" s="25"/>
      <c r="C1603" s="26" t="s">
        <v>3222</v>
      </c>
      <c r="D1603" s="27" t="s">
        <v>131</v>
      </c>
      <c r="E1603" s="28">
        <v>499.33</v>
      </c>
      <c r="F1603" s="28"/>
      <c r="G1603" s="28">
        <v>499.33</v>
      </c>
      <c r="H1603" s="2">
        <v>9</v>
      </c>
    </row>
    <row r="1604" spans="1:8" ht="45" x14ac:dyDescent="0.2">
      <c r="A1604" s="25" t="s">
        <v>3223</v>
      </c>
      <c r="B1604" s="25"/>
      <c r="C1604" s="26" t="s">
        <v>3224</v>
      </c>
      <c r="D1604" s="27" t="s">
        <v>73</v>
      </c>
      <c r="E1604" s="28">
        <v>5.43</v>
      </c>
      <c r="F1604" s="28">
        <v>8.5</v>
      </c>
      <c r="G1604" s="28">
        <v>13.93</v>
      </c>
      <c r="H1604" s="2">
        <v>9</v>
      </c>
    </row>
    <row r="1605" spans="1:8" ht="30" x14ac:dyDescent="0.2">
      <c r="A1605" s="25" t="s">
        <v>3225</v>
      </c>
      <c r="B1605" s="25"/>
      <c r="C1605" s="26" t="s">
        <v>3226</v>
      </c>
      <c r="D1605" s="27" t="s">
        <v>21</v>
      </c>
      <c r="E1605" s="28">
        <v>0.5</v>
      </c>
      <c r="F1605" s="28">
        <v>13.69</v>
      </c>
      <c r="G1605" s="28">
        <v>14.19</v>
      </c>
      <c r="H1605" s="2">
        <v>9</v>
      </c>
    </row>
    <row r="1606" spans="1:8" ht="45" x14ac:dyDescent="0.2">
      <c r="A1606" s="25" t="s">
        <v>3227</v>
      </c>
      <c r="B1606" s="25"/>
      <c r="C1606" s="26" t="s">
        <v>3228</v>
      </c>
      <c r="D1606" s="27" t="s">
        <v>73</v>
      </c>
      <c r="E1606" s="28">
        <v>82.5</v>
      </c>
      <c r="F1606" s="28">
        <v>13.32</v>
      </c>
      <c r="G1606" s="28">
        <v>95.82</v>
      </c>
      <c r="H1606" s="2">
        <v>9</v>
      </c>
    </row>
    <row r="1607" spans="1:8" ht="15" x14ac:dyDescent="0.2">
      <c r="A1607" s="25" t="s">
        <v>3229</v>
      </c>
      <c r="B1607" s="25"/>
      <c r="C1607" s="26" t="s">
        <v>3230</v>
      </c>
      <c r="D1607" s="27"/>
      <c r="E1607" s="28"/>
      <c r="F1607" s="28"/>
      <c r="G1607" s="28"/>
      <c r="H1607" s="2">
        <v>5</v>
      </c>
    </row>
    <row r="1608" spans="1:8" ht="30" x14ac:dyDescent="0.2">
      <c r="A1608" s="25" t="s">
        <v>3231</v>
      </c>
      <c r="B1608" s="25"/>
      <c r="C1608" s="26" t="s">
        <v>3232</v>
      </c>
      <c r="D1608" s="27" t="s">
        <v>21</v>
      </c>
      <c r="E1608" s="28">
        <v>11.6</v>
      </c>
      <c r="F1608" s="28">
        <v>1.31</v>
      </c>
      <c r="G1608" s="28">
        <v>12.91</v>
      </c>
      <c r="H1608" s="2">
        <v>9</v>
      </c>
    </row>
    <row r="1609" spans="1:8" ht="30" x14ac:dyDescent="0.2">
      <c r="A1609" s="25" t="s">
        <v>3233</v>
      </c>
      <c r="B1609" s="25"/>
      <c r="C1609" s="26" t="s">
        <v>3234</v>
      </c>
      <c r="D1609" s="27" t="s">
        <v>21</v>
      </c>
      <c r="E1609" s="28">
        <v>11.44</v>
      </c>
      <c r="F1609" s="28">
        <v>1.31</v>
      </c>
      <c r="G1609" s="28">
        <v>12.75</v>
      </c>
      <c r="H1609" s="2">
        <v>9</v>
      </c>
    </row>
    <row r="1610" spans="1:8" ht="30" x14ac:dyDescent="0.2">
      <c r="A1610" s="25" t="s">
        <v>3235</v>
      </c>
      <c r="B1610" s="25"/>
      <c r="C1610" s="26" t="s">
        <v>3236</v>
      </c>
      <c r="D1610" s="27" t="s">
        <v>21</v>
      </c>
      <c r="E1610" s="28">
        <v>24.27</v>
      </c>
      <c r="F1610" s="28">
        <v>1.31</v>
      </c>
      <c r="G1610" s="28">
        <v>25.58</v>
      </c>
      <c r="H1610" s="2">
        <v>9</v>
      </c>
    </row>
    <row r="1611" spans="1:8" ht="30" x14ac:dyDescent="0.2">
      <c r="A1611" s="25" t="s">
        <v>3237</v>
      </c>
      <c r="B1611" s="25"/>
      <c r="C1611" s="26" t="s">
        <v>3238</v>
      </c>
      <c r="D1611" s="27" t="s">
        <v>131</v>
      </c>
      <c r="E1611" s="28">
        <v>32.65</v>
      </c>
      <c r="F1611" s="28">
        <v>20.74</v>
      </c>
      <c r="G1611" s="28">
        <v>53.39</v>
      </c>
      <c r="H1611" s="2">
        <v>9</v>
      </c>
    </row>
    <row r="1612" spans="1:8" ht="45" x14ac:dyDescent="0.2">
      <c r="A1612" s="25" t="s">
        <v>3239</v>
      </c>
      <c r="B1612" s="25"/>
      <c r="C1612" s="26" t="s">
        <v>3240</v>
      </c>
      <c r="D1612" s="27" t="s">
        <v>334</v>
      </c>
      <c r="E1612" s="28">
        <v>242.32</v>
      </c>
      <c r="F1612" s="28">
        <v>20.74</v>
      </c>
      <c r="G1612" s="28">
        <v>263.06</v>
      </c>
      <c r="H1612" s="2">
        <v>9</v>
      </c>
    </row>
    <row r="1613" spans="1:8" ht="45" x14ac:dyDescent="0.2">
      <c r="A1613" s="25" t="s">
        <v>3241</v>
      </c>
      <c r="B1613" s="25"/>
      <c r="C1613" s="26" t="s">
        <v>3242</v>
      </c>
      <c r="D1613" s="27" t="s">
        <v>334</v>
      </c>
      <c r="E1613" s="28">
        <v>697.92</v>
      </c>
      <c r="F1613" s="28">
        <v>20.74</v>
      </c>
      <c r="G1613" s="28">
        <v>718.66</v>
      </c>
      <c r="H1613" s="2">
        <v>9</v>
      </c>
    </row>
    <row r="1614" spans="1:8" ht="30" x14ac:dyDescent="0.2">
      <c r="A1614" s="25" t="s">
        <v>3243</v>
      </c>
      <c r="B1614" s="25"/>
      <c r="C1614" s="26" t="s">
        <v>3244</v>
      </c>
      <c r="D1614" s="27" t="s">
        <v>21</v>
      </c>
      <c r="E1614" s="28">
        <v>28.98</v>
      </c>
      <c r="F1614" s="28">
        <v>3.37</v>
      </c>
      <c r="G1614" s="28">
        <v>32.35</v>
      </c>
      <c r="H1614" s="2">
        <v>9</v>
      </c>
    </row>
    <row r="1615" spans="1:8" ht="30" x14ac:dyDescent="0.2">
      <c r="A1615" s="25" t="s">
        <v>3245</v>
      </c>
      <c r="B1615" s="25"/>
      <c r="C1615" s="26" t="s">
        <v>3246</v>
      </c>
      <c r="D1615" s="27" t="s">
        <v>21</v>
      </c>
      <c r="E1615" s="28">
        <v>685.28</v>
      </c>
      <c r="F1615" s="28">
        <v>4.22</v>
      </c>
      <c r="G1615" s="28">
        <v>689.5</v>
      </c>
      <c r="H1615" s="2">
        <v>9</v>
      </c>
    </row>
    <row r="1616" spans="1:8" ht="30" x14ac:dyDescent="0.2">
      <c r="A1616" s="25" t="s">
        <v>3247</v>
      </c>
      <c r="B1616" s="25"/>
      <c r="C1616" s="26" t="s">
        <v>3248</v>
      </c>
      <c r="D1616" s="27" t="s">
        <v>21</v>
      </c>
      <c r="E1616" s="28">
        <v>146.38999999999999</v>
      </c>
      <c r="F1616" s="28">
        <v>72.569999999999993</v>
      </c>
      <c r="G1616" s="28">
        <v>218.96</v>
      </c>
      <c r="H1616" s="2">
        <v>9</v>
      </c>
    </row>
    <row r="1617" spans="1:8" ht="30" x14ac:dyDescent="0.2">
      <c r="A1617" s="25" t="s">
        <v>3249</v>
      </c>
      <c r="B1617" s="25"/>
      <c r="C1617" s="26" t="s">
        <v>3250</v>
      </c>
      <c r="D1617" s="27" t="s">
        <v>21</v>
      </c>
      <c r="E1617" s="28">
        <v>294.29000000000002</v>
      </c>
      <c r="F1617" s="28">
        <v>165.88</v>
      </c>
      <c r="G1617" s="28">
        <v>460.17</v>
      </c>
      <c r="H1617" s="2">
        <v>9</v>
      </c>
    </row>
    <row r="1618" spans="1:8" ht="45" x14ac:dyDescent="0.2">
      <c r="A1618" s="25" t="s">
        <v>3251</v>
      </c>
      <c r="B1618" s="25"/>
      <c r="C1618" s="26" t="s">
        <v>3252</v>
      </c>
      <c r="D1618" s="27" t="s">
        <v>21</v>
      </c>
      <c r="E1618" s="28">
        <v>228.16</v>
      </c>
      <c r="F1618" s="28">
        <v>18.71</v>
      </c>
      <c r="G1618" s="28">
        <v>246.87</v>
      </c>
      <c r="H1618" s="2">
        <v>9</v>
      </c>
    </row>
    <row r="1619" spans="1:8" ht="30" x14ac:dyDescent="0.2">
      <c r="A1619" s="25" t="s">
        <v>3253</v>
      </c>
      <c r="B1619" s="25"/>
      <c r="C1619" s="26" t="s">
        <v>3254</v>
      </c>
      <c r="D1619" s="27" t="s">
        <v>21</v>
      </c>
      <c r="E1619" s="28">
        <v>23.53</v>
      </c>
      <c r="F1619" s="28">
        <v>3.37</v>
      </c>
      <c r="G1619" s="28">
        <v>26.9</v>
      </c>
      <c r="H1619" s="2">
        <v>9</v>
      </c>
    </row>
    <row r="1620" spans="1:8" ht="15" x14ac:dyDescent="0.2">
      <c r="A1620" s="25" t="s">
        <v>3255</v>
      </c>
      <c r="B1620" s="25"/>
      <c r="C1620" s="26" t="s">
        <v>3256</v>
      </c>
      <c r="D1620" s="27"/>
      <c r="E1620" s="28"/>
      <c r="F1620" s="28"/>
      <c r="G1620" s="28"/>
      <c r="H1620" s="2">
        <v>5</v>
      </c>
    </row>
    <row r="1621" spans="1:8" ht="30" x14ac:dyDescent="0.2">
      <c r="A1621" s="25" t="s">
        <v>3257</v>
      </c>
      <c r="B1621" s="25"/>
      <c r="C1621" s="26" t="s">
        <v>3258</v>
      </c>
      <c r="D1621" s="27" t="s">
        <v>21</v>
      </c>
      <c r="E1621" s="28">
        <v>978.26</v>
      </c>
      <c r="F1621" s="28">
        <v>4.22</v>
      </c>
      <c r="G1621" s="28">
        <v>982.48</v>
      </c>
      <c r="H1621" s="2">
        <v>9</v>
      </c>
    </row>
    <row r="1622" spans="1:8" ht="30" x14ac:dyDescent="0.2">
      <c r="A1622" s="25" t="s">
        <v>3259</v>
      </c>
      <c r="B1622" s="25"/>
      <c r="C1622" s="26" t="s">
        <v>3260</v>
      </c>
      <c r="D1622" s="27" t="s">
        <v>21</v>
      </c>
      <c r="E1622" s="28">
        <v>1470.58</v>
      </c>
      <c r="F1622" s="28">
        <v>58.34</v>
      </c>
      <c r="G1622" s="28">
        <v>1528.92</v>
      </c>
      <c r="H1622" s="2">
        <v>9</v>
      </c>
    </row>
    <row r="1623" spans="1:8" ht="30" x14ac:dyDescent="0.2">
      <c r="A1623" s="25" t="s">
        <v>3261</v>
      </c>
      <c r="B1623" s="25"/>
      <c r="C1623" s="26" t="s">
        <v>3262</v>
      </c>
      <c r="D1623" s="27" t="s">
        <v>21</v>
      </c>
      <c r="E1623" s="28">
        <v>3369.72</v>
      </c>
      <c r="F1623" s="28">
        <v>304.20999999999998</v>
      </c>
      <c r="G1623" s="28">
        <v>3673.93</v>
      </c>
      <c r="H1623" s="2">
        <v>9</v>
      </c>
    </row>
    <row r="1624" spans="1:8" ht="30" x14ac:dyDescent="0.2">
      <c r="A1624" s="25" t="s">
        <v>3263</v>
      </c>
      <c r="B1624" s="25"/>
      <c r="C1624" s="26" t="s">
        <v>3264</v>
      </c>
      <c r="D1624" s="27" t="s">
        <v>21</v>
      </c>
      <c r="E1624" s="28">
        <v>1038.28</v>
      </c>
      <c r="F1624" s="28">
        <v>49.91</v>
      </c>
      <c r="G1624" s="28">
        <v>1088.19</v>
      </c>
      <c r="H1624" s="2">
        <v>9</v>
      </c>
    </row>
    <row r="1625" spans="1:8" ht="15" x14ac:dyDescent="0.2">
      <c r="A1625" s="25" t="s">
        <v>3265</v>
      </c>
      <c r="B1625" s="25"/>
      <c r="C1625" s="26" t="s">
        <v>3266</v>
      </c>
      <c r="D1625" s="27"/>
      <c r="E1625" s="28"/>
      <c r="F1625" s="28"/>
      <c r="G1625" s="28"/>
      <c r="H1625" s="2">
        <v>5</v>
      </c>
    </row>
    <row r="1626" spans="1:8" ht="45" x14ac:dyDescent="0.2">
      <c r="A1626" s="25" t="s">
        <v>3267</v>
      </c>
      <c r="B1626" s="25"/>
      <c r="C1626" s="26" t="s">
        <v>3268</v>
      </c>
      <c r="D1626" s="27" t="s">
        <v>334</v>
      </c>
      <c r="E1626" s="28">
        <v>132283.84</v>
      </c>
      <c r="F1626" s="28"/>
      <c r="G1626" s="28">
        <v>132283.84</v>
      </c>
      <c r="H1626" s="2">
        <v>9</v>
      </c>
    </row>
    <row r="1627" spans="1:8" ht="45" x14ac:dyDescent="0.2">
      <c r="A1627" s="25" t="s">
        <v>3269</v>
      </c>
      <c r="B1627" s="25"/>
      <c r="C1627" s="26" t="s">
        <v>3270</v>
      </c>
      <c r="D1627" s="27" t="s">
        <v>334</v>
      </c>
      <c r="E1627" s="28">
        <v>139839.29999999999</v>
      </c>
      <c r="F1627" s="28"/>
      <c r="G1627" s="28">
        <v>139839.29999999999</v>
      </c>
      <c r="H1627" s="2">
        <v>9</v>
      </c>
    </row>
    <row r="1628" spans="1:8" ht="45" x14ac:dyDescent="0.2">
      <c r="A1628" s="25" t="s">
        <v>3271</v>
      </c>
      <c r="B1628" s="25"/>
      <c r="C1628" s="26" t="s">
        <v>3272</v>
      </c>
      <c r="D1628" s="27" t="s">
        <v>334</v>
      </c>
      <c r="E1628" s="28">
        <v>46652.25</v>
      </c>
      <c r="F1628" s="28"/>
      <c r="G1628" s="28">
        <v>46652.25</v>
      </c>
      <c r="H1628" s="2">
        <v>9</v>
      </c>
    </row>
    <row r="1629" spans="1:8" ht="45" x14ac:dyDescent="0.2">
      <c r="A1629" s="25" t="s">
        <v>3273</v>
      </c>
      <c r="B1629" s="25"/>
      <c r="C1629" s="26" t="s">
        <v>3274</v>
      </c>
      <c r="D1629" s="27" t="s">
        <v>334</v>
      </c>
      <c r="E1629" s="28">
        <v>36149.870000000003</v>
      </c>
      <c r="F1629" s="28"/>
      <c r="G1629" s="28">
        <v>36149.870000000003</v>
      </c>
      <c r="H1629" s="2">
        <v>9</v>
      </c>
    </row>
    <row r="1630" spans="1:8" ht="15" x14ac:dyDescent="0.2">
      <c r="A1630" s="25" t="s">
        <v>3275</v>
      </c>
      <c r="B1630" s="25"/>
      <c r="C1630" s="26" t="s">
        <v>3276</v>
      </c>
      <c r="D1630" s="27"/>
      <c r="E1630" s="28"/>
      <c r="F1630" s="28"/>
      <c r="G1630" s="28"/>
      <c r="H1630" s="2">
        <v>2</v>
      </c>
    </row>
    <row r="1631" spans="1:8" ht="15" x14ac:dyDescent="0.2">
      <c r="A1631" s="25" t="s">
        <v>3277</v>
      </c>
      <c r="B1631" s="25"/>
      <c r="C1631" s="26" t="s">
        <v>3278</v>
      </c>
      <c r="D1631" s="27"/>
      <c r="E1631" s="28"/>
      <c r="F1631" s="28"/>
      <c r="G1631" s="28"/>
      <c r="H1631" s="2">
        <v>5</v>
      </c>
    </row>
    <row r="1632" spans="1:8" ht="15" x14ac:dyDescent="0.2">
      <c r="A1632" s="25" t="s">
        <v>3279</v>
      </c>
      <c r="B1632" s="25"/>
      <c r="C1632" s="26" t="s">
        <v>3280</v>
      </c>
      <c r="D1632" s="27" t="s">
        <v>73</v>
      </c>
      <c r="E1632" s="28">
        <v>20.97</v>
      </c>
      <c r="F1632" s="28">
        <v>3.37</v>
      </c>
      <c r="G1632" s="28">
        <v>24.34</v>
      </c>
      <c r="H1632" s="2">
        <v>9</v>
      </c>
    </row>
    <row r="1633" spans="1:8" ht="15" x14ac:dyDescent="0.2">
      <c r="A1633" s="25" t="s">
        <v>3281</v>
      </c>
      <c r="B1633" s="25"/>
      <c r="C1633" s="26" t="s">
        <v>3282</v>
      </c>
      <c r="D1633" s="27" t="s">
        <v>73</v>
      </c>
      <c r="E1633" s="28">
        <v>26.89</v>
      </c>
      <c r="F1633" s="28">
        <v>3.37</v>
      </c>
      <c r="G1633" s="28">
        <v>30.26</v>
      </c>
      <c r="H1633" s="2">
        <v>9</v>
      </c>
    </row>
    <row r="1634" spans="1:8" ht="15" x14ac:dyDescent="0.2">
      <c r="A1634" s="25" t="s">
        <v>3283</v>
      </c>
      <c r="B1634" s="25"/>
      <c r="C1634" s="26" t="s">
        <v>3284</v>
      </c>
      <c r="D1634" s="27" t="s">
        <v>156</v>
      </c>
      <c r="E1634" s="28">
        <v>567</v>
      </c>
      <c r="F1634" s="28">
        <v>47.24</v>
      </c>
      <c r="G1634" s="28">
        <v>614.24</v>
      </c>
      <c r="H1634" s="2">
        <v>9</v>
      </c>
    </row>
    <row r="1635" spans="1:8" ht="30" x14ac:dyDescent="0.2">
      <c r="A1635" s="25" t="s">
        <v>3285</v>
      </c>
      <c r="B1635" s="25"/>
      <c r="C1635" s="26" t="s">
        <v>3286</v>
      </c>
      <c r="D1635" s="27" t="s">
        <v>73</v>
      </c>
      <c r="E1635" s="28">
        <v>132.30000000000001</v>
      </c>
      <c r="F1635" s="28">
        <v>6.21</v>
      </c>
      <c r="G1635" s="28">
        <v>138.51</v>
      </c>
      <c r="H1635" s="2">
        <v>9</v>
      </c>
    </row>
    <row r="1636" spans="1:8" ht="45" x14ac:dyDescent="0.2">
      <c r="A1636" s="25" t="s">
        <v>3287</v>
      </c>
      <c r="B1636" s="25"/>
      <c r="C1636" s="26" t="s">
        <v>3288</v>
      </c>
      <c r="D1636" s="27" t="s">
        <v>73</v>
      </c>
      <c r="E1636" s="28">
        <v>19.21</v>
      </c>
      <c r="F1636" s="28">
        <v>9.17</v>
      </c>
      <c r="G1636" s="28">
        <v>28.38</v>
      </c>
      <c r="H1636" s="2">
        <v>9</v>
      </c>
    </row>
    <row r="1637" spans="1:8" ht="30" x14ac:dyDescent="0.2">
      <c r="A1637" s="25" t="s">
        <v>3289</v>
      </c>
      <c r="B1637" s="25"/>
      <c r="C1637" s="26" t="s">
        <v>3290</v>
      </c>
      <c r="D1637" s="27" t="s">
        <v>73</v>
      </c>
      <c r="E1637" s="28">
        <v>89.31</v>
      </c>
      <c r="F1637" s="28"/>
      <c r="G1637" s="28">
        <v>89.31</v>
      </c>
      <c r="H1637" s="2">
        <v>9</v>
      </c>
    </row>
    <row r="1638" spans="1:8" ht="45" x14ac:dyDescent="0.2">
      <c r="A1638" s="25" t="s">
        <v>3291</v>
      </c>
      <c r="B1638" s="25"/>
      <c r="C1638" s="26" t="s">
        <v>3292</v>
      </c>
      <c r="D1638" s="27" t="s">
        <v>73</v>
      </c>
      <c r="E1638" s="28">
        <v>920.35</v>
      </c>
      <c r="F1638" s="28"/>
      <c r="G1638" s="28">
        <v>920.35</v>
      </c>
      <c r="H1638" s="2">
        <v>9</v>
      </c>
    </row>
    <row r="1639" spans="1:8" ht="30" x14ac:dyDescent="0.2">
      <c r="A1639" s="25" t="s">
        <v>3293</v>
      </c>
      <c r="B1639" s="25"/>
      <c r="C1639" s="26" t="s">
        <v>3294</v>
      </c>
      <c r="D1639" s="27" t="s">
        <v>73</v>
      </c>
      <c r="E1639" s="28">
        <v>78.989999999999995</v>
      </c>
      <c r="F1639" s="28">
        <v>24.88</v>
      </c>
      <c r="G1639" s="28">
        <v>103.87</v>
      </c>
      <c r="H1639" s="2">
        <v>9</v>
      </c>
    </row>
    <row r="1640" spans="1:8" ht="45" x14ac:dyDescent="0.2">
      <c r="A1640" s="25" t="s">
        <v>3295</v>
      </c>
      <c r="B1640" s="25"/>
      <c r="C1640" s="26" t="s">
        <v>3296</v>
      </c>
      <c r="D1640" s="27" t="s">
        <v>73</v>
      </c>
      <c r="E1640" s="28">
        <v>456.83</v>
      </c>
      <c r="F1640" s="28"/>
      <c r="G1640" s="28">
        <v>456.83</v>
      </c>
      <c r="H1640" s="2">
        <v>9</v>
      </c>
    </row>
    <row r="1641" spans="1:8" ht="15" x14ac:dyDescent="0.2">
      <c r="A1641" s="25" t="s">
        <v>3297</v>
      </c>
      <c r="B1641" s="25"/>
      <c r="C1641" s="26" t="s">
        <v>3298</v>
      </c>
      <c r="D1641" s="27"/>
      <c r="E1641" s="28"/>
      <c r="F1641" s="28"/>
      <c r="G1641" s="28"/>
      <c r="H1641" s="2">
        <v>5</v>
      </c>
    </row>
    <row r="1642" spans="1:8" ht="15" x14ac:dyDescent="0.2">
      <c r="A1642" s="25" t="s">
        <v>3299</v>
      </c>
      <c r="B1642" s="25"/>
      <c r="C1642" s="26" t="s">
        <v>3300</v>
      </c>
      <c r="D1642" s="27" t="s">
        <v>131</v>
      </c>
      <c r="E1642" s="28">
        <v>1.58</v>
      </c>
      <c r="F1642" s="28">
        <v>6.15</v>
      </c>
      <c r="G1642" s="28">
        <v>7.73</v>
      </c>
      <c r="H1642" s="2">
        <v>9</v>
      </c>
    </row>
    <row r="1643" spans="1:8" ht="15" x14ac:dyDescent="0.2">
      <c r="A1643" s="25" t="s">
        <v>3301</v>
      </c>
      <c r="B1643" s="25"/>
      <c r="C1643" s="26" t="s">
        <v>3302</v>
      </c>
      <c r="D1643" s="27" t="s">
        <v>131</v>
      </c>
      <c r="E1643" s="28">
        <v>71.11</v>
      </c>
      <c r="F1643" s="28">
        <v>6.15</v>
      </c>
      <c r="G1643" s="28">
        <v>77.260000000000005</v>
      </c>
      <c r="H1643" s="2">
        <v>9</v>
      </c>
    </row>
    <row r="1644" spans="1:8" ht="45" x14ac:dyDescent="0.2">
      <c r="A1644" s="25" t="s">
        <v>3303</v>
      </c>
      <c r="B1644" s="25"/>
      <c r="C1644" s="26" t="s">
        <v>3304</v>
      </c>
      <c r="D1644" s="27" t="s">
        <v>131</v>
      </c>
      <c r="E1644" s="28">
        <v>6.12</v>
      </c>
      <c r="F1644" s="28">
        <v>2.57</v>
      </c>
      <c r="G1644" s="28">
        <v>8.69</v>
      </c>
      <c r="H1644" s="2">
        <v>9</v>
      </c>
    </row>
    <row r="1645" spans="1:8" ht="15" x14ac:dyDescent="0.2">
      <c r="A1645" s="25" t="s">
        <v>3305</v>
      </c>
      <c r="B1645" s="25"/>
      <c r="C1645" s="26" t="s">
        <v>3306</v>
      </c>
      <c r="D1645" s="27" t="s">
        <v>3307</v>
      </c>
      <c r="E1645" s="28">
        <v>0.17</v>
      </c>
      <c r="F1645" s="28">
        <v>0.05</v>
      </c>
      <c r="G1645" s="28">
        <v>0.22</v>
      </c>
      <c r="H1645" s="2">
        <v>9</v>
      </c>
    </row>
    <row r="1646" spans="1:8" ht="15" x14ac:dyDescent="0.2">
      <c r="A1646" s="25" t="s">
        <v>3308</v>
      </c>
      <c r="B1646" s="25"/>
      <c r="C1646" s="26" t="s">
        <v>3309</v>
      </c>
      <c r="D1646" s="27" t="s">
        <v>131</v>
      </c>
      <c r="E1646" s="28">
        <v>6.68</v>
      </c>
      <c r="F1646" s="28">
        <v>4.1100000000000003</v>
      </c>
      <c r="G1646" s="28">
        <v>10.79</v>
      </c>
      <c r="H1646" s="2">
        <v>9</v>
      </c>
    </row>
    <row r="1647" spans="1:8" ht="15" x14ac:dyDescent="0.2">
      <c r="A1647" s="25" t="s">
        <v>3310</v>
      </c>
      <c r="B1647" s="25"/>
      <c r="C1647" s="26" t="s">
        <v>3311</v>
      </c>
      <c r="D1647" s="27" t="s">
        <v>3307</v>
      </c>
      <c r="E1647" s="28">
        <v>0.19</v>
      </c>
      <c r="F1647" s="28">
        <v>0.1</v>
      </c>
      <c r="G1647" s="28">
        <v>0.28999999999999998</v>
      </c>
      <c r="H1647" s="2">
        <v>9</v>
      </c>
    </row>
    <row r="1648" spans="1:8" ht="45" x14ac:dyDescent="0.2">
      <c r="A1648" s="25" t="s">
        <v>3312</v>
      </c>
      <c r="B1648" s="25"/>
      <c r="C1648" s="26" t="s">
        <v>3313</v>
      </c>
      <c r="D1648" s="27" t="s">
        <v>131</v>
      </c>
      <c r="E1648" s="28">
        <v>241.41</v>
      </c>
      <c r="F1648" s="28">
        <v>3.74</v>
      </c>
      <c r="G1648" s="28">
        <v>245.15</v>
      </c>
      <c r="H1648" s="2">
        <v>9</v>
      </c>
    </row>
    <row r="1649" spans="1:8" ht="45" x14ac:dyDescent="0.2">
      <c r="A1649" s="25" t="s">
        <v>3314</v>
      </c>
      <c r="B1649" s="25"/>
      <c r="C1649" s="26" t="s">
        <v>3315</v>
      </c>
      <c r="D1649" s="27" t="s">
        <v>131</v>
      </c>
      <c r="E1649" s="28">
        <v>335.92</v>
      </c>
      <c r="F1649" s="28">
        <v>3.74</v>
      </c>
      <c r="G1649" s="28">
        <v>339.66</v>
      </c>
      <c r="H1649" s="2">
        <v>9</v>
      </c>
    </row>
    <row r="1650" spans="1:8" ht="45" x14ac:dyDescent="0.2">
      <c r="A1650" s="25" t="s">
        <v>3316</v>
      </c>
      <c r="B1650" s="25"/>
      <c r="C1650" s="26" t="s">
        <v>3317</v>
      </c>
      <c r="D1650" s="27" t="s">
        <v>131</v>
      </c>
      <c r="E1650" s="28">
        <v>129.31</v>
      </c>
      <c r="F1650" s="28">
        <v>3.74</v>
      </c>
      <c r="G1650" s="28">
        <v>133.05000000000001</v>
      </c>
      <c r="H1650" s="2">
        <v>9</v>
      </c>
    </row>
    <row r="1651" spans="1:8" ht="60" x14ac:dyDescent="0.2">
      <c r="A1651" s="25" t="s">
        <v>3318</v>
      </c>
      <c r="B1651" s="25"/>
      <c r="C1651" s="26" t="s">
        <v>3319</v>
      </c>
      <c r="D1651" s="27" t="s">
        <v>131</v>
      </c>
      <c r="E1651" s="28">
        <v>118.98</v>
      </c>
      <c r="F1651" s="28">
        <v>3.74</v>
      </c>
      <c r="G1651" s="28">
        <v>122.72</v>
      </c>
      <c r="H1651" s="2">
        <v>9</v>
      </c>
    </row>
    <row r="1652" spans="1:8" ht="15" x14ac:dyDescent="0.2">
      <c r="A1652" s="25" t="s">
        <v>3320</v>
      </c>
      <c r="B1652" s="25"/>
      <c r="C1652" s="26" t="s">
        <v>3321</v>
      </c>
      <c r="D1652" s="27"/>
      <c r="E1652" s="28"/>
      <c r="F1652" s="28"/>
      <c r="G1652" s="28"/>
      <c r="H1652" s="2">
        <v>5</v>
      </c>
    </row>
    <row r="1653" spans="1:8" ht="30" x14ac:dyDescent="0.2">
      <c r="A1653" s="25" t="s">
        <v>3322</v>
      </c>
      <c r="B1653" s="25"/>
      <c r="C1653" s="26" t="s">
        <v>3323</v>
      </c>
      <c r="D1653" s="27" t="s">
        <v>73</v>
      </c>
      <c r="E1653" s="28">
        <v>9.51</v>
      </c>
      <c r="F1653" s="28">
        <v>2.5299999999999998</v>
      </c>
      <c r="G1653" s="28">
        <v>12.04</v>
      </c>
      <c r="H1653" s="2">
        <v>9</v>
      </c>
    </row>
    <row r="1654" spans="1:8" ht="30" x14ac:dyDescent="0.2">
      <c r="A1654" s="25" t="s">
        <v>3324</v>
      </c>
      <c r="B1654" s="25"/>
      <c r="C1654" s="26" t="s">
        <v>3325</v>
      </c>
      <c r="D1654" s="27" t="s">
        <v>73</v>
      </c>
      <c r="E1654" s="28">
        <v>18.96</v>
      </c>
      <c r="F1654" s="28">
        <v>2.5299999999999998</v>
      </c>
      <c r="G1654" s="28">
        <v>21.49</v>
      </c>
      <c r="H1654" s="2">
        <v>9</v>
      </c>
    </row>
    <row r="1655" spans="1:8" ht="30" x14ac:dyDescent="0.2">
      <c r="A1655" s="25" t="s">
        <v>3326</v>
      </c>
      <c r="B1655" s="25"/>
      <c r="C1655" s="26" t="s">
        <v>3327</v>
      </c>
      <c r="D1655" s="27" t="s">
        <v>131</v>
      </c>
      <c r="E1655" s="28">
        <v>53.47</v>
      </c>
      <c r="F1655" s="28">
        <v>17.38</v>
      </c>
      <c r="G1655" s="28">
        <v>70.849999999999994</v>
      </c>
      <c r="H1655" s="2">
        <v>9</v>
      </c>
    </row>
    <row r="1656" spans="1:8" ht="30" x14ac:dyDescent="0.2">
      <c r="A1656" s="25" t="s">
        <v>3328</v>
      </c>
      <c r="B1656" s="25"/>
      <c r="C1656" s="26" t="s">
        <v>3329</v>
      </c>
      <c r="D1656" s="27" t="s">
        <v>131</v>
      </c>
      <c r="E1656" s="28">
        <v>110.17</v>
      </c>
      <c r="F1656" s="28">
        <v>17.38</v>
      </c>
      <c r="G1656" s="28">
        <v>127.55</v>
      </c>
      <c r="H1656" s="2">
        <v>9</v>
      </c>
    </row>
    <row r="1657" spans="1:8" ht="45" x14ac:dyDescent="0.2">
      <c r="A1657" s="25" t="s">
        <v>3330</v>
      </c>
      <c r="B1657" s="25"/>
      <c r="C1657" s="26" t="s">
        <v>3331</v>
      </c>
      <c r="D1657" s="27" t="s">
        <v>131</v>
      </c>
      <c r="E1657" s="28">
        <v>172.69</v>
      </c>
      <c r="F1657" s="28"/>
      <c r="G1657" s="28">
        <v>172.69</v>
      </c>
      <c r="H1657" s="2">
        <v>9</v>
      </c>
    </row>
    <row r="1658" spans="1:8" ht="45" x14ac:dyDescent="0.2">
      <c r="A1658" s="25" t="s">
        <v>3332</v>
      </c>
      <c r="B1658" s="25"/>
      <c r="C1658" s="26" t="s">
        <v>3333</v>
      </c>
      <c r="D1658" s="27" t="s">
        <v>131</v>
      </c>
      <c r="E1658" s="28">
        <v>351.48</v>
      </c>
      <c r="F1658" s="28"/>
      <c r="G1658" s="28">
        <v>351.48</v>
      </c>
      <c r="H1658" s="2">
        <v>9</v>
      </c>
    </row>
    <row r="1659" spans="1:8" ht="45" x14ac:dyDescent="0.2">
      <c r="A1659" s="25" t="s">
        <v>3334</v>
      </c>
      <c r="B1659" s="25"/>
      <c r="C1659" s="26" t="s">
        <v>3335</v>
      </c>
      <c r="D1659" s="27" t="s">
        <v>131</v>
      </c>
      <c r="E1659" s="28">
        <v>765.28</v>
      </c>
      <c r="F1659" s="28">
        <v>8.44</v>
      </c>
      <c r="G1659" s="28">
        <v>773.72</v>
      </c>
      <c r="H1659" s="2">
        <v>9</v>
      </c>
    </row>
    <row r="1660" spans="1:8" ht="45" x14ac:dyDescent="0.2">
      <c r="A1660" s="25" t="s">
        <v>3336</v>
      </c>
      <c r="B1660" s="25"/>
      <c r="C1660" s="26" t="s">
        <v>3337</v>
      </c>
      <c r="D1660" s="27" t="s">
        <v>131</v>
      </c>
      <c r="E1660" s="28">
        <v>1104.1500000000001</v>
      </c>
      <c r="F1660" s="28">
        <v>8.44</v>
      </c>
      <c r="G1660" s="28">
        <v>1112.5899999999999</v>
      </c>
      <c r="H1660" s="2">
        <v>9</v>
      </c>
    </row>
    <row r="1661" spans="1:8" ht="15" x14ac:dyDescent="0.2">
      <c r="A1661" s="25" t="s">
        <v>3338</v>
      </c>
      <c r="B1661" s="25"/>
      <c r="C1661" s="26" t="s">
        <v>3339</v>
      </c>
      <c r="D1661" s="27" t="s">
        <v>131</v>
      </c>
      <c r="E1661" s="28">
        <v>251.25</v>
      </c>
      <c r="F1661" s="28"/>
      <c r="G1661" s="28">
        <v>251.25</v>
      </c>
      <c r="H1661" s="2">
        <v>9</v>
      </c>
    </row>
    <row r="1662" spans="1:8" ht="15" x14ac:dyDescent="0.2">
      <c r="A1662" s="25" t="s">
        <v>3340</v>
      </c>
      <c r="B1662" s="25"/>
      <c r="C1662" s="26" t="s">
        <v>3341</v>
      </c>
      <c r="D1662" s="27"/>
      <c r="E1662" s="28"/>
      <c r="F1662" s="28"/>
      <c r="G1662" s="28"/>
      <c r="H1662" s="2">
        <v>5</v>
      </c>
    </row>
    <row r="1663" spans="1:8" ht="15" x14ac:dyDescent="0.2">
      <c r="A1663" s="25" t="s">
        <v>3342</v>
      </c>
      <c r="B1663" s="25"/>
      <c r="C1663" s="26" t="s">
        <v>3343</v>
      </c>
      <c r="D1663" s="27" t="s">
        <v>592</v>
      </c>
      <c r="E1663" s="28">
        <v>12.63</v>
      </c>
      <c r="F1663" s="28">
        <v>11.22</v>
      </c>
      <c r="G1663" s="28">
        <v>23.85</v>
      </c>
      <c r="H1663" s="2">
        <v>9</v>
      </c>
    </row>
    <row r="1664" spans="1:8" ht="15" x14ac:dyDescent="0.2">
      <c r="A1664" s="25" t="s">
        <v>3344</v>
      </c>
      <c r="B1664" s="25"/>
      <c r="C1664" s="26" t="s">
        <v>3345</v>
      </c>
      <c r="D1664" s="27" t="s">
        <v>3346</v>
      </c>
      <c r="E1664" s="28">
        <v>130.66999999999999</v>
      </c>
      <c r="F1664" s="28">
        <v>7.48</v>
      </c>
      <c r="G1664" s="28">
        <v>138.15</v>
      </c>
      <c r="H1664" s="2">
        <v>9</v>
      </c>
    </row>
    <row r="1665" spans="1:8" ht="15" x14ac:dyDescent="0.2">
      <c r="A1665" s="25" t="s">
        <v>3347</v>
      </c>
      <c r="B1665" s="25"/>
      <c r="C1665" s="26" t="s">
        <v>3348</v>
      </c>
      <c r="D1665" s="27"/>
      <c r="E1665" s="28"/>
      <c r="F1665" s="28"/>
      <c r="G1665" s="28"/>
      <c r="H1665" s="2">
        <v>5</v>
      </c>
    </row>
    <row r="1666" spans="1:8" ht="30" x14ac:dyDescent="0.2">
      <c r="A1666" s="25" t="s">
        <v>3349</v>
      </c>
      <c r="B1666" s="25"/>
      <c r="C1666" s="26" t="s">
        <v>3350</v>
      </c>
      <c r="D1666" s="27" t="s">
        <v>131</v>
      </c>
      <c r="E1666" s="28">
        <v>4.45</v>
      </c>
      <c r="F1666" s="28">
        <v>2.2799999999999998</v>
      </c>
      <c r="G1666" s="28">
        <v>6.73</v>
      </c>
      <c r="H1666" s="2">
        <v>9</v>
      </c>
    </row>
    <row r="1667" spans="1:8" ht="45" x14ac:dyDescent="0.2">
      <c r="A1667" s="25" t="s">
        <v>3351</v>
      </c>
      <c r="B1667" s="25"/>
      <c r="C1667" s="26" t="s">
        <v>3352</v>
      </c>
      <c r="D1667" s="27" t="s">
        <v>131</v>
      </c>
      <c r="E1667" s="28">
        <v>8.91</v>
      </c>
      <c r="F1667" s="28">
        <v>4.55</v>
      </c>
      <c r="G1667" s="28">
        <v>13.46</v>
      </c>
      <c r="H1667" s="2">
        <v>9</v>
      </c>
    </row>
    <row r="1668" spans="1:8" ht="45" x14ac:dyDescent="0.2">
      <c r="A1668" s="25" t="s">
        <v>3353</v>
      </c>
      <c r="B1668" s="25"/>
      <c r="C1668" s="26" t="s">
        <v>3354</v>
      </c>
      <c r="D1668" s="27" t="s">
        <v>131</v>
      </c>
      <c r="E1668" s="28">
        <v>13.38</v>
      </c>
      <c r="F1668" s="28">
        <v>6.83</v>
      </c>
      <c r="G1668" s="28">
        <v>20.21</v>
      </c>
      <c r="H1668" s="2">
        <v>9</v>
      </c>
    </row>
    <row r="1669" spans="1:8" ht="45" x14ac:dyDescent="0.2">
      <c r="A1669" s="25" t="s">
        <v>3355</v>
      </c>
      <c r="B1669" s="25"/>
      <c r="C1669" s="26" t="s">
        <v>3356</v>
      </c>
      <c r="D1669" s="27" t="s">
        <v>131</v>
      </c>
      <c r="E1669" s="28">
        <v>17.82</v>
      </c>
      <c r="F1669" s="28">
        <v>9.11</v>
      </c>
      <c r="G1669" s="28">
        <v>26.93</v>
      </c>
      <c r="H1669" s="2">
        <v>9</v>
      </c>
    </row>
    <row r="1670" spans="1:8" ht="45" x14ac:dyDescent="0.2">
      <c r="A1670" s="25" t="s">
        <v>3357</v>
      </c>
      <c r="B1670" s="25"/>
      <c r="C1670" s="26" t="s">
        <v>3358</v>
      </c>
      <c r="D1670" s="27" t="s">
        <v>131</v>
      </c>
      <c r="E1670" s="28">
        <v>26.77</v>
      </c>
      <c r="F1670" s="28">
        <v>13.68</v>
      </c>
      <c r="G1670" s="28">
        <v>40.450000000000003</v>
      </c>
      <c r="H1670" s="2">
        <v>9</v>
      </c>
    </row>
    <row r="1671" spans="1:8" ht="30" x14ac:dyDescent="0.2">
      <c r="A1671" s="25" t="s">
        <v>3359</v>
      </c>
      <c r="B1671" s="25"/>
      <c r="C1671" s="26" t="s">
        <v>3360</v>
      </c>
      <c r="D1671" s="27" t="s">
        <v>131</v>
      </c>
      <c r="E1671" s="28">
        <v>25.7</v>
      </c>
      <c r="F1671" s="28">
        <v>1.41</v>
      </c>
      <c r="G1671" s="28">
        <v>27.11</v>
      </c>
      <c r="H1671" s="2">
        <v>9</v>
      </c>
    </row>
    <row r="1672" spans="1:8" ht="30" x14ac:dyDescent="0.2">
      <c r="A1672" s="25" t="s">
        <v>3361</v>
      </c>
      <c r="B1672" s="25"/>
      <c r="C1672" s="26" t="s">
        <v>3362</v>
      </c>
      <c r="D1672" s="27" t="s">
        <v>131</v>
      </c>
      <c r="E1672" s="28">
        <v>46.35</v>
      </c>
      <c r="F1672" s="28">
        <v>1.97</v>
      </c>
      <c r="G1672" s="28">
        <v>48.32</v>
      </c>
      <c r="H1672" s="2">
        <v>9</v>
      </c>
    </row>
    <row r="1673" spans="1:8" ht="30" x14ac:dyDescent="0.2">
      <c r="A1673" s="25" t="s">
        <v>3363</v>
      </c>
      <c r="B1673" s="25"/>
      <c r="C1673" s="26" t="s">
        <v>3364</v>
      </c>
      <c r="D1673" s="27" t="s">
        <v>131</v>
      </c>
      <c r="E1673" s="28">
        <v>70.16</v>
      </c>
      <c r="F1673" s="28">
        <v>2.5299999999999998</v>
      </c>
      <c r="G1673" s="28">
        <v>72.69</v>
      </c>
      <c r="H1673" s="2">
        <v>9</v>
      </c>
    </row>
    <row r="1674" spans="1:8" ht="15" x14ac:dyDescent="0.2">
      <c r="A1674" s="25" t="s">
        <v>3365</v>
      </c>
      <c r="B1674" s="25"/>
      <c r="C1674" s="26" t="s">
        <v>3366</v>
      </c>
      <c r="D1674" s="27"/>
      <c r="E1674" s="28"/>
      <c r="F1674" s="28"/>
      <c r="G1674" s="28"/>
      <c r="H1674" s="2">
        <v>5</v>
      </c>
    </row>
    <row r="1675" spans="1:8" ht="15" x14ac:dyDescent="0.2">
      <c r="A1675" s="25" t="s">
        <v>3367</v>
      </c>
      <c r="B1675" s="25"/>
      <c r="C1675" s="26" t="s">
        <v>3368</v>
      </c>
      <c r="D1675" s="27" t="s">
        <v>73</v>
      </c>
      <c r="E1675" s="28">
        <v>37.43</v>
      </c>
      <c r="F1675" s="28">
        <v>9.5399999999999991</v>
      </c>
      <c r="G1675" s="28">
        <v>46.97</v>
      </c>
      <c r="H1675" s="2">
        <v>9</v>
      </c>
    </row>
    <row r="1676" spans="1:8" ht="30" x14ac:dyDescent="0.2">
      <c r="A1676" s="25" t="s">
        <v>3369</v>
      </c>
      <c r="B1676" s="25"/>
      <c r="C1676" s="26" t="s">
        <v>3370</v>
      </c>
      <c r="D1676" s="27" t="s">
        <v>131</v>
      </c>
      <c r="E1676" s="28">
        <v>1.26</v>
      </c>
      <c r="F1676" s="28">
        <v>9.5399999999999991</v>
      </c>
      <c r="G1676" s="28">
        <v>10.8</v>
      </c>
      <c r="H1676" s="2">
        <v>9</v>
      </c>
    </row>
    <row r="1677" spans="1:8" ht="30" x14ac:dyDescent="0.2">
      <c r="A1677" s="25" t="s">
        <v>3371</v>
      </c>
      <c r="B1677" s="25"/>
      <c r="C1677" s="26" t="s">
        <v>3372</v>
      </c>
      <c r="D1677" s="27" t="s">
        <v>131</v>
      </c>
      <c r="E1677" s="28">
        <v>1.94</v>
      </c>
      <c r="F1677" s="28">
        <v>9.5399999999999991</v>
      </c>
      <c r="G1677" s="28">
        <v>11.48</v>
      </c>
      <c r="H1677" s="2">
        <v>9</v>
      </c>
    </row>
    <row r="1678" spans="1:8" ht="30" x14ac:dyDescent="0.2">
      <c r="A1678" s="25" t="s">
        <v>3373</v>
      </c>
      <c r="B1678" s="25"/>
      <c r="C1678" s="26" t="s">
        <v>3374</v>
      </c>
      <c r="D1678" s="27" t="s">
        <v>131</v>
      </c>
      <c r="E1678" s="28">
        <v>2.2799999999999998</v>
      </c>
      <c r="F1678" s="28">
        <v>9.5399999999999991</v>
      </c>
      <c r="G1678" s="28">
        <v>11.82</v>
      </c>
      <c r="H1678" s="2">
        <v>9</v>
      </c>
    </row>
    <row r="1679" spans="1:8" ht="45" x14ac:dyDescent="0.2">
      <c r="A1679" s="25" t="s">
        <v>3375</v>
      </c>
      <c r="B1679" s="25"/>
      <c r="C1679" s="26" t="s">
        <v>3376</v>
      </c>
      <c r="D1679" s="27" t="s">
        <v>131</v>
      </c>
      <c r="E1679" s="28">
        <v>2.5099999999999998</v>
      </c>
      <c r="F1679" s="28">
        <v>9.5399999999999991</v>
      </c>
      <c r="G1679" s="28">
        <v>12.05</v>
      </c>
      <c r="H1679" s="2">
        <v>9</v>
      </c>
    </row>
    <row r="1680" spans="1:8" ht="45" x14ac:dyDescent="0.2">
      <c r="A1680" s="25" t="s">
        <v>3377</v>
      </c>
      <c r="B1680" s="25"/>
      <c r="C1680" s="26" t="s">
        <v>3378</v>
      </c>
      <c r="D1680" s="27" t="s">
        <v>131</v>
      </c>
      <c r="E1680" s="28">
        <v>4.16</v>
      </c>
      <c r="F1680" s="28">
        <v>9.5399999999999991</v>
      </c>
      <c r="G1680" s="28">
        <v>13.7</v>
      </c>
      <c r="H1680" s="2">
        <v>9</v>
      </c>
    </row>
    <row r="1681" spans="1:8" ht="30" x14ac:dyDescent="0.2">
      <c r="A1681" s="25" t="s">
        <v>3379</v>
      </c>
      <c r="B1681" s="25"/>
      <c r="C1681" s="26" t="s">
        <v>3380</v>
      </c>
      <c r="D1681" s="27" t="s">
        <v>131</v>
      </c>
      <c r="E1681" s="28">
        <v>5.17</v>
      </c>
      <c r="F1681" s="28">
        <v>9.5399999999999991</v>
      </c>
      <c r="G1681" s="28">
        <v>14.71</v>
      </c>
      <c r="H1681" s="2">
        <v>9</v>
      </c>
    </row>
    <row r="1682" spans="1:8" ht="45" x14ac:dyDescent="0.2">
      <c r="A1682" s="25" t="s">
        <v>3381</v>
      </c>
      <c r="B1682" s="25"/>
      <c r="C1682" s="26" t="s">
        <v>3382</v>
      </c>
      <c r="D1682" s="27" t="s">
        <v>131</v>
      </c>
      <c r="E1682" s="28">
        <v>6.57</v>
      </c>
      <c r="F1682" s="28">
        <v>9.5399999999999991</v>
      </c>
      <c r="G1682" s="28">
        <v>16.11</v>
      </c>
      <c r="H1682" s="2">
        <v>9</v>
      </c>
    </row>
    <row r="1683" spans="1:8" ht="45" x14ac:dyDescent="0.2">
      <c r="A1683" s="25" t="s">
        <v>3383</v>
      </c>
      <c r="B1683" s="25"/>
      <c r="C1683" s="26" t="s">
        <v>3384</v>
      </c>
      <c r="D1683" s="27" t="s">
        <v>131</v>
      </c>
      <c r="E1683" s="28">
        <v>6.86</v>
      </c>
      <c r="F1683" s="28">
        <v>9.5399999999999991</v>
      </c>
      <c r="G1683" s="28">
        <v>16.399999999999999</v>
      </c>
      <c r="H1683" s="2">
        <v>9</v>
      </c>
    </row>
    <row r="1684" spans="1:8" ht="45" x14ac:dyDescent="0.2">
      <c r="A1684" s="25" t="s">
        <v>3385</v>
      </c>
      <c r="B1684" s="25"/>
      <c r="C1684" s="26" t="s">
        <v>3386</v>
      </c>
      <c r="D1684" s="27" t="s">
        <v>131</v>
      </c>
      <c r="E1684" s="28">
        <v>7.83</v>
      </c>
      <c r="F1684" s="28">
        <v>9.5399999999999991</v>
      </c>
      <c r="G1684" s="28">
        <v>17.37</v>
      </c>
      <c r="H1684" s="2">
        <v>9</v>
      </c>
    </row>
    <row r="1685" spans="1:8" ht="45" x14ac:dyDescent="0.2">
      <c r="A1685" s="25" t="s">
        <v>3387</v>
      </c>
      <c r="B1685" s="25"/>
      <c r="C1685" s="26" t="s">
        <v>3388</v>
      </c>
      <c r="D1685" s="27" t="s">
        <v>131</v>
      </c>
      <c r="E1685" s="28">
        <v>8.86</v>
      </c>
      <c r="F1685" s="28">
        <v>9.5399999999999991</v>
      </c>
      <c r="G1685" s="28">
        <v>18.399999999999999</v>
      </c>
      <c r="H1685" s="2">
        <v>9</v>
      </c>
    </row>
    <row r="1686" spans="1:8" ht="45" x14ac:dyDescent="0.2">
      <c r="A1686" s="25" t="s">
        <v>3389</v>
      </c>
      <c r="B1686" s="25"/>
      <c r="C1686" s="26" t="s">
        <v>3390</v>
      </c>
      <c r="D1686" s="27" t="s">
        <v>131</v>
      </c>
      <c r="E1686" s="28">
        <v>20.84</v>
      </c>
      <c r="F1686" s="28">
        <v>9.5399999999999991</v>
      </c>
      <c r="G1686" s="28">
        <v>30.38</v>
      </c>
      <c r="H1686" s="2">
        <v>9</v>
      </c>
    </row>
    <row r="1687" spans="1:8" ht="45" x14ac:dyDescent="0.2">
      <c r="A1687" s="25" t="s">
        <v>3391</v>
      </c>
      <c r="B1687" s="25"/>
      <c r="C1687" s="26" t="s">
        <v>3392</v>
      </c>
      <c r="D1687" s="27" t="s">
        <v>131</v>
      </c>
      <c r="E1687" s="28">
        <v>25.53</v>
      </c>
      <c r="F1687" s="28">
        <v>9.5399999999999991</v>
      </c>
      <c r="G1687" s="28">
        <v>35.07</v>
      </c>
      <c r="H1687" s="2">
        <v>9</v>
      </c>
    </row>
    <row r="1688" spans="1:8" ht="45" x14ac:dyDescent="0.2">
      <c r="A1688" s="25" t="s">
        <v>3393</v>
      </c>
      <c r="B1688" s="25"/>
      <c r="C1688" s="26" t="s">
        <v>3394</v>
      </c>
      <c r="D1688" s="27" t="s">
        <v>131</v>
      </c>
      <c r="E1688" s="28">
        <v>29.82</v>
      </c>
      <c r="F1688" s="28">
        <v>9.5399999999999991</v>
      </c>
      <c r="G1688" s="28">
        <v>39.36</v>
      </c>
      <c r="H1688" s="2">
        <v>9</v>
      </c>
    </row>
    <row r="1689" spans="1:8" ht="45" x14ac:dyDescent="0.2">
      <c r="A1689" s="25" t="s">
        <v>3395</v>
      </c>
      <c r="B1689" s="25"/>
      <c r="C1689" s="26" t="s">
        <v>3396</v>
      </c>
      <c r="D1689" s="27" t="s">
        <v>131</v>
      </c>
      <c r="E1689" s="28">
        <v>32.520000000000003</v>
      </c>
      <c r="F1689" s="28">
        <v>9.5399999999999991</v>
      </c>
      <c r="G1689" s="28">
        <v>42.06</v>
      </c>
      <c r="H1689" s="2">
        <v>9</v>
      </c>
    </row>
    <row r="1690" spans="1:8" ht="45" x14ac:dyDescent="0.2">
      <c r="A1690" s="25" t="s">
        <v>3397</v>
      </c>
      <c r="B1690" s="25"/>
      <c r="C1690" s="26" t="s">
        <v>3398</v>
      </c>
      <c r="D1690" s="27" t="s">
        <v>131</v>
      </c>
      <c r="E1690" s="28">
        <v>35.99</v>
      </c>
      <c r="F1690" s="28">
        <v>9.5399999999999991</v>
      </c>
      <c r="G1690" s="28">
        <v>45.53</v>
      </c>
      <c r="H1690" s="2">
        <v>9</v>
      </c>
    </row>
    <row r="1691" spans="1:8" ht="45" x14ac:dyDescent="0.2">
      <c r="A1691" s="25" t="s">
        <v>3399</v>
      </c>
      <c r="B1691" s="25"/>
      <c r="C1691" s="26" t="s">
        <v>3400</v>
      </c>
      <c r="D1691" s="27" t="s">
        <v>131</v>
      </c>
      <c r="E1691" s="28">
        <v>41.65</v>
      </c>
      <c r="F1691" s="28">
        <v>9.5399999999999991</v>
      </c>
      <c r="G1691" s="28">
        <v>51.19</v>
      </c>
      <c r="H1691" s="2">
        <v>9</v>
      </c>
    </row>
    <row r="1692" spans="1:8" ht="45" x14ac:dyDescent="0.2">
      <c r="A1692" s="25" t="s">
        <v>3401</v>
      </c>
      <c r="B1692" s="25"/>
      <c r="C1692" s="26" t="s">
        <v>3402</v>
      </c>
      <c r="D1692" s="27" t="s">
        <v>131</v>
      </c>
      <c r="E1692" s="28">
        <v>49.74</v>
      </c>
      <c r="F1692" s="28">
        <v>9.5399999999999991</v>
      </c>
      <c r="G1692" s="28">
        <v>59.28</v>
      </c>
      <c r="H1692" s="2">
        <v>9</v>
      </c>
    </row>
    <row r="1693" spans="1:8" ht="45" x14ac:dyDescent="0.2">
      <c r="A1693" s="25" t="s">
        <v>3403</v>
      </c>
      <c r="B1693" s="25"/>
      <c r="C1693" s="26" t="s">
        <v>3404</v>
      </c>
      <c r="D1693" s="27" t="s">
        <v>131</v>
      </c>
      <c r="E1693" s="28">
        <v>55.45</v>
      </c>
      <c r="F1693" s="28">
        <v>9.5399999999999991</v>
      </c>
      <c r="G1693" s="28">
        <v>64.989999999999995</v>
      </c>
      <c r="H1693" s="2">
        <v>9</v>
      </c>
    </row>
    <row r="1694" spans="1:8" ht="45" x14ac:dyDescent="0.2">
      <c r="A1694" s="25" t="s">
        <v>3405</v>
      </c>
      <c r="B1694" s="25"/>
      <c r="C1694" s="26" t="s">
        <v>3406</v>
      </c>
      <c r="D1694" s="27" t="s">
        <v>131</v>
      </c>
      <c r="E1694" s="28">
        <v>79.180000000000007</v>
      </c>
      <c r="F1694" s="28">
        <v>9.5399999999999991</v>
      </c>
      <c r="G1694" s="28">
        <v>88.72</v>
      </c>
      <c r="H1694" s="2">
        <v>9</v>
      </c>
    </row>
    <row r="1695" spans="1:8" ht="45" x14ac:dyDescent="0.2">
      <c r="A1695" s="25" t="s">
        <v>3407</v>
      </c>
      <c r="B1695" s="25"/>
      <c r="C1695" s="26" t="s">
        <v>3408</v>
      </c>
      <c r="D1695" s="27" t="s">
        <v>131</v>
      </c>
      <c r="E1695" s="28">
        <v>97.07</v>
      </c>
      <c r="F1695" s="28">
        <v>9.5399999999999991</v>
      </c>
      <c r="G1695" s="28">
        <v>106.61</v>
      </c>
      <c r="H1695" s="2">
        <v>9</v>
      </c>
    </row>
    <row r="1696" spans="1:8" ht="45" x14ac:dyDescent="0.2">
      <c r="A1696" s="25" t="s">
        <v>3409</v>
      </c>
      <c r="B1696" s="25"/>
      <c r="C1696" s="26" t="s">
        <v>3410</v>
      </c>
      <c r="D1696" s="27" t="s">
        <v>131</v>
      </c>
      <c r="E1696" s="28">
        <v>125.7</v>
      </c>
      <c r="F1696" s="28">
        <v>9.5399999999999991</v>
      </c>
      <c r="G1696" s="28">
        <v>135.24</v>
      </c>
      <c r="H1696" s="2">
        <v>9</v>
      </c>
    </row>
    <row r="1697" spans="1:8" ht="45" x14ac:dyDescent="0.2">
      <c r="A1697" s="25" t="s">
        <v>3411</v>
      </c>
      <c r="B1697" s="25"/>
      <c r="C1697" s="26" t="s">
        <v>3412</v>
      </c>
      <c r="D1697" s="27" t="s">
        <v>73</v>
      </c>
      <c r="E1697" s="28">
        <v>197.07</v>
      </c>
      <c r="F1697" s="28">
        <v>17.5</v>
      </c>
      <c r="G1697" s="28">
        <v>214.57</v>
      </c>
      <c r="H1697" s="2">
        <v>9</v>
      </c>
    </row>
    <row r="1698" spans="1:8" ht="45" x14ac:dyDescent="0.2">
      <c r="A1698" s="25" t="s">
        <v>3413</v>
      </c>
      <c r="B1698" s="25"/>
      <c r="C1698" s="26" t="s">
        <v>3414</v>
      </c>
      <c r="D1698" s="27" t="s">
        <v>131</v>
      </c>
      <c r="E1698" s="28">
        <v>15.05</v>
      </c>
      <c r="F1698" s="28">
        <v>9.5399999999999991</v>
      </c>
      <c r="G1698" s="28">
        <v>24.59</v>
      </c>
      <c r="H1698" s="2">
        <v>9</v>
      </c>
    </row>
    <row r="1699" spans="1:8" ht="45" x14ac:dyDescent="0.2">
      <c r="A1699" s="25" t="s">
        <v>3415</v>
      </c>
      <c r="B1699" s="25"/>
      <c r="C1699" s="26" t="s">
        <v>3416</v>
      </c>
      <c r="D1699" s="27" t="s">
        <v>131</v>
      </c>
      <c r="E1699" s="28">
        <v>17.89</v>
      </c>
      <c r="F1699" s="28">
        <v>9.5399999999999991</v>
      </c>
      <c r="G1699" s="28">
        <v>27.43</v>
      </c>
      <c r="H1699" s="2">
        <v>9</v>
      </c>
    </row>
    <row r="1700" spans="1:8" ht="15" x14ac:dyDescent="0.2">
      <c r="A1700" s="25" t="s">
        <v>3417</v>
      </c>
      <c r="B1700" s="25"/>
      <c r="C1700" s="26" t="s">
        <v>3418</v>
      </c>
      <c r="D1700" s="27"/>
      <c r="E1700" s="28"/>
      <c r="F1700" s="28"/>
      <c r="G1700" s="28"/>
      <c r="H1700" s="2">
        <v>5</v>
      </c>
    </row>
    <row r="1701" spans="1:8" ht="30" x14ac:dyDescent="0.2">
      <c r="A1701" s="25" t="s">
        <v>3419</v>
      </c>
      <c r="B1701" s="25"/>
      <c r="C1701" s="26" t="s">
        <v>3420</v>
      </c>
      <c r="D1701" s="27" t="s">
        <v>73</v>
      </c>
      <c r="E1701" s="28">
        <v>60.02</v>
      </c>
      <c r="F1701" s="28">
        <v>16.28</v>
      </c>
      <c r="G1701" s="28">
        <v>76.3</v>
      </c>
      <c r="H1701" s="2">
        <v>9</v>
      </c>
    </row>
    <row r="1702" spans="1:8" ht="30" x14ac:dyDescent="0.2">
      <c r="A1702" s="25" t="s">
        <v>3421</v>
      </c>
      <c r="B1702" s="25"/>
      <c r="C1702" s="26" t="s">
        <v>3422</v>
      </c>
      <c r="D1702" s="27" t="s">
        <v>73</v>
      </c>
      <c r="E1702" s="28">
        <v>65.31</v>
      </c>
      <c r="F1702" s="28">
        <v>16.28</v>
      </c>
      <c r="G1702" s="28">
        <v>81.59</v>
      </c>
      <c r="H1702" s="2">
        <v>9</v>
      </c>
    </row>
    <row r="1703" spans="1:8" ht="45" x14ac:dyDescent="0.2">
      <c r="A1703" s="25" t="s">
        <v>3423</v>
      </c>
      <c r="B1703" s="25"/>
      <c r="C1703" s="26" t="s">
        <v>3424</v>
      </c>
      <c r="D1703" s="27" t="s">
        <v>73</v>
      </c>
      <c r="E1703" s="28">
        <v>135.41</v>
      </c>
      <c r="F1703" s="28">
        <v>20.5</v>
      </c>
      <c r="G1703" s="28">
        <v>155.91</v>
      </c>
      <c r="H1703" s="2">
        <v>9</v>
      </c>
    </row>
    <row r="1704" spans="1:8" ht="45" x14ac:dyDescent="0.2">
      <c r="A1704" s="25" t="s">
        <v>3425</v>
      </c>
      <c r="B1704" s="25"/>
      <c r="C1704" s="26" t="s">
        <v>3426</v>
      </c>
      <c r="D1704" s="27" t="s">
        <v>73</v>
      </c>
      <c r="E1704" s="28">
        <v>141.63999999999999</v>
      </c>
      <c r="F1704" s="28">
        <v>20.5</v>
      </c>
      <c r="G1704" s="28">
        <v>162.13999999999999</v>
      </c>
      <c r="H1704" s="2">
        <v>9</v>
      </c>
    </row>
    <row r="1705" spans="1:8" ht="30" x14ac:dyDescent="0.2">
      <c r="A1705" s="25" t="s">
        <v>3427</v>
      </c>
      <c r="B1705" s="25"/>
      <c r="C1705" s="26" t="s">
        <v>3428</v>
      </c>
      <c r="D1705" s="27" t="s">
        <v>73</v>
      </c>
      <c r="E1705" s="28">
        <v>113.27</v>
      </c>
      <c r="F1705" s="28"/>
      <c r="G1705" s="28">
        <v>113.27</v>
      </c>
      <c r="H1705" s="2">
        <v>9</v>
      </c>
    </row>
    <row r="1706" spans="1:8" ht="15" x14ac:dyDescent="0.2">
      <c r="A1706" s="25" t="s">
        <v>3429</v>
      </c>
      <c r="B1706" s="25"/>
      <c r="C1706" s="26" t="s">
        <v>3430</v>
      </c>
      <c r="D1706" s="27"/>
      <c r="E1706" s="28"/>
      <c r="F1706" s="28"/>
      <c r="G1706" s="28"/>
      <c r="H1706" s="2">
        <v>5</v>
      </c>
    </row>
    <row r="1707" spans="1:8" ht="30" x14ac:dyDescent="0.2">
      <c r="A1707" s="25" t="s">
        <v>3431</v>
      </c>
      <c r="B1707" s="25"/>
      <c r="C1707" s="26" t="s">
        <v>3432</v>
      </c>
      <c r="D1707" s="27" t="s">
        <v>73</v>
      </c>
      <c r="E1707" s="28">
        <v>10.94</v>
      </c>
      <c r="F1707" s="28">
        <v>6.75</v>
      </c>
      <c r="G1707" s="28">
        <v>17.690000000000001</v>
      </c>
      <c r="H1707" s="2">
        <v>9</v>
      </c>
    </row>
    <row r="1708" spans="1:8" ht="30" x14ac:dyDescent="0.2">
      <c r="A1708" s="25" t="s">
        <v>3433</v>
      </c>
      <c r="B1708" s="25"/>
      <c r="C1708" s="26" t="s">
        <v>3434</v>
      </c>
      <c r="D1708" s="27" t="s">
        <v>73</v>
      </c>
      <c r="E1708" s="28">
        <v>7.65</v>
      </c>
      <c r="F1708" s="28">
        <v>6.75</v>
      </c>
      <c r="G1708" s="28">
        <v>14.4</v>
      </c>
      <c r="H1708" s="2">
        <v>9</v>
      </c>
    </row>
    <row r="1709" spans="1:8" ht="30" x14ac:dyDescent="0.2">
      <c r="A1709" s="25" t="s">
        <v>3435</v>
      </c>
      <c r="B1709" s="25"/>
      <c r="C1709" s="26" t="s">
        <v>3436</v>
      </c>
      <c r="D1709" s="27" t="s">
        <v>73</v>
      </c>
      <c r="E1709" s="28">
        <v>50.15</v>
      </c>
      <c r="F1709" s="28">
        <v>6.75</v>
      </c>
      <c r="G1709" s="28">
        <v>56.9</v>
      </c>
      <c r="H1709" s="2">
        <v>9</v>
      </c>
    </row>
    <row r="1710" spans="1:8" ht="45" x14ac:dyDescent="0.2">
      <c r="A1710" s="25" t="s">
        <v>3437</v>
      </c>
      <c r="B1710" s="25"/>
      <c r="C1710" s="26" t="s">
        <v>3438</v>
      </c>
      <c r="D1710" s="27" t="s">
        <v>73</v>
      </c>
      <c r="E1710" s="28">
        <v>72.760000000000005</v>
      </c>
      <c r="F1710" s="28">
        <v>18.71</v>
      </c>
      <c r="G1710" s="28">
        <v>91.47</v>
      </c>
      <c r="H1710" s="2">
        <v>9</v>
      </c>
    </row>
    <row r="1711" spans="1:8" ht="30" x14ac:dyDescent="0.2">
      <c r="A1711" s="25" t="s">
        <v>3439</v>
      </c>
      <c r="B1711" s="25"/>
      <c r="C1711" s="26" t="s">
        <v>3440</v>
      </c>
      <c r="D1711" s="27" t="s">
        <v>73</v>
      </c>
      <c r="E1711" s="28">
        <v>51.38</v>
      </c>
      <c r="F1711" s="28">
        <v>6.75</v>
      </c>
      <c r="G1711" s="28">
        <v>58.13</v>
      </c>
      <c r="H1711" s="2">
        <v>9</v>
      </c>
    </row>
    <row r="1712" spans="1:8" ht="45" x14ac:dyDescent="0.2">
      <c r="A1712" s="25" t="s">
        <v>3441</v>
      </c>
      <c r="B1712" s="25"/>
      <c r="C1712" s="26" t="s">
        <v>3442</v>
      </c>
      <c r="D1712" s="27" t="s">
        <v>73</v>
      </c>
      <c r="E1712" s="28">
        <v>74.48</v>
      </c>
      <c r="F1712" s="28">
        <v>18.71</v>
      </c>
      <c r="G1712" s="28">
        <v>93.19</v>
      </c>
      <c r="H1712" s="2">
        <v>9</v>
      </c>
    </row>
    <row r="1713" spans="1:8" ht="45" x14ac:dyDescent="0.2">
      <c r="A1713" s="25" t="s">
        <v>3443</v>
      </c>
      <c r="B1713" s="25"/>
      <c r="C1713" s="26" t="s">
        <v>3444</v>
      </c>
      <c r="D1713" s="27" t="s">
        <v>73</v>
      </c>
      <c r="E1713" s="28">
        <v>36.15</v>
      </c>
      <c r="F1713" s="28">
        <v>22.08</v>
      </c>
      <c r="G1713" s="28">
        <v>58.23</v>
      </c>
      <c r="H1713" s="2">
        <v>9</v>
      </c>
    </row>
    <row r="1714" spans="1:8" ht="15" x14ac:dyDescent="0.2">
      <c r="A1714" s="25" t="s">
        <v>3445</v>
      </c>
      <c r="B1714" s="25"/>
      <c r="C1714" s="26" t="s">
        <v>3446</v>
      </c>
      <c r="D1714" s="27"/>
      <c r="E1714" s="28"/>
      <c r="F1714" s="28"/>
      <c r="G1714" s="28"/>
      <c r="H1714" s="2">
        <v>5</v>
      </c>
    </row>
    <row r="1715" spans="1:8" ht="30" x14ac:dyDescent="0.2">
      <c r="A1715" s="25" t="s">
        <v>3447</v>
      </c>
      <c r="B1715" s="25"/>
      <c r="C1715" s="26" t="s">
        <v>3448</v>
      </c>
      <c r="D1715" s="27" t="s">
        <v>156</v>
      </c>
      <c r="E1715" s="28">
        <v>483.36</v>
      </c>
      <c r="F1715" s="28">
        <v>291.88</v>
      </c>
      <c r="G1715" s="28">
        <v>775.24</v>
      </c>
      <c r="H1715" s="2">
        <v>9</v>
      </c>
    </row>
    <row r="1716" spans="1:8" ht="30" x14ac:dyDescent="0.2">
      <c r="A1716" s="25" t="s">
        <v>3449</v>
      </c>
      <c r="B1716" s="25"/>
      <c r="C1716" s="26" t="s">
        <v>3450</v>
      </c>
      <c r="D1716" s="27" t="s">
        <v>156</v>
      </c>
      <c r="E1716" s="28">
        <v>457.98</v>
      </c>
      <c r="F1716" s="28"/>
      <c r="G1716" s="28">
        <v>457.98</v>
      </c>
      <c r="H1716" s="2">
        <v>9</v>
      </c>
    </row>
    <row r="1717" spans="1:8" ht="30" x14ac:dyDescent="0.2">
      <c r="A1717" s="25" t="s">
        <v>3451</v>
      </c>
      <c r="B1717" s="25"/>
      <c r="C1717" s="26" t="s">
        <v>3452</v>
      </c>
      <c r="D1717" s="27" t="s">
        <v>73</v>
      </c>
      <c r="E1717" s="28">
        <v>5.52</v>
      </c>
      <c r="F1717" s="28">
        <v>7.11</v>
      </c>
      <c r="G1717" s="28">
        <v>12.63</v>
      </c>
      <c r="H1717" s="2">
        <v>9</v>
      </c>
    </row>
    <row r="1718" spans="1:8" ht="45" x14ac:dyDescent="0.2">
      <c r="A1718" s="25" t="s">
        <v>3453</v>
      </c>
      <c r="B1718" s="25"/>
      <c r="C1718" s="26" t="s">
        <v>3454</v>
      </c>
      <c r="D1718" s="27" t="s">
        <v>73</v>
      </c>
      <c r="E1718" s="28">
        <v>13.59</v>
      </c>
      <c r="F1718" s="28">
        <v>14.23</v>
      </c>
      <c r="G1718" s="28">
        <v>27.82</v>
      </c>
      <c r="H1718" s="2">
        <v>9</v>
      </c>
    </row>
    <row r="1719" spans="1:8" ht="30" x14ac:dyDescent="0.2">
      <c r="A1719" s="25" t="s">
        <v>3455</v>
      </c>
      <c r="B1719" s="25"/>
      <c r="C1719" s="26" t="s">
        <v>3456</v>
      </c>
      <c r="D1719" s="27" t="s">
        <v>73</v>
      </c>
      <c r="E1719" s="28">
        <v>51.58</v>
      </c>
      <c r="F1719" s="28">
        <v>7.11</v>
      </c>
      <c r="G1719" s="28">
        <v>58.69</v>
      </c>
      <c r="H1719" s="2">
        <v>9</v>
      </c>
    </row>
    <row r="1720" spans="1:8" ht="15" x14ac:dyDescent="0.2">
      <c r="A1720" s="25" t="s">
        <v>3457</v>
      </c>
      <c r="B1720" s="25"/>
      <c r="C1720" s="26" t="s">
        <v>3458</v>
      </c>
      <c r="D1720" s="27"/>
      <c r="E1720" s="28"/>
      <c r="F1720" s="28"/>
      <c r="G1720" s="28"/>
      <c r="H1720" s="2">
        <v>5</v>
      </c>
    </row>
    <row r="1721" spans="1:8" ht="15" x14ac:dyDescent="0.2">
      <c r="A1721" s="25" t="s">
        <v>3459</v>
      </c>
      <c r="B1721" s="25"/>
      <c r="C1721" s="26" t="s">
        <v>3460</v>
      </c>
      <c r="D1721" s="27" t="s">
        <v>156</v>
      </c>
      <c r="E1721" s="28"/>
      <c r="F1721" s="28">
        <v>67.48</v>
      </c>
      <c r="G1721" s="28">
        <v>67.48</v>
      </c>
      <c r="H1721" s="2">
        <v>9</v>
      </c>
    </row>
    <row r="1722" spans="1:8" ht="15" x14ac:dyDescent="0.2">
      <c r="A1722" s="25" t="s">
        <v>3461</v>
      </c>
      <c r="B1722" s="25"/>
      <c r="C1722" s="26" t="s">
        <v>3462</v>
      </c>
      <c r="D1722" s="27" t="s">
        <v>73</v>
      </c>
      <c r="E1722" s="28">
        <v>4.5199999999999996</v>
      </c>
      <c r="F1722" s="28">
        <v>3.37</v>
      </c>
      <c r="G1722" s="28">
        <v>7.89</v>
      </c>
      <c r="H1722" s="2">
        <v>9</v>
      </c>
    </row>
    <row r="1723" spans="1:8" ht="30" x14ac:dyDescent="0.2">
      <c r="A1723" s="25" t="s">
        <v>3463</v>
      </c>
      <c r="B1723" s="25"/>
      <c r="C1723" s="26" t="s">
        <v>3464</v>
      </c>
      <c r="D1723" s="27" t="s">
        <v>73</v>
      </c>
      <c r="E1723" s="28">
        <v>2.2799999999999998</v>
      </c>
      <c r="F1723" s="28">
        <v>3.37</v>
      </c>
      <c r="G1723" s="28">
        <v>5.65</v>
      </c>
      <c r="H1723" s="2">
        <v>9</v>
      </c>
    </row>
    <row r="1724" spans="1:8" ht="30" x14ac:dyDescent="0.2">
      <c r="A1724" s="25" t="s">
        <v>3465</v>
      </c>
      <c r="B1724" s="25"/>
      <c r="C1724" s="26" t="s">
        <v>3466</v>
      </c>
      <c r="D1724" s="27" t="s">
        <v>73</v>
      </c>
      <c r="E1724" s="28">
        <v>13.11</v>
      </c>
      <c r="F1724" s="28">
        <v>3.37</v>
      </c>
      <c r="G1724" s="28">
        <v>16.48</v>
      </c>
      <c r="H1724" s="2">
        <v>9</v>
      </c>
    </row>
    <row r="1725" spans="1:8" ht="15" x14ac:dyDescent="0.2">
      <c r="A1725" s="25" t="s">
        <v>3467</v>
      </c>
      <c r="B1725" s="25"/>
      <c r="C1725" s="26" t="s">
        <v>3468</v>
      </c>
      <c r="D1725" s="27"/>
      <c r="E1725" s="28"/>
      <c r="F1725" s="28"/>
      <c r="G1725" s="28"/>
      <c r="H1725" s="2">
        <v>2</v>
      </c>
    </row>
    <row r="1726" spans="1:8" ht="15" x14ac:dyDescent="0.2">
      <c r="A1726" s="25" t="s">
        <v>3469</v>
      </c>
      <c r="B1726" s="25"/>
      <c r="C1726" s="26" t="s">
        <v>3470</v>
      </c>
      <c r="D1726" s="27"/>
      <c r="E1726" s="28"/>
      <c r="F1726" s="28"/>
      <c r="G1726" s="28"/>
      <c r="H1726" s="2">
        <v>5</v>
      </c>
    </row>
    <row r="1727" spans="1:8" ht="15" x14ac:dyDescent="0.2">
      <c r="A1727" s="25" t="s">
        <v>3471</v>
      </c>
      <c r="B1727" s="25"/>
      <c r="C1727" s="26" t="s">
        <v>3472</v>
      </c>
      <c r="D1727" s="27" t="s">
        <v>73</v>
      </c>
      <c r="E1727" s="28">
        <v>7.4</v>
      </c>
      <c r="F1727" s="28">
        <v>28.97</v>
      </c>
      <c r="G1727" s="28">
        <v>36.369999999999997</v>
      </c>
      <c r="H1727" s="2">
        <v>9</v>
      </c>
    </row>
    <row r="1728" spans="1:8" ht="15" x14ac:dyDescent="0.2">
      <c r="A1728" s="25" t="s">
        <v>3473</v>
      </c>
      <c r="B1728" s="25"/>
      <c r="C1728" s="26" t="s">
        <v>3474</v>
      </c>
      <c r="D1728" s="27" t="s">
        <v>73</v>
      </c>
      <c r="E1728" s="28">
        <v>4.3099999999999996</v>
      </c>
      <c r="F1728" s="28">
        <v>28.97</v>
      </c>
      <c r="G1728" s="28">
        <v>33.28</v>
      </c>
      <c r="H1728" s="2">
        <v>9</v>
      </c>
    </row>
    <row r="1729" spans="1:8" ht="15" x14ac:dyDescent="0.2">
      <c r="A1729" s="25" t="s">
        <v>3475</v>
      </c>
      <c r="B1729" s="25"/>
      <c r="C1729" s="26" t="s">
        <v>3476</v>
      </c>
      <c r="D1729" s="27" t="s">
        <v>73</v>
      </c>
      <c r="E1729" s="28">
        <v>6.37</v>
      </c>
      <c r="F1729" s="28">
        <v>7.38</v>
      </c>
      <c r="G1729" s="28">
        <v>13.75</v>
      </c>
      <c r="H1729" s="2">
        <v>9</v>
      </c>
    </row>
    <row r="1730" spans="1:8" ht="30" x14ac:dyDescent="0.2">
      <c r="A1730" s="25" t="s">
        <v>3477</v>
      </c>
      <c r="B1730" s="25"/>
      <c r="C1730" s="26" t="s">
        <v>3478</v>
      </c>
      <c r="D1730" s="27" t="s">
        <v>131</v>
      </c>
      <c r="E1730" s="28">
        <v>25.73</v>
      </c>
      <c r="F1730" s="28">
        <v>20.74</v>
      </c>
      <c r="G1730" s="28">
        <v>46.47</v>
      </c>
      <c r="H1730" s="2">
        <v>9</v>
      </c>
    </row>
    <row r="1731" spans="1:8" ht="30" x14ac:dyDescent="0.2">
      <c r="A1731" s="25" t="s">
        <v>3479</v>
      </c>
      <c r="B1731" s="25"/>
      <c r="C1731" s="26" t="s">
        <v>3480</v>
      </c>
      <c r="D1731" s="27" t="s">
        <v>73</v>
      </c>
      <c r="E1731" s="28">
        <v>7.46</v>
      </c>
      <c r="F1731" s="28">
        <v>7.92</v>
      </c>
      <c r="G1731" s="28">
        <v>15.38</v>
      </c>
      <c r="H1731" s="2">
        <v>9</v>
      </c>
    </row>
    <row r="1732" spans="1:8" ht="15" x14ac:dyDescent="0.2">
      <c r="A1732" s="25" t="s">
        <v>3481</v>
      </c>
      <c r="B1732" s="25"/>
      <c r="C1732" s="26" t="s">
        <v>3482</v>
      </c>
      <c r="D1732" s="27"/>
      <c r="E1732" s="28"/>
      <c r="F1732" s="28"/>
      <c r="G1732" s="28"/>
      <c r="H1732" s="2">
        <v>5</v>
      </c>
    </row>
    <row r="1733" spans="1:8" ht="15" x14ac:dyDescent="0.2">
      <c r="A1733" s="25" t="s">
        <v>3483</v>
      </c>
      <c r="B1733" s="25"/>
      <c r="C1733" s="26" t="s">
        <v>3484</v>
      </c>
      <c r="D1733" s="27" t="s">
        <v>73</v>
      </c>
      <c r="E1733" s="28">
        <v>2.62</v>
      </c>
      <c r="F1733" s="28">
        <v>9.98</v>
      </c>
      <c r="G1733" s="28">
        <v>12.6</v>
      </c>
      <c r="H1733" s="2">
        <v>9</v>
      </c>
    </row>
    <row r="1734" spans="1:8" ht="15" x14ac:dyDescent="0.2">
      <c r="A1734" s="25" t="s">
        <v>3485</v>
      </c>
      <c r="B1734" s="25"/>
      <c r="C1734" s="26" t="s">
        <v>3486</v>
      </c>
      <c r="D1734" s="27" t="s">
        <v>73</v>
      </c>
      <c r="E1734" s="28">
        <v>4.97</v>
      </c>
      <c r="F1734" s="28">
        <v>9.98</v>
      </c>
      <c r="G1734" s="28">
        <v>14.95</v>
      </c>
      <c r="H1734" s="2">
        <v>9</v>
      </c>
    </row>
    <row r="1735" spans="1:8" ht="30" x14ac:dyDescent="0.2">
      <c r="A1735" s="25" t="s">
        <v>3487</v>
      </c>
      <c r="B1735" s="25"/>
      <c r="C1735" s="26" t="s">
        <v>3488</v>
      </c>
      <c r="D1735" s="27"/>
      <c r="E1735" s="28"/>
      <c r="F1735" s="28"/>
      <c r="G1735" s="28"/>
      <c r="H1735" s="2">
        <v>5</v>
      </c>
    </row>
    <row r="1736" spans="1:8" ht="15" x14ac:dyDescent="0.2">
      <c r="A1736" s="25" t="s">
        <v>3489</v>
      </c>
      <c r="B1736" s="25"/>
      <c r="C1736" s="26" t="s">
        <v>3490</v>
      </c>
      <c r="D1736" s="27" t="s">
        <v>73</v>
      </c>
      <c r="E1736" s="28">
        <v>6</v>
      </c>
      <c r="F1736" s="28">
        <v>21.97</v>
      </c>
      <c r="G1736" s="28">
        <v>27.97</v>
      </c>
      <c r="H1736" s="2">
        <v>9</v>
      </c>
    </row>
    <row r="1737" spans="1:8" ht="15" x14ac:dyDescent="0.2">
      <c r="A1737" s="25" t="s">
        <v>3491</v>
      </c>
      <c r="B1737" s="25"/>
      <c r="C1737" s="26" t="s">
        <v>3492</v>
      </c>
      <c r="D1737" s="27" t="s">
        <v>73</v>
      </c>
      <c r="E1737" s="28">
        <v>7.84</v>
      </c>
      <c r="F1737" s="28">
        <v>18.66</v>
      </c>
      <c r="G1737" s="28">
        <v>26.5</v>
      </c>
      <c r="H1737" s="2">
        <v>9</v>
      </c>
    </row>
    <row r="1738" spans="1:8" ht="15" x14ac:dyDescent="0.2">
      <c r="A1738" s="25" t="s">
        <v>3493</v>
      </c>
      <c r="B1738" s="25"/>
      <c r="C1738" s="26" t="s">
        <v>3494</v>
      </c>
      <c r="D1738" s="27" t="s">
        <v>73</v>
      </c>
      <c r="E1738" s="28">
        <v>15.63</v>
      </c>
      <c r="F1738" s="28">
        <v>10.37</v>
      </c>
      <c r="G1738" s="28">
        <v>26</v>
      </c>
      <c r="H1738" s="2">
        <v>9</v>
      </c>
    </row>
    <row r="1739" spans="1:8" ht="15" x14ac:dyDescent="0.2">
      <c r="A1739" s="25" t="s">
        <v>3495</v>
      </c>
      <c r="B1739" s="25"/>
      <c r="C1739" s="26" t="s">
        <v>3496</v>
      </c>
      <c r="D1739" s="27" t="s">
        <v>73</v>
      </c>
      <c r="E1739" s="28">
        <v>18.02</v>
      </c>
      <c r="F1739" s="28">
        <v>17.82</v>
      </c>
      <c r="G1739" s="28">
        <v>35.840000000000003</v>
      </c>
      <c r="H1739" s="2">
        <v>9</v>
      </c>
    </row>
    <row r="1740" spans="1:8" ht="30" x14ac:dyDescent="0.2">
      <c r="A1740" s="25" t="s">
        <v>3497</v>
      </c>
      <c r="B1740" s="25"/>
      <c r="C1740" s="26" t="s">
        <v>3498</v>
      </c>
      <c r="D1740" s="27" t="s">
        <v>73</v>
      </c>
      <c r="E1740" s="28">
        <v>8.59</v>
      </c>
      <c r="F1740" s="28">
        <v>13.21</v>
      </c>
      <c r="G1740" s="28">
        <v>21.8</v>
      </c>
      <c r="H1740" s="2">
        <v>9</v>
      </c>
    </row>
    <row r="1741" spans="1:8" ht="30" x14ac:dyDescent="0.2">
      <c r="A1741" s="25" t="s">
        <v>3499</v>
      </c>
      <c r="B1741" s="25"/>
      <c r="C1741" s="26" t="s">
        <v>3500</v>
      </c>
      <c r="D1741" s="27" t="s">
        <v>73</v>
      </c>
      <c r="E1741" s="28">
        <v>37.75</v>
      </c>
      <c r="F1741" s="28">
        <v>13.21</v>
      </c>
      <c r="G1741" s="28">
        <v>50.96</v>
      </c>
      <c r="H1741" s="2">
        <v>9</v>
      </c>
    </row>
    <row r="1742" spans="1:8" ht="15" x14ac:dyDescent="0.2">
      <c r="A1742" s="25" t="s">
        <v>3501</v>
      </c>
      <c r="B1742" s="25"/>
      <c r="C1742" s="26" t="s">
        <v>3502</v>
      </c>
      <c r="D1742" s="27" t="s">
        <v>73</v>
      </c>
      <c r="E1742" s="28">
        <v>22.15</v>
      </c>
      <c r="F1742" s="28">
        <v>17.82</v>
      </c>
      <c r="G1742" s="28">
        <v>39.97</v>
      </c>
      <c r="H1742" s="2">
        <v>9</v>
      </c>
    </row>
    <row r="1743" spans="1:8" ht="15" x14ac:dyDescent="0.2">
      <c r="A1743" s="25" t="s">
        <v>3503</v>
      </c>
      <c r="B1743" s="25"/>
      <c r="C1743" s="26" t="s">
        <v>3504</v>
      </c>
      <c r="D1743" s="27"/>
      <c r="E1743" s="28"/>
      <c r="F1743" s="28"/>
      <c r="G1743" s="28"/>
      <c r="H1743" s="2">
        <v>5</v>
      </c>
    </row>
    <row r="1744" spans="1:8" ht="15" x14ac:dyDescent="0.2">
      <c r="A1744" s="25" t="s">
        <v>3505</v>
      </c>
      <c r="B1744" s="25"/>
      <c r="C1744" s="26" t="s">
        <v>3506</v>
      </c>
      <c r="D1744" s="27" t="s">
        <v>73</v>
      </c>
      <c r="E1744" s="28">
        <v>7.28</v>
      </c>
      <c r="F1744" s="28">
        <v>13.21</v>
      </c>
      <c r="G1744" s="28">
        <v>20.49</v>
      </c>
      <c r="H1744" s="2">
        <v>9</v>
      </c>
    </row>
    <row r="1745" spans="1:8" ht="30" x14ac:dyDescent="0.2">
      <c r="A1745" s="25" t="s">
        <v>3507</v>
      </c>
      <c r="B1745" s="25"/>
      <c r="C1745" s="26" t="s">
        <v>3508</v>
      </c>
      <c r="D1745" s="27" t="s">
        <v>131</v>
      </c>
      <c r="E1745" s="28">
        <v>2.84</v>
      </c>
      <c r="F1745" s="28">
        <v>2.46</v>
      </c>
      <c r="G1745" s="28">
        <v>5.3</v>
      </c>
      <c r="H1745" s="2">
        <v>9</v>
      </c>
    </row>
    <row r="1746" spans="1:8" ht="15" x14ac:dyDescent="0.2">
      <c r="A1746" s="25" t="s">
        <v>3509</v>
      </c>
      <c r="B1746" s="25"/>
      <c r="C1746" s="26" t="s">
        <v>3510</v>
      </c>
      <c r="D1746" s="27" t="s">
        <v>73</v>
      </c>
      <c r="E1746" s="28">
        <v>9.5299999999999994</v>
      </c>
      <c r="F1746" s="28">
        <v>14.9</v>
      </c>
      <c r="G1746" s="28">
        <v>24.43</v>
      </c>
      <c r="H1746" s="2">
        <v>9</v>
      </c>
    </row>
    <row r="1747" spans="1:8" ht="30" x14ac:dyDescent="0.2">
      <c r="A1747" s="25" t="s">
        <v>3511</v>
      </c>
      <c r="B1747" s="25"/>
      <c r="C1747" s="26" t="s">
        <v>3512</v>
      </c>
      <c r="D1747" s="27" t="s">
        <v>131</v>
      </c>
      <c r="E1747" s="28">
        <v>2.5299999999999998</v>
      </c>
      <c r="F1747" s="28">
        <v>1.97</v>
      </c>
      <c r="G1747" s="28">
        <v>4.5</v>
      </c>
      <c r="H1747" s="2">
        <v>9</v>
      </c>
    </row>
    <row r="1748" spans="1:8" ht="15" x14ac:dyDescent="0.2">
      <c r="A1748" s="25" t="s">
        <v>3513</v>
      </c>
      <c r="B1748" s="25"/>
      <c r="C1748" s="26" t="s">
        <v>3514</v>
      </c>
      <c r="D1748" s="27"/>
      <c r="E1748" s="28"/>
      <c r="F1748" s="28"/>
      <c r="G1748" s="28"/>
      <c r="H1748" s="2">
        <v>5</v>
      </c>
    </row>
    <row r="1749" spans="1:8" ht="15" x14ac:dyDescent="0.2">
      <c r="A1749" s="25" t="s">
        <v>3515</v>
      </c>
      <c r="B1749" s="25"/>
      <c r="C1749" s="26" t="s">
        <v>3516</v>
      </c>
      <c r="D1749" s="27" t="s">
        <v>73</v>
      </c>
      <c r="E1749" s="28">
        <v>3.98</v>
      </c>
      <c r="F1749" s="28">
        <v>17.82</v>
      </c>
      <c r="G1749" s="28">
        <v>21.8</v>
      </c>
      <c r="H1749" s="2">
        <v>9</v>
      </c>
    </row>
    <row r="1750" spans="1:8" ht="15" x14ac:dyDescent="0.2">
      <c r="A1750" s="25" t="s">
        <v>3517</v>
      </c>
      <c r="B1750" s="25"/>
      <c r="C1750" s="26" t="s">
        <v>3518</v>
      </c>
      <c r="D1750" s="27"/>
      <c r="E1750" s="28"/>
      <c r="F1750" s="28"/>
      <c r="G1750" s="28"/>
      <c r="H1750" s="2">
        <v>5</v>
      </c>
    </row>
    <row r="1751" spans="1:8" ht="15" x14ac:dyDescent="0.2">
      <c r="A1751" s="25" t="s">
        <v>3519</v>
      </c>
      <c r="B1751" s="25"/>
      <c r="C1751" s="26" t="s">
        <v>3520</v>
      </c>
      <c r="D1751" s="27" t="s">
        <v>73</v>
      </c>
      <c r="E1751" s="28">
        <v>10.81</v>
      </c>
      <c r="F1751" s="28">
        <v>33.18</v>
      </c>
      <c r="G1751" s="28">
        <v>43.99</v>
      </c>
      <c r="H1751" s="2">
        <v>9</v>
      </c>
    </row>
    <row r="1752" spans="1:8" ht="30" x14ac:dyDescent="0.2">
      <c r="A1752" s="25" t="s">
        <v>3521</v>
      </c>
      <c r="B1752" s="25"/>
      <c r="C1752" s="26" t="s">
        <v>3522</v>
      </c>
      <c r="D1752" s="27" t="s">
        <v>592</v>
      </c>
      <c r="E1752" s="28">
        <v>4.7</v>
      </c>
      <c r="F1752" s="28"/>
      <c r="G1752" s="28">
        <v>4.7</v>
      </c>
      <c r="H1752" s="2">
        <v>9</v>
      </c>
    </row>
    <row r="1753" spans="1:8" ht="30" x14ac:dyDescent="0.2">
      <c r="A1753" s="25" t="s">
        <v>3523</v>
      </c>
      <c r="B1753" s="25"/>
      <c r="C1753" s="26" t="s">
        <v>3524</v>
      </c>
      <c r="D1753" s="27" t="s">
        <v>592</v>
      </c>
      <c r="E1753" s="28">
        <v>4</v>
      </c>
      <c r="F1753" s="28"/>
      <c r="G1753" s="28">
        <v>4</v>
      </c>
      <c r="H1753" s="2">
        <v>9</v>
      </c>
    </row>
    <row r="1754" spans="1:8" ht="60" x14ac:dyDescent="0.2">
      <c r="A1754" s="25" t="s">
        <v>3525</v>
      </c>
      <c r="B1754" s="25"/>
      <c r="C1754" s="26" t="s">
        <v>3526</v>
      </c>
      <c r="D1754" s="27" t="s">
        <v>73</v>
      </c>
      <c r="E1754" s="28">
        <v>155.44</v>
      </c>
      <c r="F1754" s="28">
        <v>164.82</v>
      </c>
      <c r="G1754" s="28">
        <v>320.26</v>
      </c>
      <c r="H1754" s="2">
        <v>9</v>
      </c>
    </row>
    <row r="1755" spans="1:8" ht="60" x14ac:dyDescent="0.2">
      <c r="A1755" s="25" t="s">
        <v>3527</v>
      </c>
      <c r="B1755" s="25"/>
      <c r="C1755" s="26" t="s">
        <v>3528</v>
      </c>
      <c r="D1755" s="27" t="s">
        <v>73</v>
      </c>
      <c r="E1755" s="28">
        <v>745.58</v>
      </c>
      <c r="F1755" s="28">
        <v>191.08</v>
      </c>
      <c r="G1755" s="28">
        <v>936.66</v>
      </c>
      <c r="H1755" s="2">
        <v>9</v>
      </c>
    </row>
    <row r="1756" spans="1:8" ht="15" x14ac:dyDescent="0.2">
      <c r="A1756" s="25" t="s">
        <v>3529</v>
      </c>
      <c r="B1756" s="25"/>
      <c r="C1756" s="26" t="s">
        <v>3530</v>
      </c>
      <c r="D1756" s="27"/>
      <c r="E1756" s="28"/>
      <c r="F1756" s="28"/>
      <c r="G1756" s="28"/>
      <c r="H1756" s="2">
        <v>5</v>
      </c>
    </row>
    <row r="1757" spans="1:8" ht="15" x14ac:dyDescent="0.2">
      <c r="A1757" s="25" t="s">
        <v>3531</v>
      </c>
      <c r="B1757" s="25"/>
      <c r="C1757" s="26" t="s">
        <v>3532</v>
      </c>
      <c r="D1757" s="27" t="s">
        <v>131</v>
      </c>
      <c r="E1757" s="28">
        <v>1.53</v>
      </c>
      <c r="F1757" s="28">
        <v>1.35</v>
      </c>
      <c r="G1757" s="28">
        <v>2.88</v>
      </c>
      <c r="H1757" s="2">
        <v>9</v>
      </c>
    </row>
    <row r="1758" spans="1:8" ht="15" x14ac:dyDescent="0.2">
      <c r="A1758" s="25" t="s">
        <v>3533</v>
      </c>
      <c r="B1758" s="25"/>
      <c r="C1758" s="26" t="s">
        <v>3534</v>
      </c>
      <c r="D1758" s="27" t="s">
        <v>131</v>
      </c>
      <c r="E1758" s="28">
        <v>0.97</v>
      </c>
      <c r="F1758" s="28">
        <v>2.67</v>
      </c>
      <c r="G1758" s="28">
        <v>3.64</v>
      </c>
      <c r="H1758" s="2">
        <v>9</v>
      </c>
    </row>
    <row r="1759" spans="1:8" ht="30" x14ac:dyDescent="0.2">
      <c r="A1759" s="25" t="s">
        <v>3535</v>
      </c>
      <c r="B1759" s="25"/>
      <c r="C1759" s="26" t="s">
        <v>3536</v>
      </c>
      <c r="D1759" s="27"/>
      <c r="E1759" s="28"/>
      <c r="F1759" s="28"/>
      <c r="G1759" s="28"/>
      <c r="H1759" s="2">
        <v>5</v>
      </c>
    </row>
    <row r="1760" spans="1:8" ht="15" x14ac:dyDescent="0.2">
      <c r="A1760" s="25" t="s">
        <v>3537</v>
      </c>
      <c r="B1760" s="25"/>
      <c r="C1760" s="26" t="s">
        <v>3538</v>
      </c>
      <c r="D1760" s="27" t="s">
        <v>73</v>
      </c>
      <c r="E1760" s="28">
        <v>7.11</v>
      </c>
      <c r="F1760" s="28">
        <v>17.82</v>
      </c>
      <c r="G1760" s="28">
        <v>24.93</v>
      </c>
      <c r="H1760" s="2">
        <v>9</v>
      </c>
    </row>
    <row r="1761" spans="1:8" ht="15" x14ac:dyDescent="0.2">
      <c r="A1761" s="25" t="s">
        <v>3539</v>
      </c>
      <c r="B1761" s="25"/>
      <c r="C1761" s="26" t="s">
        <v>3540</v>
      </c>
      <c r="D1761" s="27" t="s">
        <v>73</v>
      </c>
      <c r="E1761" s="28">
        <v>8.94</v>
      </c>
      <c r="F1761" s="28">
        <v>17.82</v>
      </c>
      <c r="G1761" s="28">
        <v>26.76</v>
      </c>
      <c r="H1761" s="2">
        <v>9</v>
      </c>
    </row>
    <row r="1762" spans="1:8" ht="15" x14ac:dyDescent="0.2">
      <c r="A1762" s="25" t="s">
        <v>3541</v>
      </c>
      <c r="B1762" s="25"/>
      <c r="C1762" s="26" t="s">
        <v>3542</v>
      </c>
      <c r="D1762" s="27" t="s">
        <v>73</v>
      </c>
      <c r="E1762" s="28">
        <v>10.26</v>
      </c>
      <c r="F1762" s="28">
        <v>17.82</v>
      </c>
      <c r="G1762" s="28">
        <v>28.08</v>
      </c>
      <c r="H1762" s="2">
        <v>9</v>
      </c>
    </row>
    <row r="1763" spans="1:8" ht="15" x14ac:dyDescent="0.2">
      <c r="A1763" s="25" t="s">
        <v>3543</v>
      </c>
      <c r="B1763" s="25"/>
      <c r="C1763" s="26" t="s">
        <v>3544</v>
      </c>
      <c r="D1763" s="27" t="s">
        <v>73</v>
      </c>
      <c r="E1763" s="28">
        <v>12.87</v>
      </c>
      <c r="F1763" s="28">
        <v>17.82</v>
      </c>
      <c r="G1763" s="28">
        <v>30.69</v>
      </c>
      <c r="H1763" s="2">
        <v>9</v>
      </c>
    </row>
    <row r="1764" spans="1:8" ht="15" x14ac:dyDescent="0.2">
      <c r="A1764" s="25" t="s">
        <v>3545</v>
      </c>
      <c r="B1764" s="25"/>
      <c r="C1764" s="26" t="s">
        <v>3546</v>
      </c>
      <c r="D1764" s="27" t="s">
        <v>73</v>
      </c>
      <c r="E1764" s="28">
        <v>10.029999999999999</v>
      </c>
      <c r="F1764" s="28">
        <v>17.82</v>
      </c>
      <c r="G1764" s="28">
        <v>27.85</v>
      </c>
      <c r="H1764" s="2">
        <v>9</v>
      </c>
    </row>
    <row r="1765" spans="1:8" ht="15" x14ac:dyDescent="0.2">
      <c r="A1765" s="25" t="s">
        <v>3547</v>
      </c>
      <c r="B1765" s="25"/>
      <c r="C1765" s="26" t="s">
        <v>3548</v>
      </c>
      <c r="D1765" s="27" t="s">
        <v>73</v>
      </c>
      <c r="E1765" s="28">
        <v>65.52</v>
      </c>
      <c r="F1765" s="28">
        <v>37.32</v>
      </c>
      <c r="G1765" s="28">
        <v>102.84</v>
      </c>
      <c r="H1765" s="2">
        <v>9</v>
      </c>
    </row>
    <row r="1766" spans="1:8" ht="15" x14ac:dyDescent="0.2">
      <c r="A1766" s="25" t="s">
        <v>3549</v>
      </c>
      <c r="B1766" s="25"/>
      <c r="C1766" s="26" t="s">
        <v>3550</v>
      </c>
      <c r="D1766" s="27" t="s">
        <v>73</v>
      </c>
      <c r="E1766" s="28">
        <v>17.68</v>
      </c>
      <c r="F1766" s="28">
        <v>17.82</v>
      </c>
      <c r="G1766" s="28">
        <v>35.5</v>
      </c>
      <c r="H1766" s="2">
        <v>9</v>
      </c>
    </row>
    <row r="1767" spans="1:8" ht="30" x14ac:dyDescent="0.2">
      <c r="A1767" s="25" t="s">
        <v>3551</v>
      </c>
      <c r="B1767" s="25"/>
      <c r="C1767" s="26" t="s">
        <v>3552</v>
      </c>
      <c r="D1767" s="27" t="s">
        <v>73</v>
      </c>
      <c r="E1767" s="28">
        <v>13.94</v>
      </c>
      <c r="F1767" s="28">
        <v>24.88</v>
      </c>
      <c r="G1767" s="28">
        <v>38.82</v>
      </c>
      <c r="H1767" s="2">
        <v>9</v>
      </c>
    </row>
    <row r="1768" spans="1:8" ht="60" x14ac:dyDescent="0.2">
      <c r="A1768" s="25" t="s">
        <v>3553</v>
      </c>
      <c r="B1768" s="25"/>
      <c r="C1768" s="26" t="s">
        <v>3554</v>
      </c>
      <c r="D1768" s="27" t="s">
        <v>73</v>
      </c>
      <c r="E1768" s="28">
        <v>216.21</v>
      </c>
      <c r="F1768" s="28"/>
      <c r="G1768" s="28">
        <v>216.21</v>
      </c>
      <c r="H1768" s="2">
        <v>9</v>
      </c>
    </row>
    <row r="1769" spans="1:8" ht="60" x14ac:dyDescent="0.2">
      <c r="A1769" s="25" t="s">
        <v>3555</v>
      </c>
      <c r="B1769" s="25"/>
      <c r="C1769" s="26" t="s">
        <v>3556</v>
      </c>
      <c r="D1769" s="27" t="s">
        <v>73</v>
      </c>
      <c r="E1769" s="28">
        <v>428.69</v>
      </c>
      <c r="F1769" s="28"/>
      <c r="G1769" s="28">
        <v>428.69</v>
      </c>
      <c r="H1769" s="2">
        <v>9</v>
      </c>
    </row>
    <row r="1770" spans="1:8" ht="15" x14ac:dyDescent="0.2">
      <c r="A1770" s="25" t="s">
        <v>3557</v>
      </c>
      <c r="B1770" s="25"/>
      <c r="C1770" s="26" t="s">
        <v>3558</v>
      </c>
      <c r="D1770" s="27"/>
      <c r="E1770" s="28"/>
      <c r="F1770" s="28"/>
      <c r="G1770" s="28"/>
      <c r="H1770" s="2">
        <v>5</v>
      </c>
    </row>
    <row r="1771" spans="1:8" ht="30" x14ac:dyDescent="0.2">
      <c r="A1771" s="25" t="s">
        <v>3559</v>
      </c>
      <c r="B1771" s="25"/>
      <c r="C1771" s="26" t="s">
        <v>3560</v>
      </c>
      <c r="D1771" s="27" t="s">
        <v>73</v>
      </c>
      <c r="E1771" s="28">
        <v>16.41</v>
      </c>
      <c r="F1771" s="28">
        <v>24.88</v>
      </c>
      <c r="G1771" s="28">
        <v>41.29</v>
      </c>
      <c r="H1771" s="2">
        <v>9</v>
      </c>
    </row>
    <row r="1772" spans="1:8" ht="15" x14ac:dyDescent="0.2">
      <c r="A1772" s="25" t="s">
        <v>3561</v>
      </c>
      <c r="B1772" s="25"/>
      <c r="C1772" s="26" t="s">
        <v>3562</v>
      </c>
      <c r="D1772" s="27"/>
      <c r="E1772" s="28"/>
      <c r="F1772" s="28"/>
      <c r="G1772" s="28"/>
      <c r="H1772" s="2">
        <v>5</v>
      </c>
    </row>
    <row r="1773" spans="1:8" ht="30" x14ac:dyDescent="0.2">
      <c r="A1773" s="25" t="s">
        <v>3563</v>
      </c>
      <c r="B1773" s="25"/>
      <c r="C1773" s="26" t="s">
        <v>3564</v>
      </c>
      <c r="D1773" s="27" t="s">
        <v>73</v>
      </c>
      <c r="E1773" s="28">
        <v>16.78</v>
      </c>
      <c r="F1773" s="28">
        <v>24.88</v>
      </c>
      <c r="G1773" s="28">
        <v>41.66</v>
      </c>
      <c r="H1773" s="2">
        <v>9</v>
      </c>
    </row>
    <row r="1774" spans="1:8" ht="15" x14ac:dyDescent="0.2">
      <c r="A1774" s="25" t="s">
        <v>3565</v>
      </c>
      <c r="B1774" s="25"/>
      <c r="C1774" s="26" t="s">
        <v>3566</v>
      </c>
      <c r="D1774" s="27"/>
      <c r="E1774" s="28"/>
      <c r="F1774" s="28"/>
      <c r="G1774" s="28"/>
      <c r="H1774" s="2">
        <v>2</v>
      </c>
    </row>
    <row r="1775" spans="1:8" ht="15" x14ac:dyDescent="0.2">
      <c r="A1775" s="25" t="s">
        <v>3567</v>
      </c>
      <c r="B1775" s="25"/>
      <c r="C1775" s="26" t="s">
        <v>3568</v>
      </c>
      <c r="D1775" s="27"/>
      <c r="E1775" s="28"/>
      <c r="F1775" s="28"/>
      <c r="G1775" s="28"/>
      <c r="H1775" s="2">
        <v>5</v>
      </c>
    </row>
    <row r="1776" spans="1:8" ht="15" x14ac:dyDescent="0.2">
      <c r="A1776" s="25" t="s">
        <v>3569</v>
      </c>
      <c r="B1776" s="25"/>
      <c r="C1776" s="26" t="s">
        <v>3570</v>
      </c>
      <c r="D1776" s="27" t="s">
        <v>156</v>
      </c>
      <c r="E1776" s="28">
        <v>149.66</v>
      </c>
      <c r="F1776" s="28">
        <v>42.18</v>
      </c>
      <c r="G1776" s="28">
        <v>191.84</v>
      </c>
      <c r="H1776" s="2">
        <v>9</v>
      </c>
    </row>
    <row r="1777" spans="1:8" ht="30" x14ac:dyDescent="0.2">
      <c r="A1777" s="25" t="s">
        <v>3571</v>
      </c>
      <c r="B1777" s="25"/>
      <c r="C1777" s="26" t="s">
        <v>3572</v>
      </c>
      <c r="D1777" s="27" t="s">
        <v>73</v>
      </c>
      <c r="E1777" s="28"/>
      <c r="F1777" s="28">
        <v>1.69</v>
      </c>
      <c r="G1777" s="28">
        <v>1.69</v>
      </c>
      <c r="H1777" s="2">
        <v>9</v>
      </c>
    </row>
    <row r="1778" spans="1:8" ht="15" x14ac:dyDescent="0.2">
      <c r="A1778" s="25" t="s">
        <v>3573</v>
      </c>
      <c r="B1778" s="25"/>
      <c r="C1778" s="26" t="s">
        <v>3574</v>
      </c>
      <c r="D1778" s="27"/>
      <c r="E1778" s="28"/>
      <c r="F1778" s="28"/>
      <c r="G1778" s="28"/>
      <c r="H1778" s="2">
        <v>5</v>
      </c>
    </row>
    <row r="1779" spans="1:8" ht="30" x14ac:dyDescent="0.2">
      <c r="A1779" s="25" t="s">
        <v>3575</v>
      </c>
      <c r="B1779" s="25"/>
      <c r="C1779" s="26" t="s">
        <v>3576</v>
      </c>
      <c r="D1779" s="27" t="s">
        <v>73</v>
      </c>
      <c r="E1779" s="28">
        <v>10.050000000000001</v>
      </c>
      <c r="F1779" s="28">
        <v>2.84</v>
      </c>
      <c r="G1779" s="28">
        <v>12.89</v>
      </c>
      <c r="H1779" s="2">
        <v>9</v>
      </c>
    </row>
    <row r="1780" spans="1:8" ht="30" x14ac:dyDescent="0.2">
      <c r="A1780" s="25" t="s">
        <v>3577</v>
      </c>
      <c r="B1780" s="25"/>
      <c r="C1780" s="26" t="s">
        <v>3578</v>
      </c>
      <c r="D1780" s="27" t="s">
        <v>73</v>
      </c>
      <c r="E1780" s="28">
        <v>9.08</v>
      </c>
      <c r="F1780" s="28">
        <v>4.2699999999999996</v>
      </c>
      <c r="G1780" s="28">
        <v>13.35</v>
      </c>
      <c r="H1780" s="2">
        <v>9</v>
      </c>
    </row>
    <row r="1781" spans="1:8" ht="30" x14ac:dyDescent="0.2">
      <c r="A1781" s="25" t="s">
        <v>3579</v>
      </c>
      <c r="B1781" s="25"/>
      <c r="C1781" s="26" t="s">
        <v>3580</v>
      </c>
      <c r="D1781" s="27" t="s">
        <v>73</v>
      </c>
      <c r="E1781" s="28">
        <v>66.459999999999994</v>
      </c>
      <c r="F1781" s="28">
        <v>5.42</v>
      </c>
      <c r="G1781" s="28">
        <v>71.88</v>
      </c>
      <c r="H1781" s="2">
        <v>9</v>
      </c>
    </row>
    <row r="1782" spans="1:8" ht="30" x14ac:dyDescent="0.2">
      <c r="A1782" s="25" t="s">
        <v>3581</v>
      </c>
      <c r="B1782" s="25"/>
      <c r="C1782" s="26" t="s">
        <v>3582</v>
      </c>
      <c r="D1782" s="27" t="s">
        <v>73</v>
      </c>
      <c r="E1782" s="28">
        <v>17.440000000000001</v>
      </c>
      <c r="F1782" s="28">
        <v>4.2699999999999996</v>
      </c>
      <c r="G1782" s="28">
        <v>21.71</v>
      </c>
      <c r="H1782" s="2">
        <v>9</v>
      </c>
    </row>
    <row r="1783" spans="1:8" ht="30" x14ac:dyDescent="0.2">
      <c r="A1783" s="25" t="s">
        <v>3583</v>
      </c>
      <c r="B1783" s="25"/>
      <c r="C1783" s="26" t="s">
        <v>3584</v>
      </c>
      <c r="D1783" s="27" t="s">
        <v>73</v>
      </c>
      <c r="E1783" s="28">
        <v>44.68</v>
      </c>
      <c r="F1783" s="28">
        <v>5.42</v>
      </c>
      <c r="G1783" s="28">
        <v>50.1</v>
      </c>
      <c r="H1783" s="2">
        <v>9</v>
      </c>
    </row>
    <row r="1784" spans="1:8" ht="30" x14ac:dyDescent="0.2">
      <c r="A1784" s="25" t="s">
        <v>3585</v>
      </c>
      <c r="B1784" s="25"/>
      <c r="C1784" s="26" t="s">
        <v>3586</v>
      </c>
      <c r="D1784" s="27" t="s">
        <v>73</v>
      </c>
      <c r="E1784" s="28">
        <v>9.68</v>
      </c>
      <c r="F1784" s="28">
        <v>4.2699999999999996</v>
      </c>
      <c r="G1784" s="28">
        <v>13.95</v>
      </c>
      <c r="H1784" s="2">
        <v>9</v>
      </c>
    </row>
    <row r="1785" spans="1:8" ht="30" x14ac:dyDescent="0.2">
      <c r="A1785" s="25" t="s">
        <v>3587</v>
      </c>
      <c r="B1785" s="25"/>
      <c r="C1785" s="26" t="s">
        <v>3588</v>
      </c>
      <c r="D1785" s="27" t="s">
        <v>73</v>
      </c>
      <c r="E1785" s="28">
        <v>46.56</v>
      </c>
      <c r="F1785" s="28">
        <v>5.42</v>
      </c>
      <c r="G1785" s="28">
        <v>51.98</v>
      </c>
      <c r="H1785" s="2">
        <v>9</v>
      </c>
    </row>
    <row r="1786" spans="1:8" ht="15" x14ac:dyDescent="0.2">
      <c r="A1786" s="25" t="s">
        <v>3589</v>
      </c>
      <c r="B1786" s="25"/>
      <c r="C1786" s="26" t="s">
        <v>3590</v>
      </c>
      <c r="D1786" s="27" t="s">
        <v>73</v>
      </c>
      <c r="E1786" s="28">
        <v>7.63</v>
      </c>
      <c r="F1786" s="28"/>
      <c r="G1786" s="28">
        <v>7.63</v>
      </c>
      <c r="H1786" s="2">
        <v>9</v>
      </c>
    </row>
    <row r="1787" spans="1:8" ht="15" x14ac:dyDescent="0.2">
      <c r="A1787" s="25" t="s">
        <v>3591</v>
      </c>
      <c r="B1787" s="25"/>
      <c r="C1787" s="26" t="s">
        <v>3592</v>
      </c>
      <c r="D1787" s="27"/>
      <c r="E1787" s="28"/>
      <c r="F1787" s="28"/>
      <c r="G1787" s="28"/>
      <c r="H1787" s="2">
        <v>5</v>
      </c>
    </row>
    <row r="1788" spans="1:8" ht="15" x14ac:dyDescent="0.2">
      <c r="A1788" s="25" t="s">
        <v>3593</v>
      </c>
      <c r="B1788" s="25"/>
      <c r="C1788" s="26" t="s">
        <v>3594</v>
      </c>
      <c r="D1788" s="27" t="s">
        <v>21</v>
      </c>
      <c r="E1788" s="28">
        <v>48.33</v>
      </c>
      <c r="F1788" s="28">
        <v>3.13</v>
      </c>
      <c r="G1788" s="28">
        <v>51.46</v>
      </c>
      <c r="H1788" s="2">
        <v>9</v>
      </c>
    </row>
    <row r="1789" spans="1:8" ht="15" x14ac:dyDescent="0.2">
      <c r="A1789" s="25" t="s">
        <v>3595</v>
      </c>
      <c r="B1789" s="25"/>
      <c r="C1789" s="26" t="s">
        <v>3596</v>
      </c>
      <c r="D1789" s="27" t="s">
        <v>21</v>
      </c>
      <c r="E1789" s="28">
        <v>34.74</v>
      </c>
      <c r="F1789" s="28">
        <v>3.13</v>
      </c>
      <c r="G1789" s="28">
        <v>37.869999999999997</v>
      </c>
      <c r="H1789" s="2">
        <v>9</v>
      </c>
    </row>
    <row r="1790" spans="1:8" ht="15" x14ac:dyDescent="0.2">
      <c r="A1790" s="25" t="s">
        <v>3597</v>
      </c>
      <c r="B1790" s="25"/>
      <c r="C1790" s="26" t="s">
        <v>3598</v>
      </c>
      <c r="D1790" s="27" t="s">
        <v>21</v>
      </c>
      <c r="E1790" s="28">
        <v>35.28</v>
      </c>
      <c r="F1790" s="28">
        <v>3.13</v>
      </c>
      <c r="G1790" s="28">
        <v>38.409999999999997</v>
      </c>
      <c r="H1790" s="2">
        <v>9</v>
      </c>
    </row>
    <row r="1791" spans="1:8" ht="15" x14ac:dyDescent="0.2">
      <c r="A1791" s="25" t="s">
        <v>3599</v>
      </c>
      <c r="B1791" s="25"/>
      <c r="C1791" s="26" t="s">
        <v>3600</v>
      </c>
      <c r="D1791" s="27" t="s">
        <v>21</v>
      </c>
      <c r="E1791" s="28">
        <v>50.57</v>
      </c>
      <c r="F1791" s="28">
        <v>3.13</v>
      </c>
      <c r="G1791" s="28">
        <v>53.7</v>
      </c>
      <c r="H1791" s="2">
        <v>9</v>
      </c>
    </row>
    <row r="1792" spans="1:8" ht="15" x14ac:dyDescent="0.2">
      <c r="A1792" s="25" t="s">
        <v>3601</v>
      </c>
      <c r="B1792" s="25"/>
      <c r="C1792" s="26" t="s">
        <v>3602</v>
      </c>
      <c r="D1792" s="27"/>
      <c r="E1792" s="28"/>
      <c r="F1792" s="28"/>
      <c r="G1792" s="28"/>
      <c r="H1792" s="2">
        <v>5</v>
      </c>
    </row>
    <row r="1793" spans="1:8" ht="15" x14ac:dyDescent="0.2">
      <c r="A1793" s="25" t="s">
        <v>3603</v>
      </c>
      <c r="B1793" s="25"/>
      <c r="C1793" s="26" t="s">
        <v>3604</v>
      </c>
      <c r="D1793" s="27" t="s">
        <v>21</v>
      </c>
      <c r="E1793" s="28">
        <v>70.52</v>
      </c>
      <c r="F1793" s="28">
        <v>27.14</v>
      </c>
      <c r="G1793" s="28">
        <v>97.66</v>
      </c>
      <c r="H1793" s="2">
        <v>9</v>
      </c>
    </row>
    <row r="1794" spans="1:8" ht="15" x14ac:dyDescent="0.2">
      <c r="A1794" s="25" t="s">
        <v>3605</v>
      </c>
      <c r="B1794" s="25"/>
      <c r="C1794" s="26" t="s">
        <v>3606</v>
      </c>
      <c r="D1794" s="27" t="s">
        <v>21</v>
      </c>
      <c r="E1794" s="28">
        <v>87.11</v>
      </c>
      <c r="F1794" s="28">
        <v>27.14</v>
      </c>
      <c r="G1794" s="28">
        <v>114.25</v>
      </c>
      <c r="H1794" s="2">
        <v>9</v>
      </c>
    </row>
    <row r="1795" spans="1:8" ht="15" x14ac:dyDescent="0.2">
      <c r="A1795" s="25" t="s">
        <v>3607</v>
      </c>
      <c r="B1795" s="25"/>
      <c r="C1795" s="26" t="s">
        <v>3608</v>
      </c>
      <c r="D1795" s="27" t="s">
        <v>21</v>
      </c>
      <c r="E1795" s="28">
        <v>111.98</v>
      </c>
      <c r="F1795" s="28">
        <v>27.14</v>
      </c>
      <c r="G1795" s="28">
        <v>139.12</v>
      </c>
      <c r="H1795" s="2">
        <v>9</v>
      </c>
    </row>
    <row r="1796" spans="1:8" ht="15" x14ac:dyDescent="0.2">
      <c r="A1796" s="25" t="s">
        <v>3609</v>
      </c>
      <c r="B1796" s="25"/>
      <c r="C1796" s="26" t="s">
        <v>3610</v>
      </c>
      <c r="D1796" s="27" t="s">
        <v>21</v>
      </c>
      <c r="E1796" s="28">
        <v>213.67</v>
      </c>
      <c r="F1796" s="28">
        <v>3.06</v>
      </c>
      <c r="G1796" s="28">
        <v>216.73</v>
      </c>
      <c r="H1796" s="2">
        <v>9</v>
      </c>
    </row>
    <row r="1797" spans="1:8" ht="15" x14ac:dyDescent="0.2">
      <c r="A1797" s="25" t="s">
        <v>3611</v>
      </c>
      <c r="B1797" s="25"/>
      <c r="C1797" s="26" t="s">
        <v>3612</v>
      </c>
      <c r="D1797" s="27" t="s">
        <v>21</v>
      </c>
      <c r="E1797" s="28">
        <v>105.35</v>
      </c>
      <c r="F1797" s="28">
        <v>3.06</v>
      </c>
      <c r="G1797" s="28">
        <v>108.41</v>
      </c>
      <c r="H1797" s="2">
        <v>9</v>
      </c>
    </row>
    <row r="1798" spans="1:8" ht="15" x14ac:dyDescent="0.2">
      <c r="A1798" s="25" t="s">
        <v>3613</v>
      </c>
      <c r="B1798" s="25"/>
      <c r="C1798" s="26" t="s">
        <v>3614</v>
      </c>
      <c r="D1798" s="27" t="s">
        <v>21</v>
      </c>
      <c r="E1798" s="28">
        <v>126.27</v>
      </c>
      <c r="F1798" s="28">
        <v>27.14</v>
      </c>
      <c r="G1798" s="28">
        <v>153.41</v>
      </c>
      <c r="H1798" s="2">
        <v>9</v>
      </c>
    </row>
    <row r="1799" spans="1:8" ht="15" x14ac:dyDescent="0.2">
      <c r="A1799" s="25" t="s">
        <v>3615</v>
      </c>
      <c r="B1799" s="25"/>
      <c r="C1799" s="26" t="s">
        <v>3616</v>
      </c>
      <c r="D1799" s="27" t="s">
        <v>21</v>
      </c>
      <c r="E1799" s="28">
        <v>274.18</v>
      </c>
      <c r="F1799" s="28">
        <v>27.14</v>
      </c>
      <c r="G1799" s="28">
        <v>301.32</v>
      </c>
      <c r="H1799" s="2">
        <v>9</v>
      </c>
    </row>
    <row r="1800" spans="1:8" ht="30" x14ac:dyDescent="0.2">
      <c r="A1800" s="25" t="s">
        <v>3617</v>
      </c>
      <c r="B1800" s="25"/>
      <c r="C1800" s="26" t="s">
        <v>3618</v>
      </c>
      <c r="D1800" s="27" t="s">
        <v>21</v>
      </c>
      <c r="E1800" s="28">
        <v>51.82</v>
      </c>
      <c r="F1800" s="28">
        <v>27.14</v>
      </c>
      <c r="G1800" s="28">
        <v>78.959999999999994</v>
      </c>
      <c r="H1800" s="2">
        <v>9</v>
      </c>
    </row>
    <row r="1801" spans="1:8" ht="15" x14ac:dyDescent="0.2">
      <c r="A1801" s="25" t="s">
        <v>3619</v>
      </c>
      <c r="B1801" s="25"/>
      <c r="C1801" s="26" t="s">
        <v>3620</v>
      </c>
      <c r="D1801" s="27"/>
      <c r="E1801" s="28"/>
      <c r="F1801" s="28"/>
      <c r="G1801" s="28"/>
      <c r="H1801" s="2">
        <v>5</v>
      </c>
    </row>
    <row r="1802" spans="1:8" ht="15" x14ac:dyDescent="0.2">
      <c r="A1802" s="25" t="s">
        <v>3621</v>
      </c>
      <c r="B1802" s="25"/>
      <c r="C1802" s="26" t="s">
        <v>3622</v>
      </c>
      <c r="D1802" s="27" t="s">
        <v>131</v>
      </c>
      <c r="E1802" s="28">
        <v>30.22</v>
      </c>
      <c r="F1802" s="28">
        <v>27.14</v>
      </c>
      <c r="G1802" s="28">
        <v>57.36</v>
      </c>
      <c r="H1802" s="2">
        <v>9</v>
      </c>
    </row>
    <row r="1803" spans="1:8" ht="30" x14ac:dyDescent="0.2">
      <c r="A1803" s="25" t="s">
        <v>3623</v>
      </c>
      <c r="B1803" s="25"/>
      <c r="C1803" s="26" t="s">
        <v>3624</v>
      </c>
      <c r="D1803" s="27" t="s">
        <v>131</v>
      </c>
      <c r="E1803" s="28">
        <v>42.62</v>
      </c>
      <c r="F1803" s="28">
        <v>27.14</v>
      </c>
      <c r="G1803" s="28">
        <v>69.760000000000005</v>
      </c>
      <c r="H1803" s="2">
        <v>9</v>
      </c>
    </row>
    <row r="1804" spans="1:8" ht="30" x14ac:dyDescent="0.2">
      <c r="A1804" s="25" t="s">
        <v>3625</v>
      </c>
      <c r="B1804" s="25"/>
      <c r="C1804" s="26" t="s">
        <v>3626</v>
      </c>
      <c r="D1804" s="27" t="s">
        <v>131</v>
      </c>
      <c r="E1804" s="28">
        <v>48.46</v>
      </c>
      <c r="F1804" s="28">
        <v>27.14</v>
      </c>
      <c r="G1804" s="28">
        <v>75.599999999999994</v>
      </c>
      <c r="H1804" s="2">
        <v>9</v>
      </c>
    </row>
    <row r="1805" spans="1:8" ht="45" x14ac:dyDescent="0.2">
      <c r="A1805" s="25" t="s">
        <v>3627</v>
      </c>
      <c r="B1805" s="25"/>
      <c r="C1805" s="26" t="s">
        <v>3628</v>
      </c>
      <c r="D1805" s="27" t="s">
        <v>131</v>
      </c>
      <c r="E1805" s="28">
        <v>180.33</v>
      </c>
      <c r="F1805" s="28">
        <v>43.53</v>
      </c>
      <c r="G1805" s="28">
        <v>223.86</v>
      </c>
      <c r="H1805" s="2">
        <v>9</v>
      </c>
    </row>
    <row r="1806" spans="1:8" ht="45" x14ac:dyDescent="0.2">
      <c r="A1806" s="25" t="s">
        <v>3629</v>
      </c>
      <c r="B1806" s="25"/>
      <c r="C1806" s="26" t="s">
        <v>3630</v>
      </c>
      <c r="D1806" s="27" t="s">
        <v>73</v>
      </c>
      <c r="E1806" s="28">
        <v>238.32</v>
      </c>
      <c r="F1806" s="28"/>
      <c r="G1806" s="28">
        <v>238.32</v>
      </c>
      <c r="H1806" s="2">
        <v>9</v>
      </c>
    </row>
    <row r="1807" spans="1:8" ht="45" x14ac:dyDescent="0.2">
      <c r="A1807" s="25" t="s">
        <v>3631</v>
      </c>
      <c r="B1807" s="25"/>
      <c r="C1807" s="26" t="s">
        <v>3632</v>
      </c>
      <c r="D1807" s="27" t="s">
        <v>73</v>
      </c>
      <c r="E1807" s="28">
        <v>251.66</v>
      </c>
      <c r="F1807" s="28"/>
      <c r="G1807" s="28">
        <v>251.66</v>
      </c>
      <c r="H1807" s="2">
        <v>9</v>
      </c>
    </row>
    <row r="1808" spans="1:8" ht="30" x14ac:dyDescent="0.2">
      <c r="A1808" s="25" t="s">
        <v>3633</v>
      </c>
      <c r="B1808" s="25"/>
      <c r="C1808" s="26" t="s">
        <v>3634</v>
      </c>
      <c r="D1808" s="27" t="s">
        <v>73</v>
      </c>
      <c r="E1808" s="28">
        <v>250.15</v>
      </c>
      <c r="F1808" s="28"/>
      <c r="G1808" s="28">
        <v>250.15</v>
      </c>
      <c r="H1808" s="2">
        <v>9</v>
      </c>
    </row>
    <row r="1809" spans="1:8" ht="30" x14ac:dyDescent="0.2">
      <c r="A1809" s="25" t="s">
        <v>3635</v>
      </c>
      <c r="B1809" s="25"/>
      <c r="C1809" s="26" t="s">
        <v>3636</v>
      </c>
      <c r="D1809" s="27" t="s">
        <v>131</v>
      </c>
      <c r="E1809" s="28">
        <v>36.94</v>
      </c>
      <c r="F1809" s="28"/>
      <c r="G1809" s="28">
        <v>36.94</v>
      </c>
      <c r="H1809" s="2">
        <v>9</v>
      </c>
    </row>
    <row r="1810" spans="1:8" ht="45" x14ac:dyDescent="0.2">
      <c r="A1810" s="25" t="s">
        <v>3637</v>
      </c>
      <c r="B1810" s="25"/>
      <c r="C1810" s="26" t="s">
        <v>3638</v>
      </c>
      <c r="D1810" s="27" t="s">
        <v>73</v>
      </c>
      <c r="E1810" s="28">
        <v>292.70999999999998</v>
      </c>
      <c r="F1810" s="28"/>
      <c r="G1810" s="28">
        <v>292.70999999999998</v>
      </c>
      <c r="H1810" s="2">
        <v>9</v>
      </c>
    </row>
    <row r="1811" spans="1:8" ht="30" x14ac:dyDescent="0.2">
      <c r="A1811" s="25" t="s">
        <v>3639</v>
      </c>
      <c r="B1811" s="25"/>
      <c r="C1811" s="26" t="s">
        <v>3640</v>
      </c>
      <c r="D1811" s="27" t="s">
        <v>73</v>
      </c>
      <c r="E1811" s="28">
        <v>364.1</v>
      </c>
      <c r="F1811" s="28">
        <v>55.99</v>
      </c>
      <c r="G1811" s="28">
        <v>420.09</v>
      </c>
      <c r="H1811" s="2">
        <v>9</v>
      </c>
    </row>
    <row r="1812" spans="1:8" ht="30" x14ac:dyDescent="0.2">
      <c r="A1812" s="25" t="s">
        <v>3641</v>
      </c>
      <c r="B1812" s="25"/>
      <c r="C1812" s="26" t="s">
        <v>3642</v>
      </c>
      <c r="D1812" s="27" t="s">
        <v>73</v>
      </c>
      <c r="E1812" s="28">
        <v>271.61</v>
      </c>
      <c r="F1812" s="28"/>
      <c r="G1812" s="28">
        <v>271.61</v>
      </c>
      <c r="H1812" s="2">
        <v>9</v>
      </c>
    </row>
    <row r="1813" spans="1:8" ht="45" x14ac:dyDescent="0.2">
      <c r="A1813" s="25" t="s">
        <v>3643</v>
      </c>
      <c r="B1813" s="25"/>
      <c r="C1813" s="26" t="s">
        <v>3644</v>
      </c>
      <c r="D1813" s="27" t="s">
        <v>73</v>
      </c>
      <c r="E1813" s="28">
        <v>2191.0700000000002</v>
      </c>
      <c r="F1813" s="28">
        <v>83.6</v>
      </c>
      <c r="G1813" s="28">
        <v>2274.67</v>
      </c>
      <c r="H1813" s="2">
        <v>9</v>
      </c>
    </row>
    <row r="1814" spans="1:8" ht="45" x14ac:dyDescent="0.2">
      <c r="A1814" s="25" t="s">
        <v>3645</v>
      </c>
      <c r="B1814" s="25"/>
      <c r="C1814" s="26" t="s">
        <v>3646</v>
      </c>
      <c r="D1814" s="27" t="s">
        <v>73</v>
      </c>
      <c r="E1814" s="28">
        <v>1242.07</v>
      </c>
      <c r="F1814" s="28">
        <v>83.6</v>
      </c>
      <c r="G1814" s="28">
        <v>1325.67</v>
      </c>
      <c r="H1814" s="2">
        <v>9</v>
      </c>
    </row>
    <row r="1815" spans="1:8" ht="15" x14ac:dyDescent="0.2">
      <c r="A1815" s="25" t="s">
        <v>3647</v>
      </c>
      <c r="B1815" s="25"/>
      <c r="C1815" s="26" t="s">
        <v>3648</v>
      </c>
      <c r="D1815" s="27" t="s">
        <v>73</v>
      </c>
      <c r="E1815" s="28">
        <v>584.52</v>
      </c>
      <c r="F1815" s="28">
        <v>32.840000000000003</v>
      </c>
      <c r="G1815" s="28">
        <v>617.36</v>
      </c>
      <c r="H1815" s="2">
        <v>9</v>
      </c>
    </row>
    <row r="1816" spans="1:8" ht="15" x14ac:dyDescent="0.2">
      <c r="A1816" s="25" t="s">
        <v>3649</v>
      </c>
      <c r="B1816" s="25"/>
      <c r="C1816" s="26" t="s">
        <v>3650</v>
      </c>
      <c r="D1816" s="27" t="s">
        <v>73</v>
      </c>
      <c r="E1816" s="28">
        <v>812.72</v>
      </c>
      <c r="F1816" s="28">
        <v>28.48</v>
      </c>
      <c r="G1816" s="28">
        <v>841.2</v>
      </c>
      <c r="H1816" s="2">
        <v>9</v>
      </c>
    </row>
    <row r="1817" spans="1:8" ht="30" x14ac:dyDescent="0.2">
      <c r="A1817" s="25" t="s">
        <v>3651</v>
      </c>
      <c r="B1817" s="25"/>
      <c r="C1817" s="26" t="s">
        <v>3652</v>
      </c>
      <c r="D1817" s="27" t="s">
        <v>73</v>
      </c>
      <c r="E1817" s="28">
        <v>1380.66</v>
      </c>
      <c r="F1817" s="28">
        <v>67.459999999999994</v>
      </c>
      <c r="G1817" s="28">
        <v>1448.12</v>
      </c>
      <c r="H1817" s="2">
        <v>9</v>
      </c>
    </row>
    <row r="1818" spans="1:8" ht="30" x14ac:dyDescent="0.2">
      <c r="A1818" s="25" t="s">
        <v>3653</v>
      </c>
      <c r="B1818" s="25"/>
      <c r="C1818" s="26" t="s">
        <v>3654</v>
      </c>
      <c r="D1818" s="27" t="s">
        <v>73</v>
      </c>
      <c r="E1818" s="28">
        <v>132.72</v>
      </c>
      <c r="F1818" s="28">
        <v>82.49</v>
      </c>
      <c r="G1818" s="28">
        <v>215.21</v>
      </c>
      <c r="H1818" s="2">
        <v>9</v>
      </c>
    </row>
    <row r="1819" spans="1:8" ht="30" x14ac:dyDescent="0.2">
      <c r="A1819" s="25" t="s">
        <v>3655</v>
      </c>
      <c r="B1819" s="25"/>
      <c r="C1819" s="26" t="s">
        <v>3656</v>
      </c>
      <c r="D1819" s="27" t="s">
        <v>131</v>
      </c>
      <c r="E1819" s="28">
        <v>167.69</v>
      </c>
      <c r="F1819" s="28">
        <v>43.84</v>
      </c>
      <c r="G1819" s="28">
        <v>211.53</v>
      </c>
      <c r="H1819" s="2">
        <v>9</v>
      </c>
    </row>
    <row r="1820" spans="1:8" ht="15" x14ac:dyDescent="0.2">
      <c r="A1820" s="25" t="s">
        <v>3657</v>
      </c>
      <c r="B1820" s="25"/>
      <c r="C1820" s="26" t="s">
        <v>3658</v>
      </c>
      <c r="D1820" s="27"/>
      <c r="E1820" s="28"/>
      <c r="F1820" s="28"/>
      <c r="G1820" s="28"/>
      <c r="H1820" s="2">
        <v>5</v>
      </c>
    </row>
    <row r="1821" spans="1:8" ht="30" x14ac:dyDescent="0.2">
      <c r="A1821" s="25" t="s">
        <v>3659</v>
      </c>
      <c r="B1821" s="25"/>
      <c r="C1821" s="26" t="s">
        <v>3660</v>
      </c>
      <c r="D1821" s="27" t="s">
        <v>21</v>
      </c>
      <c r="E1821" s="28">
        <v>138.02000000000001</v>
      </c>
      <c r="F1821" s="28">
        <v>131.68</v>
      </c>
      <c r="G1821" s="28">
        <v>269.7</v>
      </c>
      <c r="H1821" s="2">
        <v>9</v>
      </c>
    </row>
    <row r="1822" spans="1:8" ht="30" x14ac:dyDescent="0.2">
      <c r="A1822" s="25" t="s">
        <v>3661</v>
      </c>
      <c r="B1822" s="25"/>
      <c r="C1822" s="26" t="s">
        <v>3662</v>
      </c>
      <c r="D1822" s="27" t="s">
        <v>21</v>
      </c>
      <c r="E1822" s="28">
        <v>600.97</v>
      </c>
      <c r="F1822" s="28">
        <v>162.13999999999999</v>
      </c>
      <c r="G1822" s="28">
        <v>763.11</v>
      </c>
      <c r="H1822" s="2">
        <v>9</v>
      </c>
    </row>
    <row r="1823" spans="1:8" ht="30" x14ac:dyDescent="0.2">
      <c r="A1823" s="25" t="s">
        <v>3663</v>
      </c>
      <c r="B1823" s="25"/>
      <c r="C1823" s="26" t="s">
        <v>3664</v>
      </c>
      <c r="D1823" s="27" t="s">
        <v>21</v>
      </c>
      <c r="E1823" s="28">
        <v>1886.98</v>
      </c>
      <c r="F1823" s="28">
        <v>293.82</v>
      </c>
      <c r="G1823" s="28">
        <v>2180.8000000000002</v>
      </c>
      <c r="H1823" s="2">
        <v>9</v>
      </c>
    </row>
    <row r="1824" spans="1:8" ht="30" x14ac:dyDescent="0.2">
      <c r="A1824" s="25" t="s">
        <v>3665</v>
      </c>
      <c r="B1824" s="25"/>
      <c r="C1824" s="26" t="s">
        <v>3666</v>
      </c>
      <c r="D1824" s="27" t="s">
        <v>21</v>
      </c>
      <c r="E1824" s="28">
        <v>2724.09</v>
      </c>
      <c r="F1824" s="28">
        <v>796.64</v>
      </c>
      <c r="G1824" s="28">
        <v>3520.73</v>
      </c>
      <c r="H1824" s="2">
        <v>9</v>
      </c>
    </row>
    <row r="1825" spans="1:8" ht="30" x14ac:dyDescent="0.2">
      <c r="A1825" s="25" t="s">
        <v>3667</v>
      </c>
      <c r="B1825" s="25"/>
      <c r="C1825" s="26" t="s">
        <v>3668</v>
      </c>
      <c r="D1825" s="27" t="s">
        <v>21</v>
      </c>
      <c r="E1825" s="28">
        <v>5468.76</v>
      </c>
      <c r="F1825" s="28">
        <v>1593.28</v>
      </c>
      <c r="G1825" s="28">
        <v>7062.04</v>
      </c>
      <c r="H1825" s="2">
        <v>9</v>
      </c>
    </row>
    <row r="1826" spans="1:8" ht="30" x14ac:dyDescent="0.2">
      <c r="A1826" s="25" t="s">
        <v>3669</v>
      </c>
      <c r="B1826" s="25"/>
      <c r="C1826" s="26" t="s">
        <v>3670</v>
      </c>
      <c r="D1826" s="27" t="s">
        <v>21</v>
      </c>
      <c r="E1826" s="28">
        <v>8051.83</v>
      </c>
      <c r="F1826" s="28">
        <v>1850.08</v>
      </c>
      <c r="G1826" s="28">
        <v>9901.91</v>
      </c>
      <c r="H1826" s="2">
        <v>9</v>
      </c>
    </row>
    <row r="1827" spans="1:8" ht="15" x14ac:dyDescent="0.2">
      <c r="A1827" s="25" t="s">
        <v>3671</v>
      </c>
      <c r="B1827" s="25"/>
      <c r="C1827" s="26" t="s">
        <v>3672</v>
      </c>
      <c r="D1827" s="27"/>
      <c r="E1827" s="28"/>
      <c r="F1827" s="28"/>
      <c r="G1827" s="28"/>
      <c r="H1827" s="2">
        <v>5</v>
      </c>
    </row>
    <row r="1828" spans="1:8" ht="30" x14ac:dyDescent="0.2">
      <c r="A1828" s="25" t="s">
        <v>3673</v>
      </c>
      <c r="B1828" s="25"/>
      <c r="C1828" s="26" t="s">
        <v>3674</v>
      </c>
      <c r="D1828" s="27" t="s">
        <v>73</v>
      </c>
      <c r="E1828" s="28">
        <v>10.38</v>
      </c>
      <c r="F1828" s="28">
        <v>6.58</v>
      </c>
      <c r="G1828" s="28">
        <v>16.96</v>
      </c>
      <c r="H1828" s="2">
        <v>9</v>
      </c>
    </row>
    <row r="1829" spans="1:8" ht="30" x14ac:dyDescent="0.2">
      <c r="A1829" s="25" t="s">
        <v>3675</v>
      </c>
      <c r="B1829" s="25"/>
      <c r="C1829" s="26" t="s">
        <v>3676</v>
      </c>
      <c r="D1829" s="27" t="s">
        <v>73</v>
      </c>
      <c r="E1829" s="28">
        <v>79.77</v>
      </c>
      <c r="F1829" s="28">
        <v>9.11</v>
      </c>
      <c r="G1829" s="28">
        <v>88.88</v>
      </c>
      <c r="H1829" s="2">
        <v>9</v>
      </c>
    </row>
    <row r="1830" spans="1:8" ht="30" x14ac:dyDescent="0.2">
      <c r="A1830" s="25" t="s">
        <v>3677</v>
      </c>
      <c r="B1830" s="25"/>
      <c r="C1830" s="26" t="s">
        <v>3678</v>
      </c>
      <c r="D1830" s="27" t="s">
        <v>131</v>
      </c>
      <c r="E1830" s="28">
        <v>14.87</v>
      </c>
      <c r="F1830" s="28"/>
      <c r="G1830" s="28">
        <v>14.87</v>
      </c>
      <c r="H1830" s="2">
        <v>9</v>
      </c>
    </row>
    <row r="1831" spans="1:8" ht="15" x14ac:dyDescent="0.2">
      <c r="A1831" s="25" t="s">
        <v>3679</v>
      </c>
      <c r="B1831" s="25"/>
      <c r="C1831" s="26" t="s">
        <v>3680</v>
      </c>
      <c r="D1831" s="27" t="s">
        <v>73</v>
      </c>
      <c r="E1831" s="28">
        <v>2.38</v>
      </c>
      <c r="F1831" s="28">
        <v>13.8</v>
      </c>
      <c r="G1831" s="28">
        <v>16.18</v>
      </c>
      <c r="H1831" s="2">
        <v>9</v>
      </c>
    </row>
    <row r="1832" spans="1:8" ht="30" x14ac:dyDescent="0.2">
      <c r="A1832" s="25" t="s">
        <v>3681</v>
      </c>
      <c r="B1832" s="25"/>
      <c r="C1832" s="26" t="s">
        <v>3682</v>
      </c>
      <c r="D1832" s="27" t="s">
        <v>73</v>
      </c>
      <c r="E1832" s="28">
        <v>2.46</v>
      </c>
      <c r="F1832" s="28">
        <v>18.489999999999998</v>
      </c>
      <c r="G1832" s="28">
        <v>20.95</v>
      </c>
      <c r="H1832" s="2">
        <v>9</v>
      </c>
    </row>
    <row r="1833" spans="1:8" ht="30" x14ac:dyDescent="0.2">
      <c r="A1833" s="25" t="s">
        <v>3683</v>
      </c>
      <c r="B1833" s="25"/>
      <c r="C1833" s="26" t="s">
        <v>3684</v>
      </c>
      <c r="D1833" s="27" t="s">
        <v>21</v>
      </c>
      <c r="E1833" s="28">
        <v>487.62</v>
      </c>
      <c r="F1833" s="28">
        <v>150.26</v>
      </c>
      <c r="G1833" s="28">
        <v>637.88</v>
      </c>
      <c r="H1833" s="2">
        <v>9</v>
      </c>
    </row>
    <row r="1834" spans="1:8" ht="15" x14ac:dyDescent="0.2">
      <c r="A1834" s="25" t="s">
        <v>3685</v>
      </c>
      <c r="B1834" s="25"/>
      <c r="C1834" s="26" t="s">
        <v>3686</v>
      </c>
      <c r="D1834" s="27" t="s">
        <v>73</v>
      </c>
      <c r="E1834" s="28">
        <v>846.2</v>
      </c>
      <c r="F1834" s="28">
        <v>18.71</v>
      </c>
      <c r="G1834" s="28">
        <v>864.91</v>
      </c>
      <c r="H1834" s="2">
        <v>9</v>
      </c>
    </row>
    <row r="1835" spans="1:8" ht="15" x14ac:dyDescent="0.2">
      <c r="A1835" s="25" t="s">
        <v>3687</v>
      </c>
      <c r="B1835" s="25"/>
      <c r="C1835" s="26" t="s">
        <v>3688</v>
      </c>
      <c r="D1835" s="27"/>
      <c r="E1835" s="28"/>
      <c r="F1835" s="28"/>
      <c r="G1835" s="28"/>
      <c r="H1835" s="2">
        <v>2</v>
      </c>
    </row>
    <row r="1836" spans="1:8" ht="15" x14ac:dyDescent="0.2">
      <c r="A1836" s="25" t="s">
        <v>3689</v>
      </c>
      <c r="B1836" s="25"/>
      <c r="C1836" s="26" t="s">
        <v>3690</v>
      </c>
      <c r="D1836" s="27"/>
      <c r="E1836" s="28"/>
      <c r="F1836" s="28"/>
      <c r="G1836" s="28"/>
      <c r="H1836" s="2">
        <v>5</v>
      </c>
    </row>
    <row r="1837" spans="1:8" ht="30" x14ac:dyDescent="0.2">
      <c r="A1837" s="25" t="s">
        <v>3691</v>
      </c>
      <c r="B1837" s="25"/>
      <c r="C1837" s="26" t="s">
        <v>3692</v>
      </c>
      <c r="D1837" s="27" t="s">
        <v>73</v>
      </c>
      <c r="E1837" s="28">
        <v>53.25</v>
      </c>
      <c r="F1837" s="28">
        <v>5.61</v>
      </c>
      <c r="G1837" s="28">
        <v>58.86</v>
      </c>
      <c r="H1837" s="2">
        <v>9</v>
      </c>
    </row>
    <row r="1838" spans="1:8" ht="30" x14ac:dyDescent="0.2">
      <c r="A1838" s="25" t="s">
        <v>3693</v>
      </c>
      <c r="B1838" s="25"/>
      <c r="C1838" s="26" t="s">
        <v>3694</v>
      </c>
      <c r="D1838" s="27" t="s">
        <v>334</v>
      </c>
      <c r="E1838" s="28">
        <v>1809.16</v>
      </c>
      <c r="F1838" s="28">
        <v>134.63999999999999</v>
      </c>
      <c r="G1838" s="28">
        <v>1943.8</v>
      </c>
      <c r="H1838" s="2">
        <v>9</v>
      </c>
    </row>
    <row r="1839" spans="1:8" ht="15" x14ac:dyDescent="0.2">
      <c r="A1839" s="25" t="s">
        <v>3695</v>
      </c>
      <c r="B1839" s="25"/>
      <c r="C1839" s="26" t="s">
        <v>3696</v>
      </c>
      <c r="D1839" s="27" t="s">
        <v>21</v>
      </c>
      <c r="E1839" s="28">
        <v>2308.23</v>
      </c>
      <c r="F1839" s="28">
        <v>1695.81</v>
      </c>
      <c r="G1839" s="28">
        <v>4004.04</v>
      </c>
      <c r="H1839" s="2">
        <v>9</v>
      </c>
    </row>
    <row r="1840" spans="1:8" ht="15" x14ac:dyDescent="0.2">
      <c r="A1840" s="25" t="s">
        <v>3697</v>
      </c>
      <c r="B1840" s="25"/>
      <c r="C1840" s="26" t="s">
        <v>3698</v>
      </c>
      <c r="D1840" s="27" t="s">
        <v>334</v>
      </c>
      <c r="E1840" s="28">
        <v>1456.45</v>
      </c>
      <c r="F1840" s="28">
        <v>134.63999999999999</v>
      </c>
      <c r="G1840" s="28">
        <v>1591.09</v>
      </c>
      <c r="H1840" s="2">
        <v>9</v>
      </c>
    </row>
    <row r="1841" spans="1:8" ht="30" x14ac:dyDescent="0.2">
      <c r="A1841" s="25" t="s">
        <v>3699</v>
      </c>
      <c r="B1841" s="25"/>
      <c r="C1841" s="26" t="s">
        <v>3700</v>
      </c>
      <c r="D1841" s="27" t="s">
        <v>73</v>
      </c>
      <c r="E1841" s="28">
        <v>151.61000000000001</v>
      </c>
      <c r="F1841" s="28">
        <v>27.7</v>
      </c>
      <c r="G1841" s="28">
        <v>179.31</v>
      </c>
      <c r="H1841" s="2">
        <v>9</v>
      </c>
    </row>
    <row r="1842" spans="1:8" ht="15" x14ac:dyDescent="0.2">
      <c r="A1842" s="25" t="s">
        <v>3701</v>
      </c>
      <c r="B1842" s="25"/>
      <c r="C1842" s="26" t="s">
        <v>3702</v>
      </c>
      <c r="D1842" s="27"/>
      <c r="E1842" s="28"/>
      <c r="F1842" s="28"/>
      <c r="G1842" s="28"/>
      <c r="H1842" s="2">
        <v>5</v>
      </c>
    </row>
    <row r="1843" spans="1:8" ht="30" x14ac:dyDescent="0.2">
      <c r="A1843" s="25" t="s">
        <v>3703</v>
      </c>
      <c r="B1843" s="25"/>
      <c r="C1843" s="26" t="s">
        <v>3704</v>
      </c>
      <c r="D1843" s="27" t="s">
        <v>21</v>
      </c>
      <c r="E1843" s="28">
        <v>3631.33</v>
      </c>
      <c r="F1843" s="28">
        <v>79.63</v>
      </c>
      <c r="G1843" s="28">
        <v>3710.96</v>
      </c>
      <c r="H1843" s="2">
        <v>9</v>
      </c>
    </row>
    <row r="1844" spans="1:8" ht="15" x14ac:dyDescent="0.2">
      <c r="A1844" s="25" t="s">
        <v>3705</v>
      </c>
      <c r="B1844" s="25"/>
      <c r="C1844" s="26" t="s">
        <v>3706</v>
      </c>
      <c r="D1844" s="27"/>
      <c r="E1844" s="28"/>
      <c r="F1844" s="28"/>
      <c r="G1844" s="28"/>
      <c r="H1844" s="2">
        <v>5</v>
      </c>
    </row>
    <row r="1845" spans="1:8" ht="15" x14ac:dyDescent="0.2">
      <c r="A1845" s="25" t="s">
        <v>3707</v>
      </c>
      <c r="B1845" s="25"/>
      <c r="C1845" s="26" t="s">
        <v>3708</v>
      </c>
      <c r="D1845" s="27" t="s">
        <v>131</v>
      </c>
      <c r="E1845" s="28">
        <v>144.21</v>
      </c>
      <c r="F1845" s="28">
        <v>81.19</v>
      </c>
      <c r="G1845" s="28">
        <v>225.4</v>
      </c>
      <c r="H1845" s="2">
        <v>9</v>
      </c>
    </row>
    <row r="1846" spans="1:8" ht="30" x14ac:dyDescent="0.2">
      <c r="A1846" s="25" t="s">
        <v>3709</v>
      </c>
      <c r="B1846" s="25"/>
      <c r="C1846" s="26" t="s">
        <v>3710</v>
      </c>
      <c r="D1846" s="27" t="s">
        <v>21</v>
      </c>
      <c r="E1846" s="28">
        <v>496.9</v>
      </c>
      <c r="F1846" s="28">
        <v>18.079999999999998</v>
      </c>
      <c r="G1846" s="28">
        <v>514.98</v>
      </c>
      <c r="H1846" s="2">
        <v>9</v>
      </c>
    </row>
    <row r="1847" spans="1:8" ht="15" x14ac:dyDescent="0.2">
      <c r="A1847" s="25" t="s">
        <v>3711</v>
      </c>
      <c r="B1847" s="25"/>
      <c r="C1847" s="26" t="s">
        <v>3712</v>
      </c>
      <c r="D1847" s="27" t="s">
        <v>73</v>
      </c>
      <c r="E1847" s="28">
        <v>202.98</v>
      </c>
      <c r="F1847" s="28">
        <v>50.61</v>
      </c>
      <c r="G1847" s="28">
        <v>253.59</v>
      </c>
      <c r="H1847" s="2">
        <v>9</v>
      </c>
    </row>
    <row r="1848" spans="1:8" ht="30" x14ac:dyDescent="0.2">
      <c r="A1848" s="25" t="s">
        <v>3713</v>
      </c>
      <c r="B1848" s="25"/>
      <c r="C1848" s="26" t="s">
        <v>3714</v>
      </c>
      <c r="D1848" s="27" t="s">
        <v>21</v>
      </c>
      <c r="E1848" s="28">
        <v>528.70000000000005</v>
      </c>
      <c r="F1848" s="28">
        <v>25.41</v>
      </c>
      <c r="G1848" s="28">
        <v>554.11</v>
      </c>
      <c r="H1848" s="2">
        <v>9</v>
      </c>
    </row>
    <row r="1849" spans="1:8" ht="30" x14ac:dyDescent="0.2">
      <c r="A1849" s="25" t="s">
        <v>3715</v>
      </c>
      <c r="B1849" s="25"/>
      <c r="C1849" s="26" t="s">
        <v>3716</v>
      </c>
      <c r="D1849" s="27" t="s">
        <v>21</v>
      </c>
      <c r="E1849" s="28">
        <v>826.38</v>
      </c>
      <c r="F1849" s="28">
        <v>38.130000000000003</v>
      </c>
      <c r="G1849" s="28">
        <v>864.51</v>
      </c>
      <c r="H1849" s="2">
        <v>9</v>
      </c>
    </row>
    <row r="1850" spans="1:8" ht="15" x14ac:dyDescent="0.2">
      <c r="A1850" s="25" t="s">
        <v>3717</v>
      </c>
      <c r="B1850" s="25"/>
      <c r="C1850" s="26" t="s">
        <v>3718</v>
      </c>
      <c r="D1850" s="27"/>
      <c r="E1850" s="28"/>
      <c r="F1850" s="28"/>
      <c r="G1850" s="28"/>
      <c r="H1850" s="2">
        <v>5</v>
      </c>
    </row>
    <row r="1851" spans="1:8" ht="15" x14ac:dyDescent="0.2">
      <c r="A1851" s="25" t="s">
        <v>3719</v>
      </c>
      <c r="B1851" s="25"/>
      <c r="C1851" s="26" t="s">
        <v>3720</v>
      </c>
      <c r="D1851" s="27" t="s">
        <v>334</v>
      </c>
      <c r="E1851" s="28">
        <v>4454.6000000000004</v>
      </c>
      <c r="F1851" s="28">
        <v>179.52</v>
      </c>
      <c r="G1851" s="28">
        <v>4634.12</v>
      </c>
      <c r="H1851" s="2">
        <v>9</v>
      </c>
    </row>
    <row r="1852" spans="1:8" ht="15" x14ac:dyDescent="0.2">
      <c r="A1852" s="25" t="s">
        <v>3721</v>
      </c>
      <c r="B1852" s="25"/>
      <c r="C1852" s="26" t="s">
        <v>3722</v>
      </c>
      <c r="D1852" s="27" t="s">
        <v>334</v>
      </c>
      <c r="E1852" s="28">
        <v>1358.61</v>
      </c>
      <c r="F1852" s="28">
        <v>179.52</v>
      </c>
      <c r="G1852" s="28">
        <v>1538.13</v>
      </c>
      <c r="H1852" s="2">
        <v>9</v>
      </c>
    </row>
    <row r="1853" spans="1:8" ht="15" x14ac:dyDescent="0.2">
      <c r="A1853" s="25" t="s">
        <v>3723</v>
      </c>
      <c r="B1853" s="25"/>
      <c r="C1853" s="26" t="s">
        <v>3724</v>
      </c>
      <c r="D1853" s="27" t="s">
        <v>334</v>
      </c>
      <c r="E1853" s="28">
        <v>1103.79</v>
      </c>
      <c r="F1853" s="28">
        <v>179.52</v>
      </c>
      <c r="G1853" s="28">
        <v>1283.31</v>
      </c>
      <c r="H1853" s="2">
        <v>9</v>
      </c>
    </row>
    <row r="1854" spans="1:8" ht="30" x14ac:dyDescent="0.2">
      <c r="A1854" s="25" t="s">
        <v>3725</v>
      </c>
      <c r="B1854" s="25"/>
      <c r="C1854" s="26" t="s">
        <v>3726</v>
      </c>
      <c r="D1854" s="27" t="s">
        <v>334</v>
      </c>
      <c r="E1854" s="28">
        <v>1372.75</v>
      </c>
      <c r="F1854" s="28">
        <v>179.52</v>
      </c>
      <c r="G1854" s="28">
        <v>1552.27</v>
      </c>
      <c r="H1854" s="2">
        <v>9</v>
      </c>
    </row>
    <row r="1855" spans="1:8" ht="15" x14ac:dyDescent="0.2">
      <c r="A1855" s="25" t="s">
        <v>3727</v>
      </c>
      <c r="B1855" s="25"/>
      <c r="C1855" s="26" t="s">
        <v>3728</v>
      </c>
      <c r="D1855" s="27"/>
      <c r="E1855" s="28"/>
      <c r="F1855" s="28"/>
      <c r="G1855" s="28"/>
      <c r="H1855" s="2">
        <v>5</v>
      </c>
    </row>
    <row r="1856" spans="1:8" ht="15" x14ac:dyDescent="0.2">
      <c r="A1856" s="25" t="s">
        <v>3729</v>
      </c>
      <c r="B1856" s="25"/>
      <c r="C1856" s="26" t="s">
        <v>3730</v>
      </c>
      <c r="D1856" s="27" t="s">
        <v>334</v>
      </c>
      <c r="E1856" s="28">
        <v>5435.11</v>
      </c>
      <c r="F1856" s="28">
        <v>285.36</v>
      </c>
      <c r="G1856" s="28">
        <v>5720.47</v>
      </c>
      <c r="H1856" s="2">
        <v>9</v>
      </c>
    </row>
    <row r="1857" spans="1:8" ht="15" x14ac:dyDescent="0.2">
      <c r="A1857" s="25" t="s">
        <v>3731</v>
      </c>
      <c r="B1857" s="25"/>
      <c r="C1857" s="26" t="s">
        <v>3732</v>
      </c>
      <c r="D1857" s="27" t="s">
        <v>334</v>
      </c>
      <c r="E1857" s="28">
        <v>11062.72</v>
      </c>
      <c r="F1857" s="28">
        <v>285.36</v>
      </c>
      <c r="G1857" s="28">
        <v>11348.08</v>
      </c>
      <c r="H1857" s="2">
        <v>9</v>
      </c>
    </row>
    <row r="1858" spans="1:8" ht="15" x14ac:dyDescent="0.2">
      <c r="A1858" s="25" t="s">
        <v>3733</v>
      </c>
      <c r="B1858" s="25"/>
      <c r="C1858" s="26" t="s">
        <v>3734</v>
      </c>
      <c r="D1858" s="27" t="s">
        <v>21</v>
      </c>
      <c r="E1858" s="28">
        <v>3661.2</v>
      </c>
      <c r="F1858" s="28">
        <v>42.14</v>
      </c>
      <c r="G1858" s="28">
        <v>3703.34</v>
      </c>
      <c r="H1858" s="2">
        <v>9</v>
      </c>
    </row>
    <row r="1859" spans="1:8" ht="15" x14ac:dyDescent="0.2">
      <c r="A1859" s="25" t="s">
        <v>3735</v>
      </c>
      <c r="B1859" s="25"/>
      <c r="C1859" s="26" t="s">
        <v>3736</v>
      </c>
      <c r="D1859" s="27" t="s">
        <v>21</v>
      </c>
      <c r="E1859" s="28">
        <v>1785.38</v>
      </c>
      <c r="F1859" s="28">
        <v>42.14</v>
      </c>
      <c r="G1859" s="28">
        <v>1827.52</v>
      </c>
      <c r="H1859" s="2">
        <v>9</v>
      </c>
    </row>
    <row r="1860" spans="1:8" ht="15" x14ac:dyDescent="0.2">
      <c r="A1860" s="25" t="s">
        <v>3737</v>
      </c>
      <c r="B1860" s="25"/>
      <c r="C1860" s="26" t="s">
        <v>3738</v>
      </c>
      <c r="D1860" s="27"/>
      <c r="E1860" s="28"/>
      <c r="F1860" s="28"/>
      <c r="G1860" s="28"/>
      <c r="H1860" s="2">
        <v>5</v>
      </c>
    </row>
    <row r="1861" spans="1:8" ht="15" x14ac:dyDescent="0.2">
      <c r="A1861" s="25" t="s">
        <v>3739</v>
      </c>
      <c r="B1861" s="25"/>
      <c r="C1861" s="26" t="s">
        <v>3740</v>
      </c>
      <c r="D1861" s="27" t="s">
        <v>73</v>
      </c>
      <c r="E1861" s="28">
        <v>11.16</v>
      </c>
      <c r="F1861" s="28"/>
      <c r="G1861" s="28">
        <v>11.16</v>
      </c>
      <c r="H1861" s="2">
        <v>9</v>
      </c>
    </row>
    <row r="1862" spans="1:8" ht="30" x14ac:dyDescent="0.2">
      <c r="A1862" s="25" t="s">
        <v>3741</v>
      </c>
      <c r="B1862" s="25"/>
      <c r="C1862" s="26" t="s">
        <v>3742</v>
      </c>
      <c r="D1862" s="27" t="s">
        <v>21</v>
      </c>
      <c r="E1862" s="28">
        <v>1110.96</v>
      </c>
      <c r="F1862" s="28">
        <v>28.05</v>
      </c>
      <c r="G1862" s="28">
        <v>1139.01</v>
      </c>
      <c r="H1862" s="2">
        <v>9</v>
      </c>
    </row>
    <row r="1863" spans="1:8" ht="15" x14ac:dyDescent="0.2">
      <c r="A1863" s="25" t="s">
        <v>3743</v>
      </c>
      <c r="B1863" s="25"/>
      <c r="C1863" s="26" t="s">
        <v>3744</v>
      </c>
      <c r="D1863" s="27"/>
      <c r="E1863" s="28"/>
      <c r="F1863" s="28"/>
      <c r="G1863" s="28"/>
      <c r="H1863" s="2">
        <v>2</v>
      </c>
    </row>
    <row r="1864" spans="1:8" ht="15" x14ac:dyDescent="0.2">
      <c r="A1864" s="25" t="s">
        <v>3745</v>
      </c>
      <c r="B1864" s="25"/>
      <c r="C1864" s="26" t="s">
        <v>3746</v>
      </c>
      <c r="D1864" s="27"/>
      <c r="E1864" s="28"/>
      <c r="F1864" s="28"/>
      <c r="G1864" s="28"/>
      <c r="H1864" s="2">
        <v>5</v>
      </c>
    </row>
    <row r="1865" spans="1:8" ht="30" x14ac:dyDescent="0.2">
      <c r="A1865" s="25" t="s">
        <v>3747</v>
      </c>
      <c r="B1865" s="25"/>
      <c r="C1865" s="26" t="s">
        <v>3748</v>
      </c>
      <c r="D1865" s="27" t="s">
        <v>334</v>
      </c>
      <c r="E1865" s="28">
        <v>149803.70000000001</v>
      </c>
      <c r="F1865" s="28">
        <v>219.91</v>
      </c>
      <c r="G1865" s="28">
        <v>150023.60999999999</v>
      </c>
      <c r="H1865" s="2">
        <v>9</v>
      </c>
    </row>
    <row r="1866" spans="1:8" ht="30" x14ac:dyDescent="0.2">
      <c r="A1866" s="25" t="s">
        <v>3749</v>
      </c>
      <c r="B1866" s="25"/>
      <c r="C1866" s="26" t="s">
        <v>3750</v>
      </c>
      <c r="D1866" s="27" t="s">
        <v>334</v>
      </c>
      <c r="E1866" s="28">
        <v>120423.64</v>
      </c>
      <c r="F1866" s="28">
        <v>219.91</v>
      </c>
      <c r="G1866" s="28">
        <v>120643.55</v>
      </c>
      <c r="H1866" s="2">
        <v>9</v>
      </c>
    </row>
    <row r="1867" spans="1:8" ht="30" x14ac:dyDescent="0.2">
      <c r="A1867" s="25" t="s">
        <v>3751</v>
      </c>
      <c r="B1867" s="25"/>
      <c r="C1867" s="26" t="s">
        <v>3752</v>
      </c>
      <c r="D1867" s="27" t="s">
        <v>334</v>
      </c>
      <c r="E1867" s="28">
        <v>137787.62</v>
      </c>
      <c r="F1867" s="28">
        <v>439.82</v>
      </c>
      <c r="G1867" s="28">
        <v>138227.44</v>
      </c>
      <c r="H1867" s="2">
        <v>9</v>
      </c>
    </row>
    <row r="1868" spans="1:8" ht="15" x14ac:dyDescent="0.2">
      <c r="A1868" s="25" t="s">
        <v>3753</v>
      </c>
      <c r="B1868" s="25"/>
      <c r="C1868" s="26" t="s">
        <v>3754</v>
      </c>
      <c r="D1868" s="27"/>
      <c r="E1868" s="28"/>
      <c r="F1868" s="28"/>
      <c r="G1868" s="28"/>
      <c r="H1868" s="2">
        <v>5</v>
      </c>
    </row>
    <row r="1869" spans="1:8" ht="30" x14ac:dyDescent="0.2">
      <c r="A1869" s="25" t="s">
        <v>3755</v>
      </c>
      <c r="B1869" s="25"/>
      <c r="C1869" s="26" t="s">
        <v>3756</v>
      </c>
      <c r="D1869" s="27" t="s">
        <v>21</v>
      </c>
      <c r="E1869" s="28">
        <v>158.55000000000001</v>
      </c>
      <c r="F1869" s="28">
        <v>143.69999999999999</v>
      </c>
      <c r="G1869" s="28">
        <v>302.25</v>
      </c>
      <c r="H1869" s="2">
        <v>9</v>
      </c>
    </row>
    <row r="1870" spans="1:8" ht="30" x14ac:dyDescent="0.2">
      <c r="A1870" s="25" t="s">
        <v>3757</v>
      </c>
      <c r="B1870" s="25"/>
      <c r="C1870" s="26" t="s">
        <v>3758</v>
      </c>
      <c r="D1870" s="27" t="s">
        <v>21</v>
      </c>
      <c r="E1870" s="28">
        <v>258.85000000000002</v>
      </c>
      <c r="F1870" s="28">
        <v>143.69999999999999</v>
      </c>
      <c r="G1870" s="28">
        <v>402.55</v>
      </c>
      <c r="H1870" s="2">
        <v>9</v>
      </c>
    </row>
    <row r="1871" spans="1:8" ht="30" x14ac:dyDescent="0.2">
      <c r="A1871" s="25" t="s">
        <v>3759</v>
      </c>
      <c r="B1871" s="25"/>
      <c r="C1871" s="26" t="s">
        <v>3760</v>
      </c>
      <c r="D1871" s="27" t="s">
        <v>21</v>
      </c>
      <c r="E1871" s="28">
        <v>1016.79</v>
      </c>
      <c r="F1871" s="28">
        <v>165.88</v>
      </c>
      <c r="G1871" s="28">
        <v>1182.67</v>
      </c>
      <c r="H1871" s="2">
        <v>9</v>
      </c>
    </row>
    <row r="1872" spans="1:8" ht="30" x14ac:dyDescent="0.2">
      <c r="A1872" s="25" t="s">
        <v>3761</v>
      </c>
      <c r="B1872" s="25"/>
      <c r="C1872" s="26" t="s">
        <v>3762</v>
      </c>
      <c r="D1872" s="27" t="s">
        <v>21</v>
      </c>
      <c r="E1872" s="28">
        <v>2652.5</v>
      </c>
      <c r="F1872" s="28">
        <v>165.88</v>
      </c>
      <c r="G1872" s="28">
        <v>2818.38</v>
      </c>
      <c r="H1872" s="2">
        <v>9</v>
      </c>
    </row>
    <row r="1873" spans="1:8" ht="30" x14ac:dyDescent="0.2">
      <c r="A1873" s="25" t="s">
        <v>3763</v>
      </c>
      <c r="B1873" s="25"/>
      <c r="C1873" s="26" t="s">
        <v>3764</v>
      </c>
      <c r="D1873" s="27" t="s">
        <v>21</v>
      </c>
      <c r="E1873" s="28">
        <v>1609.8</v>
      </c>
      <c r="F1873" s="28">
        <v>165.88</v>
      </c>
      <c r="G1873" s="28">
        <v>1775.68</v>
      </c>
      <c r="H1873" s="2">
        <v>9</v>
      </c>
    </row>
    <row r="1874" spans="1:8" ht="30" x14ac:dyDescent="0.2">
      <c r="A1874" s="25" t="s">
        <v>3765</v>
      </c>
      <c r="B1874" s="25"/>
      <c r="C1874" s="26" t="s">
        <v>3766</v>
      </c>
      <c r="D1874" s="27" t="s">
        <v>21</v>
      </c>
      <c r="E1874" s="28">
        <v>616.66999999999996</v>
      </c>
      <c r="F1874" s="28">
        <v>124.41</v>
      </c>
      <c r="G1874" s="28">
        <v>741.08</v>
      </c>
      <c r="H1874" s="2">
        <v>9</v>
      </c>
    </row>
    <row r="1875" spans="1:8" ht="30" x14ac:dyDescent="0.2">
      <c r="A1875" s="25" t="s">
        <v>3767</v>
      </c>
      <c r="B1875" s="25"/>
      <c r="C1875" s="26" t="s">
        <v>3768</v>
      </c>
      <c r="D1875" s="27" t="s">
        <v>21</v>
      </c>
      <c r="E1875" s="28">
        <v>2363.56</v>
      </c>
      <c r="F1875" s="28">
        <v>172.87</v>
      </c>
      <c r="G1875" s="28">
        <v>2536.4299999999998</v>
      </c>
      <c r="H1875" s="2">
        <v>9</v>
      </c>
    </row>
    <row r="1876" spans="1:8" ht="30" x14ac:dyDescent="0.2">
      <c r="A1876" s="25" t="s">
        <v>3769</v>
      </c>
      <c r="B1876" s="25"/>
      <c r="C1876" s="26" t="s">
        <v>3770</v>
      </c>
      <c r="D1876" s="27" t="s">
        <v>21</v>
      </c>
      <c r="E1876" s="28">
        <v>1094.3399999999999</v>
      </c>
      <c r="F1876" s="28">
        <v>165.88</v>
      </c>
      <c r="G1876" s="28">
        <v>1260.22</v>
      </c>
      <c r="H1876" s="2">
        <v>9</v>
      </c>
    </row>
    <row r="1877" spans="1:8" ht="30" x14ac:dyDescent="0.2">
      <c r="A1877" s="25" t="s">
        <v>3771</v>
      </c>
      <c r="B1877" s="25"/>
      <c r="C1877" s="26" t="s">
        <v>3772</v>
      </c>
      <c r="D1877" s="27" t="s">
        <v>21</v>
      </c>
      <c r="E1877" s="28">
        <v>137.88</v>
      </c>
      <c r="F1877" s="28">
        <v>82.94</v>
      </c>
      <c r="G1877" s="28">
        <v>220.82</v>
      </c>
      <c r="H1877" s="2">
        <v>9</v>
      </c>
    </row>
    <row r="1878" spans="1:8" ht="30" x14ac:dyDescent="0.2">
      <c r="A1878" s="25" t="s">
        <v>3773</v>
      </c>
      <c r="B1878" s="25"/>
      <c r="C1878" s="26" t="s">
        <v>3774</v>
      </c>
      <c r="D1878" s="27" t="s">
        <v>21</v>
      </c>
      <c r="E1878" s="28">
        <v>248.65</v>
      </c>
      <c r="F1878" s="28">
        <v>143.69999999999999</v>
      </c>
      <c r="G1878" s="28">
        <v>392.35</v>
      </c>
      <c r="H1878" s="2">
        <v>9</v>
      </c>
    </row>
    <row r="1879" spans="1:8" ht="15" x14ac:dyDescent="0.2">
      <c r="A1879" s="25" t="s">
        <v>3775</v>
      </c>
      <c r="B1879" s="25"/>
      <c r="C1879" s="26" t="s">
        <v>3776</v>
      </c>
      <c r="D1879" s="27" t="s">
        <v>21</v>
      </c>
      <c r="E1879" s="28">
        <v>722.24</v>
      </c>
      <c r="F1879" s="28">
        <v>165.88</v>
      </c>
      <c r="G1879" s="28">
        <v>888.12</v>
      </c>
      <c r="H1879" s="2">
        <v>9</v>
      </c>
    </row>
    <row r="1880" spans="1:8" ht="15" x14ac:dyDescent="0.2">
      <c r="A1880" s="25" t="s">
        <v>3777</v>
      </c>
      <c r="B1880" s="25"/>
      <c r="C1880" s="26" t="s">
        <v>3778</v>
      </c>
      <c r="D1880" s="27"/>
      <c r="E1880" s="28"/>
      <c r="F1880" s="28"/>
      <c r="G1880" s="28"/>
      <c r="H1880" s="2">
        <v>5</v>
      </c>
    </row>
    <row r="1881" spans="1:8" ht="15" x14ac:dyDescent="0.2">
      <c r="A1881" s="25" t="s">
        <v>3779</v>
      </c>
      <c r="B1881" s="25"/>
      <c r="C1881" s="26" t="s">
        <v>3780</v>
      </c>
      <c r="D1881" s="27" t="s">
        <v>21</v>
      </c>
      <c r="E1881" s="28">
        <v>32.79</v>
      </c>
      <c r="F1881" s="28">
        <v>12.44</v>
      </c>
      <c r="G1881" s="28">
        <v>45.23</v>
      </c>
      <c r="H1881" s="2">
        <v>9</v>
      </c>
    </row>
    <row r="1882" spans="1:8" ht="15" x14ac:dyDescent="0.2">
      <c r="A1882" s="25" t="s">
        <v>3781</v>
      </c>
      <c r="B1882" s="25"/>
      <c r="C1882" s="26" t="s">
        <v>3782</v>
      </c>
      <c r="D1882" s="27" t="s">
        <v>21</v>
      </c>
      <c r="E1882" s="28">
        <v>40.17</v>
      </c>
      <c r="F1882" s="28">
        <v>12.44</v>
      </c>
      <c r="G1882" s="28">
        <v>52.61</v>
      </c>
      <c r="H1882" s="2">
        <v>9</v>
      </c>
    </row>
    <row r="1883" spans="1:8" ht="15" x14ac:dyDescent="0.2">
      <c r="A1883" s="25" t="s">
        <v>3783</v>
      </c>
      <c r="B1883" s="25"/>
      <c r="C1883" s="26" t="s">
        <v>3784</v>
      </c>
      <c r="D1883" s="27" t="s">
        <v>21</v>
      </c>
      <c r="E1883" s="28">
        <v>56.68</v>
      </c>
      <c r="F1883" s="28">
        <v>12.44</v>
      </c>
      <c r="G1883" s="28">
        <v>69.12</v>
      </c>
      <c r="H1883" s="2">
        <v>9</v>
      </c>
    </row>
    <row r="1884" spans="1:8" ht="15" x14ac:dyDescent="0.2">
      <c r="A1884" s="25" t="s">
        <v>3785</v>
      </c>
      <c r="B1884" s="25"/>
      <c r="C1884" s="26" t="s">
        <v>3786</v>
      </c>
      <c r="D1884" s="27" t="s">
        <v>21</v>
      </c>
      <c r="E1884" s="28">
        <v>84.71</v>
      </c>
      <c r="F1884" s="28">
        <v>12.44</v>
      </c>
      <c r="G1884" s="28">
        <v>97.15</v>
      </c>
      <c r="H1884" s="2">
        <v>9</v>
      </c>
    </row>
    <row r="1885" spans="1:8" ht="15" x14ac:dyDescent="0.2">
      <c r="A1885" s="25" t="s">
        <v>3787</v>
      </c>
      <c r="B1885" s="25"/>
      <c r="C1885" s="26" t="s">
        <v>3788</v>
      </c>
      <c r="D1885" s="27"/>
      <c r="E1885" s="28"/>
      <c r="F1885" s="28"/>
      <c r="G1885" s="28"/>
      <c r="H1885" s="2">
        <v>5</v>
      </c>
    </row>
    <row r="1886" spans="1:8" ht="30" x14ac:dyDescent="0.2">
      <c r="A1886" s="25" t="s">
        <v>3789</v>
      </c>
      <c r="B1886" s="25"/>
      <c r="C1886" s="26" t="s">
        <v>3790</v>
      </c>
      <c r="D1886" s="27" t="s">
        <v>21</v>
      </c>
      <c r="E1886" s="28">
        <v>41.45</v>
      </c>
      <c r="F1886" s="28">
        <v>8.2899999999999991</v>
      </c>
      <c r="G1886" s="28">
        <v>49.74</v>
      </c>
      <c r="H1886" s="2">
        <v>9</v>
      </c>
    </row>
    <row r="1887" spans="1:8" ht="15" x14ac:dyDescent="0.2">
      <c r="A1887" s="25" t="s">
        <v>3791</v>
      </c>
      <c r="B1887" s="25"/>
      <c r="C1887" s="26" t="s">
        <v>3792</v>
      </c>
      <c r="D1887" s="27" t="s">
        <v>21</v>
      </c>
      <c r="E1887" s="28">
        <v>89.83</v>
      </c>
      <c r="F1887" s="28">
        <v>8.2899999999999991</v>
      </c>
      <c r="G1887" s="28">
        <v>98.12</v>
      </c>
      <c r="H1887" s="2">
        <v>9</v>
      </c>
    </row>
    <row r="1888" spans="1:8" ht="15" x14ac:dyDescent="0.2">
      <c r="A1888" s="25" t="s">
        <v>3793</v>
      </c>
      <c r="B1888" s="25"/>
      <c r="C1888" s="26" t="s">
        <v>3794</v>
      </c>
      <c r="D1888" s="27" t="s">
        <v>21</v>
      </c>
      <c r="E1888" s="28">
        <v>59.77</v>
      </c>
      <c r="F1888" s="28">
        <v>31.1</v>
      </c>
      <c r="G1888" s="28">
        <v>90.87</v>
      </c>
      <c r="H1888" s="2">
        <v>9</v>
      </c>
    </row>
    <row r="1889" spans="1:8" ht="15" x14ac:dyDescent="0.2">
      <c r="A1889" s="25" t="s">
        <v>3795</v>
      </c>
      <c r="B1889" s="25"/>
      <c r="C1889" s="26" t="s">
        <v>3796</v>
      </c>
      <c r="D1889" s="27" t="s">
        <v>21</v>
      </c>
      <c r="E1889" s="28">
        <v>114.27</v>
      </c>
      <c r="F1889" s="28">
        <v>8.2899999999999991</v>
      </c>
      <c r="G1889" s="28">
        <v>122.56</v>
      </c>
      <c r="H1889" s="2">
        <v>9</v>
      </c>
    </row>
    <row r="1890" spans="1:8" ht="15" x14ac:dyDescent="0.2">
      <c r="A1890" s="25" t="s">
        <v>3797</v>
      </c>
      <c r="B1890" s="25"/>
      <c r="C1890" s="26" t="s">
        <v>3798</v>
      </c>
      <c r="D1890" s="27" t="s">
        <v>21</v>
      </c>
      <c r="E1890" s="28">
        <v>155.91</v>
      </c>
      <c r="F1890" s="28">
        <v>8.2899999999999991</v>
      </c>
      <c r="G1890" s="28">
        <v>164.2</v>
      </c>
      <c r="H1890" s="2">
        <v>9</v>
      </c>
    </row>
    <row r="1891" spans="1:8" ht="15" x14ac:dyDescent="0.2">
      <c r="A1891" s="25" t="s">
        <v>3799</v>
      </c>
      <c r="B1891" s="25"/>
      <c r="C1891" s="26" t="s">
        <v>3800</v>
      </c>
      <c r="D1891" s="27"/>
      <c r="E1891" s="28"/>
      <c r="F1891" s="28"/>
      <c r="G1891" s="28"/>
      <c r="H1891" s="2">
        <v>5</v>
      </c>
    </row>
    <row r="1892" spans="1:8" ht="30" x14ac:dyDescent="0.2">
      <c r="A1892" s="25" t="s">
        <v>3801</v>
      </c>
      <c r="B1892" s="25"/>
      <c r="C1892" s="26" t="s">
        <v>3802</v>
      </c>
      <c r="D1892" s="27" t="s">
        <v>334</v>
      </c>
      <c r="E1892" s="28">
        <v>530.52</v>
      </c>
      <c r="F1892" s="28">
        <v>20.74</v>
      </c>
      <c r="G1892" s="28">
        <v>551.26</v>
      </c>
      <c r="H1892" s="2">
        <v>9</v>
      </c>
    </row>
    <row r="1893" spans="1:8" ht="30" x14ac:dyDescent="0.2">
      <c r="A1893" s="25" t="s">
        <v>3803</v>
      </c>
      <c r="B1893" s="25"/>
      <c r="C1893" s="26" t="s">
        <v>3804</v>
      </c>
      <c r="D1893" s="27" t="s">
        <v>334</v>
      </c>
      <c r="E1893" s="28">
        <v>485.46</v>
      </c>
      <c r="F1893" s="28">
        <v>20.74</v>
      </c>
      <c r="G1893" s="28">
        <v>506.2</v>
      </c>
      <c r="H1893" s="2">
        <v>9</v>
      </c>
    </row>
    <row r="1894" spans="1:8" ht="15" x14ac:dyDescent="0.2">
      <c r="A1894" s="25" t="s">
        <v>3805</v>
      </c>
      <c r="B1894" s="25"/>
      <c r="C1894" s="26" t="s">
        <v>3806</v>
      </c>
      <c r="D1894" s="27"/>
      <c r="E1894" s="28"/>
      <c r="F1894" s="28"/>
      <c r="G1894" s="28"/>
      <c r="H1894" s="2">
        <v>5</v>
      </c>
    </row>
    <row r="1895" spans="1:8" ht="30" x14ac:dyDescent="0.2">
      <c r="A1895" s="25" t="s">
        <v>3807</v>
      </c>
      <c r="B1895" s="25"/>
      <c r="C1895" s="26" t="s">
        <v>3808</v>
      </c>
      <c r="D1895" s="27" t="s">
        <v>21</v>
      </c>
      <c r="E1895" s="28">
        <v>181.38</v>
      </c>
      <c r="F1895" s="28">
        <v>19.45</v>
      </c>
      <c r="G1895" s="28">
        <v>200.83</v>
      </c>
      <c r="H1895" s="2">
        <v>9</v>
      </c>
    </row>
    <row r="1896" spans="1:8" ht="30" x14ac:dyDescent="0.2">
      <c r="A1896" s="25" t="s">
        <v>3809</v>
      </c>
      <c r="B1896" s="25"/>
      <c r="C1896" s="26" t="s">
        <v>3810</v>
      </c>
      <c r="D1896" s="27" t="s">
        <v>21</v>
      </c>
      <c r="E1896" s="28">
        <v>192.69</v>
      </c>
      <c r="F1896" s="28">
        <v>19.45</v>
      </c>
      <c r="G1896" s="28">
        <v>212.14</v>
      </c>
      <c r="H1896" s="2">
        <v>9</v>
      </c>
    </row>
    <row r="1897" spans="1:8" ht="30" x14ac:dyDescent="0.2">
      <c r="A1897" s="25" t="s">
        <v>3811</v>
      </c>
      <c r="B1897" s="25"/>
      <c r="C1897" s="26" t="s">
        <v>3812</v>
      </c>
      <c r="D1897" s="27" t="s">
        <v>21</v>
      </c>
      <c r="E1897" s="28">
        <v>187.23</v>
      </c>
      <c r="F1897" s="28">
        <v>19.45</v>
      </c>
      <c r="G1897" s="28">
        <v>206.68</v>
      </c>
      <c r="H1897" s="2">
        <v>9</v>
      </c>
    </row>
    <row r="1898" spans="1:8" ht="30" x14ac:dyDescent="0.2">
      <c r="A1898" s="25" t="s">
        <v>3813</v>
      </c>
      <c r="B1898" s="25"/>
      <c r="C1898" s="26" t="s">
        <v>3814</v>
      </c>
      <c r="D1898" s="27" t="s">
        <v>21</v>
      </c>
      <c r="E1898" s="28">
        <v>192.1</v>
      </c>
      <c r="F1898" s="28">
        <v>19.45</v>
      </c>
      <c r="G1898" s="28">
        <v>211.55</v>
      </c>
      <c r="H1898" s="2">
        <v>9</v>
      </c>
    </row>
    <row r="1899" spans="1:8" ht="15" x14ac:dyDescent="0.2">
      <c r="A1899" s="25" t="s">
        <v>3815</v>
      </c>
      <c r="B1899" s="25"/>
      <c r="C1899" s="26" t="s">
        <v>3816</v>
      </c>
      <c r="D1899" s="27"/>
      <c r="E1899" s="28"/>
      <c r="F1899" s="28"/>
      <c r="G1899" s="28"/>
      <c r="H1899" s="2">
        <v>5</v>
      </c>
    </row>
    <row r="1900" spans="1:8" ht="30" x14ac:dyDescent="0.2">
      <c r="A1900" s="25" t="s">
        <v>3817</v>
      </c>
      <c r="B1900" s="25"/>
      <c r="C1900" s="26" t="s">
        <v>3818</v>
      </c>
      <c r="D1900" s="27" t="s">
        <v>21</v>
      </c>
      <c r="E1900" s="28">
        <v>195608.27</v>
      </c>
      <c r="F1900" s="28">
        <v>1599.04</v>
      </c>
      <c r="G1900" s="28">
        <v>197207.31</v>
      </c>
      <c r="H1900" s="2">
        <v>9</v>
      </c>
    </row>
    <row r="1901" spans="1:8" ht="30" x14ac:dyDescent="0.2">
      <c r="A1901" s="25" t="s">
        <v>3819</v>
      </c>
      <c r="B1901" s="25"/>
      <c r="C1901" s="26" t="s">
        <v>3820</v>
      </c>
      <c r="D1901" s="27" t="s">
        <v>21</v>
      </c>
      <c r="E1901" s="28">
        <v>233837.94</v>
      </c>
      <c r="F1901" s="28">
        <v>1599.04</v>
      </c>
      <c r="G1901" s="28">
        <v>235436.98</v>
      </c>
      <c r="H1901" s="2">
        <v>9</v>
      </c>
    </row>
    <row r="1902" spans="1:8" ht="30" x14ac:dyDescent="0.2">
      <c r="A1902" s="25" t="s">
        <v>3821</v>
      </c>
      <c r="B1902" s="25"/>
      <c r="C1902" s="26" t="s">
        <v>3822</v>
      </c>
      <c r="D1902" s="27" t="s">
        <v>21</v>
      </c>
      <c r="E1902" s="28">
        <v>88809.47</v>
      </c>
      <c r="F1902" s="28">
        <v>1599.04</v>
      </c>
      <c r="G1902" s="28">
        <v>90408.51</v>
      </c>
      <c r="H1902" s="2">
        <v>9</v>
      </c>
    </row>
    <row r="1903" spans="1:8" ht="30" x14ac:dyDescent="0.2">
      <c r="A1903" s="25" t="s">
        <v>3823</v>
      </c>
      <c r="B1903" s="25"/>
      <c r="C1903" s="26" t="s">
        <v>3824</v>
      </c>
      <c r="D1903" s="27" t="s">
        <v>21</v>
      </c>
      <c r="E1903" s="28">
        <v>128183.57</v>
      </c>
      <c r="F1903" s="28">
        <v>1599.04</v>
      </c>
      <c r="G1903" s="28">
        <v>129782.61</v>
      </c>
      <c r="H1903" s="2">
        <v>9</v>
      </c>
    </row>
    <row r="1904" spans="1:8" ht="30" x14ac:dyDescent="0.2">
      <c r="A1904" s="25" t="s">
        <v>3825</v>
      </c>
      <c r="B1904" s="25"/>
      <c r="C1904" s="26" t="s">
        <v>3826</v>
      </c>
      <c r="D1904" s="27" t="s">
        <v>21</v>
      </c>
      <c r="E1904" s="28">
        <v>81127.69</v>
      </c>
      <c r="F1904" s="28">
        <v>853.55</v>
      </c>
      <c r="G1904" s="28">
        <v>81981.240000000005</v>
      </c>
      <c r="H1904" s="2">
        <v>9</v>
      </c>
    </row>
    <row r="1905" spans="1:8" ht="30" x14ac:dyDescent="0.2">
      <c r="A1905" s="25" t="s">
        <v>3827</v>
      </c>
      <c r="B1905" s="25"/>
      <c r="C1905" s="26" t="s">
        <v>3828</v>
      </c>
      <c r="D1905" s="27" t="s">
        <v>21</v>
      </c>
      <c r="E1905" s="28">
        <v>140225.94</v>
      </c>
      <c r="F1905" s="28">
        <v>1599.04</v>
      </c>
      <c r="G1905" s="28">
        <v>141824.98000000001</v>
      </c>
      <c r="H1905" s="2">
        <v>9</v>
      </c>
    </row>
    <row r="1906" spans="1:8" ht="30" x14ac:dyDescent="0.2">
      <c r="A1906" s="25" t="s">
        <v>3829</v>
      </c>
      <c r="B1906" s="25"/>
      <c r="C1906" s="26" t="s">
        <v>3830</v>
      </c>
      <c r="D1906" s="27" t="s">
        <v>21</v>
      </c>
      <c r="E1906" s="28">
        <v>370003.78</v>
      </c>
      <c r="F1906" s="28">
        <v>1769.75</v>
      </c>
      <c r="G1906" s="28">
        <v>371773.53</v>
      </c>
      <c r="H1906" s="2">
        <v>9</v>
      </c>
    </row>
    <row r="1907" spans="1:8" ht="30" x14ac:dyDescent="0.2">
      <c r="A1907" s="25" t="s">
        <v>3831</v>
      </c>
      <c r="B1907" s="25"/>
      <c r="C1907" s="26" t="s">
        <v>3832</v>
      </c>
      <c r="D1907" s="27" t="s">
        <v>21</v>
      </c>
      <c r="E1907" s="28">
        <v>142741.89000000001</v>
      </c>
      <c r="F1907" s="28">
        <v>1599.04</v>
      </c>
      <c r="G1907" s="28">
        <v>144340.93</v>
      </c>
      <c r="H1907" s="2">
        <v>9</v>
      </c>
    </row>
    <row r="1908" spans="1:8" ht="30" x14ac:dyDescent="0.2">
      <c r="A1908" s="25" t="s">
        <v>3833</v>
      </c>
      <c r="B1908" s="25"/>
      <c r="C1908" s="26" t="s">
        <v>3834</v>
      </c>
      <c r="D1908" s="27" t="s">
        <v>21</v>
      </c>
      <c r="E1908" s="28">
        <v>378268.81</v>
      </c>
      <c r="F1908" s="28">
        <v>1753.64</v>
      </c>
      <c r="G1908" s="28">
        <v>380022.45</v>
      </c>
      <c r="H1908" s="2">
        <v>9</v>
      </c>
    </row>
    <row r="1909" spans="1:8" ht="30" x14ac:dyDescent="0.2">
      <c r="A1909" s="25" t="s">
        <v>3835</v>
      </c>
      <c r="B1909" s="25"/>
      <c r="C1909" s="26" t="s">
        <v>3836</v>
      </c>
      <c r="D1909" s="27" t="s">
        <v>21</v>
      </c>
      <c r="E1909" s="28">
        <v>265174.56</v>
      </c>
      <c r="F1909" s="28">
        <v>1769.75</v>
      </c>
      <c r="G1909" s="28">
        <v>266944.31</v>
      </c>
      <c r="H1909" s="2">
        <v>9</v>
      </c>
    </row>
    <row r="1910" spans="1:8" ht="15" x14ac:dyDescent="0.2">
      <c r="A1910" s="25" t="s">
        <v>3837</v>
      </c>
      <c r="B1910" s="25"/>
      <c r="C1910" s="26" t="s">
        <v>3838</v>
      </c>
      <c r="D1910" s="27"/>
      <c r="E1910" s="28"/>
      <c r="F1910" s="28"/>
      <c r="G1910" s="28"/>
      <c r="H1910" s="2">
        <v>5</v>
      </c>
    </row>
    <row r="1911" spans="1:8" ht="30" x14ac:dyDescent="0.2">
      <c r="A1911" s="25" t="s">
        <v>3839</v>
      </c>
      <c r="B1911" s="25"/>
      <c r="C1911" s="26" t="s">
        <v>3840</v>
      </c>
      <c r="D1911" s="27" t="s">
        <v>21</v>
      </c>
      <c r="E1911" s="28">
        <v>32614.2</v>
      </c>
      <c r="F1911" s="28">
        <v>853.55</v>
      </c>
      <c r="G1911" s="28">
        <v>33467.75</v>
      </c>
      <c r="H1911" s="2">
        <v>9</v>
      </c>
    </row>
    <row r="1912" spans="1:8" ht="30" x14ac:dyDescent="0.2">
      <c r="A1912" s="25" t="s">
        <v>3841</v>
      </c>
      <c r="B1912" s="25"/>
      <c r="C1912" s="26" t="s">
        <v>3842</v>
      </c>
      <c r="D1912" s="27" t="s">
        <v>21</v>
      </c>
      <c r="E1912" s="28">
        <v>23466.3</v>
      </c>
      <c r="F1912" s="28">
        <v>853.55</v>
      </c>
      <c r="G1912" s="28">
        <v>24319.85</v>
      </c>
      <c r="H1912" s="2">
        <v>9</v>
      </c>
    </row>
    <row r="1913" spans="1:8" ht="30" x14ac:dyDescent="0.2">
      <c r="A1913" s="25" t="s">
        <v>3843</v>
      </c>
      <c r="B1913" s="25"/>
      <c r="C1913" s="26" t="s">
        <v>3844</v>
      </c>
      <c r="D1913" s="27" t="s">
        <v>21</v>
      </c>
      <c r="E1913" s="28">
        <v>58991.39</v>
      </c>
      <c r="F1913" s="28">
        <v>1365.68</v>
      </c>
      <c r="G1913" s="28">
        <v>60357.07</v>
      </c>
      <c r="H1913" s="2">
        <v>9</v>
      </c>
    </row>
    <row r="1914" spans="1:8" ht="30" x14ac:dyDescent="0.2">
      <c r="A1914" s="25" t="s">
        <v>3845</v>
      </c>
      <c r="B1914" s="25"/>
      <c r="C1914" s="26" t="s">
        <v>3846</v>
      </c>
      <c r="D1914" s="27" t="s">
        <v>21</v>
      </c>
      <c r="E1914" s="28">
        <v>107597.96</v>
      </c>
      <c r="F1914" s="28">
        <v>1365.68</v>
      </c>
      <c r="G1914" s="28">
        <v>108963.64</v>
      </c>
      <c r="H1914" s="2">
        <v>9</v>
      </c>
    </row>
    <row r="1915" spans="1:8" ht="30" x14ac:dyDescent="0.2">
      <c r="A1915" s="25" t="s">
        <v>3847</v>
      </c>
      <c r="B1915" s="25"/>
      <c r="C1915" s="26" t="s">
        <v>3848</v>
      </c>
      <c r="D1915" s="27" t="s">
        <v>21</v>
      </c>
      <c r="E1915" s="28">
        <v>4641.51</v>
      </c>
      <c r="F1915" s="28">
        <v>341.42</v>
      </c>
      <c r="G1915" s="28">
        <v>4982.93</v>
      </c>
      <c r="H1915" s="2">
        <v>9</v>
      </c>
    </row>
    <row r="1916" spans="1:8" ht="30" x14ac:dyDescent="0.2">
      <c r="A1916" s="25" t="s">
        <v>3849</v>
      </c>
      <c r="B1916" s="25"/>
      <c r="C1916" s="26" t="s">
        <v>3850</v>
      </c>
      <c r="D1916" s="27" t="s">
        <v>21</v>
      </c>
      <c r="E1916" s="28">
        <v>4997.53</v>
      </c>
      <c r="F1916" s="28">
        <v>341.42</v>
      </c>
      <c r="G1916" s="28">
        <v>5338.95</v>
      </c>
      <c r="H1916" s="2">
        <v>9</v>
      </c>
    </row>
    <row r="1917" spans="1:8" ht="30" x14ac:dyDescent="0.2">
      <c r="A1917" s="25" t="s">
        <v>3851</v>
      </c>
      <c r="B1917" s="25"/>
      <c r="C1917" s="26" t="s">
        <v>3852</v>
      </c>
      <c r="D1917" s="27" t="s">
        <v>21</v>
      </c>
      <c r="E1917" s="28">
        <v>20222.169999999998</v>
      </c>
      <c r="F1917" s="28">
        <v>853.55</v>
      </c>
      <c r="G1917" s="28">
        <v>21075.72</v>
      </c>
      <c r="H1917" s="2">
        <v>9</v>
      </c>
    </row>
    <row r="1918" spans="1:8" ht="30" x14ac:dyDescent="0.2">
      <c r="A1918" s="25" t="s">
        <v>3853</v>
      </c>
      <c r="B1918" s="25"/>
      <c r="C1918" s="26" t="s">
        <v>3854</v>
      </c>
      <c r="D1918" s="27" t="s">
        <v>21</v>
      </c>
      <c r="E1918" s="28">
        <v>35833.53</v>
      </c>
      <c r="F1918" s="28">
        <v>853.55</v>
      </c>
      <c r="G1918" s="28">
        <v>36687.08</v>
      </c>
      <c r="H1918" s="2">
        <v>9</v>
      </c>
    </row>
    <row r="1919" spans="1:8" ht="30" x14ac:dyDescent="0.2">
      <c r="A1919" s="25" t="s">
        <v>3855</v>
      </c>
      <c r="B1919" s="25"/>
      <c r="C1919" s="26" t="s">
        <v>3856</v>
      </c>
      <c r="D1919" s="27" t="s">
        <v>21</v>
      </c>
      <c r="E1919" s="28">
        <v>17609.86</v>
      </c>
      <c r="F1919" s="28">
        <v>853.55</v>
      </c>
      <c r="G1919" s="28">
        <v>18463.41</v>
      </c>
      <c r="H1919" s="2">
        <v>9</v>
      </c>
    </row>
    <row r="1920" spans="1:8" ht="30" x14ac:dyDescent="0.2">
      <c r="A1920" s="25" t="s">
        <v>3857</v>
      </c>
      <c r="B1920" s="25"/>
      <c r="C1920" s="26" t="s">
        <v>3858</v>
      </c>
      <c r="D1920" s="27" t="s">
        <v>21</v>
      </c>
      <c r="E1920" s="28">
        <v>73500.44</v>
      </c>
      <c r="F1920" s="28">
        <v>1365.68</v>
      </c>
      <c r="G1920" s="28">
        <v>74866.12</v>
      </c>
      <c r="H1920" s="2">
        <v>9</v>
      </c>
    </row>
    <row r="1921" spans="1:8" ht="30" x14ac:dyDescent="0.2">
      <c r="A1921" s="25" t="s">
        <v>3859</v>
      </c>
      <c r="B1921" s="25"/>
      <c r="C1921" s="26" t="s">
        <v>3860</v>
      </c>
      <c r="D1921" s="27" t="s">
        <v>21</v>
      </c>
      <c r="E1921" s="28">
        <v>15400.43</v>
      </c>
      <c r="F1921" s="28">
        <v>341.42</v>
      </c>
      <c r="G1921" s="28">
        <v>15741.85</v>
      </c>
      <c r="H1921" s="2">
        <v>9</v>
      </c>
    </row>
    <row r="1922" spans="1:8" ht="30" x14ac:dyDescent="0.2">
      <c r="A1922" s="25" t="s">
        <v>3861</v>
      </c>
      <c r="B1922" s="25"/>
      <c r="C1922" s="26" t="s">
        <v>3862</v>
      </c>
      <c r="D1922" s="27" t="s">
        <v>21</v>
      </c>
      <c r="E1922" s="28">
        <v>56558.67</v>
      </c>
      <c r="F1922" s="28">
        <v>1365.68</v>
      </c>
      <c r="G1922" s="28">
        <v>57924.35</v>
      </c>
      <c r="H1922" s="2">
        <v>9</v>
      </c>
    </row>
    <row r="1923" spans="1:8" ht="30" x14ac:dyDescent="0.2">
      <c r="A1923" s="25" t="s">
        <v>3863</v>
      </c>
      <c r="B1923" s="25"/>
      <c r="C1923" s="26" t="s">
        <v>3864</v>
      </c>
      <c r="D1923" s="27" t="s">
        <v>21</v>
      </c>
      <c r="E1923" s="28">
        <v>75981.679999999993</v>
      </c>
      <c r="F1923" s="28">
        <v>1365.68</v>
      </c>
      <c r="G1923" s="28">
        <v>77347.360000000001</v>
      </c>
      <c r="H1923" s="2">
        <v>9</v>
      </c>
    </row>
    <row r="1924" spans="1:8" ht="30" x14ac:dyDescent="0.2">
      <c r="A1924" s="25" t="s">
        <v>3865</v>
      </c>
      <c r="B1924" s="25"/>
      <c r="C1924" s="26" t="s">
        <v>3866</v>
      </c>
      <c r="D1924" s="27" t="s">
        <v>21</v>
      </c>
      <c r="E1924" s="28">
        <v>93430.73</v>
      </c>
      <c r="F1924" s="28">
        <v>1365.68</v>
      </c>
      <c r="G1924" s="28">
        <v>94796.41</v>
      </c>
      <c r="H1924" s="2">
        <v>9</v>
      </c>
    </row>
    <row r="1925" spans="1:8" ht="30" x14ac:dyDescent="0.2">
      <c r="A1925" s="25" t="s">
        <v>3867</v>
      </c>
      <c r="B1925" s="25"/>
      <c r="C1925" s="26" t="s">
        <v>3868</v>
      </c>
      <c r="D1925" s="27" t="s">
        <v>21</v>
      </c>
      <c r="E1925" s="28">
        <v>60629.87</v>
      </c>
      <c r="F1925" s="28">
        <v>853.55</v>
      </c>
      <c r="G1925" s="28">
        <v>61483.42</v>
      </c>
      <c r="H1925" s="2">
        <v>9</v>
      </c>
    </row>
    <row r="1926" spans="1:8" ht="30" x14ac:dyDescent="0.2">
      <c r="A1926" s="25" t="s">
        <v>3869</v>
      </c>
      <c r="B1926" s="25"/>
      <c r="C1926" s="26" t="s">
        <v>3870</v>
      </c>
      <c r="D1926" s="27" t="s">
        <v>21</v>
      </c>
      <c r="E1926" s="28">
        <v>24991.67</v>
      </c>
      <c r="F1926" s="28">
        <v>853.55</v>
      </c>
      <c r="G1926" s="28">
        <v>25845.22</v>
      </c>
      <c r="H1926" s="2">
        <v>9</v>
      </c>
    </row>
    <row r="1927" spans="1:8" ht="30" x14ac:dyDescent="0.2">
      <c r="A1927" s="25" t="s">
        <v>3871</v>
      </c>
      <c r="B1927" s="25"/>
      <c r="C1927" s="26" t="s">
        <v>3872</v>
      </c>
      <c r="D1927" s="27" t="s">
        <v>21</v>
      </c>
      <c r="E1927" s="28">
        <v>117070.09</v>
      </c>
      <c r="F1927" s="28">
        <v>1365.68</v>
      </c>
      <c r="G1927" s="28">
        <v>118435.77</v>
      </c>
      <c r="H1927" s="2">
        <v>9</v>
      </c>
    </row>
    <row r="1928" spans="1:8" ht="30" x14ac:dyDescent="0.2">
      <c r="A1928" s="25" t="s">
        <v>3873</v>
      </c>
      <c r="B1928" s="25"/>
      <c r="C1928" s="26" t="s">
        <v>3874</v>
      </c>
      <c r="D1928" s="27" t="s">
        <v>21</v>
      </c>
      <c r="E1928" s="28">
        <v>32210.67</v>
      </c>
      <c r="F1928" s="28">
        <v>853.55</v>
      </c>
      <c r="G1928" s="28">
        <v>33064.22</v>
      </c>
      <c r="H1928" s="2">
        <v>9</v>
      </c>
    </row>
    <row r="1929" spans="1:8" ht="30" x14ac:dyDescent="0.2">
      <c r="A1929" s="25" t="s">
        <v>3875</v>
      </c>
      <c r="B1929" s="25"/>
      <c r="C1929" s="26" t="s">
        <v>3876</v>
      </c>
      <c r="D1929" s="27" t="s">
        <v>21</v>
      </c>
      <c r="E1929" s="28">
        <v>38553.9</v>
      </c>
      <c r="F1929" s="28">
        <v>853.55</v>
      </c>
      <c r="G1929" s="28">
        <v>39407.449999999997</v>
      </c>
      <c r="H1929" s="2">
        <v>9</v>
      </c>
    </row>
    <row r="1930" spans="1:8" ht="15" x14ac:dyDescent="0.2">
      <c r="A1930" s="25" t="s">
        <v>3877</v>
      </c>
      <c r="B1930" s="25"/>
      <c r="C1930" s="26" t="s">
        <v>3878</v>
      </c>
      <c r="D1930" s="27"/>
      <c r="E1930" s="28"/>
      <c r="F1930" s="28"/>
      <c r="G1930" s="28"/>
      <c r="H1930" s="2">
        <v>5</v>
      </c>
    </row>
    <row r="1931" spans="1:8" ht="15" x14ac:dyDescent="0.2">
      <c r="A1931" s="25" t="s">
        <v>3879</v>
      </c>
      <c r="B1931" s="25"/>
      <c r="C1931" s="26" t="s">
        <v>3880</v>
      </c>
      <c r="D1931" s="27" t="s">
        <v>131</v>
      </c>
      <c r="E1931" s="28">
        <v>77.650000000000006</v>
      </c>
      <c r="F1931" s="28">
        <v>16.59</v>
      </c>
      <c r="G1931" s="28">
        <v>94.24</v>
      </c>
      <c r="H1931" s="2">
        <v>9</v>
      </c>
    </row>
    <row r="1932" spans="1:8" ht="15" x14ac:dyDescent="0.2">
      <c r="A1932" s="25" t="s">
        <v>3881</v>
      </c>
      <c r="B1932" s="25"/>
      <c r="C1932" s="26" t="s">
        <v>3882</v>
      </c>
      <c r="D1932" s="27" t="s">
        <v>21</v>
      </c>
      <c r="E1932" s="28">
        <v>50.43</v>
      </c>
      <c r="F1932" s="28">
        <v>8.2899999999999991</v>
      </c>
      <c r="G1932" s="28">
        <v>58.72</v>
      </c>
      <c r="H1932" s="2">
        <v>9</v>
      </c>
    </row>
    <row r="1933" spans="1:8" ht="15" x14ac:dyDescent="0.2">
      <c r="A1933" s="25" t="s">
        <v>3883</v>
      </c>
      <c r="B1933" s="25"/>
      <c r="C1933" s="26" t="s">
        <v>3884</v>
      </c>
      <c r="D1933" s="27" t="s">
        <v>21</v>
      </c>
      <c r="E1933" s="28">
        <v>1418.67</v>
      </c>
      <c r="F1933" s="28">
        <v>54.03</v>
      </c>
      <c r="G1933" s="28">
        <v>1472.7</v>
      </c>
      <c r="H1933" s="2">
        <v>9</v>
      </c>
    </row>
    <row r="1934" spans="1:8" ht="15" x14ac:dyDescent="0.2">
      <c r="A1934" s="25" t="s">
        <v>3885</v>
      </c>
      <c r="B1934" s="25"/>
      <c r="C1934" s="26" t="s">
        <v>3886</v>
      </c>
      <c r="D1934" s="27" t="s">
        <v>21</v>
      </c>
      <c r="E1934" s="28">
        <v>25.51</v>
      </c>
      <c r="F1934" s="28">
        <v>8.2899999999999991</v>
      </c>
      <c r="G1934" s="28">
        <v>33.799999999999997</v>
      </c>
      <c r="H1934" s="2">
        <v>9</v>
      </c>
    </row>
    <row r="1935" spans="1:8" ht="15" x14ac:dyDescent="0.2">
      <c r="A1935" s="25" t="s">
        <v>3887</v>
      </c>
      <c r="B1935" s="25"/>
      <c r="C1935" s="26" t="s">
        <v>3888</v>
      </c>
      <c r="D1935" s="27" t="s">
        <v>21</v>
      </c>
      <c r="E1935" s="28">
        <v>3.37</v>
      </c>
      <c r="F1935" s="28">
        <v>6.22</v>
      </c>
      <c r="G1935" s="28">
        <v>9.59</v>
      </c>
      <c r="H1935" s="2">
        <v>9</v>
      </c>
    </row>
    <row r="1936" spans="1:8" ht="15" x14ac:dyDescent="0.2">
      <c r="A1936" s="25" t="s">
        <v>3889</v>
      </c>
      <c r="B1936" s="25"/>
      <c r="C1936" s="26" t="s">
        <v>3890</v>
      </c>
      <c r="D1936" s="27" t="s">
        <v>21</v>
      </c>
      <c r="E1936" s="28">
        <v>23.07</v>
      </c>
      <c r="F1936" s="28">
        <v>8.2899999999999991</v>
      </c>
      <c r="G1936" s="28">
        <v>31.36</v>
      </c>
      <c r="H1936" s="2">
        <v>9</v>
      </c>
    </row>
    <row r="1937" spans="1:8" ht="30" x14ac:dyDescent="0.2">
      <c r="A1937" s="25" t="s">
        <v>3891</v>
      </c>
      <c r="B1937" s="25"/>
      <c r="C1937" s="26" t="s">
        <v>3892</v>
      </c>
      <c r="D1937" s="27" t="s">
        <v>21</v>
      </c>
      <c r="E1937" s="28">
        <v>609.29</v>
      </c>
      <c r="F1937" s="28">
        <v>0.84</v>
      </c>
      <c r="G1937" s="28">
        <v>610.13</v>
      </c>
      <c r="H1937" s="2">
        <v>9</v>
      </c>
    </row>
    <row r="1938" spans="1:8" ht="30" x14ac:dyDescent="0.2">
      <c r="A1938" s="25" t="s">
        <v>3893</v>
      </c>
      <c r="B1938" s="25"/>
      <c r="C1938" s="26" t="s">
        <v>3894</v>
      </c>
      <c r="D1938" s="27" t="s">
        <v>21</v>
      </c>
      <c r="E1938" s="28">
        <v>442.7</v>
      </c>
      <c r="F1938" s="28">
        <v>20.74</v>
      </c>
      <c r="G1938" s="28">
        <v>463.44</v>
      </c>
      <c r="H1938" s="2">
        <v>9</v>
      </c>
    </row>
    <row r="1939" spans="1:8" ht="30" x14ac:dyDescent="0.2">
      <c r="A1939" s="25" t="s">
        <v>3895</v>
      </c>
      <c r="B1939" s="25"/>
      <c r="C1939" s="26" t="s">
        <v>3896</v>
      </c>
      <c r="D1939" s="27" t="s">
        <v>21</v>
      </c>
      <c r="E1939" s="28">
        <v>330.2</v>
      </c>
      <c r="F1939" s="28">
        <v>20.74</v>
      </c>
      <c r="G1939" s="28">
        <v>350.94</v>
      </c>
      <c r="H1939" s="2">
        <v>9</v>
      </c>
    </row>
    <row r="1940" spans="1:8" ht="15" x14ac:dyDescent="0.2">
      <c r="A1940" s="25" t="s">
        <v>3897</v>
      </c>
      <c r="B1940" s="25"/>
      <c r="C1940" s="26" t="s">
        <v>3898</v>
      </c>
      <c r="D1940" s="27" t="s">
        <v>21</v>
      </c>
      <c r="E1940" s="28">
        <v>252.48</v>
      </c>
      <c r="F1940" s="28">
        <v>116.68</v>
      </c>
      <c r="G1940" s="28">
        <v>369.16</v>
      </c>
      <c r="H1940" s="2">
        <v>9</v>
      </c>
    </row>
    <row r="1941" spans="1:8" ht="15" x14ac:dyDescent="0.2">
      <c r="A1941" s="25" t="s">
        <v>3899</v>
      </c>
      <c r="B1941" s="25"/>
      <c r="C1941" s="26" t="s">
        <v>3900</v>
      </c>
      <c r="D1941" s="27" t="s">
        <v>3901</v>
      </c>
      <c r="E1941" s="28">
        <v>598.02</v>
      </c>
      <c r="F1941" s="28">
        <v>0.84</v>
      </c>
      <c r="G1941" s="28">
        <v>598.86</v>
      </c>
      <c r="H1941" s="2">
        <v>9</v>
      </c>
    </row>
    <row r="1942" spans="1:8" ht="15" x14ac:dyDescent="0.2">
      <c r="A1942" s="25" t="s">
        <v>3902</v>
      </c>
      <c r="B1942" s="25"/>
      <c r="C1942" s="26" t="s">
        <v>3903</v>
      </c>
      <c r="D1942" s="27" t="s">
        <v>21</v>
      </c>
      <c r="E1942" s="28">
        <v>23.9</v>
      </c>
      <c r="F1942" s="28">
        <v>41.47</v>
      </c>
      <c r="G1942" s="28">
        <v>65.37</v>
      </c>
      <c r="H1942" s="2">
        <v>9</v>
      </c>
    </row>
    <row r="1943" spans="1:8" ht="15" x14ac:dyDescent="0.2">
      <c r="A1943" s="25" t="s">
        <v>3904</v>
      </c>
      <c r="B1943" s="25"/>
      <c r="C1943" s="26" t="s">
        <v>3905</v>
      </c>
      <c r="D1943" s="27" t="s">
        <v>3901</v>
      </c>
      <c r="E1943" s="28">
        <v>500.68</v>
      </c>
      <c r="F1943" s="28">
        <v>0.84</v>
      </c>
      <c r="G1943" s="28">
        <v>501.52</v>
      </c>
      <c r="H1943" s="2">
        <v>9</v>
      </c>
    </row>
    <row r="1944" spans="1:8" ht="15" x14ac:dyDescent="0.2">
      <c r="A1944" s="25" t="s">
        <v>3906</v>
      </c>
      <c r="B1944" s="25"/>
      <c r="C1944" s="26" t="s">
        <v>3907</v>
      </c>
      <c r="D1944" s="27" t="s">
        <v>21</v>
      </c>
      <c r="E1944" s="28"/>
      <c r="F1944" s="28">
        <v>233.36</v>
      </c>
      <c r="G1944" s="28">
        <v>233.36</v>
      </c>
      <c r="H1944" s="2">
        <v>9</v>
      </c>
    </row>
    <row r="1945" spans="1:8" ht="15" x14ac:dyDescent="0.2">
      <c r="A1945" s="25" t="s">
        <v>3908</v>
      </c>
      <c r="B1945" s="25"/>
      <c r="C1945" s="26" t="s">
        <v>3909</v>
      </c>
      <c r="D1945" s="27" t="s">
        <v>859</v>
      </c>
      <c r="E1945" s="28">
        <v>21.82</v>
      </c>
      <c r="F1945" s="28">
        <v>0.67</v>
      </c>
      <c r="G1945" s="28">
        <v>22.49</v>
      </c>
      <c r="H1945" s="2">
        <v>9</v>
      </c>
    </row>
    <row r="1946" spans="1:8" ht="15" x14ac:dyDescent="0.2">
      <c r="A1946" s="25" t="s">
        <v>3910</v>
      </c>
      <c r="B1946" s="25"/>
      <c r="C1946" s="26" t="s">
        <v>3911</v>
      </c>
      <c r="D1946" s="27" t="s">
        <v>859</v>
      </c>
      <c r="E1946" s="28">
        <v>21.82</v>
      </c>
      <c r="F1946" s="28">
        <v>1.01</v>
      </c>
      <c r="G1946" s="28">
        <v>22.83</v>
      </c>
      <c r="H1946" s="2">
        <v>9</v>
      </c>
    </row>
    <row r="1947" spans="1:8" ht="30" x14ac:dyDescent="0.2">
      <c r="A1947" s="25" t="s">
        <v>3912</v>
      </c>
      <c r="B1947" s="25"/>
      <c r="C1947" s="26" t="s">
        <v>3913</v>
      </c>
      <c r="D1947" s="27" t="s">
        <v>73</v>
      </c>
      <c r="E1947" s="28">
        <v>993.3</v>
      </c>
      <c r="F1947" s="28">
        <v>8.44</v>
      </c>
      <c r="G1947" s="28">
        <v>1001.74</v>
      </c>
      <c r="H1947" s="2">
        <v>9</v>
      </c>
    </row>
    <row r="1948" spans="1:8" ht="30" x14ac:dyDescent="0.2">
      <c r="A1948" s="25" t="s">
        <v>3914</v>
      </c>
      <c r="B1948" s="25"/>
      <c r="C1948" s="26" t="s">
        <v>3915</v>
      </c>
      <c r="D1948" s="27" t="s">
        <v>73</v>
      </c>
      <c r="E1948" s="28">
        <v>1238.4100000000001</v>
      </c>
      <c r="F1948" s="28">
        <v>8.44</v>
      </c>
      <c r="G1948" s="28">
        <v>1246.8499999999999</v>
      </c>
      <c r="H1948" s="2">
        <v>9</v>
      </c>
    </row>
    <row r="1949" spans="1:8" ht="15" x14ac:dyDescent="0.2">
      <c r="A1949" s="25" t="s">
        <v>3916</v>
      </c>
      <c r="B1949" s="25"/>
      <c r="C1949" s="26" t="s">
        <v>3917</v>
      </c>
      <c r="D1949" s="27" t="s">
        <v>3901</v>
      </c>
      <c r="E1949" s="28">
        <v>41.35</v>
      </c>
      <c r="F1949" s="28">
        <v>0.84</v>
      </c>
      <c r="G1949" s="28">
        <v>42.19</v>
      </c>
      <c r="H1949" s="2">
        <v>9</v>
      </c>
    </row>
    <row r="1950" spans="1:8" ht="15" x14ac:dyDescent="0.2">
      <c r="A1950" s="25" t="s">
        <v>3918</v>
      </c>
      <c r="B1950" s="25"/>
      <c r="C1950" s="26" t="s">
        <v>3919</v>
      </c>
      <c r="D1950" s="27" t="s">
        <v>21</v>
      </c>
      <c r="E1950" s="28">
        <v>18.260000000000002</v>
      </c>
      <c r="F1950" s="28">
        <v>58.34</v>
      </c>
      <c r="G1950" s="28">
        <v>76.599999999999994</v>
      </c>
      <c r="H1950" s="2">
        <v>9</v>
      </c>
    </row>
    <row r="1951" spans="1:8" ht="15" x14ac:dyDescent="0.2">
      <c r="A1951" s="25" t="s">
        <v>3920</v>
      </c>
      <c r="B1951" s="25"/>
      <c r="C1951" s="26" t="s">
        <v>3921</v>
      </c>
      <c r="D1951" s="27" t="s">
        <v>21</v>
      </c>
      <c r="E1951" s="28">
        <v>76.430000000000007</v>
      </c>
      <c r="F1951" s="28">
        <v>0.84</v>
      </c>
      <c r="G1951" s="28">
        <v>77.27</v>
      </c>
      <c r="H1951" s="2">
        <v>9</v>
      </c>
    </row>
    <row r="1952" spans="1:8" ht="15" x14ac:dyDescent="0.2">
      <c r="A1952" s="25" t="s">
        <v>3922</v>
      </c>
      <c r="B1952" s="25"/>
      <c r="C1952" s="26" t="s">
        <v>3923</v>
      </c>
      <c r="D1952" s="27" t="s">
        <v>21</v>
      </c>
      <c r="E1952" s="28">
        <v>182.89</v>
      </c>
      <c r="F1952" s="28">
        <v>116.68</v>
      </c>
      <c r="G1952" s="28">
        <v>299.57</v>
      </c>
      <c r="H1952" s="2">
        <v>9</v>
      </c>
    </row>
    <row r="1953" spans="1:8" ht="30" x14ac:dyDescent="0.2">
      <c r="A1953" s="25" t="s">
        <v>3924</v>
      </c>
      <c r="B1953" s="25"/>
      <c r="C1953" s="26" t="s">
        <v>3925</v>
      </c>
      <c r="D1953" s="27" t="s">
        <v>21</v>
      </c>
      <c r="E1953" s="28">
        <v>330.04</v>
      </c>
      <c r="F1953" s="28">
        <v>0.84</v>
      </c>
      <c r="G1953" s="28">
        <v>330.88</v>
      </c>
      <c r="H1953" s="2">
        <v>9</v>
      </c>
    </row>
    <row r="1954" spans="1:8" ht="30" x14ac:dyDescent="0.2">
      <c r="A1954" s="25" t="s">
        <v>3926</v>
      </c>
      <c r="B1954" s="25"/>
      <c r="C1954" s="26" t="s">
        <v>3927</v>
      </c>
      <c r="D1954" s="27" t="s">
        <v>21</v>
      </c>
      <c r="E1954" s="28">
        <v>529.55999999999995</v>
      </c>
      <c r="F1954" s="28">
        <v>116.68</v>
      </c>
      <c r="G1954" s="28">
        <v>646.24</v>
      </c>
      <c r="H1954" s="2">
        <v>9</v>
      </c>
    </row>
    <row r="1955" spans="1:8" ht="30" x14ac:dyDescent="0.2">
      <c r="A1955" s="25" t="s">
        <v>3928</v>
      </c>
      <c r="B1955" s="25"/>
      <c r="C1955" s="26" t="s">
        <v>3929</v>
      </c>
      <c r="D1955" s="27" t="s">
        <v>21</v>
      </c>
      <c r="E1955" s="28">
        <v>2480.48</v>
      </c>
      <c r="F1955" s="28">
        <v>41.47</v>
      </c>
      <c r="G1955" s="28">
        <v>2521.9499999999998</v>
      </c>
      <c r="H1955" s="2">
        <v>9</v>
      </c>
    </row>
    <row r="1956" spans="1:8" ht="30" x14ac:dyDescent="0.2">
      <c r="A1956" s="25" t="s">
        <v>3930</v>
      </c>
      <c r="B1956" s="25"/>
      <c r="C1956" s="26" t="s">
        <v>3931</v>
      </c>
      <c r="D1956" s="27" t="s">
        <v>21</v>
      </c>
      <c r="E1956" s="28">
        <v>3725.14</v>
      </c>
      <c r="F1956" s="28">
        <v>41.47</v>
      </c>
      <c r="G1956" s="28">
        <v>3766.61</v>
      </c>
      <c r="H1956" s="2">
        <v>9</v>
      </c>
    </row>
    <row r="1957" spans="1:8" ht="30" x14ac:dyDescent="0.2">
      <c r="A1957" s="25" t="s">
        <v>3932</v>
      </c>
      <c r="B1957" s="25"/>
      <c r="C1957" s="26" t="s">
        <v>3933</v>
      </c>
      <c r="D1957" s="27" t="s">
        <v>21</v>
      </c>
      <c r="E1957" s="28">
        <v>4819.08</v>
      </c>
      <c r="F1957" s="28">
        <v>41.47</v>
      </c>
      <c r="G1957" s="28">
        <v>4860.55</v>
      </c>
      <c r="H1957" s="2">
        <v>9</v>
      </c>
    </row>
    <row r="1958" spans="1:8" ht="30" x14ac:dyDescent="0.2">
      <c r="A1958" s="25" t="s">
        <v>3934</v>
      </c>
      <c r="B1958" s="25"/>
      <c r="C1958" s="26" t="s">
        <v>3935</v>
      </c>
      <c r="D1958" s="27"/>
      <c r="E1958" s="28"/>
      <c r="F1958" s="28"/>
      <c r="G1958" s="28"/>
      <c r="H1958" s="2">
        <v>2</v>
      </c>
    </row>
    <row r="1959" spans="1:8" ht="30" x14ac:dyDescent="0.2">
      <c r="A1959" s="25" t="s">
        <v>3936</v>
      </c>
      <c r="B1959" s="25"/>
      <c r="C1959" s="26" t="s">
        <v>3937</v>
      </c>
      <c r="D1959" s="27"/>
      <c r="E1959" s="28"/>
      <c r="F1959" s="28"/>
      <c r="G1959" s="28"/>
      <c r="H1959" s="2">
        <v>5</v>
      </c>
    </row>
    <row r="1960" spans="1:8" ht="15" x14ac:dyDescent="0.2">
      <c r="A1960" s="25" t="s">
        <v>3938</v>
      </c>
      <c r="B1960" s="25"/>
      <c r="C1960" s="26" t="s">
        <v>3939</v>
      </c>
      <c r="D1960" s="27" t="s">
        <v>21</v>
      </c>
      <c r="E1960" s="28">
        <v>39.590000000000003</v>
      </c>
      <c r="F1960" s="28">
        <v>71.39</v>
      </c>
      <c r="G1960" s="28">
        <v>110.98</v>
      </c>
      <c r="H1960" s="2">
        <v>9</v>
      </c>
    </row>
    <row r="1961" spans="1:8" ht="15" x14ac:dyDescent="0.2">
      <c r="A1961" s="25" t="s">
        <v>3940</v>
      </c>
      <c r="B1961" s="25"/>
      <c r="C1961" s="26" t="s">
        <v>3941</v>
      </c>
      <c r="D1961" s="27" t="s">
        <v>21</v>
      </c>
      <c r="E1961" s="28">
        <v>81.13</v>
      </c>
      <c r="F1961" s="28">
        <v>99.61</v>
      </c>
      <c r="G1961" s="28">
        <v>180.74</v>
      </c>
      <c r="H1961" s="2">
        <v>9</v>
      </c>
    </row>
    <row r="1962" spans="1:8" ht="15" x14ac:dyDescent="0.2">
      <c r="A1962" s="25" t="s">
        <v>3942</v>
      </c>
      <c r="B1962" s="25"/>
      <c r="C1962" s="26" t="s">
        <v>3943</v>
      </c>
      <c r="D1962" s="27" t="s">
        <v>21</v>
      </c>
      <c r="E1962" s="28">
        <v>143.86000000000001</v>
      </c>
      <c r="F1962" s="28">
        <v>127.82</v>
      </c>
      <c r="G1962" s="28">
        <v>271.68</v>
      </c>
      <c r="H1962" s="2">
        <v>9</v>
      </c>
    </row>
    <row r="1963" spans="1:8" ht="15" x14ac:dyDescent="0.2">
      <c r="A1963" s="25" t="s">
        <v>3944</v>
      </c>
      <c r="B1963" s="25"/>
      <c r="C1963" s="26" t="s">
        <v>3945</v>
      </c>
      <c r="D1963" s="27" t="s">
        <v>21</v>
      </c>
      <c r="E1963" s="28">
        <v>482.84</v>
      </c>
      <c r="F1963" s="28">
        <v>158.5</v>
      </c>
      <c r="G1963" s="28">
        <v>641.34</v>
      </c>
      <c r="H1963" s="2">
        <v>9</v>
      </c>
    </row>
    <row r="1964" spans="1:8" ht="30" x14ac:dyDescent="0.2">
      <c r="A1964" s="25" t="s">
        <v>3946</v>
      </c>
      <c r="B1964" s="25"/>
      <c r="C1964" s="26" t="s">
        <v>3947</v>
      </c>
      <c r="D1964" s="27" t="s">
        <v>21</v>
      </c>
      <c r="E1964" s="28">
        <v>991.61</v>
      </c>
      <c r="F1964" s="28">
        <v>212.47</v>
      </c>
      <c r="G1964" s="28">
        <v>1204.08</v>
      </c>
      <c r="H1964" s="2">
        <v>9</v>
      </c>
    </row>
    <row r="1965" spans="1:8" ht="30" x14ac:dyDescent="0.2">
      <c r="A1965" s="25" t="s">
        <v>3948</v>
      </c>
      <c r="B1965" s="25"/>
      <c r="C1965" s="26" t="s">
        <v>3949</v>
      </c>
      <c r="D1965" s="27"/>
      <c r="E1965" s="28"/>
      <c r="F1965" s="28"/>
      <c r="G1965" s="28"/>
      <c r="H1965" s="2">
        <v>5</v>
      </c>
    </row>
    <row r="1966" spans="1:8" ht="15" x14ac:dyDescent="0.2">
      <c r="A1966" s="25" t="s">
        <v>3950</v>
      </c>
      <c r="B1966" s="25"/>
      <c r="C1966" s="26" t="s">
        <v>3951</v>
      </c>
      <c r="D1966" s="27" t="s">
        <v>21</v>
      </c>
      <c r="E1966" s="28">
        <v>83.99</v>
      </c>
      <c r="F1966" s="28">
        <v>62.21</v>
      </c>
      <c r="G1966" s="28">
        <v>146.19999999999999</v>
      </c>
      <c r="H1966" s="2">
        <v>9</v>
      </c>
    </row>
    <row r="1967" spans="1:8" ht="15" x14ac:dyDescent="0.2">
      <c r="A1967" s="25" t="s">
        <v>3952</v>
      </c>
      <c r="B1967" s="25"/>
      <c r="C1967" s="26" t="s">
        <v>3953</v>
      </c>
      <c r="D1967" s="27" t="s">
        <v>21</v>
      </c>
      <c r="E1967" s="28">
        <v>166.26</v>
      </c>
      <c r="F1967" s="28">
        <v>82.94</v>
      </c>
      <c r="G1967" s="28">
        <v>249.2</v>
      </c>
      <c r="H1967" s="2">
        <v>9</v>
      </c>
    </row>
    <row r="1968" spans="1:8" ht="15" x14ac:dyDescent="0.2">
      <c r="A1968" s="25" t="s">
        <v>3954</v>
      </c>
      <c r="B1968" s="25"/>
      <c r="C1968" s="26" t="s">
        <v>3955</v>
      </c>
      <c r="D1968" s="27" t="s">
        <v>21</v>
      </c>
      <c r="E1968" s="28">
        <v>293.2</v>
      </c>
      <c r="F1968" s="28">
        <v>103.68</v>
      </c>
      <c r="G1968" s="28">
        <v>396.88</v>
      </c>
      <c r="H1968" s="2">
        <v>9</v>
      </c>
    </row>
    <row r="1969" spans="1:8" ht="15" x14ac:dyDescent="0.2">
      <c r="A1969" s="25" t="s">
        <v>3956</v>
      </c>
      <c r="B1969" s="25"/>
      <c r="C1969" s="26" t="s">
        <v>3957</v>
      </c>
      <c r="D1969" s="27" t="s">
        <v>21</v>
      </c>
      <c r="E1969" s="28">
        <v>450.04</v>
      </c>
      <c r="F1969" s="28">
        <v>124.41</v>
      </c>
      <c r="G1969" s="28">
        <v>574.45000000000005</v>
      </c>
      <c r="H1969" s="2">
        <v>9</v>
      </c>
    </row>
    <row r="1970" spans="1:8" ht="30" x14ac:dyDescent="0.2">
      <c r="A1970" s="25" t="s">
        <v>3958</v>
      </c>
      <c r="B1970" s="25"/>
      <c r="C1970" s="26" t="s">
        <v>3959</v>
      </c>
      <c r="D1970" s="27"/>
      <c r="E1970" s="28"/>
      <c r="F1970" s="28"/>
      <c r="G1970" s="28"/>
      <c r="H1970" s="2">
        <v>5</v>
      </c>
    </row>
    <row r="1971" spans="1:8" ht="45" x14ac:dyDescent="0.2">
      <c r="A1971" s="25" t="s">
        <v>3960</v>
      </c>
      <c r="B1971" s="25"/>
      <c r="C1971" s="26" t="s">
        <v>3961</v>
      </c>
      <c r="D1971" s="27" t="s">
        <v>21</v>
      </c>
      <c r="E1971" s="28">
        <v>525.22</v>
      </c>
      <c r="F1971" s="28">
        <v>124</v>
      </c>
      <c r="G1971" s="28">
        <v>649.22</v>
      </c>
      <c r="H1971" s="2">
        <v>9</v>
      </c>
    </row>
    <row r="1972" spans="1:8" ht="45" x14ac:dyDescent="0.2">
      <c r="A1972" s="25" t="s">
        <v>3962</v>
      </c>
      <c r="B1972" s="25"/>
      <c r="C1972" s="26" t="s">
        <v>3963</v>
      </c>
      <c r="D1972" s="27" t="s">
        <v>21</v>
      </c>
      <c r="E1972" s="28">
        <v>511.77</v>
      </c>
      <c r="F1972" s="28">
        <v>124</v>
      </c>
      <c r="G1972" s="28">
        <v>635.77</v>
      </c>
      <c r="H1972" s="2">
        <v>9</v>
      </c>
    </row>
    <row r="1973" spans="1:8" ht="45" x14ac:dyDescent="0.2">
      <c r="A1973" s="25" t="s">
        <v>3964</v>
      </c>
      <c r="B1973" s="25"/>
      <c r="C1973" s="26" t="s">
        <v>3965</v>
      </c>
      <c r="D1973" s="27" t="s">
        <v>21</v>
      </c>
      <c r="E1973" s="28">
        <v>697.7</v>
      </c>
      <c r="F1973" s="28">
        <v>155.01</v>
      </c>
      <c r="G1973" s="28">
        <v>852.71</v>
      </c>
      <c r="H1973" s="2">
        <v>9</v>
      </c>
    </row>
    <row r="1974" spans="1:8" ht="45" x14ac:dyDescent="0.2">
      <c r="A1974" s="25" t="s">
        <v>3966</v>
      </c>
      <c r="B1974" s="25"/>
      <c r="C1974" s="26" t="s">
        <v>3967</v>
      </c>
      <c r="D1974" s="27" t="s">
        <v>21</v>
      </c>
      <c r="E1974" s="28">
        <v>705.87</v>
      </c>
      <c r="F1974" s="28">
        <v>155.01</v>
      </c>
      <c r="G1974" s="28">
        <v>860.88</v>
      </c>
      <c r="H1974" s="2">
        <v>9</v>
      </c>
    </row>
    <row r="1975" spans="1:8" ht="45" x14ac:dyDescent="0.2">
      <c r="A1975" s="25" t="s">
        <v>3968</v>
      </c>
      <c r="B1975" s="25"/>
      <c r="C1975" s="26" t="s">
        <v>3969</v>
      </c>
      <c r="D1975" s="27" t="s">
        <v>21</v>
      </c>
      <c r="E1975" s="28">
        <v>1110.3399999999999</v>
      </c>
      <c r="F1975" s="28">
        <v>186</v>
      </c>
      <c r="G1975" s="28">
        <v>1296.3399999999999</v>
      </c>
      <c r="H1975" s="2">
        <v>9</v>
      </c>
    </row>
    <row r="1976" spans="1:8" ht="45" x14ac:dyDescent="0.2">
      <c r="A1976" s="25" t="s">
        <v>3970</v>
      </c>
      <c r="B1976" s="25"/>
      <c r="C1976" s="26" t="s">
        <v>3971</v>
      </c>
      <c r="D1976" s="27" t="s">
        <v>21</v>
      </c>
      <c r="E1976" s="28">
        <v>1482.3</v>
      </c>
      <c r="F1976" s="28">
        <v>186</v>
      </c>
      <c r="G1976" s="28">
        <v>1668.3</v>
      </c>
      <c r="H1976" s="2">
        <v>9</v>
      </c>
    </row>
    <row r="1977" spans="1:8" ht="30" x14ac:dyDescent="0.2">
      <c r="A1977" s="25" t="s">
        <v>3972</v>
      </c>
      <c r="B1977" s="25"/>
      <c r="C1977" s="26" t="s">
        <v>3973</v>
      </c>
      <c r="D1977" s="27"/>
      <c r="E1977" s="28"/>
      <c r="F1977" s="28"/>
      <c r="G1977" s="28"/>
      <c r="H1977" s="2">
        <v>5</v>
      </c>
    </row>
    <row r="1978" spans="1:8" ht="45" x14ac:dyDescent="0.2">
      <c r="A1978" s="25" t="s">
        <v>3974</v>
      </c>
      <c r="B1978" s="25"/>
      <c r="C1978" s="26" t="s">
        <v>3975</v>
      </c>
      <c r="D1978" s="27" t="s">
        <v>21</v>
      </c>
      <c r="E1978" s="28">
        <v>621.80999999999995</v>
      </c>
      <c r="F1978" s="28">
        <v>93.01</v>
      </c>
      <c r="G1978" s="28">
        <v>714.82</v>
      </c>
      <c r="H1978" s="2">
        <v>9</v>
      </c>
    </row>
    <row r="1979" spans="1:8" ht="45" x14ac:dyDescent="0.2">
      <c r="A1979" s="25" t="s">
        <v>3976</v>
      </c>
      <c r="B1979" s="25"/>
      <c r="C1979" s="26" t="s">
        <v>3977</v>
      </c>
      <c r="D1979" s="27" t="s">
        <v>21</v>
      </c>
      <c r="E1979" s="28">
        <v>727.24</v>
      </c>
      <c r="F1979" s="28">
        <v>93.01</v>
      </c>
      <c r="G1979" s="28">
        <v>820.25</v>
      </c>
      <c r="H1979" s="2">
        <v>9</v>
      </c>
    </row>
    <row r="1980" spans="1:8" ht="45" x14ac:dyDescent="0.2">
      <c r="A1980" s="25" t="s">
        <v>3978</v>
      </c>
      <c r="B1980" s="25"/>
      <c r="C1980" s="26" t="s">
        <v>3979</v>
      </c>
      <c r="D1980" s="27" t="s">
        <v>21</v>
      </c>
      <c r="E1980" s="28">
        <v>832.3</v>
      </c>
      <c r="F1980" s="28">
        <v>124</v>
      </c>
      <c r="G1980" s="28">
        <v>956.3</v>
      </c>
      <c r="H1980" s="2">
        <v>9</v>
      </c>
    </row>
    <row r="1981" spans="1:8" ht="45" x14ac:dyDescent="0.2">
      <c r="A1981" s="25" t="s">
        <v>3980</v>
      </c>
      <c r="B1981" s="25"/>
      <c r="C1981" s="26" t="s">
        <v>3981</v>
      </c>
      <c r="D1981" s="27" t="s">
        <v>21</v>
      </c>
      <c r="E1981" s="28">
        <v>847.42</v>
      </c>
      <c r="F1981" s="28">
        <v>124</v>
      </c>
      <c r="G1981" s="28">
        <v>971.42</v>
      </c>
      <c r="H1981" s="2">
        <v>9</v>
      </c>
    </row>
    <row r="1982" spans="1:8" ht="45" x14ac:dyDescent="0.2">
      <c r="A1982" s="25" t="s">
        <v>3982</v>
      </c>
      <c r="B1982" s="25"/>
      <c r="C1982" s="26" t="s">
        <v>3983</v>
      </c>
      <c r="D1982" s="27" t="s">
        <v>21</v>
      </c>
      <c r="E1982" s="28">
        <v>1239.6400000000001</v>
      </c>
      <c r="F1982" s="28">
        <v>155.01</v>
      </c>
      <c r="G1982" s="28">
        <v>1394.65</v>
      </c>
      <c r="H1982" s="2">
        <v>9</v>
      </c>
    </row>
    <row r="1983" spans="1:8" ht="45" x14ac:dyDescent="0.2">
      <c r="A1983" s="25" t="s">
        <v>3984</v>
      </c>
      <c r="B1983" s="25"/>
      <c r="C1983" s="26" t="s">
        <v>3985</v>
      </c>
      <c r="D1983" s="27" t="s">
        <v>21</v>
      </c>
      <c r="E1983" s="28">
        <v>1978.16</v>
      </c>
      <c r="F1983" s="28">
        <v>155.01</v>
      </c>
      <c r="G1983" s="28">
        <v>2133.17</v>
      </c>
      <c r="H1983" s="2">
        <v>9</v>
      </c>
    </row>
    <row r="1984" spans="1:8" ht="15" x14ac:dyDescent="0.2">
      <c r="A1984" s="25" t="s">
        <v>3986</v>
      </c>
      <c r="B1984" s="25"/>
      <c r="C1984" s="26" t="s">
        <v>3987</v>
      </c>
      <c r="D1984" s="27"/>
      <c r="E1984" s="28"/>
      <c r="F1984" s="28"/>
      <c r="G1984" s="28"/>
      <c r="H1984" s="2">
        <v>5</v>
      </c>
    </row>
    <row r="1985" spans="1:8" ht="30" x14ac:dyDescent="0.2">
      <c r="A1985" s="25" t="s">
        <v>3988</v>
      </c>
      <c r="B1985" s="25"/>
      <c r="C1985" s="26" t="s">
        <v>3989</v>
      </c>
      <c r="D1985" s="27" t="s">
        <v>73</v>
      </c>
      <c r="E1985" s="28">
        <v>6153.34</v>
      </c>
      <c r="F1985" s="28">
        <v>109.96</v>
      </c>
      <c r="G1985" s="28">
        <v>6263.3</v>
      </c>
      <c r="H1985" s="2">
        <v>9</v>
      </c>
    </row>
    <row r="1986" spans="1:8" ht="15" x14ac:dyDescent="0.2">
      <c r="A1986" s="25" t="s">
        <v>3990</v>
      </c>
      <c r="B1986" s="25"/>
      <c r="C1986" s="26" t="s">
        <v>3991</v>
      </c>
      <c r="D1986" s="27"/>
      <c r="E1986" s="28"/>
      <c r="F1986" s="28"/>
      <c r="G1986" s="28"/>
      <c r="H1986" s="2">
        <v>5</v>
      </c>
    </row>
    <row r="1987" spans="1:8" ht="15" x14ac:dyDescent="0.2">
      <c r="A1987" s="25" t="s">
        <v>3992</v>
      </c>
      <c r="B1987" s="25"/>
      <c r="C1987" s="26" t="s">
        <v>3993</v>
      </c>
      <c r="D1987" s="27" t="s">
        <v>592</v>
      </c>
      <c r="E1987" s="28">
        <v>112.88</v>
      </c>
      <c r="F1987" s="28">
        <v>7.38</v>
      </c>
      <c r="G1987" s="28">
        <v>120.26</v>
      </c>
      <c r="H1987" s="2">
        <v>9</v>
      </c>
    </row>
    <row r="1988" spans="1:8" ht="15" x14ac:dyDescent="0.2">
      <c r="A1988" s="25" t="s">
        <v>3994</v>
      </c>
      <c r="B1988" s="25"/>
      <c r="C1988" s="26" t="s">
        <v>3995</v>
      </c>
      <c r="D1988" s="27"/>
      <c r="E1988" s="28"/>
      <c r="F1988" s="28"/>
      <c r="G1988" s="28"/>
      <c r="H1988" s="2">
        <v>5</v>
      </c>
    </row>
    <row r="1989" spans="1:8" ht="15" x14ac:dyDescent="0.2">
      <c r="A1989" s="25" t="s">
        <v>3996</v>
      </c>
      <c r="B1989" s="25"/>
      <c r="C1989" s="26" t="s">
        <v>3997</v>
      </c>
      <c r="D1989" s="27" t="s">
        <v>21</v>
      </c>
      <c r="E1989" s="28">
        <v>29.52</v>
      </c>
      <c r="F1989" s="28">
        <v>12.44</v>
      </c>
      <c r="G1989" s="28">
        <v>41.96</v>
      </c>
      <c r="H1989" s="2">
        <v>9</v>
      </c>
    </row>
    <row r="1990" spans="1:8" ht="15" x14ac:dyDescent="0.2">
      <c r="A1990" s="25" t="s">
        <v>3998</v>
      </c>
      <c r="B1990" s="25"/>
      <c r="C1990" s="26" t="s">
        <v>3999</v>
      </c>
      <c r="D1990" s="27" t="s">
        <v>21</v>
      </c>
      <c r="E1990" s="28">
        <v>43.79</v>
      </c>
      <c r="F1990" s="28">
        <v>20.74</v>
      </c>
      <c r="G1990" s="28">
        <v>64.53</v>
      </c>
      <c r="H1990" s="2">
        <v>9</v>
      </c>
    </row>
    <row r="1991" spans="1:8" ht="15" x14ac:dyDescent="0.2">
      <c r="A1991" s="25" t="s">
        <v>4000</v>
      </c>
      <c r="B1991" s="25"/>
      <c r="C1991" s="26" t="s">
        <v>4001</v>
      </c>
      <c r="D1991" s="27" t="s">
        <v>21</v>
      </c>
      <c r="E1991" s="28">
        <v>53.68</v>
      </c>
      <c r="F1991" s="28">
        <v>41.47</v>
      </c>
      <c r="G1991" s="28">
        <v>95.15</v>
      </c>
      <c r="H1991" s="2">
        <v>9</v>
      </c>
    </row>
    <row r="1992" spans="1:8" ht="15" x14ac:dyDescent="0.2">
      <c r="A1992" s="25" t="s">
        <v>4002</v>
      </c>
      <c r="B1992" s="25"/>
      <c r="C1992" s="26" t="s">
        <v>4003</v>
      </c>
      <c r="D1992" s="27" t="s">
        <v>21</v>
      </c>
      <c r="E1992" s="28">
        <v>166.08</v>
      </c>
      <c r="F1992" s="28">
        <v>41.47</v>
      </c>
      <c r="G1992" s="28">
        <v>207.55</v>
      </c>
      <c r="H1992" s="2">
        <v>9</v>
      </c>
    </row>
    <row r="1993" spans="1:8" ht="15" x14ac:dyDescent="0.2">
      <c r="A1993" s="25" t="s">
        <v>4004</v>
      </c>
      <c r="B1993" s="25"/>
      <c r="C1993" s="26" t="s">
        <v>4005</v>
      </c>
      <c r="D1993" s="27" t="s">
        <v>21</v>
      </c>
      <c r="E1993" s="28">
        <v>240.27</v>
      </c>
      <c r="F1993" s="28">
        <v>41.47</v>
      </c>
      <c r="G1993" s="28">
        <v>281.74</v>
      </c>
      <c r="H1993" s="2">
        <v>9</v>
      </c>
    </row>
    <row r="1994" spans="1:8" ht="15" x14ac:dyDescent="0.2">
      <c r="A1994" s="25" t="s">
        <v>4006</v>
      </c>
      <c r="B1994" s="25"/>
      <c r="C1994" s="26" t="s">
        <v>4007</v>
      </c>
      <c r="D1994" s="27" t="s">
        <v>21</v>
      </c>
      <c r="E1994" s="28">
        <v>819.89</v>
      </c>
      <c r="F1994" s="28">
        <v>49.76</v>
      </c>
      <c r="G1994" s="28">
        <v>869.65</v>
      </c>
      <c r="H1994" s="2">
        <v>9</v>
      </c>
    </row>
    <row r="1995" spans="1:8" ht="15" x14ac:dyDescent="0.2">
      <c r="A1995" s="25" t="s">
        <v>4008</v>
      </c>
      <c r="B1995" s="25"/>
      <c r="C1995" s="26" t="s">
        <v>4009</v>
      </c>
      <c r="D1995" s="27" t="s">
        <v>21</v>
      </c>
      <c r="E1995" s="28">
        <v>321.08999999999997</v>
      </c>
      <c r="F1995" s="28">
        <v>49.76</v>
      </c>
      <c r="G1995" s="28">
        <v>370.85</v>
      </c>
      <c r="H1995" s="2">
        <v>9</v>
      </c>
    </row>
    <row r="1996" spans="1:8" ht="15" x14ac:dyDescent="0.2">
      <c r="A1996" s="25" t="s">
        <v>4010</v>
      </c>
      <c r="B1996" s="25"/>
      <c r="C1996" s="26" t="s">
        <v>4011</v>
      </c>
      <c r="D1996" s="27"/>
      <c r="E1996" s="28"/>
      <c r="F1996" s="28"/>
      <c r="G1996" s="28"/>
      <c r="H1996" s="2">
        <v>5</v>
      </c>
    </row>
    <row r="1997" spans="1:8" ht="15" x14ac:dyDescent="0.2">
      <c r="A1997" s="25" t="s">
        <v>4012</v>
      </c>
      <c r="B1997" s="25"/>
      <c r="C1997" s="26" t="s">
        <v>4013</v>
      </c>
      <c r="D1997" s="27" t="s">
        <v>21</v>
      </c>
      <c r="E1997" s="28">
        <v>25.63</v>
      </c>
      <c r="F1997" s="28">
        <v>8.2899999999999991</v>
      </c>
      <c r="G1997" s="28">
        <v>33.92</v>
      </c>
      <c r="H1997" s="2">
        <v>9</v>
      </c>
    </row>
    <row r="1998" spans="1:8" ht="15" x14ac:dyDescent="0.2">
      <c r="A1998" s="25" t="s">
        <v>4014</v>
      </c>
      <c r="B1998" s="25"/>
      <c r="C1998" s="26" t="s">
        <v>4015</v>
      </c>
      <c r="D1998" s="27" t="s">
        <v>21</v>
      </c>
      <c r="E1998" s="28">
        <v>59.1</v>
      </c>
      <c r="F1998" s="28">
        <v>8.2899999999999991</v>
      </c>
      <c r="G1998" s="28">
        <v>67.39</v>
      </c>
      <c r="H1998" s="2">
        <v>9</v>
      </c>
    </row>
    <row r="1999" spans="1:8" ht="15" x14ac:dyDescent="0.2">
      <c r="A1999" s="25" t="s">
        <v>4016</v>
      </c>
      <c r="B1999" s="25"/>
      <c r="C1999" s="26" t="s">
        <v>4017</v>
      </c>
      <c r="D1999" s="27" t="s">
        <v>21</v>
      </c>
      <c r="E1999" s="28">
        <v>84.59</v>
      </c>
      <c r="F1999" s="28">
        <v>8.2899999999999991</v>
      </c>
      <c r="G1999" s="28">
        <v>92.88</v>
      </c>
      <c r="H1999" s="2">
        <v>9</v>
      </c>
    </row>
    <row r="2000" spans="1:8" ht="15" x14ac:dyDescent="0.2">
      <c r="A2000" s="25" t="s">
        <v>4018</v>
      </c>
      <c r="B2000" s="25"/>
      <c r="C2000" s="26" t="s">
        <v>4019</v>
      </c>
      <c r="D2000" s="27" t="s">
        <v>21</v>
      </c>
      <c r="E2000" s="28">
        <v>116.26</v>
      </c>
      <c r="F2000" s="28">
        <v>8.2899999999999991</v>
      </c>
      <c r="G2000" s="28">
        <v>124.55</v>
      </c>
      <c r="H2000" s="2">
        <v>9</v>
      </c>
    </row>
    <row r="2001" spans="1:8" ht="15" x14ac:dyDescent="0.2">
      <c r="A2001" s="25" t="s">
        <v>4020</v>
      </c>
      <c r="B2001" s="25"/>
      <c r="C2001" s="26" t="s">
        <v>4021</v>
      </c>
      <c r="D2001" s="27" t="s">
        <v>21</v>
      </c>
      <c r="E2001" s="28">
        <v>146.36000000000001</v>
      </c>
      <c r="F2001" s="28">
        <v>8.2899999999999991</v>
      </c>
      <c r="G2001" s="28">
        <v>154.65</v>
      </c>
      <c r="H2001" s="2">
        <v>9</v>
      </c>
    </row>
    <row r="2002" spans="1:8" ht="15" x14ac:dyDescent="0.2">
      <c r="A2002" s="25" t="s">
        <v>4022</v>
      </c>
      <c r="B2002" s="25"/>
      <c r="C2002" s="26" t="s">
        <v>4023</v>
      </c>
      <c r="D2002" s="27" t="s">
        <v>21</v>
      </c>
      <c r="E2002" s="28">
        <v>314.44</v>
      </c>
      <c r="F2002" s="28">
        <v>8.2899999999999991</v>
      </c>
      <c r="G2002" s="28">
        <v>322.73</v>
      </c>
      <c r="H2002" s="2">
        <v>9</v>
      </c>
    </row>
    <row r="2003" spans="1:8" ht="15" x14ac:dyDescent="0.2">
      <c r="A2003" s="25" t="s">
        <v>4024</v>
      </c>
      <c r="B2003" s="25"/>
      <c r="C2003" s="26" t="s">
        <v>4025</v>
      </c>
      <c r="D2003" s="27" t="s">
        <v>21</v>
      </c>
      <c r="E2003" s="28">
        <v>8.7100000000000009</v>
      </c>
      <c r="F2003" s="28">
        <v>8.2899999999999991</v>
      </c>
      <c r="G2003" s="28">
        <v>17</v>
      </c>
      <c r="H2003" s="2">
        <v>9</v>
      </c>
    </row>
    <row r="2004" spans="1:8" ht="15" x14ac:dyDescent="0.2">
      <c r="A2004" s="25" t="s">
        <v>4026</v>
      </c>
      <c r="B2004" s="25"/>
      <c r="C2004" s="26" t="s">
        <v>4027</v>
      </c>
      <c r="D2004" s="27" t="s">
        <v>21</v>
      </c>
      <c r="E2004" s="28">
        <v>11.37</v>
      </c>
      <c r="F2004" s="28">
        <v>8.2899999999999991</v>
      </c>
      <c r="G2004" s="28">
        <v>19.66</v>
      </c>
      <c r="H2004" s="2">
        <v>9</v>
      </c>
    </row>
    <row r="2005" spans="1:8" ht="15" x14ac:dyDescent="0.2">
      <c r="A2005" s="25" t="s">
        <v>4028</v>
      </c>
      <c r="B2005" s="25"/>
      <c r="C2005" s="26" t="s">
        <v>4029</v>
      </c>
      <c r="D2005" s="27" t="s">
        <v>21</v>
      </c>
      <c r="E2005" s="28">
        <v>34.28</v>
      </c>
      <c r="F2005" s="28">
        <v>2.0699999999999998</v>
      </c>
      <c r="G2005" s="28">
        <v>36.35</v>
      </c>
      <c r="H2005" s="2">
        <v>9</v>
      </c>
    </row>
    <row r="2006" spans="1:8" ht="15" x14ac:dyDescent="0.2">
      <c r="A2006" s="25" t="s">
        <v>4030</v>
      </c>
      <c r="B2006" s="25"/>
      <c r="C2006" s="26" t="s">
        <v>4031</v>
      </c>
      <c r="D2006" s="27"/>
      <c r="E2006" s="28"/>
      <c r="F2006" s="28"/>
      <c r="G2006" s="28"/>
      <c r="H2006" s="2">
        <v>5</v>
      </c>
    </row>
    <row r="2007" spans="1:8" ht="30" x14ac:dyDescent="0.2">
      <c r="A2007" s="25" t="s">
        <v>4032</v>
      </c>
      <c r="B2007" s="25"/>
      <c r="C2007" s="26" t="s">
        <v>4033</v>
      </c>
      <c r="D2007" s="27" t="s">
        <v>21</v>
      </c>
      <c r="E2007" s="28">
        <v>15527.12</v>
      </c>
      <c r="F2007" s="28">
        <v>260.38</v>
      </c>
      <c r="G2007" s="28">
        <v>15787.5</v>
      </c>
      <c r="H2007" s="2">
        <v>9</v>
      </c>
    </row>
    <row r="2008" spans="1:8" ht="30" x14ac:dyDescent="0.2">
      <c r="A2008" s="25" t="s">
        <v>4034</v>
      </c>
      <c r="B2008" s="25"/>
      <c r="C2008" s="26" t="s">
        <v>4035</v>
      </c>
      <c r="D2008" s="27" t="s">
        <v>21</v>
      </c>
      <c r="E2008" s="28">
        <v>31998.69</v>
      </c>
      <c r="F2008" s="28">
        <v>233.36</v>
      </c>
      <c r="G2008" s="28">
        <v>32232.05</v>
      </c>
      <c r="H2008" s="2">
        <v>9</v>
      </c>
    </row>
    <row r="2009" spans="1:8" ht="45" x14ac:dyDescent="0.2">
      <c r="A2009" s="25" t="s">
        <v>4036</v>
      </c>
      <c r="B2009" s="25"/>
      <c r="C2009" s="26" t="s">
        <v>4037</v>
      </c>
      <c r="D2009" s="27" t="s">
        <v>334</v>
      </c>
      <c r="E2009" s="28">
        <v>32680.49</v>
      </c>
      <c r="F2009" s="28">
        <v>343.99</v>
      </c>
      <c r="G2009" s="28">
        <v>33024.480000000003</v>
      </c>
      <c r="H2009" s="2">
        <v>9</v>
      </c>
    </row>
    <row r="2010" spans="1:8" ht="30" x14ac:dyDescent="0.2">
      <c r="A2010" s="25" t="s">
        <v>4038</v>
      </c>
      <c r="B2010" s="25"/>
      <c r="C2010" s="26" t="s">
        <v>4039</v>
      </c>
      <c r="D2010" s="27" t="s">
        <v>21</v>
      </c>
      <c r="E2010" s="28">
        <v>72155.520000000004</v>
      </c>
      <c r="F2010" s="28">
        <v>41.47</v>
      </c>
      <c r="G2010" s="28">
        <v>72196.990000000005</v>
      </c>
      <c r="H2010" s="2">
        <v>9</v>
      </c>
    </row>
    <row r="2011" spans="1:8" ht="30" x14ac:dyDescent="0.2">
      <c r="A2011" s="25" t="s">
        <v>4040</v>
      </c>
      <c r="B2011" s="25"/>
      <c r="C2011" s="26" t="s">
        <v>4041</v>
      </c>
      <c r="D2011" s="27" t="s">
        <v>21</v>
      </c>
      <c r="E2011" s="28">
        <v>127794.47</v>
      </c>
      <c r="F2011" s="28">
        <v>41.47</v>
      </c>
      <c r="G2011" s="28">
        <v>127835.94</v>
      </c>
      <c r="H2011" s="2">
        <v>9</v>
      </c>
    </row>
    <row r="2012" spans="1:8" ht="30" x14ac:dyDescent="0.2">
      <c r="A2012" s="25" t="s">
        <v>4042</v>
      </c>
      <c r="B2012" s="25"/>
      <c r="C2012" s="26" t="s">
        <v>4043</v>
      </c>
      <c r="D2012" s="27" t="s">
        <v>21</v>
      </c>
      <c r="E2012" s="28">
        <v>17.420000000000002</v>
      </c>
      <c r="F2012" s="28">
        <v>12.44</v>
      </c>
      <c r="G2012" s="28">
        <v>29.86</v>
      </c>
      <c r="H2012" s="2">
        <v>9</v>
      </c>
    </row>
    <row r="2013" spans="1:8" ht="30" x14ac:dyDescent="0.2">
      <c r="A2013" s="25" t="s">
        <v>4044</v>
      </c>
      <c r="B2013" s="25"/>
      <c r="C2013" s="26" t="s">
        <v>4045</v>
      </c>
      <c r="D2013" s="27" t="s">
        <v>21</v>
      </c>
      <c r="E2013" s="28">
        <v>26.69</v>
      </c>
      <c r="F2013" s="28">
        <v>12.44</v>
      </c>
      <c r="G2013" s="28">
        <v>39.130000000000003</v>
      </c>
      <c r="H2013" s="2">
        <v>9</v>
      </c>
    </row>
    <row r="2014" spans="1:8" ht="30" x14ac:dyDescent="0.2">
      <c r="A2014" s="25" t="s">
        <v>4046</v>
      </c>
      <c r="B2014" s="25"/>
      <c r="C2014" s="26" t="s">
        <v>4047</v>
      </c>
      <c r="D2014" s="27" t="s">
        <v>21</v>
      </c>
      <c r="E2014" s="28">
        <v>98.04</v>
      </c>
      <c r="F2014" s="28">
        <v>24.88</v>
      </c>
      <c r="G2014" s="28">
        <v>122.92</v>
      </c>
      <c r="H2014" s="2">
        <v>9</v>
      </c>
    </row>
    <row r="2015" spans="1:8" ht="30" x14ac:dyDescent="0.2">
      <c r="A2015" s="25" t="s">
        <v>4048</v>
      </c>
      <c r="B2015" s="25"/>
      <c r="C2015" s="26" t="s">
        <v>4049</v>
      </c>
      <c r="D2015" s="27" t="s">
        <v>21</v>
      </c>
      <c r="E2015" s="28">
        <v>141.11000000000001</v>
      </c>
      <c r="F2015" s="28">
        <v>24.88</v>
      </c>
      <c r="G2015" s="28">
        <v>165.99</v>
      </c>
      <c r="H2015" s="2">
        <v>9</v>
      </c>
    </row>
    <row r="2016" spans="1:8" ht="30" x14ac:dyDescent="0.2">
      <c r="A2016" s="25" t="s">
        <v>4050</v>
      </c>
      <c r="B2016" s="25"/>
      <c r="C2016" s="26" t="s">
        <v>4051</v>
      </c>
      <c r="D2016" s="27" t="s">
        <v>21</v>
      </c>
      <c r="E2016" s="28">
        <v>128.74</v>
      </c>
      <c r="F2016" s="28">
        <v>37.32</v>
      </c>
      <c r="G2016" s="28">
        <v>166.06</v>
      </c>
      <c r="H2016" s="2">
        <v>9</v>
      </c>
    </row>
    <row r="2017" spans="1:8" ht="30" x14ac:dyDescent="0.2">
      <c r="A2017" s="25" t="s">
        <v>4052</v>
      </c>
      <c r="B2017" s="25"/>
      <c r="C2017" s="26" t="s">
        <v>4053</v>
      </c>
      <c r="D2017" s="27" t="s">
        <v>21</v>
      </c>
      <c r="E2017" s="28">
        <v>152.79</v>
      </c>
      <c r="F2017" s="28">
        <v>37.32</v>
      </c>
      <c r="G2017" s="28">
        <v>190.11</v>
      </c>
      <c r="H2017" s="2">
        <v>9</v>
      </c>
    </row>
    <row r="2018" spans="1:8" ht="45" x14ac:dyDescent="0.2">
      <c r="A2018" s="25" t="s">
        <v>4054</v>
      </c>
      <c r="B2018" s="25"/>
      <c r="C2018" s="26" t="s">
        <v>4055</v>
      </c>
      <c r="D2018" s="27" t="s">
        <v>21</v>
      </c>
      <c r="E2018" s="28">
        <v>440.85</v>
      </c>
      <c r="F2018" s="28">
        <v>41.47</v>
      </c>
      <c r="G2018" s="28">
        <v>482.32</v>
      </c>
      <c r="H2018" s="2">
        <v>9</v>
      </c>
    </row>
    <row r="2019" spans="1:8" ht="45" x14ac:dyDescent="0.2">
      <c r="A2019" s="25" t="s">
        <v>4056</v>
      </c>
      <c r="B2019" s="25"/>
      <c r="C2019" s="26" t="s">
        <v>4057</v>
      </c>
      <c r="D2019" s="27" t="s">
        <v>21</v>
      </c>
      <c r="E2019" s="28">
        <v>630.64</v>
      </c>
      <c r="F2019" s="28">
        <v>41.47</v>
      </c>
      <c r="G2019" s="28">
        <v>672.11</v>
      </c>
      <c r="H2019" s="2">
        <v>9</v>
      </c>
    </row>
    <row r="2020" spans="1:8" ht="45" x14ac:dyDescent="0.2">
      <c r="A2020" s="25" t="s">
        <v>4058</v>
      </c>
      <c r="B2020" s="25"/>
      <c r="C2020" s="26" t="s">
        <v>4059</v>
      </c>
      <c r="D2020" s="27" t="s">
        <v>21</v>
      </c>
      <c r="E2020" s="28">
        <v>2958.38</v>
      </c>
      <c r="F2020" s="28">
        <v>82.94</v>
      </c>
      <c r="G2020" s="28">
        <v>3041.32</v>
      </c>
      <c r="H2020" s="2">
        <v>9</v>
      </c>
    </row>
    <row r="2021" spans="1:8" ht="45" x14ac:dyDescent="0.2">
      <c r="A2021" s="25" t="s">
        <v>4060</v>
      </c>
      <c r="B2021" s="25"/>
      <c r="C2021" s="26" t="s">
        <v>4061</v>
      </c>
      <c r="D2021" s="27" t="s">
        <v>21</v>
      </c>
      <c r="E2021" s="28">
        <v>4674.1899999999996</v>
      </c>
      <c r="F2021" s="28">
        <v>82.94</v>
      </c>
      <c r="G2021" s="28">
        <v>4757.13</v>
      </c>
      <c r="H2021" s="2">
        <v>9</v>
      </c>
    </row>
    <row r="2022" spans="1:8" ht="45" x14ac:dyDescent="0.2">
      <c r="A2022" s="25" t="s">
        <v>4062</v>
      </c>
      <c r="B2022" s="25"/>
      <c r="C2022" s="26" t="s">
        <v>4063</v>
      </c>
      <c r="D2022" s="27" t="s">
        <v>21</v>
      </c>
      <c r="E2022" s="28">
        <v>6693.2</v>
      </c>
      <c r="F2022" s="28">
        <v>82.94</v>
      </c>
      <c r="G2022" s="28">
        <v>6776.14</v>
      </c>
      <c r="H2022" s="2">
        <v>9</v>
      </c>
    </row>
    <row r="2023" spans="1:8" ht="45" x14ac:dyDescent="0.2">
      <c r="A2023" s="25" t="s">
        <v>4064</v>
      </c>
      <c r="B2023" s="25"/>
      <c r="C2023" s="26" t="s">
        <v>4065</v>
      </c>
      <c r="D2023" s="27" t="s">
        <v>21</v>
      </c>
      <c r="E2023" s="28">
        <v>10656.84</v>
      </c>
      <c r="F2023" s="28">
        <v>82.94</v>
      </c>
      <c r="G2023" s="28">
        <v>10739.78</v>
      </c>
      <c r="H2023" s="2">
        <v>9</v>
      </c>
    </row>
    <row r="2024" spans="1:8" ht="45" x14ac:dyDescent="0.2">
      <c r="A2024" s="25" t="s">
        <v>4066</v>
      </c>
      <c r="B2024" s="25"/>
      <c r="C2024" s="26" t="s">
        <v>4067</v>
      </c>
      <c r="D2024" s="27" t="s">
        <v>21</v>
      </c>
      <c r="E2024" s="28">
        <v>13025.42</v>
      </c>
      <c r="F2024" s="28">
        <v>82.94</v>
      </c>
      <c r="G2024" s="28">
        <v>13108.36</v>
      </c>
      <c r="H2024" s="2">
        <v>9</v>
      </c>
    </row>
    <row r="2025" spans="1:8" ht="45" x14ac:dyDescent="0.2">
      <c r="A2025" s="25" t="s">
        <v>4068</v>
      </c>
      <c r="B2025" s="25"/>
      <c r="C2025" s="26" t="s">
        <v>4069</v>
      </c>
      <c r="D2025" s="27" t="s">
        <v>21</v>
      </c>
      <c r="E2025" s="28">
        <v>17582.11</v>
      </c>
      <c r="F2025" s="28">
        <v>82.94</v>
      </c>
      <c r="G2025" s="28">
        <v>17665.05</v>
      </c>
      <c r="H2025" s="2">
        <v>9</v>
      </c>
    </row>
    <row r="2026" spans="1:8" ht="30" x14ac:dyDescent="0.2">
      <c r="A2026" s="25" t="s">
        <v>4070</v>
      </c>
      <c r="B2026" s="25"/>
      <c r="C2026" s="26" t="s">
        <v>4071</v>
      </c>
      <c r="D2026" s="27" t="s">
        <v>21</v>
      </c>
      <c r="E2026" s="28">
        <v>12.82</v>
      </c>
      <c r="F2026" s="28">
        <v>8.2899999999999991</v>
      </c>
      <c r="G2026" s="28">
        <v>21.11</v>
      </c>
      <c r="H2026" s="2">
        <v>9</v>
      </c>
    </row>
    <row r="2027" spans="1:8" ht="30" x14ac:dyDescent="0.2">
      <c r="A2027" s="25" t="s">
        <v>4072</v>
      </c>
      <c r="B2027" s="25"/>
      <c r="C2027" s="26" t="s">
        <v>4073</v>
      </c>
      <c r="D2027" s="27" t="s">
        <v>21</v>
      </c>
      <c r="E2027" s="28">
        <v>15.47</v>
      </c>
      <c r="F2027" s="28">
        <v>8.2899999999999991</v>
      </c>
      <c r="G2027" s="28">
        <v>23.76</v>
      </c>
      <c r="H2027" s="2">
        <v>9</v>
      </c>
    </row>
    <row r="2028" spans="1:8" ht="30" x14ac:dyDescent="0.2">
      <c r="A2028" s="25" t="s">
        <v>4074</v>
      </c>
      <c r="B2028" s="25"/>
      <c r="C2028" s="26" t="s">
        <v>4075</v>
      </c>
      <c r="D2028" s="27" t="s">
        <v>21</v>
      </c>
      <c r="E2028" s="28">
        <v>48.83</v>
      </c>
      <c r="F2028" s="28">
        <v>8.2899999999999991</v>
      </c>
      <c r="G2028" s="28">
        <v>57.12</v>
      </c>
      <c r="H2028" s="2">
        <v>9</v>
      </c>
    </row>
    <row r="2029" spans="1:8" ht="30" x14ac:dyDescent="0.2">
      <c r="A2029" s="25" t="s">
        <v>4076</v>
      </c>
      <c r="B2029" s="25"/>
      <c r="C2029" s="26" t="s">
        <v>4077</v>
      </c>
      <c r="D2029" s="27" t="s">
        <v>21</v>
      </c>
      <c r="E2029" s="28">
        <v>51.31</v>
      </c>
      <c r="F2029" s="28">
        <v>8.2899999999999991</v>
      </c>
      <c r="G2029" s="28">
        <v>59.6</v>
      </c>
      <c r="H2029" s="2">
        <v>9</v>
      </c>
    </row>
    <row r="2030" spans="1:8" ht="30" x14ac:dyDescent="0.2">
      <c r="A2030" s="25" t="s">
        <v>4078</v>
      </c>
      <c r="B2030" s="25"/>
      <c r="C2030" s="26" t="s">
        <v>4079</v>
      </c>
      <c r="D2030" s="27" t="s">
        <v>21</v>
      </c>
      <c r="E2030" s="28">
        <v>58.21</v>
      </c>
      <c r="F2030" s="28">
        <v>8.2899999999999991</v>
      </c>
      <c r="G2030" s="28">
        <v>66.5</v>
      </c>
      <c r="H2030" s="2">
        <v>9</v>
      </c>
    </row>
    <row r="2031" spans="1:8" ht="30" x14ac:dyDescent="0.2">
      <c r="A2031" s="25" t="s">
        <v>4080</v>
      </c>
      <c r="B2031" s="25"/>
      <c r="C2031" s="26" t="s">
        <v>4081</v>
      </c>
      <c r="D2031" s="27" t="s">
        <v>21</v>
      </c>
      <c r="E2031" s="28">
        <v>144.22999999999999</v>
      </c>
      <c r="F2031" s="28">
        <v>8.2899999999999991</v>
      </c>
      <c r="G2031" s="28">
        <v>152.52000000000001</v>
      </c>
      <c r="H2031" s="2">
        <v>9</v>
      </c>
    </row>
    <row r="2032" spans="1:8" ht="30" x14ac:dyDescent="0.2">
      <c r="A2032" s="25" t="s">
        <v>4082</v>
      </c>
      <c r="B2032" s="25"/>
      <c r="C2032" s="26" t="s">
        <v>4083</v>
      </c>
      <c r="D2032" s="27" t="s">
        <v>21</v>
      </c>
      <c r="E2032" s="28">
        <v>68.08</v>
      </c>
      <c r="F2032" s="28">
        <v>8.2899999999999991</v>
      </c>
      <c r="G2032" s="28">
        <v>76.37</v>
      </c>
      <c r="H2032" s="2">
        <v>9</v>
      </c>
    </row>
    <row r="2033" spans="1:8" ht="30" x14ac:dyDescent="0.2">
      <c r="A2033" s="25" t="s">
        <v>4084</v>
      </c>
      <c r="B2033" s="25"/>
      <c r="C2033" s="26" t="s">
        <v>4085</v>
      </c>
      <c r="D2033" s="27" t="s">
        <v>21</v>
      </c>
      <c r="E2033" s="28">
        <v>70.680000000000007</v>
      </c>
      <c r="F2033" s="28">
        <v>8.2899999999999991</v>
      </c>
      <c r="G2033" s="28">
        <v>78.97</v>
      </c>
      <c r="H2033" s="2">
        <v>9</v>
      </c>
    </row>
    <row r="2034" spans="1:8" ht="30" x14ac:dyDescent="0.2">
      <c r="A2034" s="25" t="s">
        <v>4086</v>
      </c>
      <c r="B2034" s="25"/>
      <c r="C2034" s="26" t="s">
        <v>4087</v>
      </c>
      <c r="D2034" s="27" t="s">
        <v>21</v>
      </c>
      <c r="E2034" s="28">
        <v>80.62</v>
      </c>
      <c r="F2034" s="28">
        <v>8.2899999999999991</v>
      </c>
      <c r="G2034" s="28">
        <v>88.91</v>
      </c>
      <c r="H2034" s="2">
        <v>9</v>
      </c>
    </row>
    <row r="2035" spans="1:8" ht="30" x14ac:dyDescent="0.2">
      <c r="A2035" s="25" t="s">
        <v>4088</v>
      </c>
      <c r="B2035" s="25"/>
      <c r="C2035" s="26" t="s">
        <v>4089</v>
      </c>
      <c r="D2035" s="27" t="s">
        <v>21</v>
      </c>
      <c r="E2035" s="28">
        <v>1499.55</v>
      </c>
      <c r="F2035" s="28">
        <v>8.2899999999999991</v>
      </c>
      <c r="G2035" s="28">
        <v>1507.84</v>
      </c>
      <c r="H2035" s="2">
        <v>9</v>
      </c>
    </row>
    <row r="2036" spans="1:8" ht="45" x14ac:dyDescent="0.2">
      <c r="A2036" s="25" t="s">
        <v>4090</v>
      </c>
      <c r="B2036" s="25"/>
      <c r="C2036" s="26" t="s">
        <v>4091</v>
      </c>
      <c r="D2036" s="27" t="s">
        <v>21</v>
      </c>
      <c r="E2036" s="28">
        <v>37851.019999999997</v>
      </c>
      <c r="F2036" s="28">
        <v>82.94</v>
      </c>
      <c r="G2036" s="28">
        <v>37933.96</v>
      </c>
      <c r="H2036" s="2">
        <v>9</v>
      </c>
    </row>
    <row r="2037" spans="1:8" ht="45" x14ac:dyDescent="0.2">
      <c r="A2037" s="25" t="s">
        <v>4092</v>
      </c>
      <c r="B2037" s="25"/>
      <c r="C2037" s="26" t="s">
        <v>4093</v>
      </c>
      <c r="D2037" s="27" t="s">
        <v>21</v>
      </c>
      <c r="E2037" s="28">
        <v>58021.27</v>
      </c>
      <c r="F2037" s="28">
        <v>82.94</v>
      </c>
      <c r="G2037" s="28">
        <v>58104.21</v>
      </c>
      <c r="H2037" s="2">
        <v>9</v>
      </c>
    </row>
    <row r="2038" spans="1:8" ht="30" x14ac:dyDescent="0.2">
      <c r="A2038" s="25" t="s">
        <v>4094</v>
      </c>
      <c r="B2038" s="25"/>
      <c r="C2038" s="26" t="s">
        <v>4095</v>
      </c>
      <c r="D2038" s="27" t="s">
        <v>21</v>
      </c>
      <c r="E2038" s="28">
        <v>410747.56</v>
      </c>
      <c r="F2038" s="28">
        <v>41.47</v>
      </c>
      <c r="G2038" s="28">
        <v>410789.03</v>
      </c>
      <c r="H2038" s="2">
        <v>9</v>
      </c>
    </row>
    <row r="2039" spans="1:8" ht="15" x14ac:dyDescent="0.2">
      <c r="A2039" s="25" t="s">
        <v>4096</v>
      </c>
      <c r="B2039" s="25"/>
      <c r="C2039" s="26" t="s">
        <v>4097</v>
      </c>
      <c r="D2039" s="27"/>
      <c r="E2039" s="28"/>
      <c r="F2039" s="28"/>
      <c r="G2039" s="28"/>
      <c r="H2039" s="2">
        <v>5</v>
      </c>
    </row>
    <row r="2040" spans="1:8" ht="30" x14ac:dyDescent="0.2">
      <c r="A2040" s="25" t="s">
        <v>4098</v>
      </c>
      <c r="B2040" s="25"/>
      <c r="C2040" s="26" t="s">
        <v>4099</v>
      </c>
      <c r="D2040" s="27" t="s">
        <v>21</v>
      </c>
      <c r="E2040" s="28">
        <v>2573.62</v>
      </c>
      <c r="F2040" s="28">
        <v>41.47</v>
      </c>
      <c r="G2040" s="28">
        <v>2615.09</v>
      </c>
      <c r="H2040" s="2">
        <v>9</v>
      </c>
    </row>
    <row r="2041" spans="1:8" ht="45" x14ac:dyDescent="0.2">
      <c r="A2041" s="25" t="s">
        <v>4100</v>
      </c>
      <c r="B2041" s="25"/>
      <c r="C2041" s="26" t="s">
        <v>4101</v>
      </c>
      <c r="D2041" s="27" t="s">
        <v>21</v>
      </c>
      <c r="E2041" s="28">
        <v>1815.54</v>
      </c>
      <c r="F2041" s="28">
        <v>33.18</v>
      </c>
      <c r="G2041" s="28">
        <v>1848.72</v>
      </c>
      <c r="H2041" s="2">
        <v>9</v>
      </c>
    </row>
    <row r="2042" spans="1:8" ht="45" x14ac:dyDescent="0.2">
      <c r="A2042" s="25" t="s">
        <v>4102</v>
      </c>
      <c r="B2042" s="25"/>
      <c r="C2042" s="26" t="s">
        <v>4103</v>
      </c>
      <c r="D2042" s="27" t="s">
        <v>21</v>
      </c>
      <c r="E2042" s="28">
        <v>1339.9</v>
      </c>
      <c r="F2042" s="28">
        <v>33.18</v>
      </c>
      <c r="G2042" s="28">
        <v>1373.08</v>
      </c>
      <c r="H2042" s="2">
        <v>9</v>
      </c>
    </row>
    <row r="2043" spans="1:8" ht="45" x14ac:dyDescent="0.2">
      <c r="A2043" s="25" t="s">
        <v>4104</v>
      </c>
      <c r="B2043" s="25"/>
      <c r="C2043" s="26" t="s">
        <v>4105</v>
      </c>
      <c r="D2043" s="27" t="s">
        <v>21</v>
      </c>
      <c r="E2043" s="28">
        <v>2022.4</v>
      </c>
      <c r="F2043" s="28">
        <v>41.47</v>
      </c>
      <c r="G2043" s="28">
        <v>2063.87</v>
      </c>
      <c r="H2043" s="2">
        <v>9</v>
      </c>
    </row>
    <row r="2044" spans="1:8" ht="45" x14ac:dyDescent="0.2">
      <c r="A2044" s="25" t="s">
        <v>4106</v>
      </c>
      <c r="B2044" s="25"/>
      <c r="C2044" s="26" t="s">
        <v>4107</v>
      </c>
      <c r="D2044" s="27" t="s">
        <v>21</v>
      </c>
      <c r="E2044" s="28">
        <v>2106.19</v>
      </c>
      <c r="F2044" s="28">
        <v>49.76</v>
      </c>
      <c r="G2044" s="28">
        <v>2155.9499999999998</v>
      </c>
      <c r="H2044" s="2">
        <v>9</v>
      </c>
    </row>
    <row r="2045" spans="1:8" ht="45" x14ac:dyDescent="0.2">
      <c r="A2045" s="25" t="s">
        <v>4108</v>
      </c>
      <c r="B2045" s="25"/>
      <c r="C2045" s="26" t="s">
        <v>4109</v>
      </c>
      <c r="D2045" s="27" t="s">
        <v>21</v>
      </c>
      <c r="E2045" s="28">
        <v>4772.54</v>
      </c>
      <c r="F2045" s="28">
        <v>62.21</v>
      </c>
      <c r="G2045" s="28">
        <v>4834.75</v>
      </c>
      <c r="H2045" s="2">
        <v>9</v>
      </c>
    </row>
    <row r="2046" spans="1:8" ht="45" x14ac:dyDescent="0.2">
      <c r="A2046" s="25" t="s">
        <v>4110</v>
      </c>
      <c r="B2046" s="25"/>
      <c r="C2046" s="26" t="s">
        <v>4111</v>
      </c>
      <c r="D2046" s="27" t="s">
        <v>21</v>
      </c>
      <c r="E2046" s="28">
        <v>9302.2199999999993</v>
      </c>
      <c r="F2046" s="28">
        <v>62.21</v>
      </c>
      <c r="G2046" s="28">
        <v>9364.43</v>
      </c>
      <c r="H2046" s="2">
        <v>9</v>
      </c>
    </row>
    <row r="2047" spans="1:8" ht="45" x14ac:dyDescent="0.2">
      <c r="A2047" s="25" t="s">
        <v>4112</v>
      </c>
      <c r="B2047" s="25"/>
      <c r="C2047" s="26" t="s">
        <v>4113</v>
      </c>
      <c r="D2047" s="27" t="s">
        <v>21</v>
      </c>
      <c r="E2047" s="28">
        <v>1237.31</v>
      </c>
      <c r="F2047" s="28">
        <v>33.18</v>
      </c>
      <c r="G2047" s="28">
        <v>1270.49</v>
      </c>
      <c r="H2047" s="2">
        <v>9</v>
      </c>
    </row>
    <row r="2048" spans="1:8" ht="45" x14ac:dyDescent="0.2">
      <c r="A2048" s="25" t="s">
        <v>4114</v>
      </c>
      <c r="B2048" s="25"/>
      <c r="C2048" s="26" t="s">
        <v>4115</v>
      </c>
      <c r="D2048" s="27" t="s">
        <v>21</v>
      </c>
      <c r="E2048" s="28">
        <v>1757.43</v>
      </c>
      <c r="F2048" s="28">
        <v>33.18</v>
      </c>
      <c r="G2048" s="28">
        <v>1790.61</v>
      </c>
      <c r="H2048" s="2">
        <v>9</v>
      </c>
    </row>
    <row r="2049" spans="1:8" ht="45" x14ac:dyDescent="0.2">
      <c r="A2049" s="25" t="s">
        <v>4116</v>
      </c>
      <c r="B2049" s="25"/>
      <c r="C2049" s="26" t="s">
        <v>4117</v>
      </c>
      <c r="D2049" s="27" t="s">
        <v>21</v>
      </c>
      <c r="E2049" s="28">
        <v>3785.03</v>
      </c>
      <c r="F2049" s="28">
        <v>33.18</v>
      </c>
      <c r="G2049" s="28">
        <v>3818.21</v>
      </c>
      <c r="H2049" s="2">
        <v>9</v>
      </c>
    </row>
    <row r="2050" spans="1:8" ht="45" x14ac:dyDescent="0.2">
      <c r="A2050" s="25" t="s">
        <v>4118</v>
      </c>
      <c r="B2050" s="25"/>
      <c r="C2050" s="26" t="s">
        <v>4119</v>
      </c>
      <c r="D2050" s="27" t="s">
        <v>21</v>
      </c>
      <c r="E2050" s="28">
        <v>4430.26</v>
      </c>
      <c r="F2050" s="28">
        <v>41.47</v>
      </c>
      <c r="G2050" s="28">
        <v>4471.7299999999996</v>
      </c>
      <c r="H2050" s="2">
        <v>9</v>
      </c>
    </row>
    <row r="2051" spans="1:8" ht="45" x14ac:dyDescent="0.2">
      <c r="A2051" s="25" t="s">
        <v>4120</v>
      </c>
      <c r="B2051" s="25"/>
      <c r="C2051" s="26" t="s">
        <v>4121</v>
      </c>
      <c r="D2051" s="27" t="s">
        <v>21</v>
      </c>
      <c r="E2051" s="28">
        <v>8705.25</v>
      </c>
      <c r="F2051" s="28">
        <v>49.76</v>
      </c>
      <c r="G2051" s="28">
        <v>8755.01</v>
      </c>
      <c r="H2051" s="2">
        <v>9</v>
      </c>
    </row>
    <row r="2052" spans="1:8" ht="45" x14ac:dyDescent="0.2">
      <c r="A2052" s="25" t="s">
        <v>4122</v>
      </c>
      <c r="B2052" s="25"/>
      <c r="C2052" s="26" t="s">
        <v>4123</v>
      </c>
      <c r="D2052" s="27" t="s">
        <v>21</v>
      </c>
      <c r="E2052" s="28">
        <v>322.95</v>
      </c>
      <c r="F2052" s="28">
        <v>33.18</v>
      </c>
      <c r="G2052" s="28">
        <v>356.13</v>
      </c>
      <c r="H2052" s="2">
        <v>9</v>
      </c>
    </row>
    <row r="2053" spans="1:8" ht="45" x14ac:dyDescent="0.2">
      <c r="A2053" s="25" t="s">
        <v>4124</v>
      </c>
      <c r="B2053" s="25"/>
      <c r="C2053" s="26" t="s">
        <v>4125</v>
      </c>
      <c r="D2053" s="27" t="s">
        <v>21</v>
      </c>
      <c r="E2053" s="28">
        <v>564.52</v>
      </c>
      <c r="F2053" s="28">
        <v>33.18</v>
      </c>
      <c r="G2053" s="28">
        <v>597.70000000000005</v>
      </c>
      <c r="H2053" s="2">
        <v>9</v>
      </c>
    </row>
    <row r="2054" spans="1:8" ht="45" x14ac:dyDescent="0.2">
      <c r="A2054" s="25" t="s">
        <v>4126</v>
      </c>
      <c r="B2054" s="25"/>
      <c r="C2054" s="26" t="s">
        <v>4127</v>
      </c>
      <c r="D2054" s="27" t="s">
        <v>21</v>
      </c>
      <c r="E2054" s="28">
        <v>825.78</v>
      </c>
      <c r="F2054" s="28">
        <v>41.47</v>
      </c>
      <c r="G2054" s="28">
        <v>867.25</v>
      </c>
      <c r="H2054" s="2">
        <v>9</v>
      </c>
    </row>
    <row r="2055" spans="1:8" ht="45" x14ac:dyDescent="0.2">
      <c r="A2055" s="25" t="s">
        <v>4128</v>
      </c>
      <c r="B2055" s="25"/>
      <c r="C2055" s="26" t="s">
        <v>4129</v>
      </c>
      <c r="D2055" s="27" t="s">
        <v>21</v>
      </c>
      <c r="E2055" s="28">
        <v>1762.91</v>
      </c>
      <c r="F2055" s="28">
        <v>49.76</v>
      </c>
      <c r="G2055" s="28">
        <v>1812.67</v>
      </c>
      <c r="H2055" s="2">
        <v>9</v>
      </c>
    </row>
    <row r="2056" spans="1:8" ht="30" x14ac:dyDescent="0.2">
      <c r="A2056" s="25" t="s">
        <v>4130</v>
      </c>
      <c r="B2056" s="25"/>
      <c r="C2056" s="26" t="s">
        <v>4131</v>
      </c>
      <c r="D2056" s="27" t="s">
        <v>21</v>
      </c>
      <c r="E2056" s="28">
        <v>5323.19</v>
      </c>
      <c r="F2056" s="28">
        <v>49.76</v>
      </c>
      <c r="G2056" s="28">
        <v>5372.95</v>
      </c>
      <c r="H2056" s="2">
        <v>9</v>
      </c>
    </row>
    <row r="2057" spans="1:8" ht="30" x14ac:dyDescent="0.2">
      <c r="A2057" s="25" t="s">
        <v>4132</v>
      </c>
      <c r="B2057" s="25"/>
      <c r="C2057" s="26" t="s">
        <v>4133</v>
      </c>
      <c r="D2057" s="27" t="s">
        <v>21</v>
      </c>
      <c r="E2057" s="28">
        <v>7038.37</v>
      </c>
      <c r="F2057" s="28">
        <v>62.21</v>
      </c>
      <c r="G2057" s="28">
        <v>7100.58</v>
      </c>
      <c r="H2057" s="2">
        <v>9</v>
      </c>
    </row>
    <row r="2058" spans="1:8" ht="30" x14ac:dyDescent="0.2">
      <c r="A2058" s="25" t="s">
        <v>4134</v>
      </c>
      <c r="B2058" s="25"/>
      <c r="C2058" s="26" t="s">
        <v>4135</v>
      </c>
      <c r="D2058" s="27" t="s">
        <v>21</v>
      </c>
      <c r="E2058" s="28">
        <v>10385.540000000001</v>
      </c>
      <c r="F2058" s="28">
        <v>74.650000000000006</v>
      </c>
      <c r="G2058" s="28">
        <v>10460.19</v>
      </c>
      <c r="H2058" s="2">
        <v>9</v>
      </c>
    </row>
    <row r="2059" spans="1:8" ht="30" x14ac:dyDescent="0.2">
      <c r="A2059" s="25" t="s">
        <v>4136</v>
      </c>
      <c r="B2059" s="25"/>
      <c r="C2059" s="26" t="s">
        <v>4137</v>
      </c>
      <c r="D2059" s="27" t="s">
        <v>21</v>
      </c>
      <c r="E2059" s="28">
        <v>9745.69</v>
      </c>
      <c r="F2059" s="28">
        <v>95.5</v>
      </c>
      <c r="G2059" s="28">
        <v>9841.19</v>
      </c>
      <c r="H2059" s="2">
        <v>9</v>
      </c>
    </row>
    <row r="2060" spans="1:8" ht="30" x14ac:dyDescent="0.2">
      <c r="A2060" s="25" t="s">
        <v>4138</v>
      </c>
      <c r="B2060" s="25"/>
      <c r="C2060" s="26" t="s">
        <v>4139</v>
      </c>
      <c r="D2060" s="27" t="s">
        <v>21</v>
      </c>
      <c r="E2060" s="28">
        <v>69.86</v>
      </c>
      <c r="F2060" s="28">
        <v>8.2899999999999991</v>
      </c>
      <c r="G2060" s="28">
        <v>78.150000000000006</v>
      </c>
      <c r="H2060" s="2">
        <v>9</v>
      </c>
    </row>
    <row r="2061" spans="1:8" ht="30" x14ac:dyDescent="0.2">
      <c r="A2061" s="25" t="s">
        <v>4140</v>
      </c>
      <c r="B2061" s="25"/>
      <c r="C2061" s="26" t="s">
        <v>4141</v>
      </c>
      <c r="D2061" s="27" t="s">
        <v>21</v>
      </c>
      <c r="E2061" s="28">
        <v>766.52</v>
      </c>
      <c r="F2061" s="28">
        <v>33.18</v>
      </c>
      <c r="G2061" s="28">
        <v>799.7</v>
      </c>
      <c r="H2061" s="2">
        <v>9</v>
      </c>
    </row>
    <row r="2062" spans="1:8" ht="15" x14ac:dyDescent="0.2">
      <c r="A2062" s="25" t="s">
        <v>4142</v>
      </c>
      <c r="B2062" s="25"/>
      <c r="C2062" s="26" t="s">
        <v>4143</v>
      </c>
      <c r="D2062" s="27"/>
      <c r="E2062" s="28"/>
      <c r="F2062" s="28"/>
      <c r="G2062" s="28"/>
      <c r="H2062" s="2">
        <v>5</v>
      </c>
    </row>
    <row r="2063" spans="1:8" ht="30" x14ac:dyDescent="0.2">
      <c r="A2063" s="25" t="s">
        <v>4144</v>
      </c>
      <c r="B2063" s="25"/>
      <c r="C2063" s="26" t="s">
        <v>4145</v>
      </c>
      <c r="D2063" s="27" t="s">
        <v>21</v>
      </c>
      <c r="E2063" s="28">
        <v>2411.08</v>
      </c>
      <c r="F2063" s="28">
        <v>202.04</v>
      </c>
      <c r="G2063" s="28">
        <v>2613.12</v>
      </c>
      <c r="H2063" s="2">
        <v>9</v>
      </c>
    </row>
    <row r="2064" spans="1:8" ht="30" x14ac:dyDescent="0.2">
      <c r="A2064" s="25" t="s">
        <v>4146</v>
      </c>
      <c r="B2064" s="25"/>
      <c r="C2064" s="26" t="s">
        <v>4147</v>
      </c>
      <c r="D2064" s="27" t="s">
        <v>21</v>
      </c>
      <c r="E2064" s="28">
        <v>1721.48</v>
      </c>
      <c r="F2064" s="28">
        <v>202.04</v>
      </c>
      <c r="G2064" s="28">
        <v>1923.52</v>
      </c>
      <c r="H2064" s="2">
        <v>9</v>
      </c>
    </row>
    <row r="2065" spans="1:8" ht="30" x14ac:dyDescent="0.2">
      <c r="A2065" s="25" t="s">
        <v>4148</v>
      </c>
      <c r="B2065" s="25"/>
      <c r="C2065" s="26" t="s">
        <v>4149</v>
      </c>
      <c r="D2065" s="27" t="s">
        <v>21</v>
      </c>
      <c r="E2065" s="28">
        <v>379.2</v>
      </c>
      <c r="F2065" s="28">
        <v>74.55</v>
      </c>
      <c r="G2065" s="28">
        <v>453.75</v>
      </c>
      <c r="H2065" s="2">
        <v>9</v>
      </c>
    </row>
    <row r="2066" spans="1:8" ht="30" x14ac:dyDescent="0.2">
      <c r="A2066" s="25" t="s">
        <v>4150</v>
      </c>
      <c r="B2066" s="25"/>
      <c r="C2066" s="26" t="s">
        <v>4151</v>
      </c>
      <c r="D2066" s="27" t="s">
        <v>21</v>
      </c>
      <c r="E2066" s="28">
        <v>396.67</v>
      </c>
      <c r="F2066" s="28">
        <v>74.55</v>
      </c>
      <c r="G2066" s="28">
        <v>471.22</v>
      </c>
      <c r="H2066" s="2">
        <v>9</v>
      </c>
    </row>
    <row r="2067" spans="1:8" ht="30" x14ac:dyDescent="0.2">
      <c r="A2067" s="25" t="s">
        <v>4152</v>
      </c>
      <c r="B2067" s="25"/>
      <c r="C2067" s="26" t="s">
        <v>4153</v>
      </c>
      <c r="D2067" s="27" t="s">
        <v>21</v>
      </c>
      <c r="E2067" s="28">
        <v>299.64</v>
      </c>
      <c r="F2067" s="28">
        <v>74.55</v>
      </c>
      <c r="G2067" s="28">
        <v>374.19</v>
      </c>
      <c r="H2067" s="2">
        <v>9</v>
      </c>
    </row>
    <row r="2068" spans="1:8" ht="30" x14ac:dyDescent="0.2">
      <c r="A2068" s="25" t="s">
        <v>4154</v>
      </c>
      <c r="B2068" s="25"/>
      <c r="C2068" s="26" t="s">
        <v>4155</v>
      </c>
      <c r="D2068" s="27" t="s">
        <v>21</v>
      </c>
      <c r="E2068" s="28">
        <v>1345.97</v>
      </c>
      <c r="F2068" s="28">
        <v>202.04</v>
      </c>
      <c r="G2068" s="28">
        <v>1548.01</v>
      </c>
      <c r="H2068" s="2">
        <v>9</v>
      </c>
    </row>
    <row r="2069" spans="1:8" ht="30" x14ac:dyDescent="0.2">
      <c r="A2069" s="25" t="s">
        <v>4156</v>
      </c>
      <c r="B2069" s="25"/>
      <c r="C2069" s="26" t="s">
        <v>4157</v>
      </c>
      <c r="D2069" s="27" t="s">
        <v>21</v>
      </c>
      <c r="E2069" s="28">
        <v>1659.22</v>
      </c>
      <c r="F2069" s="28">
        <v>202.04</v>
      </c>
      <c r="G2069" s="28">
        <v>1861.26</v>
      </c>
      <c r="H2069" s="2">
        <v>9</v>
      </c>
    </row>
    <row r="2070" spans="1:8" ht="15" x14ac:dyDescent="0.2">
      <c r="A2070" s="25" t="s">
        <v>4158</v>
      </c>
      <c r="B2070" s="25"/>
      <c r="C2070" s="26" t="s">
        <v>4159</v>
      </c>
      <c r="D2070" s="27"/>
      <c r="E2070" s="28"/>
      <c r="F2070" s="28"/>
      <c r="G2070" s="28"/>
      <c r="H2070" s="2">
        <v>5</v>
      </c>
    </row>
    <row r="2071" spans="1:8" ht="30" x14ac:dyDescent="0.2">
      <c r="A2071" s="25" t="s">
        <v>4160</v>
      </c>
      <c r="B2071" s="25"/>
      <c r="C2071" s="26" t="s">
        <v>4161</v>
      </c>
      <c r="D2071" s="27" t="s">
        <v>4162</v>
      </c>
      <c r="E2071" s="28">
        <v>503.33</v>
      </c>
      <c r="F2071" s="28">
        <v>0.52</v>
      </c>
      <c r="G2071" s="28">
        <v>503.85</v>
      </c>
      <c r="H2071" s="2">
        <v>9</v>
      </c>
    </row>
    <row r="2072" spans="1:8" ht="30" x14ac:dyDescent="0.2">
      <c r="A2072" s="25" t="s">
        <v>4163</v>
      </c>
      <c r="B2072" s="25"/>
      <c r="C2072" s="26" t="s">
        <v>4164</v>
      </c>
      <c r="D2072" s="27" t="s">
        <v>4162</v>
      </c>
      <c r="E2072" s="28">
        <v>157.11000000000001</v>
      </c>
      <c r="F2072" s="28">
        <v>0.52</v>
      </c>
      <c r="G2072" s="28">
        <v>157.63</v>
      </c>
      <c r="H2072" s="2">
        <v>9</v>
      </c>
    </row>
    <row r="2073" spans="1:8" ht="15" x14ac:dyDescent="0.2">
      <c r="A2073" s="25" t="s">
        <v>4165</v>
      </c>
      <c r="B2073" s="25"/>
      <c r="C2073" s="26" t="s">
        <v>4166</v>
      </c>
      <c r="D2073" s="27"/>
      <c r="E2073" s="28"/>
      <c r="F2073" s="28"/>
      <c r="G2073" s="28"/>
      <c r="H2073" s="2">
        <v>5</v>
      </c>
    </row>
    <row r="2074" spans="1:8" ht="30" x14ac:dyDescent="0.2">
      <c r="A2074" s="25" t="s">
        <v>4167</v>
      </c>
      <c r="B2074" s="25"/>
      <c r="C2074" s="26" t="s">
        <v>4168</v>
      </c>
      <c r="D2074" s="27" t="s">
        <v>21</v>
      </c>
      <c r="E2074" s="28">
        <v>213.42</v>
      </c>
      <c r="F2074" s="28">
        <v>10.37</v>
      </c>
      <c r="G2074" s="28">
        <v>223.79</v>
      </c>
      <c r="H2074" s="2">
        <v>9</v>
      </c>
    </row>
    <row r="2075" spans="1:8" ht="30" x14ac:dyDescent="0.2">
      <c r="A2075" s="25" t="s">
        <v>4169</v>
      </c>
      <c r="B2075" s="25"/>
      <c r="C2075" s="26" t="s">
        <v>4170</v>
      </c>
      <c r="D2075" s="27" t="s">
        <v>21</v>
      </c>
      <c r="E2075" s="28">
        <v>222.55</v>
      </c>
      <c r="F2075" s="28">
        <v>10.37</v>
      </c>
      <c r="G2075" s="28">
        <v>232.92</v>
      </c>
      <c r="H2075" s="2">
        <v>9</v>
      </c>
    </row>
    <row r="2076" spans="1:8" ht="30" x14ac:dyDescent="0.2">
      <c r="A2076" s="25" t="s">
        <v>4171</v>
      </c>
      <c r="B2076" s="25"/>
      <c r="C2076" s="26" t="s">
        <v>4172</v>
      </c>
      <c r="D2076" s="27" t="s">
        <v>21</v>
      </c>
      <c r="E2076" s="28">
        <v>265.83</v>
      </c>
      <c r="F2076" s="28">
        <v>10.37</v>
      </c>
      <c r="G2076" s="28">
        <v>276.2</v>
      </c>
      <c r="H2076" s="2">
        <v>9</v>
      </c>
    </row>
    <row r="2077" spans="1:8" ht="30" x14ac:dyDescent="0.2">
      <c r="A2077" s="25" t="s">
        <v>4173</v>
      </c>
      <c r="B2077" s="25"/>
      <c r="C2077" s="26" t="s">
        <v>4174</v>
      </c>
      <c r="D2077" s="27" t="s">
        <v>21</v>
      </c>
      <c r="E2077" s="28">
        <v>290.52</v>
      </c>
      <c r="F2077" s="28">
        <v>10.37</v>
      </c>
      <c r="G2077" s="28">
        <v>300.89</v>
      </c>
      <c r="H2077" s="2">
        <v>9</v>
      </c>
    </row>
    <row r="2078" spans="1:8" ht="30" x14ac:dyDescent="0.2">
      <c r="A2078" s="25" t="s">
        <v>4175</v>
      </c>
      <c r="B2078" s="25"/>
      <c r="C2078" s="26" t="s">
        <v>4176</v>
      </c>
      <c r="D2078" s="27" t="s">
        <v>21</v>
      </c>
      <c r="E2078" s="28">
        <v>344.22</v>
      </c>
      <c r="F2078" s="28">
        <v>10.37</v>
      </c>
      <c r="G2078" s="28">
        <v>354.59</v>
      </c>
      <c r="H2078" s="2">
        <v>9</v>
      </c>
    </row>
    <row r="2079" spans="1:8" ht="30" x14ac:dyDescent="0.2">
      <c r="A2079" s="25" t="s">
        <v>4177</v>
      </c>
      <c r="B2079" s="25"/>
      <c r="C2079" s="26" t="s">
        <v>4178</v>
      </c>
      <c r="D2079" s="27" t="s">
        <v>21</v>
      </c>
      <c r="E2079" s="28">
        <v>385.75</v>
      </c>
      <c r="F2079" s="28">
        <v>10.37</v>
      </c>
      <c r="G2079" s="28">
        <v>396.12</v>
      </c>
      <c r="H2079" s="2">
        <v>9</v>
      </c>
    </row>
    <row r="2080" spans="1:8" ht="30" x14ac:dyDescent="0.2">
      <c r="A2080" s="25" t="s">
        <v>4179</v>
      </c>
      <c r="B2080" s="25"/>
      <c r="C2080" s="26" t="s">
        <v>4180</v>
      </c>
      <c r="D2080" s="27" t="s">
        <v>21</v>
      </c>
      <c r="E2080" s="28">
        <v>490.69</v>
      </c>
      <c r="F2080" s="28">
        <v>10.37</v>
      </c>
      <c r="G2080" s="28">
        <v>501.06</v>
      </c>
      <c r="H2080" s="2">
        <v>9</v>
      </c>
    </row>
    <row r="2081" spans="1:8" ht="30" x14ac:dyDescent="0.2">
      <c r="A2081" s="25" t="s">
        <v>4181</v>
      </c>
      <c r="B2081" s="25"/>
      <c r="C2081" s="26" t="s">
        <v>4182</v>
      </c>
      <c r="D2081" s="27" t="s">
        <v>21</v>
      </c>
      <c r="E2081" s="28">
        <v>2026.46</v>
      </c>
      <c r="F2081" s="28">
        <v>10.37</v>
      </c>
      <c r="G2081" s="28">
        <v>2036.83</v>
      </c>
      <c r="H2081" s="2">
        <v>9</v>
      </c>
    </row>
    <row r="2082" spans="1:8" ht="30" x14ac:dyDescent="0.2">
      <c r="A2082" s="25" t="s">
        <v>4183</v>
      </c>
      <c r="B2082" s="25"/>
      <c r="C2082" s="26" t="s">
        <v>4184</v>
      </c>
      <c r="D2082" s="27" t="s">
        <v>21</v>
      </c>
      <c r="E2082" s="28">
        <v>291.02</v>
      </c>
      <c r="F2082" s="28">
        <v>10.37</v>
      </c>
      <c r="G2082" s="28">
        <v>301.39</v>
      </c>
      <c r="H2082" s="2">
        <v>9</v>
      </c>
    </row>
    <row r="2083" spans="1:8" ht="15" x14ac:dyDescent="0.2">
      <c r="A2083" s="25" t="s">
        <v>4185</v>
      </c>
      <c r="B2083" s="25"/>
      <c r="C2083" s="26" t="s">
        <v>4186</v>
      </c>
      <c r="D2083" s="27"/>
      <c r="E2083" s="28"/>
      <c r="F2083" s="28"/>
      <c r="G2083" s="28"/>
      <c r="H2083" s="2">
        <v>5</v>
      </c>
    </row>
    <row r="2084" spans="1:8" ht="30" x14ac:dyDescent="0.2">
      <c r="A2084" s="25" t="s">
        <v>4187</v>
      </c>
      <c r="B2084" s="25"/>
      <c r="C2084" s="26" t="s">
        <v>4188</v>
      </c>
      <c r="D2084" s="27" t="s">
        <v>21</v>
      </c>
      <c r="E2084" s="28">
        <v>3153.92</v>
      </c>
      <c r="F2084" s="28">
        <v>62.88</v>
      </c>
      <c r="G2084" s="28">
        <v>3216.8</v>
      </c>
      <c r="H2084" s="2">
        <v>9</v>
      </c>
    </row>
    <row r="2085" spans="1:8" ht="30" x14ac:dyDescent="0.2">
      <c r="A2085" s="25" t="s">
        <v>4189</v>
      </c>
      <c r="B2085" s="25"/>
      <c r="C2085" s="26" t="s">
        <v>4190</v>
      </c>
      <c r="D2085" s="27" t="s">
        <v>21</v>
      </c>
      <c r="E2085" s="28">
        <v>3864.96</v>
      </c>
      <c r="F2085" s="28">
        <v>62.88</v>
      </c>
      <c r="G2085" s="28">
        <v>3927.84</v>
      </c>
      <c r="H2085" s="2">
        <v>9</v>
      </c>
    </row>
    <row r="2086" spans="1:8" ht="30" x14ac:dyDescent="0.2">
      <c r="A2086" s="25" t="s">
        <v>4191</v>
      </c>
      <c r="B2086" s="25"/>
      <c r="C2086" s="26" t="s">
        <v>4192</v>
      </c>
      <c r="D2086" s="27" t="s">
        <v>21</v>
      </c>
      <c r="E2086" s="28">
        <v>2469.66</v>
      </c>
      <c r="F2086" s="28">
        <v>62.88</v>
      </c>
      <c r="G2086" s="28">
        <v>2532.54</v>
      </c>
      <c r="H2086" s="2">
        <v>9</v>
      </c>
    </row>
    <row r="2087" spans="1:8" ht="15" x14ac:dyDescent="0.2">
      <c r="A2087" s="25" t="s">
        <v>4193</v>
      </c>
      <c r="B2087" s="25"/>
      <c r="C2087" s="26" t="s">
        <v>4194</v>
      </c>
      <c r="D2087" s="27"/>
      <c r="E2087" s="28"/>
      <c r="F2087" s="28"/>
      <c r="G2087" s="28"/>
      <c r="H2087" s="2">
        <v>5</v>
      </c>
    </row>
    <row r="2088" spans="1:8" ht="15" x14ac:dyDescent="0.2">
      <c r="A2088" s="25" t="s">
        <v>4195</v>
      </c>
      <c r="B2088" s="25"/>
      <c r="C2088" s="26" t="s">
        <v>4196</v>
      </c>
      <c r="D2088" s="27" t="s">
        <v>21</v>
      </c>
      <c r="E2088" s="28">
        <v>285.18</v>
      </c>
      <c r="F2088" s="28">
        <v>62.88</v>
      </c>
      <c r="G2088" s="28">
        <v>348.06</v>
      </c>
      <c r="H2088" s="2">
        <v>9</v>
      </c>
    </row>
    <row r="2089" spans="1:8" ht="30" x14ac:dyDescent="0.2">
      <c r="A2089" s="25" t="s">
        <v>4197</v>
      </c>
      <c r="B2089" s="25"/>
      <c r="C2089" s="26" t="s">
        <v>4198</v>
      </c>
      <c r="D2089" s="27" t="s">
        <v>21</v>
      </c>
      <c r="E2089" s="28">
        <v>190.16</v>
      </c>
      <c r="F2089" s="28">
        <v>62.88</v>
      </c>
      <c r="G2089" s="28">
        <v>253.04</v>
      </c>
      <c r="H2089" s="2">
        <v>9</v>
      </c>
    </row>
    <row r="2090" spans="1:8" ht="30" x14ac:dyDescent="0.2">
      <c r="A2090" s="25" t="s">
        <v>4199</v>
      </c>
      <c r="B2090" s="25"/>
      <c r="C2090" s="26" t="s">
        <v>4200</v>
      </c>
      <c r="D2090" s="27" t="s">
        <v>21</v>
      </c>
      <c r="E2090" s="28">
        <v>529.70000000000005</v>
      </c>
      <c r="F2090" s="28">
        <v>62.88</v>
      </c>
      <c r="G2090" s="28">
        <v>592.58000000000004</v>
      </c>
      <c r="H2090" s="2">
        <v>9</v>
      </c>
    </row>
    <row r="2091" spans="1:8" ht="15" x14ac:dyDescent="0.2">
      <c r="A2091" s="25" t="s">
        <v>4201</v>
      </c>
      <c r="B2091" s="25"/>
      <c r="C2091" s="26" t="s">
        <v>4202</v>
      </c>
      <c r="D2091" s="27" t="s">
        <v>21</v>
      </c>
      <c r="E2091" s="28">
        <v>192.17</v>
      </c>
      <c r="F2091" s="28">
        <v>62.88</v>
      </c>
      <c r="G2091" s="28">
        <v>255.05</v>
      </c>
      <c r="H2091" s="2">
        <v>9</v>
      </c>
    </row>
    <row r="2092" spans="1:8" ht="15" x14ac:dyDescent="0.2">
      <c r="A2092" s="25" t="s">
        <v>4203</v>
      </c>
      <c r="B2092" s="25"/>
      <c r="C2092" s="26" t="s">
        <v>4204</v>
      </c>
      <c r="D2092" s="27"/>
      <c r="E2092" s="28"/>
      <c r="F2092" s="28"/>
      <c r="G2092" s="28"/>
      <c r="H2092" s="2">
        <v>5</v>
      </c>
    </row>
    <row r="2093" spans="1:8" ht="15" x14ac:dyDescent="0.2">
      <c r="A2093" s="25" t="s">
        <v>4205</v>
      </c>
      <c r="B2093" s="25"/>
      <c r="C2093" s="26" t="s">
        <v>4206</v>
      </c>
      <c r="D2093" s="27" t="s">
        <v>21</v>
      </c>
      <c r="E2093" s="28">
        <v>27.34</v>
      </c>
      <c r="F2093" s="28">
        <v>6.22</v>
      </c>
      <c r="G2093" s="28">
        <v>33.56</v>
      </c>
      <c r="H2093" s="2">
        <v>9</v>
      </c>
    </row>
    <row r="2094" spans="1:8" ht="15" x14ac:dyDescent="0.2">
      <c r="A2094" s="25" t="s">
        <v>4207</v>
      </c>
      <c r="B2094" s="25"/>
      <c r="C2094" s="26" t="s">
        <v>4208</v>
      </c>
      <c r="D2094" s="27" t="s">
        <v>21</v>
      </c>
      <c r="E2094" s="28">
        <v>24.32</v>
      </c>
      <c r="F2094" s="28">
        <v>2.0699999999999998</v>
      </c>
      <c r="G2094" s="28">
        <v>26.39</v>
      </c>
      <c r="H2094" s="2">
        <v>9</v>
      </c>
    </row>
    <row r="2095" spans="1:8" ht="15" x14ac:dyDescent="0.2">
      <c r="A2095" s="25" t="s">
        <v>4209</v>
      </c>
      <c r="B2095" s="25"/>
      <c r="C2095" s="26" t="s">
        <v>4210</v>
      </c>
      <c r="D2095" s="27" t="s">
        <v>21</v>
      </c>
      <c r="E2095" s="28">
        <v>22.31</v>
      </c>
      <c r="F2095" s="28">
        <v>6.22</v>
      </c>
      <c r="G2095" s="28">
        <v>28.53</v>
      </c>
      <c r="H2095" s="2">
        <v>9</v>
      </c>
    </row>
    <row r="2096" spans="1:8" ht="30" x14ac:dyDescent="0.2">
      <c r="A2096" s="25" t="s">
        <v>4211</v>
      </c>
      <c r="B2096" s="25"/>
      <c r="C2096" s="26" t="s">
        <v>4212</v>
      </c>
      <c r="D2096" s="27" t="s">
        <v>21</v>
      </c>
      <c r="E2096" s="28"/>
      <c r="F2096" s="28">
        <v>20.74</v>
      </c>
      <c r="G2096" s="28">
        <v>20.74</v>
      </c>
      <c r="H2096" s="2">
        <v>9</v>
      </c>
    </row>
    <row r="2097" spans="1:8" ht="30" x14ac:dyDescent="0.2">
      <c r="A2097" s="25" t="s">
        <v>4213</v>
      </c>
      <c r="B2097" s="25"/>
      <c r="C2097" s="26" t="s">
        <v>4214</v>
      </c>
      <c r="D2097" s="27" t="s">
        <v>73</v>
      </c>
      <c r="E2097" s="28"/>
      <c r="F2097" s="28">
        <v>29.17</v>
      </c>
      <c r="G2097" s="28">
        <v>29.17</v>
      </c>
      <c r="H2097" s="2">
        <v>9</v>
      </c>
    </row>
    <row r="2098" spans="1:8" ht="30" x14ac:dyDescent="0.2">
      <c r="A2098" s="25" t="s">
        <v>4215</v>
      </c>
      <c r="B2098" s="25"/>
      <c r="C2098" s="26" t="s">
        <v>4216</v>
      </c>
      <c r="D2098" s="27" t="s">
        <v>73</v>
      </c>
      <c r="E2098" s="28"/>
      <c r="F2098" s="28">
        <v>58.34</v>
      </c>
      <c r="G2098" s="28">
        <v>58.34</v>
      </c>
      <c r="H2098" s="2">
        <v>9</v>
      </c>
    </row>
    <row r="2099" spans="1:8" ht="30" x14ac:dyDescent="0.2">
      <c r="A2099" s="25" t="s">
        <v>4217</v>
      </c>
      <c r="B2099" s="25"/>
      <c r="C2099" s="26" t="s">
        <v>4218</v>
      </c>
      <c r="D2099" s="27" t="s">
        <v>21</v>
      </c>
      <c r="E2099" s="28">
        <v>1064.57</v>
      </c>
      <c r="F2099" s="28">
        <v>1.69</v>
      </c>
      <c r="G2099" s="28">
        <v>1066.26</v>
      </c>
      <c r="H2099" s="2">
        <v>9</v>
      </c>
    </row>
    <row r="2100" spans="1:8" ht="15" x14ac:dyDescent="0.2">
      <c r="A2100" s="25" t="s">
        <v>4219</v>
      </c>
      <c r="B2100" s="25"/>
      <c r="C2100" s="26" t="s">
        <v>4220</v>
      </c>
      <c r="D2100" s="27" t="s">
        <v>21</v>
      </c>
      <c r="E2100" s="28">
        <v>141.72999999999999</v>
      </c>
      <c r="F2100" s="28">
        <v>4.22</v>
      </c>
      <c r="G2100" s="28">
        <v>145.94999999999999</v>
      </c>
      <c r="H2100" s="2">
        <v>9</v>
      </c>
    </row>
    <row r="2101" spans="1:8" ht="30" x14ac:dyDescent="0.2">
      <c r="A2101" s="25" t="s">
        <v>4221</v>
      </c>
      <c r="B2101" s="25"/>
      <c r="C2101" s="26" t="s">
        <v>4222</v>
      </c>
      <c r="D2101" s="27" t="s">
        <v>73</v>
      </c>
      <c r="E2101" s="28">
        <v>565.70000000000005</v>
      </c>
      <c r="F2101" s="28">
        <v>29.17</v>
      </c>
      <c r="G2101" s="28">
        <v>594.87</v>
      </c>
      <c r="H2101" s="2">
        <v>9</v>
      </c>
    </row>
    <row r="2102" spans="1:8" ht="30" x14ac:dyDescent="0.2">
      <c r="A2102" s="25" t="s">
        <v>4223</v>
      </c>
      <c r="B2102" s="25"/>
      <c r="C2102" s="26" t="s">
        <v>4224</v>
      </c>
      <c r="D2102" s="27" t="s">
        <v>21</v>
      </c>
      <c r="E2102" s="28">
        <v>7150.81</v>
      </c>
      <c r="F2102" s="28">
        <v>46.67</v>
      </c>
      <c r="G2102" s="28">
        <v>7197.48</v>
      </c>
      <c r="H2102" s="2">
        <v>9</v>
      </c>
    </row>
    <row r="2103" spans="1:8" ht="30" x14ac:dyDescent="0.2">
      <c r="A2103" s="25" t="s">
        <v>4225</v>
      </c>
      <c r="B2103" s="25"/>
      <c r="C2103" s="26" t="s">
        <v>4226</v>
      </c>
      <c r="D2103" s="27" t="s">
        <v>21</v>
      </c>
      <c r="E2103" s="28">
        <v>15703.21</v>
      </c>
      <c r="F2103" s="28">
        <v>46.67</v>
      </c>
      <c r="G2103" s="28">
        <v>15749.88</v>
      </c>
      <c r="H2103" s="2">
        <v>9</v>
      </c>
    </row>
    <row r="2104" spans="1:8" ht="30" x14ac:dyDescent="0.2">
      <c r="A2104" s="25" t="s">
        <v>4227</v>
      </c>
      <c r="B2104" s="25"/>
      <c r="C2104" s="26" t="s">
        <v>4228</v>
      </c>
      <c r="D2104" s="27" t="s">
        <v>21</v>
      </c>
      <c r="E2104" s="28">
        <v>28314.26</v>
      </c>
      <c r="F2104" s="28">
        <v>46.67</v>
      </c>
      <c r="G2104" s="28">
        <v>28360.93</v>
      </c>
      <c r="H2104" s="2">
        <v>9</v>
      </c>
    </row>
    <row r="2105" spans="1:8" ht="15" x14ac:dyDescent="0.2">
      <c r="A2105" s="25" t="s">
        <v>4229</v>
      </c>
      <c r="B2105" s="25"/>
      <c r="C2105" s="26" t="s">
        <v>4230</v>
      </c>
      <c r="D2105" s="27" t="s">
        <v>21</v>
      </c>
      <c r="E2105" s="28">
        <v>577.6</v>
      </c>
      <c r="F2105" s="28">
        <v>20.74</v>
      </c>
      <c r="G2105" s="28">
        <v>598.34</v>
      </c>
      <c r="H2105" s="2">
        <v>9</v>
      </c>
    </row>
    <row r="2106" spans="1:8" ht="15" x14ac:dyDescent="0.2">
      <c r="A2106" s="25" t="s">
        <v>4231</v>
      </c>
      <c r="B2106" s="25"/>
      <c r="C2106" s="26" t="s">
        <v>4232</v>
      </c>
      <c r="D2106" s="27"/>
      <c r="E2106" s="28"/>
      <c r="F2106" s="28"/>
      <c r="G2106" s="28"/>
      <c r="H2106" s="2">
        <v>5</v>
      </c>
    </row>
    <row r="2107" spans="1:8" ht="30" x14ac:dyDescent="0.2">
      <c r="A2107" s="25" t="s">
        <v>4233</v>
      </c>
      <c r="B2107" s="25"/>
      <c r="C2107" s="26" t="s">
        <v>4234</v>
      </c>
      <c r="D2107" s="27" t="s">
        <v>21</v>
      </c>
      <c r="E2107" s="28">
        <v>1017.33</v>
      </c>
      <c r="F2107" s="28">
        <v>20.74</v>
      </c>
      <c r="G2107" s="28">
        <v>1038.07</v>
      </c>
      <c r="H2107" s="2">
        <v>9</v>
      </c>
    </row>
    <row r="2108" spans="1:8" ht="15" x14ac:dyDescent="0.2">
      <c r="A2108" s="25" t="s">
        <v>4235</v>
      </c>
      <c r="B2108" s="25"/>
      <c r="C2108" s="26" t="s">
        <v>4236</v>
      </c>
      <c r="D2108" s="27"/>
      <c r="E2108" s="28"/>
      <c r="F2108" s="28"/>
      <c r="G2108" s="28"/>
      <c r="H2108" s="2">
        <v>5</v>
      </c>
    </row>
    <row r="2109" spans="1:8" ht="30" x14ac:dyDescent="0.2">
      <c r="A2109" s="25" t="s">
        <v>4237</v>
      </c>
      <c r="B2109" s="25"/>
      <c r="C2109" s="26" t="s">
        <v>4238</v>
      </c>
      <c r="D2109" s="27" t="s">
        <v>21</v>
      </c>
      <c r="E2109" s="28">
        <v>492.82</v>
      </c>
      <c r="F2109" s="28">
        <v>62.88</v>
      </c>
      <c r="G2109" s="28">
        <v>555.70000000000005</v>
      </c>
      <c r="H2109" s="2">
        <v>9</v>
      </c>
    </row>
    <row r="2110" spans="1:8" ht="15" x14ac:dyDescent="0.2">
      <c r="A2110" s="25" t="s">
        <v>4239</v>
      </c>
      <c r="B2110" s="25"/>
      <c r="C2110" s="26" t="s">
        <v>4240</v>
      </c>
      <c r="D2110" s="27"/>
      <c r="E2110" s="28"/>
      <c r="F2110" s="28"/>
      <c r="G2110" s="28"/>
      <c r="H2110" s="2">
        <v>5</v>
      </c>
    </row>
    <row r="2111" spans="1:8" ht="30" x14ac:dyDescent="0.2">
      <c r="A2111" s="25" t="s">
        <v>4241</v>
      </c>
      <c r="B2111" s="25"/>
      <c r="C2111" s="26" t="s">
        <v>4242</v>
      </c>
      <c r="D2111" s="27" t="s">
        <v>21</v>
      </c>
      <c r="E2111" s="28">
        <v>53.41</v>
      </c>
      <c r="F2111" s="28">
        <v>23.63</v>
      </c>
      <c r="G2111" s="28">
        <v>77.040000000000006</v>
      </c>
      <c r="H2111" s="2">
        <v>9</v>
      </c>
    </row>
    <row r="2112" spans="1:8" ht="30" x14ac:dyDescent="0.2">
      <c r="A2112" s="25" t="s">
        <v>4243</v>
      </c>
      <c r="B2112" s="25"/>
      <c r="C2112" s="26" t="s">
        <v>4244</v>
      </c>
      <c r="D2112" s="27" t="s">
        <v>21</v>
      </c>
      <c r="E2112" s="28">
        <v>200.39</v>
      </c>
      <c r="F2112" s="28">
        <v>23.63</v>
      </c>
      <c r="G2112" s="28">
        <v>224.02</v>
      </c>
      <c r="H2112" s="2">
        <v>9</v>
      </c>
    </row>
    <row r="2113" spans="1:8" ht="45" x14ac:dyDescent="0.2">
      <c r="A2113" s="25" t="s">
        <v>4245</v>
      </c>
      <c r="B2113" s="25"/>
      <c r="C2113" s="26" t="s">
        <v>4246</v>
      </c>
      <c r="D2113" s="27" t="s">
        <v>21</v>
      </c>
      <c r="E2113" s="28">
        <v>691.8</v>
      </c>
      <c r="F2113" s="28">
        <v>26.21</v>
      </c>
      <c r="G2113" s="28">
        <v>718.01</v>
      </c>
      <c r="H2113" s="2">
        <v>9</v>
      </c>
    </row>
    <row r="2114" spans="1:8" ht="45" x14ac:dyDescent="0.2">
      <c r="A2114" s="25" t="s">
        <v>4247</v>
      </c>
      <c r="B2114" s="25"/>
      <c r="C2114" s="26" t="s">
        <v>4248</v>
      </c>
      <c r="D2114" s="27" t="s">
        <v>21</v>
      </c>
      <c r="E2114" s="28">
        <v>7556.79</v>
      </c>
      <c r="F2114" s="28">
        <v>26.21</v>
      </c>
      <c r="G2114" s="28">
        <v>7583</v>
      </c>
      <c r="H2114" s="2">
        <v>9</v>
      </c>
    </row>
    <row r="2115" spans="1:8" ht="45" x14ac:dyDescent="0.2">
      <c r="A2115" s="25" t="s">
        <v>4249</v>
      </c>
      <c r="B2115" s="25"/>
      <c r="C2115" s="26" t="s">
        <v>4250</v>
      </c>
      <c r="D2115" s="27" t="s">
        <v>21</v>
      </c>
      <c r="E2115" s="28">
        <v>2690.46</v>
      </c>
      <c r="F2115" s="28">
        <v>26.21</v>
      </c>
      <c r="G2115" s="28">
        <v>2716.67</v>
      </c>
      <c r="H2115" s="2">
        <v>9</v>
      </c>
    </row>
    <row r="2116" spans="1:8" ht="45" x14ac:dyDescent="0.2">
      <c r="A2116" s="25" t="s">
        <v>4251</v>
      </c>
      <c r="B2116" s="25"/>
      <c r="C2116" s="26" t="s">
        <v>4252</v>
      </c>
      <c r="D2116" s="27" t="s">
        <v>21</v>
      </c>
      <c r="E2116" s="28">
        <v>835.53</v>
      </c>
      <c r="F2116" s="28">
        <v>26.21</v>
      </c>
      <c r="G2116" s="28">
        <v>861.74</v>
      </c>
      <c r="H2116" s="2">
        <v>9</v>
      </c>
    </row>
    <row r="2117" spans="1:8" ht="15" x14ac:dyDescent="0.2">
      <c r="A2117" s="25" t="s">
        <v>4253</v>
      </c>
      <c r="B2117" s="25"/>
      <c r="C2117" s="26" t="s">
        <v>4254</v>
      </c>
      <c r="D2117" s="27"/>
      <c r="E2117" s="28"/>
      <c r="F2117" s="28"/>
      <c r="G2117" s="28"/>
      <c r="H2117" s="2">
        <v>5</v>
      </c>
    </row>
    <row r="2118" spans="1:8" ht="45" x14ac:dyDescent="0.2">
      <c r="A2118" s="25" t="s">
        <v>4255</v>
      </c>
      <c r="B2118" s="25"/>
      <c r="C2118" s="26" t="s">
        <v>4256</v>
      </c>
      <c r="D2118" s="27" t="s">
        <v>21</v>
      </c>
      <c r="E2118" s="28">
        <v>525.88</v>
      </c>
      <c r="F2118" s="28">
        <v>68.489999999999995</v>
      </c>
      <c r="G2118" s="28">
        <v>594.37</v>
      </c>
      <c r="H2118" s="2">
        <v>9</v>
      </c>
    </row>
    <row r="2119" spans="1:8" ht="45" x14ac:dyDescent="0.2">
      <c r="A2119" s="25" t="s">
        <v>4257</v>
      </c>
      <c r="B2119" s="25"/>
      <c r="C2119" s="26" t="s">
        <v>4258</v>
      </c>
      <c r="D2119" s="27" t="s">
        <v>21</v>
      </c>
      <c r="E2119" s="28">
        <v>511.75</v>
      </c>
      <c r="F2119" s="28">
        <v>68.489999999999995</v>
      </c>
      <c r="G2119" s="28">
        <v>580.24</v>
      </c>
      <c r="H2119" s="2">
        <v>9</v>
      </c>
    </row>
    <row r="2120" spans="1:8" ht="45" x14ac:dyDescent="0.2">
      <c r="A2120" s="25" t="s">
        <v>4259</v>
      </c>
      <c r="B2120" s="25"/>
      <c r="C2120" s="26" t="s">
        <v>4260</v>
      </c>
      <c r="D2120" s="27" t="s">
        <v>21</v>
      </c>
      <c r="E2120" s="28">
        <v>692.57</v>
      </c>
      <c r="F2120" s="28">
        <v>68.489999999999995</v>
      </c>
      <c r="G2120" s="28">
        <v>761.06</v>
      </c>
      <c r="H2120" s="2">
        <v>9</v>
      </c>
    </row>
    <row r="2121" spans="1:8" ht="45" x14ac:dyDescent="0.2">
      <c r="A2121" s="25" t="s">
        <v>4261</v>
      </c>
      <c r="B2121" s="25"/>
      <c r="C2121" s="26" t="s">
        <v>4262</v>
      </c>
      <c r="D2121" s="27" t="s">
        <v>21</v>
      </c>
      <c r="E2121" s="28">
        <v>436.16</v>
      </c>
      <c r="F2121" s="28">
        <v>68.489999999999995</v>
      </c>
      <c r="G2121" s="28">
        <v>504.65</v>
      </c>
      <c r="H2121" s="2">
        <v>9</v>
      </c>
    </row>
    <row r="2122" spans="1:8" ht="45" x14ac:dyDescent="0.2">
      <c r="A2122" s="25" t="s">
        <v>4263</v>
      </c>
      <c r="B2122" s="25"/>
      <c r="C2122" s="26" t="s">
        <v>4264</v>
      </c>
      <c r="D2122" s="27" t="s">
        <v>21</v>
      </c>
      <c r="E2122" s="28">
        <v>668.34</v>
      </c>
      <c r="F2122" s="28">
        <v>68.489999999999995</v>
      </c>
      <c r="G2122" s="28">
        <v>736.83</v>
      </c>
      <c r="H2122" s="2">
        <v>9</v>
      </c>
    </row>
    <row r="2123" spans="1:8" ht="30" x14ac:dyDescent="0.2">
      <c r="A2123" s="25" t="s">
        <v>4265</v>
      </c>
      <c r="B2123" s="25"/>
      <c r="C2123" s="26" t="s">
        <v>4266</v>
      </c>
      <c r="D2123" s="27" t="s">
        <v>334</v>
      </c>
      <c r="E2123" s="28">
        <v>32038.17</v>
      </c>
      <c r="F2123" s="28">
        <v>95.5</v>
      </c>
      <c r="G2123" s="28">
        <v>32133.67</v>
      </c>
      <c r="H2123" s="2">
        <v>9</v>
      </c>
    </row>
    <row r="2124" spans="1:8" ht="30" x14ac:dyDescent="0.2">
      <c r="A2124" s="25" t="s">
        <v>4267</v>
      </c>
      <c r="B2124" s="25"/>
      <c r="C2124" s="26" t="s">
        <v>4268</v>
      </c>
      <c r="D2124" s="27"/>
      <c r="E2124" s="28"/>
      <c r="F2124" s="28"/>
      <c r="G2124" s="28"/>
      <c r="H2124" s="2">
        <v>2</v>
      </c>
    </row>
    <row r="2125" spans="1:8" ht="15" x14ac:dyDescent="0.2">
      <c r="A2125" s="25" t="s">
        <v>4269</v>
      </c>
      <c r="B2125" s="25"/>
      <c r="C2125" s="26" t="s">
        <v>4270</v>
      </c>
      <c r="D2125" s="27"/>
      <c r="E2125" s="28"/>
      <c r="F2125" s="28"/>
      <c r="G2125" s="28"/>
      <c r="H2125" s="2">
        <v>5</v>
      </c>
    </row>
    <row r="2126" spans="1:8" ht="30" x14ac:dyDescent="0.2">
      <c r="A2126" s="25" t="s">
        <v>4271</v>
      </c>
      <c r="B2126" s="25"/>
      <c r="C2126" s="26" t="s">
        <v>4272</v>
      </c>
      <c r="D2126" s="27" t="s">
        <v>131</v>
      </c>
      <c r="E2126" s="28">
        <v>6.36</v>
      </c>
      <c r="F2126" s="28">
        <v>20.74</v>
      </c>
      <c r="G2126" s="28">
        <v>27.1</v>
      </c>
      <c r="H2126" s="2">
        <v>9</v>
      </c>
    </row>
    <row r="2127" spans="1:8" ht="30" x14ac:dyDescent="0.2">
      <c r="A2127" s="25" t="s">
        <v>4273</v>
      </c>
      <c r="B2127" s="25"/>
      <c r="C2127" s="26" t="s">
        <v>4274</v>
      </c>
      <c r="D2127" s="27" t="s">
        <v>131</v>
      </c>
      <c r="E2127" s="28">
        <v>9.81</v>
      </c>
      <c r="F2127" s="28">
        <v>24.88</v>
      </c>
      <c r="G2127" s="28">
        <v>34.69</v>
      </c>
      <c r="H2127" s="2">
        <v>9</v>
      </c>
    </row>
    <row r="2128" spans="1:8" ht="30" x14ac:dyDescent="0.2">
      <c r="A2128" s="25" t="s">
        <v>4275</v>
      </c>
      <c r="B2128" s="25"/>
      <c r="C2128" s="26" t="s">
        <v>4276</v>
      </c>
      <c r="D2128" s="27" t="s">
        <v>131</v>
      </c>
      <c r="E2128" s="28">
        <v>14.12</v>
      </c>
      <c r="F2128" s="28">
        <v>29.03</v>
      </c>
      <c r="G2128" s="28">
        <v>43.15</v>
      </c>
      <c r="H2128" s="2">
        <v>9</v>
      </c>
    </row>
    <row r="2129" spans="1:8" ht="30" x14ac:dyDescent="0.2">
      <c r="A2129" s="25" t="s">
        <v>4277</v>
      </c>
      <c r="B2129" s="25"/>
      <c r="C2129" s="26" t="s">
        <v>4278</v>
      </c>
      <c r="D2129" s="27" t="s">
        <v>131</v>
      </c>
      <c r="E2129" s="28">
        <v>16.43</v>
      </c>
      <c r="F2129" s="28">
        <v>33.18</v>
      </c>
      <c r="G2129" s="28">
        <v>49.61</v>
      </c>
      <c r="H2129" s="2">
        <v>9</v>
      </c>
    </row>
    <row r="2130" spans="1:8" ht="30" x14ac:dyDescent="0.2">
      <c r="A2130" s="25" t="s">
        <v>4279</v>
      </c>
      <c r="B2130" s="25"/>
      <c r="C2130" s="26" t="s">
        <v>4280</v>
      </c>
      <c r="D2130" s="27" t="s">
        <v>131</v>
      </c>
      <c r="E2130" s="28">
        <v>21.66</v>
      </c>
      <c r="F2130" s="28">
        <v>37.32</v>
      </c>
      <c r="G2130" s="28">
        <v>58.98</v>
      </c>
      <c r="H2130" s="2">
        <v>9</v>
      </c>
    </row>
    <row r="2131" spans="1:8" ht="30" x14ac:dyDescent="0.2">
      <c r="A2131" s="25" t="s">
        <v>4281</v>
      </c>
      <c r="B2131" s="25"/>
      <c r="C2131" s="26" t="s">
        <v>4282</v>
      </c>
      <c r="D2131" s="27" t="s">
        <v>131</v>
      </c>
      <c r="E2131" s="28">
        <v>35.19</v>
      </c>
      <c r="F2131" s="28">
        <v>41.47</v>
      </c>
      <c r="G2131" s="28">
        <v>76.66</v>
      </c>
      <c r="H2131" s="2">
        <v>9</v>
      </c>
    </row>
    <row r="2132" spans="1:8" ht="30" x14ac:dyDescent="0.2">
      <c r="A2132" s="25" t="s">
        <v>4283</v>
      </c>
      <c r="B2132" s="25"/>
      <c r="C2132" s="26" t="s">
        <v>4284</v>
      </c>
      <c r="D2132" s="27" t="s">
        <v>131</v>
      </c>
      <c r="E2132" s="28">
        <v>44.66</v>
      </c>
      <c r="F2132" s="28">
        <v>45.62</v>
      </c>
      <c r="G2132" s="28">
        <v>90.28</v>
      </c>
      <c r="H2132" s="2">
        <v>9</v>
      </c>
    </row>
    <row r="2133" spans="1:8" ht="30" x14ac:dyDescent="0.2">
      <c r="A2133" s="25" t="s">
        <v>4285</v>
      </c>
      <c r="B2133" s="25"/>
      <c r="C2133" s="26" t="s">
        <v>4286</v>
      </c>
      <c r="D2133" s="27" t="s">
        <v>131</v>
      </c>
      <c r="E2133" s="28">
        <v>73.239999999999995</v>
      </c>
      <c r="F2133" s="28">
        <v>53.91</v>
      </c>
      <c r="G2133" s="28">
        <v>127.15</v>
      </c>
      <c r="H2133" s="2">
        <v>9</v>
      </c>
    </row>
    <row r="2134" spans="1:8" ht="30" x14ac:dyDescent="0.2">
      <c r="A2134" s="25" t="s">
        <v>4287</v>
      </c>
      <c r="B2134" s="25"/>
      <c r="C2134" s="26" t="s">
        <v>4288</v>
      </c>
      <c r="D2134" s="27"/>
      <c r="E2134" s="28"/>
      <c r="F2134" s="28"/>
      <c r="G2134" s="28"/>
      <c r="H2134" s="2">
        <v>5</v>
      </c>
    </row>
    <row r="2135" spans="1:8" ht="30" x14ac:dyDescent="0.2">
      <c r="A2135" s="25" t="s">
        <v>4289</v>
      </c>
      <c r="B2135" s="25"/>
      <c r="C2135" s="26" t="s">
        <v>4290</v>
      </c>
      <c r="D2135" s="27" t="s">
        <v>131</v>
      </c>
      <c r="E2135" s="28">
        <v>9.07</v>
      </c>
      <c r="F2135" s="28">
        <v>24.88</v>
      </c>
      <c r="G2135" s="28">
        <v>33.950000000000003</v>
      </c>
      <c r="H2135" s="2">
        <v>9</v>
      </c>
    </row>
    <row r="2136" spans="1:8" ht="30" x14ac:dyDescent="0.2">
      <c r="A2136" s="25" t="s">
        <v>4291</v>
      </c>
      <c r="B2136" s="25"/>
      <c r="C2136" s="26" t="s">
        <v>4292</v>
      </c>
      <c r="D2136" s="27" t="s">
        <v>131</v>
      </c>
      <c r="E2136" s="28">
        <v>11.84</v>
      </c>
      <c r="F2136" s="28">
        <v>29.03</v>
      </c>
      <c r="G2136" s="28">
        <v>40.869999999999997</v>
      </c>
      <c r="H2136" s="2">
        <v>9</v>
      </c>
    </row>
    <row r="2137" spans="1:8" ht="30" x14ac:dyDescent="0.2">
      <c r="A2137" s="25" t="s">
        <v>4293</v>
      </c>
      <c r="B2137" s="25"/>
      <c r="C2137" s="26" t="s">
        <v>4294</v>
      </c>
      <c r="D2137" s="27" t="s">
        <v>131</v>
      </c>
      <c r="E2137" s="28">
        <v>20.63</v>
      </c>
      <c r="F2137" s="28">
        <v>33.18</v>
      </c>
      <c r="G2137" s="28">
        <v>53.81</v>
      </c>
      <c r="H2137" s="2">
        <v>9</v>
      </c>
    </row>
    <row r="2138" spans="1:8" ht="30" x14ac:dyDescent="0.2">
      <c r="A2138" s="25" t="s">
        <v>4295</v>
      </c>
      <c r="B2138" s="25"/>
      <c r="C2138" s="26" t="s">
        <v>4296</v>
      </c>
      <c r="D2138" s="27" t="s">
        <v>131</v>
      </c>
      <c r="E2138" s="28">
        <v>23.31</v>
      </c>
      <c r="F2138" s="28">
        <v>37.32</v>
      </c>
      <c r="G2138" s="28">
        <v>60.63</v>
      </c>
      <c r="H2138" s="2">
        <v>9</v>
      </c>
    </row>
    <row r="2139" spans="1:8" ht="30" x14ac:dyDescent="0.2">
      <c r="A2139" s="25" t="s">
        <v>4297</v>
      </c>
      <c r="B2139" s="25"/>
      <c r="C2139" s="26" t="s">
        <v>4298</v>
      </c>
      <c r="D2139" s="27" t="s">
        <v>131</v>
      </c>
      <c r="E2139" s="28">
        <v>31.25</v>
      </c>
      <c r="F2139" s="28">
        <v>41.47</v>
      </c>
      <c r="G2139" s="28">
        <v>72.72</v>
      </c>
      <c r="H2139" s="2">
        <v>9</v>
      </c>
    </row>
    <row r="2140" spans="1:8" ht="30" x14ac:dyDescent="0.2">
      <c r="A2140" s="25" t="s">
        <v>4299</v>
      </c>
      <c r="B2140" s="25"/>
      <c r="C2140" s="26" t="s">
        <v>4300</v>
      </c>
      <c r="D2140" s="27" t="s">
        <v>131</v>
      </c>
      <c r="E2140" s="28">
        <v>45.91</v>
      </c>
      <c r="F2140" s="28">
        <v>49.76</v>
      </c>
      <c r="G2140" s="28">
        <v>95.67</v>
      </c>
      <c r="H2140" s="2">
        <v>9</v>
      </c>
    </row>
    <row r="2141" spans="1:8" ht="30" x14ac:dyDescent="0.2">
      <c r="A2141" s="25" t="s">
        <v>4301</v>
      </c>
      <c r="B2141" s="25"/>
      <c r="C2141" s="26" t="s">
        <v>4302</v>
      </c>
      <c r="D2141" s="27" t="s">
        <v>131</v>
      </c>
      <c r="E2141" s="28">
        <v>62.82</v>
      </c>
      <c r="F2141" s="28">
        <v>62.21</v>
      </c>
      <c r="G2141" s="28">
        <v>125.03</v>
      </c>
      <c r="H2141" s="2">
        <v>9</v>
      </c>
    </row>
    <row r="2142" spans="1:8" ht="30" x14ac:dyDescent="0.2">
      <c r="A2142" s="25" t="s">
        <v>4303</v>
      </c>
      <c r="B2142" s="25"/>
      <c r="C2142" s="26" t="s">
        <v>4304</v>
      </c>
      <c r="D2142" s="27" t="s">
        <v>131</v>
      </c>
      <c r="E2142" s="28">
        <v>92.65</v>
      </c>
      <c r="F2142" s="28">
        <v>74.650000000000006</v>
      </c>
      <c r="G2142" s="28">
        <v>167.3</v>
      </c>
      <c r="H2142" s="2">
        <v>9</v>
      </c>
    </row>
    <row r="2143" spans="1:8" ht="30" x14ac:dyDescent="0.2">
      <c r="A2143" s="25" t="s">
        <v>4305</v>
      </c>
      <c r="B2143" s="25"/>
      <c r="C2143" s="26" t="s">
        <v>4306</v>
      </c>
      <c r="D2143" s="27"/>
      <c r="E2143" s="28"/>
      <c r="F2143" s="28"/>
      <c r="G2143" s="28"/>
      <c r="H2143" s="2">
        <v>5</v>
      </c>
    </row>
    <row r="2144" spans="1:8" ht="30" x14ac:dyDescent="0.2">
      <c r="A2144" s="25" t="s">
        <v>4307</v>
      </c>
      <c r="B2144" s="25"/>
      <c r="C2144" s="26" t="s">
        <v>4308</v>
      </c>
      <c r="D2144" s="27" t="s">
        <v>131</v>
      </c>
      <c r="E2144" s="28">
        <v>23.93</v>
      </c>
      <c r="F2144" s="28">
        <v>24.88</v>
      </c>
      <c r="G2144" s="28">
        <v>48.81</v>
      </c>
      <c r="H2144" s="2">
        <v>9</v>
      </c>
    </row>
    <row r="2145" spans="1:8" ht="30" x14ac:dyDescent="0.2">
      <c r="A2145" s="25" t="s">
        <v>4309</v>
      </c>
      <c r="B2145" s="25"/>
      <c r="C2145" s="26" t="s">
        <v>4310</v>
      </c>
      <c r="D2145" s="27" t="s">
        <v>131</v>
      </c>
      <c r="E2145" s="28">
        <v>30.47</v>
      </c>
      <c r="F2145" s="28">
        <v>29.03</v>
      </c>
      <c r="G2145" s="28">
        <v>59.5</v>
      </c>
      <c r="H2145" s="2">
        <v>9</v>
      </c>
    </row>
    <row r="2146" spans="1:8" ht="30" x14ac:dyDescent="0.2">
      <c r="A2146" s="25" t="s">
        <v>4311</v>
      </c>
      <c r="B2146" s="25"/>
      <c r="C2146" s="26" t="s">
        <v>4312</v>
      </c>
      <c r="D2146" s="27" t="s">
        <v>131</v>
      </c>
      <c r="E2146" s="28">
        <v>45.13</v>
      </c>
      <c r="F2146" s="28">
        <v>33.18</v>
      </c>
      <c r="G2146" s="28">
        <v>78.31</v>
      </c>
      <c r="H2146" s="2">
        <v>9</v>
      </c>
    </row>
    <row r="2147" spans="1:8" ht="30" x14ac:dyDescent="0.2">
      <c r="A2147" s="25" t="s">
        <v>4313</v>
      </c>
      <c r="B2147" s="25"/>
      <c r="C2147" s="26" t="s">
        <v>4314</v>
      </c>
      <c r="D2147" s="27" t="s">
        <v>131</v>
      </c>
      <c r="E2147" s="28">
        <v>54.83</v>
      </c>
      <c r="F2147" s="28">
        <v>37.32</v>
      </c>
      <c r="G2147" s="28">
        <v>92.15</v>
      </c>
      <c r="H2147" s="2">
        <v>9</v>
      </c>
    </row>
    <row r="2148" spans="1:8" ht="30" x14ac:dyDescent="0.2">
      <c r="A2148" s="25" t="s">
        <v>4315</v>
      </c>
      <c r="B2148" s="25"/>
      <c r="C2148" s="26" t="s">
        <v>4316</v>
      </c>
      <c r="D2148" s="27" t="s">
        <v>131</v>
      </c>
      <c r="E2148" s="28">
        <v>71.959999999999994</v>
      </c>
      <c r="F2148" s="28">
        <v>41.47</v>
      </c>
      <c r="G2148" s="28">
        <v>113.43</v>
      </c>
      <c r="H2148" s="2">
        <v>9</v>
      </c>
    </row>
    <row r="2149" spans="1:8" ht="30" x14ac:dyDescent="0.2">
      <c r="A2149" s="25" t="s">
        <v>4317</v>
      </c>
      <c r="B2149" s="25"/>
      <c r="C2149" s="26" t="s">
        <v>4318</v>
      </c>
      <c r="D2149" s="27" t="s">
        <v>131</v>
      </c>
      <c r="E2149" s="28">
        <v>99.32</v>
      </c>
      <c r="F2149" s="28">
        <v>49.76</v>
      </c>
      <c r="G2149" s="28">
        <v>149.08000000000001</v>
      </c>
      <c r="H2149" s="2">
        <v>9</v>
      </c>
    </row>
    <row r="2150" spans="1:8" ht="30" x14ac:dyDescent="0.2">
      <c r="A2150" s="25" t="s">
        <v>4319</v>
      </c>
      <c r="B2150" s="25"/>
      <c r="C2150" s="26" t="s">
        <v>4320</v>
      </c>
      <c r="D2150" s="27" t="s">
        <v>131</v>
      </c>
      <c r="E2150" s="28">
        <v>113.09</v>
      </c>
      <c r="F2150" s="28">
        <v>62.21</v>
      </c>
      <c r="G2150" s="28">
        <v>175.3</v>
      </c>
      <c r="H2150" s="2">
        <v>9</v>
      </c>
    </row>
    <row r="2151" spans="1:8" ht="30" x14ac:dyDescent="0.2">
      <c r="A2151" s="25" t="s">
        <v>4321</v>
      </c>
      <c r="B2151" s="25"/>
      <c r="C2151" s="26" t="s">
        <v>4322</v>
      </c>
      <c r="D2151" s="27" t="s">
        <v>131</v>
      </c>
      <c r="E2151" s="28">
        <v>135.87</v>
      </c>
      <c r="F2151" s="28">
        <v>74.650000000000006</v>
      </c>
      <c r="G2151" s="28">
        <v>210.52</v>
      </c>
      <c r="H2151" s="2">
        <v>9</v>
      </c>
    </row>
    <row r="2152" spans="1:8" ht="30" x14ac:dyDescent="0.2">
      <c r="A2152" s="25" t="s">
        <v>4323</v>
      </c>
      <c r="B2152" s="25"/>
      <c r="C2152" s="26" t="s">
        <v>4324</v>
      </c>
      <c r="D2152" s="27"/>
      <c r="E2152" s="28"/>
      <c r="F2152" s="28"/>
      <c r="G2152" s="28"/>
      <c r="H2152" s="2">
        <v>5</v>
      </c>
    </row>
    <row r="2153" spans="1:8" ht="30" x14ac:dyDescent="0.2">
      <c r="A2153" s="25" t="s">
        <v>4325</v>
      </c>
      <c r="B2153" s="25"/>
      <c r="C2153" s="26" t="s">
        <v>4326</v>
      </c>
      <c r="D2153" s="27" t="s">
        <v>131</v>
      </c>
      <c r="E2153" s="28">
        <v>22.17</v>
      </c>
      <c r="F2153" s="28">
        <v>20.74</v>
      </c>
      <c r="G2153" s="28">
        <v>42.91</v>
      </c>
      <c r="H2153" s="2">
        <v>9</v>
      </c>
    </row>
    <row r="2154" spans="1:8" ht="30" x14ac:dyDescent="0.2">
      <c r="A2154" s="25" t="s">
        <v>4327</v>
      </c>
      <c r="B2154" s="25"/>
      <c r="C2154" s="26" t="s">
        <v>4328</v>
      </c>
      <c r="D2154" s="27" t="s">
        <v>131</v>
      </c>
      <c r="E2154" s="28">
        <v>28.78</v>
      </c>
      <c r="F2154" s="28">
        <v>24.88</v>
      </c>
      <c r="G2154" s="28">
        <v>53.66</v>
      </c>
      <c r="H2154" s="2">
        <v>9</v>
      </c>
    </row>
    <row r="2155" spans="1:8" ht="30" x14ac:dyDescent="0.2">
      <c r="A2155" s="25" t="s">
        <v>4329</v>
      </c>
      <c r="B2155" s="25"/>
      <c r="C2155" s="26" t="s">
        <v>4330</v>
      </c>
      <c r="D2155" s="27" t="s">
        <v>131</v>
      </c>
      <c r="E2155" s="28">
        <v>36.21</v>
      </c>
      <c r="F2155" s="28">
        <v>29.03</v>
      </c>
      <c r="G2155" s="28">
        <v>65.239999999999995</v>
      </c>
      <c r="H2155" s="2">
        <v>9</v>
      </c>
    </row>
    <row r="2156" spans="1:8" ht="30" x14ac:dyDescent="0.2">
      <c r="A2156" s="25" t="s">
        <v>4331</v>
      </c>
      <c r="B2156" s="25"/>
      <c r="C2156" s="26" t="s">
        <v>4332</v>
      </c>
      <c r="D2156" s="27" t="s">
        <v>131</v>
      </c>
      <c r="E2156" s="28">
        <v>53.32</v>
      </c>
      <c r="F2156" s="28">
        <v>33.18</v>
      </c>
      <c r="G2156" s="28">
        <v>86.5</v>
      </c>
      <c r="H2156" s="2">
        <v>9</v>
      </c>
    </row>
    <row r="2157" spans="1:8" ht="30" x14ac:dyDescent="0.2">
      <c r="A2157" s="25" t="s">
        <v>4333</v>
      </c>
      <c r="B2157" s="25"/>
      <c r="C2157" s="26" t="s">
        <v>4334</v>
      </c>
      <c r="D2157" s="27" t="s">
        <v>131</v>
      </c>
      <c r="E2157" s="28">
        <v>60.43</v>
      </c>
      <c r="F2157" s="28">
        <v>37.32</v>
      </c>
      <c r="G2157" s="28">
        <v>97.75</v>
      </c>
      <c r="H2157" s="2">
        <v>9</v>
      </c>
    </row>
    <row r="2158" spans="1:8" ht="30" x14ac:dyDescent="0.2">
      <c r="A2158" s="25" t="s">
        <v>4335</v>
      </c>
      <c r="B2158" s="25"/>
      <c r="C2158" s="26" t="s">
        <v>4336</v>
      </c>
      <c r="D2158" s="27" t="s">
        <v>131</v>
      </c>
      <c r="E2158" s="28">
        <v>80.81</v>
      </c>
      <c r="F2158" s="28">
        <v>41.47</v>
      </c>
      <c r="G2158" s="28">
        <v>122.28</v>
      </c>
      <c r="H2158" s="2">
        <v>9</v>
      </c>
    </row>
    <row r="2159" spans="1:8" ht="30" x14ac:dyDescent="0.2">
      <c r="A2159" s="25" t="s">
        <v>4337</v>
      </c>
      <c r="B2159" s="25"/>
      <c r="C2159" s="26" t="s">
        <v>4338</v>
      </c>
      <c r="D2159" s="27" t="s">
        <v>131</v>
      </c>
      <c r="E2159" s="28">
        <v>124.7</v>
      </c>
      <c r="F2159" s="28">
        <v>49.76</v>
      </c>
      <c r="G2159" s="28">
        <v>174.46</v>
      </c>
      <c r="H2159" s="2">
        <v>9</v>
      </c>
    </row>
    <row r="2160" spans="1:8" ht="30" x14ac:dyDescent="0.2">
      <c r="A2160" s="25" t="s">
        <v>4339</v>
      </c>
      <c r="B2160" s="25"/>
      <c r="C2160" s="26" t="s">
        <v>4340</v>
      </c>
      <c r="D2160" s="27" t="s">
        <v>131</v>
      </c>
      <c r="E2160" s="28">
        <v>149.47</v>
      </c>
      <c r="F2160" s="28">
        <v>62.21</v>
      </c>
      <c r="G2160" s="28">
        <v>211.68</v>
      </c>
      <c r="H2160" s="2">
        <v>9</v>
      </c>
    </row>
    <row r="2161" spans="1:8" ht="30" x14ac:dyDescent="0.2">
      <c r="A2161" s="25" t="s">
        <v>4341</v>
      </c>
      <c r="B2161" s="25"/>
      <c r="C2161" s="26" t="s">
        <v>4342</v>
      </c>
      <c r="D2161" s="27" t="s">
        <v>131</v>
      </c>
      <c r="E2161" s="28">
        <v>198.86</v>
      </c>
      <c r="F2161" s="28">
        <v>74.650000000000006</v>
      </c>
      <c r="G2161" s="28">
        <v>273.51</v>
      </c>
      <c r="H2161" s="2">
        <v>9</v>
      </c>
    </row>
    <row r="2162" spans="1:8" ht="15" x14ac:dyDescent="0.2">
      <c r="A2162" s="25" t="s">
        <v>4343</v>
      </c>
      <c r="B2162" s="25"/>
      <c r="C2162" s="26" t="s">
        <v>4344</v>
      </c>
      <c r="D2162" s="27"/>
      <c r="E2162" s="28"/>
      <c r="F2162" s="28"/>
      <c r="G2162" s="28"/>
      <c r="H2162" s="2">
        <v>5</v>
      </c>
    </row>
    <row r="2163" spans="1:8" ht="30" x14ac:dyDescent="0.2">
      <c r="A2163" s="25" t="s">
        <v>4345</v>
      </c>
      <c r="B2163" s="25"/>
      <c r="C2163" s="26" t="s">
        <v>4346</v>
      </c>
      <c r="D2163" s="27" t="s">
        <v>334</v>
      </c>
      <c r="E2163" s="28">
        <v>9.42</v>
      </c>
      <c r="F2163" s="28">
        <v>10.37</v>
      </c>
      <c r="G2163" s="28">
        <v>19.79</v>
      </c>
      <c r="H2163" s="2">
        <v>9</v>
      </c>
    </row>
    <row r="2164" spans="1:8" ht="15" x14ac:dyDescent="0.2">
      <c r="A2164" s="25" t="s">
        <v>4347</v>
      </c>
      <c r="B2164" s="25"/>
      <c r="C2164" s="26" t="s">
        <v>4348</v>
      </c>
      <c r="D2164" s="27" t="s">
        <v>131</v>
      </c>
      <c r="E2164" s="28">
        <v>6.67</v>
      </c>
      <c r="F2164" s="28">
        <v>2.0699999999999998</v>
      </c>
      <c r="G2164" s="28">
        <v>8.74</v>
      </c>
      <c r="H2164" s="2">
        <v>9</v>
      </c>
    </row>
    <row r="2165" spans="1:8" ht="15" x14ac:dyDescent="0.2">
      <c r="A2165" s="25" t="s">
        <v>4349</v>
      </c>
      <c r="B2165" s="25"/>
      <c r="C2165" s="26" t="s">
        <v>4350</v>
      </c>
      <c r="D2165" s="27" t="s">
        <v>21</v>
      </c>
      <c r="E2165" s="28">
        <v>1.07</v>
      </c>
      <c r="F2165" s="28">
        <v>6.22</v>
      </c>
      <c r="G2165" s="28">
        <v>7.29</v>
      </c>
      <c r="H2165" s="2">
        <v>9</v>
      </c>
    </row>
    <row r="2166" spans="1:8" ht="15" x14ac:dyDescent="0.2">
      <c r="A2166" s="25" t="s">
        <v>4351</v>
      </c>
      <c r="B2166" s="25"/>
      <c r="C2166" s="26" t="s">
        <v>4352</v>
      </c>
      <c r="D2166" s="27" t="s">
        <v>21</v>
      </c>
      <c r="E2166" s="28">
        <v>3.14</v>
      </c>
      <c r="F2166" s="28">
        <v>7.45</v>
      </c>
      <c r="G2166" s="28">
        <v>10.59</v>
      </c>
      <c r="H2166" s="2">
        <v>9</v>
      </c>
    </row>
    <row r="2167" spans="1:8" ht="15" x14ac:dyDescent="0.2">
      <c r="A2167" s="25" t="s">
        <v>4353</v>
      </c>
      <c r="B2167" s="25"/>
      <c r="C2167" s="26" t="s">
        <v>4354</v>
      </c>
      <c r="D2167" s="27" t="s">
        <v>21</v>
      </c>
      <c r="E2167" s="28">
        <v>2.2999999999999998</v>
      </c>
      <c r="F2167" s="28">
        <v>7.45</v>
      </c>
      <c r="G2167" s="28">
        <v>9.75</v>
      </c>
      <c r="H2167" s="2">
        <v>9</v>
      </c>
    </row>
    <row r="2168" spans="1:8" ht="15" x14ac:dyDescent="0.2">
      <c r="A2168" s="25" t="s">
        <v>4355</v>
      </c>
      <c r="B2168" s="25"/>
      <c r="C2168" s="26" t="s">
        <v>4356</v>
      </c>
      <c r="D2168" s="27" t="s">
        <v>21</v>
      </c>
      <c r="E2168" s="28">
        <v>2.64</v>
      </c>
      <c r="F2168" s="28">
        <v>6.22</v>
      </c>
      <c r="G2168" s="28">
        <v>8.86</v>
      </c>
      <c r="H2168" s="2">
        <v>9</v>
      </c>
    </row>
    <row r="2169" spans="1:8" ht="30" x14ac:dyDescent="0.2">
      <c r="A2169" s="25" t="s">
        <v>4357</v>
      </c>
      <c r="B2169" s="25"/>
      <c r="C2169" s="26" t="s">
        <v>4358</v>
      </c>
      <c r="D2169" s="27" t="s">
        <v>131</v>
      </c>
      <c r="E2169" s="28">
        <v>5.54</v>
      </c>
      <c r="F2169" s="28">
        <v>12.44</v>
      </c>
      <c r="G2169" s="28">
        <v>17.98</v>
      </c>
      <c r="H2169" s="2">
        <v>9</v>
      </c>
    </row>
    <row r="2170" spans="1:8" ht="30" x14ac:dyDescent="0.2">
      <c r="A2170" s="25" t="s">
        <v>4359</v>
      </c>
      <c r="B2170" s="25"/>
      <c r="C2170" s="26" t="s">
        <v>4360</v>
      </c>
      <c r="D2170" s="27" t="s">
        <v>131</v>
      </c>
      <c r="E2170" s="28">
        <v>9.76</v>
      </c>
      <c r="F2170" s="28">
        <v>5.83</v>
      </c>
      <c r="G2170" s="28">
        <v>15.59</v>
      </c>
      <c r="H2170" s="2">
        <v>9</v>
      </c>
    </row>
    <row r="2171" spans="1:8" ht="30" x14ac:dyDescent="0.2">
      <c r="A2171" s="25" t="s">
        <v>4361</v>
      </c>
      <c r="B2171" s="25"/>
      <c r="C2171" s="26" t="s">
        <v>4362</v>
      </c>
      <c r="D2171" s="27" t="s">
        <v>131</v>
      </c>
      <c r="E2171" s="28">
        <v>5.13</v>
      </c>
      <c r="F2171" s="28">
        <v>5.83</v>
      </c>
      <c r="G2171" s="28">
        <v>10.96</v>
      </c>
      <c r="H2171" s="2">
        <v>9</v>
      </c>
    </row>
    <row r="2172" spans="1:8" ht="30" x14ac:dyDescent="0.2">
      <c r="A2172" s="25" t="s">
        <v>4363</v>
      </c>
      <c r="B2172" s="25"/>
      <c r="C2172" s="26" t="s">
        <v>4364</v>
      </c>
      <c r="D2172" s="27" t="s">
        <v>131</v>
      </c>
      <c r="E2172" s="28">
        <v>9.34</v>
      </c>
      <c r="F2172" s="28">
        <v>5.83</v>
      </c>
      <c r="G2172" s="28">
        <v>15.17</v>
      </c>
      <c r="H2172" s="2">
        <v>9</v>
      </c>
    </row>
    <row r="2173" spans="1:8" ht="30" x14ac:dyDescent="0.2">
      <c r="A2173" s="25" t="s">
        <v>4365</v>
      </c>
      <c r="B2173" s="25"/>
      <c r="C2173" s="26" t="s">
        <v>4366</v>
      </c>
      <c r="D2173" s="27" t="s">
        <v>131</v>
      </c>
      <c r="E2173" s="28">
        <v>43.95</v>
      </c>
      <c r="F2173" s="28">
        <v>10.37</v>
      </c>
      <c r="G2173" s="28">
        <v>54.32</v>
      </c>
      <c r="H2173" s="2">
        <v>9</v>
      </c>
    </row>
    <row r="2174" spans="1:8" ht="30" x14ac:dyDescent="0.2">
      <c r="A2174" s="25" t="s">
        <v>4367</v>
      </c>
      <c r="B2174" s="25"/>
      <c r="C2174" s="26" t="s">
        <v>4368</v>
      </c>
      <c r="D2174" s="27" t="s">
        <v>131</v>
      </c>
      <c r="E2174" s="28">
        <v>75.650000000000006</v>
      </c>
      <c r="F2174" s="28">
        <v>10.37</v>
      </c>
      <c r="G2174" s="28">
        <v>86.02</v>
      </c>
      <c r="H2174" s="2">
        <v>9</v>
      </c>
    </row>
    <row r="2175" spans="1:8" ht="15" x14ac:dyDescent="0.2">
      <c r="A2175" s="25" t="s">
        <v>4369</v>
      </c>
      <c r="B2175" s="25"/>
      <c r="C2175" s="26" t="s">
        <v>4370</v>
      </c>
      <c r="D2175" s="27" t="s">
        <v>131</v>
      </c>
      <c r="E2175" s="28">
        <v>44.54</v>
      </c>
      <c r="F2175" s="28">
        <v>10.37</v>
      </c>
      <c r="G2175" s="28">
        <v>54.91</v>
      </c>
      <c r="H2175" s="2">
        <v>9</v>
      </c>
    </row>
    <row r="2176" spans="1:8" ht="30" x14ac:dyDescent="0.2">
      <c r="A2176" s="25" t="s">
        <v>4371</v>
      </c>
      <c r="B2176" s="25"/>
      <c r="C2176" s="26" t="s">
        <v>4372</v>
      </c>
      <c r="D2176" s="27" t="s">
        <v>131</v>
      </c>
      <c r="E2176" s="28">
        <v>70.69</v>
      </c>
      <c r="F2176" s="28">
        <v>12.44</v>
      </c>
      <c r="G2176" s="28">
        <v>83.13</v>
      </c>
      <c r="H2176" s="2">
        <v>9</v>
      </c>
    </row>
    <row r="2177" spans="1:8" ht="30" x14ac:dyDescent="0.2">
      <c r="A2177" s="25" t="s">
        <v>4373</v>
      </c>
      <c r="B2177" s="25"/>
      <c r="C2177" s="26" t="s">
        <v>4374</v>
      </c>
      <c r="D2177" s="27" t="s">
        <v>131</v>
      </c>
      <c r="E2177" s="28">
        <v>109.2</v>
      </c>
      <c r="F2177" s="28">
        <v>14.51</v>
      </c>
      <c r="G2177" s="28">
        <v>123.71</v>
      </c>
      <c r="H2177" s="2">
        <v>9</v>
      </c>
    </row>
    <row r="2178" spans="1:8" ht="30" x14ac:dyDescent="0.2">
      <c r="A2178" s="25" t="s">
        <v>4375</v>
      </c>
      <c r="B2178" s="25"/>
      <c r="C2178" s="26" t="s">
        <v>4376</v>
      </c>
      <c r="D2178" s="27" t="s">
        <v>131</v>
      </c>
      <c r="E2178" s="28">
        <v>130.51</v>
      </c>
      <c r="F2178" s="28">
        <v>16.59</v>
      </c>
      <c r="G2178" s="28">
        <v>147.1</v>
      </c>
      <c r="H2178" s="2">
        <v>9</v>
      </c>
    </row>
    <row r="2179" spans="1:8" ht="30" x14ac:dyDescent="0.2">
      <c r="A2179" s="25" t="s">
        <v>4377</v>
      </c>
      <c r="B2179" s="25"/>
      <c r="C2179" s="26" t="s">
        <v>4378</v>
      </c>
      <c r="D2179" s="27" t="s">
        <v>21</v>
      </c>
      <c r="E2179" s="28">
        <v>10.41</v>
      </c>
      <c r="F2179" s="28">
        <v>1.69</v>
      </c>
      <c r="G2179" s="28">
        <v>12.1</v>
      </c>
      <c r="H2179" s="2">
        <v>9</v>
      </c>
    </row>
    <row r="2180" spans="1:8" ht="30" x14ac:dyDescent="0.2">
      <c r="A2180" s="25" t="s">
        <v>4379</v>
      </c>
      <c r="B2180" s="25"/>
      <c r="C2180" s="26" t="s">
        <v>4380</v>
      </c>
      <c r="D2180" s="27" t="s">
        <v>21</v>
      </c>
      <c r="E2180" s="28">
        <v>11.82</v>
      </c>
      <c r="F2180" s="28">
        <v>1.69</v>
      </c>
      <c r="G2180" s="28">
        <v>13.51</v>
      </c>
      <c r="H2180" s="2">
        <v>9</v>
      </c>
    </row>
    <row r="2181" spans="1:8" ht="30" x14ac:dyDescent="0.2">
      <c r="A2181" s="25" t="s">
        <v>4381</v>
      </c>
      <c r="B2181" s="25"/>
      <c r="C2181" s="26" t="s">
        <v>4382</v>
      </c>
      <c r="D2181" s="27" t="s">
        <v>21</v>
      </c>
      <c r="E2181" s="28">
        <v>11.64</v>
      </c>
      <c r="F2181" s="28">
        <v>1.69</v>
      </c>
      <c r="G2181" s="28">
        <v>13.33</v>
      </c>
      <c r="H2181" s="2">
        <v>9</v>
      </c>
    </row>
    <row r="2182" spans="1:8" ht="30" x14ac:dyDescent="0.2">
      <c r="A2182" s="25" t="s">
        <v>4383</v>
      </c>
      <c r="B2182" s="25"/>
      <c r="C2182" s="26" t="s">
        <v>4384</v>
      </c>
      <c r="D2182" s="27" t="s">
        <v>21</v>
      </c>
      <c r="E2182" s="28">
        <v>4.47</v>
      </c>
      <c r="F2182" s="28">
        <v>4.1500000000000004</v>
      </c>
      <c r="G2182" s="28">
        <v>8.6199999999999992</v>
      </c>
      <c r="H2182" s="2">
        <v>9</v>
      </c>
    </row>
    <row r="2183" spans="1:8" ht="15" x14ac:dyDescent="0.2">
      <c r="A2183" s="25" t="s">
        <v>4385</v>
      </c>
      <c r="B2183" s="25"/>
      <c r="C2183" s="26" t="s">
        <v>4386</v>
      </c>
      <c r="D2183" s="27" t="s">
        <v>21</v>
      </c>
      <c r="E2183" s="28">
        <v>10.8</v>
      </c>
      <c r="F2183" s="28">
        <v>4.1500000000000004</v>
      </c>
      <c r="G2183" s="28">
        <v>14.95</v>
      </c>
      <c r="H2183" s="2">
        <v>9</v>
      </c>
    </row>
    <row r="2184" spans="1:8" ht="15" x14ac:dyDescent="0.2">
      <c r="A2184" s="25" t="s">
        <v>4387</v>
      </c>
      <c r="B2184" s="25"/>
      <c r="C2184" s="26" t="s">
        <v>4388</v>
      </c>
      <c r="D2184" s="27"/>
      <c r="E2184" s="28"/>
      <c r="F2184" s="28"/>
      <c r="G2184" s="28"/>
      <c r="H2184" s="2">
        <v>5</v>
      </c>
    </row>
    <row r="2185" spans="1:8" ht="30" x14ac:dyDescent="0.2">
      <c r="A2185" s="25" t="s">
        <v>4389</v>
      </c>
      <c r="B2185" s="25"/>
      <c r="C2185" s="26" t="s">
        <v>4390</v>
      </c>
      <c r="D2185" s="27" t="s">
        <v>131</v>
      </c>
      <c r="E2185" s="28">
        <v>51.08</v>
      </c>
      <c r="F2185" s="28">
        <v>12.44</v>
      </c>
      <c r="G2185" s="28">
        <v>63.52</v>
      </c>
      <c r="H2185" s="2">
        <v>9</v>
      </c>
    </row>
    <row r="2186" spans="1:8" ht="30" x14ac:dyDescent="0.2">
      <c r="A2186" s="25" t="s">
        <v>4391</v>
      </c>
      <c r="B2186" s="25"/>
      <c r="C2186" s="26" t="s">
        <v>4392</v>
      </c>
      <c r="D2186" s="27" t="s">
        <v>131</v>
      </c>
      <c r="E2186" s="28">
        <v>76.66</v>
      </c>
      <c r="F2186" s="28">
        <v>12.44</v>
      </c>
      <c r="G2186" s="28">
        <v>89.1</v>
      </c>
      <c r="H2186" s="2">
        <v>9</v>
      </c>
    </row>
    <row r="2187" spans="1:8" ht="30" x14ac:dyDescent="0.2">
      <c r="A2187" s="25" t="s">
        <v>4393</v>
      </c>
      <c r="B2187" s="25"/>
      <c r="C2187" s="26" t="s">
        <v>4394</v>
      </c>
      <c r="D2187" s="27" t="s">
        <v>21</v>
      </c>
      <c r="E2187" s="28">
        <v>52.08</v>
      </c>
      <c r="F2187" s="28">
        <v>12.86</v>
      </c>
      <c r="G2187" s="28">
        <v>64.94</v>
      </c>
      <c r="H2187" s="2">
        <v>9</v>
      </c>
    </row>
    <row r="2188" spans="1:8" ht="30" x14ac:dyDescent="0.2">
      <c r="A2188" s="25" t="s">
        <v>4395</v>
      </c>
      <c r="B2188" s="25"/>
      <c r="C2188" s="26" t="s">
        <v>4396</v>
      </c>
      <c r="D2188" s="27" t="s">
        <v>21</v>
      </c>
      <c r="E2188" s="28">
        <v>144.97</v>
      </c>
      <c r="F2188" s="28">
        <v>24.88</v>
      </c>
      <c r="G2188" s="28">
        <v>169.85</v>
      </c>
      <c r="H2188" s="2">
        <v>9</v>
      </c>
    </row>
    <row r="2189" spans="1:8" ht="30" x14ac:dyDescent="0.2">
      <c r="A2189" s="25" t="s">
        <v>4397</v>
      </c>
      <c r="B2189" s="25"/>
      <c r="C2189" s="26" t="s">
        <v>4398</v>
      </c>
      <c r="D2189" s="27" t="s">
        <v>21</v>
      </c>
      <c r="E2189" s="28">
        <v>219.49</v>
      </c>
      <c r="F2189" s="28">
        <v>24.88</v>
      </c>
      <c r="G2189" s="28">
        <v>244.37</v>
      </c>
      <c r="H2189" s="2">
        <v>9</v>
      </c>
    </row>
    <row r="2190" spans="1:8" ht="30" x14ac:dyDescent="0.2">
      <c r="A2190" s="25" t="s">
        <v>4399</v>
      </c>
      <c r="B2190" s="25"/>
      <c r="C2190" s="26" t="s">
        <v>4400</v>
      </c>
      <c r="D2190" s="27" t="s">
        <v>21</v>
      </c>
      <c r="E2190" s="28">
        <v>191.98</v>
      </c>
      <c r="F2190" s="28">
        <v>7.91</v>
      </c>
      <c r="G2190" s="28">
        <v>199.89</v>
      </c>
      <c r="H2190" s="2">
        <v>9</v>
      </c>
    </row>
    <row r="2191" spans="1:8" ht="30" x14ac:dyDescent="0.2">
      <c r="A2191" s="25" t="s">
        <v>4401</v>
      </c>
      <c r="B2191" s="25"/>
      <c r="C2191" s="26" t="s">
        <v>4402</v>
      </c>
      <c r="D2191" s="27" t="s">
        <v>21</v>
      </c>
      <c r="E2191" s="28">
        <v>229.11</v>
      </c>
      <c r="F2191" s="28">
        <v>7.91</v>
      </c>
      <c r="G2191" s="28">
        <v>237.02</v>
      </c>
      <c r="H2191" s="2">
        <v>9</v>
      </c>
    </row>
    <row r="2192" spans="1:8" ht="30" x14ac:dyDescent="0.2">
      <c r="A2192" s="25" t="s">
        <v>4403</v>
      </c>
      <c r="B2192" s="25"/>
      <c r="C2192" s="26" t="s">
        <v>4404</v>
      </c>
      <c r="D2192" s="27" t="s">
        <v>21</v>
      </c>
      <c r="E2192" s="28">
        <v>371.8</v>
      </c>
      <c r="F2192" s="28">
        <v>7.91</v>
      </c>
      <c r="G2192" s="28">
        <v>379.71</v>
      </c>
      <c r="H2192" s="2">
        <v>9</v>
      </c>
    </row>
    <row r="2193" spans="1:8" ht="15" x14ac:dyDescent="0.2">
      <c r="A2193" s="25" t="s">
        <v>4405</v>
      </c>
      <c r="B2193" s="25"/>
      <c r="C2193" s="26" t="s">
        <v>4406</v>
      </c>
      <c r="D2193" s="27" t="s">
        <v>21</v>
      </c>
      <c r="E2193" s="28">
        <v>9.09</v>
      </c>
      <c r="F2193" s="28">
        <v>0.84</v>
      </c>
      <c r="G2193" s="28">
        <v>9.93</v>
      </c>
      <c r="H2193" s="2">
        <v>9</v>
      </c>
    </row>
    <row r="2194" spans="1:8" ht="15" x14ac:dyDescent="0.2">
      <c r="A2194" s="25" t="s">
        <v>4407</v>
      </c>
      <c r="B2194" s="25"/>
      <c r="C2194" s="26" t="s">
        <v>4408</v>
      </c>
      <c r="D2194" s="27"/>
      <c r="E2194" s="28"/>
      <c r="F2194" s="28"/>
      <c r="G2194" s="28"/>
      <c r="H2194" s="2">
        <v>5</v>
      </c>
    </row>
    <row r="2195" spans="1:8" ht="30" x14ac:dyDescent="0.2">
      <c r="A2195" s="25" t="s">
        <v>4409</v>
      </c>
      <c r="B2195" s="25"/>
      <c r="C2195" s="26" t="s">
        <v>4410</v>
      </c>
      <c r="D2195" s="27" t="s">
        <v>131</v>
      </c>
      <c r="E2195" s="28">
        <v>290.69</v>
      </c>
      <c r="F2195" s="28">
        <v>12.44</v>
      </c>
      <c r="G2195" s="28">
        <v>303.13</v>
      </c>
      <c r="H2195" s="2">
        <v>9</v>
      </c>
    </row>
    <row r="2196" spans="1:8" ht="30" x14ac:dyDescent="0.2">
      <c r="A2196" s="25" t="s">
        <v>4411</v>
      </c>
      <c r="B2196" s="25"/>
      <c r="C2196" s="26" t="s">
        <v>4412</v>
      </c>
      <c r="D2196" s="27" t="s">
        <v>131</v>
      </c>
      <c r="E2196" s="28">
        <v>297.58</v>
      </c>
      <c r="F2196" s="28">
        <v>12.44</v>
      </c>
      <c r="G2196" s="28">
        <v>310.02</v>
      </c>
      <c r="H2196" s="2">
        <v>9</v>
      </c>
    </row>
    <row r="2197" spans="1:8" ht="30" x14ac:dyDescent="0.2">
      <c r="A2197" s="25" t="s">
        <v>4413</v>
      </c>
      <c r="B2197" s="25"/>
      <c r="C2197" s="26" t="s">
        <v>4414</v>
      </c>
      <c r="D2197" s="27" t="s">
        <v>131</v>
      </c>
      <c r="E2197" s="28">
        <v>350.56</v>
      </c>
      <c r="F2197" s="28">
        <v>12.44</v>
      </c>
      <c r="G2197" s="28">
        <v>363</v>
      </c>
      <c r="H2197" s="2">
        <v>9</v>
      </c>
    </row>
    <row r="2198" spans="1:8" ht="30" x14ac:dyDescent="0.2">
      <c r="A2198" s="25" t="s">
        <v>4415</v>
      </c>
      <c r="B2198" s="25"/>
      <c r="C2198" s="26" t="s">
        <v>4416</v>
      </c>
      <c r="D2198" s="27" t="s">
        <v>131</v>
      </c>
      <c r="E2198" s="28">
        <v>323.25</v>
      </c>
      <c r="F2198" s="28">
        <v>12.44</v>
      </c>
      <c r="G2198" s="28">
        <v>335.69</v>
      </c>
      <c r="H2198" s="2">
        <v>9</v>
      </c>
    </row>
    <row r="2199" spans="1:8" ht="30" x14ac:dyDescent="0.2">
      <c r="A2199" s="25" t="s">
        <v>4417</v>
      </c>
      <c r="B2199" s="25"/>
      <c r="C2199" s="26" t="s">
        <v>4418</v>
      </c>
      <c r="D2199" s="27" t="s">
        <v>131</v>
      </c>
      <c r="E2199" s="28">
        <v>403.49</v>
      </c>
      <c r="F2199" s="28">
        <v>12.44</v>
      </c>
      <c r="G2199" s="28">
        <v>415.93</v>
      </c>
      <c r="H2199" s="2">
        <v>9</v>
      </c>
    </row>
    <row r="2200" spans="1:8" ht="15" x14ac:dyDescent="0.2">
      <c r="A2200" s="25" t="s">
        <v>4419</v>
      </c>
      <c r="B2200" s="25"/>
      <c r="C2200" s="26" t="s">
        <v>4420</v>
      </c>
      <c r="D2200" s="27"/>
      <c r="E2200" s="28"/>
      <c r="F2200" s="28"/>
      <c r="G2200" s="28"/>
      <c r="H2200" s="2">
        <v>5</v>
      </c>
    </row>
    <row r="2201" spans="1:8" ht="30" x14ac:dyDescent="0.2">
      <c r="A2201" s="25" t="s">
        <v>4421</v>
      </c>
      <c r="B2201" s="25"/>
      <c r="C2201" s="26" t="s">
        <v>4422</v>
      </c>
      <c r="D2201" s="27" t="s">
        <v>131</v>
      </c>
      <c r="E2201" s="28">
        <v>7.94</v>
      </c>
      <c r="F2201" s="28">
        <v>1.65</v>
      </c>
      <c r="G2201" s="28">
        <v>9.59</v>
      </c>
      <c r="H2201" s="2">
        <v>9</v>
      </c>
    </row>
    <row r="2202" spans="1:8" ht="30" x14ac:dyDescent="0.2">
      <c r="A2202" s="25" t="s">
        <v>4423</v>
      </c>
      <c r="B2202" s="25"/>
      <c r="C2202" s="26" t="s">
        <v>4424</v>
      </c>
      <c r="D2202" s="27" t="s">
        <v>131</v>
      </c>
      <c r="E2202" s="28">
        <v>9.94</v>
      </c>
      <c r="F2202" s="28">
        <v>1.65</v>
      </c>
      <c r="G2202" s="28">
        <v>11.59</v>
      </c>
      <c r="H2202" s="2">
        <v>9</v>
      </c>
    </row>
    <row r="2203" spans="1:8" ht="30" x14ac:dyDescent="0.2">
      <c r="A2203" s="25" t="s">
        <v>4425</v>
      </c>
      <c r="B2203" s="25"/>
      <c r="C2203" s="26" t="s">
        <v>4426</v>
      </c>
      <c r="D2203" s="27" t="s">
        <v>131</v>
      </c>
      <c r="E2203" s="28">
        <v>12.03</v>
      </c>
      <c r="F2203" s="28">
        <v>1.65</v>
      </c>
      <c r="G2203" s="28">
        <v>13.68</v>
      </c>
      <c r="H2203" s="2">
        <v>9</v>
      </c>
    </row>
    <row r="2204" spans="1:8" ht="30" x14ac:dyDescent="0.2">
      <c r="A2204" s="25" t="s">
        <v>4427</v>
      </c>
      <c r="B2204" s="25"/>
      <c r="C2204" s="26" t="s">
        <v>4428</v>
      </c>
      <c r="D2204" s="27" t="s">
        <v>131</v>
      </c>
      <c r="E2204" s="28">
        <v>19.899999999999999</v>
      </c>
      <c r="F2204" s="28">
        <v>1.65</v>
      </c>
      <c r="G2204" s="28">
        <v>21.55</v>
      </c>
      <c r="H2204" s="2">
        <v>9</v>
      </c>
    </row>
    <row r="2205" spans="1:8" ht="30" x14ac:dyDescent="0.2">
      <c r="A2205" s="25" t="s">
        <v>4429</v>
      </c>
      <c r="B2205" s="25"/>
      <c r="C2205" s="26" t="s">
        <v>4430</v>
      </c>
      <c r="D2205" s="27" t="s">
        <v>131</v>
      </c>
      <c r="E2205" s="28">
        <v>26.86</v>
      </c>
      <c r="F2205" s="28">
        <v>1.65</v>
      </c>
      <c r="G2205" s="28">
        <v>28.51</v>
      </c>
      <c r="H2205" s="2">
        <v>9</v>
      </c>
    </row>
    <row r="2206" spans="1:8" ht="30" x14ac:dyDescent="0.2">
      <c r="A2206" s="25" t="s">
        <v>4431</v>
      </c>
      <c r="B2206" s="25"/>
      <c r="C2206" s="26" t="s">
        <v>4432</v>
      </c>
      <c r="D2206" s="27" t="s">
        <v>131</v>
      </c>
      <c r="E2206" s="28">
        <v>38.409999999999997</v>
      </c>
      <c r="F2206" s="28">
        <v>1.65</v>
      </c>
      <c r="G2206" s="28">
        <v>40.06</v>
      </c>
      <c r="H2206" s="2">
        <v>9</v>
      </c>
    </row>
    <row r="2207" spans="1:8" ht="30" x14ac:dyDescent="0.2">
      <c r="A2207" s="25" t="s">
        <v>4433</v>
      </c>
      <c r="B2207" s="25"/>
      <c r="C2207" s="26" t="s">
        <v>4434</v>
      </c>
      <c r="D2207" s="27" t="s">
        <v>131</v>
      </c>
      <c r="E2207" s="28">
        <v>59.64</v>
      </c>
      <c r="F2207" s="28">
        <v>1.65</v>
      </c>
      <c r="G2207" s="28">
        <v>61.29</v>
      </c>
      <c r="H2207" s="2">
        <v>9</v>
      </c>
    </row>
    <row r="2208" spans="1:8" ht="15" x14ac:dyDescent="0.2">
      <c r="A2208" s="25" t="s">
        <v>4435</v>
      </c>
      <c r="B2208" s="25"/>
      <c r="C2208" s="26" t="s">
        <v>4436</v>
      </c>
      <c r="D2208" s="27"/>
      <c r="E2208" s="28"/>
      <c r="F2208" s="28"/>
      <c r="G2208" s="28"/>
      <c r="H2208" s="2">
        <v>5</v>
      </c>
    </row>
    <row r="2209" spans="1:8" ht="30" x14ac:dyDescent="0.2">
      <c r="A2209" s="25" t="s">
        <v>4437</v>
      </c>
      <c r="B2209" s="25"/>
      <c r="C2209" s="26" t="s">
        <v>4438</v>
      </c>
      <c r="D2209" s="27" t="s">
        <v>131</v>
      </c>
      <c r="E2209" s="28">
        <v>10.64</v>
      </c>
      <c r="F2209" s="28">
        <v>14.59</v>
      </c>
      <c r="G2209" s="28">
        <v>25.23</v>
      </c>
      <c r="H2209" s="2">
        <v>9</v>
      </c>
    </row>
    <row r="2210" spans="1:8" ht="15" x14ac:dyDescent="0.2">
      <c r="A2210" s="25" t="s">
        <v>4439</v>
      </c>
      <c r="B2210" s="25"/>
      <c r="C2210" s="26" t="s">
        <v>4440</v>
      </c>
      <c r="D2210" s="27" t="s">
        <v>131</v>
      </c>
      <c r="E2210" s="28">
        <v>16.13</v>
      </c>
      <c r="F2210" s="28">
        <v>14.59</v>
      </c>
      <c r="G2210" s="28">
        <v>30.72</v>
      </c>
      <c r="H2210" s="2">
        <v>9</v>
      </c>
    </row>
    <row r="2211" spans="1:8" ht="15" x14ac:dyDescent="0.2">
      <c r="A2211" s="25" t="s">
        <v>4441</v>
      </c>
      <c r="B2211" s="25"/>
      <c r="C2211" s="26" t="s">
        <v>4442</v>
      </c>
      <c r="D2211" s="27" t="s">
        <v>131</v>
      </c>
      <c r="E2211" s="28">
        <v>32.86</v>
      </c>
      <c r="F2211" s="28">
        <v>14.59</v>
      </c>
      <c r="G2211" s="28">
        <v>47.45</v>
      </c>
      <c r="H2211" s="2">
        <v>9</v>
      </c>
    </row>
    <row r="2212" spans="1:8" ht="15" x14ac:dyDescent="0.2">
      <c r="A2212" s="25" t="s">
        <v>4443</v>
      </c>
      <c r="B2212" s="25"/>
      <c r="C2212" s="26" t="s">
        <v>4444</v>
      </c>
      <c r="D2212" s="27" t="s">
        <v>21</v>
      </c>
      <c r="E2212" s="28">
        <v>20.079999999999998</v>
      </c>
      <c r="F2212" s="28">
        <v>2.81</v>
      </c>
      <c r="G2212" s="28">
        <v>22.89</v>
      </c>
      <c r="H2212" s="2">
        <v>9</v>
      </c>
    </row>
    <row r="2213" spans="1:8" ht="15" x14ac:dyDescent="0.2">
      <c r="A2213" s="25" t="s">
        <v>4445</v>
      </c>
      <c r="B2213" s="25"/>
      <c r="C2213" s="26" t="s">
        <v>4446</v>
      </c>
      <c r="D2213" s="27" t="s">
        <v>21</v>
      </c>
      <c r="E2213" s="28">
        <v>23.05</v>
      </c>
      <c r="F2213" s="28">
        <v>2.81</v>
      </c>
      <c r="G2213" s="28">
        <v>25.86</v>
      </c>
      <c r="H2213" s="2">
        <v>9</v>
      </c>
    </row>
    <row r="2214" spans="1:8" ht="15" x14ac:dyDescent="0.2">
      <c r="A2214" s="25" t="s">
        <v>4447</v>
      </c>
      <c r="B2214" s="25"/>
      <c r="C2214" s="26" t="s">
        <v>4448</v>
      </c>
      <c r="D2214" s="27" t="s">
        <v>21</v>
      </c>
      <c r="E2214" s="28">
        <v>76.25</v>
      </c>
      <c r="F2214" s="28">
        <v>2.81</v>
      </c>
      <c r="G2214" s="28">
        <v>79.06</v>
      </c>
      <c r="H2214" s="2">
        <v>9</v>
      </c>
    </row>
    <row r="2215" spans="1:8" ht="15" x14ac:dyDescent="0.2">
      <c r="A2215" s="25" t="s">
        <v>4449</v>
      </c>
      <c r="B2215" s="25"/>
      <c r="C2215" s="26" t="s">
        <v>4450</v>
      </c>
      <c r="D2215" s="27" t="s">
        <v>21</v>
      </c>
      <c r="E2215" s="28">
        <v>20.56</v>
      </c>
      <c r="F2215" s="28">
        <v>2.81</v>
      </c>
      <c r="G2215" s="28">
        <v>23.37</v>
      </c>
      <c r="H2215" s="2">
        <v>9</v>
      </c>
    </row>
    <row r="2216" spans="1:8" ht="15" x14ac:dyDescent="0.2">
      <c r="A2216" s="25" t="s">
        <v>4451</v>
      </c>
      <c r="B2216" s="25"/>
      <c r="C2216" s="26" t="s">
        <v>4452</v>
      </c>
      <c r="D2216" s="27" t="s">
        <v>21</v>
      </c>
      <c r="E2216" s="28">
        <v>35.51</v>
      </c>
      <c r="F2216" s="28">
        <v>2.81</v>
      </c>
      <c r="G2216" s="28">
        <v>38.32</v>
      </c>
      <c r="H2216" s="2">
        <v>9</v>
      </c>
    </row>
    <row r="2217" spans="1:8" ht="15" x14ac:dyDescent="0.2">
      <c r="A2217" s="25" t="s">
        <v>4453</v>
      </c>
      <c r="B2217" s="25"/>
      <c r="C2217" s="26" t="s">
        <v>4454</v>
      </c>
      <c r="D2217" s="27" t="s">
        <v>21</v>
      </c>
      <c r="E2217" s="28">
        <v>89.62</v>
      </c>
      <c r="F2217" s="28">
        <v>2.81</v>
      </c>
      <c r="G2217" s="28">
        <v>92.43</v>
      </c>
      <c r="H2217" s="2">
        <v>9</v>
      </c>
    </row>
    <row r="2218" spans="1:8" ht="15" x14ac:dyDescent="0.2">
      <c r="A2218" s="25" t="s">
        <v>4455</v>
      </c>
      <c r="B2218" s="25"/>
      <c r="C2218" s="26" t="s">
        <v>4456</v>
      </c>
      <c r="D2218" s="27"/>
      <c r="E2218" s="28"/>
      <c r="F2218" s="28"/>
      <c r="G2218" s="28"/>
      <c r="H2218" s="2">
        <v>5</v>
      </c>
    </row>
    <row r="2219" spans="1:8" ht="30" x14ac:dyDescent="0.2">
      <c r="A2219" s="25" t="s">
        <v>4457</v>
      </c>
      <c r="B2219" s="25"/>
      <c r="C2219" s="26" t="s">
        <v>4458</v>
      </c>
      <c r="D2219" s="27" t="s">
        <v>131</v>
      </c>
      <c r="E2219" s="28">
        <v>72.900000000000006</v>
      </c>
      <c r="F2219" s="28">
        <v>12.44</v>
      </c>
      <c r="G2219" s="28">
        <v>85.34</v>
      </c>
      <c r="H2219" s="2">
        <v>9</v>
      </c>
    </row>
    <row r="2220" spans="1:8" ht="30" x14ac:dyDescent="0.2">
      <c r="A2220" s="25" t="s">
        <v>4459</v>
      </c>
      <c r="B2220" s="25"/>
      <c r="C2220" s="26" t="s">
        <v>4460</v>
      </c>
      <c r="D2220" s="27" t="s">
        <v>21</v>
      </c>
      <c r="E2220" s="28">
        <v>73.3</v>
      </c>
      <c r="F2220" s="28">
        <v>20.74</v>
      </c>
      <c r="G2220" s="28">
        <v>94.04</v>
      </c>
      <c r="H2220" s="2">
        <v>9</v>
      </c>
    </row>
    <row r="2221" spans="1:8" ht="30" x14ac:dyDescent="0.2">
      <c r="A2221" s="25" t="s">
        <v>4461</v>
      </c>
      <c r="B2221" s="25"/>
      <c r="C2221" s="26" t="s">
        <v>4462</v>
      </c>
      <c r="D2221" s="27" t="s">
        <v>21</v>
      </c>
      <c r="E2221" s="28">
        <v>106.98</v>
      </c>
      <c r="F2221" s="28">
        <v>20.74</v>
      </c>
      <c r="G2221" s="28">
        <v>127.72</v>
      </c>
      <c r="H2221" s="2">
        <v>9</v>
      </c>
    </row>
    <row r="2222" spans="1:8" ht="45" x14ac:dyDescent="0.2">
      <c r="A2222" s="25" t="s">
        <v>4463</v>
      </c>
      <c r="B2222" s="25"/>
      <c r="C2222" s="26" t="s">
        <v>4464</v>
      </c>
      <c r="D2222" s="27" t="s">
        <v>21</v>
      </c>
      <c r="E2222" s="28">
        <v>28.5</v>
      </c>
      <c r="F2222" s="28">
        <v>7.91</v>
      </c>
      <c r="G2222" s="28">
        <v>36.409999999999997</v>
      </c>
      <c r="H2222" s="2">
        <v>9</v>
      </c>
    </row>
    <row r="2223" spans="1:8" ht="45" x14ac:dyDescent="0.2">
      <c r="A2223" s="25" t="s">
        <v>4465</v>
      </c>
      <c r="B2223" s="25"/>
      <c r="C2223" s="26" t="s">
        <v>4466</v>
      </c>
      <c r="D2223" s="27" t="s">
        <v>21</v>
      </c>
      <c r="E2223" s="28">
        <v>18.36</v>
      </c>
      <c r="F2223" s="28">
        <v>7.91</v>
      </c>
      <c r="G2223" s="28">
        <v>26.27</v>
      </c>
      <c r="H2223" s="2">
        <v>9</v>
      </c>
    </row>
    <row r="2224" spans="1:8" ht="30" x14ac:dyDescent="0.2">
      <c r="A2224" s="25" t="s">
        <v>4467</v>
      </c>
      <c r="B2224" s="25"/>
      <c r="C2224" s="26" t="s">
        <v>4468</v>
      </c>
      <c r="D2224" s="27" t="s">
        <v>21</v>
      </c>
      <c r="E2224" s="28">
        <v>12.49</v>
      </c>
      <c r="F2224" s="28">
        <v>6.22</v>
      </c>
      <c r="G2224" s="28">
        <v>18.71</v>
      </c>
      <c r="H2224" s="2">
        <v>9</v>
      </c>
    </row>
    <row r="2225" spans="1:8" ht="30" x14ac:dyDescent="0.2">
      <c r="A2225" s="25" t="s">
        <v>4469</v>
      </c>
      <c r="B2225" s="25"/>
      <c r="C2225" s="26" t="s">
        <v>4470</v>
      </c>
      <c r="D2225" s="27" t="s">
        <v>131</v>
      </c>
      <c r="E2225" s="28">
        <v>61</v>
      </c>
      <c r="F2225" s="28">
        <v>12.44</v>
      </c>
      <c r="G2225" s="28">
        <v>73.44</v>
      </c>
      <c r="H2225" s="2">
        <v>9</v>
      </c>
    </row>
    <row r="2226" spans="1:8" ht="30" x14ac:dyDescent="0.2">
      <c r="A2226" s="25" t="s">
        <v>4471</v>
      </c>
      <c r="B2226" s="25"/>
      <c r="C2226" s="26" t="s">
        <v>4472</v>
      </c>
      <c r="D2226" s="27" t="s">
        <v>21</v>
      </c>
      <c r="E2226" s="28">
        <v>56.36</v>
      </c>
      <c r="F2226" s="28">
        <v>20.74</v>
      </c>
      <c r="G2226" s="28">
        <v>77.099999999999994</v>
      </c>
      <c r="H2226" s="2">
        <v>9</v>
      </c>
    </row>
    <row r="2227" spans="1:8" ht="30" x14ac:dyDescent="0.2">
      <c r="A2227" s="25" t="s">
        <v>4473</v>
      </c>
      <c r="B2227" s="25"/>
      <c r="C2227" s="26" t="s">
        <v>4474</v>
      </c>
      <c r="D2227" s="27" t="s">
        <v>21</v>
      </c>
      <c r="E2227" s="28">
        <v>9.4600000000000009</v>
      </c>
      <c r="F2227" s="28">
        <v>6.22</v>
      </c>
      <c r="G2227" s="28">
        <v>15.68</v>
      </c>
      <c r="H2227" s="2">
        <v>9</v>
      </c>
    </row>
    <row r="2228" spans="1:8" ht="30" x14ac:dyDescent="0.2">
      <c r="A2228" s="25" t="s">
        <v>4475</v>
      </c>
      <c r="B2228" s="25"/>
      <c r="C2228" s="26" t="s">
        <v>4476</v>
      </c>
      <c r="D2228" s="27" t="s">
        <v>21</v>
      </c>
      <c r="E2228" s="28">
        <v>55</v>
      </c>
      <c r="F2228" s="28">
        <v>20.74</v>
      </c>
      <c r="G2228" s="28">
        <v>75.739999999999995</v>
      </c>
      <c r="H2228" s="2">
        <v>9</v>
      </c>
    </row>
    <row r="2229" spans="1:8" ht="30" x14ac:dyDescent="0.2">
      <c r="A2229" s="25" t="s">
        <v>4477</v>
      </c>
      <c r="B2229" s="25"/>
      <c r="C2229" s="26" t="s">
        <v>4478</v>
      </c>
      <c r="D2229" s="27" t="s">
        <v>21</v>
      </c>
      <c r="E2229" s="28">
        <v>76.209999999999994</v>
      </c>
      <c r="F2229" s="28">
        <v>20.74</v>
      </c>
      <c r="G2229" s="28">
        <v>96.95</v>
      </c>
      <c r="H2229" s="2">
        <v>9</v>
      </c>
    </row>
    <row r="2230" spans="1:8" ht="45" x14ac:dyDescent="0.2">
      <c r="A2230" s="25" t="s">
        <v>4479</v>
      </c>
      <c r="B2230" s="25"/>
      <c r="C2230" s="26" t="s">
        <v>4480</v>
      </c>
      <c r="D2230" s="27" t="s">
        <v>21</v>
      </c>
      <c r="E2230" s="28">
        <v>731.06</v>
      </c>
      <c r="F2230" s="28">
        <v>27.94</v>
      </c>
      <c r="G2230" s="28">
        <v>759</v>
      </c>
      <c r="H2230" s="2">
        <v>9</v>
      </c>
    </row>
    <row r="2231" spans="1:8" ht="30" x14ac:dyDescent="0.2">
      <c r="A2231" s="25" t="s">
        <v>4481</v>
      </c>
      <c r="B2231" s="25"/>
      <c r="C2231" s="26" t="s">
        <v>4482</v>
      </c>
      <c r="D2231" s="27" t="s">
        <v>21</v>
      </c>
      <c r="E2231" s="28">
        <v>33.409999999999997</v>
      </c>
      <c r="F2231" s="28">
        <v>20.74</v>
      </c>
      <c r="G2231" s="28">
        <v>54.15</v>
      </c>
      <c r="H2231" s="2">
        <v>9</v>
      </c>
    </row>
    <row r="2232" spans="1:8" ht="15" x14ac:dyDescent="0.2">
      <c r="A2232" s="25" t="s">
        <v>4483</v>
      </c>
      <c r="B2232" s="25"/>
      <c r="C2232" s="26" t="s">
        <v>4484</v>
      </c>
      <c r="D2232" s="27"/>
      <c r="E2232" s="28"/>
      <c r="F2232" s="28"/>
      <c r="G2232" s="28"/>
      <c r="H2232" s="2">
        <v>5</v>
      </c>
    </row>
    <row r="2233" spans="1:8" ht="30" x14ac:dyDescent="0.2">
      <c r="A2233" s="25" t="s">
        <v>4485</v>
      </c>
      <c r="B2233" s="25"/>
      <c r="C2233" s="26" t="s">
        <v>4486</v>
      </c>
      <c r="D2233" s="27" t="s">
        <v>131</v>
      </c>
      <c r="E2233" s="28">
        <v>2.73</v>
      </c>
      <c r="F2233" s="28">
        <v>12.44</v>
      </c>
      <c r="G2233" s="28">
        <v>15.17</v>
      </c>
      <c r="H2233" s="2">
        <v>9</v>
      </c>
    </row>
    <row r="2234" spans="1:8" ht="30" x14ac:dyDescent="0.2">
      <c r="A2234" s="25" t="s">
        <v>4487</v>
      </c>
      <c r="B2234" s="25"/>
      <c r="C2234" s="26" t="s">
        <v>4488</v>
      </c>
      <c r="D2234" s="27" t="s">
        <v>131</v>
      </c>
      <c r="E2234" s="28">
        <v>3</v>
      </c>
      <c r="F2234" s="28">
        <v>12.44</v>
      </c>
      <c r="G2234" s="28">
        <v>15.44</v>
      </c>
      <c r="H2234" s="2">
        <v>9</v>
      </c>
    </row>
    <row r="2235" spans="1:8" ht="30" x14ac:dyDescent="0.2">
      <c r="A2235" s="25" t="s">
        <v>4489</v>
      </c>
      <c r="B2235" s="25"/>
      <c r="C2235" s="26" t="s">
        <v>4490</v>
      </c>
      <c r="D2235" s="27" t="s">
        <v>131</v>
      </c>
      <c r="E2235" s="28">
        <v>5.05</v>
      </c>
      <c r="F2235" s="28">
        <v>12.44</v>
      </c>
      <c r="G2235" s="28">
        <v>17.489999999999998</v>
      </c>
      <c r="H2235" s="2">
        <v>9</v>
      </c>
    </row>
    <row r="2236" spans="1:8" ht="30" x14ac:dyDescent="0.2">
      <c r="A2236" s="25" t="s">
        <v>4491</v>
      </c>
      <c r="B2236" s="25"/>
      <c r="C2236" s="26" t="s">
        <v>4492</v>
      </c>
      <c r="D2236" s="27" t="s">
        <v>131</v>
      </c>
      <c r="E2236" s="28">
        <v>3.64</v>
      </c>
      <c r="F2236" s="28">
        <v>12.44</v>
      </c>
      <c r="G2236" s="28">
        <v>16.079999999999998</v>
      </c>
      <c r="H2236" s="2">
        <v>9</v>
      </c>
    </row>
    <row r="2237" spans="1:8" ht="30" x14ac:dyDescent="0.2">
      <c r="A2237" s="25" t="s">
        <v>4493</v>
      </c>
      <c r="B2237" s="25"/>
      <c r="C2237" s="26" t="s">
        <v>4494</v>
      </c>
      <c r="D2237" s="27" t="s">
        <v>131</v>
      </c>
      <c r="E2237" s="28">
        <v>5.86</v>
      </c>
      <c r="F2237" s="28">
        <v>12.44</v>
      </c>
      <c r="G2237" s="28">
        <v>18.3</v>
      </c>
      <c r="H2237" s="2">
        <v>9</v>
      </c>
    </row>
    <row r="2238" spans="1:8" ht="15" x14ac:dyDescent="0.2">
      <c r="A2238" s="25" t="s">
        <v>4495</v>
      </c>
      <c r="B2238" s="25"/>
      <c r="C2238" s="26" t="s">
        <v>4496</v>
      </c>
      <c r="D2238" s="27"/>
      <c r="E2238" s="28"/>
      <c r="F2238" s="28"/>
      <c r="G2238" s="28"/>
      <c r="H2238" s="2">
        <v>5</v>
      </c>
    </row>
    <row r="2239" spans="1:8" ht="15" x14ac:dyDescent="0.2">
      <c r="A2239" s="25" t="s">
        <v>4497</v>
      </c>
      <c r="B2239" s="25"/>
      <c r="C2239" s="26" t="s">
        <v>4498</v>
      </c>
      <c r="D2239" s="27" t="s">
        <v>131</v>
      </c>
      <c r="E2239" s="28"/>
      <c r="F2239" s="28">
        <v>10.37</v>
      </c>
      <c r="G2239" s="28">
        <v>10.37</v>
      </c>
      <c r="H2239" s="2">
        <v>9</v>
      </c>
    </row>
    <row r="2240" spans="1:8" ht="15" x14ac:dyDescent="0.2">
      <c r="A2240" s="25" t="s">
        <v>4499</v>
      </c>
      <c r="B2240" s="25"/>
      <c r="C2240" s="26" t="s">
        <v>4500</v>
      </c>
      <c r="D2240" s="27" t="s">
        <v>131</v>
      </c>
      <c r="E2240" s="28"/>
      <c r="F2240" s="28">
        <v>16.59</v>
      </c>
      <c r="G2240" s="28">
        <v>16.59</v>
      </c>
      <c r="H2240" s="2">
        <v>9</v>
      </c>
    </row>
    <row r="2241" spans="1:8" ht="15" x14ac:dyDescent="0.2">
      <c r="A2241" s="25" t="s">
        <v>4501</v>
      </c>
      <c r="B2241" s="25"/>
      <c r="C2241" s="26" t="s">
        <v>4502</v>
      </c>
      <c r="D2241" s="27" t="s">
        <v>21</v>
      </c>
      <c r="E2241" s="28"/>
      <c r="F2241" s="28">
        <v>12.44</v>
      </c>
      <c r="G2241" s="28">
        <v>12.44</v>
      </c>
      <c r="H2241" s="2">
        <v>9</v>
      </c>
    </row>
    <row r="2242" spans="1:8" ht="15" x14ac:dyDescent="0.2">
      <c r="A2242" s="25" t="s">
        <v>4503</v>
      </c>
      <c r="B2242" s="25"/>
      <c r="C2242" s="26" t="s">
        <v>4504</v>
      </c>
      <c r="D2242" s="27" t="s">
        <v>131</v>
      </c>
      <c r="E2242" s="28"/>
      <c r="F2242" s="28">
        <v>41.47</v>
      </c>
      <c r="G2242" s="28">
        <v>41.47</v>
      </c>
      <c r="H2242" s="2">
        <v>9</v>
      </c>
    </row>
    <row r="2243" spans="1:8" ht="15" x14ac:dyDescent="0.2">
      <c r="A2243" s="25" t="s">
        <v>4505</v>
      </c>
      <c r="B2243" s="25"/>
      <c r="C2243" s="26" t="s">
        <v>4506</v>
      </c>
      <c r="D2243" s="27"/>
      <c r="E2243" s="28"/>
      <c r="F2243" s="28"/>
      <c r="G2243" s="28"/>
      <c r="H2243" s="2">
        <v>5</v>
      </c>
    </row>
    <row r="2244" spans="1:8" ht="30" x14ac:dyDescent="0.2">
      <c r="A2244" s="25" t="s">
        <v>4507</v>
      </c>
      <c r="B2244" s="25"/>
      <c r="C2244" s="26" t="s">
        <v>4508</v>
      </c>
      <c r="D2244" s="27" t="s">
        <v>131</v>
      </c>
      <c r="E2244" s="28">
        <v>61.69</v>
      </c>
      <c r="F2244" s="28">
        <v>20.74</v>
      </c>
      <c r="G2244" s="28">
        <v>82.43</v>
      </c>
      <c r="H2244" s="2">
        <v>9</v>
      </c>
    </row>
    <row r="2245" spans="1:8" ht="30" x14ac:dyDescent="0.2">
      <c r="A2245" s="25" t="s">
        <v>4509</v>
      </c>
      <c r="B2245" s="25"/>
      <c r="C2245" s="26" t="s">
        <v>4510</v>
      </c>
      <c r="D2245" s="27" t="s">
        <v>131</v>
      </c>
      <c r="E2245" s="28">
        <v>83.93</v>
      </c>
      <c r="F2245" s="28">
        <v>20.74</v>
      </c>
      <c r="G2245" s="28">
        <v>104.67</v>
      </c>
      <c r="H2245" s="2">
        <v>9</v>
      </c>
    </row>
    <row r="2246" spans="1:8" ht="30" x14ac:dyDescent="0.2">
      <c r="A2246" s="25" t="s">
        <v>4511</v>
      </c>
      <c r="B2246" s="25"/>
      <c r="C2246" s="26" t="s">
        <v>4512</v>
      </c>
      <c r="D2246" s="27" t="s">
        <v>131</v>
      </c>
      <c r="E2246" s="28">
        <v>101.19</v>
      </c>
      <c r="F2246" s="28">
        <v>20.74</v>
      </c>
      <c r="G2246" s="28">
        <v>121.93</v>
      </c>
      <c r="H2246" s="2">
        <v>9</v>
      </c>
    </row>
    <row r="2247" spans="1:8" ht="30" x14ac:dyDescent="0.2">
      <c r="A2247" s="25" t="s">
        <v>4513</v>
      </c>
      <c r="B2247" s="25"/>
      <c r="C2247" s="26" t="s">
        <v>4514</v>
      </c>
      <c r="D2247" s="27" t="s">
        <v>131</v>
      </c>
      <c r="E2247" s="28">
        <v>122.36</v>
      </c>
      <c r="F2247" s="28">
        <v>20.74</v>
      </c>
      <c r="G2247" s="28">
        <v>143.1</v>
      </c>
      <c r="H2247" s="2">
        <v>9</v>
      </c>
    </row>
    <row r="2248" spans="1:8" ht="30" x14ac:dyDescent="0.2">
      <c r="A2248" s="25" t="s">
        <v>4515</v>
      </c>
      <c r="B2248" s="25"/>
      <c r="C2248" s="26" t="s">
        <v>4516</v>
      </c>
      <c r="D2248" s="27" t="s">
        <v>131</v>
      </c>
      <c r="E2248" s="28">
        <v>142.68</v>
      </c>
      <c r="F2248" s="28">
        <v>20.74</v>
      </c>
      <c r="G2248" s="28">
        <v>163.41999999999999</v>
      </c>
      <c r="H2248" s="2">
        <v>9</v>
      </c>
    </row>
    <row r="2249" spans="1:8" ht="30" x14ac:dyDescent="0.2">
      <c r="A2249" s="25" t="s">
        <v>4517</v>
      </c>
      <c r="B2249" s="25"/>
      <c r="C2249" s="26" t="s">
        <v>4518</v>
      </c>
      <c r="D2249" s="27" t="s">
        <v>131</v>
      </c>
      <c r="E2249" s="28">
        <v>128.41</v>
      </c>
      <c r="F2249" s="28">
        <v>31.1</v>
      </c>
      <c r="G2249" s="28">
        <v>159.51</v>
      </c>
      <c r="H2249" s="2">
        <v>9</v>
      </c>
    </row>
    <row r="2250" spans="1:8" ht="30" x14ac:dyDescent="0.2">
      <c r="A2250" s="25" t="s">
        <v>4519</v>
      </c>
      <c r="B2250" s="25"/>
      <c r="C2250" s="26" t="s">
        <v>4520</v>
      </c>
      <c r="D2250" s="27" t="s">
        <v>131</v>
      </c>
      <c r="E2250" s="28">
        <v>145.24</v>
      </c>
      <c r="F2250" s="28">
        <v>31.1</v>
      </c>
      <c r="G2250" s="28">
        <v>176.34</v>
      </c>
      <c r="H2250" s="2">
        <v>9</v>
      </c>
    </row>
    <row r="2251" spans="1:8" ht="30" x14ac:dyDescent="0.2">
      <c r="A2251" s="25" t="s">
        <v>4521</v>
      </c>
      <c r="B2251" s="25"/>
      <c r="C2251" s="26" t="s">
        <v>4522</v>
      </c>
      <c r="D2251" s="27" t="s">
        <v>131</v>
      </c>
      <c r="E2251" s="28">
        <v>163.94</v>
      </c>
      <c r="F2251" s="28">
        <v>31.1</v>
      </c>
      <c r="G2251" s="28">
        <v>195.04</v>
      </c>
      <c r="H2251" s="2">
        <v>9</v>
      </c>
    </row>
    <row r="2252" spans="1:8" ht="30" x14ac:dyDescent="0.2">
      <c r="A2252" s="25" t="s">
        <v>4523</v>
      </c>
      <c r="B2252" s="25"/>
      <c r="C2252" s="26" t="s">
        <v>4524</v>
      </c>
      <c r="D2252" s="27" t="s">
        <v>131</v>
      </c>
      <c r="E2252" s="28">
        <v>183.52</v>
      </c>
      <c r="F2252" s="28">
        <v>31.1</v>
      </c>
      <c r="G2252" s="28">
        <v>214.62</v>
      </c>
      <c r="H2252" s="2">
        <v>9</v>
      </c>
    </row>
    <row r="2253" spans="1:8" ht="30" x14ac:dyDescent="0.2">
      <c r="A2253" s="25" t="s">
        <v>4525</v>
      </c>
      <c r="B2253" s="25"/>
      <c r="C2253" s="26" t="s">
        <v>4526</v>
      </c>
      <c r="D2253" s="27" t="s">
        <v>131</v>
      </c>
      <c r="E2253" s="28">
        <v>207.43</v>
      </c>
      <c r="F2253" s="28">
        <v>41.47</v>
      </c>
      <c r="G2253" s="28">
        <v>248.9</v>
      </c>
      <c r="H2253" s="2">
        <v>9</v>
      </c>
    </row>
    <row r="2254" spans="1:8" ht="30" x14ac:dyDescent="0.2">
      <c r="A2254" s="25" t="s">
        <v>4527</v>
      </c>
      <c r="B2254" s="25"/>
      <c r="C2254" s="26" t="s">
        <v>4528</v>
      </c>
      <c r="D2254" s="27" t="s">
        <v>131</v>
      </c>
      <c r="E2254" s="28">
        <v>312.74</v>
      </c>
      <c r="F2254" s="28">
        <v>41.47</v>
      </c>
      <c r="G2254" s="28">
        <v>354.21</v>
      </c>
      <c r="H2254" s="2">
        <v>9</v>
      </c>
    </row>
    <row r="2255" spans="1:8" ht="30" x14ac:dyDescent="0.2">
      <c r="A2255" s="25" t="s">
        <v>4529</v>
      </c>
      <c r="B2255" s="25"/>
      <c r="C2255" s="26" t="s">
        <v>4530</v>
      </c>
      <c r="D2255" s="27" t="s">
        <v>131</v>
      </c>
      <c r="E2255" s="28">
        <v>80.12</v>
      </c>
      <c r="F2255" s="28">
        <v>20.74</v>
      </c>
      <c r="G2255" s="28">
        <v>100.86</v>
      </c>
      <c r="H2255" s="2">
        <v>9</v>
      </c>
    </row>
    <row r="2256" spans="1:8" ht="30" x14ac:dyDescent="0.2">
      <c r="A2256" s="25" t="s">
        <v>4531</v>
      </c>
      <c r="B2256" s="25"/>
      <c r="C2256" s="26" t="s">
        <v>4532</v>
      </c>
      <c r="D2256" s="27" t="s">
        <v>131</v>
      </c>
      <c r="E2256" s="28">
        <v>100.27</v>
      </c>
      <c r="F2256" s="28">
        <v>20.74</v>
      </c>
      <c r="G2256" s="28">
        <v>121.01</v>
      </c>
      <c r="H2256" s="2">
        <v>9</v>
      </c>
    </row>
    <row r="2257" spans="1:8" ht="30" x14ac:dyDescent="0.2">
      <c r="A2257" s="25" t="s">
        <v>4533</v>
      </c>
      <c r="B2257" s="25"/>
      <c r="C2257" s="26" t="s">
        <v>4534</v>
      </c>
      <c r="D2257" s="27" t="s">
        <v>131</v>
      </c>
      <c r="E2257" s="28">
        <v>124.9</v>
      </c>
      <c r="F2257" s="28">
        <v>20.74</v>
      </c>
      <c r="G2257" s="28">
        <v>145.63999999999999</v>
      </c>
      <c r="H2257" s="2">
        <v>9</v>
      </c>
    </row>
    <row r="2258" spans="1:8" ht="30" x14ac:dyDescent="0.2">
      <c r="A2258" s="25" t="s">
        <v>4535</v>
      </c>
      <c r="B2258" s="25"/>
      <c r="C2258" s="26" t="s">
        <v>4536</v>
      </c>
      <c r="D2258" s="27" t="s">
        <v>131</v>
      </c>
      <c r="E2258" s="28">
        <v>153.06</v>
      </c>
      <c r="F2258" s="28">
        <v>20.74</v>
      </c>
      <c r="G2258" s="28">
        <v>173.8</v>
      </c>
      <c r="H2258" s="2">
        <v>9</v>
      </c>
    </row>
    <row r="2259" spans="1:8" ht="15" x14ac:dyDescent="0.2">
      <c r="A2259" s="25" t="s">
        <v>4537</v>
      </c>
      <c r="B2259" s="25"/>
      <c r="C2259" s="26" t="s">
        <v>4538</v>
      </c>
      <c r="D2259" s="27"/>
      <c r="E2259" s="28"/>
      <c r="F2259" s="28"/>
      <c r="G2259" s="28"/>
      <c r="H2259" s="2">
        <v>5</v>
      </c>
    </row>
    <row r="2260" spans="1:8" ht="30" x14ac:dyDescent="0.2">
      <c r="A2260" s="25" t="s">
        <v>4539</v>
      </c>
      <c r="B2260" s="25"/>
      <c r="C2260" s="26" t="s">
        <v>4540</v>
      </c>
      <c r="D2260" s="27" t="s">
        <v>131</v>
      </c>
      <c r="E2260" s="28">
        <v>135.19</v>
      </c>
      <c r="F2260" s="28">
        <v>31.1</v>
      </c>
      <c r="G2260" s="28">
        <v>166.29</v>
      </c>
      <c r="H2260" s="2">
        <v>9</v>
      </c>
    </row>
    <row r="2261" spans="1:8" ht="30" x14ac:dyDescent="0.2">
      <c r="A2261" s="25" t="s">
        <v>4541</v>
      </c>
      <c r="B2261" s="25"/>
      <c r="C2261" s="26" t="s">
        <v>4542</v>
      </c>
      <c r="D2261" s="27" t="s">
        <v>131</v>
      </c>
      <c r="E2261" s="28">
        <v>155.18</v>
      </c>
      <c r="F2261" s="28">
        <v>31.1</v>
      </c>
      <c r="G2261" s="28">
        <v>186.28</v>
      </c>
      <c r="H2261" s="2">
        <v>9</v>
      </c>
    </row>
    <row r="2262" spans="1:8" ht="30" x14ac:dyDescent="0.2">
      <c r="A2262" s="25" t="s">
        <v>4543</v>
      </c>
      <c r="B2262" s="25"/>
      <c r="C2262" s="26" t="s">
        <v>4544</v>
      </c>
      <c r="D2262" s="27" t="s">
        <v>131</v>
      </c>
      <c r="E2262" s="28">
        <v>177.23</v>
      </c>
      <c r="F2262" s="28">
        <v>31.1</v>
      </c>
      <c r="G2262" s="28">
        <v>208.33</v>
      </c>
      <c r="H2262" s="2">
        <v>9</v>
      </c>
    </row>
    <row r="2263" spans="1:8" ht="30" x14ac:dyDescent="0.2">
      <c r="A2263" s="25" t="s">
        <v>4545</v>
      </c>
      <c r="B2263" s="25"/>
      <c r="C2263" s="26" t="s">
        <v>4546</v>
      </c>
      <c r="D2263" s="27" t="s">
        <v>131</v>
      </c>
      <c r="E2263" s="28">
        <v>194.7</v>
      </c>
      <c r="F2263" s="28">
        <v>41.47</v>
      </c>
      <c r="G2263" s="28">
        <v>236.17</v>
      </c>
      <c r="H2263" s="2">
        <v>9</v>
      </c>
    </row>
    <row r="2264" spans="1:8" ht="30" x14ac:dyDescent="0.2">
      <c r="A2264" s="25" t="s">
        <v>4547</v>
      </c>
      <c r="B2264" s="25"/>
      <c r="C2264" s="26" t="s">
        <v>4548</v>
      </c>
      <c r="D2264" s="27" t="s">
        <v>131</v>
      </c>
      <c r="E2264" s="28">
        <v>269.44</v>
      </c>
      <c r="F2264" s="28">
        <v>41.47</v>
      </c>
      <c r="G2264" s="28">
        <v>310.91000000000003</v>
      </c>
      <c r="H2264" s="2">
        <v>9</v>
      </c>
    </row>
    <row r="2265" spans="1:8" ht="30" x14ac:dyDescent="0.2">
      <c r="A2265" s="25" t="s">
        <v>4549</v>
      </c>
      <c r="B2265" s="25"/>
      <c r="C2265" s="26" t="s">
        <v>4550</v>
      </c>
      <c r="D2265" s="27" t="s">
        <v>131</v>
      </c>
      <c r="E2265" s="28">
        <v>32.29</v>
      </c>
      <c r="F2265" s="28">
        <v>2.0699999999999998</v>
      </c>
      <c r="G2265" s="28">
        <v>34.36</v>
      </c>
      <c r="H2265" s="2">
        <v>9</v>
      </c>
    </row>
    <row r="2266" spans="1:8" ht="30" x14ac:dyDescent="0.2">
      <c r="A2266" s="25" t="s">
        <v>4551</v>
      </c>
      <c r="B2266" s="25"/>
      <c r="C2266" s="26" t="s">
        <v>4552</v>
      </c>
      <c r="D2266" s="27" t="s">
        <v>131</v>
      </c>
      <c r="E2266" s="28">
        <v>51.77</v>
      </c>
      <c r="F2266" s="28">
        <v>2.0699999999999998</v>
      </c>
      <c r="G2266" s="28">
        <v>53.84</v>
      </c>
      <c r="H2266" s="2">
        <v>9</v>
      </c>
    </row>
    <row r="2267" spans="1:8" ht="30" x14ac:dyDescent="0.2">
      <c r="A2267" s="25" t="s">
        <v>4553</v>
      </c>
      <c r="B2267" s="25"/>
      <c r="C2267" s="26" t="s">
        <v>4554</v>
      </c>
      <c r="D2267" s="27" t="s">
        <v>131</v>
      </c>
      <c r="E2267" s="28">
        <v>71.06</v>
      </c>
      <c r="F2267" s="28">
        <v>2.0699999999999998</v>
      </c>
      <c r="G2267" s="28">
        <v>73.13</v>
      </c>
      <c r="H2267" s="2">
        <v>9</v>
      </c>
    </row>
    <row r="2268" spans="1:8" ht="30" x14ac:dyDescent="0.2">
      <c r="A2268" s="25" t="s">
        <v>4555</v>
      </c>
      <c r="B2268" s="25"/>
      <c r="C2268" s="26" t="s">
        <v>4556</v>
      </c>
      <c r="D2268" s="27" t="s">
        <v>131</v>
      </c>
      <c r="E2268" s="28">
        <v>98.97</v>
      </c>
      <c r="F2268" s="28">
        <v>2.0699999999999998</v>
      </c>
      <c r="G2268" s="28">
        <v>101.04</v>
      </c>
      <c r="H2268" s="2">
        <v>9</v>
      </c>
    </row>
    <row r="2269" spans="1:8" ht="30" x14ac:dyDescent="0.2">
      <c r="A2269" s="25" t="s">
        <v>4557</v>
      </c>
      <c r="B2269" s="25"/>
      <c r="C2269" s="26" t="s">
        <v>4558</v>
      </c>
      <c r="D2269" s="27" t="s">
        <v>131</v>
      </c>
      <c r="E2269" s="28">
        <v>113.62</v>
      </c>
      <c r="F2269" s="28">
        <v>2.0699999999999998</v>
      </c>
      <c r="G2269" s="28">
        <v>115.69</v>
      </c>
      <c r="H2269" s="2">
        <v>9</v>
      </c>
    </row>
    <row r="2270" spans="1:8" ht="30" x14ac:dyDescent="0.2">
      <c r="A2270" s="25" t="s">
        <v>4559</v>
      </c>
      <c r="B2270" s="25"/>
      <c r="C2270" s="26" t="s">
        <v>4560</v>
      </c>
      <c r="D2270" s="27" t="s">
        <v>131</v>
      </c>
      <c r="E2270" s="28">
        <v>152.49</v>
      </c>
      <c r="F2270" s="28">
        <v>2.0699999999999998</v>
      </c>
      <c r="G2270" s="28">
        <v>154.56</v>
      </c>
      <c r="H2270" s="2">
        <v>9</v>
      </c>
    </row>
    <row r="2271" spans="1:8" ht="30" x14ac:dyDescent="0.2">
      <c r="A2271" s="25" t="s">
        <v>4561</v>
      </c>
      <c r="B2271" s="25"/>
      <c r="C2271" s="26" t="s">
        <v>4562</v>
      </c>
      <c r="D2271" s="27" t="s">
        <v>131</v>
      </c>
      <c r="E2271" s="28">
        <v>209.18</v>
      </c>
      <c r="F2271" s="28">
        <v>2.0699999999999998</v>
      </c>
      <c r="G2271" s="28">
        <v>211.25</v>
      </c>
      <c r="H2271" s="2">
        <v>9</v>
      </c>
    </row>
    <row r="2272" spans="1:8" ht="15" x14ac:dyDescent="0.2">
      <c r="A2272" s="25" t="s">
        <v>4563</v>
      </c>
      <c r="B2272" s="25"/>
      <c r="C2272" s="26" t="s">
        <v>4564</v>
      </c>
      <c r="D2272" s="27"/>
      <c r="E2272" s="28"/>
      <c r="F2272" s="28"/>
      <c r="G2272" s="28"/>
      <c r="H2272" s="2">
        <v>5</v>
      </c>
    </row>
    <row r="2273" spans="1:8" ht="30" x14ac:dyDescent="0.2">
      <c r="A2273" s="25" t="s">
        <v>4565</v>
      </c>
      <c r="B2273" s="25"/>
      <c r="C2273" s="26" t="s">
        <v>4566</v>
      </c>
      <c r="D2273" s="27" t="s">
        <v>21</v>
      </c>
      <c r="E2273" s="28">
        <v>8.08</v>
      </c>
      <c r="F2273" s="28">
        <v>10.37</v>
      </c>
      <c r="G2273" s="28">
        <v>18.45</v>
      </c>
      <c r="H2273" s="2">
        <v>9</v>
      </c>
    </row>
    <row r="2274" spans="1:8" ht="30" x14ac:dyDescent="0.2">
      <c r="A2274" s="25" t="s">
        <v>4567</v>
      </c>
      <c r="B2274" s="25"/>
      <c r="C2274" s="26" t="s">
        <v>4568</v>
      </c>
      <c r="D2274" s="27" t="s">
        <v>21</v>
      </c>
      <c r="E2274" s="28">
        <v>10.34</v>
      </c>
      <c r="F2274" s="28">
        <v>10.37</v>
      </c>
      <c r="G2274" s="28">
        <v>20.71</v>
      </c>
      <c r="H2274" s="2">
        <v>9</v>
      </c>
    </row>
    <row r="2275" spans="1:8" ht="30" x14ac:dyDescent="0.2">
      <c r="A2275" s="25" t="s">
        <v>4569</v>
      </c>
      <c r="B2275" s="25"/>
      <c r="C2275" s="26" t="s">
        <v>4570</v>
      </c>
      <c r="D2275" s="27" t="s">
        <v>21</v>
      </c>
      <c r="E2275" s="28">
        <v>14.9</v>
      </c>
      <c r="F2275" s="28">
        <v>10.37</v>
      </c>
      <c r="G2275" s="28">
        <v>25.27</v>
      </c>
      <c r="H2275" s="2">
        <v>9</v>
      </c>
    </row>
    <row r="2276" spans="1:8" ht="30" x14ac:dyDescent="0.2">
      <c r="A2276" s="25" t="s">
        <v>4571</v>
      </c>
      <c r="B2276" s="25"/>
      <c r="C2276" s="26" t="s">
        <v>4572</v>
      </c>
      <c r="D2276" s="27" t="s">
        <v>21</v>
      </c>
      <c r="E2276" s="28">
        <v>17.649999999999999</v>
      </c>
      <c r="F2276" s="28">
        <v>10.37</v>
      </c>
      <c r="G2276" s="28">
        <v>28.02</v>
      </c>
      <c r="H2276" s="2">
        <v>9</v>
      </c>
    </row>
    <row r="2277" spans="1:8" ht="30" x14ac:dyDescent="0.2">
      <c r="A2277" s="25" t="s">
        <v>4573</v>
      </c>
      <c r="B2277" s="25"/>
      <c r="C2277" s="26" t="s">
        <v>4574</v>
      </c>
      <c r="D2277" s="27" t="s">
        <v>21</v>
      </c>
      <c r="E2277" s="28">
        <v>17.84</v>
      </c>
      <c r="F2277" s="28">
        <v>10.37</v>
      </c>
      <c r="G2277" s="28">
        <v>28.21</v>
      </c>
      <c r="H2277" s="2">
        <v>9</v>
      </c>
    </row>
    <row r="2278" spans="1:8" ht="30" x14ac:dyDescent="0.2">
      <c r="A2278" s="25" t="s">
        <v>4575</v>
      </c>
      <c r="B2278" s="25"/>
      <c r="C2278" s="26" t="s">
        <v>4576</v>
      </c>
      <c r="D2278" s="27" t="s">
        <v>21</v>
      </c>
      <c r="E2278" s="28">
        <v>23.36</v>
      </c>
      <c r="F2278" s="28">
        <v>10.37</v>
      </c>
      <c r="G2278" s="28">
        <v>33.729999999999997</v>
      </c>
      <c r="H2278" s="2">
        <v>9</v>
      </c>
    </row>
    <row r="2279" spans="1:8" ht="30" x14ac:dyDescent="0.2">
      <c r="A2279" s="25" t="s">
        <v>4577</v>
      </c>
      <c r="B2279" s="25"/>
      <c r="C2279" s="26" t="s">
        <v>4578</v>
      </c>
      <c r="D2279" s="27" t="s">
        <v>21</v>
      </c>
      <c r="E2279" s="28">
        <v>13.3</v>
      </c>
      <c r="F2279" s="28">
        <v>10.37</v>
      </c>
      <c r="G2279" s="28">
        <v>23.67</v>
      </c>
      <c r="H2279" s="2">
        <v>9</v>
      </c>
    </row>
    <row r="2280" spans="1:8" ht="30" x14ac:dyDescent="0.2">
      <c r="A2280" s="25" t="s">
        <v>4579</v>
      </c>
      <c r="B2280" s="25"/>
      <c r="C2280" s="26" t="s">
        <v>4580</v>
      </c>
      <c r="D2280" s="27" t="s">
        <v>21</v>
      </c>
      <c r="E2280" s="28">
        <v>17.53</v>
      </c>
      <c r="F2280" s="28">
        <v>10.37</v>
      </c>
      <c r="G2280" s="28">
        <v>27.9</v>
      </c>
      <c r="H2280" s="2">
        <v>9</v>
      </c>
    </row>
    <row r="2281" spans="1:8" ht="30" x14ac:dyDescent="0.2">
      <c r="A2281" s="25" t="s">
        <v>4581</v>
      </c>
      <c r="B2281" s="25"/>
      <c r="C2281" s="26" t="s">
        <v>4582</v>
      </c>
      <c r="D2281" s="27" t="s">
        <v>21</v>
      </c>
      <c r="E2281" s="28">
        <v>20.309999999999999</v>
      </c>
      <c r="F2281" s="28">
        <v>10.37</v>
      </c>
      <c r="G2281" s="28">
        <v>30.68</v>
      </c>
      <c r="H2281" s="2">
        <v>9</v>
      </c>
    </row>
    <row r="2282" spans="1:8" ht="30" x14ac:dyDescent="0.2">
      <c r="A2282" s="25" t="s">
        <v>4583</v>
      </c>
      <c r="B2282" s="25"/>
      <c r="C2282" s="26" t="s">
        <v>4584</v>
      </c>
      <c r="D2282" s="27" t="s">
        <v>21</v>
      </c>
      <c r="E2282" s="28">
        <v>22.76</v>
      </c>
      <c r="F2282" s="28">
        <v>10.37</v>
      </c>
      <c r="G2282" s="28">
        <v>33.130000000000003</v>
      </c>
      <c r="H2282" s="2">
        <v>9</v>
      </c>
    </row>
    <row r="2283" spans="1:8" ht="30" x14ac:dyDescent="0.2">
      <c r="A2283" s="25" t="s">
        <v>4585</v>
      </c>
      <c r="B2283" s="25"/>
      <c r="C2283" s="26" t="s">
        <v>4586</v>
      </c>
      <c r="D2283" s="27" t="s">
        <v>21</v>
      </c>
      <c r="E2283" s="28">
        <v>26.15</v>
      </c>
      <c r="F2283" s="28">
        <v>10.37</v>
      </c>
      <c r="G2283" s="28">
        <v>36.520000000000003</v>
      </c>
      <c r="H2283" s="2">
        <v>9</v>
      </c>
    </row>
    <row r="2284" spans="1:8" ht="30" x14ac:dyDescent="0.2">
      <c r="A2284" s="25" t="s">
        <v>4587</v>
      </c>
      <c r="B2284" s="25"/>
      <c r="C2284" s="26" t="s">
        <v>4588</v>
      </c>
      <c r="D2284" s="27" t="s">
        <v>21</v>
      </c>
      <c r="E2284" s="28">
        <v>34.43</v>
      </c>
      <c r="F2284" s="28">
        <v>10.37</v>
      </c>
      <c r="G2284" s="28">
        <v>44.8</v>
      </c>
      <c r="H2284" s="2">
        <v>9</v>
      </c>
    </row>
    <row r="2285" spans="1:8" ht="30" x14ac:dyDescent="0.2">
      <c r="A2285" s="25" t="s">
        <v>4589</v>
      </c>
      <c r="B2285" s="25"/>
      <c r="C2285" s="26" t="s">
        <v>4590</v>
      </c>
      <c r="D2285" s="27" t="s">
        <v>21</v>
      </c>
      <c r="E2285" s="28">
        <v>16.010000000000002</v>
      </c>
      <c r="F2285" s="28">
        <v>10.37</v>
      </c>
      <c r="G2285" s="28">
        <v>26.38</v>
      </c>
      <c r="H2285" s="2">
        <v>9</v>
      </c>
    </row>
    <row r="2286" spans="1:8" ht="30" x14ac:dyDescent="0.2">
      <c r="A2286" s="25" t="s">
        <v>4591</v>
      </c>
      <c r="B2286" s="25"/>
      <c r="C2286" s="26" t="s">
        <v>4592</v>
      </c>
      <c r="D2286" s="27" t="s">
        <v>21</v>
      </c>
      <c r="E2286" s="28">
        <v>18.73</v>
      </c>
      <c r="F2286" s="28">
        <v>10.37</v>
      </c>
      <c r="G2286" s="28">
        <v>29.1</v>
      </c>
      <c r="H2286" s="2">
        <v>9</v>
      </c>
    </row>
    <row r="2287" spans="1:8" ht="30" x14ac:dyDescent="0.2">
      <c r="A2287" s="25" t="s">
        <v>4593</v>
      </c>
      <c r="B2287" s="25"/>
      <c r="C2287" s="26" t="s">
        <v>4594</v>
      </c>
      <c r="D2287" s="27" t="s">
        <v>21</v>
      </c>
      <c r="E2287" s="28">
        <v>24.39</v>
      </c>
      <c r="F2287" s="28">
        <v>10.37</v>
      </c>
      <c r="G2287" s="28">
        <v>34.76</v>
      </c>
      <c r="H2287" s="2">
        <v>9</v>
      </c>
    </row>
    <row r="2288" spans="1:8" ht="30" x14ac:dyDescent="0.2">
      <c r="A2288" s="25" t="s">
        <v>4595</v>
      </c>
      <c r="B2288" s="25"/>
      <c r="C2288" s="26" t="s">
        <v>4596</v>
      </c>
      <c r="D2288" s="27" t="s">
        <v>21</v>
      </c>
      <c r="E2288" s="28">
        <v>27.59</v>
      </c>
      <c r="F2288" s="28">
        <v>10.37</v>
      </c>
      <c r="G2288" s="28">
        <v>37.96</v>
      </c>
      <c r="H2288" s="2">
        <v>9</v>
      </c>
    </row>
    <row r="2289" spans="1:8" ht="15" x14ac:dyDescent="0.2">
      <c r="A2289" s="25" t="s">
        <v>4597</v>
      </c>
      <c r="B2289" s="25"/>
      <c r="C2289" s="26" t="s">
        <v>4598</v>
      </c>
      <c r="D2289" s="27" t="s">
        <v>21</v>
      </c>
      <c r="E2289" s="28">
        <v>35.11</v>
      </c>
      <c r="F2289" s="28">
        <v>14.51</v>
      </c>
      <c r="G2289" s="28">
        <v>49.62</v>
      </c>
      <c r="H2289" s="2">
        <v>9</v>
      </c>
    </row>
    <row r="2290" spans="1:8" ht="15" x14ac:dyDescent="0.2">
      <c r="A2290" s="25" t="s">
        <v>4599</v>
      </c>
      <c r="B2290" s="25"/>
      <c r="C2290" s="26" t="s">
        <v>4600</v>
      </c>
      <c r="D2290" s="27" t="s">
        <v>21</v>
      </c>
      <c r="E2290" s="28">
        <v>42.49</v>
      </c>
      <c r="F2290" s="28">
        <v>14.51</v>
      </c>
      <c r="G2290" s="28">
        <v>57</v>
      </c>
      <c r="H2290" s="2">
        <v>9</v>
      </c>
    </row>
    <row r="2291" spans="1:8" ht="15" x14ac:dyDescent="0.2">
      <c r="A2291" s="25" t="s">
        <v>4601</v>
      </c>
      <c r="B2291" s="25"/>
      <c r="C2291" s="26" t="s">
        <v>4602</v>
      </c>
      <c r="D2291" s="27" t="s">
        <v>21</v>
      </c>
      <c r="E2291" s="28">
        <v>52.77</v>
      </c>
      <c r="F2291" s="28">
        <v>14.51</v>
      </c>
      <c r="G2291" s="28">
        <v>67.28</v>
      </c>
      <c r="H2291" s="2">
        <v>9</v>
      </c>
    </row>
    <row r="2292" spans="1:8" ht="30" x14ac:dyDescent="0.2">
      <c r="A2292" s="25" t="s">
        <v>4603</v>
      </c>
      <c r="B2292" s="25"/>
      <c r="C2292" s="26" t="s">
        <v>4604</v>
      </c>
      <c r="D2292" s="27"/>
      <c r="E2292" s="28"/>
      <c r="F2292" s="28"/>
      <c r="G2292" s="28"/>
      <c r="H2292" s="2">
        <v>2</v>
      </c>
    </row>
    <row r="2293" spans="1:8" ht="30" x14ac:dyDescent="0.2">
      <c r="A2293" s="25" t="s">
        <v>4605</v>
      </c>
      <c r="B2293" s="25"/>
      <c r="C2293" s="26" t="s">
        <v>4606</v>
      </c>
      <c r="D2293" s="27"/>
      <c r="E2293" s="28"/>
      <c r="F2293" s="28"/>
      <c r="G2293" s="28"/>
      <c r="H2293" s="2">
        <v>5</v>
      </c>
    </row>
    <row r="2294" spans="1:8" ht="30" x14ac:dyDescent="0.2">
      <c r="A2294" s="25" t="s">
        <v>4607</v>
      </c>
      <c r="B2294" s="25"/>
      <c r="C2294" s="26" t="s">
        <v>4608</v>
      </c>
      <c r="D2294" s="27" t="s">
        <v>131</v>
      </c>
      <c r="E2294" s="28">
        <v>1.64</v>
      </c>
      <c r="F2294" s="28">
        <v>1.65</v>
      </c>
      <c r="G2294" s="28">
        <v>3.29</v>
      </c>
      <c r="H2294" s="2">
        <v>9</v>
      </c>
    </row>
    <row r="2295" spans="1:8" ht="30" x14ac:dyDescent="0.2">
      <c r="A2295" s="25" t="s">
        <v>4609</v>
      </c>
      <c r="B2295" s="25"/>
      <c r="C2295" s="26" t="s">
        <v>4610</v>
      </c>
      <c r="D2295" s="27" t="s">
        <v>131</v>
      </c>
      <c r="E2295" s="28">
        <v>2.58</v>
      </c>
      <c r="F2295" s="28">
        <v>1.65</v>
      </c>
      <c r="G2295" s="28">
        <v>4.2300000000000004</v>
      </c>
      <c r="H2295" s="2">
        <v>9</v>
      </c>
    </row>
    <row r="2296" spans="1:8" ht="30" x14ac:dyDescent="0.2">
      <c r="A2296" s="25" t="s">
        <v>4611</v>
      </c>
      <c r="B2296" s="25"/>
      <c r="C2296" s="26" t="s">
        <v>4612</v>
      </c>
      <c r="D2296" s="27" t="s">
        <v>131</v>
      </c>
      <c r="E2296" s="28">
        <v>3.99</v>
      </c>
      <c r="F2296" s="28">
        <v>2.4900000000000002</v>
      </c>
      <c r="G2296" s="28">
        <v>6.48</v>
      </c>
      <c r="H2296" s="2">
        <v>9</v>
      </c>
    </row>
    <row r="2297" spans="1:8" ht="30" x14ac:dyDescent="0.2">
      <c r="A2297" s="25" t="s">
        <v>4613</v>
      </c>
      <c r="B2297" s="25"/>
      <c r="C2297" s="26" t="s">
        <v>4614</v>
      </c>
      <c r="D2297" s="27" t="s">
        <v>131</v>
      </c>
      <c r="E2297" s="28">
        <v>6.57</v>
      </c>
      <c r="F2297" s="28">
        <v>2.9</v>
      </c>
      <c r="G2297" s="28">
        <v>9.4700000000000006</v>
      </c>
      <c r="H2297" s="2">
        <v>9</v>
      </c>
    </row>
    <row r="2298" spans="1:8" ht="30" x14ac:dyDescent="0.2">
      <c r="A2298" s="25" t="s">
        <v>4615</v>
      </c>
      <c r="B2298" s="25"/>
      <c r="C2298" s="26" t="s">
        <v>4616</v>
      </c>
      <c r="D2298" s="27" t="s">
        <v>131</v>
      </c>
      <c r="E2298" s="28">
        <v>10.99</v>
      </c>
      <c r="F2298" s="28">
        <v>3.32</v>
      </c>
      <c r="G2298" s="28">
        <v>14.31</v>
      </c>
      <c r="H2298" s="2">
        <v>9</v>
      </c>
    </row>
    <row r="2299" spans="1:8" ht="30" x14ac:dyDescent="0.2">
      <c r="A2299" s="25" t="s">
        <v>4617</v>
      </c>
      <c r="B2299" s="25"/>
      <c r="C2299" s="26" t="s">
        <v>4618</v>
      </c>
      <c r="D2299" s="27"/>
      <c r="E2299" s="28"/>
      <c r="F2299" s="28"/>
      <c r="G2299" s="28"/>
      <c r="H2299" s="2">
        <v>5</v>
      </c>
    </row>
    <row r="2300" spans="1:8" ht="30" x14ac:dyDescent="0.2">
      <c r="A2300" s="25" t="s">
        <v>4619</v>
      </c>
      <c r="B2300" s="25"/>
      <c r="C2300" s="26" t="s">
        <v>4620</v>
      </c>
      <c r="D2300" s="27" t="s">
        <v>131</v>
      </c>
      <c r="E2300" s="28">
        <v>1.41</v>
      </c>
      <c r="F2300" s="28">
        <v>1.65</v>
      </c>
      <c r="G2300" s="28">
        <v>3.06</v>
      </c>
      <c r="H2300" s="2">
        <v>9</v>
      </c>
    </row>
    <row r="2301" spans="1:8" ht="30" x14ac:dyDescent="0.2">
      <c r="A2301" s="25" t="s">
        <v>4621</v>
      </c>
      <c r="B2301" s="25"/>
      <c r="C2301" s="26" t="s">
        <v>4622</v>
      </c>
      <c r="D2301" s="27" t="s">
        <v>131</v>
      </c>
      <c r="E2301" s="28">
        <v>2.4900000000000002</v>
      </c>
      <c r="F2301" s="28">
        <v>2.0699999999999998</v>
      </c>
      <c r="G2301" s="28">
        <v>4.5599999999999996</v>
      </c>
      <c r="H2301" s="2">
        <v>9</v>
      </c>
    </row>
    <row r="2302" spans="1:8" ht="45" x14ac:dyDescent="0.2">
      <c r="A2302" s="25" t="s">
        <v>4623</v>
      </c>
      <c r="B2302" s="25"/>
      <c r="C2302" s="26" t="s">
        <v>4624</v>
      </c>
      <c r="D2302" s="27" t="s">
        <v>131</v>
      </c>
      <c r="E2302" s="28">
        <v>4.22</v>
      </c>
      <c r="F2302" s="28">
        <v>2.4900000000000002</v>
      </c>
      <c r="G2302" s="28">
        <v>6.71</v>
      </c>
      <c r="H2302" s="2">
        <v>9</v>
      </c>
    </row>
    <row r="2303" spans="1:8" ht="30" x14ac:dyDescent="0.2">
      <c r="A2303" s="25" t="s">
        <v>4625</v>
      </c>
      <c r="B2303" s="25"/>
      <c r="C2303" s="26" t="s">
        <v>4626</v>
      </c>
      <c r="D2303" s="27" t="s">
        <v>131</v>
      </c>
      <c r="E2303" s="28">
        <v>6.06</v>
      </c>
      <c r="F2303" s="28">
        <v>2.9</v>
      </c>
      <c r="G2303" s="28">
        <v>8.9600000000000009</v>
      </c>
      <c r="H2303" s="2">
        <v>9</v>
      </c>
    </row>
    <row r="2304" spans="1:8" ht="30" x14ac:dyDescent="0.2">
      <c r="A2304" s="25" t="s">
        <v>4627</v>
      </c>
      <c r="B2304" s="25"/>
      <c r="C2304" s="26" t="s">
        <v>4628</v>
      </c>
      <c r="D2304" s="27" t="s">
        <v>131</v>
      </c>
      <c r="E2304" s="28">
        <v>9.6300000000000008</v>
      </c>
      <c r="F2304" s="28">
        <v>3.32</v>
      </c>
      <c r="G2304" s="28">
        <v>12.95</v>
      </c>
      <c r="H2304" s="2">
        <v>9</v>
      </c>
    </row>
    <row r="2305" spans="1:8" ht="15" x14ac:dyDescent="0.2">
      <c r="A2305" s="25" t="s">
        <v>4629</v>
      </c>
      <c r="B2305" s="25"/>
      <c r="C2305" s="26" t="s">
        <v>4630</v>
      </c>
      <c r="D2305" s="27"/>
      <c r="E2305" s="28"/>
      <c r="F2305" s="28"/>
      <c r="G2305" s="28"/>
      <c r="H2305" s="2">
        <v>5</v>
      </c>
    </row>
    <row r="2306" spans="1:8" ht="30" x14ac:dyDescent="0.2">
      <c r="A2306" s="25" t="s">
        <v>4631</v>
      </c>
      <c r="B2306" s="25"/>
      <c r="C2306" s="26" t="s">
        <v>4632</v>
      </c>
      <c r="D2306" s="27" t="s">
        <v>131</v>
      </c>
      <c r="E2306" s="28">
        <v>8.69</v>
      </c>
      <c r="F2306" s="28">
        <v>2.0699999999999998</v>
      </c>
      <c r="G2306" s="28">
        <v>10.76</v>
      </c>
      <c r="H2306" s="2">
        <v>9</v>
      </c>
    </row>
    <row r="2307" spans="1:8" ht="30" x14ac:dyDescent="0.2">
      <c r="A2307" s="25" t="s">
        <v>4633</v>
      </c>
      <c r="B2307" s="25"/>
      <c r="C2307" s="26" t="s">
        <v>4634</v>
      </c>
      <c r="D2307" s="27" t="s">
        <v>131</v>
      </c>
      <c r="E2307" s="28">
        <v>14.81</v>
      </c>
      <c r="F2307" s="28">
        <v>2.0699999999999998</v>
      </c>
      <c r="G2307" s="28">
        <v>16.88</v>
      </c>
      <c r="H2307" s="2">
        <v>9</v>
      </c>
    </row>
    <row r="2308" spans="1:8" ht="30" x14ac:dyDescent="0.2">
      <c r="A2308" s="25" t="s">
        <v>4635</v>
      </c>
      <c r="B2308" s="25"/>
      <c r="C2308" s="26" t="s">
        <v>4636</v>
      </c>
      <c r="D2308" s="27" t="s">
        <v>131</v>
      </c>
      <c r="E2308" s="28">
        <v>20.41</v>
      </c>
      <c r="F2308" s="28">
        <v>4.1500000000000004</v>
      </c>
      <c r="G2308" s="28">
        <v>24.56</v>
      </c>
      <c r="H2308" s="2">
        <v>9</v>
      </c>
    </row>
    <row r="2309" spans="1:8" ht="30" x14ac:dyDescent="0.2">
      <c r="A2309" s="25" t="s">
        <v>4637</v>
      </c>
      <c r="B2309" s="25"/>
      <c r="C2309" s="26" t="s">
        <v>4638</v>
      </c>
      <c r="D2309" s="27" t="s">
        <v>131</v>
      </c>
      <c r="E2309" s="28">
        <v>30.18</v>
      </c>
      <c r="F2309" s="28">
        <v>6.22</v>
      </c>
      <c r="G2309" s="28">
        <v>36.4</v>
      </c>
      <c r="H2309" s="2">
        <v>9</v>
      </c>
    </row>
    <row r="2310" spans="1:8" ht="30" x14ac:dyDescent="0.2">
      <c r="A2310" s="25" t="s">
        <v>4639</v>
      </c>
      <c r="B2310" s="25"/>
      <c r="C2310" s="26" t="s">
        <v>4640</v>
      </c>
      <c r="D2310" s="27" t="s">
        <v>131</v>
      </c>
      <c r="E2310" s="28">
        <v>46</v>
      </c>
      <c r="F2310" s="28">
        <v>8.2899999999999991</v>
      </c>
      <c r="G2310" s="28">
        <v>54.29</v>
      </c>
      <c r="H2310" s="2">
        <v>9</v>
      </c>
    </row>
    <row r="2311" spans="1:8" ht="30" x14ac:dyDescent="0.2">
      <c r="A2311" s="25" t="s">
        <v>4641</v>
      </c>
      <c r="B2311" s="25"/>
      <c r="C2311" s="26" t="s">
        <v>4642</v>
      </c>
      <c r="D2311" s="27" t="s">
        <v>131</v>
      </c>
      <c r="E2311" s="28">
        <v>58.47</v>
      </c>
      <c r="F2311" s="28">
        <v>10.37</v>
      </c>
      <c r="G2311" s="28">
        <v>68.84</v>
      </c>
      <c r="H2311" s="2">
        <v>9</v>
      </c>
    </row>
    <row r="2312" spans="1:8" ht="30" x14ac:dyDescent="0.2">
      <c r="A2312" s="25" t="s">
        <v>4643</v>
      </c>
      <c r="B2312" s="25"/>
      <c r="C2312" s="26" t="s">
        <v>4644</v>
      </c>
      <c r="D2312" s="27" t="s">
        <v>131</v>
      </c>
      <c r="E2312" s="28">
        <v>92.85</v>
      </c>
      <c r="F2312" s="28">
        <v>12.44</v>
      </c>
      <c r="G2312" s="28">
        <v>105.29</v>
      </c>
      <c r="H2312" s="2">
        <v>9</v>
      </c>
    </row>
    <row r="2313" spans="1:8" ht="30" x14ac:dyDescent="0.2">
      <c r="A2313" s="25" t="s">
        <v>4645</v>
      </c>
      <c r="B2313" s="25"/>
      <c r="C2313" s="26" t="s">
        <v>4646</v>
      </c>
      <c r="D2313" s="27" t="s">
        <v>131</v>
      </c>
      <c r="E2313" s="28">
        <v>179.13</v>
      </c>
      <c r="F2313" s="28">
        <v>18.66</v>
      </c>
      <c r="G2313" s="28">
        <v>197.79</v>
      </c>
      <c r="H2313" s="2">
        <v>9</v>
      </c>
    </row>
    <row r="2314" spans="1:8" ht="30" x14ac:dyDescent="0.2">
      <c r="A2314" s="25" t="s">
        <v>4647</v>
      </c>
      <c r="B2314" s="25"/>
      <c r="C2314" s="26" t="s">
        <v>4648</v>
      </c>
      <c r="D2314" s="27"/>
      <c r="E2314" s="28"/>
      <c r="F2314" s="28"/>
      <c r="G2314" s="28"/>
      <c r="H2314" s="2">
        <v>5</v>
      </c>
    </row>
    <row r="2315" spans="1:8" ht="30" x14ac:dyDescent="0.2">
      <c r="A2315" s="25" t="s">
        <v>4649</v>
      </c>
      <c r="B2315" s="25"/>
      <c r="C2315" s="26" t="s">
        <v>4650</v>
      </c>
      <c r="D2315" s="27" t="s">
        <v>131</v>
      </c>
      <c r="E2315" s="28">
        <v>206.98</v>
      </c>
      <c r="F2315" s="28">
        <v>37.61</v>
      </c>
      <c r="G2315" s="28">
        <v>244.59</v>
      </c>
      <c r="H2315" s="2">
        <v>9</v>
      </c>
    </row>
    <row r="2316" spans="1:8" ht="30" x14ac:dyDescent="0.2">
      <c r="A2316" s="25" t="s">
        <v>4651</v>
      </c>
      <c r="B2316" s="25"/>
      <c r="C2316" s="26" t="s">
        <v>4652</v>
      </c>
      <c r="D2316" s="27"/>
      <c r="E2316" s="28"/>
      <c r="F2316" s="28"/>
      <c r="G2316" s="28"/>
      <c r="H2316" s="2">
        <v>5</v>
      </c>
    </row>
    <row r="2317" spans="1:8" ht="30" x14ac:dyDescent="0.2">
      <c r="A2317" s="25" t="s">
        <v>4653</v>
      </c>
      <c r="B2317" s="25"/>
      <c r="C2317" s="26" t="s">
        <v>4654</v>
      </c>
      <c r="D2317" s="27" t="s">
        <v>131</v>
      </c>
      <c r="E2317" s="28">
        <v>55.9</v>
      </c>
      <c r="F2317" s="28">
        <v>22.56</v>
      </c>
      <c r="G2317" s="28">
        <v>78.459999999999994</v>
      </c>
      <c r="H2317" s="2">
        <v>9</v>
      </c>
    </row>
    <row r="2318" spans="1:8" ht="30" x14ac:dyDescent="0.2">
      <c r="A2318" s="25" t="s">
        <v>4655</v>
      </c>
      <c r="B2318" s="25"/>
      <c r="C2318" s="26" t="s">
        <v>4656</v>
      </c>
      <c r="D2318" s="27" t="s">
        <v>131</v>
      </c>
      <c r="E2318" s="28">
        <v>70.69</v>
      </c>
      <c r="F2318" s="28">
        <v>27.17</v>
      </c>
      <c r="G2318" s="28">
        <v>97.86</v>
      </c>
      <c r="H2318" s="2">
        <v>9</v>
      </c>
    </row>
    <row r="2319" spans="1:8" ht="30" x14ac:dyDescent="0.2">
      <c r="A2319" s="25" t="s">
        <v>4657</v>
      </c>
      <c r="B2319" s="25"/>
      <c r="C2319" s="26" t="s">
        <v>4658</v>
      </c>
      <c r="D2319" s="27" t="s">
        <v>131</v>
      </c>
      <c r="E2319" s="28">
        <v>90.71</v>
      </c>
      <c r="F2319" s="28">
        <v>37.61</v>
      </c>
      <c r="G2319" s="28">
        <v>128.32</v>
      </c>
      <c r="H2319" s="2">
        <v>9</v>
      </c>
    </row>
    <row r="2320" spans="1:8" ht="30" x14ac:dyDescent="0.2">
      <c r="A2320" s="25" t="s">
        <v>4659</v>
      </c>
      <c r="B2320" s="25"/>
      <c r="C2320" s="26" t="s">
        <v>4660</v>
      </c>
      <c r="D2320" s="27" t="s">
        <v>131</v>
      </c>
      <c r="E2320" s="28">
        <v>167.19</v>
      </c>
      <c r="F2320" s="28">
        <v>45.13</v>
      </c>
      <c r="G2320" s="28">
        <v>212.32</v>
      </c>
      <c r="H2320" s="2">
        <v>9</v>
      </c>
    </row>
    <row r="2321" spans="1:8" ht="15" x14ac:dyDescent="0.2">
      <c r="A2321" s="25" t="s">
        <v>4661</v>
      </c>
      <c r="B2321" s="25"/>
      <c r="C2321" s="26" t="s">
        <v>4662</v>
      </c>
      <c r="D2321" s="27"/>
      <c r="E2321" s="28"/>
      <c r="F2321" s="28"/>
      <c r="G2321" s="28"/>
      <c r="H2321" s="2">
        <v>5</v>
      </c>
    </row>
    <row r="2322" spans="1:8" ht="15" x14ac:dyDescent="0.2">
      <c r="A2322" s="25" t="s">
        <v>4663</v>
      </c>
      <c r="B2322" s="25"/>
      <c r="C2322" s="26" t="s">
        <v>4664</v>
      </c>
      <c r="D2322" s="27" t="s">
        <v>21</v>
      </c>
      <c r="E2322" s="28">
        <v>9.09</v>
      </c>
      <c r="F2322" s="28">
        <v>4.1500000000000004</v>
      </c>
      <c r="G2322" s="28">
        <v>13.24</v>
      </c>
      <c r="H2322" s="2">
        <v>9</v>
      </c>
    </row>
    <row r="2323" spans="1:8" ht="30" x14ac:dyDescent="0.2">
      <c r="A2323" s="25" t="s">
        <v>4665</v>
      </c>
      <c r="B2323" s="25"/>
      <c r="C2323" s="26" t="s">
        <v>4666</v>
      </c>
      <c r="D2323" s="27" t="s">
        <v>21</v>
      </c>
      <c r="E2323" s="28">
        <v>5.57</v>
      </c>
      <c r="F2323" s="28">
        <v>4.1500000000000004</v>
      </c>
      <c r="G2323" s="28">
        <v>9.7200000000000006</v>
      </c>
      <c r="H2323" s="2">
        <v>9</v>
      </c>
    </row>
    <row r="2324" spans="1:8" ht="30" x14ac:dyDescent="0.2">
      <c r="A2324" s="25" t="s">
        <v>4667</v>
      </c>
      <c r="B2324" s="25"/>
      <c r="C2324" s="26" t="s">
        <v>4668</v>
      </c>
      <c r="D2324" s="27" t="s">
        <v>21</v>
      </c>
      <c r="E2324" s="28">
        <v>10.050000000000001</v>
      </c>
      <c r="F2324" s="28">
        <v>4.1500000000000004</v>
      </c>
      <c r="G2324" s="28">
        <v>14.2</v>
      </c>
      <c r="H2324" s="2">
        <v>9</v>
      </c>
    </row>
    <row r="2325" spans="1:8" ht="30" x14ac:dyDescent="0.2">
      <c r="A2325" s="25" t="s">
        <v>4669</v>
      </c>
      <c r="B2325" s="25"/>
      <c r="C2325" s="26" t="s">
        <v>4670</v>
      </c>
      <c r="D2325" s="27" t="s">
        <v>21</v>
      </c>
      <c r="E2325" s="28">
        <v>10.81</v>
      </c>
      <c r="F2325" s="28">
        <v>4.1500000000000004</v>
      </c>
      <c r="G2325" s="28">
        <v>14.96</v>
      </c>
      <c r="H2325" s="2">
        <v>9</v>
      </c>
    </row>
    <row r="2326" spans="1:8" ht="30" x14ac:dyDescent="0.2">
      <c r="A2326" s="25" t="s">
        <v>4671</v>
      </c>
      <c r="B2326" s="25"/>
      <c r="C2326" s="26" t="s">
        <v>4672</v>
      </c>
      <c r="D2326" s="27" t="s">
        <v>21</v>
      </c>
      <c r="E2326" s="28">
        <v>14.09</v>
      </c>
      <c r="F2326" s="28">
        <v>4.1500000000000004</v>
      </c>
      <c r="G2326" s="28">
        <v>18.239999999999998</v>
      </c>
      <c r="H2326" s="2">
        <v>9</v>
      </c>
    </row>
    <row r="2327" spans="1:8" ht="30" x14ac:dyDescent="0.2">
      <c r="A2327" s="25" t="s">
        <v>4673</v>
      </c>
      <c r="B2327" s="25"/>
      <c r="C2327" s="26" t="s">
        <v>4674</v>
      </c>
      <c r="D2327" s="27" t="s">
        <v>21</v>
      </c>
      <c r="E2327" s="28">
        <v>16.36</v>
      </c>
      <c r="F2327" s="28">
        <v>4.1500000000000004</v>
      </c>
      <c r="G2327" s="28">
        <v>20.51</v>
      </c>
      <c r="H2327" s="2">
        <v>9</v>
      </c>
    </row>
    <row r="2328" spans="1:8" ht="30" x14ac:dyDescent="0.2">
      <c r="A2328" s="25" t="s">
        <v>4675</v>
      </c>
      <c r="B2328" s="25"/>
      <c r="C2328" s="26" t="s">
        <v>4676</v>
      </c>
      <c r="D2328" s="27" t="s">
        <v>21</v>
      </c>
      <c r="E2328" s="28">
        <v>20.059999999999999</v>
      </c>
      <c r="F2328" s="28">
        <v>4.1500000000000004</v>
      </c>
      <c r="G2328" s="28">
        <v>24.21</v>
      </c>
      <c r="H2328" s="2">
        <v>9</v>
      </c>
    </row>
    <row r="2329" spans="1:8" ht="30" x14ac:dyDescent="0.2">
      <c r="A2329" s="25" t="s">
        <v>4677</v>
      </c>
      <c r="B2329" s="25"/>
      <c r="C2329" s="26" t="s">
        <v>4678</v>
      </c>
      <c r="D2329" s="27" t="s">
        <v>21</v>
      </c>
      <c r="E2329" s="28">
        <v>21.49</v>
      </c>
      <c r="F2329" s="28">
        <v>4.1500000000000004</v>
      </c>
      <c r="G2329" s="28">
        <v>25.64</v>
      </c>
      <c r="H2329" s="2">
        <v>9</v>
      </c>
    </row>
    <row r="2330" spans="1:8" ht="15" x14ac:dyDescent="0.2">
      <c r="A2330" s="25" t="s">
        <v>4679</v>
      </c>
      <c r="B2330" s="25"/>
      <c r="C2330" s="26" t="s">
        <v>4680</v>
      </c>
      <c r="D2330" s="27"/>
      <c r="E2330" s="28"/>
      <c r="F2330" s="28"/>
      <c r="G2330" s="28"/>
      <c r="H2330" s="2">
        <v>5</v>
      </c>
    </row>
    <row r="2331" spans="1:8" ht="15" x14ac:dyDescent="0.2">
      <c r="A2331" s="25" t="s">
        <v>4681</v>
      </c>
      <c r="B2331" s="25"/>
      <c r="C2331" s="26" t="s">
        <v>4682</v>
      </c>
      <c r="D2331" s="27" t="s">
        <v>21</v>
      </c>
      <c r="E2331" s="28">
        <v>0.88</v>
      </c>
      <c r="F2331" s="28">
        <v>3.32</v>
      </c>
      <c r="G2331" s="28">
        <v>4.2</v>
      </c>
      <c r="H2331" s="2">
        <v>9</v>
      </c>
    </row>
    <row r="2332" spans="1:8" ht="30" x14ac:dyDescent="0.2">
      <c r="A2332" s="25" t="s">
        <v>4683</v>
      </c>
      <c r="B2332" s="25"/>
      <c r="C2332" s="26" t="s">
        <v>4684</v>
      </c>
      <c r="D2332" s="27" t="s">
        <v>21</v>
      </c>
      <c r="E2332" s="28">
        <v>5.56</v>
      </c>
      <c r="F2332" s="28">
        <v>6.22</v>
      </c>
      <c r="G2332" s="28">
        <v>11.78</v>
      </c>
      <c r="H2332" s="2">
        <v>9</v>
      </c>
    </row>
    <row r="2333" spans="1:8" ht="30" x14ac:dyDescent="0.2">
      <c r="A2333" s="25" t="s">
        <v>4685</v>
      </c>
      <c r="B2333" s="25"/>
      <c r="C2333" s="26" t="s">
        <v>4686</v>
      </c>
      <c r="D2333" s="27" t="s">
        <v>21</v>
      </c>
      <c r="E2333" s="28">
        <v>9.06</v>
      </c>
      <c r="F2333" s="28">
        <v>6.22</v>
      </c>
      <c r="G2333" s="28">
        <v>15.28</v>
      </c>
      <c r="H2333" s="2">
        <v>9</v>
      </c>
    </row>
    <row r="2334" spans="1:8" ht="30" x14ac:dyDescent="0.2">
      <c r="A2334" s="25" t="s">
        <v>4687</v>
      </c>
      <c r="B2334" s="25"/>
      <c r="C2334" s="26" t="s">
        <v>4688</v>
      </c>
      <c r="D2334" s="27" t="s">
        <v>21</v>
      </c>
      <c r="E2334" s="28">
        <v>8.09</v>
      </c>
      <c r="F2334" s="28">
        <v>6.22</v>
      </c>
      <c r="G2334" s="28">
        <v>14.31</v>
      </c>
      <c r="H2334" s="2">
        <v>9</v>
      </c>
    </row>
    <row r="2335" spans="1:8" ht="30" x14ac:dyDescent="0.2">
      <c r="A2335" s="25" t="s">
        <v>4689</v>
      </c>
      <c r="B2335" s="25"/>
      <c r="C2335" s="26" t="s">
        <v>4690</v>
      </c>
      <c r="D2335" s="27" t="s">
        <v>21</v>
      </c>
      <c r="E2335" s="28">
        <v>9.42</v>
      </c>
      <c r="F2335" s="28">
        <v>6.22</v>
      </c>
      <c r="G2335" s="28">
        <v>15.64</v>
      </c>
      <c r="H2335" s="2">
        <v>9</v>
      </c>
    </row>
    <row r="2336" spans="1:8" ht="30" x14ac:dyDescent="0.2">
      <c r="A2336" s="25" t="s">
        <v>4691</v>
      </c>
      <c r="B2336" s="25"/>
      <c r="C2336" s="26" t="s">
        <v>4692</v>
      </c>
      <c r="D2336" s="27" t="s">
        <v>21</v>
      </c>
      <c r="E2336" s="28">
        <v>13.17</v>
      </c>
      <c r="F2336" s="28">
        <v>6.22</v>
      </c>
      <c r="G2336" s="28">
        <v>19.39</v>
      </c>
      <c r="H2336" s="2">
        <v>9</v>
      </c>
    </row>
    <row r="2337" spans="1:8" ht="30" x14ac:dyDescent="0.2">
      <c r="A2337" s="25" t="s">
        <v>4693</v>
      </c>
      <c r="B2337" s="25"/>
      <c r="C2337" s="26" t="s">
        <v>4694</v>
      </c>
      <c r="D2337" s="27" t="s">
        <v>21</v>
      </c>
      <c r="E2337" s="28">
        <v>12.94</v>
      </c>
      <c r="F2337" s="28">
        <v>6.22</v>
      </c>
      <c r="G2337" s="28">
        <v>19.16</v>
      </c>
      <c r="H2337" s="2">
        <v>9</v>
      </c>
    </row>
    <row r="2338" spans="1:8" ht="30" x14ac:dyDescent="0.2">
      <c r="A2338" s="25" t="s">
        <v>4695</v>
      </c>
      <c r="B2338" s="25"/>
      <c r="C2338" s="26" t="s">
        <v>4696</v>
      </c>
      <c r="D2338" s="27" t="s">
        <v>21</v>
      </c>
      <c r="E2338" s="28">
        <v>21.34</v>
      </c>
      <c r="F2338" s="28">
        <v>6.22</v>
      </c>
      <c r="G2338" s="28">
        <v>27.56</v>
      </c>
      <c r="H2338" s="2">
        <v>9</v>
      </c>
    </row>
    <row r="2339" spans="1:8" ht="30" x14ac:dyDescent="0.2">
      <c r="A2339" s="25" t="s">
        <v>4697</v>
      </c>
      <c r="B2339" s="25"/>
      <c r="C2339" s="26" t="s">
        <v>4698</v>
      </c>
      <c r="D2339" s="27" t="s">
        <v>21</v>
      </c>
      <c r="E2339" s="28">
        <v>28.04</v>
      </c>
      <c r="F2339" s="28">
        <v>8.2899999999999991</v>
      </c>
      <c r="G2339" s="28">
        <v>36.33</v>
      </c>
      <c r="H2339" s="2">
        <v>9</v>
      </c>
    </row>
    <row r="2340" spans="1:8" ht="30" x14ac:dyDescent="0.2">
      <c r="A2340" s="25" t="s">
        <v>4699</v>
      </c>
      <c r="B2340" s="25"/>
      <c r="C2340" s="26" t="s">
        <v>4700</v>
      </c>
      <c r="D2340" s="27" t="s">
        <v>21</v>
      </c>
      <c r="E2340" s="28">
        <v>29.22</v>
      </c>
      <c r="F2340" s="28">
        <v>8.2899999999999991</v>
      </c>
      <c r="G2340" s="28">
        <v>37.51</v>
      </c>
      <c r="H2340" s="2">
        <v>9</v>
      </c>
    </row>
    <row r="2341" spans="1:8" ht="30" x14ac:dyDescent="0.2">
      <c r="A2341" s="25" t="s">
        <v>4701</v>
      </c>
      <c r="B2341" s="25"/>
      <c r="C2341" s="26" t="s">
        <v>4702</v>
      </c>
      <c r="D2341" s="27" t="s">
        <v>21</v>
      </c>
      <c r="E2341" s="28">
        <v>42.02</v>
      </c>
      <c r="F2341" s="28">
        <v>8.2899999999999991</v>
      </c>
      <c r="G2341" s="28">
        <v>50.31</v>
      </c>
      <c r="H2341" s="2">
        <v>9</v>
      </c>
    </row>
    <row r="2342" spans="1:8" ht="30" x14ac:dyDescent="0.2">
      <c r="A2342" s="25" t="s">
        <v>4703</v>
      </c>
      <c r="B2342" s="25"/>
      <c r="C2342" s="26" t="s">
        <v>4704</v>
      </c>
      <c r="D2342" s="27" t="s">
        <v>21</v>
      </c>
      <c r="E2342" s="28">
        <v>42.29</v>
      </c>
      <c r="F2342" s="28">
        <v>8.2899999999999991</v>
      </c>
      <c r="G2342" s="28">
        <v>50.58</v>
      </c>
      <c r="H2342" s="2">
        <v>9</v>
      </c>
    </row>
    <row r="2343" spans="1:8" ht="15" x14ac:dyDescent="0.2">
      <c r="A2343" s="25" t="s">
        <v>4705</v>
      </c>
      <c r="B2343" s="25"/>
      <c r="C2343" s="26" t="s">
        <v>4706</v>
      </c>
      <c r="D2343" s="27"/>
      <c r="E2343" s="28"/>
      <c r="F2343" s="28"/>
      <c r="G2343" s="28"/>
      <c r="H2343" s="2">
        <v>5</v>
      </c>
    </row>
    <row r="2344" spans="1:8" ht="30" x14ac:dyDescent="0.2">
      <c r="A2344" s="25" t="s">
        <v>4707</v>
      </c>
      <c r="B2344" s="25"/>
      <c r="C2344" s="26" t="s">
        <v>4708</v>
      </c>
      <c r="D2344" s="27" t="s">
        <v>131</v>
      </c>
      <c r="E2344" s="28">
        <v>6.27</v>
      </c>
      <c r="F2344" s="28">
        <v>6.22</v>
      </c>
      <c r="G2344" s="28">
        <v>12.49</v>
      </c>
      <c r="H2344" s="2">
        <v>9</v>
      </c>
    </row>
    <row r="2345" spans="1:8" ht="30" x14ac:dyDescent="0.2">
      <c r="A2345" s="25" t="s">
        <v>4709</v>
      </c>
      <c r="B2345" s="25"/>
      <c r="C2345" s="26" t="s">
        <v>4710</v>
      </c>
      <c r="D2345" s="27" t="s">
        <v>131</v>
      </c>
      <c r="E2345" s="28">
        <v>11.72</v>
      </c>
      <c r="F2345" s="28">
        <v>6.22</v>
      </c>
      <c r="G2345" s="28">
        <v>17.940000000000001</v>
      </c>
      <c r="H2345" s="2">
        <v>9</v>
      </c>
    </row>
    <row r="2346" spans="1:8" ht="30" x14ac:dyDescent="0.2">
      <c r="A2346" s="25" t="s">
        <v>4711</v>
      </c>
      <c r="B2346" s="25"/>
      <c r="C2346" s="26" t="s">
        <v>4712</v>
      </c>
      <c r="D2346" s="27" t="s">
        <v>131</v>
      </c>
      <c r="E2346" s="28">
        <v>26.34</v>
      </c>
      <c r="F2346" s="28">
        <v>6.22</v>
      </c>
      <c r="G2346" s="28">
        <v>32.56</v>
      </c>
      <c r="H2346" s="2">
        <v>9</v>
      </c>
    </row>
    <row r="2347" spans="1:8" ht="30" x14ac:dyDescent="0.2">
      <c r="A2347" s="25" t="s">
        <v>4713</v>
      </c>
      <c r="B2347" s="25"/>
      <c r="C2347" s="26" t="s">
        <v>4714</v>
      </c>
      <c r="D2347" s="27" t="s">
        <v>131</v>
      </c>
      <c r="E2347" s="28">
        <v>0.62</v>
      </c>
      <c r="F2347" s="28">
        <v>3.32</v>
      </c>
      <c r="G2347" s="28">
        <v>3.94</v>
      </c>
      <c r="H2347" s="2">
        <v>9</v>
      </c>
    </row>
    <row r="2348" spans="1:8" ht="30" x14ac:dyDescent="0.2">
      <c r="A2348" s="25" t="s">
        <v>4715</v>
      </c>
      <c r="B2348" s="25"/>
      <c r="C2348" s="26" t="s">
        <v>4716</v>
      </c>
      <c r="D2348" s="27" t="s">
        <v>131</v>
      </c>
      <c r="E2348" s="28">
        <v>1.7</v>
      </c>
      <c r="F2348" s="28">
        <v>3.32</v>
      </c>
      <c r="G2348" s="28">
        <v>5.0199999999999996</v>
      </c>
      <c r="H2348" s="2">
        <v>9</v>
      </c>
    </row>
    <row r="2349" spans="1:8" ht="15" x14ac:dyDescent="0.2">
      <c r="A2349" s="25" t="s">
        <v>4717</v>
      </c>
      <c r="B2349" s="25"/>
      <c r="C2349" s="26" t="s">
        <v>4718</v>
      </c>
      <c r="D2349" s="27" t="s">
        <v>131</v>
      </c>
      <c r="E2349" s="28">
        <v>2.33</v>
      </c>
      <c r="F2349" s="28">
        <v>12.44</v>
      </c>
      <c r="G2349" s="28">
        <v>14.77</v>
      </c>
      <c r="H2349" s="2">
        <v>9</v>
      </c>
    </row>
    <row r="2350" spans="1:8" ht="30" x14ac:dyDescent="0.2">
      <c r="A2350" s="25" t="s">
        <v>4719</v>
      </c>
      <c r="B2350" s="25"/>
      <c r="C2350" s="26" t="s">
        <v>4720</v>
      </c>
      <c r="D2350" s="27" t="s">
        <v>131</v>
      </c>
      <c r="E2350" s="28">
        <v>5.85</v>
      </c>
      <c r="F2350" s="28">
        <v>4.97</v>
      </c>
      <c r="G2350" s="28">
        <v>10.82</v>
      </c>
      <c r="H2350" s="2">
        <v>9</v>
      </c>
    </row>
    <row r="2351" spans="1:8" ht="30" x14ac:dyDescent="0.2">
      <c r="A2351" s="25" t="s">
        <v>4721</v>
      </c>
      <c r="B2351" s="25"/>
      <c r="C2351" s="26" t="s">
        <v>4722</v>
      </c>
      <c r="D2351" s="27" t="s">
        <v>131</v>
      </c>
      <c r="E2351" s="28">
        <v>3.55</v>
      </c>
      <c r="F2351" s="28">
        <v>4.1500000000000004</v>
      </c>
      <c r="G2351" s="28">
        <v>7.7</v>
      </c>
      <c r="H2351" s="2">
        <v>9</v>
      </c>
    </row>
    <row r="2352" spans="1:8" ht="30" x14ac:dyDescent="0.2">
      <c r="A2352" s="25" t="s">
        <v>4723</v>
      </c>
      <c r="B2352" s="25"/>
      <c r="C2352" s="26" t="s">
        <v>4724</v>
      </c>
      <c r="D2352" s="27" t="s">
        <v>131</v>
      </c>
      <c r="E2352" s="28">
        <v>14.21</v>
      </c>
      <c r="F2352" s="28">
        <v>5.39</v>
      </c>
      <c r="G2352" s="28">
        <v>19.600000000000001</v>
      </c>
      <c r="H2352" s="2">
        <v>9</v>
      </c>
    </row>
    <row r="2353" spans="1:8" ht="30" x14ac:dyDescent="0.2">
      <c r="A2353" s="25" t="s">
        <v>4725</v>
      </c>
      <c r="B2353" s="25"/>
      <c r="C2353" s="26" t="s">
        <v>4726</v>
      </c>
      <c r="D2353" s="27" t="s">
        <v>131</v>
      </c>
      <c r="E2353" s="28">
        <v>27.83</v>
      </c>
      <c r="F2353" s="28">
        <v>6.64</v>
      </c>
      <c r="G2353" s="28">
        <v>34.47</v>
      </c>
      <c r="H2353" s="2">
        <v>9</v>
      </c>
    </row>
    <row r="2354" spans="1:8" ht="30" x14ac:dyDescent="0.2">
      <c r="A2354" s="25" t="s">
        <v>4727</v>
      </c>
      <c r="B2354" s="25"/>
      <c r="C2354" s="26" t="s">
        <v>4728</v>
      </c>
      <c r="D2354" s="27" t="s">
        <v>131</v>
      </c>
      <c r="E2354" s="28">
        <v>59.29</v>
      </c>
      <c r="F2354" s="28">
        <v>8.7100000000000009</v>
      </c>
      <c r="G2354" s="28">
        <v>68</v>
      </c>
      <c r="H2354" s="2">
        <v>9</v>
      </c>
    </row>
    <row r="2355" spans="1:8" ht="30" x14ac:dyDescent="0.2">
      <c r="A2355" s="25" t="s">
        <v>4729</v>
      </c>
      <c r="B2355" s="25"/>
      <c r="C2355" s="26" t="s">
        <v>4730</v>
      </c>
      <c r="D2355" s="27" t="s">
        <v>131</v>
      </c>
      <c r="E2355" s="28">
        <v>10.1</v>
      </c>
      <c r="F2355" s="28">
        <v>4.97</v>
      </c>
      <c r="G2355" s="28">
        <v>15.07</v>
      </c>
      <c r="H2355" s="2">
        <v>9</v>
      </c>
    </row>
    <row r="2356" spans="1:8" ht="30" x14ac:dyDescent="0.2">
      <c r="A2356" s="25" t="s">
        <v>4731</v>
      </c>
      <c r="B2356" s="25"/>
      <c r="C2356" s="26" t="s">
        <v>4732</v>
      </c>
      <c r="D2356" s="27" t="s">
        <v>131</v>
      </c>
      <c r="E2356" s="28">
        <v>15.6</v>
      </c>
      <c r="F2356" s="28">
        <v>5.39</v>
      </c>
      <c r="G2356" s="28">
        <v>20.99</v>
      </c>
      <c r="H2356" s="2">
        <v>9</v>
      </c>
    </row>
    <row r="2357" spans="1:8" ht="30" x14ac:dyDescent="0.2">
      <c r="A2357" s="25" t="s">
        <v>4733</v>
      </c>
      <c r="B2357" s="25"/>
      <c r="C2357" s="26" t="s">
        <v>4734</v>
      </c>
      <c r="D2357" s="27" t="s">
        <v>131</v>
      </c>
      <c r="E2357" s="28">
        <v>32.83</v>
      </c>
      <c r="F2357" s="28">
        <v>6.64</v>
      </c>
      <c r="G2357" s="28">
        <v>39.47</v>
      </c>
      <c r="H2357" s="2">
        <v>9</v>
      </c>
    </row>
    <row r="2358" spans="1:8" ht="30" x14ac:dyDescent="0.2">
      <c r="A2358" s="25" t="s">
        <v>4735</v>
      </c>
      <c r="B2358" s="25"/>
      <c r="C2358" s="26" t="s">
        <v>4736</v>
      </c>
      <c r="D2358" s="27" t="s">
        <v>131</v>
      </c>
      <c r="E2358" s="28">
        <v>11.04</v>
      </c>
      <c r="F2358" s="28">
        <v>4.97</v>
      </c>
      <c r="G2358" s="28">
        <v>16.010000000000002</v>
      </c>
      <c r="H2358" s="2">
        <v>9</v>
      </c>
    </row>
    <row r="2359" spans="1:8" ht="30" x14ac:dyDescent="0.2">
      <c r="A2359" s="25" t="s">
        <v>4737</v>
      </c>
      <c r="B2359" s="25"/>
      <c r="C2359" s="26" t="s">
        <v>4738</v>
      </c>
      <c r="D2359" s="27" t="s">
        <v>131</v>
      </c>
      <c r="E2359" s="28">
        <v>18.82</v>
      </c>
      <c r="F2359" s="28">
        <v>5.39</v>
      </c>
      <c r="G2359" s="28">
        <v>24.21</v>
      </c>
      <c r="H2359" s="2">
        <v>9</v>
      </c>
    </row>
    <row r="2360" spans="1:8" ht="30" x14ac:dyDescent="0.2">
      <c r="A2360" s="25" t="s">
        <v>4739</v>
      </c>
      <c r="B2360" s="25"/>
      <c r="C2360" s="26" t="s">
        <v>4740</v>
      </c>
      <c r="D2360" s="27" t="s">
        <v>131</v>
      </c>
      <c r="E2360" s="28">
        <v>42.6</v>
      </c>
      <c r="F2360" s="28">
        <v>6.64</v>
      </c>
      <c r="G2360" s="28">
        <v>49.24</v>
      </c>
      <c r="H2360" s="2">
        <v>9</v>
      </c>
    </row>
    <row r="2361" spans="1:8" ht="30" x14ac:dyDescent="0.2">
      <c r="A2361" s="25" t="s">
        <v>4741</v>
      </c>
      <c r="B2361" s="25"/>
      <c r="C2361" s="26" t="s">
        <v>4742</v>
      </c>
      <c r="D2361" s="27"/>
      <c r="E2361" s="28"/>
      <c r="F2361" s="28"/>
      <c r="G2361" s="28"/>
      <c r="H2361" s="2">
        <v>5</v>
      </c>
    </row>
    <row r="2362" spans="1:8" ht="45" x14ac:dyDescent="0.2">
      <c r="A2362" s="25" t="s">
        <v>4743</v>
      </c>
      <c r="B2362" s="25"/>
      <c r="C2362" s="26" t="s">
        <v>4744</v>
      </c>
      <c r="D2362" s="27" t="s">
        <v>131</v>
      </c>
      <c r="E2362" s="28">
        <v>5.36</v>
      </c>
      <c r="F2362" s="28">
        <v>4.1500000000000004</v>
      </c>
      <c r="G2362" s="28">
        <v>9.51</v>
      </c>
      <c r="H2362" s="2">
        <v>9</v>
      </c>
    </row>
    <row r="2363" spans="1:8" ht="45" x14ac:dyDescent="0.2">
      <c r="A2363" s="25" t="s">
        <v>4745</v>
      </c>
      <c r="B2363" s="25"/>
      <c r="C2363" s="26" t="s">
        <v>4746</v>
      </c>
      <c r="D2363" s="27" t="s">
        <v>131</v>
      </c>
      <c r="E2363" s="28">
        <v>7</v>
      </c>
      <c r="F2363" s="28">
        <v>4.1500000000000004</v>
      </c>
      <c r="G2363" s="28">
        <v>11.15</v>
      </c>
      <c r="H2363" s="2">
        <v>9</v>
      </c>
    </row>
    <row r="2364" spans="1:8" ht="45" x14ac:dyDescent="0.2">
      <c r="A2364" s="25" t="s">
        <v>4747</v>
      </c>
      <c r="B2364" s="25"/>
      <c r="C2364" s="26" t="s">
        <v>4748</v>
      </c>
      <c r="D2364" s="27" t="s">
        <v>131</v>
      </c>
      <c r="E2364" s="28">
        <v>7.21</v>
      </c>
      <c r="F2364" s="28">
        <v>4.1500000000000004</v>
      </c>
      <c r="G2364" s="28">
        <v>11.36</v>
      </c>
      <c r="H2364" s="2">
        <v>9</v>
      </c>
    </row>
    <row r="2365" spans="1:8" ht="15" x14ac:dyDescent="0.2">
      <c r="A2365" s="25" t="s">
        <v>4749</v>
      </c>
      <c r="B2365" s="25"/>
      <c r="C2365" s="26" t="s">
        <v>4750</v>
      </c>
      <c r="D2365" s="27"/>
      <c r="E2365" s="28"/>
      <c r="F2365" s="28"/>
      <c r="G2365" s="28"/>
      <c r="H2365" s="2">
        <v>5</v>
      </c>
    </row>
    <row r="2366" spans="1:8" ht="30" x14ac:dyDescent="0.2">
      <c r="A2366" s="25" t="s">
        <v>4751</v>
      </c>
      <c r="B2366" s="25"/>
      <c r="C2366" s="26" t="s">
        <v>4752</v>
      </c>
      <c r="D2366" s="27" t="s">
        <v>131</v>
      </c>
      <c r="E2366" s="28">
        <v>9.75</v>
      </c>
      <c r="F2366" s="28">
        <v>5.95</v>
      </c>
      <c r="G2366" s="28">
        <v>15.7</v>
      </c>
      <c r="H2366" s="2">
        <v>9</v>
      </c>
    </row>
    <row r="2367" spans="1:8" ht="30" x14ac:dyDescent="0.2">
      <c r="A2367" s="25" t="s">
        <v>4753</v>
      </c>
      <c r="B2367" s="25"/>
      <c r="C2367" s="26" t="s">
        <v>4754</v>
      </c>
      <c r="D2367" s="27" t="s">
        <v>131</v>
      </c>
      <c r="E2367" s="28">
        <v>3.84</v>
      </c>
      <c r="F2367" s="28">
        <v>5.95</v>
      </c>
      <c r="G2367" s="28">
        <v>9.7899999999999991</v>
      </c>
      <c r="H2367" s="2">
        <v>9</v>
      </c>
    </row>
    <row r="2368" spans="1:8" ht="15" x14ac:dyDescent="0.2">
      <c r="A2368" s="25" t="s">
        <v>4755</v>
      </c>
      <c r="B2368" s="25"/>
      <c r="C2368" s="26" t="s">
        <v>4756</v>
      </c>
      <c r="D2368" s="27"/>
      <c r="E2368" s="28"/>
      <c r="F2368" s="28"/>
      <c r="G2368" s="28"/>
      <c r="H2368" s="2">
        <v>5</v>
      </c>
    </row>
    <row r="2369" spans="1:8" ht="30" x14ac:dyDescent="0.2">
      <c r="A2369" s="25" t="s">
        <v>4757</v>
      </c>
      <c r="B2369" s="25"/>
      <c r="C2369" s="26" t="s">
        <v>4758</v>
      </c>
      <c r="D2369" s="27" t="s">
        <v>131</v>
      </c>
      <c r="E2369" s="28">
        <v>5.15</v>
      </c>
      <c r="F2369" s="28">
        <v>5.95</v>
      </c>
      <c r="G2369" s="28">
        <v>11.1</v>
      </c>
      <c r="H2369" s="2">
        <v>9</v>
      </c>
    </row>
    <row r="2370" spans="1:8" ht="30" x14ac:dyDescent="0.2">
      <c r="A2370" s="25" t="s">
        <v>4759</v>
      </c>
      <c r="B2370" s="25"/>
      <c r="C2370" s="26" t="s">
        <v>4760</v>
      </c>
      <c r="D2370" s="27" t="s">
        <v>131</v>
      </c>
      <c r="E2370" s="28">
        <v>10.32</v>
      </c>
      <c r="F2370" s="28">
        <v>5.95</v>
      </c>
      <c r="G2370" s="28">
        <v>16.27</v>
      </c>
      <c r="H2370" s="2">
        <v>9</v>
      </c>
    </row>
    <row r="2371" spans="1:8" ht="15" x14ac:dyDescent="0.2">
      <c r="A2371" s="25" t="s">
        <v>4761</v>
      </c>
      <c r="B2371" s="25"/>
      <c r="C2371" s="26" t="s">
        <v>4762</v>
      </c>
      <c r="D2371" s="27"/>
      <c r="E2371" s="28"/>
      <c r="F2371" s="28"/>
      <c r="G2371" s="28"/>
      <c r="H2371" s="2">
        <v>5</v>
      </c>
    </row>
    <row r="2372" spans="1:8" ht="15" x14ac:dyDescent="0.2">
      <c r="A2372" s="25" t="s">
        <v>4763</v>
      </c>
      <c r="B2372" s="25"/>
      <c r="C2372" s="26" t="s">
        <v>4764</v>
      </c>
      <c r="D2372" s="27" t="s">
        <v>131</v>
      </c>
      <c r="E2372" s="28">
        <v>2.57</v>
      </c>
      <c r="F2372" s="28">
        <v>4.57</v>
      </c>
      <c r="G2372" s="28">
        <v>7.14</v>
      </c>
      <c r="H2372" s="2">
        <v>9</v>
      </c>
    </row>
    <row r="2373" spans="1:8" ht="15" x14ac:dyDescent="0.2">
      <c r="A2373" s="25" t="s">
        <v>4765</v>
      </c>
      <c r="B2373" s="25"/>
      <c r="C2373" s="26" t="s">
        <v>4766</v>
      </c>
      <c r="D2373" s="27" t="s">
        <v>131</v>
      </c>
      <c r="E2373" s="28">
        <v>12.07</v>
      </c>
      <c r="F2373" s="28">
        <v>4.57</v>
      </c>
      <c r="G2373" s="28">
        <v>16.64</v>
      </c>
      <c r="H2373" s="2">
        <v>9</v>
      </c>
    </row>
    <row r="2374" spans="1:8" ht="15" x14ac:dyDescent="0.2">
      <c r="A2374" s="25" t="s">
        <v>4767</v>
      </c>
      <c r="B2374" s="25"/>
      <c r="C2374" s="26" t="s">
        <v>4768</v>
      </c>
      <c r="D2374" s="27" t="s">
        <v>131</v>
      </c>
      <c r="E2374" s="28">
        <v>5.22</v>
      </c>
      <c r="F2374" s="28">
        <v>3.52</v>
      </c>
      <c r="G2374" s="28">
        <v>8.74</v>
      </c>
      <c r="H2374" s="2">
        <v>9</v>
      </c>
    </row>
    <row r="2375" spans="1:8" ht="15" x14ac:dyDescent="0.2">
      <c r="A2375" s="25" t="s">
        <v>4769</v>
      </c>
      <c r="B2375" s="25"/>
      <c r="C2375" s="26" t="s">
        <v>4770</v>
      </c>
      <c r="D2375" s="27" t="s">
        <v>131</v>
      </c>
      <c r="E2375" s="28">
        <v>2.76</v>
      </c>
      <c r="F2375" s="28">
        <v>4.57</v>
      </c>
      <c r="G2375" s="28">
        <v>7.33</v>
      </c>
      <c r="H2375" s="2">
        <v>9</v>
      </c>
    </row>
    <row r="2376" spans="1:8" ht="15" x14ac:dyDescent="0.2">
      <c r="A2376" s="25" t="s">
        <v>4771</v>
      </c>
      <c r="B2376" s="25"/>
      <c r="C2376" s="26" t="s">
        <v>4772</v>
      </c>
      <c r="D2376" s="27" t="s">
        <v>131</v>
      </c>
      <c r="E2376" s="28">
        <v>2.71</v>
      </c>
      <c r="F2376" s="28">
        <v>3.52</v>
      </c>
      <c r="G2376" s="28">
        <v>6.23</v>
      </c>
      <c r="H2376" s="2">
        <v>9</v>
      </c>
    </row>
    <row r="2377" spans="1:8" ht="30" x14ac:dyDescent="0.2">
      <c r="A2377" s="25" t="s">
        <v>4773</v>
      </c>
      <c r="B2377" s="25"/>
      <c r="C2377" s="26" t="s">
        <v>4774</v>
      </c>
      <c r="D2377" s="27" t="s">
        <v>131</v>
      </c>
      <c r="E2377" s="28">
        <v>16.48</v>
      </c>
      <c r="F2377" s="28">
        <v>4.57</v>
      </c>
      <c r="G2377" s="28">
        <v>21.05</v>
      </c>
      <c r="H2377" s="2">
        <v>9</v>
      </c>
    </row>
    <row r="2378" spans="1:8" ht="15" x14ac:dyDescent="0.2">
      <c r="A2378" s="25" t="s">
        <v>4775</v>
      </c>
      <c r="B2378" s="25"/>
      <c r="C2378" s="26" t="s">
        <v>4776</v>
      </c>
      <c r="D2378" s="27" t="s">
        <v>131</v>
      </c>
      <c r="E2378" s="28">
        <v>3.9</v>
      </c>
      <c r="F2378" s="28">
        <v>4.57</v>
      </c>
      <c r="G2378" s="28">
        <v>8.4700000000000006</v>
      </c>
      <c r="H2378" s="2">
        <v>9</v>
      </c>
    </row>
    <row r="2379" spans="1:8" ht="15" x14ac:dyDescent="0.2">
      <c r="A2379" s="25" t="s">
        <v>4777</v>
      </c>
      <c r="B2379" s="25"/>
      <c r="C2379" s="26" t="s">
        <v>4778</v>
      </c>
      <c r="D2379" s="27"/>
      <c r="E2379" s="28"/>
      <c r="F2379" s="28"/>
      <c r="G2379" s="28"/>
      <c r="H2379" s="2">
        <v>5</v>
      </c>
    </row>
    <row r="2380" spans="1:8" ht="15" x14ac:dyDescent="0.2">
      <c r="A2380" s="25" t="s">
        <v>4779</v>
      </c>
      <c r="B2380" s="25"/>
      <c r="C2380" s="26" t="s">
        <v>4780</v>
      </c>
      <c r="D2380" s="27" t="s">
        <v>21</v>
      </c>
      <c r="E2380" s="28">
        <v>9.11</v>
      </c>
      <c r="F2380" s="28">
        <v>6.91</v>
      </c>
      <c r="G2380" s="28">
        <v>16.02</v>
      </c>
      <c r="H2380" s="2">
        <v>9</v>
      </c>
    </row>
    <row r="2381" spans="1:8" ht="30" x14ac:dyDescent="0.2">
      <c r="A2381" s="25" t="s">
        <v>4781</v>
      </c>
      <c r="B2381" s="25"/>
      <c r="C2381" s="26" t="s">
        <v>4782</v>
      </c>
      <c r="D2381" s="27" t="s">
        <v>131</v>
      </c>
      <c r="E2381" s="28"/>
      <c r="F2381" s="28">
        <v>5.95</v>
      </c>
      <c r="G2381" s="28">
        <v>5.95</v>
      </c>
      <c r="H2381" s="2">
        <v>9</v>
      </c>
    </row>
    <row r="2382" spans="1:8" ht="30" x14ac:dyDescent="0.2">
      <c r="A2382" s="25" t="s">
        <v>4783</v>
      </c>
      <c r="B2382" s="25"/>
      <c r="C2382" s="26" t="s">
        <v>4784</v>
      </c>
      <c r="D2382" s="27" t="s">
        <v>131</v>
      </c>
      <c r="E2382" s="28"/>
      <c r="F2382" s="28">
        <v>11.88</v>
      </c>
      <c r="G2382" s="28">
        <v>11.88</v>
      </c>
      <c r="H2382" s="2">
        <v>9</v>
      </c>
    </row>
    <row r="2383" spans="1:8" ht="30" x14ac:dyDescent="0.2">
      <c r="A2383" s="25" t="s">
        <v>4785</v>
      </c>
      <c r="B2383" s="25"/>
      <c r="C2383" s="26" t="s">
        <v>4786</v>
      </c>
      <c r="D2383" s="27"/>
      <c r="E2383" s="28"/>
      <c r="F2383" s="28"/>
      <c r="G2383" s="28"/>
      <c r="H2383" s="2">
        <v>5</v>
      </c>
    </row>
    <row r="2384" spans="1:8" ht="30" x14ac:dyDescent="0.2">
      <c r="A2384" s="25" t="s">
        <v>4787</v>
      </c>
      <c r="B2384" s="25"/>
      <c r="C2384" s="26" t="s">
        <v>4788</v>
      </c>
      <c r="D2384" s="27" t="s">
        <v>131</v>
      </c>
      <c r="E2384" s="28">
        <v>1.7</v>
      </c>
      <c r="F2384" s="28">
        <v>0.83</v>
      </c>
      <c r="G2384" s="28">
        <v>2.5299999999999998</v>
      </c>
      <c r="H2384" s="2">
        <v>9</v>
      </c>
    </row>
    <row r="2385" spans="1:8" ht="30" x14ac:dyDescent="0.2">
      <c r="A2385" s="25" t="s">
        <v>4789</v>
      </c>
      <c r="B2385" s="25"/>
      <c r="C2385" s="26" t="s">
        <v>4790</v>
      </c>
      <c r="D2385" s="27" t="s">
        <v>131</v>
      </c>
      <c r="E2385" s="28">
        <v>2.54</v>
      </c>
      <c r="F2385" s="28">
        <v>0.83</v>
      </c>
      <c r="G2385" s="28">
        <v>3.37</v>
      </c>
      <c r="H2385" s="2">
        <v>9</v>
      </c>
    </row>
    <row r="2386" spans="1:8" ht="30" x14ac:dyDescent="0.2">
      <c r="A2386" s="25" t="s">
        <v>4791</v>
      </c>
      <c r="B2386" s="25"/>
      <c r="C2386" s="26" t="s">
        <v>4792</v>
      </c>
      <c r="D2386" s="27" t="s">
        <v>131</v>
      </c>
      <c r="E2386" s="28">
        <v>3.95</v>
      </c>
      <c r="F2386" s="28">
        <v>0.83</v>
      </c>
      <c r="G2386" s="28">
        <v>4.78</v>
      </c>
      <c r="H2386" s="2">
        <v>9</v>
      </c>
    </row>
    <row r="2387" spans="1:8" ht="30" x14ac:dyDescent="0.2">
      <c r="A2387" s="25" t="s">
        <v>4793</v>
      </c>
      <c r="B2387" s="25"/>
      <c r="C2387" s="26" t="s">
        <v>4794</v>
      </c>
      <c r="D2387" s="27" t="s">
        <v>131</v>
      </c>
      <c r="E2387" s="28">
        <v>5.55</v>
      </c>
      <c r="F2387" s="28">
        <v>0.83</v>
      </c>
      <c r="G2387" s="28">
        <v>6.38</v>
      </c>
      <c r="H2387" s="2">
        <v>9</v>
      </c>
    </row>
    <row r="2388" spans="1:8" ht="30" x14ac:dyDescent="0.2">
      <c r="A2388" s="25" t="s">
        <v>4795</v>
      </c>
      <c r="B2388" s="25"/>
      <c r="C2388" s="26" t="s">
        <v>4796</v>
      </c>
      <c r="D2388" s="27" t="s">
        <v>131</v>
      </c>
      <c r="E2388" s="28">
        <v>9.2799999999999994</v>
      </c>
      <c r="F2388" s="28">
        <v>3.32</v>
      </c>
      <c r="G2388" s="28">
        <v>12.6</v>
      </c>
      <c r="H2388" s="2">
        <v>9</v>
      </c>
    </row>
    <row r="2389" spans="1:8" ht="30" x14ac:dyDescent="0.2">
      <c r="A2389" s="25" t="s">
        <v>4797</v>
      </c>
      <c r="B2389" s="25"/>
      <c r="C2389" s="26" t="s">
        <v>4798</v>
      </c>
      <c r="D2389" s="27" t="s">
        <v>131</v>
      </c>
      <c r="E2389" s="28">
        <v>14.32</v>
      </c>
      <c r="F2389" s="28">
        <v>3.73</v>
      </c>
      <c r="G2389" s="28">
        <v>18.05</v>
      </c>
      <c r="H2389" s="2">
        <v>9</v>
      </c>
    </row>
    <row r="2390" spans="1:8" ht="30" x14ac:dyDescent="0.2">
      <c r="A2390" s="25" t="s">
        <v>4799</v>
      </c>
      <c r="B2390" s="25"/>
      <c r="C2390" s="26" t="s">
        <v>4800</v>
      </c>
      <c r="D2390" s="27" t="s">
        <v>131</v>
      </c>
      <c r="E2390" s="28">
        <v>21.76</v>
      </c>
      <c r="F2390" s="28">
        <v>4.1500000000000004</v>
      </c>
      <c r="G2390" s="28">
        <v>25.91</v>
      </c>
      <c r="H2390" s="2">
        <v>9</v>
      </c>
    </row>
    <row r="2391" spans="1:8" ht="30" x14ac:dyDescent="0.2">
      <c r="A2391" s="25" t="s">
        <v>4801</v>
      </c>
      <c r="B2391" s="25"/>
      <c r="C2391" s="26" t="s">
        <v>4802</v>
      </c>
      <c r="D2391" s="27" t="s">
        <v>131</v>
      </c>
      <c r="E2391" s="28">
        <v>31.84</v>
      </c>
      <c r="F2391" s="28">
        <v>6.22</v>
      </c>
      <c r="G2391" s="28">
        <v>38.06</v>
      </c>
      <c r="H2391" s="2">
        <v>9</v>
      </c>
    </row>
    <row r="2392" spans="1:8" ht="30" x14ac:dyDescent="0.2">
      <c r="A2392" s="25" t="s">
        <v>4803</v>
      </c>
      <c r="B2392" s="25"/>
      <c r="C2392" s="26" t="s">
        <v>4804</v>
      </c>
      <c r="D2392" s="27" t="s">
        <v>131</v>
      </c>
      <c r="E2392" s="28">
        <v>43.55</v>
      </c>
      <c r="F2392" s="28">
        <v>8.2899999999999991</v>
      </c>
      <c r="G2392" s="28">
        <v>51.84</v>
      </c>
      <c r="H2392" s="2">
        <v>9</v>
      </c>
    </row>
    <row r="2393" spans="1:8" ht="30" x14ac:dyDescent="0.2">
      <c r="A2393" s="25" t="s">
        <v>4805</v>
      </c>
      <c r="B2393" s="25"/>
      <c r="C2393" s="26" t="s">
        <v>4806</v>
      </c>
      <c r="D2393" s="27" t="s">
        <v>131</v>
      </c>
      <c r="E2393" s="28">
        <v>55.48</v>
      </c>
      <c r="F2393" s="28">
        <v>10.37</v>
      </c>
      <c r="G2393" s="28">
        <v>65.849999999999994</v>
      </c>
      <c r="H2393" s="2">
        <v>9</v>
      </c>
    </row>
    <row r="2394" spans="1:8" ht="30" x14ac:dyDescent="0.2">
      <c r="A2394" s="25" t="s">
        <v>4807</v>
      </c>
      <c r="B2394" s="25"/>
      <c r="C2394" s="26" t="s">
        <v>4808</v>
      </c>
      <c r="D2394" s="27" t="s">
        <v>131</v>
      </c>
      <c r="E2394" s="28">
        <v>73.349999999999994</v>
      </c>
      <c r="F2394" s="28">
        <v>12.44</v>
      </c>
      <c r="G2394" s="28">
        <v>85.79</v>
      </c>
      <c r="H2394" s="2">
        <v>9</v>
      </c>
    </row>
    <row r="2395" spans="1:8" ht="30" x14ac:dyDescent="0.2">
      <c r="A2395" s="25" t="s">
        <v>4809</v>
      </c>
      <c r="B2395" s="25"/>
      <c r="C2395" s="26" t="s">
        <v>4810</v>
      </c>
      <c r="D2395" s="27" t="s">
        <v>131</v>
      </c>
      <c r="E2395" s="28">
        <v>100.79</v>
      </c>
      <c r="F2395" s="28">
        <v>14.51</v>
      </c>
      <c r="G2395" s="28">
        <v>115.3</v>
      </c>
      <c r="H2395" s="2">
        <v>9</v>
      </c>
    </row>
    <row r="2396" spans="1:8" ht="30" x14ac:dyDescent="0.2">
      <c r="A2396" s="25" t="s">
        <v>4811</v>
      </c>
      <c r="B2396" s="25"/>
      <c r="C2396" s="26" t="s">
        <v>4812</v>
      </c>
      <c r="D2396" s="27" t="s">
        <v>131</v>
      </c>
      <c r="E2396" s="28">
        <v>127.03</v>
      </c>
      <c r="F2396" s="28">
        <v>14.51</v>
      </c>
      <c r="G2396" s="28">
        <v>141.54</v>
      </c>
      <c r="H2396" s="2">
        <v>9</v>
      </c>
    </row>
    <row r="2397" spans="1:8" ht="30" x14ac:dyDescent="0.2">
      <c r="A2397" s="25" t="s">
        <v>4813</v>
      </c>
      <c r="B2397" s="25"/>
      <c r="C2397" s="26" t="s">
        <v>4814</v>
      </c>
      <c r="D2397" s="27" t="s">
        <v>131</v>
      </c>
      <c r="E2397" s="28">
        <v>157.54</v>
      </c>
      <c r="F2397" s="28">
        <v>16.59</v>
      </c>
      <c r="G2397" s="28">
        <v>174.13</v>
      </c>
      <c r="H2397" s="2">
        <v>9</v>
      </c>
    </row>
    <row r="2398" spans="1:8" ht="30" x14ac:dyDescent="0.2">
      <c r="A2398" s="25" t="s">
        <v>4815</v>
      </c>
      <c r="B2398" s="25"/>
      <c r="C2398" s="26" t="s">
        <v>4816</v>
      </c>
      <c r="D2398" s="27" t="s">
        <v>131</v>
      </c>
      <c r="E2398" s="28">
        <v>202.56</v>
      </c>
      <c r="F2398" s="28">
        <v>18.66</v>
      </c>
      <c r="G2398" s="28">
        <v>221.22</v>
      </c>
      <c r="H2398" s="2">
        <v>9</v>
      </c>
    </row>
    <row r="2399" spans="1:8" ht="30" x14ac:dyDescent="0.2">
      <c r="A2399" s="25" t="s">
        <v>4817</v>
      </c>
      <c r="B2399" s="25"/>
      <c r="C2399" s="26" t="s">
        <v>4818</v>
      </c>
      <c r="D2399" s="27" t="s">
        <v>131</v>
      </c>
      <c r="E2399" s="28">
        <v>5.45</v>
      </c>
      <c r="F2399" s="28">
        <v>1.65</v>
      </c>
      <c r="G2399" s="28">
        <v>7.1</v>
      </c>
      <c r="H2399" s="2">
        <v>9</v>
      </c>
    </row>
    <row r="2400" spans="1:8" ht="30" x14ac:dyDescent="0.2">
      <c r="A2400" s="25" t="s">
        <v>4819</v>
      </c>
      <c r="B2400" s="25"/>
      <c r="C2400" s="26" t="s">
        <v>4820</v>
      </c>
      <c r="D2400" s="27" t="s">
        <v>131</v>
      </c>
      <c r="E2400" s="28">
        <v>5.58</v>
      </c>
      <c r="F2400" s="28">
        <v>0.83</v>
      </c>
      <c r="G2400" s="28">
        <v>6.41</v>
      </c>
      <c r="H2400" s="2">
        <v>9</v>
      </c>
    </row>
    <row r="2401" spans="1:8" ht="30" x14ac:dyDescent="0.2">
      <c r="A2401" s="25" t="s">
        <v>4821</v>
      </c>
      <c r="B2401" s="25"/>
      <c r="C2401" s="26" t="s">
        <v>4822</v>
      </c>
      <c r="D2401" s="27" t="s">
        <v>131</v>
      </c>
      <c r="E2401" s="28">
        <v>8.4</v>
      </c>
      <c r="F2401" s="28">
        <v>2.0699999999999998</v>
      </c>
      <c r="G2401" s="28">
        <v>10.47</v>
      </c>
      <c r="H2401" s="2">
        <v>9</v>
      </c>
    </row>
    <row r="2402" spans="1:8" ht="30" x14ac:dyDescent="0.2">
      <c r="A2402" s="25" t="s">
        <v>4823</v>
      </c>
      <c r="B2402" s="25"/>
      <c r="C2402" s="26" t="s">
        <v>4824</v>
      </c>
      <c r="D2402" s="27" t="s">
        <v>131</v>
      </c>
      <c r="E2402" s="28">
        <v>31.5</v>
      </c>
      <c r="F2402" s="28">
        <v>4.1500000000000004</v>
      </c>
      <c r="G2402" s="28">
        <v>35.65</v>
      </c>
      <c r="H2402" s="2">
        <v>9</v>
      </c>
    </row>
    <row r="2403" spans="1:8" ht="30" x14ac:dyDescent="0.2">
      <c r="A2403" s="25" t="s">
        <v>4825</v>
      </c>
      <c r="B2403" s="25"/>
      <c r="C2403" s="26" t="s">
        <v>4826</v>
      </c>
      <c r="D2403" s="27" t="s">
        <v>131</v>
      </c>
      <c r="E2403" s="28">
        <v>74.42</v>
      </c>
      <c r="F2403" s="28">
        <v>12.44</v>
      </c>
      <c r="G2403" s="28">
        <v>86.86</v>
      </c>
      <c r="H2403" s="2">
        <v>9</v>
      </c>
    </row>
    <row r="2404" spans="1:8" ht="30" x14ac:dyDescent="0.2">
      <c r="A2404" s="25" t="s">
        <v>4827</v>
      </c>
      <c r="B2404" s="25"/>
      <c r="C2404" s="26" t="s">
        <v>4828</v>
      </c>
      <c r="D2404" s="27" t="s">
        <v>131</v>
      </c>
      <c r="E2404" s="28">
        <v>116.83</v>
      </c>
      <c r="F2404" s="28">
        <v>16.59</v>
      </c>
      <c r="G2404" s="28">
        <v>133.41999999999999</v>
      </c>
      <c r="H2404" s="2">
        <v>9</v>
      </c>
    </row>
    <row r="2405" spans="1:8" ht="30" x14ac:dyDescent="0.2">
      <c r="A2405" s="25" t="s">
        <v>4829</v>
      </c>
      <c r="B2405" s="25"/>
      <c r="C2405" s="26" t="s">
        <v>4830</v>
      </c>
      <c r="D2405" s="27" t="s">
        <v>131</v>
      </c>
      <c r="E2405" s="28">
        <v>35.229999999999997</v>
      </c>
      <c r="F2405" s="28">
        <v>5.39</v>
      </c>
      <c r="G2405" s="28">
        <v>40.619999999999997</v>
      </c>
      <c r="H2405" s="2">
        <v>9</v>
      </c>
    </row>
    <row r="2406" spans="1:8" ht="30" x14ac:dyDescent="0.2">
      <c r="A2406" s="25" t="s">
        <v>4831</v>
      </c>
      <c r="B2406" s="25"/>
      <c r="C2406" s="26" t="s">
        <v>4832</v>
      </c>
      <c r="D2406" s="27"/>
      <c r="E2406" s="28"/>
      <c r="F2406" s="28"/>
      <c r="G2406" s="28"/>
      <c r="H2406" s="2">
        <v>5</v>
      </c>
    </row>
    <row r="2407" spans="1:8" ht="30" x14ac:dyDescent="0.2">
      <c r="A2407" s="25" t="s">
        <v>4833</v>
      </c>
      <c r="B2407" s="25"/>
      <c r="C2407" s="26" t="s">
        <v>4834</v>
      </c>
      <c r="D2407" s="27" t="s">
        <v>131</v>
      </c>
      <c r="E2407" s="28">
        <v>5.51</v>
      </c>
      <c r="F2407" s="28">
        <v>4.97</v>
      </c>
      <c r="G2407" s="28">
        <v>10.48</v>
      </c>
      <c r="H2407" s="2">
        <v>9</v>
      </c>
    </row>
    <row r="2408" spans="1:8" ht="30" x14ac:dyDescent="0.2">
      <c r="A2408" s="25" t="s">
        <v>4835</v>
      </c>
      <c r="B2408" s="25"/>
      <c r="C2408" s="26" t="s">
        <v>4836</v>
      </c>
      <c r="D2408" s="27" t="s">
        <v>131</v>
      </c>
      <c r="E2408" s="28">
        <v>8.91</v>
      </c>
      <c r="F2408" s="28">
        <v>6.22</v>
      </c>
      <c r="G2408" s="28">
        <v>15.13</v>
      </c>
      <c r="H2408" s="2">
        <v>9</v>
      </c>
    </row>
    <row r="2409" spans="1:8" ht="30" x14ac:dyDescent="0.2">
      <c r="A2409" s="25" t="s">
        <v>4837</v>
      </c>
      <c r="B2409" s="25"/>
      <c r="C2409" s="26" t="s">
        <v>4838</v>
      </c>
      <c r="D2409" s="27" t="s">
        <v>131</v>
      </c>
      <c r="E2409" s="28">
        <v>13.86</v>
      </c>
      <c r="F2409" s="28">
        <v>7.47</v>
      </c>
      <c r="G2409" s="28">
        <v>21.33</v>
      </c>
      <c r="H2409" s="2">
        <v>9</v>
      </c>
    </row>
    <row r="2410" spans="1:8" ht="30" x14ac:dyDescent="0.2">
      <c r="A2410" s="25" t="s">
        <v>4839</v>
      </c>
      <c r="B2410" s="25"/>
      <c r="C2410" s="26" t="s">
        <v>4840</v>
      </c>
      <c r="D2410" s="27" t="s">
        <v>131</v>
      </c>
      <c r="E2410" s="28">
        <v>20.23</v>
      </c>
      <c r="F2410" s="28">
        <v>8.7100000000000009</v>
      </c>
      <c r="G2410" s="28">
        <v>28.94</v>
      </c>
      <c r="H2410" s="2">
        <v>9</v>
      </c>
    </row>
    <row r="2411" spans="1:8" ht="30" x14ac:dyDescent="0.2">
      <c r="A2411" s="25" t="s">
        <v>4841</v>
      </c>
      <c r="B2411" s="25"/>
      <c r="C2411" s="26" t="s">
        <v>4842</v>
      </c>
      <c r="D2411" s="27" t="s">
        <v>131</v>
      </c>
      <c r="E2411" s="28">
        <v>17.29</v>
      </c>
      <c r="F2411" s="28">
        <v>4.97</v>
      </c>
      <c r="G2411" s="28">
        <v>22.26</v>
      </c>
      <c r="H2411" s="2">
        <v>9</v>
      </c>
    </row>
    <row r="2412" spans="1:8" ht="30" x14ac:dyDescent="0.2">
      <c r="A2412" s="25" t="s">
        <v>4843</v>
      </c>
      <c r="B2412" s="25"/>
      <c r="C2412" s="26" t="s">
        <v>4844</v>
      </c>
      <c r="D2412" s="27" t="s">
        <v>131</v>
      </c>
      <c r="E2412" s="28">
        <v>26.33</v>
      </c>
      <c r="F2412" s="28">
        <v>11.61</v>
      </c>
      <c r="G2412" s="28">
        <v>37.94</v>
      </c>
      <c r="H2412" s="2">
        <v>9</v>
      </c>
    </row>
    <row r="2413" spans="1:8" ht="30" x14ac:dyDescent="0.2">
      <c r="A2413" s="25" t="s">
        <v>4845</v>
      </c>
      <c r="B2413" s="25"/>
      <c r="C2413" s="26" t="s">
        <v>4846</v>
      </c>
      <c r="D2413" s="27"/>
      <c r="E2413" s="28"/>
      <c r="F2413" s="28"/>
      <c r="G2413" s="28"/>
      <c r="H2413" s="2">
        <v>5</v>
      </c>
    </row>
    <row r="2414" spans="1:8" ht="30" x14ac:dyDescent="0.2">
      <c r="A2414" s="25" t="s">
        <v>4847</v>
      </c>
      <c r="B2414" s="25"/>
      <c r="C2414" s="26" t="s">
        <v>4848</v>
      </c>
      <c r="D2414" s="27" t="s">
        <v>131</v>
      </c>
      <c r="E2414" s="28">
        <v>64.650000000000006</v>
      </c>
      <c r="F2414" s="28">
        <v>1.25</v>
      </c>
      <c r="G2414" s="28">
        <v>65.900000000000006</v>
      </c>
      <c r="H2414" s="2">
        <v>9</v>
      </c>
    </row>
    <row r="2415" spans="1:8" ht="30" x14ac:dyDescent="0.2">
      <c r="A2415" s="25" t="s">
        <v>4849</v>
      </c>
      <c r="B2415" s="25"/>
      <c r="C2415" s="26" t="s">
        <v>4850</v>
      </c>
      <c r="D2415" s="27" t="s">
        <v>131</v>
      </c>
      <c r="E2415" s="28">
        <v>106.5</v>
      </c>
      <c r="F2415" s="28">
        <v>1.25</v>
      </c>
      <c r="G2415" s="28">
        <v>107.75</v>
      </c>
      <c r="H2415" s="2">
        <v>9</v>
      </c>
    </row>
    <row r="2416" spans="1:8" ht="30" x14ac:dyDescent="0.2">
      <c r="A2416" s="25" t="s">
        <v>4851</v>
      </c>
      <c r="B2416" s="25"/>
      <c r="C2416" s="26" t="s">
        <v>4852</v>
      </c>
      <c r="D2416" s="27"/>
      <c r="E2416" s="28"/>
      <c r="F2416" s="28"/>
      <c r="G2416" s="28"/>
      <c r="H2416" s="2">
        <v>5</v>
      </c>
    </row>
    <row r="2417" spans="1:8" ht="45" x14ac:dyDescent="0.2">
      <c r="A2417" s="25" t="s">
        <v>4853</v>
      </c>
      <c r="B2417" s="25"/>
      <c r="C2417" s="26" t="s">
        <v>4854</v>
      </c>
      <c r="D2417" s="27" t="s">
        <v>131</v>
      </c>
      <c r="E2417" s="28">
        <v>2.31</v>
      </c>
      <c r="F2417" s="28">
        <v>1.65</v>
      </c>
      <c r="G2417" s="28">
        <v>3.96</v>
      </c>
      <c r="H2417" s="2">
        <v>9</v>
      </c>
    </row>
    <row r="2418" spans="1:8" ht="45" x14ac:dyDescent="0.2">
      <c r="A2418" s="25" t="s">
        <v>4855</v>
      </c>
      <c r="B2418" s="25"/>
      <c r="C2418" s="26" t="s">
        <v>4856</v>
      </c>
      <c r="D2418" s="27" t="s">
        <v>131</v>
      </c>
      <c r="E2418" s="28">
        <v>3.35</v>
      </c>
      <c r="F2418" s="28">
        <v>2.0699999999999998</v>
      </c>
      <c r="G2418" s="28">
        <v>5.42</v>
      </c>
      <c r="H2418" s="2">
        <v>9</v>
      </c>
    </row>
    <row r="2419" spans="1:8" ht="45" x14ac:dyDescent="0.2">
      <c r="A2419" s="25" t="s">
        <v>4857</v>
      </c>
      <c r="B2419" s="25"/>
      <c r="C2419" s="26" t="s">
        <v>4858</v>
      </c>
      <c r="D2419" s="27" t="s">
        <v>131</v>
      </c>
      <c r="E2419" s="28">
        <v>4.67</v>
      </c>
      <c r="F2419" s="28">
        <v>2.4900000000000002</v>
      </c>
      <c r="G2419" s="28">
        <v>7.16</v>
      </c>
      <c r="H2419" s="2">
        <v>9</v>
      </c>
    </row>
    <row r="2420" spans="1:8" ht="45" x14ac:dyDescent="0.2">
      <c r="A2420" s="25" t="s">
        <v>4859</v>
      </c>
      <c r="B2420" s="25"/>
      <c r="C2420" s="26" t="s">
        <v>4860</v>
      </c>
      <c r="D2420" s="27" t="s">
        <v>131</v>
      </c>
      <c r="E2420" s="28">
        <v>6.55</v>
      </c>
      <c r="F2420" s="28">
        <v>2.9</v>
      </c>
      <c r="G2420" s="28">
        <v>9.4499999999999993</v>
      </c>
      <c r="H2420" s="2">
        <v>9</v>
      </c>
    </row>
    <row r="2421" spans="1:8" ht="45" x14ac:dyDescent="0.2">
      <c r="A2421" s="25" t="s">
        <v>4861</v>
      </c>
      <c r="B2421" s="25"/>
      <c r="C2421" s="26" t="s">
        <v>4862</v>
      </c>
      <c r="D2421" s="27" t="s">
        <v>131</v>
      </c>
      <c r="E2421" s="28">
        <v>10.48</v>
      </c>
      <c r="F2421" s="28">
        <v>3.32</v>
      </c>
      <c r="G2421" s="28">
        <v>13.8</v>
      </c>
      <c r="H2421" s="2">
        <v>9</v>
      </c>
    </row>
    <row r="2422" spans="1:8" ht="45" x14ac:dyDescent="0.2">
      <c r="A2422" s="25" t="s">
        <v>4863</v>
      </c>
      <c r="B2422" s="25"/>
      <c r="C2422" s="26" t="s">
        <v>4864</v>
      </c>
      <c r="D2422" s="27" t="s">
        <v>131</v>
      </c>
      <c r="E2422" s="28">
        <v>15.43</v>
      </c>
      <c r="F2422" s="28">
        <v>3.73</v>
      </c>
      <c r="G2422" s="28">
        <v>19.16</v>
      </c>
      <c r="H2422" s="2">
        <v>9</v>
      </c>
    </row>
    <row r="2423" spans="1:8" ht="45" x14ac:dyDescent="0.2">
      <c r="A2423" s="25" t="s">
        <v>4865</v>
      </c>
      <c r="B2423" s="25"/>
      <c r="C2423" s="26" t="s">
        <v>4866</v>
      </c>
      <c r="D2423" s="27" t="s">
        <v>131</v>
      </c>
      <c r="E2423" s="28">
        <v>24.86</v>
      </c>
      <c r="F2423" s="28">
        <v>4.1500000000000004</v>
      </c>
      <c r="G2423" s="28">
        <v>29.01</v>
      </c>
      <c r="H2423" s="2">
        <v>9</v>
      </c>
    </row>
    <row r="2424" spans="1:8" ht="45" x14ac:dyDescent="0.2">
      <c r="A2424" s="25" t="s">
        <v>4867</v>
      </c>
      <c r="B2424" s="25"/>
      <c r="C2424" s="26" t="s">
        <v>4868</v>
      </c>
      <c r="D2424" s="27" t="s">
        <v>131</v>
      </c>
      <c r="E2424" s="28">
        <v>31.85</v>
      </c>
      <c r="F2424" s="28">
        <v>6.22</v>
      </c>
      <c r="G2424" s="28">
        <v>38.07</v>
      </c>
      <c r="H2424" s="2">
        <v>9</v>
      </c>
    </row>
    <row r="2425" spans="1:8" ht="45" x14ac:dyDescent="0.2">
      <c r="A2425" s="25" t="s">
        <v>4869</v>
      </c>
      <c r="B2425" s="25"/>
      <c r="C2425" s="26" t="s">
        <v>4870</v>
      </c>
      <c r="D2425" s="27" t="s">
        <v>131</v>
      </c>
      <c r="E2425" s="28">
        <v>49.01</v>
      </c>
      <c r="F2425" s="28">
        <v>8.2899999999999991</v>
      </c>
      <c r="G2425" s="28">
        <v>57.3</v>
      </c>
      <c r="H2425" s="2">
        <v>9</v>
      </c>
    </row>
    <row r="2426" spans="1:8" ht="45" x14ac:dyDescent="0.2">
      <c r="A2426" s="25" t="s">
        <v>4871</v>
      </c>
      <c r="B2426" s="25"/>
      <c r="C2426" s="26" t="s">
        <v>4872</v>
      </c>
      <c r="D2426" s="27" t="s">
        <v>131</v>
      </c>
      <c r="E2426" s="28">
        <v>65.17</v>
      </c>
      <c r="F2426" s="28">
        <v>10.37</v>
      </c>
      <c r="G2426" s="28">
        <v>75.540000000000006</v>
      </c>
      <c r="H2426" s="2">
        <v>9</v>
      </c>
    </row>
    <row r="2427" spans="1:8" ht="45" x14ac:dyDescent="0.2">
      <c r="A2427" s="25" t="s">
        <v>4873</v>
      </c>
      <c r="B2427" s="25"/>
      <c r="C2427" s="26" t="s">
        <v>4874</v>
      </c>
      <c r="D2427" s="27" t="s">
        <v>131</v>
      </c>
      <c r="E2427" s="28">
        <v>84.13</v>
      </c>
      <c r="F2427" s="28">
        <v>12.44</v>
      </c>
      <c r="G2427" s="28">
        <v>96.57</v>
      </c>
      <c r="H2427" s="2">
        <v>9</v>
      </c>
    </row>
    <row r="2428" spans="1:8" ht="45" x14ac:dyDescent="0.2">
      <c r="A2428" s="25" t="s">
        <v>4875</v>
      </c>
      <c r="B2428" s="25"/>
      <c r="C2428" s="26" t="s">
        <v>4876</v>
      </c>
      <c r="D2428" s="27" t="s">
        <v>131</v>
      </c>
      <c r="E2428" s="28">
        <v>113.56</v>
      </c>
      <c r="F2428" s="28">
        <v>14.51</v>
      </c>
      <c r="G2428" s="28">
        <v>128.07</v>
      </c>
      <c r="H2428" s="2">
        <v>9</v>
      </c>
    </row>
    <row r="2429" spans="1:8" ht="45" x14ac:dyDescent="0.2">
      <c r="A2429" s="25" t="s">
        <v>4877</v>
      </c>
      <c r="B2429" s="25"/>
      <c r="C2429" s="26" t="s">
        <v>4878</v>
      </c>
      <c r="D2429" s="27" t="s">
        <v>131</v>
      </c>
      <c r="E2429" s="28">
        <v>133.76</v>
      </c>
      <c r="F2429" s="28">
        <v>16.59</v>
      </c>
      <c r="G2429" s="28">
        <v>150.35</v>
      </c>
      <c r="H2429" s="2">
        <v>9</v>
      </c>
    </row>
    <row r="2430" spans="1:8" ht="45" x14ac:dyDescent="0.2">
      <c r="A2430" s="25" t="s">
        <v>4879</v>
      </c>
      <c r="B2430" s="25"/>
      <c r="C2430" s="26" t="s">
        <v>4880</v>
      </c>
      <c r="D2430" s="27" t="s">
        <v>131</v>
      </c>
      <c r="E2430" s="28">
        <v>170.43</v>
      </c>
      <c r="F2430" s="28">
        <v>18.66</v>
      </c>
      <c r="G2430" s="28">
        <v>189.09</v>
      </c>
      <c r="H2430" s="2">
        <v>9</v>
      </c>
    </row>
    <row r="2431" spans="1:8" ht="45" x14ac:dyDescent="0.2">
      <c r="A2431" s="25" t="s">
        <v>4881</v>
      </c>
      <c r="B2431" s="25"/>
      <c r="C2431" s="26" t="s">
        <v>4882</v>
      </c>
      <c r="D2431" s="27" t="s">
        <v>131</v>
      </c>
      <c r="E2431" s="28">
        <v>222.7</v>
      </c>
      <c r="F2431" s="28">
        <v>20.74</v>
      </c>
      <c r="G2431" s="28">
        <v>243.44</v>
      </c>
      <c r="H2431" s="2">
        <v>9</v>
      </c>
    </row>
    <row r="2432" spans="1:8" ht="15" x14ac:dyDescent="0.2">
      <c r="A2432" s="25" t="s">
        <v>4883</v>
      </c>
      <c r="B2432" s="25"/>
      <c r="C2432" s="26" t="s">
        <v>4884</v>
      </c>
      <c r="D2432" s="27"/>
      <c r="E2432" s="28"/>
      <c r="F2432" s="28"/>
      <c r="G2432" s="28"/>
      <c r="H2432" s="2">
        <v>5</v>
      </c>
    </row>
    <row r="2433" spans="1:8" ht="30" x14ac:dyDescent="0.2">
      <c r="A2433" s="25" t="s">
        <v>4885</v>
      </c>
      <c r="B2433" s="25"/>
      <c r="C2433" s="26" t="s">
        <v>4886</v>
      </c>
      <c r="D2433" s="27" t="s">
        <v>131</v>
      </c>
      <c r="E2433" s="28">
        <v>4.6100000000000003</v>
      </c>
      <c r="F2433" s="28">
        <v>2.0699999999999998</v>
      </c>
      <c r="G2433" s="28">
        <v>6.68</v>
      </c>
      <c r="H2433" s="2">
        <v>9</v>
      </c>
    </row>
    <row r="2434" spans="1:8" ht="30" x14ac:dyDescent="0.2">
      <c r="A2434" s="25" t="s">
        <v>4887</v>
      </c>
      <c r="B2434" s="25"/>
      <c r="C2434" s="26" t="s">
        <v>4888</v>
      </c>
      <c r="D2434" s="27" t="s">
        <v>131</v>
      </c>
      <c r="E2434" s="28">
        <v>7.53</v>
      </c>
      <c r="F2434" s="28">
        <v>4.1500000000000004</v>
      </c>
      <c r="G2434" s="28">
        <v>11.68</v>
      </c>
      <c r="H2434" s="2">
        <v>9</v>
      </c>
    </row>
    <row r="2435" spans="1:8" ht="30" x14ac:dyDescent="0.2">
      <c r="A2435" s="25" t="s">
        <v>4889</v>
      </c>
      <c r="B2435" s="25"/>
      <c r="C2435" s="26" t="s">
        <v>4890</v>
      </c>
      <c r="D2435" s="27" t="s">
        <v>131</v>
      </c>
      <c r="E2435" s="28">
        <v>9.9700000000000006</v>
      </c>
      <c r="F2435" s="28">
        <v>4.1500000000000004</v>
      </c>
      <c r="G2435" s="28">
        <v>14.12</v>
      </c>
      <c r="H2435" s="2">
        <v>9</v>
      </c>
    </row>
    <row r="2436" spans="1:8" ht="30" x14ac:dyDescent="0.2">
      <c r="A2436" s="25" t="s">
        <v>4891</v>
      </c>
      <c r="B2436" s="25"/>
      <c r="C2436" s="26" t="s">
        <v>4892</v>
      </c>
      <c r="D2436" s="27" t="s">
        <v>131</v>
      </c>
      <c r="E2436" s="28">
        <v>13.13</v>
      </c>
      <c r="F2436" s="28">
        <v>4.1500000000000004</v>
      </c>
      <c r="G2436" s="28">
        <v>17.28</v>
      </c>
      <c r="H2436" s="2">
        <v>9</v>
      </c>
    </row>
    <row r="2437" spans="1:8" ht="30" x14ac:dyDescent="0.2">
      <c r="A2437" s="25" t="s">
        <v>4893</v>
      </c>
      <c r="B2437" s="25"/>
      <c r="C2437" s="26" t="s">
        <v>4894</v>
      </c>
      <c r="D2437" s="27" t="s">
        <v>131</v>
      </c>
      <c r="E2437" s="28">
        <v>21.39</v>
      </c>
      <c r="F2437" s="28">
        <v>4.1500000000000004</v>
      </c>
      <c r="G2437" s="28">
        <v>25.54</v>
      </c>
      <c r="H2437" s="2">
        <v>9</v>
      </c>
    </row>
    <row r="2438" spans="1:8" ht="30" x14ac:dyDescent="0.2">
      <c r="A2438" s="25" t="s">
        <v>4895</v>
      </c>
      <c r="B2438" s="25"/>
      <c r="C2438" s="26" t="s">
        <v>4896</v>
      </c>
      <c r="D2438" s="27"/>
      <c r="E2438" s="28"/>
      <c r="F2438" s="28"/>
      <c r="G2438" s="28"/>
      <c r="H2438" s="2">
        <v>5</v>
      </c>
    </row>
    <row r="2439" spans="1:8" ht="45" x14ac:dyDescent="0.2">
      <c r="A2439" s="25" t="s">
        <v>4897</v>
      </c>
      <c r="B2439" s="25"/>
      <c r="C2439" s="26" t="s">
        <v>4898</v>
      </c>
      <c r="D2439" s="27" t="s">
        <v>131</v>
      </c>
      <c r="E2439" s="28">
        <v>1.43</v>
      </c>
      <c r="F2439" s="28">
        <v>1.65</v>
      </c>
      <c r="G2439" s="28">
        <v>3.08</v>
      </c>
      <c r="H2439" s="2">
        <v>9</v>
      </c>
    </row>
    <row r="2440" spans="1:8" ht="45" x14ac:dyDescent="0.2">
      <c r="A2440" s="25" t="s">
        <v>4899</v>
      </c>
      <c r="B2440" s="25"/>
      <c r="C2440" s="26" t="s">
        <v>4900</v>
      </c>
      <c r="D2440" s="27" t="s">
        <v>131</v>
      </c>
      <c r="E2440" s="28">
        <v>2.15</v>
      </c>
      <c r="F2440" s="28">
        <v>2.0699999999999998</v>
      </c>
      <c r="G2440" s="28">
        <v>4.22</v>
      </c>
      <c r="H2440" s="2">
        <v>9</v>
      </c>
    </row>
    <row r="2441" spans="1:8" ht="45" x14ac:dyDescent="0.2">
      <c r="A2441" s="25" t="s">
        <v>4901</v>
      </c>
      <c r="B2441" s="25"/>
      <c r="C2441" s="26" t="s">
        <v>4902</v>
      </c>
      <c r="D2441" s="27" t="s">
        <v>131</v>
      </c>
      <c r="E2441" s="28">
        <v>3.57</v>
      </c>
      <c r="F2441" s="28">
        <v>2.4900000000000002</v>
      </c>
      <c r="G2441" s="28">
        <v>6.06</v>
      </c>
      <c r="H2441" s="2">
        <v>9</v>
      </c>
    </row>
    <row r="2442" spans="1:8" ht="45" x14ac:dyDescent="0.2">
      <c r="A2442" s="25" t="s">
        <v>4903</v>
      </c>
      <c r="B2442" s="25"/>
      <c r="C2442" s="26" t="s">
        <v>4904</v>
      </c>
      <c r="D2442" s="27" t="s">
        <v>131</v>
      </c>
      <c r="E2442" s="28">
        <v>5.3</v>
      </c>
      <c r="F2442" s="28">
        <v>2.9</v>
      </c>
      <c r="G2442" s="28">
        <v>8.1999999999999993</v>
      </c>
      <c r="H2442" s="2">
        <v>9</v>
      </c>
    </row>
    <row r="2443" spans="1:8" ht="45" x14ac:dyDescent="0.2">
      <c r="A2443" s="25" t="s">
        <v>4905</v>
      </c>
      <c r="B2443" s="25"/>
      <c r="C2443" s="26" t="s">
        <v>4906</v>
      </c>
      <c r="D2443" s="27" t="s">
        <v>131</v>
      </c>
      <c r="E2443" s="28">
        <v>9.41</v>
      </c>
      <c r="F2443" s="28">
        <v>3.32</v>
      </c>
      <c r="G2443" s="28">
        <v>12.73</v>
      </c>
      <c r="H2443" s="2">
        <v>9</v>
      </c>
    </row>
    <row r="2444" spans="1:8" ht="15" x14ac:dyDescent="0.2">
      <c r="A2444" s="25" t="s">
        <v>4907</v>
      </c>
      <c r="B2444" s="25"/>
      <c r="C2444" s="26" t="s">
        <v>4908</v>
      </c>
      <c r="D2444" s="27"/>
      <c r="E2444" s="28"/>
      <c r="F2444" s="28"/>
      <c r="G2444" s="28"/>
      <c r="H2444" s="2">
        <v>5</v>
      </c>
    </row>
    <row r="2445" spans="1:8" ht="30" x14ac:dyDescent="0.2">
      <c r="A2445" s="25" t="s">
        <v>4909</v>
      </c>
      <c r="B2445" s="25"/>
      <c r="C2445" s="26" t="s">
        <v>4910</v>
      </c>
      <c r="D2445" s="27" t="s">
        <v>131</v>
      </c>
      <c r="E2445" s="28">
        <v>4.76</v>
      </c>
      <c r="F2445" s="28">
        <v>10.37</v>
      </c>
      <c r="G2445" s="28">
        <v>15.13</v>
      </c>
      <c r="H2445" s="2">
        <v>9</v>
      </c>
    </row>
    <row r="2446" spans="1:8" ht="30" x14ac:dyDescent="0.2">
      <c r="A2446" s="25" t="s">
        <v>4911</v>
      </c>
      <c r="B2446" s="25"/>
      <c r="C2446" s="26" t="s">
        <v>4912</v>
      </c>
      <c r="D2446" s="27"/>
      <c r="E2446" s="28"/>
      <c r="F2446" s="28"/>
      <c r="G2446" s="28"/>
      <c r="H2446" s="2">
        <v>2</v>
      </c>
    </row>
    <row r="2447" spans="1:8" ht="15" x14ac:dyDescent="0.2">
      <c r="A2447" s="25" t="s">
        <v>4913</v>
      </c>
      <c r="B2447" s="25"/>
      <c r="C2447" s="26" t="s">
        <v>4914</v>
      </c>
      <c r="D2447" s="27"/>
      <c r="E2447" s="28"/>
      <c r="F2447" s="28"/>
      <c r="G2447" s="28"/>
      <c r="H2447" s="2">
        <v>5</v>
      </c>
    </row>
    <row r="2448" spans="1:8" ht="15" x14ac:dyDescent="0.2">
      <c r="A2448" s="25" t="s">
        <v>4915</v>
      </c>
      <c r="B2448" s="25"/>
      <c r="C2448" s="26" t="s">
        <v>4916</v>
      </c>
      <c r="D2448" s="27" t="s">
        <v>21</v>
      </c>
      <c r="E2448" s="28">
        <v>4.8</v>
      </c>
      <c r="F2448" s="28">
        <v>10.37</v>
      </c>
      <c r="G2448" s="28">
        <v>15.17</v>
      </c>
      <c r="H2448" s="2">
        <v>9</v>
      </c>
    </row>
    <row r="2449" spans="1:8" ht="15" x14ac:dyDescent="0.2">
      <c r="A2449" s="25" t="s">
        <v>4917</v>
      </c>
      <c r="B2449" s="25"/>
      <c r="C2449" s="26" t="s">
        <v>4918</v>
      </c>
      <c r="D2449" s="27" t="s">
        <v>21</v>
      </c>
      <c r="E2449" s="28">
        <v>5.28</v>
      </c>
      <c r="F2449" s="28">
        <v>10.37</v>
      </c>
      <c r="G2449" s="28">
        <v>15.65</v>
      </c>
      <c r="H2449" s="2">
        <v>9</v>
      </c>
    </row>
    <row r="2450" spans="1:8" ht="30" x14ac:dyDescent="0.2">
      <c r="A2450" s="25" t="s">
        <v>4919</v>
      </c>
      <c r="B2450" s="25"/>
      <c r="C2450" s="26" t="s">
        <v>4920</v>
      </c>
      <c r="D2450" s="27" t="s">
        <v>21</v>
      </c>
      <c r="E2450" s="28">
        <v>8</v>
      </c>
      <c r="F2450" s="28">
        <v>12.44</v>
      </c>
      <c r="G2450" s="28">
        <v>20.440000000000001</v>
      </c>
      <c r="H2450" s="2">
        <v>9</v>
      </c>
    </row>
    <row r="2451" spans="1:8" ht="15" x14ac:dyDescent="0.2">
      <c r="A2451" s="25" t="s">
        <v>4921</v>
      </c>
      <c r="B2451" s="25"/>
      <c r="C2451" s="26" t="s">
        <v>4922</v>
      </c>
      <c r="D2451" s="27" t="s">
        <v>21</v>
      </c>
      <c r="E2451" s="28">
        <v>2.89</v>
      </c>
      <c r="F2451" s="28">
        <v>10.37</v>
      </c>
      <c r="G2451" s="28">
        <v>13.26</v>
      </c>
      <c r="H2451" s="2">
        <v>9</v>
      </c>
    </row>
    <row r="2452" spans="1:8" ht="15" x14ac:dyDescent="0.2">
      <c r="A2452" s="25" t="s">
        <v>4923</v>
      </c>
      <c r="B2452" s="25"/>
      <c r="C2452" s="26" t="s">
        <v>4924</v>
      </c>
      <c r="D2452" s="27"/>
      <c r="E2452" s="28"/>
      <c r="F2452" s="28"/>
      <c r="G2452" s="28"/>
      <c r="H2452" s="2">
        <v>5</v>
      </c>
    </row>
    <row r="2453" spans="1:8" ht="15" x14ac:dyDescent="0.2">
      <c r="A2453" s="25" t="s">
        <v>4925</v>
      </c>
      <c r="B2453" s="25"/>
      <c r="C2453" s="26" t="s">
        <v>4926</v>
      </c>
      <c r="D2453" s="27" t="s">
        <v>21</v>
      </c>
      <c r="E2453" s="28">
        <v>37.81</v>
      </c>
      <c r="F2453" s="28">
        <v>33.18</v>
      </c>
      <c r="G2453" s="28">
        <v>70.989999999999995</v>
      </c>
      <c r="H2453" s="2">
        <v>9</v>
      </c>
    </row>
    <row r="2454" spans="1:8" ht="30" x14ac:dyDescent="0.2">
      <c r="A2454" s="25" t="s">
        <v>4927</v>
      </c>
      <c r="B2454" s="25"/>
      <c r="C2454" s="26" t="s">
        <v>4928</v>
      </c>
      <c r="D2454" s="27" t="s">
        <v>21</v>
      </c>
      <c r="E2454" s="28">
        <v>12.21</v>
      </c>
      <c r="F2454" s="28">
        <v>12.44</v>
      </c>
      <c r="G2454" s="28">
        <v>24.65</v>
      </c>
      <c r="H2454" s="2">
        <v>9</v>
      </c>
    </row>
    <row r="2455" spans="1:8" ht="30" x14ac:dyDescent="0.2">
      <c r="A2455" s="25" t="s">
        <v>4929</v>
      </c>
      <c r="B2455" s="25"/>
      <c r="C2455" s="26" t="s">
        <v>4930</v>
      </c>
      <c r="D2455" s="27" t="s">
        <v>21</v>
      </c>
      <c r="E2455" s="28">
        <v>19.989999999999998</v>
      </c>
      <c r="F2455" s="28">
        <v>12.44</v>
      </c>
      <c r="G2455" s="28">
        <v>32.43</v>
      </c>
      <c r="H2455" s="2">
        <v>9</v>
      </c>
    </row>
    <row r="2456" spans="1:8" ht="30" x14ac:dyDescent="0.2">
      <c r="A2456" s="25" t="s">
        <v>4931</v>
      </c>
      <c r="B2456" s="25"/>
      <c r="C2456" s="26" t="s">
        <v>4932</v>
      </c>
      <c r="D2456" s="27" t="s">
        <v>21</v>
      </c>
      <c r="E2456" s="28">
        <v>25.66</v>
      </c>
      <c r="F2456" s="28">
        <v>12.44</v>
      </c>
      <c r="G2456" s="28">
        <v>38.1</v>
      </c>
      <c r="H2456" s="2">
        <v>9</v>
      </c>
    </row>
    <row r="2457" spans="1:8" ht="30" x14ac:dyDescent="0.2">
      <c r="A2457" s="25" t="s">
        <v>4933</v>
      </c>
      <c r="B2457" s="25"/>
      <c r="C2457" s="26" t="s">
        <v>4934</v>
      </c>
      <c r="D2457" s="27" t="s">
        <v>21</v>
      </c>
      <c r="E2457" s="28">
        <v>56.89</v>
      </c>
      <c r="F2457" s="28">
        <v>16.59</v>
      </c>
      <c r="G2457" s="28">
        <v>73.48</v>
      </c>
      <c r="H2457" s="2">
        <v>9</v>
      </c>
    </row>
    <row r="2458" spans="1:8" ht="30" x14ac:dyDescent="0.2">
      <c r="A2458" s="25" t="s">
        <v>4935</v>
      </c>
      <c r="B2458" s="25"/>
      <c r="C2458" s="26" t="s">
        <v>4936</v>
      </c>
      <c r="D2458" s="27" t="s">
        <v>21</v>
      </c>
      <c r="E2458" s="28">
        <v>157.41999999999999</v>
      </c>
      <c r="F2458" s="28">
        <v>16.59</v>
      </c>
      <c r="G2458" s="28">
        <v>174.01</v>
      </c>
      <c r="H2458" s="2">
        <v>9</v>
      </c>
    </row>
    <row r="2459" spans="1:8" ht="30" x14ac:dyDescent="0.2">
      <c r="A2459" s="25" t="s">
        <v>4937</v>
      </c>
      <c r="B2459" s="25"/>
      <c r="C2459" s="26" t="s">
        <v>4938</v>
      </c>
      <c r="D2459" s="27" t="s">
        <v>21</v>
      </c>
      <c r="E2459" s="28">
        <v>215.08</v>
      </c>
      <c r="F2459" s="28">
        <v>20.74</v>
      </c>
      <c r="G2459" s="28">
        <v>235.82</v>
      </c>
      <c r="H2459" s="2">
        <v>9</v>
      </c>
    </row>
    <row r="2460" spans="1:8" ht="30" x14ac:dyDescent="0.2">
      <c r="A2460" s="25" t="s">
        <v>4939</v>
      </c>
      <c r="B2460" s="25"/>
      <c r="C2460" s="26" t="s">
        <v>4940</v>
      </c>
      <c r="D2460" s="27" t="s">
        <v>21</v>
      </c>
      <c r="E2460" s="28">
        <v>224.07</v>
      </c>
      <c r="F2460" s="28">
        <v>12.44</v>
      </c>
      <c r="G2460" s="28">
        <v>236.51</v>
      </c>
      <c r="H2460" s="2">
        <v>9</v>
      </c>
    </row>
    <row r="2461" spans="1:8" ht="30" x14ac:dyDescent="0.2">
      <c r="A2461" s="25" t="s">
        <v>4941</v>
      </c>
      <c r="B2461" s="25"/>
      <c r="C2461" s="26" t="s">
        <v>4942</v>
      </c>
      <c r="D2461" s="27" t="s">
        <v>21</v>
      </c>
      <c r="E2461" s="28">
        <v>444.82</v>
      </c>
      <c r="F2461" s="28">
        <v>12.44</v>
      </c>
      <c r="G2461" s="28">
        <v>457.26</v>
      </c>
      <c r="H2461" s="2">
        <v>9</v>
      </c>
    </row>
    <row r="2462" spans="1:8" ht="30" x14ac:dyDescent="0.2">
      <c r="A2462" s="25" t="s">
        <v>4943</v>
      </c>
      <c r="B2462" s="25"/>
      <c r="C2462" s="26" t="s">
        <v>4944</v>
      </c>
      <c r="D2462" s="27" t="s">
        <v>21</v>
      </c>
      <c r="E2462" s="28">
        <v>444.08</v>
      </c>
      <c r="F2462" s="28">
        <v>12.44</v>
      </c>
      <c r="G2462" s="28">
        <v>456.52</v>
      </c>
      <c r="H2462" s="2">
        <v>9</v>
      </c>
    </row>
    <row r="2463" spans="1:8" ht="30" x14ac:dyDescent="0.2">
      <c r="A2463" s="25" t="s">
        <v>4945</v>
      </c>
      <c r="B2463" s="25"/>
      <c r="C2463" s="26" t="s">
        <v>4946</v>
      </c>
      <c r="D2463" s="27" t="s">
        <v>21</v>
      </c>
      <c r="E2463" s="28">
        <v>1618.39</v>
      </c>
      <c r="F2463" s="28">
        <v>16.59</v>
      </c>
      <c r="G2463" s="28">
        <v>1634.98</v>
      </c>
      <c r="H2463" s="2">
        <v>9</v>
      </c>
    </row>
    <row r="2464" spans="1:8" ht="30" x14ac:dyDescent="0.2">
      <c r="A2464" s="25" t="s">
        <v>4947</v>
      </c>
      <c r="B2464" s="25"/>
      <c r="C2464" s="26" t="s">
        <v>4948</v>
      </c>
      <c r="D2464" s="27" t="s">
        <v>21</v>
      </c>
      <c r="E2464" s="28">
        <v>25.18</v>
      </c>
      <c r="F2464" s="28">
        <v>12.44</v>
      </c>
      <c r="G2464" s="28">
        <v>37.619999999999997</v>
      </c>
      <c r="H2464" s="2">
        <v>9</v>
      </c>
    </row>
    <row r="2465" spans="1:8" ht="30" x14ac:dyDescent="0.2">
      <c r="A2465" s="25" t="s">
        <v>4949</v>
      </c>
      <c r="B2465" s="25"/>
      <c r="C2465" s="26" t="s">
        <v>4950</v>
      </c>
      <c r="D2465" s="27" t="s">
        <v>21</v>
      </c>
      <c r="E2465" s="28">
        <v>74.34</v>
      </c>
      <c r="F2465" s="28">
        <v>12.44</v>
      </c>
      <c r="G2465" s="28">
        <v>86.78</v>
      </c>
      <c r="H2465" s="2">
        <v>9</v>
      </c>
    </row>
    <row r="2466" spans="1:8" ht="30" x14ac:dyDescent="0.2">
      <c r="A2466" s="25" t="s">
        <v>4951</v>
      </c>
      <c r="B2466" s="25"/>
      <c r="C2466" s="26" t="s">
        <v>4952</v>
      </c>
      <c r="D2466" s="27" t="s">
        <v>21</v>
      </c>
      <c r="E2466" s="28">
        <v>179.47</v>
      </c>
      <c r="F2466" s="28">
        <v>16.59</v>
      </c>
      <c r="G2466" s="28">
        <v>196.06</v>
      </c>
      <c r="H2466" s="2">
        <v>9</v>
      </c>
    </row>
    <row r="2467" spans="1:8" ht="15" x14ac:dyDescent="0.2">
      <c r="A2467" s="25" t="s">
        <v>4953</v>
      </c>
      <c r="B2467" s="25"/>
      <c r="C2467" s="26" t="s">
        <v>4954</v>
      </c>
      <c r="D2467" s="27"/>
      <c r="E2467" s="28"/>
      <c r="F2467" s="28"/>
      <c r="G2467" s="28"/>
      <c r="H2467" s="2">
        <v>5</v>
      </c>
    </row>
    <row r="2468" spans="1:8" ht="30" x14ac:dyDescent="0.2">
      <c r="A2468" s="25" t="s">
        <v>4955</v>
      </c>
      <c r="B2468" s="25"/>
      <c r="C2468" s="26" t="s">
        <v>4956</v>
      </c>
      <c r="D2468" s="27" t="s">
        <v>334</v>
      </c>
      <c r="E2468" s="28">
        <v>16.54</v>
      </c>
      <c r="F2468" s="28">
        <v>12.44</v>
      </c>
      <c r="G2468" s="28">
        <v>28.98</v>
      </c>
      <c r="H2468" s="2">
        <v>9</v>
      </c>
    </row>
    <row r="2469" spans="1:8" ht="15" x14ac:dyDescent="0.2">
      <c r="A2469" s="25" t="s">
        <v>4957</v>
      </c>
      <c r="B2469" s="25"/>
      <c r="C2469" s="26" t="s">
        <v>4958</v>
      </c>
      <c r="D2469" s="27" t="s">
        <v>21</v>
      </c>
      <c r="E2469" s="28">
        <v>22.09</v>
      </c>
      <c r="F2469" s="28">
        <v>12.44</v>
      </c>
      <c r="G2469" s="28">
        <v>34.53</v>
      </c>
      <c r="H2469" s="2">
        <v>9</v>
      </c>
    </row>
    <row r="2470" spans="1:8" ht="15" x14ac:dyDescent="0.2">
      <c r="A2470" s="25" t="s">
        <v>4959</v>
      </c>
      <c r="B2470" s="25"/>
      <c r="C2470" s="26" t="s">
        <v>4960</v>
      </c>
      <c r="D2470" s="27" t="s">
        <v>21</v>
      </c>
      <c r="E2470" s="28">
        <v>57.97</v>
      </c>
      <c r="F2470" s="28">
        <v>12.44</v>
      </c>
      <c r="G2470" s="28">
        <v>70.41</v>
      </c>
      <c r="H2470" s="2">
        <v>9</v>
      </c>
    </row>
    <row r="2471" spans="1:8" ht="30" x14ac:dyDescent="0.2">
      <c r="A2471" s="25" t="s">
        <v>4961</v>
      </c>
      <c r="B2471" s="25"/>
      <c r="C2471" s="26" t="s">
        <v>4962</v>
      </c>
      <c r="D2471" s="27" t="s">
        <v>334</v>
      </c>
      <c r="E2471" s="28">
        <v>263.27999999999997</v>
      </c>
      <c r="F2471" s="28">
        <v>12.44</v>
      </c>
      <c r="G2471" s="28">
        <v>275.72000000000003</v>
      </c>
      <c r="H2471" s="2">
        <v>9</v>
      </c>
    </row>
    <row r="2472" spans="1:8" ht="30" x14ac:dyDescent="0.2">
      <c r="A2472" s="25" t="s">
        <v>4963</v>
      </c>
      <c r="B2472" s="25"/>
      <c r="C2472" s="26" t="s">
        <v>4964</v>
      </c>
      <c r="D2472" s="27" t="s">
        <v>334</v>
      </c>
      <c r="E2472" s="28">
        <v>229.43</v>
      </c>
      <c r="F2472" s="28">
        <v>12.44</v>
      </c>
      <c r="G2472" s="28">
        <v>241.87</v>
      </c>
      <c r="H2472" s="2">
        <v>9</v>
      </c>
    </row>
    <row r="2473" spans="1:8" ht="30" x14ac:dyDescent="0.2">
      <c r="A2473" s="25" t="s">
        <v>4965</v>
      </c>
      <c r="B2473" s="25"/>
      <c r="C2473" s="26" t="s">
        <v>4966</v>
      </c>
      <c r="D2473" s="27" t="s">
        <v>334</v>
      </c>
      <c r="E2473" s="28">
        <v>16.84</v>
      </c>
      <c r="F2473" s="28">
        <v>12.44</v>
      </c>
      <c r="G2473" s="28">
        <v>29.28</v>
      </c>
      <c r="H2473" s="2">
        <v>9</v>
      </c>
    </row>
    <row r="2474" spans="1:8" ht="30" x14ac:dyDescent="0.2">
      <c r="A2474" s="25" t="s">
        <v>4967</v>
      </c>
      <c r="B2474" s="25"/>
      <c r="C2474" s="26" t="s">
        <v>4968</v>
      </c>
      <c r="D2474" s="27" t="s">
        <v>334</v>
      </c>
      <c r="E2474" s="28">
        <v>250.87</v>
      </c>
      <c r="F2474" s="28">
        <v>12.44</v>
      </c>
      <c r="G2474" s="28">
        <v>263.31</v>
      </c>
      <c r="H2474" s="2">
        <v>9</v>
      </c>
    </row>
    <row r="2475" spans="1:8" ht="45" x14ac:dyDescent="0.2">
      <c r="A2475" s="25" t="s">
        <v>4969</v>
      </c>
      <c r="B2475" s="25"/>
      <c r="C2475" s="26" t="s">
        <v>4970</v>
      </c>
      <c r="D2475" s="27" t="s">
        <v>21</v>
      </c>
      <c r="E2475" s="28">
        <v>10.76</v>
      </c>
      <c r="F2475" s="28">
        <v>12.44</v>
      </c>
      <c r="G2475" s="28">
        <v>23.2</v>
      </c>
      <c r="H2475" s="2">
        <v>9</v>
      </c>
    </row>
    <row r="2476" spans="1:8" ht="15" x14ac:dyDescent="0.2">
      <c r="A2476" s="25" t="s">
        <v>4971</v>
      </c>
      <c r="B2476" s="25"/>
      <c r="C2476" s="26" t="s">
        <v>4972</v>
      </c>
      <c r="D2476" s="27" t="s">
        <v>334</v>
      </c>
      <c r="E2476" s="28">
        <v>11.03</v>
      </c>
      <c r="F2476" s="28">
        <v>12.44</v>
      </c>
      <c r="G2476" s="28">
        <v>23.47</v>
      </c>
      <c r="H2476" s="2">
        <v>9</v>
      </c>
    </row>
    <row r="2477" spans="1:8" ht="15" x14ac:dyDescent="0.2">
      <c r="A2477" s="25" t="s">
        <v>4973</v>
      </c>
      <c r="B2477" s="25"/>
      <c r="C2477" s="26" t="s">
        <v>4974</v>
      </c>
      <c r="D2477" s="27" t="s">
        <v>334</v>
      </c>
      <c r="E2477" s="28">
        <v>15.24</v>
      </c>
      <c r="F2477" s="28">
        <v>12.44</v>
      </c>
      <c r="G2477" s="28">
        <v>27.68</v>
      </c>
      <c r="H2477" s="2">
        <v>9</v>
      </c>
    </row>
    <row r="2478" spans="1:8" ht="15" x14ac:dyDescent="0.2">
      <c r="A2478" s="25" t="s">
        <v>4975</v>
      </c>
      <c r="B2478" s="25"/>
      <c r="C2478" s="26" t="s">
        <v>4976</v>
      </c>
      <c r="D2478" s="27" t="s">
        <v>334</v>
      </c>
      <c r="E2478" s="28">
        <v>23.62</v>
      </c>
      <c r="F2478" s="28">
        <v>12.44</v>
      </c>
      <c r="G2478" s="28">
        <v>36.06</v>
      </c>
      <c r="H2478" s="2">
        <v>9</v>
      </c>
    </row>
    <row r="2479" spans="1:8" ht="30" x14ac:dyDescent="0.2">
      <c r="A2479" s="25" t="s">
        <v>4977</v>
      </c>
      <c r="B2479" s="25"/>
      <c r="C2479" s="26" t="s">
        <v>4978</v>
      </c>
      <c r="D2479" s="27" t="s">
        <v>334</v>
      </c>
      <c r="E2479" s="28">
        <v>22.63</v>
      </c>
      <c r="F2479" s="28">
        <v>12.44</v>
      </c>
      <c r="G2479" s="28">
        <v>35.07</v>
      </c>
      <c r="H2479" s="2">
        <v>9</v>
      </c>
    </row>
    <row r="2480" spans="1:8" ht="30" x14ac:dyDescent="0.2">
      <c r="A2480" s="25" t="s">
        <v>4979</v>
      </c>
      <c r="B2480" s="25"/>
      <c r="C2480" s="26" t="s">
        <v>4980</v>
      </c>
      <c r="D2480" s="27" t="s">
        <v>334</v>
      </c>
      <c r="E2480" s="28">
        <v>30.31</v>
      </c>
      <c r="F2480" s="28">
        <v>12.44</v>
      </c>
      <c r="G2480" s="28">
        <v>42.75</v>
      </c>
      <c r="H2480" s="2">
        <v>9</v>
      </c>
    </row>
    <row r="2481" spans="1:8" ht="30" x14ac:dyDescent="0.2">
      <c r="A2481" s="25" t="s">
        <v>4981</v>
      </c>
      <c r="B2481" s="25"/>
      <c r="C2481" s="26" t="s">
        <v>4982</v>
      </c>
      <c r="D2481" s="27" t="s">
        <v>334</v>
      </c>
      <c r="E2481" s="28">
        <v>33.68</v>
      </c>
      <c r="F2481" s="28">
        <v>15.34</v>
      </c>
      <c r="G2481" s="28">
        <v>49.02</v>
      </c>
      <c r="H2481" s="2">
        <v>9</v>
      </c>
    </row>
    <row r="2482" spans="1:8" ht="15" x14ac:dyDescent="0.2">
      <c r="A2482" s="25" t="s">
        <v>4983</v>
      </c>
      <c r="B2482" s="25"/>
      <c r="C2482" s="26" t="s">
        <v>4984</v>
      </c>
      <c r="D2482" s="27"/>
      <c r="E2482" s="28"/>
      <c r="F2482" s="28"/>
      <c r="G2482" s="28"/>
      <c r="H2482" s="2">
        <v>5</v>
      </c>
    </row>
    <row r="2483" spans="1:8" ht="15" x14ac:dyDescent="0.2">
      <c r="A2483" s="25" t="s">
        <v>4985</v>
      </c>
      <c r="B2483" s="25"/>
      <c r="C2483" s="26" t="s">
        <v>4986</v>
      </c>
      <c r="D2483" s="27" t="s">
        <v>334</v>
      </c>
      <c r="E2483" s="28">
        <v>8.9</v>
      </c>
      <c r="F2483" s="28">
        <v>14.1</v>
      </c>
      <c r="G2483" s="28">
        <v>23</v>
      </c>
      <c r="H2483" s="2">
        <v>9</v>
      </c>
    </row>
    <row r="2484" spans="1:8" ht="15" x14ac:dyDescent="0.2">
      <c r="A2484" s="25" t="s">
        <v>4987</v>
      </c>
      <c r="B2484" s="25"/>
      <c r="C2484" s="26" t="s">
        <v>4988</v>
      </c>
      <c r="D2484" s="27" t="s">
        <v>334</v>
      </c>
      <c r="E2484" s="28">
        <v>18.13</v>
      </c>
      <c r="F2484" s="28">
        <v>14.51</v>
      </c>
      <c r="G2484" s="28">
        <v>32.64</v>
      </c>
      <c r="H2484" s="2">
        <v>9</v>
      </c>
    </row>
    <row r="2485" spans="1:8" ht="15" x14ac:dyDescent="0.2">
      <c r="A2485" s="25" t="s">
        <v>4989</v>
      </c>
      <c r="B2485" s="25"/>
      <c r="C2485" s="26" t="s">
        <v>4990</v>
      </c>
      <c r="D2485" s="27" t="s">
        <v>334</v>
      </c>
      <c r="E2485" s="28">
        <v>27.6</v>
      </c>
      <c r="F2485" s="28">
        <v>20.74</v>
      </c>
      <c r="G2485" s="28">
        <v>48.34</v>
      </c>
      <c r="H2485" s="2">
        <v>9</v>
      </c>
    </row>
    <row r="2486" spans="1:8" ht="15" x14ac:dyDescent="0.2">
      <c r="A2486" s="25" t="s">
        <v>4991</v>
      </c>
      <c r="B2486" s="25"/>
      <c r="C2486" s="26" t="s">
        <v>4992</v>
      </c>
      <c r="D2486" s="27" t="s">
        <v>334</v>
      </c>
      <c r="E2486" s="28">
        <v>12.42</v>
      </c>
      <c r="F2486" s="28">
        <v>11.19</v>
      </c>
      <c r="G2486" s="28">
        <v>23.61</v>
      </c>
      <c r="H2486" s="2">
        <v>9</v>
      </c>
    </row>
    <row r="2487" spans="1:8" ht="15" x14ac:dyDescent="0.2">
      <c r="A2487" s="25" t="s">
        <v>4993</v>
      </c>
      <c r="B2487" s="25"/>
      <c r="C2487" s="26" t="s">
        <v>4994</v>
      </c>
      <c r="D2487" s="27" t="s">
        <v>334</v>
      </c>
      <c r="E2487" s="28">
        <v>13.25</v>
      </c>
      <c r="F2487" s="28">
        <v>18.66</v>
      </c>
      <c r="G2487" s="28">
        <v>31.91</v>
      </c>
      <c r="H2487" s="2">
        <v>9</v>
      </c>
    </row>
    <row r="2488" spans="1:8" ht="30" x14ac:dyDescent="0.2">
      <c r="A2488" s="25" t="s">
        <v>4995</v>
      </c>
      <c r="B2488" s="25"/>
      <c r="C2488" s="26" t="s">
        <v>4996</v>
      </c>
      <c r="D2488" s="27" t="s">
        <v>334</v>
      </c>
      <c r="E2488" s="28">
        <v>11.95</v>
      </c>
      <c r="F2488" s="28">
        <v>15.76</v>
      </c>
      <c r="G2488" s="28">
        <v>27.71</v>
      </c>
      <c r="H2488" s="2">
        <v>9</v>
      </c>
    </row>
    <row r="2489" spans="1:8" ht="30" x14ac:dyDescent="0.2">
      <c r="A2489" s="25" t="s">
        <v>4997</v>
      </c>
      <c r="B2489" s="25"/>
      <c r="C2489" s="26" t="s">
        <v>4998</v>
      </c>
      <c r="D2489" s="27" t="s">
        <v>334</v>
      </c>
      <c r="E2489" s="28">
        <v>15.03</v>
      </c>
      <c r="F2489" s="28">
        <v>18.66</v>
      </c>
      <c r="G2489" s="28">
        <v>33.69</v>
      </c>
      <c r="H2489" s="2">
        <v>9</v>
      </c>
    </row>
    <row r="2490" spans="1:8" ht="30" x14ac:dyDescent="0.2">
      <c r="A2490" s="25" t="s">
        <v>4999</v>
      </c>
      <c r="B2490" s="25"/>
      <c r="C2490" s="26" t="s">
        <v>5000</v>
      </c>
      <c r="D2490" s="27" t="s">
        <v>334</v>
      </c>
      <c r="E2490" s="28">
        <v>22.61</v>
      </c>
      <c r="F2490" s="28">
        <v>20.74</v>
      </c>
      <c r="G2490" s="28">
        <v>43.35</v>
      </c>
      <c r="H2490" s="2">
        <v>9</v>
      </c>
    </row>
    <row r="2491" spans="1:8" ht="15" x14ac:dyDescent="0.2">
      <c r="A2491" s="25" t="s">
        <v>5001</v>
      </c>
      <c r="B2491" s="25"/>
      <c r="C2491" s="26" t="s">
        <v>5002</v>
      </c>
      <c r="D2491" s="27" t="s">
        <v>334</v>
      </c>
      <c r="E2491" s="28">
        <v>42.68</v>
      </c>
      <c r="F2491" s="28">
        <v>14.51</v>
      </c>
      <c r="G2491" s="28">
        <v>57.19</v>
      </c>
      <c r="H2491" s="2">
        <v>9</v>
      </c>
    </row>
    <row r="2492" spans="1:8" ht="15" x14ac:dyDescent="0.2">
      <c r="A2492" s="25" t="s">
        <v>5003</v>
      </c>
      <c r="B2492" s="25"/>
      <c r="C2492" s="26" t="s">
        <v>5004</v>
      </c>
      <c r="D2492" s="27" t="s">
        <v>334</v>
      </c>
      <c r="E2492" s="28">
        <v>32.5</v>
      </c>
      <c r="F2492" s="28">
        <v>14.51</v>
      </c>
      <c r="G2492" s="28">
        <v>47.01</v>
      </c>
      <c r="H2492" s="2">
        <v>9</v>
      </c>
    </row>
    <row r="2493" spans="1:8" ht="15" x14ac:dyDescent="0.2">
      <c r="A2493" s="25" t="s">
        <v>5005</v>
      </c>
      <c r="B2493" s="25"/>
      <c r="C2493" s="26" t="s">
        <v>5006</v>
      </c>
      <c r="D2493" s="27" t="s">
        <v>334</v>
      </c>
      <c r="E2493" s="28">
        <v>13.65</v>
      </c>
      <c r="F2493" s="28">
        <v>10.37</v>
      </c>
      <c r="G2493" s="28">
        <v>24.02</v>
      </c>
      <c r="H2493" s="2">
        <v>9</v>
      </c>
    </row>
    <row r="2494" spans="1:8" ht="30" x14ac:dyDescent="0.2">
      <c r="A2494" s="25" t="s">
        <v>5007</v>
      </c>
      <c r="B2494" s="25"/>
      <c r="C2494" s="26" t="s">
        <v>5008</v>
      </c>
      <c r="D2494" s="27" t="s">
        <v>334</v>
      </c>
      <c r="E2494" s="28">
        <v>80.02</v>
      </c>
      <c r="F2494" s="28">
        <v>15.76</v>
      </c>
      <c r="G2494" s="28">
        <v>95.78</v>
      </c>
      <c r="H2494" s="2">
        <v>9</v>
      </c>
    </row>
    <row r="2495" spans="1:8" ht="30" x14ac:dyDescent="0.2">
      <c r="A2495" s="25" t="s">
        <v>5009</v>
      </c>
      <c r="B2495" s="25"/>
      <c r="C2495" s="26" t="s">
        <v>5010</v>
      </c>
      <c r="D2495" s="27" t="s">
        <v>21</v>
      </c>
      <c r="E2495" s="28">
        <v>36.99</v>
      </c>
      <c r="F2495" s="28">
        <v>12.44</v>
      </c>
      <c r="G2495" s="28">
        <v>49.43</v>
      </c>
      <c r="H2495" s="2">
        <v>9</v>
      </c>
    </row>
    <row r="2496" spans="1:8" ht="30" x14ac:dyDescent="0.2">
      <c r="A2496" s="25" t="s">
        <v>5011</v>
      </c>
      <c r="B2496" s="25"/>
      <c r="C2496" s="26" t="s">
        <v>5012</v>
      </c>
      <c r="D2496" s="27" t="s">
        <v>21</v>
      </c>
      <c r="E2496" s="28">
        <v>91.6</v>
      </c>
      <c r="F2496" s="28">
        <v>20.74</v>
      </c>
      <c r="G2496" s="28">
        <v>112.34</v>
      </c>
      <c r="H2496" s="2">
        <v>9</v>
      </c>
    </row>
    <row r="2497" spans="1:8" ht="15" x14ac:dyDescent="0.2">
      <c r="A2497" s="25" t="s">
        <v>5013</v>
      </c>
      <c r="B2497" s="25"/>
      <c r="C2497" s="26" t="s">
        <v>5014</v>
      </c>
      <c r="D2497" s="27"/>
      <c r="E2497" s="28"/>
      <c r="F2497" s="28"/>
      <c r="G2497" s="28"/>
      <c r="H2497" s="2">
        <v>5</v>
      </c>
    </row>
    <row r="2498" spans="1:8" ht="15" x14ac:dyDescent="0.2">
      <c r="A2498" s="25" t="s">
        <v>5015</v>
      </c>
      <c r="B2498" s="25"/>
      <c r="C2498" s="26" t="s">
        <v>5016</v>
      </c>
      <c r="D2498" s="27" t="s">
        <v>334</v>
      </c>
      <c r="E2498" s="28">
        <v>13.91</v>
      </c>
      <c r="F2498" s="28">
        <v>20.74</v>
      </c>
      <c r="G2498" s="28">
        <v>34.65</v>
      </c>
      <c r="H2498" s="2">
        <v>9</v>
      </c>
    </row>
    <row r="2499" spans="1:8" ht="15" x14ac:dyDescent="0.2">
      <c r="A2499" s="25" t="s">
        <v>5017</v>
      </c>
      <c r="B2499" s="25"/>
      <c r="C2499" s="26" t="s">
        <v>5018</v>
      </c>
      <c r="D2499" s="27" t="s">
        <v>334</v>
      </c>
      <c r="E2499" s="28">
        <v>20.059999999999999</v>
      </c>
      <c r="F2499" s="28">
        <v>20.74</v>
      </c>
      <c r="G2499" s="28">
        <v>40.799999999999997</v>
      </c>
      <c r="H2499" s="2">
        <v>9</v>
      </c>
    </row>
    <row r="2500" spans="1:8" ht="15" x14ac:dyDescent="0.2">
      <c r="A2500" s="25" t="s">
        <v>5019</v>
      </c>
      <c r="B2500" s="25"/>
      <c r="C2500" s="26" t="s">
        <v>5020</v>
      </c>
      <c r="D2500" s="27" t="s">
        <v>334</v>
      </c>
      <c r="E2500" s="28">
        <v>35.71</v>
      </c>
      <c r="F2500" s="28">
        <v>20.74</v>
      </c>
      <c r="G2500" s="28">
        <v>56.45</v>
      </c>
      <c r="H2500" s="2">
        <v>9</v>
      </c>
    </row>
    <row r="2501" spans="1:8" ht="15" x14ac:dyDescent="0.2">
      <c r="A2501" s="25" t="s">
        <v>5021</v>
      </c>
      <c r="B2501" s="25"/>
      <c r="C2501" s="26" t="s">
        <v>5022</v>
      </c>
      <c r="D2501" s="27" t="s">
        <v>334</v>
      </c>
      <c r="E2501" s="28">
        <v>35.54</v>
      </c>
      <c r="F2501" s="28">
        <v>20.74</v>
      </c>
      <c r="G2501" s="28">
        <v>56.28</v>
      </c>
      <c r="H2501" s="2">
        <v>9</v>
      </c>
    </row>
    <row r="2502" spans="1:8" ht="15" x14ac:dyDescent="0.2">
      <c r="A2502" s="25" t="s">
        <v>5023</v>
      </c>
      <c r="B2502" s="25"/>
      <c r="C2502" s="26" t="s">
        <v>5024</v>
      </c>
      <c r="D2502" s="27" t="s">
        <v>334</v>
      </c>
      <c r="E2502" s="28">
        <v>83.34</v>
      </c>
      <c r="F2502" s="28">
        <v>20.74</v>
      </c>
      <c r="G2502" s="28">
        <v>104.08</v>
      </c>
      <c r="H2502" s="2">
        <v>9</v>
      </c>
    </row>
    <row r="2503" spans="1:8" ht="15" x14ac:dyDescent="0.2">
      <c r="A2503" s="25" t="s">
        <v>5025</v>
      </c>
      <c r="B2503" s="25"/>
      <c r="C2503" s="26" t="s">
        <v>5026</v>
      </c>
      <c r="D2503" s="27" t="s">
        <v>334</v>
      </c>
      <c r="E2503" s="28">
        <v>181</v>
      </c>
      <c r="F2503" s="28">
        <v>20.74</v>
      </c>
      <c r="G2503" s="28">
        <v>201.74</v>
      </c>
      <c r="H2503" s="2">
        <v>9</v>
      </c>
    </row>
    <row r="2504" spans="1:8" ht="15" x14ac:dyDescent="0.2">
      <c r="A2504" s="25" t="s">
        <v>5027</v>
      </c>
      <c r="B2504" s="25"/>
      <c r="C2504" s="26" t="s">
        <v>5028</v>
      </c>
      <c r="D2504" s="27" t="s">
        <v>334</v>
      </c>
      <c r="E2504" s="28">
        <v>194.32</v>
      </c>
      <c r="F2504" s="28">
        <v>20.74</v>
      </c>
      <c r="G2504" s="28">
        <v>215.06</v>
      </c>
      <c r="H2504" s="2">
        <v>9</v>
      </c>
    </row>
    <row r="2505" spans="1:8" ht="15" x14ac:dyDescent="0.2">
      <c r="A2505" s="25" t="s">
        <v>5029</v>
      </c>
      <c r="B2505" s="25"/>
      <c r="C2505" s="26" t="s">
        <v>5030</v>
      </c>
      <c r="D2505" s="27" t="s">
        <v>334</v>
      </c>
      <c r="E2505" s="28">
        <v>318.06</v>
      </c>
      <c r="F2505" s="28">
        <v>20.74</v>
      </c>
      <c r="G2505" s="28">
        <v>338.8</v>
      </c>
      <c r="H2505" s="2">
        <v>9</v>
      </c>
    </row>
    <row r="2506" spans="1:8" ht="15" x14ac:dyDescent="0.2">
      <c r="A2506" s="25" t="s">
        <v>5031</v>
      </c>
      <c r="B2506" s="25"/>
      <c r="C2506" s="26" t="s">
        <v>5032</v>
      </c>
      <c r="D2506" s="27" t="s">
        <v>334</v>
      </c>
      <c r="E2506" s="28">
        <v>18.48</v>
      </c>
      <c r="F2506" s="28">
        <v>20.74</v>
      </c>
      <c r="G2506" s="28">
        <v>39.22</v>
      </c>
      <c r="H2506" s="2">
        <v>9</v>
      </c>
    </row>
    <row r="2507" spans="1:8" ht="15" x14ac:dyDescent="0.2">
      <c r="A2507" s="25" t="s">
        <v>5033</v>
      </c>
      <c r="B2507" s="25"/>
      <c r="C2507" s="26" t="s">
        <v>5034</v>
      </c>
      <c r="D2507" s="27"/>
      <c r="E2507" s="28"/>
      <c r="F2507" s="28"/>
      <c r="G2507" s="28"/>
      <c r="H2507" s="2">
        <v>5</v>
      </c>
    </row>
    <row r="2508" spans="1:8" ht="15" x14ac:dyDescent="0.2">
      <c r="A2508" s="25" t="s">
        <v>5035</v>
      </c>
      <c r="B2508" s="25"/>
      <c r="C2508" s="26" t="s">
        <v>5036</v>
      </c>
      <c r="D2508" s="27" t="s">
        <v>21</v>
      </c>
      <c r="E2508" s="28">
        <v>3.44</v>
      </c>
      <c r="F2508" s="28">
        <v>10.37</v>
      </c>
      <c r="G2508" s="28">
        <v>13.81</v>
      </c>
      <c r="H2508" s="2">
        <v>9</v>
      </c>
    </row>
    <row r="2509" spans="1:8" ht="15" x14ac:dyDescent="0.2">
      <c r="A2509" s="25" t="s">
        <v>5037</v>
      </c>
      <c r="B2509" s="25"/>
      <c r="C2509" s="26" t="s">
        <v>5038</v>
      </c>
      <c r="D2509" s="27" t="s">
        <v>21</v>
      </c>
      <c r="E2509" s="28">
        <v>7.12</v>
      </c>
      <c r="F2509" s="28">
        <v>10.37</v>
      </c>
      <c r="G2509" s="28">
        <v>17.489999999999998</v>
      </c>
      <c r="H2509" s="2">
        <v>9</v>
      </c>
    </row>
    <row r="2510" spans="1:8" ht="15" x14ac:dyDescent="0.2">
      <c r="A2510" s="25" t="s">
        <v>5039</v>
      </c>
      <c r="B2510" s="25"/>
      <c r="C2510" s="26" t="s">
        <v>5040</v>
      </c>
      <c r="D2510" s="27" t="s">
        <v>21</v>
      </c>
      <c r="E2510" s="28">
        <v>7.87</v>
      </c>
      <c r="F2510" s="28">
        <v>10.37</v>
      </c>
      <c r="G2510" s="28">
        <v>18.239999999999998</v>
      </c>
      <c r="H2510" s="2">
        <v>9</v>
      </c>
    </row>
    <row r="2511" spans="1:8" ht="15" x14ac:dyDescent="0.2">
      <c r="A2511" s="25" t="s">
        <v>5041</v>
      </c>
      <c r="B2511" s="25"/>
      <c r="C2511" s="26" t="s">
        <v>5042</v>
      </c>
      <c r="D2511" s="27"/>
      <c r="E2511" s="28"/>
      <c r="F2511" s="28"/>
      <c r="G2511" s="28"/>
      <c r="H2511" s="2">
        <v>5</v>
      </c>
    </row>
    <row r="2512" spans="1:8" ht="15" x14ac:dyDescent="0.2">
      <c r="A2512" s="25" t="s">
        <v>5043</v>
      </c>
      <c r="B2512" s="25"/>
      <c r="C2512" s="26" t="s">
        <v>5044</v>
      </c>
      <c r="D2512" s="27" t="s">
        <v>21</v>
      </c>
      <c r="E2512" s="28">
        <v>245.63</v>
      </c>
      <c r="F2512" s="28">
        <v>20.74</v>
      </c>
      <c r="G2512" s="28">
        <v>266.37</v>
      </c>
      <c r="H2512" s="2">
        <v>9</v>
      </c>
    </row>
    <row r="2513" spans="1:8" ht="15" x14ac:dyDescent="0.2">
      <c r="A2513" s="25" t="s">
        <v>5045</v>
      </c>
      <c r="B2513" s="25"/>
      <c r="C2513" s="26" t="s">
        <v>5046</v>
      </c>
      <c r="D2513" s="27" t="s">
        <v>21</v>
      </c>
      <c r="E2513" s="28">
        <v>275.17</v>
      </c>
      <c r="F2513" s="28">
        <v>20.74</v>
      </c>
      <c r="G2513" s="28">
        <v>295.91000000000003</v>
      </c>
      <c r="H2513" s="2">
        <v>9</v>
      </c>
    </row>
    <row r="2514" spans="1:8" ht="15" x14ac:dyDescent="0.2">
      <c r="A2514" s="25" t="s">
        <v>5047</v>
      </c>
      <c r="B2514" s="25"/>
      <c r="C2514" s="26" t="s">
        <v>5048</v>
      </c>
      <c r="D2514" s="27" t="s">
        <v>21</v>
      </c>
      <c r="E2514" s="28">
        <v>316.32</v>
      </c>
      <c r="F2514" s="28">
        <v>20.74</v>
      </c>
      <c r="G2514" s="28">
        <v>337.06</v>
      </c>
      <c r="H2514" s="2">
        <v>9</v>
      </c>
    </row>
    <row r="2515" spans="1:8" ht="15" x14ac:dyDescent="0.2">
      <c r="A2515" s="25" t="s">
        <v>5049</v>
      </c>
      <c r="B2515" s="25"/>
      <c r="C2515" s="26" t="s">
        <v>5050</v>
      </c>
      <c r="D2515" s="27" t="s">
        <v>21</v>
      </c>
      <c r="E2515" s="28">
        <v>306.54000000000002</v>
      </c>
      <c r="F2515" s="28">
        <v>20.74</v>
      </c>
      <c r="G2515" s="28">
        <v>327.27999999999997</v>
      </c>
      <c r="H2515" s="2">
        <v>9</v>
      </c>
    </row>
    <row r="2516" spans="1:8" ht="15" x14ac:dyDescent="0.2">
      <c r="A2516" s="25" t="s">
        <v>5051</v>
      </c>
      <c r="B2516" s="25"/>
      <c r="C2516" s="26" t="s">
        <v>5052</v>
      </c>
      <c r="D2516" s="27" t="s">
        <v>21</v>
      </c>
      <c r="E2516" s="28">
        <v>361.7</v>
      </c>
      <c r="F2516" s="28">
        <v>20.74</v>
      </c>
      <c r="G2516" s="28">
        <v>382.44</v>
      </c>
      <c r="H2516" s="2">
        <v>9</v>
      </c>
    </row>
    <row r="2517" spans="1:8" ht="15" x14ac:dyDescent="0.2">
      <c r="A2517" s="25" t="s">
        <v>5053</v>
      </c>
      <c r="B2517" s="25"/>
      <c r="C2517" s="26" t="s">
        <v>5054</v>
      </c>
      <c r="D2517" s="27" t="s">
        <v>21</v>
      </c>
      <c r="E2517" s="28">
        <v>514.84</v>
      </c>
      <c r="F2517" s="28">
        <v>20.74</v>
      </c>
      <c r="G2517" s="28">
        <v>535.58000000000004</v>
      </c>
      <c r="H2517" s="2">
        <v>9</v>
      </c>
    </row>
    <row r="2518" spans="1:8" ht="15" x14ac:dyDescent="0.2">
      <c r="A2518" s="25" t="s">
        <v>5055</v>
      </c>
      <c r="B2518" s="25"/>
      <c r="C2518" s="26" t="s">
        <v>5056</v>
      </c>
      <c r="D2518" s="27" t="s">
        <v>21</v>
      </c>
      <c r="E2518" s="28">
        <v>807.9</v>
      </c>
      <c r="F2518" s="28">
        <v>20.74</v>
      </c>
      <c r="G2518" s="28">
        <v>828.64</v>
      </c>
      <c r="H2518" s="2">
        <v>9</v>
      </c>
    </row>
    <row r="2519" spans="1:8" ht="15" x14ac:dyDescent="0.2">
      <c r="A2519" s="25" t="s">
        <v>5057</v>
      </c>
      <c r="B2519" s="25"/>
      <c r="C2519" s="26" t="s">
        <v>5058</v>
      </c>
      <c r="D2519" s="27" t="s">
        <v>21</v>
      </c>
      <c r="E2519" s="28">
        <v>966.25</v>
      </c>
      <c r="F2519" s="28">
        <v>20.74</v>
      </c>
      <c r="G2519" s="28">
        <v>986.99</v>
      </c>
      <c r="H2519" s="2">
        <v>9</v>
      </c>
    </row>
    <row r="2520" spans="1:8" ht="15" x14ac:dyDescent="0.2">
      <c r="A2520" s="25" t="s">
        <v>5059</v>
      </c>
      <c r="B2520" s="25"/>
      <c r="C2520" s="26" t="s">
        <v>5060</v>
      </c>
      <c r="D2520" s="27" t="s">
        <v>21</v>
      </c>
      <c r="E2520" s="28">
        <v>1234.8599999999999</v>
      </c>
      <c r="F2520" s="28">
        <v>20.74</v>
      </c>
      <c r="G2520" s="28">
        <v>1255.5999999999999</v>
      </c>
      <c r="H2520" s="2">
        <v>9</v>
      </c>
    </row>
    <row r="2521" spans="1:8" ht="15" x14ac:dyDescent="0.2">
      <c r="A2521" s="25" t="s">
        <v>5061</v>
      </c>
      <c r="B2521" s="25"/>
      <c r="C2521" s="26" t="s">
        <v>5062</v>
      </c>
      <c r="D2521" s="27" t="s">
        <v>21</v>
      </c>
      <c r="E2521" s="28">
        <v>2932.01</v>
      </c>
      <c r="F2521" s="28">
        <v>20.74</v>
      </c>
      <c r="G2521" s="28">
        <v>2952.75</v>
      </c>
      <c r="H2521" s="2">
        <v>9</v>
      </c>
    </row>
    <row r="2522" spans="1:8" ht="15" x14ac:dyDescent="0.2">
      <c r="A2522" s="25" t="s">
        <v>5063</v>
      </c>
      <c r="B2522" s="25"/>
      <c r="C2522" s="26" t="s">
        <v>5064</v>
      </c>
      <c r="D2522" s="27" t="s">
        <v>21</v>
      </c>
      <c r="E2522" s="28">
        <v>3271.91</v>
      </c>
      <c r="F2522" s="28">
        <v>20.74</v>
      </c>
      <c r="G2522" s="28">
        <v>3292.65</v>
      </c>
      <c r="H2522" s="2">
        <v>9</v>
      </c>
    </row>
    <row r="2523" spans="1:8" ht="15" x14ac:dyDescent="0.2">
      <c r="A2523" s="25" t="s">
        <v>5065</v>
      </c>
      <c r="B2523" s="25"/>
      <c r="C2523" s="26" t="s">
        <v>5066</v>
      </c>
      <c r="D2523" s="27" t="s">
        <v>21</v>
      </c>
      <c r="E2523" s="28">
        <v>7153.75</v>
      </c>
      <c r="F2523" s="28">
        <v>20.74</v>
      </c>
      <c r="G2523" s="28">
        <v>7174.49</v>
      </c>
      <c r="H2523" s="2">
        <v>9</v>
      </c>
    </row>
    <row r="2524" spans="1:8" ht="15" x14ac:dyDescent="0.2">
      <c r="A2524" s="25" t="s">
        <v>5067</v>
      </c>
      <c r="B2524" s="25"/>
      <c r="C2524" s="26" t="s">
        <v>5068</v>
      </c>
      <c r="D2524" s="27" t="s">
        <v>21</v>
      </c>
      <c r="E2524" s="28">
        <v>100.99</v>
      </c>
      <c r="F2524" s="28">
        <v>20.74</v>
      </c>
      <c r="G2524" s="28">
        <v>121.73</v>
      </c>
      <c r="H2524" s="2">
        <v>9</v>
      </c>
    </row>
    <row r="2525" spans="1:8" ht="15" x14ac:dyDescent="0.2">
      <c r="A2525" s="25" t="s">
        <v>5069</v>
      </c>
      <c r="B2525" s="25"/>
      <c r="C2525" s="26" t="s">
        <v>5070</v>
      </c>
      <c r="D2525" s="27" t="s">
        <v>21</v>
      </c>
      <c r="E2525" s="28">
        <v>130.28</v>
      </c>
      <c r="F2525" s="28">
        <v>20.74</v>
      </c>
      <c r="G2525" s="28">
        <v>151.02000000000001</v>
      </c>
      <c r="H2525" s="2">
        <v>9</v>
      </c>
    </row>
    <row r="2526" spans="1:8" ht="15" x14ac:dyDescent="0.2">
      <c r="A2526" s="25" t="s">
        <v>5071</v>
      </c>
      <c r="B2526" s="25"/>
      <c r="C2526" s="26" t="s">
        <v>5072</v>
      </c>
      <c r="D2526" s="27" t="s">
        <v>21</v>
      </c>
      <c r="E2526" s="28">
        <v>160.44</v>
      </c>
      <c r="F2526" s="28">
        <v>20.74</v>
      </c>
      <c r="G2526" s="28">
        <v>181.18</v>
      </c>
      <c r="H2526" s="2">
        <v>9</v>
      </c>
    </row>
    <row r="2527" spans="1:8" ht="15" x14ac:dyDescent="0.2">
      <c r="A2527" s="25" t="s">
        <v>5073</v>
      </c>
      <c r="B2527" s="25"/>
      <c r="C2527" s="26" t="s">
        <v>5074</v>
      </c>
      <c r="D2527" s="27"/>
      <c r="E2527" s="28"/>
      <c r="F2527" s="28"/>
      <c r="G2527" s="28"/>
      <c r="H2527" s="2">
        <v>5</v>
      </c>
    </row>
    <row r="2528" spans="1:8" ht="30" x14ac:dyDescent="0.2">
      <c r="A2528" s="25" t="s">
        <v>5075</v>
      </c>
      <c r="B2528" s="25"/>
      <c r="C2528" s="26" t="s">
        <v>5076</v>
      </c>
      <c r="D2528" s="27" t="s">
        <v>21</v>
      </c>
      <c r="E2528" s="28">
        <v>73.37</v>
      </c>
      <c r="F2528" s="28">
        <v>18.66</v>
      </c>
      <c r="G2528" s="28">
        <v>92.03</v>
      </c>
      <c r="H2528" s="2">
        <v>9</v>
      </c>
    </row>
    <row r="2529" spans="1:8" ht="30" x14ac:dyDescent="0.2">
      <c r="A2529" s="25" t="s">
        <v>5077</v>
      </c>
      <c r="B2529" s="25"/>
      <c r="C2529" s="26" t="s">
        <v>5078</v>
      </c>
      <c r="D2529" s="27" t="s">
        <v>21</v>
      </c>
      <c r="E2529" s="28">
        <v>249.94</v>
      </c>
      <c r="F2529" s="28">
        <v>20.74</v>
      </c>
      <c r="G2529" s="28">
        <v>270.68</v>
      </c>
      <c r="H2529" s="2">
        <v>9</v>
      </c>
    </row>
    <row r="2530" spans="1:8" ht="30" x14ac:dyDescent="0.2">
      <c r="A2530" s="25" t="s">
        <v>5079</v>
      </c>
      <c r="B2530" s="25"/>
      <c r="C2530" s="26" t="s">
        <v>5080</v>
      </c>
      <c r="D2530" s="27" t="s">
        <v>21</v>
      </c>
      <c r="E2530" s="28">
        <v>433.25</v>
      </c>
      <c r="F2530" s="28">
        <v>20.74</v>
      </c>
      <c r="G2530" s="28">
        <v>453.99</v>
      </c>
      <c r="H2530" s="2">
        <v>9</v>
      </c>
    </row>
    <row r="2531" spans="1:8" ht="30" x14ac:dyDescent="0.2">
      <c r="A2531" s="25" t="s">
        <v>5081</v>
      </c>
      <c r="B2531" s="25"/>
      <c r="C2531" s="26" t="s">
        <v>5082</v>
      </c>
      <c r="D2531" s="27" t="s">
        <v>21</v>
      </c>
      <c r="E2531" s="28">
        <v>323.29000000000002</v>
      </c>
      <c r="F2531" s="28">
        <v>20.74</v>
      </c>
      <c r="G2531" s="28">
        <v>344.03</v>
      </c>
      <c r="H2531" s="2">
        <v>9</v>
      </c>
    </row>
    <row r="2532" spans="1:8" ht="30" x14ac:dyDescent="0.2">
      <c r="A2532" s="25" t="s">
        <v>5083</v>
      </c>
      <c r="B2532" s="25"/>
      <c r="C2532" s="26" t="s">
        <v>5084</v>
      </c>
      <c r="D2532" s="27" t="s">
        <v>21</v>
      </c>
      <c r="E2532" s="28">
        <v>92.64</v>
      </c>
      <c r="F2532" s="28">
        <v>41.47</v>
      </c>
      <c r="G2532" s="28">
        <v>134.11000000000001</v>
      </c>
      <c r="H2532" s="2">
        <v>9</v>
      </c>
    </row>
    <row r="2533" spans="1:8" ht="30" x14ac:dyDescent="0.2">
      <c r="A2533" s="25" t="s">
        <v>5085</v>
      </c>
      <c r="B2533" s="25"/>
      <c r="C2533" s="26" t="s">
        <v>5086</v>
      </c>
      <c r="D2533" s="27" t="s">
        <v>21</v>
      </c>
      <c r="E2533" s="28">
        <v>2480.42</v>
      </c>
      <c r="F2533" s="28">
        <v>41.47</v>
      </c>
      <c r="G2533" s="28">
        <v>2521.89</v>
      </c>
      <c r="H2533" s="2">
        <v>9</v>
      </c>
    </row>
    <row r="2534" spans="1:8" ht="30" x14ac:dyDescent="0.2">
      <c r="A2534" s="25" t="s">
        <v>5087</v>
      </c>
      <c r="B2534" s="25"/>
      <c r="C2534" s="26" t="s">
        <v>5088</v>
      </c>
      <c r="D2534" s="27" t="s">
        <v>21</v>
      </c>
      <c r="E2534" s="28">
        <v>80.69</v>
      </c>
      <c r="F2534" s="28">
        <v>41.47</v>
      </c>
      <c r="G2534" s="28">
        <v>122.16</v>
      </c>
      <c r="H2534" s="2">
        <v>9</v>
      </c>
    </row>
    <row r="2535" spans="1:8" ht="30" x14ac:dyDescent="0.2">
      <c r="A2535" s="25" t="s">
        <v>5089</v>
      </c>
      <c r="B2535" s="25"/>
      <c r="C2535" s="26" t="s">
        <v>5090</v>
      </c>
      <c r="D2535" s="27" t="s">
        <v>21</v>
      </c>
      <c r="E2535" s="28">
        <v>3220.26</v>
      </c>
      <c r="F2535" s="28">
        <v>20.74</v>
      </c>
      <c r="G2535" s="28">
        <v>3241</v>
      </c>
      <c r="H2535" s="2">
        <v>9</v>
      </c>
    </row>
    <row r="2536" spans="1:8" ht="30" x14ac:dyDescent="0.2">
      <c r="A2536" s="25" t="s">
        <v>5091</v>
      </c>
      <c r="B2536" s="25"/>
      <c r="C2536" s="26" t="s">
        <v>5092</v>
      </c>
      <c r="D2536" s="27" t="s">
        <v>21</v>
      </c>
      <c r="E2536" s="28">
        <v>89.24</v>
      </c>
      <c r="F2536" s="28">
        <v>41.47</v>
      </c>
      <c r="G2536" s="28">
        <v>130.71</v>
      </c>
      <c r="H2536" s="2">
        <v>9</v>
      </c>
    </row>
    <row r="2537" spans="1:8" ht="15" x14ac:dyDescent="0.2">
      <c r="A2537" s="25" t="s">
        <v>5093</v>
      </c>
      <c r="B2537" s="25"/>
      <c r="C2537" s="26" t="s">
        <v>5094</v>
      </c>
      <c r="D2537" s="27" t="s">
        <v>21</v>
      </c>
      <c r="E2537" s="28">
        <v>249.43</v>
      </c>
      <c r="F2537" s="28">
        <v>24.88</v>
      </c>
      <c r="G2537" s="28">
        <v>274.31</v>
      </c>
      <c r="H2537" s="2">
        <v>9</v>
      </c>
    </row>
    <row r="2538" spans="1:8" ht="15" x14ac:dyDescent="0.2">
      <c r="A2538" s="25" t="s">
        <v>5095</v>
      </c>
      <c r="B2538" s="25"/>
      <c r="C2538" s="26" t="s">
        <v>5096</v>
      </c>
      <c r="D2538" s="27"/>
      <c r="E2538" s="28"/>
      <c r="F2538" s="28"/>
      <c r="G2538" s="28"/>
      <c r="H2538" s="2">
        <v>5</v>
      </c>
    </row>
    <row r="2539" spans="1:8" ht="30" x14ac:dyDescent="0.2">
      <c r="A2539" s="25" t="s">
        <v>5097</v>
      </c>
      <c r="B2539" s="25"/>
      <c r="C2539" s="26" t="s">
        <v>5098</v>
      </c>
      <c r="D2539" s="27" t="s">
        <v>21</v>
      </c>
      <c r="E2539" s="28">
        <v>587.98</v>
      </c>
      <c r="F2539" s="28">
        <v>16.59</v>
      </c>
      <c r="G2539" s="28">
        <v>604.57000000000005</v>
      </c>
      <c r="H2539" s="2">
        <v>9</v>
      </c>
    </row>
    <row r="2540" spans="1:8" ht="30" x14ac:dyDescent="0.2">
      <c r="A2540" s="25" t="s">
        <v>5099</v>
      </c>
      <c r="B2540" s="25"/>
      <c r="C2540" s="26" t="s">
        <v>5100</v>
      </c>
      <c r="D2540" s="27" t="s">
        <v>21</v>
      </c>
      <c r="E2540" s="28">
        <v>287.54000000000002</v>
      </c>
      <c r="F2540" s="28">
        <v>16.59</v>
      </c>
      <c r="G2540" s="28">
        <v>304.13</v>
      </c>
      <c r="H2540" s="2">
        <v>9</v>
      </c>
    </row>
    <row r="2541" spans="1:8" ht="30" x14ac:dyDescent="0.2">
      <c r="A2541" s="25" t="s">
        <v>5101</v>
      </c>
      <c r="B2541" s="25"/>
      <c r="C2541" s="26" t="s">
        <v>5102</v>
      </c>
      <c r="D2541" s="27" t="s">
        <v>21</v>
      </c>
      <c r="E2541" s="28">
        <v>158.22999999999999</v>
      </c>
      <c r="F2541" s="28">
        <v>16.59</v>
      </c>
      <c r="G2541" s="28">
        <v>174.82</v>
      </c>
      <c r="H2541" s="2">
        <v>9</v>
      </c>
    </row>
    <row r="2542" spans="1:8" ht="30" x14ac:dyDescent="0.2">
      <c r="A2542" s="25" t="s">
        <v>5103</v>
      </c>
      <c r="B2542" s="25"/>
      <c r="C2542" s="26" t="s">
        <v>5104</v>
      </c>
      <c r="D2542" s="27" t="s">
        <v>21</v>
      </c>
      <c r="E2542" s="28">
        <v>424.14</v>
      </c>
      <c r="F2542" s="28">
        <v>16.59</v>
      </c>
      <c r="G2542" s="28">
        <v>440.73</v>
      </c>
      <c r="H2542" s="2">
        <v>9</v>
      </c>
    </row>
    <row r="2543" spans="1:8" ht="15" x14ac:dyDescent="0.2">
      <c r="A2543" s="25" t="s">
        <v>5105</v>
      </c>
      <c r="B2543" s="25"/>
      <c r="C2543" s="26" t="s">
        <v>5106</v>
      </c>
      <c r="D2543" s="27"/>
      <c r="E2543" s="28"/>
      <c r="F2543" s="28"/>
      <c r="G2543" s="28"/>
      <c r="H2543" s="2">
        <v>5</v>
      </c>
    </row>
    <row r="2544" spans="1:8" ht="15" x14ac:dyDescent="0.2">
      <c r="A2544" s="25" t="s">
        <v>5107</v>
      </c>
      <c r="B2544" s="25"/>
      <c r="C2544" s="26" t="s">
        <v>5108</v>
      </c>
      <c r="D2544" s="27" t="s">
        <v>21</v>
      </c>
      <c r="E2544" s="28">
        <v>141.65</v>
      </c>
      <c r="F2544" s="28">
        <v>16.59</v>
      </c>
      <c r="G2544" s="28">
        <v>158.24</v>
      </c>
      <c r="H2544" s="2">
        <v>9</v>
      </c>
    </row>
    <row r="2545" spans="1:8" ht="45" x14ac:dyDescent="0.2">
      <c r="A2545" s="25" t="s">
        <v>5109</v>
      </c>
      <c r="B2545" s="25"/>
      <c r="C2545" s="26" t="s">
        <v>5110</v>
      </c>
      <c r="D2545" s="27" t="s">
        <v>21</v>
      </c>
      <c r="E2545" s="28">
        <v>399.41</v>
      </c>
      <c r="F2545" s="28">
        <v>10.37</v>
      </c>
      <c r="G2545" s="28">
        <v>409.78</v>
      </c>
      <c r="H2545" s="2">
        <v>9</v>
      </c>
    </row>
    <row r="2546" spans="1:8" ht="15" x14ac:dyDescent="0.2">
      <c r="A2546" s="25" t="s">
        <v>5111</v>
      </c>
      <c r="B2546" s="25"/>
      <c r="C2546" s="26" t="s">
        <v>5112</v>
      </c>
      <c r="D2546" s="27"/>
      <c r="E2546" s="28"/>
      <c r="F2546" s="28"/>
      <c r="G2546" s="28"/>
      <c r="H2546" s="2">
        <v>5</v>
      </c>
    </row>
    <row r="2547" spans="1:8" ht="15" x14ac:dyDescent="0.2">
      <c r="A2547" s="25" t="s">
        <v>5113</v>
      </c>
      <c r="B2547" s="25"/>
      <c r="C2547" s="26" t="s">
        <v>5114</v>
      </c>
      <c r="D2547" s="27" t="s">
        <v>21</v>
      </c>
      <c r="E2547" s="28">
        <v>111.67</v>
      </c>
      <c r="F2547" s="28">
        <v>16.59</v>
      </c>
      <c r="G2547" s="28">
        <v>128.26</v>
      </c>
      <c r="H2547" s="2">
        <v>9</v>
      </c>
    </row>
    <row r="2548" spans="1:8" ht="45" x14ac:dyDescent="0.2">
      <c r="A2548" s="25" t="s">
        <v>5115</v>
      </c>
      <c r="B2548" s="25"/>
      <c r="C2548" s="26" t="s">
        <v>5116</v>
      </c>
      <c r="D2548" s="27" t="s">
        <v>21</v>
      </c>
      <c r="E2548" s="28">
        <v>124.1</v>
      </c>
      <c r="F2548" s="28">
        <v>20.74</v>
      </c>
      <c r="G2548" s="28">
        <v>144.84</v>
      </c>
      <c r="H2548" s="2">
        <v>9</v>
      </c>
    </row>
    <row r="2549" spans="1:8" ht="15" x14ac:dyDescent="0.2">
      <c r="A2549" s="25" t="s">
        <v>5117</v>
      </c>
      <c r="B2549" s="25"/>
      <c r="C2549" s="26" t="s">
        <v>5118</v>
      </c>
      <c r="D2549" s="27"/>
      <c r="E2549" s="28"/>
      <c r="F2549" s="28"/>
      <c r="G2549" s="28"/>
      <c r="H2549" s="2">
        <v>5</v>
      </c>
    </row>
    <row r="2550" spans="1:8" ht="15" x14ac:dyDescent="0.2">
      <c r="A2550" s="25" t="s">
        <v>5119</v>
      </c>
      <c r="B2550" s="25"/>
      <c r="C2550" s="26" t="s">
        <v>5120</v>
      </c>
      <c r="D2550" s="27" t="s">
        <v>21</v>
      </c>
      <c r="E2550" s="28">
        <v>92.23</v>
      </c>
      <c r="F2550" s="28">
        <v>33.18</v>
      </c>
      <c r="G2550" s="28">
        <v>125.41</v>
      </c>
      <c r="H2550" s="2">
        <v>9</v>
      </c>
    </row>
    <row r="2551" spans="1:8" ht="15" x14ac:dyDescent="0.2">
      <c r="A2551" s="25" t="s">
        <v>5121</v>
      </c>
      <c r="B2551" s="25"/>
      <c r="C2551" s="26" t="s">
        <v>5122</v>
      </c>
      <c r="D2551" s="27" t="s">
        <v>21</v>
      </c>
      <c r="E2551" s="28">
        <v>55.98</v>
      </c>
      <c r="F2551" s="28">
        <v>33.18</v>
      </c>
      <c r="G2551" s="28">
        <v>89.16</v>
      </c>
      <c r="H2551" s="2">
        <v>9</v>
      </c>
    </row>
    <row r="2552" spans="1:8" ht="15" x14ac:dyDescent="0.2">
      <c r="A2552" s="25" t="s">
        <v>5123</v>
      </c>
      <c r="B2552" s="25"/>
      <c r="C2552" s="26" t="s">
        <v>5124</v>
      </c>
      <c r="D2552" s="27" t="s">
        <v>21</v>
      </c>
      <c r="E2552" s="28">
        <v>31.22</v>
      </c>
      <c r="F2552" s="28">
        <v>12.44</v>
      </c>
      <c r="G2552" s="28">
        <v>43.66</v>
      </c>
      <c r="H2552" s="2">
        <v>9</v>
      </c>
    </row>
    <row r="2553" spans="1:8" ht="15" x14ac:dyDescent="0.2">
      <c r="A2553" s="25" t="s">
        <v>5125</v>
      </c>
      <c r="B2553" s="25"/>
      <c r="C2553" s="26" t="s">
        <v>5126</v>
      </c>
      <c r="D2553" s="27" t="s">
        <v>21</v>
      </c>
      <c r="E2553" s="28">
        <v>170.54</v>
      </c>
      <c r="F2553" s="28">
        <v>12.44</v>
      </c>
      <c r="G2553" s="28">
        <v>182.98</v>
      </c>
      <c r="H2553" s="2">
        <v>9</v>
      </c>
    </row>
    <row r="2554" spans="1:8" ht="30" x14ac:dyDescent="0.2">
      <c r="A2554" s="25" t="s">
        <v>5127</v>
      </c>
      <c r="B2554" s="25"/>
      <c r="C2554" s="26" t="s">
        <v>5128</v>
      </c>
      <c r="D2554" s="27" t="s">
        <v>21</v>
      </c>
      <c r="E2554" s="28">
        <v>425.13</v>
      </c>
      <c r="F2554" s="28">
        <v>12.44</v>
      </c>
      <c r="G2554" s="28">
        <v>437.57</v>
      </c>
      <c r="H2554" s="2">
        <v>9</v>
      </c>
    </row>
    <row r="2555" spans="1:8" ht="15" x14ac:dyDescent="0.2">
      <c r="A2555" s="25" t="s">
        <v>5129</v>
      </c>
      <c r="B2555" s="25"/>
      <c r="C2555" s="26" t="s">
        <v>5130</v>
      </c>
      <c r="D2555" s="27" t="s">
        <v>21</v>
      </c>
      <c r="E2555" s="28">
        <v>3.09</v>
      </c>
      <c r="F2555" s="28">
        <v>1.35</v>
      </c>
      <c r="G2555" s="28">
        <v>4.4400000000000004</v>
      </c>
      <c r="H2555" s="2">
        <v>9</v>
      </c>
    </row>
    <row r="2556" spans="1:8" ht="15" x14ac:dyDescent="0.2">
      <c r="A2556" s="25" t="s">
        <v>5131</v>
      </c>
      <c r="B2556" s="25"/>
      <c r="C2556" s="26" t="s">
        <v>5132</v>
      </c>
      <c r="D2556" s="27" t="s">
        <v>21</v>
      </c>
      <c r="E2556" s="28">
        <v>9.75</v>
      </c>
      <c r="F2556" s="28">
        <v>1.35</v>
      </c>
      <c r="G2556" s="28">
        <v>11.1</v>
      </c>
      <c r="H2556" s="2">
        <v>9</v>
      </c>
    </row>
    <row r="2557" spans="1:8" ht="15" x14ac:dyDescent="0.2">
      <c r="A2557" s="25" t="s">
        <v>5133</v>
      </c>
      <c r="B2557" s="25"/>
      <c r="C2557" s="26" t="s">
        <v>5134</v>
      </c>
      <c r="D2557" s="27" t="s">
        <v>21</v>
      </c>
      <c r="E2557" s="28">
        <v>48.38</v>
      </c>
      <c r="F2557" s="28">
        <v>16.59</v>
      </c>
      <c r="G2557" s="28">
        <v>64.97</v>
      </c>
      <c r="H2557" s="2">
        <v>9</v>
      </c>
    </row>
    <row r="2558" spans="1:8" ht="15" x14ac:dyDescent="0.2">
      <c r="A2558" s="25" t="s">
        <v>5135</v>
      </c>
      <c r="B2558" s="25"/>
      <c r="C2558" s="26" t="s">
        <v>5136</v>
      </c>
      <c r="D2558" s="27" t="s">
        <v>21</v>
      </c>
      <c r="E2558" s="28">
        <v>7.02</v>
      </c>
      <c r="F2558" s="28">
        <v>8.2899999999999991</v>
      </c>
      <c r="G2558" s="28">
        <v>15.31</v>
      </c>
      <c r="H2558" s="2">
        <v>9</v>
      </c>
    </row>
    <row r="2559" spans="1:8" ht="15" x14ac:dyDescent="0.2">
      <c r="A2559" s="25" t="s">
        <v>5137</v>
      </c>
      <c r="B2559" s="25"/>
      <c r="C2559" s="26" t="s">
        <v>5138</v>
      </c>
      <c r="D2559" s="27" t="s">
        <v>21</v>
      </c>
      <c r="E2559" s="28">
        <v>8.6199999999999992</v>
      </c>
      <c r="F2559" s="28">
        <v>8.2899999999999991</v>
      </c>
      <c r="G2559" s="28">
        <v>16.91</v>
      </c>
      <c r="H2559" s="2">
        <v>9</v>
      </c>
    </row>
    <row r="2560" spans="1:8" ht="30" x14ac:dyDescent="0.2">
      <c r="A2560" s="25" t="s">
        <v>5139</v>
      </c>
      <c r="B2560" s="25"/>
      <c r="C2560" s="26" t="s">
        <v>5140</v>
      </c>
      <c r="D2560" s="27" t="s">
        <v>21</v>
      </c>
      <c r="E2560" s="28">
        <v>393.83</v>
      </c>
      <c r="F2560" s="28">
        <v>41.47</v>
      </c>
      <c r="G2560" s="28">
        <v>435.3</v>
      </c>
      <c r="H2560" s="2">
        <v>9</v>
      </c>
    </row>
    <row r="2561" spans="1:8" ht="30" x14ac:dyDescent="0.2">
      <c r="A2561" s="25" t="s">
        <v>5141</v>
      </c>
      <c r="B2561" s="25"/>
      <c r="C2561" s="26" t="s">
        <v>5142</v>
      </c>
      <c r="D2561" s="27" t="s">
        <v>21</v>
      </c>
      <c r="E2561" s="28">
        <v>42.45</v>
      </c>
      <c r="F2561" s="28">
        <v>12.44</v>
      </c>
      <c r="G2561" s="28">
        <v>54.89</v>
      </c>
      <c r="H2561" s="2">
        <v>9</v>
      </c>
    </row>
    <row r="2562" spans="1:8" ht="30" x14ac:dyDescent="0.2">
      <c r="A2562" s="25" t="s">
        <v>5143</v>
      </c>
      <c r="B2562" s="25"/>
      <c r="C2562" s="26" t="s">
        <v>5144</v>
      </c>
      <c r="D2562" s="27" t="s">
        <v>21</v>
      </c>
      <c r="E2562" s="28">
        <v>31.18</v>
      </c>
      <c r="F2562" s="28">
        <v>18.84</v>
      </c>
      <c r="G2562" s="28">
        <v>50.02</v>
      </c>
      <c r="H2562" s="2">
        <v>9</v>
      </c>
    </row>
    <row r="2563" spans="1:8" ht="30" x14ac:dyDescent="0.2">
      <c r="A2563" s="25" t="s">
        <v>5145</v>
      </c>
      <c r="B2563" s="25"/>
      <c r="C2563" s="26" t="s">
        <v>5146</v>
      </c>
      <c r="D2563" s="27" t="s">
        <v>21</v>
      </c>
      <c r="E2563" s="28">
        <v>27.07</v>
      </c>
      <c r="F2563" s="28">
        <v>18.84</v>
      </c>
      <c r="G2563" s="28">
        <v>45.91</v>
      </c>
      <c r="H2563" s="2">
        <v>9</v>
      </c>
    </row>
    <row r="2564" spans="1:8" ht="15" x14ac:dyDescent="0.2">
      <c r="A2564" s="25" t="s">
        <v>5147</v>
      </c>
      <c r="B2564" s="25"/>
      <c r="C2564" s="26" t="s">
        <v>5148</v>
      </c>
      <c r="D2564" s="27"/>
      <c r="E2564" s="28"/>
      <c r="F2564" s="28"/>
      <c r="G2564" s="28"/>
      <c r="H2564" s="2">
        <v>2</v>
      </c>
    </row>
    <row r="2565" spans="1:8" ht="15" x14ac:dyDescent="0.2">
      <c r="A2565" s="25" t="s">
        <v>5149</v>
      </c>
      <c r="B2565" s="25"/>
      <c r="C2565" s="26" t="s">
        <v>5150</v>
      </c>
      <c r="D2565" s="27"/>
      <c r="E2565" s="28"/>
      <c r="F2565" s="28"/>
      <c r="G2565" s="28"/>
      <c r="H2565" s="2">
        <v>5</v>
      </c>
    </row>
    <row r="2566" spans="1:8" ht="30" x14ac:dyDescent="0.2">
      <c r="A2566" s="25" t="s">
        <v>5151</v>
      </c>
      <c r="B2566" s="25"/>
      <c r="C2566" s="26" t="s">
        <v>5152</v>
      </c>
      <c r="D2566" s="27" t="s">
        <v>21</v>
      </c>
      <c r="E2566" s="28">
        <v>20.04</v>
      </c>
      <c r="F2566" s="28">
        <v>3.37</v>
      </c>
      <c r="G2566" s="28">
        <v>23.41</v>
      </c>
      <c r="H2566" s="2">
        <v>9</v>
      </c>
    </row>
    <row r="2567" spans="1:8" ht="30" x14ac:dyDescent="0.2">
      <c r="A2567" s="25" t="s">
        <v>5153</v>
      </c>
      <c r="B2567" s="25"/>
      <c r="C2567" s="26" t="s">
        <v>5154</v>
      </c>
      <c r="D2567" s="27" t="s">
        <v>21</v>
      </c>
      <c r="E2567" s="28">
        <v>35.42</v>
      </c>
      <c r="F2567" s="28">
        <v>3.37</v>
      </c>
      <c r="G2567" s="28">
        <v>38.79</v>
      </c>
      <c r="H2567" s="2">
        <v>9</v>
      </c>
    </row>
    <row r="2568" spans="1:8" ht="30" x14ac:dyDescent="0.2">
      <c r="A2568" s="25" t="s">
        <v>5155</v>
      </c>
      <c r="B2568" s="25"/>
      <c r="C2568" s="26" t="s">
        <v>5156</v>
      </c>
      <c r="D2568" s="27" t="s">
        <v>21</v>
      </c>
      <c r="E2568" s="28">
        <v>86.92</v>
      </c>
      <c r="F2568" s="28">
        <v>3.37</v>
      </c>
      <c r="G2568" s="28">
        <v>90.29</v>
      </c>
      <c r="H2568" s="2">
        <v>9</v>
      </c>
    </row>
    <row r="2569" spans="1:8" ht="15" x14ac:dyDescent="0.2">
      <c r="A2569" s="25" t="s">
        <v>5157</v>
      </c>
      <c r="B2569" s="25"/>
      <c r="C2569" s="26" t="s">
        <v>5158</v>
      </c>
      <c r="D2569" s="27" t="s">
        <v>21</v>
      </c>
      <c r="E2569" s="28">
        <v>30.08</v>
      </c>
      <c r="F2569" s="28">
        <v>3.37</v>
      </c>
      <c r="G2569" s="28">
        <v>33.450000000000003</v>
      </c>
      <c r="H2569" s="2">
        <v>9</v>
      </c>
    </row>
    <row r="2570" spans="1:8" ht="15" x14ac:dyDescent="0.2">
      <c r="A2570" s="25" t="s">
        <v>5159</v>
      </c>
      <c r="B2570" s="25"/>
      <c r="C2570" s="26" t="s">
        <v>5160</v>
      </c>
      <c r="D2570" s="27"/>
      <c r="E2570" s="28"/>
      <c r="F2570" s="28"/>
      <c r="G2570" s="28"/>
      <c r="H2570" s="2">
        <v>5</v>
      </c>
    </row>
    <row r="2571" spans="1:8" ht="30" x14ac:dyDescent="0.2">
      <c r="A2571" s="25" t="s">
        <v>5161</v>
      </c>
      <c r="B2571" s="25"/>
      <c r="C2571" s="26" t="s">
        <v>5162</v>
      </c>
      <c r="D2571" s="27" t="s">
        <v>21</v>
      </c>
      <c r="E2571" s="28">
        <v>6.04</v>
      </c>
      <c r="F2571" s="28">
        <v>3.3</v>
      </c>
      <c r="G2571" s="28">
        <v>9.34</v>
      </c>
      <c r="H2571" s="2">
        <v>9</v>
      </c>
    </row>
    <row r="2572" spans="1:8" ht="45" x14ac:dyDescent="0.2">
      <c r="A2572" s="25" t="s">
        <v>5163</v>
      </c>
      <c r="B2572" s="25"/>
      <c r="C2572" s="26" t="s">
        <v>5164</v>
      </c>
      <c r="D2572" s="27" t="s">
        <v>131</v>
      </c>
      <c r="E2572" s="28">
        <v>125.03</v>
      </c>
      <c r="F2572" s="28">
        <v>16.59</v>
      </c>
      <c r="G2572" s="28">
        <v>141.62</v>
      </c>
      <c r="H2572" s="2">
        <v>9</v>
      </c>
    </row>
    <row r="2573" spans="1:8" ht="15" x14ac:dyDescent="0.2">
      <c r="A2573" s="25" t="s">
        <v>5165</v>
      </c>
      <c r="B2573" s="25"/>
      <c r="C2573" s="26" t="s">
        <v>5166</v>
      </c>
      <c r="D2573" s="27"/>
      <c r="E2573" s="28"/>
      <c r="F2573" s="28"/>
      <c r="G2573" s="28"/>
      <c r="H2573" s="2">
        <v>5</v>
      </c>
    </row>
    <row r="2574" spans="1:8" ht="30" x14ac:dyDescent="0.2">
      <c r="A2574" s="25" t="s">
        <v>5167</v>
      </c>
      <c r="B2574" s="25"/>
      <c r="C2574" s="26" t="s">
        <v>5168</v>
      </c>
      <c r="D2574" s="27" t="s">
        <v>21</v>
      </c>
      <c r="E2574" s="28">
        <v>133.69999999999999</v>
      </c>
      <c r="F2574" s="28">
        <v>3.37</v>
      </c>
      <c r="G2574" s="28">
        <v>137.07</v>
      </c>
      <c r="H2574" s="2">
        <v>9</v>
      </c>
    </row>
    <row r="2575" spans="1:8" ht="30" x14ac:dyDescent="0.2">
      <c r="A2575" s="25" t="s">
        <v>5169</v>
      </c>
      <c r="B2575" s="25"/>
      <c r="C2575" s="26" t="s">
        <v>5170</v>
      </c>
      <c r="D2575" s="27" t="s">
        <v>21</v>
      </c>
      <c r="E2575" s="28">
        <v>128.57</v>
      </c>
      <c r="F2575" s="28">
        <v>3.37</v>
      </c>
      <c r="G2575" s="28">
        <v>131.94</v>
      </c>
      <c r="H2575" s="2">
        <v>9</v>
      </c>
    </row>
    <row r="2576" spans="1:8" ht="30" x14ac:dyDescent="0.2">
      <c r="A2576" s="25" t="s">
        <v>5171</v>
      </c>
      <c r="B2576" s="25"/>
      <c r="C2576" s="26" t="s">
        <v>5172</v>
      </c>
      <c r="D2576" s="27" t="s">
        <v>21</v>
      </c>
      <c r="E2576" s="28">
        <v>78.36</v>
      </c>
      <c r="F2576" s="28">
        <v>3.37</v>
      </c>
      <c r="G2576" s="28">
        <v>81.73</v>
      </c>
      <c r="H2576" s="2">
        <v>9</v>
      </c>
    </row>
    <row r="2577" spans="1:8" ht="15" x14ac:dyDescent="0.2">
      <c r="A2577" s="25" t="s">
        <v>5173</v>
      </c>
      <c r="B2577" s="25"/>
      <c r="C2577" s="26" t="s">
        <v>5174</v>
      </c>
      <c r="D2577" s="27"/>
      <c r="E2577" s="28"/>
      <c r="F2577" s="28"/>
      <c r="G2577" s="28"/>
      <c r="H2577" s="2">
        <v>5</v>
      </c>
    </row>
    <row r="2578" spans="1:8" ht="30" x14ac:dyDescent="0.2">
      <c r="A2578" s="25" t="s">
        <v>5175</v>
      </c>
      <c r="B2578" s="25"/>
      <c r="C2578" s="26" t="s">
        <v>5176</v>
      </c>
      <c r="D2578" s="27" t="s">
        <v>21</v>
      </c>
      <c r="E2578" s="28">
        <v>35.119999999999997</v>
      </c>
      <c r="F2578" s="28">
        <v>3.37</v>
      </c>
      <c r="G2578" s="28">
        <v>38.49</v>
      </c>
      <c r="H2578" s="2">
        <v>9</v>
      </c>
    </row>
    <row r="2579" spans="1:8" ht="30" x14ac:dyDescent="0.2">
      <c r="A2579" s="25" t="s">
        <v>5177</v>
      </c>
      <c r="B2579" s="25"/>
      <c r="C2579" s="26" t="s">
        <v>5178</v>
      </c>
      <c r="D2579" s="27" t="s">
        <v>21</v>
      </c>
      <c r="E2579" s="28">
        <v>24.71</v>
      </c>
      <c r="F2579" s="28">
        <v>3.37</v>
      </c>
      <c r="G2579" s="28">
        <v>28.08</v>
      </c>
      <c r="H2579" s="2">
        <v>9</v>
      </c>
    </row>
    <row r="2580" spans="1:8" ht="30" x14ac:dyDescent="0.2">
      <c r="A2580" s="25" t="s">
        <v>5179</v>
      </c>
      <c r="B2580" s="25"/>
      <c r="C2580" s="26" t="s">
        <v>5180</v>
      </c>
      <c r="D2580" s="27" t="s">
        <v>21</v>
      </c>
      <c r="E2580" s="28">
        <v>14.67</v>
      </c>
      <c r="F2580" s="28">
        <v>3.37</v>
      </c>
      <c r="G2580" s="28">
        <v>18.04</v>
      </c>
      <c r="H2580" s="2">
        <v>9</v>
      </c>
    </row>
    <row r="2581" spans="1:8" ht="15" x14ac:dyDescent="0.2">
      <c r="A2581" s="25" t="s">
        <v>5181</v>
      </c>
      <c r="B2581" s="25"/>
      <c r="C2581" s="26" t="s">
        <v>5182</v>
      </c>
      <c r="D2581" s="27"/>
      <c r="E2581" s="28"/>
      <c r="F2581" s="28"/>
      <c r="G2581" s="28"/>
      <c r="H2581" s="2">
        <v>5</v>
      </c>
    </row>
    <row r="2582" spans="1:8" ht="30" x14ac:dyDescent="0.2">
      <c r="A2582" s="25" t="s">
        <v>5183</v>
      </c>
      <c r="B2582" s="25"/>
      <c r="C2582" s="26" t="s">
        <v>5184</v>
      </c>
      <c r="D2582" s="27" t="s">
        <v>21</v>
      </c>
      <c r="E2582" s="28">
        <v>23.82</v>
      </c>
      <c r="F2582" s="28">
        <v>3.37</v>
      </c>
      <c r="G2582" s="28">
        <v>27.19</v>
      </c>
      <c r="H2582" s="2">
        <v>9</v>
      </c>
    </row>
    <row r="2583" spans="1:8" ht="30" x14ac:dyDescent="0.2">
      <c r="A2583" s="25" t="s">
        <v>5185</v>
      </c>
      <c r="B2583" s="25"/>
      <c r="C2583" s="26" t="s">
        <v>5186</v>
      </c>
      <c r="D2583" s="27" t="s">
        <v>21</v>
      </c>
      <c r="E2583" s="28">
        <v>10.220000000000001</v>
      </c>
      <c r="F2583" s="28">
        <v>3.37</v>
      </c>
      <c r="G2583" s="28">
        <v>13.59</v>
      </c>
      <c r="H2583" s="2">
        <v>9</v>
      </c>
    </row>
    <row r="2584" spans="1:8" ht="30" x14ac:dyDescent="0.2">
      <c r="A2584" s="25" t="s">
        <v>5187</v>
      </c>
      <c r="B2584" s="25"/>
      <c r="C2584" s="26" t="s">
        <v>5188</v>
      </c>
      <c r="D2584" s="27" t="s">
        <v>21</v>
      </c>
      <c r="E2584" s="28">
        <v>11.27</v>
      </c>
      <c r="F2584" s="28">
        <v>3.37</v>
      </c>
      <c r="G2584" s="28">
        <v>14.64</v>
      </c>
      <c r="H2584" s="2">
        <v>9</v>
      </c>
    </row>
    <row r="2585" spans="1:8" ht="30" x14ac:dyDescent="0.2">
      <c r="A2585" s="25" t="s">
        <v>5189</v>
      </c>
      <c r="B2585" s="25"/>
      <c r="C2585" s="26" t="s">
        <v>5190</v>
      </c>
      <c r="D2585" s="27" t="s">
        <v>21</v>
      </c>
      <c r="E2585" s="28">
        <v>13.58</v>
      </c>
      <c r="F2585" s="28">
        <v>3.37</v>
      </c>
      <c r="G2585" s="28">
        <v>16.95</v>
      </c>
      <c r="H2585" s="2">
        <v>9</v>
      </c>
    </row>
    <row r="2586" spans="1:8" ht="30" x14ac:dyDescent="0.2">
      <c r="A2586" s="25" t="s">
        <v>5191</v>
      </c>
      <c r="B2586" s="25"/>
      <c r="C2586" s="26" t="s">
        <v>5192</v>
      </c>
      <c r="D2586" s="27" t="s">
        <v>21</v>
      </c>
      <c r="E2586" s="28">
        <v>10.56</v>
      </c>
      <c r="F2586" s="28">
        <v>3.37</v>
      </c>
      <c r="G2586" s="28">
        <v>13.93</v>
      </c>
      <c r="H2586" s="2">
        <v>9</v>
      </c>
    </row>
    <row r="2587" spans="1:8" ht="30" x14ac:dyDescent="0.2">
      <c r="A2587" s="25" t="s">
        <v>5193</v>
      </c>
      <c r="B2587" s="25"/>
      <c r="C2587" s="26" t="s">
        <v>5194</v>
      </c>
      <c r="D2587" s="27" t="s">
        <v>21</v>
      </c>
      <c r="E2587" s="28">
        <v>14.3</v>
      </c>
      <c r="F2587" s="28">
        <v>3.37</v>
      </c>
      <c r="G2587" s="28">
        <v>17.670000000000002</v>
      </c>
      <c r="H2587" s="2">
        <v>9</v>
      </c>
    </row>
    <row r="2588" spans="1:8" ht="30" x14ac:dyDescent="0.2">
      <c r="A2588" s="25" t="s">
        <v>5195</v>
      </c>
      <c r="B2588" s="25"/>
      <c r="C2588" s="26" t="s">
        <v>5196</v>
      </c>
      <c r="D2588" s="27" t="s">
        <v>21</v>
      </c>
      <c r="E2588" s="28">
        <v>14.95</v>
      </c>
      <c r="F2588" s="28">
        <v>3.37</v>
      </c>
      <c r="G2588" s="28">
        <v>18.32</v>
      </c>
      <c r="H2588" s="2">
        <v>9</v>
      </c>
    </row>
    <row r="2589" spans="1:8" ht="30" x14ac:dyDescent="0.2">
      <c r="A2589" s="25" t="s">
        <v>5197</v>
      </c>
      <c r="B2589" s="25"/>
      <c r="C2589" s="26" t="s">
        <v>5198</v>
      </c>
      <c r="D2589" s="27" t="s">
        <v>21</v>
      </c>
      <c r="E2589" s="28">
        <v>13.38</v>
      </c>
      <c r="F2589" s="28">
        <v>3.37</v>
      </c>
      <c r="G2589" s="28">
        <v>16.75</v>
      </c>
      <c r="H2589" s="2">
        <v>9</v>
      </c>
    </row>
    <row r="2590" spans="1:8" ht="30" x14ac:dyDescent="0.2">
      <c r="A2590" s="25" t="s">
        <v>5199</v>
      </c>
      <c r="B2590" s="25"/>
      <c r="C2590" s="26" t="s">
        <v>5200</v>
      </c>
      <c r="D2590" s="27" t="s">
        <v>21</v>
      </c>
      <c r="E2590" s="28">
        <v>19.73</v>
      </c>
      <c r="F2590" s="28">
        <v>3.37</v>
      </c>
      <c r="G2590" s="28">
        <v>23.1</v>
      </c>
      <c r="H2590" s="2">
        <v>9</v>
      </c>
    </row>
    <row r="2591" spans="1:8" ht="30" x14ac:dyDescent="0.2">
      <c r="A2591" s="25" t="s">
        <v>5201</v>
      </c>
      <c r="B2591" s="25"/>
      <c r="C2591" s="26" t="s">
        <v>5202</v>
      </c>
      <c r="D2591" s="27" t="s">
        <v>21</v>
      </c>
      <c r="E2591" s="28">
        <v>15.24</v>
      </c>
      <c r="F2591" s="28">
        <v>3.37</v>
      </c>
      <c r="G2591" s="28">
        <v>18.61</v>
      </c>
      <c r="H2591" s="2">
        <v>9</v>
      </c>
    </row>
    <row r="2592" spans="1:8" ht="30" x14ac:dyDescent="0.2">
      <c r="A2592" s="25" t="s">
        <v>5203</v>
      </c>
      <c r="B2592" s="25"/>
      <c r="C2592" s="26" t="s">
        <v>5204</v>
      </c>
      <c r="D2592" s="27" t="s">
        <v>21</v>
      </c>
      <c r="E2592" s="28">
        <v>12.5</v>
      </c>
      <c r="F2592" s="28">
        <v>3.37</v>
      </c>
      <c r="G2592" s="28">
        <v>15.87</v>
      </c>
      <c r="H2592" s="2">
        <v>9</v>
      </c>
    </row>
    <row r="2593" spans="1:8" ht="30" x14ac:dyDescent="0.2">
      <c r="A2593" s="25" t="s">
        <v>5205</v>
      </c>
      <c r="B2593" s="25"/>
      <c r="C2593" s="26" t="s">
        <v>5206</v>
      </c>
      <c r="D2593" s="27" t="s">
        <v>21</v>
      </c>
      <c r="E2593" s="28">
        <v>16.82</v>
      </c>
      <c r="F2593" s="28">
        <v>3.37</v>
      </c>
      <c r="G2593" s="28">
        <v>20.190000000000001</v>
      </c>
      <c r="H2593" s="2">
        <v>9</v>
      </c>
    </row>
    <row r="2594" spans="1:8" ht="30" x14ac:dyDescent="0.2">
      <c r="A2594" s="25" t="s">
        <v>5207</v>
      </c>
      <c r="B2594" s="25"/>
      <c r="C2594" s="26" t="s">
        <v>5208</v>
      </c>
      <c r="D2594" s="27" t="s">
        <v>21</v>
      </c>
      <c r="E2594" s="28">
        <v>19.09</v>
      </c>
      <c r="F2594" s="28">
        <v>3.37</v>
      </c>
      <c r="G2594" s="28">
        <v>22.46</v>
      </c>
      <c r="H2594" s="2">
        <v>9</v>
      </c>
    </row>
    <row r="2595" spans="1:8" ht="30" x14ac:dyDescent="0.2">
      <c r="A2595" s="25" t="s">
        <v>5209</v>
      </c>
      <c r="B2595" s="25"/>
      <c r="C2595" s="26" t="s">
        <v>5210</v>
      </c>
      <c r="D2595" s="27" t="s">
        <v>21</v>
      </c>
      <c r="E2595" s="28">
        <v>36.53</v>
      </c>
      <c r="F2595" s="28">
        <v>3.37</v>
      </c>
      <c r="G2595" s="28">
        <v>39.9</v>
      </c>
      <c r="H2595" s="2">
        <v>9</v>
      </c>
    </row>
    <row r="2596" spans="1:8" ht="30" x14ac:dyDescent="0.2">
      <c r="A2596" s="25" t="s">
        <v>5211</v>
      </c>
      <c r="B2596" s="25"/>
      <c r="C2596" s="26" t="s">
        <v>5212</v>
      </c>
      <c r="D2596" s="27" t="s">
        <v>21</v>
      </c>
      <c r="E2596" s="28">
        <v>19.37</v>
      </c>
      <c r="F2596" s="28">
        <v>3.37</v>
      </c>
      <c r="G2596" s="28">
        <v>22.74</v>
      </c>
      <c r="H2596" s="2">
        <v>9</v>
      </c>
    </row>
    <row r="2597" spans="1:8" ht="30" x14ac:dyDescent="0.2">
      <c r="A2597" s="25" t="s">
        <v>5213</v>
      </c>
      <c r="B2597" s="25"/>
      <c r="C2597" s="26" t="s">
        <v>5214</v>
      </c>
      <c r="D2597" s="27"/>
      <c r="E2597" s="28"/>
      <c r="F2597" s="28"/>
      <c r="G2597" s="28"/>
      <c r="H2597" s="2">
        <v>5</v>
      </c>
    </row>
    <row r="2598" spans="1:8" ht="30" x14ac:dyDescent="0.2">
      <c r="A2598" s="25" t="s">
        <v>5215</v>
      </c>
      <c r="B2598" s="25"/>
      <c r="C2598" s="26" t="s">
        <v>5216</v>
      </c>
      <c r="D2598" s="27" t="s">
        <v>21</v>
      </c>
      <c r="E2598" s="28">
        <v>25.67</v>
      </c>
      <c r="F2598" s="28">
        <v>8.2899999999999991</v>
      </c>
      <c r="G2598" s="28">
        <v>33.96</v>
      </c>
      <c r="H2598" s="2">
        <v>9</v>
      </c>
    </row>
    <row r="2599" spans="1:8" ht="30" x14ac:dyDescent="0.2">
      <c r="A2599" s="25" t="s">
        <v>5217</v>
      </c>
      <c r="B2599" s="25"/>
      <c r="C2599" s="26" t="s">
        <v>5218</v>
      </c>
      <c r="D2599" s="27" t="s">
        <v>21</v>
      </c>
      <c r="E2599" s="28">
        <v>103.12</v>
      </c>
      <c r="F2599" s="28">
        <v>8.2899999999999991</v>
      </c>
      <c r="G2599" s="28">
        <v>111.41</v>
      </c>
      <c r="H2599" s="2">
        <v>9</v>
      </c>
    </row>
    <row r="2600" spans="1:8" ht="30" x14ac:dyDescent="0.2">
      <c r="A2600" s="25" t="s">
        <v>5219</v>
      </c>
      <c r="B2600" s="25"/>
      <c r="C2600" s="26" t="s">
        <v>5220</v>
      </c>
      <c r="D2600" s="27" t="s">
        <v>21</v>
      </c>
      <c r="E2600" s="28">
        <v>145.88999999999999</v>
      </c>
      <c r="F2600" s="28">
        <v>8.2899999999999991</v>
      </c>
      <c r="G2600" s="28">
        <v>154.18</v>
      </c>
      <c r="H2600" s="2">
        <v>9</v>
      </c>
    </row>
    <row r="2601" spans="1:8" ht="30" x14ac:dyDescent="0.2">
      <c r="A2601" s="25" t="s">
        <v>5221</v>
      </c>
      <c r="B2601" s="25"/>
      <c r="C2601" s="26" t="s">
        <v>5222</v>
      </c>
      <c r="D2601" s="27" t="s">
        <v>21</v>
      </c>
      <c r="E2601" s="28">
        <v>164.1</v>
      </c>
      <c r="F2601" s="28">
        <v>8.2899999999999991</v>
      </c>
      <c r="G2601" s="28">
        <v>172.39</v>
      </c>
      <c r="H2601" s="2">
        <v>9</v>
      </c>
    </row>
    <row r="2602" spans="1:8" ht="30" x14ac:dyDescent="0.2">
      <c r="A2602" s="25" t="s">
        <v>5223</v>
      </c>
      <c r="B2602" s="25"/>
      <c r="C2602" s="26" t="s">
        <v>5224</v>
      </c>
      <c r="D2602" s="27" t="s">
        <v>21</v>
      </c>
      <c r="E2602" s="28">
        <v>479.47</v>
      </c>
      <c r="F2602" s="28">
        <v>8.2899999999999991</v>
      </c>
      <c r="G2602" s="28">
        <v>487.76</v>
      </c>
      <c r="H2602" s="2">
        <v>9</v>
      </c>
    </row>
    <row r="2603" spans="1:8" ht="30" x14ac:dyDescent="0.2">
      <c r="A2603" s="25" t="s">
        <v>5225</v>
      </c>
      <c r="B2603" s="25"/>
      <c r="C2603" s="26" t="s">
        <v>5226</v>
      </c>
      <c r="D2603" s="27" t="s">
        <v>21</v>
      </c>
      <c r="E2603" s="28">
        <v>79.239999999999995</v>
      </c>
      <c r="F2603" s="28">
        <v>8.2899999999999991</v>
      </c>
      <c r="G2603" s="28">
        <v>87.53</v>
      </c>
      <c r="H2603" s="2">
        <v>9</v>
      </c>
    </row>
    <row r="2604" spans="1:8" ht="30" x14ac:dyDescent="0.2">
      <c r="A2604" s="25" t="s">
        <v>5227</v>
      </c>
      <c r="B2604" s="25"/>
      <c r="C2604" s="26" t="s">
        <v>5228</v>
      </c>
      <c r="D2604" s="27" t="s">
        <v>21</v>
      </c>
      <c r="E2604" s="28">
        <v>91.72</v>
      </c>
      <c r="F2604" s="28">
        <v>8.2899999999999991</v>
      </c>
      <c r="G2604" s="28">
        <v>100.01</v>
      </c>
      <c r="H2604" s="2">
        <v>9</v>
      </c>
    </row>
    <row r="2605" spans="1:8" ht="30" x14ac:dyDescent="0.2">
      <c r="A2605" s="25" t="s">
        <v>5229</v>
      </c>
      <c r="B2605" s="25"/>
      <c r="C2605" s="26" t="s">
        <v>5230</v>
      </c>
      <c r="D2605" s="27" t="s">
        <v>21</v>
      </c>
      <c r="E2605" s="28">
        <v>119.56</v>
      </c>
      <c r="F2605" s="28">
        <v>8.2899999999999991</v>
      </c>
      <c r="G2605" s="28">
        <v>127.85</v>
      </c>
      <c r="H2605" s="2">
        <v>9</v>
      </c>
    </row>
    <row r="2606" spans="1:8" ht="30" x14ac:dyDescent="0.2">
      <c r="A2606" s="25" t="s">
        <v>5231</v>
      </c>
      <c r="B2606" s="25"/>
      <c r="C2606" s="26" t="s">
        <v>5232</v>
      </c>
      <c r="D2606" s="27" t="s">
        <v>21</v>
      </c>
      <c r="E2606" s="28">
        <v>142.6</v>
      </c>
      <c r="F2606" s="28">
        <v>8.2899999999999991</v>
      </c>
      <c r="G2606" s="28">
        <v>150.88999999999999</v>
      </c>
      <c r="H2606" s="2">
        <v>9</v>
      </c>
    </row>
    <row r="2607" spans="1:8" ht="15" x14ac:dyDescent="0.2">
      <c r="A2607" s="25" t="s">
        <v>5233</v>
      </c>
      <c r="B2607" s="25"/>
      <c r="C2607" s="26" t="s">
        <v>5234</v>
      </c>
      <c r="D2607" s="27"/>
      <c r="E2607" s="28"/>
      <c r="F2607" s="28"/>
      <c r="G2607" s="28"/>
      <c r="H2607" s="2">
        <v>5</v>
      </c>
    </row>
    <row r="2608" spans="1:8" ht="45" x14ac:dyDescent="0.2">
      <c r="A2608" s="25" t="s">
        <v>5235</v>
      </c>
      <c r="B2608" s="25"/>
      <c r="C2608" s="26" t="s">
        <v>5236</v>
      </c>
      <c r="D2608" s="27" t="s">
        <v>21</v>
      </c>
      <c r="E2608" s="28">
        <v>37.200000000000003</v>
      </c>
      <c r="F2608" s="28">
        <v>16.59</v>
      </c>
      <c r="G2608" s="28">
        <v>53.79</v>
      </c>
      <c r="H2608" s="2">
        <v>9</v>
      </c>
    </row>
    <row r="2609" spans="1:8" ht="45" x14ac:dyDescent="0.2">
      <c r="A2609" s="25" t="s">
        <v>5237</v>
      </c>
      <c r="B2609" s="25"/>
      <c r="C2609" s="26" t="s">
        <v>5238</v>
      </c>
      <c r="D2609" s="27" t="s">
        <v>21</v>
      </c>
      <c r="E2609" s="28">
        <v>88.03</v>
      </c>
      <c r="F2609" s="28">
        <v>8.2899999999999991</v>
      </c>
      <c r="G2609" s="28">
        <v>96.32</v>
      </c>
      <c r="H2609" s="2">
        <v>9</v>
      </c>
    </row>
    <row r="2610" spans="1:8" ht="45" x14ac:dyDescent="0.2">
      <c r="A2610" s="25" t="s">
        <v>5239</v>
      </c>
      <c r="B2610" s="25"/>
      <c r="C2610" s="26" t="s">
        <v>5240</v>
      </c>
      <c r="D2610" s="27" t="s">
        <v>21</v>
      </c>
      <c r="E2610" s="28">
        <v>50.55</v>
      </c>
      <c r="F2610" s="28">
        <v>16.59</v>
      </c>
      <c r="G2610" s="28">
        <v>67.14</v>
      </c>
      <c r="H2610" s="2">
        <v>9</v>
      </c>
    </row>
    <row r="2611" spans="1:8" ht="45" x14ac:dyDescent="0.2">
      <c r="A2611" s="25" t="s">
        <v>5241</v>
      </c>
      <c r="B2611" s="25"/>
      <c r="C2611" s="26" t="s">
        <v>5242</v>
      </c>
      <c r="D2611" s="27" t="s">
        <v>21</v>
      </c>
      <c r="E2611" s="28">
        <v>106.96</v>
      </c>
      <c r="F2611" s="28">
        <v>16.59</v>
      </c>
      <c r="G2611" s="28">
        <v>123.55</v>
      </c>
      <c r="H2611" s="2">
        <v>9</v>
      </c>
    </row>
    <row r="2612" spans="1:8" ht="45" x14ac:dyDescent="0.2">
      <c r="A2612" s="25" t="s">
        <v>5243</v>
      </c>
      <c r="B2612" s="25"/>
      <c r="C2612" s="26" t="s">
        <v>5244</v>
      </c>
      <c r="D2612" s="27" t="s">
        <v>21</v>
      </c>
      <c r="E2612" s="28">
        <v>30.25</v>
      </c>
      <c r="F2612" s="28">
        <v>8.2899999999999991</v>
      </c>
      <c r="G2612" s="28">
        <v>38.54</v>
      </c>
      <c r="H2612" s="2">
        <v>9</v>
      </c>
    </row>
    <row r="2613" spans="1:8" ht="45" x14ac:dyDescent="0.2">
      <c r="A2613" s="25" t="s">
        <v>5245</v>
      </c>
      <c r="B2613" s="25"/>
      <c r="C2613" s="26" t="s">
        <v>5246</v>
      </c>
      <c r="D2613" s="27" t="s">
        <v>21</v>
      </c>
      <c r="E2613" s="28">
        <v>48.02</v>
      </c>
      <c r="F2613" s="28">
        <v>16.59</v>
      </c>
      <c r="G2613" s="28">
        <v>64.61</v>
      </c>
      <c r="H2613" s="2">
        <v>9</v>
      </c>
    </row>
    <row r="2614" spans="1:8" ht="15" x14ac:dyDescent="0.2">
      <c r="A2614" s="25" t="s">
        <v>5247</v>
      </c>
      <c r="B2614" s="25"/>
      <c r="C2614" s="26" t="s">
        <v>5248</v>
      </c>
      <c r="D2614" s="27"/>
      <c r="E2614" s="28"/>
      <c r="F2614" s="28"/>
      <c r="G2614" s="28"/>
      <c r="H2614" s="2">
        <v>5</v>
      </c>
    </row>
    <row r="2615" spans="1:8" ht="30" x14ac:dyDescent="0.2">
      <c r="A2615" s="25" t="s">
        <v>5249</v>
      </c>
      <c r="B2615" s="25"/>
      <c r="C2615" s="26" t="s">
        <v>5250</v>
      </c>
      <c r="D2615" s="27" t="s">
        <v>21</v>
      </c>
      <c r="E2615" s="28">
        <v>69.88</v>
      </c>
      <c r="F2615" s="28">
        <v>58.34</v>
      </c>
      <c r="G2615" s="28">
        <v>128.22</v>
      </c>
      <c r="H2615" s="2">
        <v>9</v>
      </c>
    </row>
    <row r="2616" spans="1:8" ht="30" x14ac:dyDescent="0.2">
      <c r="A2616" s="25" t="s">
        <v>5251</v>
      </c>
      <c r="B2616" s="25"/>
      <c r="C2616" s="26" t="s">
        <v>5252</v>
      </c>
      <c r="D2616" s="27" t="s">
        <v>21</v>
      </c>
      <c r="E2616" s="28">
        <v>811.55</v>
      </c>
      <c r="F2616" s="28">
        <v>58.34</v>
      </c>
      <c r="G2616" s="28">
        <v>869.89</v>
      </c>
      <c r="H2616" s="2">
        <v>9</v>
      </c>
    </row>
    <row r="2617" spans="1:8" ht="30" x14ac:dyDescent="0.2">
      <c r="A2617" s="25" t="s">
        <v>5253</v>
      </c>
      <c r="B2617" s="25"/>
      <c r="C2617" s="26" t="s">
        <v>5254</v>
      </c>
      <c r="D2617" s="27" t="s">
        <v>21</v>
      </c>
      <c r="E2617" s="28">
        <v>461.91</v>
      </c>
      <c r="F2617" s="28">
        <v>58.34</v>
      </c>
      <c r="G2617" s="28">
        <v>520.25</v>
      </c>
      <c r="H2617" s="2">
        <v>9</v>
      </c>
    </row>
    <row r="2618" spans="1:8" ht="30" x14ac:dyDescent="0.2">
      <c r="A2618" s="25" t="s">
        <v>5255</v>
      </c>
      <c r="B2618" s="25"/>
      <c r="C2618" s="26" t="s">
        <v>5256</v>
      </c>
      <c r="D2618" s="27" t="s">
        <v>21</v>
      </c>
      <c r="E2618" s="28">
        <v>2251.0500000000002</v>
      </c>
      <c r="F2618" s="28">
        <v>253.28</v>
      </c>
      <c r="G2618" s="28">
        <v>2504.33</v>
      </c>
      <c r="H2618" s="2">
        <v>9</v>
      </c>
    </row>
    <row r="2619" spans="1:8" ht="30" x14ac:dyDescent="0.2">
      <c r="A2619" s="25" t="s">
        <v>5257</v>
      </c>
      <c r="B2619" s="25"/>
      <c r="C2619" s="26" t="s">
        <v>5258</v>
      </c>
      <c r="D2619" s="27" t="s">
        <v>21</v>
      </c>
      <c r="E2619" s="28">
        <v>2841.73</v>
      </c>
      <c r="F2619" s="28">
        <v>93.71</v>
      </c>
      <c r="G2619" s="28">
        <v>2935.44</v>
      </c>
      <c r="H2619" s="2">
        <v>9</v>
      </c>
    </row>
    <row r="2620" spans="1:8" ht="30" x14ac:dyDescent="0.2">
      <c r="A2620" s="25" t="s">
        <v>5259</v>
      </c>
      <c r="B2620" s="25"/>
      <c r="C2620" s="26" t="s">
        <v>5260</v>
      </c>
      <c r="D2620" s="27" t="s">
        <v>21</v>
      </c>
      <c r="E2620" s="28">
        <v>2217.64</v>
      </c>
      <c r="F2620" s="28">
        <v>93.71</v>
      </c>
      <c r="G2620" s="28">
        <v>2311.35</v>
      </c>
      <c r="H2620" s="2">
        <v>9</v>
      </c>
    </row>
    <row r="2621" spans="1:8" ht="45" x14ac:dyDescent="0.2">
      <c r="A2621" s="25" t="s">
        <v>5261</v>
      </c>
      <c r="B2621" s="25"/>
      <c r="C2621" s="26" t="s">
        <v>5262</v>
      </c>
      <c r="D2621" s="27" t="s">
        <v>21</v>
      </c>
      <c r="E2621" s="28">
        <v>754.7</v>
      </c>
      <c r="F2621" s="28">
        <v>60.42</v>
      </c>
      <c r="G2621" s="28">
        <v>815.12</v>
      </c>
      <c r="H2621" s="2">
        <v>9</v>
      </c>
    </row>
    <row r="2622" spans="1:8" ht="45" x14ac:dyDescent="0.2">
      <c r="A2622" s="25" t="s">
        <v>5263</v>
      </c>
      <c r="B2622" s="25"/>
      <c r="C2622" s="26" t="s">
        <v>5264</v>
      </c>
      <c r="D2622" s="27" t="s">
        <v>21</v>
      </c>
      <c r="E2622" s="28">
        <v>815.25</v>
      </c>
      <c r="F2622" s="28">
        <v>60.42</v>
      </c>
      <c r="G2622" s="28">
        <v>875.67</v>
      </c>
      <c r="H2622" s="2">
        <v>9</v>
      </c>
    </row>
    <row r="2623" spans="1:8" ht="30" x14ac:dyDescent="0.2">
      <c r="A2623" s="25" t="s">
        <v>5265</v>
      </c>
      <c r="B2623" s="25"/>
      <c r="C2623" s="26" t="s">
        <v>5266</v>
      </c>
      <c r="D2623" s="27" t="s">
        <v>21</v>
      </c>
      <c r="E2623" s="28">
        <v>1559.28</v>
      </c>
      <c r="F2623" s="28">
        <v>93.71</v>
      </c>
      <c r="G2623" s="28">
        <v>1652.99</v>
      </c>
      <c r="H2623" s="2">
        <v>9</v>
      </c>
    </row>
    <row r="2624" spans="1:8" ht="30" x14ac:dyDescent="0.2">
      <c r="A2624" s="25" t="s">
        <v>5267</v>
      </c>
      <c r="B2624" s="25"/>
      <c r="C2624" s="26" t="s">
        <v>5268</v>
      </c>
      <c r="D2624" s="27" t="s">
        <v>21</v>
      </c>
      <c r="E2624" s="28">
        <v>1631.52</v>
      </c>
      <c r="F2624" s="28">
        <v>420.08</v>
      </c>
      <c r="G2624" s="28">
        <v>2051.6</v>
      </c>
      <c r="H2624" s="2">
        <v>9</v>
      </c>
    </row>
    <row r="2625" spans="1:8" ht="30" x14ac:dyDescent="0.2">
      <c r="A2625" s="25" t="s">
        <v>5269</v>
      </c>
      <c r="B2625" s="25"/>
      <c r="C2625" s="26" t="s">
        <v>5270</v>
      </c>
      <c r="D2625" s="27" t="s">
        <v>21</v>
      </c>
      <c r="E2625" s="28">
        <v>1095.8900000000001</v>
      </c>
      <c r="F2625" s="28">
        <v>93.71</v>
      </c>
      <c r="G2625" s="28">
        <v>1189.5999999999999</v>
      </c>
      <c r="H2625" s="2">
        <v>9</v>
      </c>
    </row>
    <row r="2626" spans="1:8" ht="15" x14ac:dyDescent="0.2">
      <c r="A2626" s="25" t="s">
        <v>5271</v>
      </c>
      <c r="B2626" s="25"/>
      <c r="C2626" s="26" t="s">
        <v>5272</v>
      </c>
      <c r="D2626" s="27"/>
      <c r="E2626" s="28"/>
      <c r="F2626" s="28"/>
      <c r="G2626" s="28"/>
      <c r="H2626" s="2">
        <v>5</v>
      </c>
    </row>
    <row r="2627" spans="1:8" ht="30" x14ac:dyDescent="0.2">
      <c r="A2627" s="25" t="s">
        <v>5273</v>
      </c>
      <c r="B2627" s="25"/>
      <c r="C2627" s="26" t="s">
        <v>5274</v>
      </c>
      <c r="D2627" s="27" t="s">
        <v>21</v>
      </c>
      <c r="E2627" s="28">
        <v>695.12</v>
      </c>
      <c r="F2627" s="28">
        <v>29.17</v>
      </c>
      <c r="G2627" s="28">
        <v>724.29</v>
      </c>
      <c r="H2627" s="2">
        <v>9</v>
      </c>
    </row>
    <row r="2628" spans="1:8" ht="30" x14ac:dyDescent="0.2">
      <c r="A2628" s="25" t="s">
        <v>5275</v>
      </c>
      <c r="B2628" s="25"/>
      <c r="C2628" s="26" t="s">
        <v>5276</v>
      </c>
      <c r="D2628" s="27" t="s">
        <v>21</v>
      </c>
      <c r="E2628" s="28">
        <v>90.97</v>
      </c>
      <c r="F2628" s="28">
        <v>12.44</v>
      </c>
      <c r="G2628" s="28">
        <v>103.41</v>
      </c>
      <c r="H2628" s="2">
        <v>9</v>
      </c>
    </row>
    <row r="2629" spans="1:8" ht="30" x14ac:dyDescent="0.2">
      <c r="A2629" s="25" t="s">
        <v>5277</v>
      </c>
      <c r="B2629" s="25"/>
      <c r="C2629" s="26" t="s">
        <v>5278</v>
      </c>
      <c r="D2629" s="27" t="s">
        <v>21</v>
      </c>
      <c r="E2629" s="28">
        <v>50.06</v>
      </c>
      <c r="F2629" s="28">
        <v>12.44</v>
      </c>
      <c r="G2629" s="28">
        <v>62.5</v>
      </c>
      <c r="H2629" s="2">
        <v>9</v>
      </c>
    </row>
    <row r="2630" spans="1:8" ht="30" x14ac:dyDescent="0.2">
      <c r="A2630" s="25" t="s">
        <v>5279</v>
      </c>
      <c r="B2630" s="25"/>
      <c r="C2630" s="26" t="s">
        <v>5280</v>
      </c>
      <c r="D2630" s="27" t="s">
        <v>21</v>
      </c>
      <c r="E2630" s="28">
        <v>515</v>
      </c>
      <c r="F2630" s="28">
        <v>29.17</v>
      </c>
      <c r="G2630" s="28">
        <v>544.16999999999996</v>
      </c>
      <c r="H2630" s="2">
        <v>9</v>
      </c>
    </row>
    <row r="2631" spans="1:8" ht="30" x14ac:dyDescent="0.2">
      <c r="A2631" s="25" t="s">
        <v>5281</v>
      </c>
      <c r="B2631" s="25"/>
      <c r="C2631" s="26" t="s">
        <v>5282</v>
      </c>
      <c r="D2631" s="27" t="s">
        <v>21</v>
      </c>
      <c r="E2631" s="28">
        <v>495.82</v>
      </c>
      <c r="F2631" s="28">
        <v>29.17</v>
      </c>
      <c r="G2631" s="28">
        <v>524.99</v>
      </c>
      <c r="H2631" s="2">
        <v>9</v>
      </c>
    </row>
    <row r="2632" spans="1:8" ht="45" x14ac:dyDescent="0.2">
      <c r="A2632" s="25" t="s">
        <v>5283</v>
      </c>
      <c r="B2632" s="25"/>
      <c r="C2632" s="26" t="s">
        <v>5284</v>
      </c>
      <c r="D2632" s="27" t="s">
        <v>21</v>
      </c>
      <c r="E2632" s="28">
        <v>113.5</v>
      </c>
      <c r="F2632" s="28">
        <v>20.74</v>
      </c>
      <c r="G2632" s="28">
        <v>134.24</v>
      </c>
      <c r="H2632" s="2">
        <v>9</v>
      </c>
    </row>
    <row r="2633" spans="1:8" ht="30" x14ac:dyDescent="0.2">
      <c r="A2633" s="25" t="s">
        <v>5285</v>
      </c>
      <c r="B2633" s="25"/>
      <c r="C2633" s="26" t="s">
        <v>5286</v>
      </c>
      <c r="D2633" s="27" t="s">
        <v>21</v>
      </c>
      <c r="E2633" s="28">
        <v>87.96</v>
      </c>
      <c r="F2633" s="28">
        <v>12.44</v>
      </c>
      <c r="G2633" s="28">
        <v>100.4</v>
      </c>
      <c r="H2633" s="2">
        <v>9</v>
      </c>
    </row>
    <row r="2634" spans="1:8" ht="30" x14ac:dyDescent="0.2">
      <c r="A2634" s="25" t="s">
        <v>5287</v>
      </c>
      <c r="B2634" s="25"/>
      <c r="C2634" s="26" t="s">
        <v>5288</v>
      </c>
      <c r="D2634" s="27" t="s">
        <v>21</v>
      </c>
      <c r="E2634" s="28">
        <v>113.62</v>
      </c>
      <c r="F2634" s="28">
        <v>12.44</v>
      </c>
      <c r="G2634" s="28">
        <v>126.06</v>
      </c>
      <c r="H2634" s="2">
        <v>9</v>
      </c>
    </row>
    <row r="2635" spans="1:8" ht="45" x14ac:dyDescent="0.2">
      <c r="A2635" s="25" t="s">
        <v>5289</v>
      </c>
      <c r="B2635" s="25"/>
      <c r="C2635" s="26" t="s">
        <v>5290</v>
      </c>
      <c r="D2635" s="27" t="s">
        <v>21</v>
      </c>
      <c r="E2635" s="28">
        <v>7095.95</v>
      </c>
      <c r="F2635" s="28">
        <v>29.17</v>
      </c>
      <c r="G2635" s="28">
        <v>7125.12</v>
      </c>
      <c r="H2635" s="2">
        <v>9</v>
      </c>
    </row>
    <row r="2636" spans="1:8" ht="45" x14ac:dyDescent="0.2">
      <c r="A2636" s="25" t="s">
        <v>5291</v>
      </c>
      <c r="B2636" s="25"/>
      <c r="C2636" s="26" t="s">
        <v>5292</v>
      </c>
      <c r="D2636" s="27" t="s">
        <v>21</v>
      </c>
      <c r="E2636" s="28">
        <v>1371.75</v>
      </c>
      <c r="F2636" s="28">
        <v>29.17</v>
      </c>
      <c r="G2636" s="28">
        <v>1400.92</v>
      </c>
      <c r="H2636" s="2">
        <v>9</v>
      </c>
    </row>
    <row r="2637" spans="1:8" ht="45" x14ac:dyDescent="0.2">
      <c r="A2637" s="25" t="s">
        <v>5293</v>
      </c>
      <c r="B2637" s="25"/>
      <c r="C2637" s="26" t="s">
        <v>5294</v>
      </c>
      <c r="D2637" s="27" t="s">
        <v>21</v>
      </c>
      <c r="E2637" s="28">
        <v>857.18</v>
      </c>
      <c r="F2637" s="28">
        <v>29.17</v>
      </c>
      <c r="G2637" s="28">
        <v>886.35</v>
      </c>
      <c r="H2637" s="2">
        <v>9</v>
      </c>
    </row>
    <row r="2638" spans="1:8" ht="45" x14ac:dyDescent="0.2">
      <c r="A2638" s="25" t="s">
        <v>5295</v>
      </c>
      <c r="B2638" s="25"/>
      <c r="C2638" s="26" t="s">
        <v>5296</v>
      </c>
      <c r="D2638" s="27" t="s">
        <v>21</v>
      </c>
      <c r="E2638" s="28">
        <v>1337.96</v>
      </c>
      <c r="F2638" s="28">
        <v>29.17</v>
      </c>
      <c r="G2638" s="28">
        <v>1367.13</v>
      </c>
      <c r="H2638" s="2">
        <v>9</v>
      </c>
    </row>
    <row r="2639" spans="1:8" ht="45" x14ac:dyDescent="0.2">
      <c r="A2639" s="25" t="s">
        <v>5297</v>
      </c>
      <c r="B2639" s="25"/>
      <c r="C2639" s="26" t="s">
        <v>5298</v>
      </c>
      <c r="D2639" s="27" t="s">
        <v>21</v>
      </c>
      <c r="E2639" s="28">
        <v>837.68</v>
      </c>
      <c r="F2639" s="28">
        <v>29.17</v>
      </c>
      <c r="G2639" s="28">
        <v>866.85</v>
      </c>
      <c r="H2639" s="2">
        <v>9</v>
      </c>
    </row>
    <row r="2640" spans="1:8" ht="30" x14ac:dyDescent="0.2">
      <c r="A2640" s="25" t="s">
        <v>5299</v>
      </c>
      <c r="B2640" s="25"/>
      <c r="C2640" s="26" t="s">
        <v>5300</v>
      </c>
      <c r="D2640" s="27" t="s">
        <v>21</v>
      </c>
      <c r="E2640" s="28">
        <v>136.72999999999999</v>
      </c>
      <c r="F2640" s="28">
        <v>29.17</v>
      </c>
      <c r="G2640" s="28">
        <v>165.9</v>
      </c>
      <c r="H2640" s="2">
        <v>9</v>
      </c>
    </row>
    <row r="2641" spans="1:8" ht="45" x14ac:dyDescent="0.2">
      <c r="A2641" s="25" t="s">
        <v>5301</v>
      </c>
      <c r="B2641" s="25"/>
      <c r="C2641" s="26" t="s">
        <v>5302</v>
      </c>
      <c r="D2641" s="27" t="s">
        <v>21</v>
      </c>
      <c r="E2641" s="28">
        <v>1026.73</v>
      </c>
      <c r="F2641" s="28">
        <v>29.17</v>
      </c>
      <c r="G2641" s="28">
        <v>1055.9000000000001</v>
      </c>
      <c r="H2641" s="2">
        <v>9</v>
      </c>
    </row>
    <row r="2642" spans="1:8" ht="30" x14ac:dyDescent="0.2">
      <c r="A2642" s="25" t="s">
        <v>5303</v>
      </c>
      <c r="B2642" s="25"/>
      <c r="C2642" s="26" t="s">
        <v>5304</v>
      </c>
      <c r="D2642" s="27"/>
      <c r="E2642" s="28"/>
      <c r="F2642" s="28"/>
      <c r="G2642" s="28"/>
      <c r="H2642" s="2">
        <v>5</v>
      </c>
    </row>
    <row r="2643" spans="1:8" ht="45" x14ac:dyDescent="0.2">
      <c r="A2643" s="25" t="s">
        <v>5305</v>
      </c>
      <c r="B2643" s="25"/>
      <c r="C2643" s="26" t="s">
        <v>5306</v>
      </c>
      <c r="D2643" s="27" t="s">
        <v>21</v>
      </c>
      <c r="E2643" s="28">
        <v>1264.19</v>
      </c>
      <c r="F2643" s="28">
        <v>20.74</v>
      </c>
      <c r="G2643" s="28">
        <v>1284.93</v>
      </c>
      <c r="H2643" s="2">
        <v>9</v>
      </c>
    </row>
    <row r="2644" spans="1:8" ht="30" x14ac:dyDescent="0.2">
      <c r="A2644" s="25" t="s">
        <v>5307</v>
      </c>
      <c r="B2644" s="25"/>
      <c r="C2644" s="26" t="s">
        <v>5308</v>
      </c>
      <c r="D2644" s="27" t="s">
        <v>21</v>
      </c>
      <c r="E2644" s="28">
        <v>577.48</v>
      </c>
      <c r="F2644" s="28">
        <v>20.74</v>
      </c>
      <c r="G2644" s="28">
        <v>598.22</v>
      </c>
      <c r="H2644" s="2">
        <v>9</v>
      </c>
    </row>
    <row r="2645" spans="1:8" ht="45" x14ac:dyDescent="0.2">
      <c r="A2645" s="25" t="s">
        <v>5309</v>
      </c>
      <c r="B2645" s="25"/>
      <c r="C2645" s="26" t="s">
        <v>5310</v>
      </c>
      <c r="D2645" s="27" t="s">
        <v>21</v>
      </c>
      <c r="E2645" s="28">
        <v>710.51</v>
      </c>
      <c r="F2645" s="28">
        <v>20.74</v>
      </c>
      <c r="G2645" s="28">
        <v>731.25</v>
      </c>
      <c r="H2645" s="2">
        <v>9</v>
      </c>
    </row>
    <row r="2646" spans="1:8" ht="30" x14ac:dyDescent="0.2">
      <c r="A2646" s="25" t="s">
        <v>5311</v>
      </c>
      <c r="B2646" s="25"/>
      <c r="C2646" s="26" t="s">
        <v>5312</v>
      </c>
      <c r="D2646" s="27" t="s">
        <v>21</v>
      </c>
      <c r="E2646" s="28">
        <v>443.77</v>
      </c>
      <c r="F2646" s="28">
        <v>20.74</v>
      </c>
      <c r="G2646" s="28">
        <v>464.51</v>
      </c>
      <c r="H2646" s="2">
        <v>9</v>
      </c>
    </row>
    <row r="2647" spans="1:8" ht="45" x14ac:dyDescent="0.2">
      <c r="A2647" s="25" t="s">
        <v>5313</v>
      </c>
      <c r="B2647" s="25"/>
      <c r="C2647" s="26" t="s">
        <v>5314</v>
      </c>
      <c r="D2647" s="27" t="s">
        <v>21</v>
      </c>
      <c r="E2647" s="28">
        <v>808.69</v>
      </c>
      <c r="F2647" s="28">
        <v>20.74</v>
      </c>
      <c r="G2647" s="28">
        <v>829.43</v>
      </c>
      <c r="H2647" s="2">
        <v>9</v>
      </c>
    </row>
    <row r="2648" spans="1:8" ht="30" x14ac:dyDescent="0.2">
      <c r="A2648" s="25" t="s">
        <v>5315</v>
      </c>
      <c r="B2648" s="25"/>
      <c r="C2648" s="26" t="s">
        <v>5316</v>
      </c>
      <c r="D2648" s="27" t="s">
        <v>21</v>
      </c>
      <c r="E2648" s="28">
        <v>1009.75</v>
      </c>
      <c r="F2648" s="28">
        <v>20.74</v>
      </c>
      <c r="G2648" s="28">
        <v>1030.49</v>
      </c>
      <c r="H2648" s="2">
        <v>9</v>
      </c>
    </row>
    <row r="2649" spans="1:8" ht="30" x14ac:dyDescent="0.2">
      <c r="A2649" s="25" t="s">
        <v>5317</v>
      </c>
      <c r="B2649" s="25"/>
      <c r="C2649" s="26" t="s">
        <v>5318</v>
      </c>
      <c r="D2649" s="27"/>
      <c r="E2649" s="28"/>
      <c r="F2649" s="28"/>
      <c r="G2649" s="28"/>
      <c r="H2649" s="2">
        <v>5</v>
      </c>
    </row>
    <row r="2650" spans="1:8" ht="30" x14ac:dyDescent="0.2">
      <c r="A2650" s="25" t="s">
        <v>5319</v>
      </c>
      <c r="B2650" s="25"/>
      <c r="C2650" s="26" t="s">
        <v>5320</v>
      </c>
      <c r="D2650" s="27" t="s">
        <v>21</v>
      </c>
      <c r="E2650" s="28">
        <v>325.52999999999997</v>
      </c>
      <c r="F2650" s="28">
        <v>16.59</v>
      </c>
      <c r="G2650" s="28">
        <v>342.12</v>
      </c>
      <c r="H2650" s="2">
        <v>9</v>
      </c>
    </row>
    <row r="2651" spans="1:8" ht="45" x14ac:dyDescent="0.2">
      <c r="A2651" s="25" t="s">
        <v>5321</v>
      </c>
      <c r="B2651" s="25"/>
      <c r="C2651" s="26" t="s">
        <v>5322</v>
      </c>
      <c r="D2651" s="27" t="s">
        <v>21</v>
      </c>
      <c r="E2651" s="28">
        <v>294.38</v>
      </c>
      <c r="F2651" s="28">
        <v>16.59</v>
      </c>
      <c r="G2651" s="28">
        <v>310.97000000000003</v>
      </c>
      <c r="H2651" s="2">
        <v>9</v>
      </c>
    </row>
    <row r="2652" spans="1:8" ht="45" x14ac:dyDescent="0.2">
      <c r="A2652" s="25" t="s">
        <v>5323</v>
      </c>
      <c r="B2652" s="25"/>
      <c r="C2652" s="26" t="s">
        <v>5324</v>
      </c>
      <c r="D2652" s="27" t="s">
        <v>21</v>
      </c>
      <c r="E2652" s="28">
        <v>230.99</v>
      </c>
      <c r="F2652" s="28">
        <v>16.59</v>
      </c>
      <c r="G2652" s="28">
        <v>247.58</v>
      </c>
      <c r="H2652" s="2">
        <v>9</v>
      </c>
    </row>
    <row r="2653" spans="1:8" ht="30" x14ac:dyDescent="0.2">
      <c r="A2653" s="25" t="s">
        <v>5325</v>
      </c>
      <c r="B2653" s="25"/>
      <c r="C2653" s="26" t="s">
        <v>5326</v>
      </c>
      <c r="D2653" s="27" t="s">
        <v>21</v>
      </c>
      <c r="E2653" s="28">
        <v>166.22</v>
      </c>
      <c r="F2653" s="28">
        <v>16.59</v>
      </c>
      <c r="G2653" s="28">
        <v>182.81</v>
      </c>
      <c r="H2653" s="2">
        <v>9</v>
      </c>
    </row>
    <row r="2654" spans="1:8" ht="30" x14ac:dyDescent="0.2">
      <c r="A2654" s="25" t="s">
        <v>5327</v>
      </c>
      <c r="B2654" s="25"/>
      <c r="C2654" s="26" t="s">
        <v>5328</v>
      </c>
      <c r="D2654" s="27" t="s">
        <v>21</v>
      </c>
      <c r="E2654" s="28">
        <v>102.93</v>
      </c>
      <c r="F2654" s="28">
        <v>16.59</v>
      </c>
      <c r="G2654" s="28">
        <v>119.52</v>
      </c>
      <c r="H2654" s="2">
        <v>9</v>
      </c>
    </row>
    <row r="2655" spans="1:8" ht="15" x14ac:dyDescent="0.2">
      <c r="A2655" s="25" t="s">
        <v>5329</v>
      </c>
      <c r="B2655" s="25"/>
      <c r="C2655" s="26" t="s">
        <v>5330</v>
      </c>
      <c r="D2655" s="27"/>
      <c r="E2655" s="28"/>
      <c r="F2655" s="28"/>
      <c r="G2655" s="28"/>
      <c r="H2655" s="2">
        <v>5</v>
      </c>
    </row>
    <row r="2656" spans="1:8" ht="45" x14ac:dyDescent="0.2">
      <c r="A2656" s="25" t="s">
        <v>5331</v>
      </c>
      <c r="B2656" s="25"/>
      <c r="C2656" s="26" t="s">
        <v>5332</v>
      </c>
      <c r="D2656" s="27" t="s">
        <v>21</v>
      </c>
      <c r="E2656" s="28">
        <v>160.97</v>
      </c>
      <c r="F2656" s="28">
        <v>16.59</v>
      </c>
      <c r="G2656" s="28">
        <v>177.56</v>
      </c>
      <c r="H2656" s="2">
        <v>9</v>
      </c>
    </row>
    <row r="2657" spans="1:8" ht="30" x14ac:dyDescent="0.2">
      <c r="A2657" s="25" t="s">
        <v>5333</v>
      </c>
      <c r="B2657" s="25"/>
      <c r="C2657" s="26" t="s">
        <v>5334</v>
      </c>
      <c r="D2657" s="27" t="s">
        <v>21</v>
      </c>
      <c r="E2657" s="28">
        <v>55.17</v>
      </c>
      <c r="F2657" s="28">
        <v>16.59</v>
      </c>
      <c r="G2657" s="28">
        <v>71.760000000000005</v>
      </c>
      <c r="H2657" s="2">
        <v>9</v>
      </c>
    </row>
    <row r="2658" spans="1:8" ht="45" x14ac:dyDescent="0.2">
      <c r="A2658" s="25" t="s">
        <v>5335</v>
      </c>
      <c r="B2658" s="25"/>
      <c r="C2658" s="26" t="s">
        <v>5336</v>
      </c>
      <c r="D2658" s="27" t="s">
        <v>21</v>
      </c>
      <c r="E2658" s="28">
        <v>160.63999999999999</v>
      </c>
      <c r="F2658" s="28">
        <v>16.59</v>
      </c>
      <c r="G2658" s="28">
        <v>177.23</v>
      </c>
      <c r="H2658" s="2">
        <v>9</v>
      </c>
    </row>
    <row r="2659" spans="1:8" ht="45" x14ac:dyDescent="0.2">
      <c r="A2659" s="25" t="s">
        <v>5337</v>
      </c>
      <c r="B2659" s="25"/>
      <c r="C2659" s="26" t="s">
        <v>5338</v>
      </c>
      <c r="D2659" s="27" t="s">
        <v>21</v>
      </c>
      <c r="E2659" s="28">
        <v>62.11</v>
      </c>
      <c r="F2659" s="28">
        <v>20.74</v>
      </c>
      <c r="G2659" s="28">
        <v>82.85</v>
      </c>
      <c r="H2659" s="2">
        <v>9</v>
      </c>
    </row>
    <row r="2660" spans="1:8" ht="45" x14ac:dyDescent="0.2">
      <c r="A2660" s="25" t="s">
        <v>5339</v>
      </c>
      <c r="B2660" s="25"/>
      <c r="C2660" s="26" t="s">
        <v>5340</v>
      </c>
      <c r="D2660" s="27" t="s">
        <v>21</v>
      </c>
      <c r="E2660" s="28">
        <v>95.8</v>
      </c>
      <c r="F2660" s="28">
        <v>16.59</v>
      </c>
      <c r="G2660" s="28">
        <v>112.39</v>
      </c>
      <c r="H2660" s="2">
        <v>9</v>
      </c>
    </row>
    <row r="2661" spans="1:8" ht="45" x14ac:dyDescent="0.2">
      <c r="A2661" s="25" t="s">
        <v>5341</v>
      </c>
      <c r="B2661" s="25"/>
      <c r="C2661" s="26" t="s">
        <v>5342</v>
      </c>
      <c r="D2661" s="27" t="s">
        <v>21</v>
      </c>
      <c r="E2661" s="28">
        <v>121.15</v>
      </c>
      <c r="F2661" s="28">
        <v>16.59</v>
      </c>
      <c r="G2661" s="28">
        <v>137.74</v>
      </c>
      <c r="H2661" s="2">
        <v>9</v>
      </c>
    </row>
    <row r="2662" spans="1:8" ht="60" x14ac:dyDescent="0.2">
      <c r="A2662" s="25" t="s">
        <v>5343</v>
      </c>
      <c r="B2662" s="25"/>
      <c r="C2662" s="26" t="s">
        <v>5344</v>
      </c>
      <c r="D2662" s="27" t="s">
        <v>21</v>
      </c>
      <c r="E2662" s="28">
        <v>200.46</v>
      </c>
      <c r="F2662" s="28">
        <v>16.59</v>
      </c>
      <c r="G2662" s="28">
        <v>217.05</v>
      </c>
      <c r="H2662" s="2">
        <v>9</v>
      </c>
    </row>
    <row r="2663" spans="1:8" ht="60" x14ac:dyDescent="0.2">
      <c r="A2663" s="25" t="s">
        <v>5345</v>
      </c>
      <c r="B2663" s="25"/>
      <c r="C2663" s="26" t="s">
        <v>5346</v>
      </c>
      <c r="D2663" s="27" t="s">
        <v>21</v>
      </c>
      <c r="E2663" s="28">
        <v>158.88999999999999</v>
      </c>
      <c r="F2663" s="28">
        <v>12.44</v>
      </c>
      <c r="G2663" s="28">
        <v>171.33</v>
      </c>
      <c r="H2663" s="2">
        <v>9</v>
      </c>
    </row>
    <row r="2664" spans="1:8" ht="45" x14ac:dyDescent="0.2">
      <c r="A2664" s="25" t="s">
        <v>5347</v>
      </c>
      <c r="B2664" s="25"/>
      <c r="C2664" s="26" t="s">
        <v>5348</v>
      </c>
      <c r="D2664" s="27" t="s">
        <v>21</v>
      </c>
      <c r="E2664" s="28">
        <v>69.36</v>
      </c>
      <c r="F2664" s="28">
        <v>12.44</v>
      </c>
      <c r="G2664" s="28">
        <v>81.8</v>
      </c>
      <c r="H2664" s="2">
        <v>9</v>
      </c>
    </row>
    <row r="2665" spans="1:8" ht="45" x14ac:dyDescent="0.2">
      <c r="A2665" s="25" t="s">
        <v>5349</v>
      </c>
      <c r="B2665" s="25"/>
      <c r="C2665" s="26" t="s">
        <v>5350</v>
      </c>
      <c r="D2665" s="27" t="s">
        <v>21</v>
      </c>
      <c r="E2665" s="28">
        <v>135.94</v>
      </c>
      <c r="F2665" s="28">
        <v>16.59</v>
      </c>
      <c r="G2665" s="28">
        <v>152.53</v>
      </c>
      <c r="H2665" s="2">
        <v>9</v>
      </c>
    </row>
    <row r="2666" spans="1:8" ht="45" x14ac:dyDescent="0.2">
      <c r="A2666" s="25" t="s">
        <v>5351</v>
      </c>
      <c r="B2666" s="25"/>
      <c r="C2666" s="26" t="s">
        <v>5352</v>
      </c>
      <c r="D2666" s="27" t="s">
        <v>21</v>
      </c>
      <c r="E2666" s="28">
        <v>74.040000000000006</v>
      </c>
      <c r="F2666" s="28">
        <v>20.74</v>
      </c>
      <c r="G2666" s="28">
        <v>94.78</v>
      </c>
      <c r="H2666" s="2">
        <v>9</v>
      </c>
    </row>
    <row r="2667" spans="1:8" ht="45" x14ac:dyDescent="0.2">
      <c r="A2667" s="25" t="s">
        <v>5353</v>
      </c>
      <c r="B2667" s="25"/>
      <c r="C2667" s="26" t="s">
        <v>5354</v>
      </c>
      <c r="D2667" s="27" t="s">
        <v>21</v>
      </c>
      <c r="E2667" s="28">
        <v>100.4</v>
      </c>
      <c r="F2667" s="28">
        <v>20.74</v>
      </c>
      <c r="G2667" s="28">
        <v>121.14</v>
      </c>
      <c r="H2667" s="2">
        <v>9</v>
      </c>
    </row>
    <row r="2668" spans="1:8" ht="45" x14ac:dyDescent="0.2">
      <c r="A2668" s="25" t="s">
        <v>5355</v>
      </c>
      <c r="B2668" s="25"/>
      <c r="C2668" s="26" t="s">
        <v>5356</v>
      </c>
      <c r="D2668" s="27" t="s">
        <v>21</v>
      </c>
      <c r="E2668" s="28">
        <v>166.98</v>
      </c>
      <c r="F2668" s="28">
        <v>20.74</v>
      </c>
      <c r="G2668" s="28">
        <v>187.72</v>
      </c>
      <c r="H2668" s="2">
        <v>9</v>
      </c>
    </row>
    <row r="2669" spans="1:8" ht="45" x14ac:dyDescent="0.2">
      <c r="A2669" s="25" t="s">
        <v>5357</v>
      </c>
      <c r="B2669" s="25"/>
      <c r="C2669" s="26" t="s">
        <v>5358</v>
      </c>
      <c r="D2669" s="27" t="s">
        <v>21</v>
      </c>
      <c r="E2669" s="28">
        <v>96.31</v>
      </c>
      <c r="F2669" s="28">
        <v>20.74</v>
      </c>
      <c r="G2669" s="28">
        <v>117.05</v>
      </c>
      <c r="H2669" s="2">
        <v>9</v>
      </c>
    </row>
    <row r="2670" spans="1:8" ht="30" x14ac:dyDescent="0.2">
      <c r="A2670" s="25" t="s">
        <v>5359</v>
      </c>
      <c r="B2670" s="25"/>
      <c r="C2670" s="26" t="s">
        <v>5360</v>
      </c>
      <c r="D2670" s="27" t="s">
        <v>21</v>
      </c>
      <c r="E2670" s="28">
        <v>76.12</v>
      </c>
      <c r="F2670" s="28">
        <v>20.74</v>
      </c>
      <c r="G2670" s="28">
        <v>96.86</v>
      </c>
      <c r="H2670" s="2">
        <v>9</v>
      </c>
    </row>
    <row r="2671" spans="1:8" ht="45" x14ac:dyDescent="0.2">
      <c r="A2671" s="25" t="s">
        <v>5361</v>
      </c>
      <c r="B2671" s="25"/>
      <c r="C2671" s="26" t="s">
        <v>5362</v>
      </c>
      <c r="D2671" s="27" t="s">
        <v>21</v>
      </c>
      <c r="E2671" s="28">
        <v>63.09</v>
      </c>
      <c r="F2671" s="28">
        <v>16.59</v>
      </c>
      <c r="G2671" s="28">
        <v>79.680000000000007</v>
      </c>
      <c r="H2671" s="2">
        <v>9</v>
      </c>
    </row>
    <row r="2672" spans="1:8" ht="30" x14ac:dyDescent="0.2">
      <c r="A2672" s="25" t="s">
        <v>5363</v>
      </c>
      <c r="B2672" s="25"/>
      <c r="C2672" s="26" t="s">
        <v>5364</v>
      </c>
      <c r="D2672" s="27" t="s">
        <v>21</v>
      </c>
      <c r="E2672" s="28">
        <v>111.21</v>
      </c>
      <c r="F2672" s="28">
        <v>16.59</v>
      </c>
      <c r="G2672" s="28">
        <v>127.8</v>
      </c>
      <c r="H2672" s="2">
        <v>9</v>
      </c>
    </row>
    <row r="2673" spans="1:8" ht="60" x14ac:dyDescent="0.2">
      <c r="A2673" s="25" t="s">
        <v>5365</v>
      </c>
      <c r="B2673" s="25"/>
      <c r="C2673" s="26" t="s">
        <v>5366</v>
      </c>
      <c r="D2673" s="27" t="s">
        <v>21</v>
      </c>
      <c r="E2673" s="28">
        <v>381.11</v>
      </c>
      <c r="F2673" s="28">
        <v>16.59</v>
      </c>
      <c r="G2673" s="28">
        <v>397.7</v>
      </c>
      <c r="H2673" s="2">
        <v>9</v>
      </c>
    </row>
    <row r="2674" spans="1:8" ht="45" x14ac:dyDescent="0.2">
      <c r="A2674" s="25" t="s">
        <v>5367</v>
      </c>
      <c r="B2674" s="25"/>
      <c r="C2674" s="26" t="s">
        <v>5368</v>
      </c>
      <c r="D2674" s="27" t="s">
        <v>21</v>
      </c>
      <c r="E2674" s="28">
        <v>207.48</v>
      </c>
      <c r="F2674" s="28">
        <v>16.59</v>
      </c>
      <c r="G2674" s="28">
        <v>224.07</v>
      </c>
      <c r="H2674" s="2">
        <v>9</v>
      </c>
    </row>
    <row r="2675" spans="1:8" ht="60" x14ac:dyDescent="0.2">
      <c r="A2675" s="25" t="s">
        <v>5369</v>
      </c>
      <c r="B2675" s="25"/>
      <c r="C2675" s="26" t="s">
        <v>5370</v>
      </c>
      <c r="D2675" s="27" t="s">
        <v>21</v>
      </c>
      <c r="E2675" s="28">
        <v>149.88999999999999</v>
      </c>
      <c r="F2675" s="28">
        <v>16.59</v>
      </c>
      <c r="G2675" s="28">
        <v>166.48</v>
      </c>
      <c r="H2675" s="2">
        <v>9</v>
      </c>
    </row>
    <row r="2676" spans="1:8" ht="30" x14ac:dyDescent="0.2">
      <c r="A2676" s="25" t="s">
        <v>5371</v>
      </c>
      <c r="B2676" s="25"/>
      <c r="C2676" s="26" t="s">
        <v>5372</v>
      </c>
      <c r="D2676" s="27" t="s">
        <v>21</v>
      </c>
      <c r="E2676" s="28">
        <v>104.97</v>
      </c>
      <c r="F2676" s="28">
        <v>16.59</v>
      </c>
      <c r="G2676" s="28">
        <v>121.56</v>
      </c>
      <c r="H2676" s="2">
        <v>9</v>
      </c>
    </row>
    <row r="2677" spans="1:8" ht="15" x14ac:dyDescent="0.2">
      <c r="A2677" s="25" t="s">
        <v>5373</v>
      </c>
      <c r="B2677" s="25"/>
      <c r="C2677" s="26" t="s">
        <v>5374</v>
      </c>
      <c r="D2677" s="27"/>
      <c r="E2677" s="28"/>
      <c r="F2677" s="28"/>
      <c r="G2677" s="28"/>
      <c r="H2677" s="2">
        <v>5</v>
      </c>
    </row>
    <row r="2678" spans="1:8" ht="45" x14ac:dyDescent="0.2">
      <c r="A2678" s="25" t="s">
        <v>5375</v>
      </c>
      <c r="B2678" s="25"/>
      <c r="C2678" s="26" t="s">
        <v>5376</v>
      </c>
      <c r="D2678" s="27" t="s">
        <v>21</v>
      </c>
      <c r="E2678" s="28">
        <v>36.61</v>
      </c>
      <c r="F2678" s="28">
        <v>12.44</v>
      </c>
      <c r="G2678" s="28">
        <v>49.05</v>
      </c>
      <c r="H2678" s="2">
        <v>9</v>
      </c>
    </row>
    <row r="2679" spans="1:8" ht="15" x14ac:dyDescent="0.2">
      <c r="A2679" s="25" t="s">
        <v>5377</v>
      </c>
      <c r="B2679" s="25"/>
      <c r="C2679" s="26" t="s">
        <v>5378</v>
      </c>
      <c r="D2679" s="27"/>
      <c r="E2679" s="28"/>
      <c r="F2679" s="28"/>
      <c r="G2679" s="28"/>
      <c r="H2679" s="2">
        <v>5</v>
      </c>
    </row>
    <row r="2680" spans="1:8" ht="30" x14ac:dyDescent="0.2">
      <c r="A2680" s="25" t="s">
        <v>5379</v>
      </c>
      <c r="B2680" s="25"/>
      <c r="C2680" s="26" t="s">
        <v>5380</v>
      </c>
      <c r="D2680" s="27" t="s">
        <v>21</v>
      </c>
      <c r="E2680" s="28">
        <v>0.38</v>
      </c>
      <c r="F2680" s="28">
        <v>16.59</v>
      </c>
      <c r="G2680" s="28">
        <v>16.97</v>
      </c>
      <c r="H2680" s="2">
        <v>9</v>
      </c>
    </row>
    <row r="2681" spans="1:8" ht="45" x14ac:dyDescent="0.2">
      <c r="A2681" s="25" t="s">
        <v>5381</v>
      </c>
      <c r="B2681" s="25"/>
      <c r="C2681" s="26" t="s">
        <v>5382</v>
      </c>
      <c r="D2681" s="27" t="s">
        <v>21</v>
      </c>
      <c r="E2681" s="28">
        <v>6.46</v>
      </c>
      <c r="F2681" s="28">
        <v>3.37</v>
      </c>
      <c r="G2681" s="28">
        <v>9.83</v>
      </c>
      <c r="H2681" s="2">
        <v>9</v>
      </c>
    </row>
    <row r="2682" spans="1:8" ht="15" x14ac:dyDescent="0.2">
      <c r="A2682" s="25" t="s">
        <v>5383</v>
      </c>
      <c r="B2682" s="25"/>
      <c r="C2682" s="26" t="s">
        <v>5384</v>
      </c>
      <c r="D2682" s="27" t="s">
        <v>21</v>
      </c>
      <c r="E2682" s="28"/>
      <c r="F2682" s="28">
        <v>16.59</v>
      </c>
      <c r="G2682" s="28">
        <v>16.59</v>
      </c>
      <c r="H2682" s="2">
        <v>9</v>
      </c>
    </row>
    <row r="2683" spans="1:8" ht="15" x14ac:dyDescent="0.2">
      <c r="A2683" s="25" t="s">
        <v>5385</v>
      </c>
      <c r="B2683" s="25"/>
      <c r="C2683" s="26" t="s">
        <v>5386</v>
      </c>
      <c r="D2683" s="27" t="s">
        <v>21</v>
      </c>
      <c r="E2683" s="28"/>
      <c r="F2683" s="28">
        <v>3.37</v>
      </c>
      <c r="G2683" s="28">
        <v>3.37</v>
      </c>
      <c r="H2683" s="2">
        <v>9</v>
      </c>
    </row>
    <row r="2684" spans="1:8" ht="15" x14ac:dyDescent="0.2">
      <c r="A2684" s="25" t="s">
        <v>5387</v>
      </c>
      <c r="B2684" s="25"/>
      <c r="C2684" s="26" t="s">
        <v>5388</v>
      </c>
      <c r="D2684" s="27"/>
      <c r="E2684" s="28"/>
      <c r="F2684" s="28"/>
      <c r="G2684" s="28"/>
      <c r="H2684" s="2">
        <v>5</v>
      </c>
    </row>
    <row r="2685" spans="1:8" ht="45" x14ac:dyDescent="0.2">
      <c r="A2685" s="25" t="s">
        <v>5389</v>
      </c>
      <c r="B2685" s="25"/>
      <c r="C2685" s="26" t="s">
        <v>5390</v>
      </c>
      <c r="D2685" s="27" t="s">
        <v>21</v>
      </c>
      <c r="E2685" s="28">
        <v>334.55</v>
      </c>
      <c r="F2685" s="28">
        <v>16.59</v>
      </c>
      <c r="G2685" s="28">
        <v>351.14</v>
      </c>
      <c r="H2685" s="2">
        <v>9</v>
      </c>
    </row>
    <row r="2686" spans="1:8" ht="45" x14ac:dyDescent="0.2">
      <c r="A2686" s="25" t="s">
        <v>5391</v>
      </c>
      <c r="B2686" s="25"/>
      <c r="C2686" s="26" t="s">
        <v>5392</v>
      </c>
      <c r="D2686" s="27" t="s">
        <v>21</v>
      </c>
      <c r="E2686" s="28">
        <v>265.83999999999997</v>
      </c>
      <c r="F2686" s="28">
        <v>12.44</v>
      </c>
      <c r="G2686" s="28">
        <v>278.27999999999997</v>
      </c>
      <c r="H2686" s="2">
        <v>9</v>
      </c>
    </row>
    <row r="2687" spans="1:8" ht="45" x14ac:dyDescent="0.2">
      <c r="A2687" s="25" t="s">
        <v>5393</v>
      </c>
      <c r="B2687" s="25"/>
      <c r="C2687" s="26" t="s">
        <v>5394</v>
      </c>
      <c r="D2687" s="27" t="s">
        <v>21</v>
      </c>
      <c r="E2687" s="28">
        <v>148.06</v>
      </c>
      <c r="F2687" s="28">
        <v>16.59</v>
      </c>
      <c r="G2687" s="28">
        <v>164.65</v>
      </c>
      <c r="H2687" s="2">
        <v>9</v>
      </c>
    </row>
    <row r="2688" spans="1:8" ht="45" x14ac:dyDescent="0.2">
      <c r="A2688" s="25" t="s">
        <v>5395</v>
      </c>
      <c r="B2688" s="25"/>
      <c r="C2688" s="26" t="s">
        <v>5396</v>
      </c>
      <c r="D2688" s="27" t="s">
        <v>21</v>
      </c>
      <c r="E2688" s="28">
        <v>261.99</v>
      </c>
      <c r="F2688" s="28">
        <v>12.44</v>
      </c>
      <c r="G2688" s="28">
        <v>274.43</v>
      </c>
      <c r="H2688" s="2">
        <v>9</v>
      </c>
    </row>
    <row r="2689" spans="1:8" ht="30" x14ac:dyDescent="0.2">
      <c r="A2689" s="25" t="s">
        <v>5397</v>
      </c>
      <c r="B2689" s="25"/>
      <c r="C2689" s="26" t="s">
        <v>5398</v>
      </c>
      <c r="D2689" s="27" t="s">
        <v>21</v>
      </c>
      <c r="E2689" s="28">
        <v>28.94</v>
      </c>
      <c r="F2689" s="28">
        <v>12.44</v>
      </c>
      <c r="G2689" s="28">
        <v>41.38</v>
      </c>
      <c r="H2689" s="2">
        <v>9</v>
      </c>
    </row>
    <row r="2690" spans="1:8" ht="45" x14ac:dyDescent="0.2">
      <c r="A2690" s="25" t="s">
        <v>5399</v>
      </c>
      <c r="B2690" s="25"/>
      <c r="C2690" s="26" t="s">
        <v>5400</v>
      </c>
      <c r="D2690" s="27" t="s">
        <v>21</v>
      </c>
      <c r="E2690" s="28">
        <v>54.92</v>
      </c>
      <c r="F2690" s="28">
        <v>20.74</v>
      </c>
      <c r="G2690" s="28">
        <v>75.66</v>
      </c>
      <c r="H2690" s="2">
        <v>9</v>
      </c>
    </row>
    <row r="2691" spans="1:8" ht="15" x14ac:dyDescent="0.2">
      <c r="A2691" s="25" t="s">
        <v>5401</v>
      </c>
      <c r="B2691" s="25"/>
      <c r="C2691" s="26" t="s">
        <v>5402</v>
      </c>
      <c r="D2691" s="27"/>
      <c r="E2691" s="28"/>
      <c r="F2691" s="28"/>
      <c r="G2691" s="28"/>
      <c r="H2691" s="2">
        <v>2</v>
      </c>
    </row>
    <row r="2692" spans="1:8" ht="15" x14ac:dyDescent="0.2">
      <c r="A2692" s="25" t="s">
        <v>5403</v>
      </c>
      <c r="B2692" s="25"/>
      <c r="C2692" s="26" t="s">
        <v>5404</v>
      </c>
      <c r="D2692" s="27"/>
      <c r="E2692" s="28"/>
      <c r="F2692" s="28"/>
      <c r="G2692" s="28"/>
      <c r="H2692" s="2">
        <v>5</v>
      </c>
    </row>
    <row r="2693" spans="1:8" ht="30" x14ac:dyDescent="0.2">
      <c r="A2693" s="25" t="s">
        <v>5405</v>
      </c>
      <c r="B2693" s="25"/>
      <c r="C2693" s="26" t="s">
        <v>5406</v>
      </c>
      <c r="D2693" s="27" t="s">
        <v>21</v>
      </c>
      <c r="E2693" s="28">
        <v>86.97</v>
      </c>
      <c r="F2693" s="28">
        <v>10.37</v>
      </c>
      <c r="G2693" s="28">
        <v>97.34</v>
      </c>
      <c r="H2693" s="2">
        <v>9</v>
      </c>
    </row>
    <row r="2694" spans="1:8" ht="30" x14ac:dyDescent="0.2">
      <c r="A2694" s="25" t="s">
        <v>5407</v>
      </c>
      <c r="B2694" s="25"/>
      <c r="C2694" s="26" t="s">
        <v>5408</v>
      </c>
      <c r="D2694" s="27" t="s">
        <v>21</v>
      </c>
      <c r="E2694" s="28">
        <v>133.83000000000001</v>
      </c>
      <c r="F2694" s="28">
        <v>10.37</v>
      </c>
      <c r="G2694" s="28">
        <v>144.19999999999999</v>
      </c>
      <c r="H2694" s="2">
        <v>9</v>
      </c>
    </row>
    <row r="2695" spans="1:8" ht="15" x14ac:dyDescent="0.2">
      <c r="A2695" s="25" t="s">
        <v>5409</v>
      </c>
      <c r="B2695" s="25"/>
      <c r="C2695" s="26" t="s">
        <v>5410</v>
      </c>
      <c r="D2695" s="27" t="s">
        <v>21</v>
      </c>
      <c r="E2695" s="28">
        <v>72.790000000000006</v>
      </c>
      <c r="F2695" s="28">
        <v>10.37</v>
      </c>
      <c r="G2695" s="28">
        <v>83.16</v>
      </c>
      <c r="H2695" s="2">
        <v>9</v>
      </c>
    </row>
    <row r="2696" spans="1:8" ht="15" x14ac:dyDescent="0.2">
      <c r="A2696" s="25" t="s">
        <v>5411</v>
      </c>
      <c r="B2696" s="25"/>
      <c r="C2696" s="26" t="s">
        <v>5412</v>
      </c>
      <c r="D2696" s="27" t="s">
        <v>21</v>
      </c>
      <c r="E2696" s="28">
        <v>50.12</v>
      </c>
      <c r="F2696" s="28">
        <v>10.37</v>
      </c>
      <c r="G2696" s="28">
        <v>60.49</v>
      </c>
      <c r="H2696" s="2">
        <v>9</v>
      </c>
    </row>
    <row r="2697" spans="1:8" ht="15" x14ac:dyDescent="0.2">
      <c r="A2697" s="25" t="s">
        <v>5413</v>
      </c>
      <c r="B2697" s="25"/>
      <c r="C2697" s="26" t="s">
        <v>5414</v>
      </c>
      <c r="D2697" s="27" t="s">
        <v>21</v>
      </c>
      <c r="E2697" s="28">
        <v>4.96</v>
      </c>
      <c r="F2697" s="28">
        <v>10.37</v>
      </c>
      <c r="G2697" s="28">
        <v>15.33</v>
      </c>
      <c r="H2697" s="2">
        <v>9</v>
      </c>
    </row>
    <row r="2698" spans="1:8" ht="30" x14ac:dyDescent="0.2">
      <c r="A2698" s="25" t="s">
        <v>5415</v>
      </c>
      <c r="B2698" s="25"/>
      <c r="C2698" s="26" t="s">
        <v>5416</v>
      </c>
      <c r="D2698" s="27" t="s">
        <v>21</v>
      </c>
      <c r="E2698" s="28">
        <v>11.86</v>
      </c>
      <c r="F2698" s="28">
        <v>10.37</v>
      </c>
      <c r="G2698" s="28">
        <v>22.23</v>
      </c>
      <c r="H2698" s="2">
        <v>9</v>
      </c>
    </row>
    <row r="2699" spans="1:8" ht="30" x14ac:dyDescent="0.2">
      <c r="A2699" s="25" t="s">
        <v>5417</v>
      </c>
      <c r="B2699" s="25"/>
      <c r="C2699" s="26" t="s">
        <v>5418</v>
      </c>
      <c r="D2699" s="27" t="s">
        <v>21</v>
      </c>
      <c r="E2699" s="28">
        <v>12.44</v>
      </c>
      <c r="F2699" s="28">
        <v>10.37</v>
      </c>
      <c r="G2699" s="28">
        <v>22.81</v>
      </c>
      <c r="H2699" s="2">
        <v>9</v>
      </c>
    </row>
    <row r="2700" spans="1:8" ht="30" x14ac:dyDescent="0.2">
      <c r="A2700" s="25" t="s">
        <v>5419</v>
      </c>
      <c r="B2700" s="25"/>
      <c r="C2700" s="26" t="s">
        <v>5420</v>
      </c>
      <c r="D2700" s="27" t="s">
        <v>21</v>
      </c>
      <c r="E2700" s="28">
        <v>15.08</v>
      </c>
      <c r="F2700" s="28">
        <v>10.37</v>
      </c>
      <c r="G2700" s="28">
        <v>25.45</v>
      </c>
      <c r="H2700" s="2">
        <v>9</v>
      </c>
    </row>
    <row r="2701" spans="1:8" ht="15" x14ac:dyDescent="0.2">
      <c r="A2701" s="25" t="s">
        <v>5421</v>
      </c>
      <c r="B2701" s="25"/>
      <c r="C2701" s="26" t="s">
        <v>5422</v>
      </c>
      <c r="D2701" s="27"/>
      <c r="E2701" s="28"/>
      <c r="F2701" s="28"/>
      <c r="G2701" s="28"/>
      <c r="H2701" s="2">
        <v>5</v>
      </c>
    </row>
    <row r="2702" spans="1:8" ht="30" x14ac:dyDescent="0.2">
      <c r="A2702" s="25" t="s">
        <v>5423</v>
      </c>
      <c r="B2702" s="25"/>
      <c r="C2702" s="26" t="s">
        <v>5424</v>
      </c>
      <c r="D2702" s="27" t="s">
        <v>21</v>
      </c>
      <c r="E2702" s="28">
        <v>5.89</v>
      </c>
      <c r="F2702" s="28">
        <v>10.37</v>
      </c>
      <c r="G2702" s="28">
        <v>16.260000000000002</v>
      </c>
      <c r="H2702" s="2">
        <v>9</v>
      </c>
    </row>
    <row r="2703" spans="1:8" ht="30" x14ac:dyDescent="0.2">
      <c r="A2703" s="25" t="s">
        <v>5425</v>
      </c>
      <c r="B2703" s="25"/>
      <c r="C2703" s="26" t="s">
        <v>5426</v>
      </c>
      <c r="D2703" s="27" t="s">
        <v>21</v>
      </c>
      <c r="E2703" s="28">
        <v>15.73</v>
      </c>
      <c r="F2703" s="28">
        <v>10.37</v>
      </c>
      <c r="G2703" s="28">
        <v>26.1</v>
      </c>
      <c r="H2703" s="2">
        <v>9</v>
      </c>
    </row>
    <row r="2704" spans="1:8" ht="30" x14ac:dyDescent="0.2">
      <c r="A2704" s="25" t="s">
        <v>5427</v>
      </c>
      <c r="B2704" s="25"/>
      <c r="C2704" s="26" t="s">
        <v>5428</v>
      </c>
      <c r="D2704" s="27" t="s">
        <v>21</v>
      </c>
      <c r="E2704" s="28">
        <v>5.53</v>
      </c>
      <c r="F2704" s="28">
        <v>10.37</v>
      </c>
      <c r="G2704" s="28">
        <v>15.9</v>
      </c>
      <c r="H2704" s="2">
        <v>9</v>
      </c>
    </row>
    <row r="2705" spans="1:8" ht="30" x14ac:dyDescent="0.2">
      <c r="A2705" s="25" t="s">
        <v>5429</v>
      </c>
      <c r="B2705" s="25"/>
      <c r="C2705" s="26" t="s">
        <v>5430</v>
      </c>
      <c r="D2705" s="27" t="s">
        <v>21</v>
      </c>
      <c r="E2705" s="28">
        <v>8.07</v>
      </c>
      <c r="F2705" s="28">
        <v>10.37</v>
      </c>
      <c r="G2705" s="28">
        <v>18.440000000000001</v>
      </c>
      <c r="H2705" s="2">
        <v>9</v>
      </c>
    </row>
    <row r="2706" spans="1:8" ht="30" x14ac:dyDescent="0.2">
      <c r="A2706" s="25" t="s">
        <v>5431</v>
      </c>
      <c r="B2706" s="25"/>
      <c r="C2706" s="26" t="s">
        <v>5432</v>
      </c>
      <c r="D2706" s="27" t="s">
        <v>21</v>
      </c>
      <c r="E2706" s="28">
        <v>14.04</v>
      </c>
      <c r="F2706" s="28">
        <v>10.37</v>
      </c>
      <c r="G2706" s="28">
        <v>24.41</v>
      </c>
      <c r="H2706" s="2">
        <v>9</v>
      </c>
    </row>
    <row r="2707" spans="1:8" ht="30" x14ac:dyDescent="0.2">
      <c r="A2707" s="25" t="s">
        <v>5433</v>
      </c>
      <c r="B2707" s="25"/>
      <c r="C2707" s="26" t="s">
        <v>5434</v>
      </c>
      <c r="D2707" s="27" t="s">
        <v>21</v>
      </c>
      <c r="E2707" s="28">
        <v>17.02</v>
      </c>
      <c r="F2707" s="28">
        <v>10.37</v>
      </c>
      <c r="G2707" s="28">
        <v>27.39</v>
      </c>
      <c r="H2707" s="2">
        <v>9</v>
      </c>
    </row>
    <row r="2708" spans="1:8" ht="15" x14ac:dyDescent="0.2">
      <c r="A2708" s="25" t="s">
        <v>5435</v>
      </c>
      <c r="B2708" s="25"/>
      <c r="C2708" s="26" t="s">
        <v>5436</v>
      </c>
      <c r="D2708" s="27"/>
      <c r="E2708" s="28"/>
      <c r="F2708" s="28"/>
      <c r="G2708" s="28"/>
      <c r="H2708" s="2">
        <v>5</v>
      </c>
    </row>
    <row r="2709" spans="1:8" ht="30" x14ac:dyDescent="0.2">
      <c r="A2709" s="25" t="s">
        <v>5437</v>
      </c>
      <c r="B2709" s="25"/>
      <c r="C2709" s="26" t="s">
        <v>5438</v>
      </c>
      <c r="D2709" s="27" t="s">
        <v>21</v>
      </c>
      <c r="E2709" s="28">
        <v>10.8</v>
      </c>
      <c r="F2709" s="28">
        <v>10.37</v>
      </c>
      <c r="G2709" s="28">
        <v>21.17</v>
      </c>
      <c r="H2709" s="2">
        <v>9</v>
      </c>
    </row>
    <row r="2710" spans="1:8" ht="30" x14ac:dyDescent="0.2">
      <c r="A2710" s="25" t="s">
        <v>5439</v>
      </c>
      <c r="B2710" s="25"/>
      <c r="C2710" s="26" t="s">
        <v>5440</v>
      </c>
      <c r="D2710" s="27" t="s">
        <v>21</v>
      </c>
      <c r="E2710" s="28">
        <v>15.15</v>
      </c>
      <c r="F2710" s="28">
        <v>10.37</v>
      </c>
      <c r="G2710" s="28">
        <v>25.52</v>
      </c>
      <c r="H2710" s="2">
        <v>9</v>
      </c>
    </row>
    <row r="2711" spans="1:8" ht="30" x14ac:dyDescent="0.2">
      <c r="A2711" s="25" t="s">
        <v>5441</v>
      </c>
      <c r="B2711" s="25"/>
      <c r="C2711" s="26" t="s">
        <v>5442</v>
      </c>
      <c r="D2711" s="27" t="s">
        <v>21</v>
      </c>
      <c r="E2711" s="28">
        <v>13.47</v>
      </c>
      <c r="F2711" s="28">
        <v>10.37</v>
      </c>
      <c r="G2711" s="28">
        <v>23.84</v>
      </c>
      <c r="H2711" s="2">
        <v>9</v>
      </c>
    </row>
    <row r="2712" spans="1:8" ht="30" x14ac:dyDescent="0.2">
      <c r="A2712" s="25" t="s">
        <v>5443</v>
      </c>
      <c r="B2712" s="25"/>
      <c r="C2712" s="26" t="s">
        <v>5444</v>
      </c>
      <c r="D2712" s="27" t="s">
        <v>21</v>
      </c>
      <c r="E2712" s="28">
        <v>17.79</v>
      </c>
      <c r="F2712" s="28">
        <v>10.37</v>
      </c>
      <c r="G2712" s="28">
        <v>28.16</v>
      </c>
      <c r="H2712" s="2">
        <v>9</v>
      </c>
    </row>
    <row r="2713" spans="1:8" ht="30" x14ac:dyDescent="0.2">
      <c r="A2713" s="25" t="s">
        <v>5445</v>
      </c>
      <c r="B2713" s="25"/>
      <c r="C2713" s="26" t="s">
        <v>5446</v>
      </c>
      <c r="D2713" s="27"/>
      <c r="E2713" s="28"/>
      <c r="F2713" s="28"/>
      <c r="G2713" s="28"/>
      <c r="H2713" s="2">
        <v>5</v>
      </c>
    </row>
    <row r="2714" spans="1:8" ht="30" x14ac:dyDescent="0.2">
      <c r="A2714" s="25" t="s">
        <v>5447</v>
      </c>
      <c r="B2714" s="25"/>
      <c r="C2714" s="26" t="s">
        <v>5448</v>
      </c>
      <c r="D2714" s="27" t="s">
        <v>21</v>
      </c>
      <c r="E2714" s="28">
        <v>12.69</v>
      </c>
      <c r="F2714" s="28">
        <v>10.37</v>
      </c>
      <c r="G2714" s="28">
        <v>23.06</v>
      </c>
      <c r="H2714" s="2">
        <v>9</v>
      </c>
    </row>
    <row r="2715" spans="1:8" ht="15" x14ac:dyDescent="0.2">
      <c r="A2715" s="25" t="s">
        <v>5449</v>
      </c>
      <c r="B2715" s="25"/>
      <c r="C2715" s="26" t="s">
        <v>5450</v>
      </c>
      <c r="D2715" s="27" t="s">
        <v>21</v>
      </c>
      <c r="E2715" s="28">
        <v>12.07</v>
      </c>
      <c r="F2715" s="28">
        <v>10.37</v>
      </c>
      <c r="G2715" s="28">
        <v>22.44</v>
      </c>
      <c r="H2715" s="2">
        <v>9</v>
      </c>
    </row>
    <row r="2716" spans="1:8" ht="15" x14ac:dyDescent="0.2">
      <c r="A2716" s="25" t="s">
        <v>5451</v>
      </c>
      <c r="B2716" s="25"/>
      <c r="C2716" s="26" t="s">
        <v>5452</v>
      </c>
      <c r="D2716" s="27" t="s">
        <v>21</v>
      </c>
      <c r="E2716" s="28">
        <v>78.95</v>
      </c>
      <c r="F2716" s="28">
        <v>10.37</v>
      </c>
      <c r="G2716" s="28">
        <v>89.32</v>
      </c>
      <c r="H2716" s="2">
        <v>9</v>
      </c>
    </row>
    <row r="2717" spans="1:8" ht="30" x14ac:dyDescent="0.2">
      <c r="A2717" s="25" t="s">
        <v>5453</v>
      </c>
      <c r="B2717" s="25"/>
      <c r="C2717" s="26" t="s">
        <v>5454</v>
      </c>
      <c r="D2717" s="27" t="s">
        <v>21</v>
      </c>
      <c r="E2717" s="28">
        <v>180.56</v>
      </c>
      <c r="F2717" s="28">
        <v>12.44</v>
      </c>
      <c r="G2717" s="28">
        <v>193</v>
      </c>
      <c r="H2717" s="2">
        <v>9</v>
      </c>
    </row>
    <row r="2718" spans="1:8" ht="15" x14ac:dyDescent="0.2">
      <c r="A2718" s="25" t="s">
        <v>5455</v>
      </c>
      <c r="B2718" s="25"/>
      <c r="C2718" s="26" t="s">
        <v>5456</v>
      </c>
      <c r="D2718" s="27" t="s">
        <v>131</v>
      </c>
      <c r="E2718" s="28">
        <v>82.65</v>
      </c>
      <c r="F2718" s="28">
        <v>12.44</v>
      </c>
      <c r="G2718" s="28">
        <v>95.09</v>
      </c>
      <c r="H2718" s="2">
        <v>9</v>
      </c>
    </row>
    <row r="2719" spans="1:8" ht="30" x14ac:dyDescent="0.2">
      <c r="A2719" s="25" t="s">
        <v>5457</v>
      </c>
      <c r="B2719" s="25"/>
      <c r="C2719" s="26" t="s">
        <v>5458</v>
      </c>
      <c r="D2719" s="27" t="s">
        <v>21</v>
      </c>
      <c r="E2719" s="28">
        <v>11.79</v>
      </c>
      <c r="F2719" s="28">
        <v>10.37</v>
      </c>
      <c r="G2719" s="28">
        <v>22.16</v>
      </c>
      <c r="H2719" s="2">
        <v>9</v>
      </c>
    </row>
    <row r="2720" spans="1:8" ht="30" x14ac:dyDescent="0.2">
      <c r="A2720" s="25" t="s">
        <v>5459</v>
      </c>
      <c r="B2720" s="25"/>
      <c r="C2720" s="26" t="s">
        <v>5460</v>
      </c>
      <c r="D2720" s="27" t="s">
        <v>21</v>
      </c>
      <c r="E2720" s="28">
        <v>40.35</v>
      </c>
      <c r="F2720" s="28">
        <v>10.37</v>
      </c>
      <c r="G2720" s="28">
        <v>50.72</v>
      </c>
      <c r="H2720" s="2">
        <v>9</v>
      </c>
    </row>
    <row r="2721" spans="1:8" ht="15" x14ac:dyDescent="0.2">
      <c r="A2721" s="25" t="s">
        <v>5461</v>
      </c>
      <c r="B2721" s="25"/>
      <c r="C2721" s="26" t="s">
        <v>5462</v>
      </c>
      <c r="D2721" s="27"/>
      <c r="E2721" s="28"/>
      <c r="F2721" s="28"/>
      <c r="G2721" s="28"/>
      <c r="H2721" s="2">
        <v>5</v>
      </c>
    </row>
    <row r="2722" spans="1:8" ht="30" x14ac:dyDescent="0.2">
      <c r="A2722" s="25" t="s">
        <v>5463</v>
      </c>
      <c r="B2722" s="25"/>
      <c r="C2722" s="26" t="s">
        <v>5464</v>
      </c>
      <c r="D2722" s="27" t="s">
        <v>21</v>
      </c>
      <c r="E2722" s="28">
        <v>36.32</v>
      </c>
      <c r="F2722" s="28">
        <v>10.37</v>
      </c>
      <c r="G2722" s="28">
        <v>46.69</v>
      </c>
      <c r="H2722" s="2">
        <v>9</v>
      </c>
    </row>
    <row r="2723" spans="1:8" ht="30" x14ac:dyDescent="0.2">
      <c r="A2723" s="25" t="s">
        <v>5465</v>
      </c>
      <c r="B2723" s="25"/>
      <c r="C2723" s="26" t="s">
        <v>5466</v>
      </c>
      <c r="D2723" s="27" t="s">
        <v>21</v>
      </c>
      <c r="E2723" s="28">
        <v>16.600000000000001</v>
      </c>
      <c r="F2723" s="28">
        <v>10.37</v>
      </c>
      <c r="G2723" s="28">
        <v>26.97</v>
      </c>
      <c r="H2723" s="2">
        <v>9</v>
      </c>
    </row>
    <row r="2724" spans="1:8" ht="30" x14ac:dyDescent="0.2">
      <c r="A2724" s="25" t="s">
        <v>5467</v>
      </c>
      <c r="B2724" s="25"/>
      <c r="C2724" s="26" t="s">
        <v>5468</v>
      </c>
      <c r="D2724" s="27" t="s">
        <v>21</v>
      </c>
      <c r="E2724" s="28">
        <v>78.48</v>
      </c>
      <c r="F2724" s="28">
        <v>10.37</v>
      </c>
      <c r="G2724" s="28">
        <v>88.85</v>
      </c>
      <c r="H2724" s="2">
        <v>9</v>
      </c>
    </row>
    <row r="2725" spans="1:8" ht="30" x14ac:dyDescent="0.2">
      <c r="A2725" s="25" t="s">
        <v>5469</v>
      </c>
      <c r="B2725" s="25"/>
      <c r="C2725" s="26" t="s">
        <v>5470</v>
      </c>
      <c r="D2725" s="27" t="s">
        <v>21</v>
      </c>
      <c r="E2725" s="28">
        <v>57.68</v>
      </c>
      <c r="F2725" s="28">
        <v>10.37</v>
      </c>
      <c r="G2725" s="28">
        <v>68.05</v>
      </c>
      <c r="H2725" s="2">
        <v>9</v>
      </c>
    </row>
    <row r="2726" spans="1:8" ht="30" x14ac:dyDescent="0.2">
      <c r="A2726" s="25" t="s">
        <v>5471</v>
      </c>
      <c r="B2726" s="25"/>
      <c r="C2726" s="26" t="s">
        <v>5472</v>
      </c>
      <c r="D2726" s="27" t="s">
        <v>21</v>
      </c>
      <c r="E2726" s="28">
        <v>124.02</v>
      </c>
      <c r="F2726" s="28">
        <v>10.37</v>
      </c>
      <c r="G2726" s="28">
        <v>134.38999999999999</v>
      </c>
      <c r="H2726" s="2">
        <v>9</v>
      </c>
    </row>
    <row r="2727" spans="1:8" ht="15" x14ac:dyDescent="0.2">
      <c r="A2727" s="25" t="s">
        <v>5473</v>
      </c>
      <c r="B2727" s="25"/>
      <c r="C2727" s="26" t="s">
        <v>5474</v>
      </c>
      <c r="D2727" s="27" t="s">
        <v>21</v>
      </c>
      <c r="E2727" s="28">
        <v>17.649999999999999</v>
      </c>
      <c r="F2727" s="28">
        <v>41.47</v>
      </c>
      <c r="G2727" s="28">
        <v>59.12</v>
      </c>
      <c r="H2727" s="2">
        <v>9</v>
      </c>
    </row>
    <row r="2728" spans="1:8" ht="15" x14ac:dyDescent="0.2">
      <c r="A2728" s="25" t="s">
        <v>5475</v>
      </c>
      <c r="B2728" s="25"/>
      <c r="C2728" s="26" t="s">
        <v>5476</v>
      </c>
      <c r="D2728" s="27" t="s">
        <v>21</v>
      </c>
      <c r="E2728" s="28">
        <v>22.26</v>
      </c>
      <c r="F2728" s="28">
        <v>4.1500000000000004</v>
      </c>
      <c r="G2728" s="28">
        <v>26.41</v>
      </c>
      <c r="H2728" s="2">
        <v>9</v>
      </c>
    </row>
    <row r="2729" spans="1:8" ht="30" x14ac:dyDescent="0.2">
      <c r="A2729" s="25" t="s">
        <v>5477</v>
      </c>
      <c r="B2729" s="25"/>
      <c r="C2729" s="26" t="s">
        <v>5478</v>
      </c>
      <c r="D2729" s="27" t="s">
        <v>21</v>
      </c>
      <c r="E2729" s="28">
        <v>29.02</v>
      </c>
      <c r="F2729" s="28">
        <v>4.1500000000000004</v>
      </c>
      <c r="G2729" s="28">
        <v>33.17</v>
      </c>
      <c r="H2729" s="2">
        <v>9</v>
      </c>
    </row>
    <row r="2730" spans="1:8" ht="15" x14ac:dyDescent="0.2">
      <c r="A2730" s="25" t="s">
        <v>5479</v>
      </c>
      <c r="B2730" s="25"/>
      <c r="C2730" s="26" t="s">
        <v>5480</v>
      </c>
      <c r="D2730" s="27" t="s">
        <v>21</v>
      </c>
      <c r="E2730" s="28">
        <v>18.059999999999999</v>
      </c>
      <c r="F2730" s="28">
        <v>4.1500000000000004</v>
      </c>
      <c r="G2730" s="28">
        <v>22.21</v>
      </c>
      <c r="H2730" s="2">
        <v>9</v>
      </c>
    </row>
    <row r="2731" spans="1:8" ht="15" x14ac:dyDescent="0.2">
      <c r="A2731" s="25" t="s">
        <v>5481</v>
      </c>
      <c r="B2731" s="25"/>
      <c r="C2731" s="26" t="s">
        <v>5482</v>
      </c>
      <c r="D2731" s="27" t="s">
        <v>21</v>
      </c>
      <c r="E2731" s="28">
        <v>5.94</v>
      </c>
      <c r="F2731" s="28">
        <v>4.1500000000000004</v>
      </c>
      <c r="G2731" s="28">
        <v>10.09</v>
      </c>
      <c r="H2731" s="2">
        <v>9</v>
      </c>
    </row>
    <row r="2732" spans="1:8" ht="15" x14ac:dyDescent="0.2">
      <c r="A2732" s="25" t="s">
        <v>5483</v>
      </c>
      <c r="B2732" s="25"/>
      <c r="C2732" s="26" t="s">
        <v>5484</v>
      </c>
      <c r="D2732" s="27" t="s">
        <v>131</v>
      </c>
      <c r="E2732" s="28">
        <v>15.81</v>
      </c>
      <c r="F2732" s="28">
        <v>16.59</v>
      </c>
      <c r="G2732" s="28">
        <v>32.4</v>
      </c>
      <c r="H2732" s="2">
        <v>9</v>
      </c>
    </row>
    <row r="2733" spans="1:8" ht="15" x14ac:dyDescent="0.2">
      <c r="A2733" s="25" t="s">
        <v>5485</v>
      </c>
      <c r="B2733" s="25"/>
      <c r="C2733" s="26" t="s">
        <v>5486</v>
      </c>
      <c r="D2733" s="27" t="s">
        <v>21</v>
      </c>
      <c r="E2733" s="28">
        <v>19.98</v>
      </c>
      <c r="F2733" s="28">
        <v>10.37</v>
      </c>
      <c r="G2733" s="28">
        <v>30.35</v>
      </c>
      <c r="H2733" s="2">
        <v>9</v>
      </c>
    </row>
    <row r="2734" spans="1:8" ht="15" x14ac:dyDescent="0.2">
      <c r="A2734" s="25" t="s">
        <v>5487</v>
      </c>
      <c r="B2734" s="25"/>
      <c r="C2734" s="26" t="s">
        <v>5488</v>
      </c>
      <c r="D2734" s="27" t="s">
        <v>21</v>
      </c>
      <c r="E2734" s="28">
        <v>244.01</v>
      </c>
      <c r="F2734" s="28">
        <v>20.74</v>
      </c>
      <c r="G2734" s="28">
        <v>264.75</v>
      </c>
      <c r="H2734" s="2">
        <v>9</v>
      </c>
    </row>
    <row r="2735" spans="1:8" ht="15" x14ac:dyDescent="0.2">
      <c r="A2735" s="25" t="s">
        <v>5489</v>
      </c>
      <c r="B2735" s="25"/>
      <c r="C2735" s="26" t="s">
        <v>5490</v>
      </c>
      <c r="D2735" s="27" t="s">
        <v>21</v>
      </c>
      <c r="E2735" s="28">
        <v>138.05000000000001</v>
      </c>
      <c r="F2735" s="28">
        <v>20.74</v>
      </c>
      <c r="G2735" s="28">
        <v>158.79</v>
      </c>
      <c r="H2735" s="2">
        <v>9</v>
      </c>
    </row>
    <row r="2736" spans="1:8" ht="15" x14ac:dyDescent="0.2">
      <c r="A2736" s="25" t="s">
        <v>5491</v>
      </c>
      <c r="B2736" s="25"/>
      <c r="C2736" s="26" t="s">
        <v>5492</v>
      </c>
      <c r="D2736" s="27" t="s">
        <v>21</v>
      </c>
      <c r="E2736" s="28">
        <v>175.52</v>
      </c>
      <c r="F2736" s="28">
        <v>20.74</v>
      </c>
      <c r="G2736" s="28">
        <v>196.26</v>
      </c>
      <c r="H2736" s="2">
        <v>9</v>
      </c>
    </row>
    <row r="2737" spans="1:8" ht="15" x14ac:dyDescent="0.2">
      <c r="A2737" s="25" t="s">
        <v>5493</v>
      </c>
      <c r="B2737" s="25"/>
      <c r="C2737" s="26" t="s">
        <v>5494</v>
      </c>
      <c r="D2737" s="27" t="s">
        <v>21</v>
      </c>
      <c r="E2737" s="28">
        <v>49.31</v>
      </c>
      <c r="F2737" s="28">
        <v>10.37</v>
      </c>
      <c r="G2737" s="28">
        <v>59.68</v>
      </c>
      <c r="H2737" s="2">
        <v>9</v>
      </c>
    </row>
    <row r="2738" spans="1:8" ht="30" x14ac:dyDescent="0.2">
      <c r="A2738" s="25" t="s">
        <v>5495</v>
      </c>
      <c r="B2738" s="25"/>
      <c r="C2738" s="26" t="s">
        <v>5496</v>
      </c>
      <c r="D2738" s="27" t="s">
        <v>21</v>
      </c>
      <c r="E2738" s="28">
        <v>3.32</v>
      </c>
      <c r="F2738" s="28">
        <v>8.2899999999999991</v>
      </c>
      <c r="G2738" s="28">
        <v>11.61</v>
      </c>
      <c r="H2738" s="2">
        <v>9</v>
      </c>
    </row>
    <row r="2739" spans="1:8" ht="30" x14ac:dyDescent="0.2">
      <c r="A2739" s="25" t="s">
        <v>5497</v>
      </c>
      <c r="B2739" s="25"/>
      <c r="C2739" s="26" t="s">
        <v>5498</v>
      </c>
      <c r="D2739" s="27" t="s">
        <v>21</v>
      </c>
      <c r="E2739" s="28">
        <v>10.73</v>
      </c>
      <c r="F2739" s="28">
        <v>10.37</v>
      </c>
      <c r="G2739" s="28">
        <v>21.1</v>
      </c>
      <c r="H2739" s="2">
        <v>9</v>
      </c>
    </row>
    <row r="2740" spans="1:8" ht="30" x14ac:dyDescent="0.2">
      <c r="A2740" s="25" t="s">
        <v>5499</v>
      </c>
      <c r="B2740" s="25"/>
      <c r="C2740" s="26" t="s">
        <v>5500</v>
      </c>
      <c r="D2740" s="27" t="s">
        <v>131</v>
      </c>
      <c r="E2740" s="28">
        <v>16.670000000000002</v>
      </c>
      <c r="F2740" s="28">
        <v>20.74</v>
      </c>
      <c r="G2740" s="28">
        <v>37.409999999999997</v>
      </c>
      <c r="H2740" s="2">
        <v>9</v>
      </c>
    </row>
    <row r="2741" spans="1:8" ht="30" x14ac:dyDescent="0.2">
      <c r="A2741" s="25" t="s">
        <v>5501</v>
      </c>
      <c r="B2741" s="25"/>
      <c r="C2741" s="26" t="s">
        <v>5502</v>
      </c>
      <c r="D2741" s="27" t="s">
        <v>21</v>
      </c>
      <c r="E2741" s="28">
        <v>11.06</v>
      </c>
      <c r="F2741" s="28">
        <v>10.37</v>
      </c>
      <c r="G2741" s="28">
        <v>21.43</v>
      </c>
      <c r="H2741" s="2">
        <v>9</v>
      </c>
    </row>
    <row r="2742" spans="1:8" ht="30" x14ac:dyDescent="0.2">
      <c r="A2742" s="25" t="s">
        <v>5503</v>
      </c>
      <c r="B2742" s="25"/>
      <c r="C2742" s="26" t="s">
        <v>5504</v>
      </c>
      <c r="D2742" s="27" t="s">
        <v>21</v>
      </c>
      <c r="E2742" s="28">
        <v>38.67</v>
      </c>
      <c r="F2742" s="28">
        <v>8.2899999999999991</v>
      </c>
      <c r="G2742" s="28">
        <v>46.96</v>
      </c>
      <c r="H2742" s="2">
        <v>9</v>
      </c>
    </row>
    <row r="2743" spans="1:8" ht="30" x14ac:dyDescent="0.2">
      <c r="A2743" s="25" t="s">
        <v>5505</v>
      </c>
      <c r="B2743" s="25"/>
      <c r="C2743" s="26" t="s">
        <v>5506</v>
      </c>
      <c r="D2743" s="27" t="s">
        <v>21</v>
      </c>
      <c r="E2743" s="28">
        <v>5.0599999999999996</v>
      </c>
      <c r="F2743" s="28">
        <v>10.37</v>
      </c>
      <c r="G2743" s="28">
        <v>15.43</v>
      </c>
      <c r="H2743" s="2">
        <v>9</v>
      </c>
    </row>
    <row r="2744" spans="1:8" ht="30" x14ac:dyDescent="0.2">
      <c r="A2744" s="25" t="s">
        <v>5507</v>
      </c>
      <c r="B2744" s="25"/>
      <c r="C2744" s="26" t="s">
        <v>5508</v>
      </c>
      <c r="D2744" s="27" t="s">
        <v>21</v>
      </c>
      <c r="E2744" s="28">
        <v>48.46</v>
      </c>
      <c r="F2744" s="28">
        <v>2.0699999999999998</v>
      </c>
      <c r="G2744" s="28">
        <v>50.53</v>
      </c>
      <c r="H2744" s="2">
        <v>9</v>
      </c>
    </row>
    <row r="2745" spans="1:8" ht="30" x14ac:dyDescent="0.2">
      <c r="A2745" s="25" t="s">
        <v>5509</v>
      </c>
      <c r="B2745" s="25"/>
      <c r="C2745" s="26" t="s">
        <v>5510</v>
      </c>
      <c r="D2745" s="27" t="s">
        <v>21</v>
      </c>
      <c r="E2745" s="28">
        <v>20.87</v>
      </c>
      <c r="F2745" s="28">
        <v>10.37</v>
      </c>
      <c r="G2745" s="28">
        <v>31.24</v>
      </c>
      <c r="H2745" s="2">
        <v>9</v>
      </c>
    </row>
    <row r="2746" spans="1:8" ht="30" x14ac:dyDescent="0.2">
      <c r="A2746" s="25" t="s">
        <v>5511</v>
      </c>
      <c r="B2746" s="25"/>
      <c r="C2746" s="26" t="s">
        <v>5512</v>
      </c>
      <c r="D2746" s="27" t="s">
        <v>21</v>
      </c>
      <c r="E2746" s="28">
        <v>34.83</v>
      </c>
      <c r="F2746" s="28">
        <v>10.37</v>
      </c>
      <c r="G2746" s="28">
        <v>45.2</v>
      </c>
      <c r="H2746" s="2">
        <v>9</v>
      </c>
    </row>
    <row r="2747" spans="1:8" ht="30" x14ac:dyDescent="0.2">
      <c r="A2747" s="25" t="s">
        <v>5513</v>
      </c>
      <c r="B2747" s="25"/>
      <c r="C2747" s="26" t="s">
        <v>5514</v>
      </c>
      <c r="D2747" s="27" t="s">
        <v>21</v>
      </c>
      <c r="E2747" s="28">
        <v>51.44</v>
      </c>
      <c r="F2747" s="28">
        <v>10.37</v>
      </c>
      <c r="G2747" s="28">
        <v>61.81</v>
      </c>
      <c r="H2747" s="2">
        <v>9</v>
      </c>
    </row>
    <row r="2748" spans="1:8" ht="30" x14ac:dyDescent="0.2">
      <c r="A2748" s="25" t="s">
        <v>5515</v>
      </c>
      <c r="B2748" s="25"/>
      <c r="C2748" s="26" t="s">
        <v>5516</v>
      </c>
      <c r="D2748" s="27" t="s">
        <v>131</v>
      </c>
      <c r="E2748" s="28">
        <v>201.02</v>
      </c>
      <c r="F2748" s="28">
        <v>20.74</v>
      </c>
      <c r="G2748" s="28">
        <v>221.76</v>
      </c>
      <c r="H2748" s="2">
        <v>9</v>
      </c>
    </row>
    <row r="2749" spans="1:8" ht="30" x14ac:dyDescent="0.2">
      <c r="A2749" s="25" t="s">
        <v>5517</v>
      </c>
      <c r="B2749" s="25"/>
      <c r="C2749" s="26" t="s">
        <v>5518</v>
      </c>
      <c r="D2749" s="27" t="s">
        <v>21</v>
      </c>
      <c r="E2749" s="28">
        <v>535.42999999999995</v>
      </c>
      <c r="F2749" s="28">
        <v>41.47</v>
      </c>
      <c r="G2749" s="28">
        <v>576.9</v>
      </c>
      <c r="H2749" s="2">
        <v>9</v>
      </c>
    </row>
    <row r="2750" spans="1:8" ht="30" x14ac:dyDescent="0.2">
      <c r="A2750" s="25" t="s">
        <v>5519</v>
      </c>
      <c r="B2750" s="25"/>
      <c r="C2750" s="26" t="s">
        <v>5520</v>
      </c>
      <c r="D2750" s="27" t="s">
        <v>21</v>
      </c>
      <c r="E2750" s="28">
        <v>371.17</v>
      </c>
      <c r="F2750" s="28">
        <v>41.47</v>
      </c>
      <c r="G2750" s="28">
        <v>412.64</v>
      </c>
      <c r="H2750" s="2">
        <v>9</v>
      </c>
    </row>
    <row r="2751" spans="1:8" ht="15" x14ac:dyDescent="0.2">
      <c r="A2751" s="25" t="s">
        <v>5521</v>
      </c>
      <c r="B2751" s="25"/>
      <c r="C2751" s="26" t="s">
        <v>5522</v>
      </c>
      <c r="D2751" s="27" t="s">
        <v>21</v>
      </c>
      <c r="E2751" s="28">
        <v>1.5</v>
      </c>
      <c r="F2751" s="28">
        <v>1.69</v>
      </c>
      <c r="G2751" s="28">
        <v>3.19</v>
      </c>
      <c r="H2751" s="2">
        <v>9</v>
      </c>
    </row>
    <row r="2752" spans="1:8" ht="30" x14ac:dyDescent="0.2">
      <c r="A2752" s="25" t="s">
        <v>5523</v>
      </c>
      <c r="B2752" s="25"/>
      <c r="C2752" s="26" t="s">
        <v>5524</v>
      </c>
      <c r="D2752" s="27" t="s">
        <v>21</v>
      </c>
      <c r="E2752" s="28">
        <v>6.99</v>
      </c>
      <c r="F2752" s="28">
        <v>10.37</v>
      </c>
      <c r="G2752" s="28">
        <v>17.36</v>
      </c>
      <c r="H2752" s="2">
        <v>9</v>
      </c>
    </row>
    <row r="2753" spans="1:8" ht="30" x14ac:dyDescent="0.2">
      <c r="A2753" s="25" t="s">
        <v>5525</v>
      </c>
      <c r="B2753" s="25"/>
      <c r="C2753" s="26" t="s">
        <v>5526</v>
      </c>
      <c r="D2753" s="27" t="s">
        <v>131</v>
      </c>
      <c r="E2753" s="28">
        <v>9.68</v>
      </c>
      <c r="F2753" s="28">
        <v>20.74</v>
      </c>
      <c r="G2753" s="28">
        <v>30.42</v>
      </c>
      <c r="H2753" s="2">
        <v>9</v>
      </c>
    </row>
    <row r="2754" spans="1:8" ht="30" x14ac:dyDescent="0.2">
      <c r="A2754" s="25" t="s">
        <v>5527</v>
      </c>
      <c r="B2754" s="25"/>
      <c r="C2754" s="26" t="s">
        <v>5528</v>
      </c>
      <c r="D2754" s="27" t="s">
        <v>21</v>
      </c>
      <c r="E2754" s="28">
        <v>19.18</v>
      </c>
      <c r="F2754" s="28">
        <v>4.1500000000000004</v>
      </c>
      <c r="G2754" s="28">
        <v>23.33</v>
      </c>
      <c r="H2754" s="2">
        <v>9</v>
      </c>
    </row>
    <row r="2755" spans="1:8" ht="30" x14ac:dyDescent="0.2">
      <c r="A2755" s="25" t="s">
        <v>5529</v>
      </c>
      <c r="B2755" s="25"/>
      <c r="C2755" s="26" t="s">
        <v>5530</v>
      </c>
      <c r="D2755" s="27" t="s">
        <v>21</v>
      </c>
      <c r="E2755" s="28">
        <v>7</v>
      </c>
      <c r="F2755" s="28">
        <v>10.37</v>
      </c>
      <c r="G2755" s="28">
        <v>17.37</v>
      </c>
      <c r="H2755" s="2">
        <v>9</v>
      </c>
    </row>
    <row r="2756" spans="1:8" ht="30" x14ac:dyDescent="0.2">
      <c r="A2756" s="25" t="s">
        <v>5531</v>
      </c>
      <c r="B2756" s="25"/>
      <c r="C2756" s="26" t="s">
        <v>5532</v>
      </c>
      <c r="D2756" s="27" t="s">
        <v>21</v>
      </c>
      <c r="E2756" s="28">
        <v>5.63</v>
      </c>
      <c r="F2756" s="28">
        <v>10.37</v>
      </c>
      <c r="G2756" s="28">
        <v>16</v>
      </c>
      <c r="H2756" s="2">
        <v>9</v>
      </c>
    </row>
    <row r="2757" spans="1:8" ht="30" x14ac:dyDescent="0.2">
      <c r="A2757" s="25" t="s">
        <v>5533</v>
      </c>
      <c r="B2757" s="25"/>
      <c r="C2757" s="26" t="s">
        <v>5534</v>
      </c>
      <c r="D2757" s="27" t="s">
        <v>131</v>
      </c>
      <c r="E2757" s="28">
        <v>69.3</v>
      </c>
      <c r="F2757" s="28">
        <v>10.37</v>
      </c>
      <c r="G2757" s="28">
        <v>79.67</v>
      </c>
      <c r="H2757" s="2">
        <v>9</v>
      </c>
    </row>
    <row r="2758" spans="1:8" ht="30" x14ac:dyDescent="0.2">
      <c r="A2758" s="25" t="s">
        <v>5535</v>
      </c>
      <c r="B2758" s="25"/>
      <c r="C2758" s="26" t="s">
        <v>5536</v>
      </c>
      <c r="D2758" s="27" t="s">
        <v>21</v>
      </c>
      <c r="E2758" s="28">
        <v>51.51</v>
      </c>
      <c r="F2758" s="28">
        <v>10.37</v>
      </c>
      <c r="G2758" s="28">
        <v>61.88</v>
      </c>
      <c r="H2758" s="2">
        <v>9</v>
      </c>
    </row>
    <row r="2759" spans="1:8" ht="30" x14ac:dyDescent="0.2">
      <c r="A2759" s="25" t="s">
        <v>5537</v>
      </c>
      <c r="B2759" s="25"/>
      <c r="C2759" s="26" t="s">
        <v>5538</v>
      </c>
      <c r="D2759" s="27" t="s">
        <v>21</v>
      </c>
      <c r="E2759" s="28">
        <v>56.82</v>
      </c>
      <c r="F2759" s="28">
        <v>10.37</v>
      </c>
      <c r="G2759" s="28">
        <v>67.19</v>
      </c>
      <c r="H2759" s="2">
        <v>9</v>
      </c>
    </row>
    <row r="2760" spans="1:8" ht="30" x14ac:dyDescent="0.2">
      <c r="A2760" s="25" t="s">
        <v>5539</v>
      </c>
      <c r="B2760" s="25"/>
      <c r="C2760" s="26" t="s">
        <v>5540</v>
      </c>
      <c r="D2760" s="27" t="s">
        <v>21</v>
      </c>
      <c r="E2760" s="28">
        <v>6.06</v>
      </c>
      <c r="F2760" s="28">
        <v>10.37</v>
      </c>
      <c r="G2760" s="28">
        <v>16.43</v>
      </c>
      <c r="H2760" s="2">
        <v>9</v>
      </c>
    </row>
    <row r="2761" spans="1:8" ht="30" x14ac:dyDescent="0.2">
      <c r="A2761" s="25" t="s">
        <v>5541</v>
      </c>
      <c r="B2761" s="25"/>
      <c r="C2761" s="26" t="s">
        <v>5542</v>
      </c>
      <c r="D2761" s="27" t="s">
        <v>21</v>
      </c>
      <c r="E2761" s="28">
        <v>8.3699999999999992</v>
      </c>
      <c r="F2761" s="28">
        <v>10.37</v>
      </c>
      <c r="G2761" s="28">
        <v>18.739999999999998</v>
      </c>
      <c r="H2761" s="2">
        <v>9</v>
      </c>
    </row>
    <row r="2762" spans="1:8" ht="30" x14ac:dyDescent="0.2">
      <c r="A2762" s="25" t="s">
        <v>5543</v>
      </c>
      <c r="B2762" s="25"/>
      <c r="C2762" s="26" t="s">
        <v>5544</v>
      </c>
      <c r="D2762" s="27" t="s">
        <v>21</v>
      </c>
      <c r="E2762" s="28">
        <v>12.06</v>
      </c>
      <c r="F2762" s="28">
        <v>10.37</v>
      </c>
      <c r="G2762" s="28">
        <v>22.43</v>
      </c>
      <c r="H2762" s="2">
        <v>9</v>
      </c>
    </row>
    <row r="2763" spans="1:8" ht="30" x14ac:dyDescent="0.2">
      <c r="A2763" s="25" t="s">
        <v>5545</v>
      </c>
      <c r="B2763" s="25"/>
      <c r="C2763" s="26" t="s">
        <v>5546</v>
      </c>
      <c r="D2763" s="27" t="s">
        <v>21</v>
      </c>
      <c r="E2763" s="28">
        <v>20.010000000000002</v>
      </c>
      <c r="F2763" s="28">
        <v>10.37</v>
      </c>
      <c r="G2763" s="28">
        <v>30.38</v>
      </c>
      <c r="H2763" s="2">
        <v>9</v>
      </c>
    </row>
    <row r="2764" spans="1:8" ht="30" x14ac:dyDescent="0.2">
      <c r="A2764" s="25" t="s">
        <v>5547</v>
      </c>
      <c r="B2764" s="25"/>
      <c r="C2764" s="26" t="s">
        <v>5548</v>
      </c>
      <c r="D2764" s="27" t="s">
        <v>21</v>
      </c>
      <c r="E2764" s="28">
        <v>97.62</v>
      </c>
      <c r="F2764" s="28">
        <v>10.37</v>
      </c>
      <c r="G2764" s="28">
        <v>107.99</v>
      </c>
      <c r="H2764" s="2">
        <v>9</v>
      </c>
    </row>
    <row r="2765" spans="1:8" ht="30" x14ac:dyDescent="0.2">
      <c r="A2765" s="25" t="s">
        <v>5549</v>
      </c>
      <c r="B2765" s="25"/>
      <c r="C2765" s="26" t="s">
        <v>5550</v>
      </c>
      <c r="D2765" s="27" t="s">
        <v>73</v>
      </c>
      <c r="E2765" s="28">
        <v>227.9</v>
      </c>
      <c r="F2765" s="28">
        <v>4.22</v>
      </c>
      <c r="G2765" s="28">
        <v>232.12</v>
      </c>
      <c r="H2765" s="2">
        <v>9</v>
      </c>
    </row>
    <row r="2766" spans="1:8" ht="15" x14ac:dyDescent="0.2">
      <c r="A2766" s="25" t="s">
        <v>5551</v>
      </c>
      <c r="B2766" s="25"/>
      <c r="C2766" s="26" t="s">
        <v>5552</v>
      </c>
      <c r="D2766" s="27"/>
      <c r="E2766" s="28"/>
      <c r="F2766" s="28"/>
      <c r="G2766" s="28"/>
      <c r="H2766" s="2">
        <v>5</v>
      </c>
    </row>
    <row r="2767" spans="1:8" ht="30" x14ac:dyDescent="0.2">
      <c r="A2767" s="25" t="s">
        <v>5553</v>
      </c>
      <c r="B2767" s="25"/>
      <c r="C2767" s="26" t="s">
        <v>5554</v>
      </c>
      <c r="D2767" s="27" t="s">
        <v>21</v>
      </c>
      <c r="E2767" s="28">
        <v>10.58</v>
      </c>
      <c r="F2767" s="28">
        <v>20.74</v>
      </c>
      <c r="G2767" s="28">
        <v>31.32</v>
      </c>
      <c r="H2767" s="2">
        <v>9</v>
      </c>
    </row>
    <row r="2768" spans="1:8" ht="30" x14ac:dyDescent="0.2">
      <c r="A2768" s="25" t="s">
        <v>5555</v>
      </c>
      <c r="B2768" s="25"/>
      <c r="C2768" s="26" t="s">
        <v>5556</v>
      </c>
      <c r="D2768" s="27" t="s">
        <v>21</v>
      </c>
      <c r="E2768" s="28">
        <v>20.95</v>
      </c>
      <c r="F2768" s="28">
        <v>20.74</v>
      </c>
      <c r="G2768" s="28">
        <v>41.69</v>
      </c>
      <c r="H2768" s="2">
        <v>9</v>
      </c>
    </row>
    <row r="2769" spans="1:8" ht="45" x14ac:dyDescent="0.2">
      <c r="A2769" s="25" t="s">
        <v>5557</v>
      </c>
      <c r="B2769" s="25"/>
      <c r="C2769" s="26" t="s">
        <v>5558</v>
      </c>
      <c r="D2769" s="27" t="s">
        <v>21</v>
      </c>
      <c r="E2769" s="28">
        <v>21.04</v>
      </c>
      <c r="F2769" s="28">
        <v>20.74</v>
      </c>
      <c r="G2769" s="28">
        <v>41.78</v>
      </c>
      <c r="H2769" s="2">
        <v>9</v>
      </c>
    </row>
    <row r="2770" spans="1:8" ht="45" x14ac:dyDescent="0.2">
      <c r="A2770" s="25" t="s">
        <v>5559</v>
      </c>
      <c r="B2770" s="25"/>
      <c r="C2770" s="26" t="s">
        <v>5560</v>
      </c>
      <c r="D2770" s="27" t="s">
        <v>21</v>
      </c>
      <c r="E2770" s="28">
        <v>37.950000000000003</v>
      </c>
      <c r="F2770" s="28">
        <v>20.74</v>
      </c>
      <c r="G2770" s="28">
        <v>58.69</v>
      </c>
      <c r="H2770" s="2">
        <v>9</v>
      </c>
    </row>
    <row r="2771" spans="1:8" ht="45" x14ac:dyDescent="0.2">
      <c r="A2771" s="25" t="s">
        <v>5561</v>
      </c>
      <c r="B2771" s="25"/>
      <c r="C2771" s="26" t="s">
        <v>5562</v>
      </c>
      <c r="D2771" s="27" t="s">
        <v>21</v>
      </c>
      <c r="E2771" s="28">
        <v>10.88</v>
      </c>
      <c r="F2771" s="28">
        <v>20.74</v>
      </c>
      <c r="G2771" s="28">
        <v>31.62</v>
      </c>
      <c r="H2771" s="2">
        <v>9</v>
      </c>
    </row>
    <row r="2772" spans="1:8" ht="30" x14ac:dyDescent="0.2">
      <c r="A2772" s="25" t="s">
        <v>5563</v>
      </c>
      <c r="B2772" s="25"/>
      <c r="C2772" s="26" t="s">
        <v>5564</v>
      </c>
      <c r="D2772" s="27" t="s">
        <v>21</v>
      </c>
      <c r="E2772" s="28">
        <v>20.9</v>
      </c>
      <c r="F2772" s="28">
        <v>20.74</v>
      </c>
      <c r="G2772" s="28">
        <v>41.64</v>
      </c>
      <c r="H2772" s="2">
        <v>9</v>
      </c>
    </row>
    <row r="2773" spans="1:8" ht="30" x14ac:dyDescent="0.2">
      <c r="A2773" s="25" t="s">
        <v>5565</v>
      </c>
      <c r="B2773" s="25"/>
      <c r="C2773" s="26" t="s">
        <v>5566</v>
      </c>
      <c r="D2773" s="27" t="s">
        <v>21</v>
      </c>
      <c r="E2773" s="28">
        <v>10.6</v>
      </c>
      <c r="F2773" s="28">
        <v>20.74</v>
      </c>
      <c r="G2773" s="28">
        <v>31.34</v>
      </c>
      <c r="H2773" s="2">
        <v>9</v>
      </c>
    </row>
    <row r="2774" spans="1:8" ht="45" x14ac:dyDescent="0.2">
      <c r="A2774" s="25" t="s">
        <v>5567</v>
      </c>
      <c r="B2774" s="25"/>
      <c r="C2774" s="26" t="s">
        <v>5568</v>
      </c>
      <c r="D2774" s="27" t="s">
        <v>21</v>
      </c>
      <c r="E2774" s="28">
        <v>38.04</v>
      </c>
      <c r="F2774" s="28">
        <v>20.74</v>
      </c>
      <c r="G2774" s="28">
        <v>58.78</v>
      </c>
      <c r="H2774" s="2">
        <v>9</v>
      </c>
    </row>
    <row r="2775" spans="1:8" ht="30" x14ac:dyDescent="0.2">
      <c r="A2775" s="25" t="s">
        <v>5569</v>
      </c>
      <c r="B2775" s="25"/>
      <c r="C2775" s="26" t="s">
        <v>5570</v>
      </c>
      <c r="D2775" s="27" t="s">
        <v>21</v>
      </c>
      <c r="E2775" s="28">
        <v>21.12</v>
      </c>
      <c r="F2775" s="28">
        <v>20.74</v>
      </c>
      <c r="G2775" s="28">
        <v>41.86</v>
      </c>
      <c r="H2775" s="2">
        <v>9</v>
      </c>
    </row>
    <row r="2776" spans="1:8" ht="45" x14ac:dyDescent="0.2">
      <c r="A2776" s="25" t="s">
        <v>5571</v>
      </c>
      <c r="B2776" s="25"/>
      <c r="C2776" s="26" t="s">
        <v>5572</v>
      </c>
      <c r="D2776" s="27" t="s">
        <v>21</v>
      </c>
      <c r="E2776" s="28">
        <v>38.020000000000003</v>
      </c>
      <c r="F2776" s="28">
        <v>20.74</v>
      </c>
      <c r="G2776" s="28">
        <v>58.76</v>
      </c>
      <c r="H2776" s="2">
        <v>9</v>
      </c>
    </row>
    <row r="2777" spans="1:8" ht="45" x14ac:dyDescent="0.2">
      <c r="A2777" s="25" t="s">
        <v>5573</v>
      </c>
      <c r="B2777" s="25"/>
      <c r="C2777" s="26" t="s">
        <v>5574</v>
      </c>
      <c r="D2777" s="27" t="s">
        <v>21</v>
      </c>
      <c r="E2777" s="28">
        <v>21.7</v>
      </c>
      <c r="F2777" s="28">
        <v>20.74</v>
      </c>
      <c r="G2777" s="28">
        <v>42.44</v>
      </c>
      <c r="H2777" s="2">
        <v>9</v>
      </c>
    </row>
    <row r="2778" spans="1:8" ht="30" x14ac:dyDescent="0.2">
      <c r="A2778" s="25" t="s">
        <v>5575</v>
      </c>
      <c r="B2778" s="25"/>
      <c r="C2778" s="26" t="s">
        <v>5576</v>
      </c>
      <c r="D2778" s="27" t="s">
        <v>21</v>
      </c>
      <c r="E2778" s="28">
        <v>20.39</v>
      </c>
      <c r="F2778" s="28">
        <v>20.74</v>
      </c>
      <c r="G2778" s="28">
        <v>41.13</v>
      </c>
      <c r="H2778" s="2">
        <v>9</v>
      </c>
    </row>
    <row r="2779" spans="1:8" ht="45" x14ac:dyDescent="0.2">
      <c r="A2779" s="25" t="s">
        <v>5577</v>
      </c>
      <c r="B2779" s="25"/>
      <c r="C2779" s="26" t="s">
        <v>5578</v>
      </c>
      <c r="D2779" s="27" t="s">
        <v>21</v>
      </c>
      <c r="E2779" s="28">
        <v>20.98</v>
      </c>
      <c r="F2779" s="28">
        <v>20.74</v>
      </c>
      <c r="G2779" s="28">
        <v>41.72</v>
      </c>
      <c r="H2779" s="2">
        <v>9</v>
      </c>
    </row>
    <row r="2780" spans="1:8" ht="45" x14ac:dyDescent="0.2">
      <c r="A2780" s="25" t="s">
        <v>5579</v>
      </c>
      <c r="B2780" s="25"/>
      <c r="C2780" s="26" t="s">
        <v>5580</v>
      </c>
      <c r="D2780" s="27" t="s">
        <v>21</v>
      </c>
      <c r="E2780" s="28">
        <v>10.65</v>
      </c>
      <c r="F2780" s="28">
        <v>20.74</v>
      </c>
      <c r="G2780" s="28">
        <v>31.39</v>
      </c>
      <c r="H2780" s="2">
        <v>9</v>
      </c>
    </row>
    <row r="2781" spans="1:8" ht="45" x14ac:dyDescent="0.2">
      <c r="A2781" s="25" t="s">
        <v>5581</v>
      </c>
      <c r="B2781" s="25"/>
      <c r="C2781" s="26" t="s">
        <v>5582</v>
      </c>
      <c r="D2781" s="27" t="s">
        <v>21</v>
      </c>
      <c r="E2781" s="28">
        <v>22.62</v>
      </c>
      <c r="F2781" s="28">
        <v>20.74</v>
      </c>
      <c r="G2781" s="28">
        <v>43.36</v>
      </c>
      <c r="H2781" s="2">
        <v>9</v>
      </c>
    </row>
    <row r="2782" spans="1:8" ht="45" x14ac:dyDescent="0.2">
      <c r="A2782" s="25" t="s">
        <v>5583</v>
      </c>
      <c r="B2782" s="25"/>
      <c r="C2782" s="26" t="s">
        <v>5584</v>
      </c>
      <c r="D2782" s="27" t="s">
        <v>21</v>
      </c>
      <c r="E2782" s="28">
        <v>20.88</v>
      </c>
      <c r="F2782" s="28">
        <v>20.74</v>
      </c>
      <c r="G2782" s="28">
        <v>41.62</v>
      </c>
      <c r="H2782" s="2">
        <v>9</v>
      </c>
    </row>
    <row r="2783" spans="1:8" ht="45" x14ac:dyDescent="0.2">
      <c r="A2783" s="25" t="s">
        <v>5585</v>
      </c>
      <c r="B2783" s="25"/>
      <c r="C2783" s="26" t="s">
        <v>5586</v>
      </c>
      <c r="D2783" s="27" t="s">
        <v>21</v>
      </c>
      <c r="E2783" s="28">
        <v>20.89</v>
      </c>
      <c r="F2783" s="28">
        <v>20.74</v>
      </c>
      <c r="G2783" s="28">
        <v>41.63</v>
      </c>
      <c r="H2783" s="2">
        <v>9</v>
      </c>
    </row>
    <row r="2784" spans="1:8" ht="45" x14ac:dyDescent="0.2">
      <c r="A2784" s="25" t="s">
        <v>5587</v>
      </c>
      <c r="B2784" s="25"/>
      <c r="C2784" s="26" t="s">
        <v>5588</v>
      </c>
      <c r="D2784" s="27" t="s">
        <v>21</v>
      </c>
      <c r="E2784" s="28">
        <v>10.58</v>
      </c>
      <c r="F2784" s="28">
        <v>20.74</v>
      </c>
      <c r="G2784" s="28">
        <v>31.32</v>
      </c>
      <c r="H2784" s="2">
        <v>9</v>
      </c>
    </row>
    <row r="2785" spans="1:8" ht="30" x14ac:dyDescent="0.2">
      <c r="A2785" s="25" t="s">
        <v>5589</v>
      </c>
      <c r="B2785" s="25"/>
      <c r="C2785" s="26" t="s">
        <v>5590</v>
      </c>
      <c r="D2785" s="27" t="s">
        <v>21</v>
      </c>
      <c r="E2785" s="28">
        <v>10.97</v>
      </c>
      <c r="F2785" s="28">
        <v>20.74</v>
      </c>
      <c r="G2785" s="28">
        <v>31.71</v>
      </c>
      <c r="H2785" s="2">
        <v>9</v>
      </c>
    </row>
    <row r="2786" spans="1:8" ht="30" x14ac:dyDescent="0.2">
      <c r="A2786" s="25" t="s">
        <v>5591</v>
      </c>
      <c r="B2786" s="25"/>
      <c r="C2786" s="26" t="s">
        <v>5592</v>
      </c>
      <c r="D2786" s="27" t="s">
        <v>21</v>
      </c>
      <c r="E2786" s="28">
        <v>21.13</v>
      </c>
      <c r="F2786" s="28">
        <v>20.74</v>
      </c>
      <c r="G2786" s="28">
        <v>41.87</v>
      </c>
      <c r="H2786" s="2">
        <v>9</v>
      </c>
    </row>
    <row r="2787" spans="1:8" ht="15" x14ac:dyDescent="0.2">
      <c r="A2787" s="25" t="s">
        <v>5593</v>
      </c>
      <c r="B2787" s="25"/>
      <c r="C2787" s="26" t="s">
        <v>5594</v>
      </c>
      <c r="D2787" s="27"/>
      <c r="E2787" s="28"/>
      <c r="F2787" s="28"/>
      <c r="G2787" s="28"/>
      <c r="H2787" s="2">
        <v>2</v>
      </c>
    </row>
    <row r="2788" spans="1:8" ht="15" x14ac:dyDescent="0.2">
      <c r="A2788" s="25" t="s">
        <v>5595</v>
      </c>
      <c r="B2788" s="25"/>
      <c r="C2788" s="26" t="s">
        <v>5596</v>
      </c>
      <c r="D2788" s="27"/>
      <c r="E2788" s="28"/>
      <c r="F2788" s="28"/>
      <c r="G2788" s="28"/>
      <c r="H2788" s="2">
        <v>5</v>
      </c>
    </row>
    <row r="2789" spans="1:8" ht="60" x14ac:dyDescent="0.2">
      <c r="A2789" s="25" t="s">
        <v>5597</v>
      </c>
      <c r="B2789" s="25"/>
      <c r="C2789" s="26" t="s">
        <v>5598</v>
      </c>
      <c r="D2789" s="27" t="s">
        <v>21</v>
      </c>
      <c r="E2789" s="28">
        <v>1510.05</v>
      </c>
      <c r="F2789" s="28">
        <v>58.34</v>
      </c>
      <c r="G2789" s="28">
        <v>1568.39</v>
      </c>
      <c r="H2789" s="2">
        <v>9</v>
      </c>
    </row>
    <row r="2790" spans="1:8" ht="60" x14ac:dyDescent="0.2">
      <c r="A2790" s="25" t="s">
        <v>5599</v>
      </c>
      <c r="B2790" s="25"/>
      <c r="C2790" s="26" t="s">
        <v>5600</v>
      </c>
      <c r="D2790" s="27" t="s">
        <v>21</v>
      </c>
      <c r="E2790" s="28">
        <v>1691.8</v>
      </c>
      <c r="F2790" s="28">
        <v>58.34</v>
      </c>
      <c r="G2790" s="28">
        <v>1750.14</v>
      </c>
      <c r="H2790" s="2">
        <v>9</v>
      </c>
    </row>
    <row r="2791" spans="1:8" ht="15" x14ac:dyDescent="0.2">
      <c r="A2791" s="25" t="s">
        <v>5601</v>
      </c>
      <c r="B2791" s="25"/>
      <c r="C2791" s="26" t="s">
        <v>5602</v>
      </c>
      <c r="D2791" s="27"/>
      <c r="E2791" s="28"/>
      <c r="F2791" s="28"/>
      <c r="G2791" s="28"/>
      <c r="H2791" s="2">
        <v>5</v>
      </c>
    </row>
    <row r="2792" spans="1:8" ht="15" x14ac:dyDescent="0.2">
      <c r="A2792" s="25" t="s">
        <v>5603</v>
      </c>
      <c r="B2792" s="25"/>
      <c r="C2792" s="26" t="s">
        <v>5604</v>
      </c>
      <c r="D2792" s="27" t="s">
        <v>21</v>
      </c>
      <c r="E2792" s="28">
        <v>10.1</v>
      </c>
      <c r="F2792" s="28">
        <v>20.74</v>
      </c>
      <c r="G2792" s="28">
        <v>30.84</v>
      </c>
      <c r="H2792" s="2">
        <v>9</v>
      </c>
    </row>
    <row r="2793" spans="1:8" ht="30" x14ac:dyDescent="0.2">
      <c r="A2793" s="25" t="s">
        <v>5605</v>
      </c>
      <c r="B2793" s="25"/>
      <c r="C2793" s="26" t="s">
        <v>5606</v>
      </c>
      <c r="D2793" s="27" t="s">
        <v>21</v>
      </c>
      <c r="E2793" s="28">
        <v>689.62</v>
      </c>
      <c r="F2793" s="28">
        <v>39.4</v>
      </c>
      <c r="G2793" s="28">
        <v>729.02</v>
      </c>
      <c r="H2793" s="2">
        <v>9</v>
      </c>
    </row>
    <row r="2794" spans="1:8" ht="30" x14ac:dyDescent="0.2">
      <c r="A2794" s="25" t="s">
        <v>5607</v>
      </c>
      <c r="B2794" s="25"/>
      <c r="C2794" s="26" t="s">
        <v>5608</v>
      </c>
      <c r="D2794" s="27" t="s">
        <v>21</v>
      </c>
      <c r="E2794" s="28">
        <v>431.71</v>
      </c>
      <c r="F2794" s="28">
        <v>33.04</v>
      </c>
      <c r="G2794" s="28">
        <v>464.75</v>
      </c>
      <c r="H2794" s="2">
        <v>9</v>
      </c>
    </row>
    <row r="2795" spans="1:8" ht="30" x14ac:dyDescent="0.2">
      <c r="A2795" s="25" t="s">
        <v>5609</v>
      </c>
      <c r="B2795" s="25"/>
      <c r="C2795" s="26" t="s">
        <v>5610</v>
      </c>
      <c r="D2795" s="27" t="s">
        <v>21</v>
      </c>
      <c r="E2795" s="28">
        <v>164.5</v>
      </c>
      <c r="F2795" s="28">
        <v>20.74</v>
      </c>
      <c r="G2795" s="28">
        <v>185.24</v>
      </c>
      <c r="H2795" s="2">
        <v>9</v>
      </c>
    </row>
    <row r="2796" spans="1:8" ht="30" x14ac:dyDescent="0.2">
      <c r="A2796" s="25" t="s">
        <v>5611</v>
      </c>
      <c r="B2796" s="25"/>
      <c r="C2796" s="26" t="s">
        <v>5612</v>
      </c>
      <c r="D2796" s="27" t="s">
        <v>21</v>
      </c>
      <c r="E2796" s="28">
        <v>15.37</v>
      </c>
      <c r="F2796" s="28">
        <v>24.95</v>
      </c>
      <c r="G2796" s="28">
        <v>40.32</v>
      </c>
      <c r="H2796" s="2">
        <v>9</v>
      </c>
    </row>
    <row r="2797" spans="1:8" ht="15" x14ac:dyDescent="0.2">
      <c r="A2797" s="25" t="s">
        <v>5613</v>
      </c>
      <c r="B2797" s="25"/>
      <c r="C2797" s="26" t="s">
        <v>5614</v>
      </c>
      <c r="D2797" s="27" t="s">
        <v>21</v>
      </c>
      <c r="E2797" s="28">
        <v>82</v>
      </c>
      <c r="F2797" s="28">
        <v>33.04</v>
      </c>
      <c r="G2797" s="28">
        <v>115.04</v>
      </c>
      <c r="H2797" s="2">
        <v>9</v>
      </c>
    </row>
    <row r="2798" spans="1:8" ht="45" x14ac:dyDescent="0.2">
      <c r="A2798" s="25" t="s">
        <v>5615</v>
      </c>
      <c r="B2798" s="25"/>
      <c r="C2798" s="26" t="s">
        <v>5616</v>
      </c>
      <c r="D2798" s="27" t="s">
        <v>21</v>
      </c>
      <c r="E2798" s="28">
        <v>2161.7600000000002</v>
      </c>
      <c r="F2798" s="28">
        <v>82.94</v>
      </c>
      <c r="G2798" s="28">
        <v>2244.6999999999998</v>
      </c>
      <c r="H2798" s="2">
        <v>9</v>
      </c>
    </row>
    <row r="2799" spans="1:8" ht="30" x14ac:dyDescent="0.2">
      <c r="A2799" s="25" t="s">
        <v>5617</v>
      </c>
      <c r="B2799" s="25"/>
      <c r="C2799" s="26" t="s">
        <v>5618</v>
      </c>
      <c r="D2799" s="27" t="s">
        <v>21</v>
      </c>
      <c r="E2799" s="28">
        <v>465.7</v>
      </c>
      <c r="F2799" s="28">
        <v>33.04</v>
      </c>
      <c r="G2799" s="28">
        <v>498.74</v>
      </c>
      <c r="H2799" s="2">
        <v>9</v>
      </c>
    </row>
    <row r="2800" spans="1:8" ht="15" x14ac:dyDescent="0.2">
      <c r="A2800" s="25" t="s">
        <v>5619</v>
      </c>
      <c r="B2800" s="25"/>
      <c r="C2800" s="26" t="s">
        <v>5620</v>
      </c>
      <c r="D2800" s="27" t="s">
        <v>21</v>
      </c>
      <c r="E2800" s="28">
        <v>152.28</v>
      </c>
      <c r="F2800" s="28">
        <v>33.04</v>
      </c>
      <c r="G2800" s="28">
        <v>185.32</v>
      </c>
      <c r="H2800" s="2">
        <v>9</v>
      </c>
    </row>
    <row r="2801" spans="1:8" ht="15" x14ac:dyDescent="0.2">
      <c r="A2801" s="25" t="s">
        <v>5621</v>
      </c>
      <c r="B2801" s="25"/>
      <c r="C2801" s="26" t="s">
        <v>5622</v>
      </c>
      <c r="D2801" s="27"/>
      <c r="E2801" s="28"/>
      <c r="F2801" s="28"/>
      <c r="G2801" s="28"/>
      <c r="H2801" s="2">
        <v>5</v>
      </c>
    </row>
    <row r="2802" spans="1:8" ht="15" x14ac:dyDescent="0.2">
      <c r="A2802" s="25" t="s">
        <v>5623</v>
      </c>
      <c r="B2802" s="25"/>
      <c r="C2802" s="26" t="s">
        <v>5624</v>
      </c>
      <c r="D2802" s="27" t="s">
        <v>21</v>
      </c>
      <c r="E2802" s="28">
        <v>20380.580000000002</v>
      </c>
      <c r="F2802" s="28">
        <v>165.88</v>
      </c>
      <c r="G2802" s="28">
        <v>20546.46</v>
      </c>
      <c r="H2802" s="2">
        <v>9</v>
      </c>
    </row>
    <row r="2803" spans="1:8" ht="15" x14ac:dyDescent="0.2">
      <c r="A2803" s="25" t="s">
        <v>5625</v>
      </c>
      <c r="B2803" s="25"/>
      <c r="C2803" s="26" t="s">
        <v>5626</v>
      </c>
      <c r="D2803" s="27" t="s">
        <v>21</v>
      </c>
      <c r="E2803" s="28">
        <v>15831.44</v>
      </c>
      <c r="F2803" s="28">
        <v>186.62</v>
      </c>
      <c r="G2803" s="28">
        <v>16018.06</v>
      </c>
      <c r="H2803" s="2">
        <v>9</v>
      </c>
    </row>
    <row r="2804" spans="1:8" ht="30" x14ac:dyDescent="0.2">
      <c r="A2804" s="25" t="s">
        <v>5627</v>
      </c>
      <c r="B2804" s="25"/>
      <c r="C2804" s="26" t="s">
        <v>5628</v>
      </c>
      <c r="D2804" s="27" t="s">
        <v>21</v>
      </c>
      <c r="E2804" s="28">
        <v>530.59</v>
      </c>
      <c r="F2804" s="28">
        <v>207.35</v>
      </c>
      <c r="G2804" s="28">
        <v>737.94</v>
      </c>
      <c r="H2804" s="2">
        <v>9</v>
      </c>
    </row>
    <row r="2805" spans="1:8" ht="45" x14ac:dyDescent="0.2">
      <c r="A2805" s="25" t="s">
        <v>5629</v>
      </c>
      <c r="B2805" s="25"/>
      <c r="C2805" s="26" t="s">
        <v>5630</v>
      </c>
      <c r="D2805" s="27" t="s">
        <v>334</v>
      </c>
      <c r="E2805" s="28">
        <v>13050.57</v>
      </c>
      <c r="F2805" s="28">
        <v>4397.28</v>
      </c>
      <c r="G2805" s="28">
        <v>17447.849999999999</v>
      </c>
      <c r="H2805" s="2">
        <v>9</v>
      </c>
    </row>
    <row r="2806" spans="1:8" ht="45" x14ac:dyDescent="0.2">
      <c r="A2806" s="25" t="s">
        <v>5631</v>
      </c>
      <c r="B2806" s="25"/>
      <c r="C2806" s="26" t="s">
        <v>5632</v>
      </c>
      <c r="D2806" s="27" t="s">
        <v>334</v>
      </c>
      <c r="E2806" s="28">
        <v>27328.94</v>
      </c>
      <c r="F2806" s="28">
        <v>4946.9399999999996</v>
      </c>
      <c r="G2806" s="28">
        <v>32275.88</v>
      </c>
      <c r="H2806" s="2">
        <v>9</v>
      </c>
    </row>
    <row r="2807" spans="1:8" ht="45" x14ac:dyDescent="0.2">
      <c r="A2807" s="25" t="s">
        <v>5633</v>
      </c>
      <c r="B2807" s="25"/>
      <c r="C2807" s="26" t="s">
        <v>5634</v>
      </c>
      <c r="D2807" s="27" t="s">
        <v>334</v>
      </c>
      <c r="E2807" s="28">
        <v>29562.5</v>
      </c>
      <c r="F2807" s="28">
        <v>5817.13</v>
      </c>
      <c r="G2807" s="28">
        <v>35379.629999999997</v>
      </c>
      <c r="H2807" s="2">
        <v>9</v>
      </c>
    </row>
    <row r="2808" spans="1:8" ht="30" x14ac:dyDescent="0.2">
      <c r="A2808" s="25" t="s">
        <v>5635</v>
      </c>
      <c r="B2808" s="25"/>
      <c r="C2808" s="26" t="s">
        <v>5636</v>
      </c>
      <c r="D2808" s="27" t="s">
        <v>21</v>
      </c>
      <c r="E2808" s="28">
        <v>1318.64</v>
      </c>
      <c r="F2808" s="28">
        <v>43.02</v>
      </c>
      <c r="G2808" s="28">
        <v>1361.66</v>
      </c>
      <c r="H2808" s="2">
        <v>9</v>
      </c>
    </row>
    <row r="2809" spans="1:8" ht="30" x14ac:dyDescent="0.2">
      <c r="A2809" s="25" t="s">
        <v>5637</v>
      </c>
      <c r="B2809" s="25"/>
      <c r="C2809" s="26" t="s">
        <v>5638</v>
      </c>
      <c r="D2809" s="27" t="s">
        <v>21</v>
      </c>
      <c r="E2809" s="28">
        <v>1904.53</v>
      </c>
      <c r="F2809" s="28">
        <v>53.77</v>
      </c>
      <c r="G2809" s="28">
        <v>1958.3</v>
      </c>
      <c r="H2809" s="2">
        <v>9</v>
      </c>
    </row>
    <row r="2810" spans="1:8" ht="30" x14ac:dyDescent="0.2">
      <c r="A2810" s="25" t="s">
        <v>5639</v>
      </c>
      <c r="B2810" s="25"/>
      <c r="C2810" s="26" t="s">
        <v>5640</v>
      </c>
      <c r="D2810" s="27" t="s">
        <v>21</v>
      </c>
      <c r="E2810" s="28">
        <v>3590.01</v>
      </c>
      <c r="F2810" s="28">
        <v>58.34</v>
      </c>
      <c r="G2810" s="28">
        <v>3648.35</v>
      </c>
      <c r="H2810" s="2">
        <v>9</v>
      </c>
    </row>
    <row r="2811" spans="1:8" ht="15" x14ac:dyDescent="0.2">
      <c r="A2811" s="25" t="s">
        <v>5641</v>
      </c>
      <c r="B2811" s="25"/>
      <c r="C2811" s="26" t="s">
        <v>5642</v>
      </c>
      <c r="D2811" s="27"/>
      <c r="E2811" s="28"/>
      <c r="F2811" s="28"/>
      <c r="G2811" s="28"/>
      <c r="H2811" s="2">
        <v>5</v>
      </c>
    </row>
    <row r="2812" spans="1:8" ht="15" x14ac:dyDescent="0.2">
      <c r="A2812" s="25" t="s">
        <v>5643</v>
      </c>
      <c r="B2812" s="25"/>
      <c r="C2812" s="26" t="s">
        <v>5644</v>
      </c>
      <c r="D2812" s="27" t="s">
        <v>21</v>
      </c>
      <c r="E2812" s="28">
        <v>200.39</v>
      </c>
      <c r="F2812" s="28">
        <v>33.04</v>
      </c>
      <c r="G2812" s="28">
        <v>233.43</v>
      </c>
      <c r="H2812" s="2">
        <v>9</v>
      </c>
    </row>
    <row r="2813" spans="1:8" ht="15" x14ac:dyDescent="0.2">
      <c r="A2813" s="25" t="s">
        <v>5645</v>
      </c>
      <c r="B2813" s="25"/>
      <c r="C2813" s="26" t="s">
        <v>5646</v>
      </c>
      <c r="D2813" s="27"/>
      <c r="E2813" s="28"/>
      <c r="F2813" s="28"/>
      <c r="G2813" s="28"/>
      <c r="H2813" s="2">
        <v>5</v>
      </c>
    </row>
    <row r="2814" spans="1:8" ht="30" x14ac:dyDescent="0.2">
      <c r="A2814" s="25" t="s">
        <v>5647</v>
      </c>
      <c r="B2814" s="25"/>
      <c r="C2814" s="26" t="s">
        <v>5648</v>
      </c>
      <c r="D2814" s="27" t="s">
        <v>21</v>
      </c>
      <c r="E2814" s="28">
        <v>419.01</v>
      </c>
      <c r="F2814" s="28">
        <v>41.47</v>
      </c>
      <c r="G2814" s="28">
        <v>460.48</v>
      </c>
      <c r="H2814" s="2">
        <v>9</v>
      </c>
    </row>
    <row r="2815" spans="1:8" ht="30" x14ac:dyDescent="0.2">
      <c r="A2815" s="25" t="s">
        <v>5649</v>
      </c>
      <c r="B2815" s="25"/>
      <c r="C2815" s="26" t="s">
        <v>5650</v>
      </c>
      <c r="D2815" s="27" t="s">
        <v>21</v>
      </c>
      <c r="E2815" s="28">
        <v>319.02</v>
      </c>
      <c r="F2815" s="28">
        <v>41.47</v>
      </c>
      <c r="G2815" s="28">
        <v>360.49</v>
      </c>
      <c r="H2815" s="2">
        <v>9</v>
      </c>
    </row>
    <row r="2816" spans="1:8" ht="15" x14ac:dyDescent="0.2">
      <c r="A2816" s="25" t="s">
        <v>5651</v>
      </c>
      <c r="B2816" s="25"/>
      <c r="C2816" s="26" t="s">
        <v>5652</v>
      </c>
      <c r="D2816" s="27"/>
      <c r="E2816" s="28"/>
      <c r="F2816" s="28"/>
      <c r="G2816" s="28"/>
      <c r="H2816" s="2">
        <v>5</v>
      </c>
    </row>
    <row r="2817" spans="1:8" ht="15" x14ac:dyDescent="0.2">
      <c r="A2817" s="25" t="s">
        <v>5653</v>
      </c>
      <c r="B2817" s="25"/>
      <c r="C2817" s="26" t="s">
        <v>5654</v>
      </c>
      <c r="D2817" s="27" t="s">
        <v>21</v>
      </c>
      <c r="E2817" s="28">
        <v>33.69</v>
      </c>
      <c r="F2817" s="28">
        <v>20.74</v>
      </c>
      <c r="G2817" s="28">
        <v>54.43</v>
      </c>
      <c r="H2817" s="2">
        <v>9</v>
      </c>
    </row>
    <row r="2818" spans="1:8" ht="15" x14ac:dyDescent="0.2">
      <c r="A2818" s="25" t="s">
        <v>5655</v>
      </c>
      <c r="B2818" s="25"/>
      <c r="C2818" s="26" t="s">
        <v>5656</v>
      </c>
      <c r="D2818" s="27"/>
      <c r="E2818" s="28"/>
      <c r="F2818" s="28"/>
      <c r="G2818" s="28"/>
      <c r="H2818" s="2">
        <v>5</v>
      </c>
    </row>
    <row r="2819" spans="1:8" ht="30" x14ac:dyDescent="0.2">
      <c r="A2819" s="25" t="s">
        <v>5657</v>
      </c>
      <c r="B2819" s="25"/>
      <c r="C2819" s="26" t="s">
        <v>5658</v>
      </c>
      <c r="D2819" s="27" t="s">
        <v>334</v>
      </c>
      <c r="E2819" s="28">
        <v>11900.21</v>
      </c>
      <c r="F2819" s="28">
        <v>337.46</v>
      </c>
      <c r="G2819" s="28">
        <v>12237.67</v>
      </c>
      <c r="H2819" s="2">
        <v>9</v>
      </c>
    </row>
    <row r="2820" spans="1:8" ht="30" x14ac:dyDescent="0.2">
      <c r="A2820" s="25" t="s">
        <v>5659</v>
      </c>
      <c r="B2820" s="25"/>
      <c r="C2820" s="26" t="s">
        <v>5660</v>
      </c>
      <c r="D2820" s="27" t="s">
        <v>334</v>
      </c>
      <c r="E2820" s="28">
        <v>7569.34</v>
      </c>
      <c r="F2820" s="28">
        <v>326.88</v>
      </c>
      <c r="G2820" s="28">
        <v>7896.22</v>
      </c>
      <c r="H2820" s="2">
        <v>9</v>
      </c>
    </row>
    <row r="2821" spans="1:8" ht="30" x14ac:dyDescent="0.2">
      <c r="A2821" s="25" t="s">
        <v>5661</v>
      </c>
      <c r="B2821" s="25"/>
      <c r="C2821" s="26" t="s">
        <v>5662</v>
      </c>
      <c r="D2821" s="27" t="s">
        <v>334</v>
      </c>
      <c r="E2821" s="28">
        <v>8304.32</v>
      </c>
      <c r="F2821" s="28">
        <v>337.46</v>
      </c>
      <c r="G2821" s="28">
        <v>8641.7800000000007</v>
      </c>
      <c r="H2821" s="2">
        <v>9</v>
      </c>
    </row>
    <row r="2822" spans="1:8" ht="30" x14ac:dyDescent="0.2">
      <c r="A2822" s="25" t="s">
        <v>5663</v>
      </c>
      <c r="B2822" s="25"/>
      <c r="C2822" s="26" t="s">
        <v>5664</v>
      </c>
      <c r="D2822" s="27" t="s">
        <v>334</v>
      </c>
      <c r="E2822" s="28">
        <v>13075.98</v>
      </c>
      <c r="F2822" s="28">
        <v>337.46</v>
      </c>
      <c r="G2822" s="28">
        <v>13413.44</v>
      </c>
      <c r="H2822" s="2">
        <v>9</v>
      </c>
    </row>
    <row r="2823" spans="1:8" ht="30" x14ac:dyDescent="0.2">
      <c r="A2823" s="25" t="s">
        <v>5665</v>
      </c>
      <c r="B2823" s="25"/>
      <c r="C2823" s="26" t="s">
        <v>5666</v>
      </c>
      <c r="D2823" s="27" t="s">
        <v>334</v>
      </c>
      <c r="E2823" s="28">
        <v>3158.68</v>
      </c>
      <c r="F2823" s="28">
        <v>326.88</v>
      </c>
      <c r="G2823" s="28">
        <v>3485.56</v>
      </c>
      <c r="H2823" s="2">
        <v>9</v>
      </c>
    </row>
    <row r="2824" spans="1:8" ht="30" x14ac:dyDescent="0.2">
      <c r="A2824" s="25" t="s">
        <v>5667</v>
      </c>
      <c r="B2824" s="25"/>
      <c r="C2824" s="26" t="s">
        <v>5668</v>
      </c>
      <c r="D2824" s="27" t="s">
        <v>334</v>
      </c>
      <c r="E2824" s="28">
        <v>4384.5600000000004</v>
      </c>
      <c r="F2824" s="28">
        <v>326.88</v>
      </c>
      <c r="G2824" s="28">
        <v>4711.4399999999996</v>
      </c>
      <c r="H2824" s="2">
        <v>9</v>
      </c>
    </row>
    <row r="2825" spans="1:8" ht="30" x14ac:dyDescent="0.2">
      <c r="A2825" s="25" t="s">
        <v>5669</v>
      </c>
      <c r="B2825" s="25"/>
      <c r="C2825" s="26" t="s">
        <v>5670</v>
      </c>
      <c r="D2825" s="27" t="s">
        <v>334</v>
      </c>
      <c r="E2825" s="28">
        <v>6422.38</v>
      </c>
      <c r="F2825" s="28">
        <v>337.46</v>
      </c>
      <c r="G2825" s="28">
        <v>6759.84</v>
      </c>
      <c r="H2825" s="2">
        <v>9</v>
      </c>
    </row>
    <row r="2826" spans="1:8" ht="30" x14ac:dyDescent="0.2">
      <c r="A2826" s="25" t="s">
        <v>5671</v>
      </c>
      <c r="B2826" s="25"/>
      <c r="C2826" s="26" t="s">
        <v>5672</v>
      </c>
      <c r="D2826" s="27" t="s">
        <v>334</v>
      </c>
      <c r="E2826" s="28">
        <v>7289.16</v>
      </c>
      <c r="F2826" s="28">
        <v>337.46</v>
      </c>
      <c r="G2826" s="28">
        <v>7626.62</v>
      </c>
      <c r="H2826" s="2">
        <v>9</v>
      </c>
    </row>
    <row r="2827" spans="1:8" ht="30" x14ac:dyDescent="0.2">
      <c r="A2827" s="25" t="s">
        <v>5673</v>
      </c>
      <c r="B2827" s="25"/>
      <c r="C2827" s="26" t="s">
        <v>5674</v>
      </c>
      <c r="D2827" s="27" t="s">
        <v>334</v>
      </c>
      <c r="E2827" s="28">
        <v>7047.65</v>
      </c>
      <c r="F2827" s="28">
        <v>337.46</v>
      </c>
      <c r="G2827" s="28">
        <v>7385.11</v>
      </c>
      <c r="H2827" s="2">
        <v>9</v>
      </c>
    </row>
    <row r="2828" spans="1:8" ht="30" x14ac:dyDescent="0.2">
      <c r="A2828" s="25" t="s">
        <v>5675</v>
      </c>
      <c r="B2828" s="25"/>
      <c r="C2828" s="26" t="s">
        <v>5676</v>
      </c>
      <c r="D2828" s="27" t="s">
        <v>334</v>
      </c>
      <c r="E2828" s="28">
        <v>11309.64</v>
      </c>
      <c r="F2828" s="28">
        <v>337.46</v>
      </c>
      <c r="G2828" s="28">
        <v>11647.1</v>
      </c>
      <c r="H2828" s="2">
        <v>9</v>
      </c>
    </row>
    <row r="2829" spans="1:8" ht="15" x14ac:dyDescent="0.2">
      <c r="A2829" s="25" t="s">
        <v>5677</v>
      </c>
      <c r="B2829" s="25"/>
      <c r="C2829" s="26" t="s">
        <v>5678</v>
      </c>
      <c r="D2829" s="27"/>
      <c r="E2829" s="28"/>
      <c r="F2829" s="28"/>
      <c r="G2829" s="28"/>
      <c r="H2829" s="2">
        <v>5</v>
      </c>
    </row>
    <row r="2830" spans="1:8" ht="30" x14ac:dyDescent="0.2">
      <c r="A2830" s="25" t="s">
        <v>5679</v>
      </c>
      <c r="B2830" s="25"/>
      <c r="C2830" s="26" t="s">
        <v>5680</v>
      </c>
      <c r="D2830" s="27" t="s">
        <v>21</v>
      </c>
      <c r="E2830" s="28">
        <v>38255.910000000003</v>
      </c>
      <c r="F2830" s="28">
        <v>764</v>
      </c>
      <c r="G2830" s="28">
        <v>39019.910000000003</v>
      </c>
      <c r="H2830" s="2">
        <v>9</v>
      </c>
    </row>
    <row r="2831" spans="1:8" ht="30" x14ac:dyDescent="0.2">
      <c r="A2831" s="25" t="s">
        <v>5681</v>
      </c>
      <c r="B2831" s="25"/>
      <c r="C2831" s="26" t="s">
        <v>5682</v>
      </c>
      <c r="D2831" s="27" t="s">
        <v>21</v>
      </c>
      <c r="E2831" s="28">
        <v>44222.12</v>
      </c>
      <c r="F2831" s="28">
        <v>764</v>
      </c>
      <c r="G2831" s="28">
        <v>44986.12</v>
      </c>
      <c r="H2831" s="2">
        <v>9</v>
      </c>
    </row>
    <row r="2832" spans="1:8" ht="30" x14ac:dyDescent="0.2">
      <c r="A2832" s="25" t="s">
        <v>5683</v>
      </c>
      <c r="B2832" s="25"/>
      <c r="C2832" s="26" t="s">
        <v>5684</v>
      </c>
      <c r="D2832" s="27" t="s">
        <v>21</v>
      </c>
      <c r="E2832" s="28">
        <v>51095.42</v>
      </c>
      <c r="F2832" s="28">
        <v>764</v>
      </c>
      <c r="G2832" s="28">
        <v>51859.42</v>
      </c>
      <c r="H2832" s="2">
        <v>9</v>
      </c>
    </row>
    <row r="2833" spans="1:8" ht="30" x14ac:dyDescent="0.2">
      <c r="A2833" s="25" t="s">
        <v>5685</v>
      </c>
      <c r="B2833" s="25"/>
      <c r="C2833" s="26" t="s">
        <v>5686</v>
      </c>
      <c r="D2833" s="27" t="s">
        <v>21</v>
      </c>
      <c r="E2833" s="28">
        <v>56940.06</v>
      </c>
      <c r="F2833" s="28">
        <v>764</v>
      </c>
      <c r="G2833" s="28">
        <v>57704.06</v>
      </c>
      <c r="H2833" s="2">
        <v>9</v>
      </c>
    </row>
    <row r="2834" spans="1:8" ht="30" x14ac:dyDescent="0.2">
      <c r="A2834" s="25" t="s">
        <v>5687</v>
      </c>
      <c r="B2834" s="25"/>
      <c r="C2834" s="26" t="s">
        <v>5688</v>
      </c>
      <c r="D2834" s="27" t="s">
        <v>21</v>
      </c>
      <c r="E2834" s="28">
        <v>3678.32</v>
      </c>
      <c r="F2834" s="28">
        <v>668.5</v>
      </c>
      <c r="G2834" s="28">
        <v>4346.82</v>
      </c>
      <c r="H2834" s="2">
        <v>9</v>
      </c>
    </row>
    <row r="2835" spans="1:8" ht="30" x14ac:dyDescent="0.2">
      <c r="A2835" s="25" t="s">
        <v>5689</v>
      </c>
      <c r="B2835" s="25"/>
      <c r="C2835" s="26" t="s">
        <v>5690</v>
      </c>
      <c r="D2835" s="27" t="s">
        <v>21</v>
      </c>
      <c r="E2835" s="28">
        <v>4755.42</v>
      </c>
      <c r="F2835" s="28">
        <v>668.5</v>
      </c>
      <c r="G2835" s="28">
        <v>5423.92</v>
      </c>
      <c r="H2835" s="2">
        <v>9</v>
      </c>
    </row>
    <row r="2836" spans="1:8" ht="30" x14ac:dyDescent="0.2">
      <c r="A2836" s="25" t="s">
        <v>5691</v>
      </c>
      <c r="B2836" s="25"/>
      <c r="C2836" s="26" t="s">
        <v>5692</v>
      </c>
      <c r="D2836" s="27" t="s">
        <v>21</v>
      </c>
      <c r="E2836" s="28">
        <v>6394.16</v>
      </c>
      <c r="F2836" s="28">
        <v>668.5</v>
      </c>
      <c r="G2836" s="28">
        <v>7062.66</v>
      </c>
      <c r="H2836" s="2">
        <v>9</v>
      </c>
    </row>
    <row r="2837" spans="1:8" ht="30" x14ac:dyDescent="0.2">
      <c r="A2837" s="25" t="s">
        <v>5693</v>
      </c>
      <c r="B2837" s="25"/>
      <c r="C2837" s="26" t="s">
        <v>5694</v>
      </c>
      <c r="D2837" s="27" t="s">
        <v>21</v>
      </c>
      <c r="E2837" s="28">
        <v>4094.8</v>
      </c>
      <c r="F2837" s="28">
        <v>668.5</v>
      </c>
      <c r="G2837" s="28">
        <v>4763.3</v>
      </c>
      <c r="H2837" s="2">
        <v>9</v>
      </c>
    </row>
    <row r="2838" spans="1:8" ht="30" x14ac:dyDescent="0.2">
      <c r="A2838" s="25" t="s">
        <v>5695</v>
      </c>
      <c r="B2838" s="25"/>
      <c r="C2838" s="26" t="s">
        <v>5696</v>
      </c>
      <c r="D2838" s="27" t="s">
        <v>21</v>
      </c>
      <c r="E2838" s="28">
        <v>4715.03</v>
      </c>
      <c r="F2838" s="28">
        <v>668.5</v>
      </c>
      <c r="G2838" s="28">
        <v>5383.53</v>
      </c>
      <c r="H2838" s="2">
        <v>9</v>
      </c>
    </row>
    <row r="2839" spans="1:8" ht="30" x14ac:dyDescent="0.2">
      <c r="A2839" s="25" t="s">
        <v>5697</v>
      </c>
      <c r="B2839" s="25"/>
      <c r="C2839" s="26" t="s">
        <v>5698</v>
      </c>
      <c r="D2839" s="27" t="s">
        <v>21</v>
      </c>
      <c r="E2839" s="28">
        <v>5597.91</v>
      </c>
      <c r="F2839" s="28">
        <v>668.5</v>
      </c>
      <c r="G2839" s="28">
        <v>6266.41</v>
      </c>
      <c r="H2839" s="2">
        <v>9</v>
      </c>
    </row>
    <row r="2840" spans="1:8" ht="30" x14ac:dyDescent="0.2">
      <c r="A2840" s="25" t="s">
        <v>5699</v>
      </c>
      <c r="B2840" s="25"/>
      <c r="C2840" s="26" t="s">
        <v>5700</v>
      </c>
      <c r="D2840" s="27" t="s">
        <v>21</v>
      </c>
      <c r="E2840" s="28">
        <v>6483.63</v>
      </c>
      <c r="F2840" s="28">
        <v>668.5</v>
      </c>
      <c r="G2840" s="28">
        <v>7152.13</v>
      </c>
      <c r="H2840" s="2">
        <v>9</v>
      </c>
    </row>
    <row r="2841" spans="1:8" ht="30" x14ac:dyDescent="0.2">
      <c r="A2841" s="25" t="s">
        <v>5701</v>
      </c>
      <c r="B2841" s="25"/>
      <c r="C2841" s="26" t="s">
        <v>5702</v>
      </c>
      <c r="D2841" s="27" t="s">
        <v>21</v>
      </c>
      <c r="E2841" s="28">
        <v>3779.15</v>
      </c>
      <c r="F2841" s="28">
        <v>668.5</v>
      </c>
      <c r="G2841" s="28">
        <v>4447.6499999999996</v>
      </c>
      <c r="H2841" s="2">
        <v>9</v>
      </c>
    </row>
    <row r="2842" spans="1:8" ht="30" x14ac:dyDescent="0.2">
      <c r="A2842" s="25" t="s">
        <v>5703</v>
      </c>
      <c r="B2842" s="25"/>
      <c r="C2842" s="26" t="s">
        <v>5704</v>
      </c>
      <c r="D2842" s="27" t="s">
        <v>21</v>
      </c>
      <c r="E2842" s="28">
        <v>4293.59</v>
      </c>
      <c r="F2842" s="28">
        <v>668.5</v>
      </c>
      <c r="G2842" s="28">
        <v>4962.09</v>
      </c>
      <c r="H2842" s="2">
        <v>9</v>
      </c>
    </row>
    <row r="2843" spans="1:8" ht="30" x14ac:dyDescent="0.2">
      <c r="A2843" s="25" t="s">
        <v>5705</v>
      </c>
      <c r="B2843" s="25"/>
      <c r="C2843" s="26" t="s">
        <v>5706</v>
      </c>
      <c r="D2843" s="27" t="s">
        <v>21</v>
      </c>
      <c r="E2843" s="28">
        <v>4660.22</v>
      </c>
      <c r="F2843" s="28">
        <v>668.5</v>
      </c>
      <c r="G2843" s="28">
        <v>5328.72</v>
      </c>
      <c r="H2843" s="2">
        <v>9</v>
      </c>
    </row>
    <row r="2844" spans="1:8" ht="30" x14ac:dyDescent="0.2">
      <c r="A2844" s="25" t="s">
        <v>5707</v>
      </c>
      <c r="B2844" s="25"/>
      <c r="C2844" s="26" t="s">
        <v>5708</v>
      </c>
      <c r="D2844" s="27" t="s">
        <v>21</v>
      </c>
      <c r="E2844" s="28">
        <v>4813.09</v>
      </c>
      <c r="F2844" s="28">
        <v>668.5</v>
      </c>
      <c r="G2844" s="28">
        <v>5481.59</v>
      </c>
      <c r="H2844" s="2">
        <v>9</v>
      </c>
    </row>
    <row r="2845" spans="1:8" ht="15" x14ac:dyDescent="0.2">
      <c r="A2845" s="25" t="s">
        <v>5709</v>
      </c>
      <c r="B2845" s="25"/>
      <c r="C2845" s="26" t="s">
        <v>5710</v>
      </c>
      <c r="D2845" s="27"/>
      <c r="E2845" s="28"/>
      <c r="F2845" s="28"/>
      <c r="G2845" s="28"/>
      <c r="H2845" s="2">
        <v>5</v>
      </c>
    </row>
    <row r="2846" spans="1:8" ht="30" x14ac:dyDescent="0.2">
      <c r="A2846" s="25" t="s">
        <v>5711</v>
      </c>
      <c r="B2846" s="25"/>
      <c r="C2846" s="26" t="s">
        <v>5712</v>
      </c>
      <c r="D2846" s="27" t="s">
        <v>21</v>
      </c>
      <c r="E2846" s="28">
        <v>9613.7199999999993</v>
      </c>
      <c r="F2846" s="28">
        <v>233.36</v>
      </c>
      <c r="G2846" s="28">
        <v>9847.08</v>
      </c>
      <c r="H2846" s="2">
        <v>9</v>
      </c>
    </row>
    <row r="2847" spans="1:8" ht="30" x14ac:dyDescent="0.2">
      <c r="A2847" s="25" t="s">
        <v>5713</v>
      </c>
      <c r="B2847" s="25"/>
      <c r="C2847" s="26" t="s">
        <v>5714</v>
      </c>
      <c r="D2847" s="27" t="s">
        <v>21</v>
      </c>
      <c r="E2847" s="28">
        <v>18143.439999999999</v>
      </c>
      <c r="F2847" s="28">
        <v>233.36</v>
      </c>
      <c r="G2847" s="28">
        <v>18376.8</v>
      </c>
      <c r="H2847" s="2">
        <v>9</v>
      </c>
    </row>
    <row r="2848" spans="1:8" ht="30" x14ac:dyDescent="0.2">
      <c r="A2848" s="25" t="s">
        <v>5715</v>
      </c>
      <c r="B2848" s="25"/>
      <c r="C2848" s="26" t="s">
        <v>5716</v>
      </c>
      <c r="D2848" s="27" t="s">
        <v>21</v>
      </c>
      <c r="E2848" s="28">
        <v>4848.29</v>
      </c>
      <c r="F2848" s="28">
        <v>233.36</v>
      </c>
      <c r="G2848" s="28">
        <v>5081.6499999999996</v>
      </c>
      <c r="H2848" s="2">
        <v>9</v>
      </c>
    </row>
    <row r="2849" spans="1:8" ht="30" x14ac:dyDescent="0.2">
      <c r="A2849" s="25" t="s">
        <v>5717</v>
      </c>
      <c r="B2849" s="25"/>
      <c r="C2849" s="26" t="s">
        <v>5718</v>
      </c>
      <c r="D2849" s="27" t="s">
        <v>21</v>
      </c>
      <c r="E2849" s="28">
        <v>2463.5300000000002</v>
      </c>
      <c r="F2849" s="28">
        <v>233.36</v>
      </c>
      <c r="G2849" s="28">
        <v>2696.89</v>
      </c>
      <c r="H2849" s="2">
        <v>9</v>
      </c>
    </row>
    <row r="2850" spans="1:8" ht="30" x14ac:dyDescent="0.2">
      <c r="A2850" s="25" t="s">
        <v>5719</v>
      </c>
      <c r="B2850" s="25"/>
      <c r="C2850" s="26" t="s">
        <v>5720</v>
      </c>
      <c r="D2850" s="27" t="s">
        <v>21</v>
      </c>
      <c r="E2850" s="28">
        <v>42892.62</v>
      </c>
      <c r="F2850" s="28">
        <v>233.36</v>
      </c>
      <c r="G2850" s="28">
        <v>43125.98</v>
      </c>
      <c r="H2850" s="2">
        <v>9</v>
      </c>
    </row>
    <row r="2851" spans="1:8" ht="30" x14ac:dyDescent="0.2">
      <c r="A2851" s="25" t="s">
        <v>5721</v>
      </c>
      <c r="B2851" s="25"/>
      <c r="C2851" s="26" t="s">
        <v>5722</v>
      </c>
      <c r="D2851" s="27" t="s">
        <v>21</v>
      </c>
      <c r="E2851" s="28">
        <v>3292.55</v>
      </c>
      <c r="F2851" s="28">
        <v>233.36</v>
      </c>
      <c r="G2851" s="28">
        <v>3525.91</v>
      </c>
      <c r="H2851" s="2">
        <v>9</v>
      </c>
    </row>
    <row r="2852" spans="1:8" ht="30" x14ac:dyDescent="0.2">
      <c r="A2852" s="25" t="s">
        <v>5723</v>
      </c>
      <c r="B2852" s="25"/>
      <c r="C2852" s="26" t="s">
        <v>5724</v>
      </c>
      <c r="D2852" s="27" t="s">
        <v>21</v>
      </c>
      <c r="E2852" s="28">
        <v>10632.57</v>
      </c>
      <c r="F2852" s="28">
        <v>233.36</v>
      </c>
      <c r="G2852" s="28">
        <v>10865.93</v>
      </c>
      <c r="H2852" s="2">
        <v>9</v>
      </c>
    </row>
    <row r="2853" spans="1:8" ht="45" x14ac:dyDescent="0.2">
      <c r="A2853" s="25" t="s">
        <v>5725</v>
      </c>
      <c r="B2853" s="25"/>
      <c r="C2853" s="26" t="s">
        <v>5726</v>
      </c>
      <c r="D2853" s="27" t="s">
        <v>21</v>
      </c>
      <c r="E2853" s="28">
        <v>4509.84</v>
      </c>
      <c r="F2853" s="28">
        <v>233.36</v>
      </c>
      <c r="G2853" s="28">
        <v>4743.2</v>
      </c>
      <c r="H2853" s="2">
        <v>9</v>
      </c>
    </row>
    <row r="2854" spans="1:8" ht="30" x14ac:dyDescent="0.2">
      <c r="A2854" s="25" t="s">
        <v>5727</v>
      </c>
      <c r="B2854" s="25"/>
      <c r="C2854" s="26" t="s">
        <v>5728</v>
      </c>
      <c r="D2854" s="27" t="s">
        <v>21</v>
      </c>
      <c r="E2854" s="28">
        <v>15043.7</v>
      </c>
      <c r="F2854" s="28">
        <v>233.36</v>
      </c>
      <c r="G2854" s="28">
        <v>15277.06</v>
      </c>
      <c r="H2854" s="2">
        <v>9</v>
      </c>
    </row>
    <row r="2855" spans="1:8" ht="30" x14ac:dyDescent="0.2">
      <c r="A2855" s="25" t="s">
        <v>5729</v>
      </c>
      <c r="B2855" s="25"/>
      <c r="C2855" s="26" t="s">
        <v>5730</v>
      </c>
      <c r="D2855" s="27" t="s">
        <v>21</v>
      </c>
      <c r="E2855" s="28">
        <v>2750.91</v>
      </c>
      <c r="F2855" s="28">
        <v>233.36</v>
      </c>
      <c r="G2855" s="28">
        <v>2984.27</v>
      </c>
      <c r="H2855" s="2">
        <v>9</v>
      </c>
    </row>
    <row r="2856" spans="1:8" ht="30" x14ac:dyDescent="0.2">
      <c r="A2856" s="25" t="s">
        <v>5731</v>
      </c>
      <c r="B2856" s="25"/>
      <c r="C2856" s="26" t="s">
        <v>5732</v>
      </c>
      <c r="D2856" s="27" t="s">
        <v>21</v>
      </c>
      <c r="E2856" s="28">
        <v>5237.3999999999996</v>
      </c>
      <c r="F2856" s="28">
        <v>233.36</v>
      </c>
      <c r="G2856" s="28">
        <v>5470.76</v>
      </c>
      <c r="H2856" s="2">
        <v>9</v>
      </c>
    </row>
    <row r="2857" spans="1:8" ht="30" x14ac:dyDescent="0.2">
      <c r="A2857" s="25" t="s">
        <v>5733</v>
      </c>
      <c r="B2857" s="25"/>
      <c r="C2857" s="26" t="s">
        <v>5734</v>
      </c>
      <c r="D2857" s="27" t="s">
        <v>21</v>
      </c>
      <c r="E2857" s="28">
        <v>4505.8</v>
      </c>
      <c r="F2857" s="28">
        <v>233.36</v>
      </c>
      <c r="G2857" s="28">
        <v>4739.16</v>
      </c>
      <c r="H2857" s="2">
        <v>9</v>
      </c>
    </row>
    <row r="2858" spans="1:8" ht="45" x14ac:dyDescent="0.2">
      <c r="A2858" s="25" t="s">
        <v>5735</v>
      </c>
      <c r="B2858" s="25"/>
      <c r="C2858" s="26" t="s">
        <v>5736</v>
      </c>
      <c r="D2858" s="27" t="s">
        <v>21</v>
      </c>
      <c r="E2858" s="28">
        <v>8615.77</v>
      </c>
      <c r="F2858" s="28">
        <v>233.36</v>
      </c>
      <c r="G2858" s="28">
        <v>8849.1299999999992</v>
      </c>
      <c r="H2858" s="2">
        <v>9</v>
      </c>
    </row>
    <row r="2859" spans="1:8" ht="45" x14ac:dyDescent="0.2">
      <c r="A2859" s="25" t="s">
        <v>5737</v>
      </c>
      <c r="B2859" s="25"/>
      <c r="C2859" s="26" t="s">
        <v>5738</v>
      </c>
      <c r="D2859" s="27" t="s">
        <v>21</v>
      </c>
      <c r="E2859" s="28">
        <v>4827.88</v>
      </c>
      <c r="F2859" s="28">
        <v>233.36</v>
      </c>
      <c r="G2859" s="28">
        <v>5061.24</v>
      </c>
      <c r="H2859" s="2">
        <v>9</v>
      </c>
    </row>
    <row r="2860" spans="1:8" ht="30" x14ac:dyDescent="0.2">
      <c r="A2860" s="25" t="s">
        <v>5739</v>
      </c>
      <c r="B2860" s="25"/>
      <c r="C2860" s="26" t="s">
        <v>5740</v>
      </c>
      <c r="D2860" s="27" t="s">
        <v>21</v>
      </c>
      <c r="E2860" s="28">
        <v>1143.8800000000001</v>
      </c>
      <c r="F2860" s="28">
        <v>233.36</v>
      </c>
      <c r="G2860" s="28">
        <v>1377.24</v>
      </c>
      <c r="H2860" s="2">
        <v>9</v>
      </c>
    </row>
    <row r="2861" spans="1:8" ht="45" x14ac:dyDescent="0.2">
      <c r="A2861" s="25" t="s">
        <v>5741</v>
      </c>
      <c r="B2861" s="25"/>
      <c r="C2861" s="26" t="s">
        <v>5742</v>
      </c>
      <c r="D2861" s="27" t="s">
        <v>21</v>
      </c>
      <c r="E2861" s="28">
        <v>1090.1300000000001</v>
      </c>
      <c r="F2861" s="28">
        <v>233.36</v>
      </c>
      <c r="G2861" s="28">
        <v>1323.49</v>
      </c>
      <c r="H2861" s="2">
        <v>9</v>
      </c>
    </row>
    <row r="2862" spans="1:8" ht="45" x14ac:dyDescent="0.2">
      <c r="A2862" s="25" t="s">
        <v>5743</v>
      </c>
      <c r="B2862" s="25"/>
      <c r="C2862" s="26" t="s">
        <v>5744</v>
      </c>
      <c r="D2862" s="27" t="s">
        <v>21</v>
      </c>
      <c r="E2862" s="28">
        <v>17371.09</v>
      </c>
      <c r="F2862" s="28">
        <v>233.36</v>
      </c>
      <c r="G2862" s="28">
        <v>17604.45</v>
      </c>
      <c r="H2862" s="2">
        <v>9</v>
      </c>
    </row>
    <row r="2863" spans="1:8" ht="45" x14ac:dyDescent="0.2">
      <c r="A2863" s="25" t="s">
        <v>5745</v>
      </c>
      <c r="B2863" s="25"/>
      <c r="C2863" s="26" t="s">
        <v>5746</v>
      </c>
      <c r="D2863" s="27" t="s">
        <v>21</v>
      </c>
      <c r="E2863" s="28">
        <v>14631.18</v>
      </c>
      <c r="F2863" s="28">
        <v>233.36</v>
      </c>
      <c r="G2863" s="28">
        <v>14864.54</v>
      </c>
      <c r="H2863" s="2">
        <v>9</v>
      </c>
    </row>
    <row r="2864" spans="1:8" ht="45" x14ac:dyDescent="0.2">
      <c r="A2864" s="25" t="s">
        <v>5747</v>
      </c>
      <c r="B2864" s="25"/>
      <c r="C2864" s="26" t="s">
        <v>5748</v>
      </c>
      <c r="D2864" s="27" t="s">
        <v>21</v>
      </c>
      <c r="E2864" s="28">
        <v>1543.9</v>
      </c>
      <c r="F2864" s="28">
        <v>233.36</v>
      </c>
      <c r="G2864" s="28">
        <v>1777.26</v>
      </c>
      <c r="H2864" s="2">
        <v>9</v>
      </c>
    </row>
    <row r="2865" spans="1:8" ht="45" x14ac:dyDescent="0.2">
      <c r="A2865" s="25" t="s">
        <v>5749</v>
      </c>
      <c r="B2865" s="25"/>
      <c r="C2865" s="26" t="s">
        <v>5750</v>
      </c>
      <c r="D2865" s="27" t="s">
        <v>21</v>
      </c>
      <c r="E2865" s="28">
        <v>27951.67</v>
      </c>
      <c r="F2865" s="28">
        <v>233.36</v>
      </c>
      <c r="G2865" s="28">
        <v>28185.03</v>
      </c>
      <c r="H2865" s="2">
        <v>9</v>
      </c>
    </row>
    <row r="2866" spans="1:8" ht="45" x14ac:dyDescent="0.2">
      <c r="A2866" s="25" t="s">
        <v>5751</v>
      </c>
      <c r="B2866" s="25"/>
      <c r="C2866" s="26" t="s">
        <v>5752</v>
      </c>
      <c r="D2866" s="27" t="s">
        <v>21</v>
      </c>
      <c r="E2866" s="28">
        <v>31615.78</v>
      </c>
      <c r="F2866" s="28">
        <v>233.36</v>
      </c>
      <c r="G2866" s="28">
        <v>31849.14</v>
      </c>
      <c r="H2866" s="2">
        <v>9</v>
      </c>
    </row>
    <row r="2867" spans="1:8" ht="45" x14ac:dyDescent="0.2">
      <c r="A2867" s="25" t="s">
        <v>5753</v>
      </c>
      <c r="B2867" s="25"/>
      <c r="C2867" s="26" t="s">
        <v>5754</v>
      </c>
      <c r="D2867" s="27" t="s">
        <v>21</v>
      </c>
      <c r="E2867" s="28">
        <v>2062.67</v>
      </c>
      <c r="F2867" s="28">
        <v>233.36</v>
      </c>
      <c r="G2867" s="28">
        <v>2296.0300000000002</v>
      </c>
      <c r="H2867" s="2">
        <v>9</v>
      </c>
    </row>
    <row r="2868" spans="1:8" ht="45" x14ac:dyDescent="0.2">
      <c r="A2868" s="25" t="s">
        <v>5755</v>
      </c>
      <c r="B2868" s="25"/>
      <c r="C2868" s="26" t="s">
        <v>5756</v>
      </c>
      <c r="D2868" s="27" t="s">
        <v>21</v>
      </c>
      <c r="E2868" s="28">
        <v>3423.18</v>
      </c>
      <c r="F2868" s="28">
        <v>233.36</v>
      </c>
      <c r="G2868" s="28">
        <v>3656.54</v>
      </c>
      <c r="H2868" s="2">
        <v>9</v>
      </c>
    </row>
    <row r="2869" spans="1:8" ht="15" x14ac:dyDescent="0.2">
      <c r="A2869" s="25" t="s">
        <v>5757</v>
      </c>
      <c r="B2869" s="25"/>
      <c r="C2869" s="26" t="s">
        <v>5758</v>
      </c>
      <c r="D2869" s="27"/>
      <c r="E2869" s="28"/>
      <c r="F2869" s="28"/>
      <c r="G2869" s="28"/>
      <c r="H2869" s="2">
        <v>5</v>
      </c>
    </row>
    <row r="2870" spans="1:8" ht="45" x14ac:dyDescent="0.2">
      <c r="A2870" s="25" t="s">
        <v>5759</v>
      </c>
      <c r="B2870" s="25"/>
      <c r="C2870" s="26" t="s">
        <v>5760</v>
      </c>
      <c r="D2870" s="27" t="s">
        <v>21</v>
      </c>
      <c r="E2870" s="28">
        <v>8197.49</v>
      </c>
      <c r="F2870" s="28">
        <v>497.64</v>
      </c>
      <c r="G2870" s="28">
        <v>8695.1299999999992</v>
      </c>
      <c r="H2870" s="2">
        <v>9</v>
      </c>
    </row>
    <row r="2871" spans="1:8" ht="45" x14ac:dyDescent="0.2">
      <c r="A2871" s="25" t="s">
        <v>5761</v>
      </c>
      <c r="B2871" s="25"/>
      <c r="C2871" s="26" t="s">
        <v>5762</v>
      </c>
      <c r="D2871" s="27" t="s">
        <v>21</v>
      </c>
      <c r="E2871" s="28">
        <v>9332.4500000000007</v>
      </c>
      <c r="F2871" s="28">
        <v>497.64</v>
      </c>
      <c r="G2871" s="28">
        <v>9830.09</v>
      </c>
      <c r="H2871" s="2">
        <v>9</v>
      </c>
    </row>
    <row r="2872" spans="1:8" ht="45" x14ac:dyDescent="0.2">
      <c r="A2872" s="25" t="s">
        <v>5763</v>
      </c>
      <c r="B2872" s="25"/>
      <c r="C2872" s="26" t="s">
        <v>5764</v>
      </c>
      <c r="D2872" s="27" t="s">
        <v>21</v>
      </c>
      <c r="E2872" s="28">
        <v>18003.990000000002</v>
      </c>
      <c r="F2872" s="28">
        <v>497.64</v>
      </c>
      <c r="G2872" s="28">
        <v>18501.63</v>
      </c>
      <c r="H2872" s="2">
        <v>9</v>
      </c>
    </row>
    <row r="2873" spans="1:8" ht="45" x14ac:dyDescent="0.2">
      <c r="A2873" s="25" t="s">
        <v>5765</v>
      </c>
      <c r="B2873" s="25"/>
      <c r="C2873" s="26" t="s">
        <v>5766</v>
      </c>
      <c r="D2873" s="27" t="s">
        <v>21</v>
      </c>
      <c r="E2873" s="28">
        <v>8984.7800000000007</v>
      </c>
      <c r="F2873" s="28">
        <v>497.64</v>
      </c>
      <c r="G2873" s="28">
        <v>9482.42</v>
      </c>
      <c r="H2873" s="2">
        <v>9</v>
      </c>
    </row>
    <row r="2874" spans="1:8" ht="45" x14ac:dyDescent="0.2">
      <c r="A2874" s="25" t="s">
        <v>5767</v>
      </c>
      <c r="B2874" s="25"/>
      <c r="C2874" s="26" t="s">
        <v>5768</v>
      </c>
      <c r="D2874" s="27" t="s">
        <v>21</v>
      </c>
      <c r="E2874" s="28">
        <v>8511.92</v>
      </c>
      <c r="F2874" s="28">
        <v>497.64</v>
      </c>
      <c r="G2874" s="28">
        <v>9009.56</v>
      </c>
      <c r="H2874" s="2">
        <v>9</v>
      </c>
    </row>
    <row r="2875" spans="1:8" ht="45" x14ac:dyDescent="0.2">
      <c r="A2875" s="25" t="s">
        <v>5769</v>
      </c>
      <c r="B2875" s="25"/>
      <c r="C2875" s="26" t="s">
        <v>5770</v>
      </c>
      <c r="D2875" s="27" t="s">
        <v>21</v>
      </c>
      <c r="E2875" s="28">
        <v>16325.96</v>
      </c>
      <c r="F2875" s="28">
        <v>497.64</v>
      </c>
      <c r="G2875" s="28">
        <v>16823.599999999999</v>
      </c>
      <c r="H2875" s="2">
        <v>9</v>
      </c>
    </row>
    <row r="2876" spans="1:8" ht="45" x14ac:dyDescent="0.2">
      <c r="A2876" s="25" t="s">
        <v>5771</v>
      </c>
      <c r="B2876" s="25"/>
      <c r="C2876" s="26" t="s">
        <v>5772</v>
      </c>
      <c r="D2876" s="27" t="s">
        <v>21</v>
      </c>
      <c r="E2876" s="28">
        <v>5672.49</v>
      </c>
      <c r="F2876" s="28">
        <v>331.76</v>
      </c>
      <c r="G2876" s="28">
        <v>6004.25</v>
      </c>
      <c r="H2876" s="2">
        <v>9</v>
      </c>
    </row>
    <row r="2877" spans="1:8" ht="45" x14ac:dyDescent="0.2">
      <c r="A2877" s="25" t="s">
        <v>5773</v>
      </c>
      <c r="B2877" s="25"/>
      <c r="C2877" s="26" t="s">
        <v>5774</v>
      </c>
      <c r="D2877" s="27" t="s">
        <v>21</v>
      </c>
      <c r="E2877" s="28">
        <v>7734.68</v>
      </c>
      <c r="F2877" s="28">
        <v>331.76</v>
      </c>
      <c r="G2877" s="28">
        <v>8066.44</v>
      </c>
      <c r="H2877" s="2">
        <v>9</v>
      </c>
    </row>
    <row r="2878" spans="1:8" ht="45" x14ac:dyDescent="0.2">
      <c r="A2878" s="25" t="s">
        <v>5775</v>
      </c>
      <c r="B2878" s="25"/>
      <c r="C2878" s="26" t="s">
        <v>5776</v>
      </c>
      <c r="D2878" s="27" t="s">
        <v>21</v>
      </c>
      <c r="E2878" s="28">
        <v>2215.1799999999998</v>
      </c>
      <c r="F2878" s="28">
        <v>331.76</v>
      </c>
      <c r="G2878" s="28">
        <v>2546.94</v>
      </c>
      <c r="H2878" s="2">
        <v>9</v>
      </c>
    </row>
    <row r="2879" spans="1:8" ht="45" x14ac:dyDescent="0.2">
      <c r="A2879" s="25" t="s">
        <v>5777</v>
      </c>
      <c r="B2879" s="25"/>
      <c r="C2879" s="26" t="s">
        <v>5778</v>
      </c>
      <c r="D2879" s="27" t="s">
        <v>21</v>
      </c>
      <c r="E2879" s="28">
        <v>3010.56</v>
      </c>
      <c r="F2879" s="28">
        <v>331.76</v>
      </c>
      <c r="G2879" s="28">
        <v>3342.32</v>
      </c>
      <c r="H2879" s="2">
        <v>9</v>
      </c>
    </row>
    <row r="2880" spans="1:8" ht="45" x14ac:dyDescent="0.2">
      <c r="A2880" s="25" t="s">
        <v>5779</v>
      </c>
      <c r="B2880" s="25"/>
      <c r="C2880" s="26" t="s">
        <v>5780</v>
      </c>
      <c r="D2880" s="27" t="s">
        <v>21</v>
      </c>
      <c r="E2880" s="28">
        <v>5918.4</v>
      </c>
      <c r="F2880" s="28">
        <v>331.76</v>
      </c>
      <c r="G2880" s="28">
        <v>6250.16</v>
      </c>
      <c r="H2880" s="2">
        <v>9</v>
      </c>
    </row>
    <row r="2881" spans="1:8" ht="45" x14ac:dyDescent="0.2">
      <c r="A2881" s="25" t="s">
        <v>5781</v>
      </c>
      <c r="B2881" s="25"/>
      <c r="C2881" s="26" t="s">
        <v>5782</v>
      </c>
      <c r="D2881" s="27" t="s">
        <v>21</v>
      </c>
      <c r="E2881" s="28">
        <v>4037.06</v>
      </c>
      <c r="F2881" s="28">
        <v>331.76</v>
      </c>
      <c r="G2881" s="28">
        <v>4368.82</v>
      </c>
      <c r="H2881" s="2">
        <v>9</v>
      </c>
    </row>
    <row r="2882" spans="1:8" ht="45" x14ac:dyDescent="0.2">
      <c r="A2882" s="25" t="s">
        <v>5783</v>
      </c>
      <c r="B2882" s="25"/>
      <c r="C2882" s="26" t="s">
        <v>5784</v>
      </c>
      <c r="D2882" s="27" t="s">
        <v>21</v>
      </c>
      <c r="E2882" s="28">
        <v>13480.44</v>
      </c>
      <c r="F2882" s="28">
        <v>331.76</v>
      </c>
      <c r="G2882" s="28">
        <v>13812.2</v>
      </c>
      <c r="H2882" s="2">
        <v>9</v>
      </c>
    </row>
    <row r="2883" spans="1:8" ht="45" x14ac:dyDescent="0.2">
      <c r="A2883" s="25" t="s">
        <v>5785</v>
      </c>
      <c r="B2883" s="25"/>
      <c r="C2883" s="26" t="s">
        <v>5786</v>
      </c>
      <c r="D2883" s="27" t="s">
        <v>21</v>
      </c>
      <c r="E2883" s="28">
        <v>21897.25</v>
      </c>
      <c r="F2883" s="28">
        <v>331.76</v>
      </c>
      <c r="G2883" s="28">
        <v>22229.01</v>
      </c>
      <c r="H2883" s="2">
        <v>9</v>
      </c>
    </row>
    <row r="2884" spans="1:8" ht="45" x14ac:dyDescent="0.2">
      <c r="A2884" s="25" t="s">
        <v>5787</v>
      </c>
      <c r="B2884" s="25"/>
      <c r="C2884" s="26" t="s">
        <v>5788</v>
      </c>
      <c r="D2884" s="27" t="s">
        <v>21</v>
      </c>
      <c r="E2884" s="28">
        <v>7277.94</v>
      </c>
      <c r="F2884" s="28">
        <v>331.76</v>
      </c>
      <c r="G2884" s="28">
        <v>7609.7</v>
      </c>
      <c r="H2884" s="2">
        <v>9</v>
      </c>
    </row>
    <row r="2885" spans="1:8" ht="45" x14ac:dyDescent="0.2">
      <c r="A2885" s="25" t="s">
        <v>5789</v>
      </c>
      <c r="B2885" s="25"/>
      <c r="C2885" s="26" t="s">
        <v>5790</v>
      </c>
      <c r="D2885" s="27" t="s">
        <v>21</v>
      </c>
      <c r="E2885" s="28">
        <v>26774.57</v>
      </c>
      <c r="F2885" s="28">
        <v>331.76</v>
      </c>
      <c r="G2885" s="28">
        <v>27106.33</v>
      </c>
      <c r="H2885" s="2">
        <v>9</v>
      </c>
    </row>
    <row r="2886" spans="1:8" ht="15" x14ac:dyDescent="0.2">
      <c r="A2886" s="25" t="s">
        <v>5791</v>
      </c>
      <c r="B2886" s="25"/>
      <c r="C2886" s="26" t="s">
        <v>5792</v>
      </c>
      <c r="D2886" s="27"/>
      <c r="E2886" s="28"/>
      <c r="F2886" s="28"/>
      <c r="G2886" s="28"/>
      <c r="H2886" s="2">
        <v>5</v>
      </c>
    </row>
    <row r="2887" spans="1:8" ht="30" x14ac:dyDescent="0.2">
      <c r="A2887" s="25" t="s">
        <v>5793</v>
      </c>
      <c r="B2887" s="25"/>
      <c r="C2887" s="26" t="s">
        <v>5794</v>
      </c>
      <c r="D2887" s="27" t="s">
        <v>21</v>
      </c>
      <c r="E2887" s="28">
        <v>3609.92</v>
      </c>
      <c r="F2887" s="28">
        <v>116.68</v>
      </c>
      <c r="G2887" s="28">
        <v>3726.6</v>
      </c>
      <c r="H2887" s="2">
        <v>9</v>
      </c>
    </row>
    <row r="2888" spans="1:8" ht="15" x14ac:dyDescent="0.2">
      <c r="A2888" s="25" t="s">
        <v>5795</v>
      </c>
      <c r="B2888" s="25"/>
      <c r="C2888" s="26" t="s">
        <v>5796</v>
      </c>
      <c r="D2888" s="27"/>
      <c r="E2888" s="28"/>
      <c r="F2888" s="28"/>
      <c r="G2888" s="28"/>
      <c r="H2888" s="2">
        <v>5</v>
      </c>
    </row>
    <row r="2889" spans="1:8" ht="45" x14ac:dyDescent="0.2">
      <c r="A2889" s="25" t="s">
        <v>5797</v>
      </c>
      <c r="B2889" s="25"/>
      <c r="C2889" s="26" t="s">
        <v>5798</v>
      </c>
      <c r="D2889" s="27" t="s">
        <v>21</v>
      </c>
      <c r="E2889" s="28">
        <v>29.6</v>
      </c>
      <c r="F2889" s="28">
        <v>11.22</v>
      </c>
      <c r="G2889" s="28">
        <v>40.82</v>
      </c>
      <c r="H2889" s="2">
        <v>9</v>
      </c>
    </row>
    <row r="2890" spans="1:8" ht="30" x14ac:dyDescent="0.2">
      <c r="A2890" s="25" t="s">
        <v>5799</v>
      </c>
      <c r="B2890" s="25"/>
      <c r="C2890" s="26" t="s">
        <v>5800</v>
      </c>
      <c r="D2890" s="27" t="s">
        <v>21</v>
      </c>
      <c r="E2890" s="28">
        <v>696.56</v>
      </c>
      <c r="F2890" s="28">
        <v>41.47</v>
      </c>
      <c r="G2890" s="28">
        <v>738.03</v>
      </c>
      <c r="H2890" s="2">
        <v>9</v>
      </c>
    </row>
    <row r="2891" spans="1:8" ht="15" x14ac:dyDescent="0.2">
      <c r="A2891" s="25" t="s">
        <v>5801</v>
      </c>
      <c r="B2891" s="25"/>
      <c r="C2891" s="26" t="s">
        <v>5802</v>
      </c>
      <c r="D2891" s="27" t="s">
        <v>21</v>
      </c>
      <c r="E2891" s="28">
        <v>378.04</v>
      </c>
      <c r="F2891" s="28">
        <v>20.74</v>
      </c>
      <c r="G2891" s="28">
        <v>398.78</v>
      </c>
      <c r="H2891" s="2">
        <v>9</v>
      </c>
    </row>
    <row r="2892" spans="1:8" ht="15" x14ac:dyDescent="0.2">
      <c r="A2892" s="25" t="s">
        <v>5803</v>
      </c>
      <c r="B2892" s="25"/>
      <c r="C2892" s="26" t="s">
        <v>5804</v>
      </c>
      <c r="D2892" s="27" t="s">
        <v>21</v>
      </c>
      <c r="E2892" s="28">
        <v>714.01</v>
      </c>
      <c r="F2892" s="28">
        <v>20.74</v>
      </c>
      <c r="G2892" s="28">
        <v>734.75</v>
      </c>
      <c r="H2892" s="2">
        <v>9</v>
      </c>
    </row>
    <row r="2893" spans="1:8" ht="30" x14ac:dyDescent="0.2">
      <c r="A2893" s="25" t="s">
        <v>5805</v>
      </c>
      <c r="B2893" s="25"/>
      <c r="C2893" s="26" t="s">
        <v>5806</v>
      </c>
      <c r="D2893" s="27" t="s">
        <v>21</v>
      </c>
      <c r="E2893" s="28">
        <v>56.36</v>
      </c>
      <c r="F2893" s="28">
        <v>8.2899999999999991</v>
      </c>
      <c r="G2893" s="28">
        <v>64.650000000000006</v>
      </c>
      <c r="H2893" s="2">
        <v>9</v>
      </c>
    </row>
    <row r="2894" spans="1:8" ht="30" x14ac:dyDescent="0.2">
      <c r="A2894" s="25" t="s">
        <v>5807</v>
      </c>
      <c r="B2894" s="25"/>
      <c r="C2894" s="26" t="s">
        <v>5808</v>
      </c>
      <c r="D2894" s="27" t="s">
        <v>21</v>
      </c>
      <c r="E2894" s="28">
        <v>436.12</v>
      </c>
      <c r="F2894" s="28">
        <v>20.74</v>
      </c>
      <c r="G2894" s="28">
        <v>456.86</v>
      </c>
      <c r="H2894" s="2">
        <v>9</v>
      </c>
    </row>
    <row r="2895" spans="1:8" ht="15" x14ac:dyDescent="0.2">
      <c r="A2895" s="25" t="s">
        <v>5809</v>
      </c>
      <c r="B2895" s="25"/>
      <c r="C2895" s="26" t="s">
        <v>5810</v>
      </c>
      <c r="D2895" s="27"/>
      <c r="E2895" s="28"/>
      <c r="F2895" s="28"/>
      <c r="G2895" s="28"/>
      <c r="H2895" s="2">
        <v>2</v>
      </c>
    </row>
    <row r="2896" spans="1:8" ht="15" x14ac:dyDescent="0.2">
      <c r="A2896" s="25" t="s">
        <v>5811</v>
      </c>
      <c r="B2896" s="25"/>
      <c r="C2896" s="26" t="s">
        <v>5812</v>
      </c>
      <c r="D2896" s="27"/>
      <c r="E2896" s="28"/>
      <c r="F2896" s="28"/>
      <c r="G2896" s="28"/>
      <c r="H2896" s="2">
        <v>5</v>
      </c>
    </row>
    <row r="2897" spans="1:8" ht="15" x14ac:dyDescent="0.2">
      <c r="A2897" s="25" t="s">
        <v>5813</v>
      </c>
      <c r="B2897" s="25"/>
      <c r="C2897" s="26" t="s">
        <v>5814</v>
      </c>
      <c r="D2897" s="27" t="s">
        <v>21</v>
      </c>
      <c r="E2897" s="28">
        <v>674.13</v>
      </c>
      <c r="F2897" s="28">
        <v>49.91</v>
      </c>
      <c r="G2897" s="28">
        <v>724.04</v>
      </c>
      <c r="H2897" s="2">
        <v>9</v>
      </c>
    </row>
    <row r="2898" spans="1:8" ht="30" x14ac:dyDescent="0.2">
      <c r="A2898" s="25" t="s">
        <v>5815</v>
      </c>
      <c r="B2898" s="25"/>
      <c r="C2898" s="26" t="s">
        <v>5816</v>
      </c>
      <c r="D2898" s="27" t="s">
        <v>21</v>
      </c>
      <c r="E2898" s="28">
        <v>762.41</v>
      </c>
      <c r="F2898" s="28">
        <v>58.34</v>
      </c>
      <c r="G2898" s="28">
        <v>820.75</v>
      </c>
      <c r="H2898" s="2">
        <v>9</v>
      </c>
    </row>
    <row r="2899" spans="1:8" ht="15" x14ac:dyDescent="0.2">
      <c r="A2899" s="25" t="s">
        <v>5817</v>
      </c>
      <c r="B2899" s="25"/>
      <c r="C2899" s="26" t="s">
        <v>5818</v>
      </c>
      <c r="D2899" s="27" t="s">
        <v>21</v>
      </c>
      <c r="E2899" s="28">
        <v>231.92</v>
      </c>
      <c r="F2899" s="28">
        <v>49.91</v>
      </c>
      <c r="G2899" s="28">
        <v>281.83</v>
      </c>
      <c r="H2899" s="2">
        <v>9</v>
      </c>
    </row>
    <row r="2900" spans="1:8" ht="30" x14ac:dyDescent="0.2">
      <c r="A2900" s="25" t="s">
        <v>5819</v>
      </c>
      <c r="B2900" s="25"/>
      <c r="C2900" s="26" t="s">
        <v>5820</v>
      </c>
      <c r="D2900" s="27" t="s">
        <v>21</v>
      </c>
      <c r="E2900" s="28">
        <v>432.9</v>
      </c>
      <c r="F2900" s="28">
        <v>49.91</v>
      </c>
      <c r="G2900" s="28">
        <v>482.81</v>
      </c>
      <c r="H2900" s="2">
        <v>9</v>
      </c>
    </row>
    <row r="2901" spans="1:8" ht="15" x14ac:dyDescent="0.2">
      <c r="A2901" s="25" t="s">
        <v>5821</v>
      </c>
      <c r="B2901" s="25"/>
      <c r="C2901" s="26" t="s">
        <v>5822</v>
      </c>
      <c r="D2901" s="27" t="s">
        <v>21</v>
      </c>
      <c r="E2901" s="28">
        <v>79.47</v>
      </c>
      <c r="F2901" s="28">
        <v>58.34</v>
      </c>
      <c r="G2901" s="28">
        <v>137.81</v>
      </c>
      <c r="H2901" s="2">
        <v>9</v>
      </c>
    </row>
    <row r="2902" spans="1:8" ht="15" x14ac:dyDescent="0.2">
      <c r="A2902" s="25" t="s">
        <v>5823</v>
      </c>
      <c r="B2902" s="25"/>
      <c r="C2902" s="26" t="s">
        <v>5824</v>
      </c>
      <c r="D2902" s="27" t="s">
        <v>21</v>
      </c>
      <c r="E2902" s="28">
        <v>219.11</v>
      </c>
      <c r="F2902" s="28">
        <v>58.34</v>
      </c>
      <c r="G2902" s="28">
        <v>277.45</v>
      </c>
      <c r="H2902" s="2">
        <v>9</v>
      </c>
    </row>
    <row r="2903" spans="1:8" ht="30" x14ac:dyDescent="0.2">
      <c r="A2903" s="25" t="s">
        <v>5825</v>
      </c>
      <c r="B2903" s="25"/>
      <c r="C2903" s="26" t="s">
        <v>5826</v>
      </c>
      <c r="D2903" s="27" t="s">
        <v>21</v>
      </c>
      <c r="E2903" s="28">
        <v>669.3</v>
      </c>
      <c r="F2903" s="28">
        <v>58.34</v>
      </c>
      <c r="G2903" s="28">
        <v>727.64</v>
      </c>
      <c r="H2903" s="2">
        <v>9</v>
      </c>
    </row>
    <row r="2904" spans="1:8" ht="15" x14ac:dyDescent="0.2">
      <c r="A2904" s="25" t="s">
        <v>5827</v>
      </c>
      <c r="B2904" s="25"/>
      <c r="C2904" s="26" t="s">
        <v>5828</v>
      </c>
      <c r="D2904" s="27" t="s">
        <v>21</v>
      </c>
      <c r="E2904" s="28">
        <v>41.63</v>
      </c>
      <c r="F2904" s="28">
        <v>20.74</v>
      </c>
      <c r="G2904" s="28">
        <v>62.37</v>
      </c>
      <c r="H2904" s="2">
        <v>9</v>
      </c>
    </row>
    <row r="2905" spans="1:8" ht="15" x14ac:dyDescent="0.2">
      <c r="A2905" s="25" t="s">
        <v>5829</v>
      </c>
      <c r="B2905" s="25"/>
      <c r="C2905" s="26" t="s">
        <v>5830</v>
      </c>
      <c r="D2905" s="27" t="s">
        <v>21</v>
      </c>
      <c r="E2905" s="28">
        <v>423.92</v>
      </c>
      <c r="F2905" s="28">
        <v>58.34</v>
      </c>
      <c r="G2905" s="28">
        <v>482.26</v>
      </c>
      <c r="H2905" s="2">
        <v>9</v>
      </c>
    </row>
    <row r="2906" spans="1:8" ht="15" x14ac:dyDescent="0.2">
      <c r="A2906" s="25" t="s">
        <v>5831</v>
      </c>
      <c r="B2906" s="25"/>
      <c r="C2906" s="26" t="s">
        <v>5832</v>
      </c>
      <c r="D2906" s="27" t="s">
        <v>21</v>
      </c>
      <c r="E2906" s="28">
        <v>582.01</v>
      </c>
      <c r="F2906" s="28">
        <v>58.34</v>
      </c>
      <c r="G2906" s="28">
        <v>640.35</v>
      </c>
      <c r="H2906" s="2">
        <v>9</v>
      </c>
    </row>
    <row r="2907" spans="1:8" ht="15" x14ac:dyDescent="0.2">
      <c r="A2907" s="25" t="s">
        <v>5833</v>
      </c>
      <c r="B2907" s="25"/>
      <c r="C2907" s="26" t="s">
        <v>5834</v>
      </c>
      <c r="D2907" s="27" t="s">
        <v>21</v>
      </c>
      <c r="E2907" s="28">
        <v>107.1</v>
      </c>
      <c r="F2907" s="28">
        <v>20.74</v>
      </c>
      <c r="G2907" s="28">
        <v>127.84</v>
      </c>
      <c r="H2907" s="2">
        <v>9</v>
      </c>
    </row>
    <row r="2908" spans="1:8" ht="15" x14ac:dyDescent="0.2">
      <c r="A2908" s="25" t="s">
        <v>5835</v>
      </c>
      <c r="B2908" s="25"/>
      <c r="C2908" s="26" t="s">
        <v>5836</v>
      </c>
      <c r="D2908" s="27" t="s">
        <v>21</v>
      </c>
      <c r="E2908" s="28">
        <v>652.78</v>
      </c>
      <c r="F2908" s="28">
        <v>124.41</v>
      </c>
      <c r="G2908" s="28">
        <v>777.19</v>
      </c>
      <c r="H2908" s="2">
        <v>9</v>
      </c>
    </row>
    <row r="2909" spans="1:8" ht="15" x14ac:dyDescent="0.2">
      <c r="A2909" s="25" t="s">
        <v>5837</v>
      </c>
      <c r="B2909" s="25"/>
      <c r="C2909" s="26" t="s">
        <v>5838</v>
      </c>
      <c r="D2909" s="27" t="s">
        <v>21</v>
      </c>
      <c r="E2909" s="28">
        <v>534.36</v>
      </c>
      <c r="F2909" s="28">
        <v>124.41</v>
      </c>
      <c r="G2909" s="28">
        <v>658.77</v>
      </c>
      <c r="H2909" s="2">
        <v>9</v>
      </c>
    </row>
    <row r="2910" spans="1:8" ht="30" x14ac:dyDescent="0.2">
      <c r="A2910" s="25" t="s">
        <v>5839</v>
      </c>
      <c r="B2910" s="25"/>
      <c r="C2910" s="26" t="s">
        <v>5840</v>
      </c>
      <c r="D2910" s="27" t="s">
        <v>21</v>
      </c>
      <c r="E2910" s="28">
        <v>199.24</v>
      </c>
      <c r="F2910" s="28">
        <v>41.47</v>
      </c>
      <c r="G2910" s="28">
        <v>240.71</v>
      </c>
      <c r="H2910" s="2">
        <v>9</v>
      </c>
    </row>
    <row r="2911" spans="1:8" ht="30" x14ac:dyDescent="0.2">
      <c r="A2911" s="25" t="s">
        <v>5841</v>
      </c>
      <c r="B2911" s="25"/>
      <c r="C2911" s="26" t="s">
        <v>5842</v>
      </c>
      <c r="D2911" s="27" t="s">
        <v>21</v>
      </c>
      <c r="E2911" s="28">
        <v>214.54</v>
      </c>
      <c r="F2911" s="28">
        <v>20.74</v>
      </c>
      <c r="G2911" s="28">
        <v>235.28</v>
      </c>
      <c r="H2911" s="2">
        <v>9</v>
      </c>
    </row>
    <row r="2912" spans="1:8" ht="30" x14ac:dyDescent="0.2">
      <c r="A2912" s="25" t="s">
        <v>5843</v>
      </c>
      <c r="B2912" s="25"/>
      <c r="C2912" s="26" t="s">
        <v>5844</v>
      </c>
      <c r="D2912" s="27" t="s">
        <v>21</v>
      </c>
      <c r="E2912" s="28">
        <v>52.84</v>
      </c>
      <c r="F2912" s="28">
        <v>13.69</v>
      </c>
      <c r="G2912" s="28">
        <v>66.53</v>
      </c>
      <c r="H2912" s="2">
        <v>9</v>
      </c>
    </row>
    <row r="2913" spans="1:8" ht="15" x14ac:dyDescent="0.2">
      <c r="A2913" s="25" t="s">
        <v>5845</v>
      </c>
      <c r="B2913" s="25"/>
      <c r="C2913" s="26" t="s">
        <v>5846</v>
      </c>
      <c r="D2913" s="27" t="s">
        <v>21</v>
      </c>
      <c r="E2913" s="28">
        <v>507.15</v>
      </c>
      <c r="F2913" s="28">
        <v>124.41</v>
      </c>
      <c r="G2913" s="28">
        <v>631.55999999999995</v>
      </c>
      <c r="H2913" s="2">
        <v>9</v>
      </c>
    </row>
    <row r="2914" spans="1:8" ht="30" x14ac:dyDescent="0.2">
      <c r="A2914" s="25" t="s">
        <v>5847</v>
      </c>
      <c r="B2914" s="25"/>
      <c r="C2914" s="26" t="s">
        <v>5848</v>
      </c>
      <c r="D2914" s="27" t="s">
        <v>334</v>
      </c>
      <c r="E2914" s="28">
        <v>678.13</v>
      </c>
      <c r="F2914" s="28">
        <v>49.91</v>
      </c>
      <c r="G2914" s="28">
        <v>728.04</v>
      </c>
      <c r="H2914" s="2">
        <v>9</v>
      </c>
    </row>
    <row r="2915" spans="1:8" ht="15" x14ac:dyDescent="0.2">
      <c r="A2915" s="25" t="s">
        <v>5849</v>
      </c>
      <c r="B2915" s="25"/>
      <c r="C2915" s="26" t="s">
        <v>5850</v>
      </c>
      <c r="D2915" s="27" t="s">
        <v>21</v>
      </c>
      <c r="E2915" s="28">
        <v>106.27</v>
      </c>
      <c r="F2915" s="28">
        <v>20.74</v>
      </c>
      <c r="G2915" s="28">
        <v>127.01</v>
      </c>
      <c r="H2915" s="2">
        <v>9</v>
      </c>
    </row>
    <row r="2916" spans="1:8" ht="15" x14ac:dyDescent="0.2">
      <c r="A2916" s="25" t="s">
        <v>5851</v>
      </c>
      <c r="B2916" s="25"/>
      <c r="C2916" s="26" t="s">
        <v>5852</v>
      </c>
      <c r="D2916" s="27"/>
      <c r="E2916" s="28"/>
      <c r="F2916" s="28"/>
      <c r="G2916" s="28"/>
      <c r="H2916" s="2">
        <v>5</v>
      </c>
    </row>
    <row r="2917" spans="1:8" ht="30" x14ac:dyDescent="0.2">
      <c r="A2917" s="25" t="s">
        <v>5853</v>
      </c>
      <c r="B2917" s="25"/>
      <c r="C2917" s="26" t="s">
        <v>5854</v>
      </c>
      <c r="D2917" s="27" t="s">
        <v>73</v>
      </c>
      <c r="E2917" s="28">
        <v>688.83</v>
      </c>
      <c r="F2917" s="28">
        <v>68.540000000000006</v>
      </c>
      <c r="G2917" s="28">
        <v>757.37</v>
      </c>
      <c r="H2917" s="2">
        <v>9</v>
      </c>
    </row>
    <row r="2918" spans="1:8" ht="30" x14ac:dyDescent="0.2">
      <c r="A2918" s="25" t="s">
        <v>5855</v>
      </c>
      <c r="B2918" s="25"/>
      <c r="C2918" s="26" t="s">
        <v>5856</v>
      </c>
      <c r="D2918" s="27" t="s">
        <v>73</v>
      </c>
      <c r="E2918" s="28">
        <v>1029.47</v>
      </c>
      <c r="F2918" s="28">
        <v>74.8</v>
      </c>
      <c r="G2918" s="28">
        <v>1104.27</v>
      </c>
      <c r="H2918" s="2">
        <v>9</v>
      </c>
    </row>
    <row r="2919" spans="1:8" ht="30" x14ac:dyDescent="0.2">
      <c r="A2919" s="25" t="s">
        <v>5857</v>
      </c>
      <c r="B2919" s="25"/>
      <c r="C2919" s="26" t="s">
        <v>5858</v>
      </c>
      <c r="D2919" s="27" t="s">
        <v>73</v>
      </c>
      <c r="E2919" s="28">
        <v>1322.61</v>
      </c>
      <c r="F2919" s="28">
        <v>151.52000000000001</v>
      </c>
      <c r="G2919" s="28">
        <v>1474.13</v>
      </c>
      <c r="H2919" s="2">
        <v>9</v>
      </c>
    </row>
    <row r="2920" spans="1:8" ht="30" x14ac:dyDescent="0.2">
      <c r="A2920" s="25" t="s">
        <v>5859</v>
      </c>
      <c r="B2920" s="25"/>
      <c r="C2920" s="26" t="s">
        <v>5860</v>
      </c>
      <c r="D2920" s="27" t="s">
        <v>73</v>
      </c>
      <c r="E2920" s="28">
        <v>2765.2</v>
      </c>
      <c r="F2920" s="28"/>
      <c r="G2920" s="28">
        <v>2765.2</v>
      </c>
      <c r="H2920" s="2">
        <v>9</v>
      </c>
    </row>
    <row r="2921" spans="1:8" ht="15" x14ac:dyDescent="0.2">
      <c r="A2921" s="25" t="s">
        <v>5861</v>
      </c>
      <c r="B2921" s="25"/>
      <c r="C2921" s="26" t="s">
        <v>5862</v>
      </c>
      <c r="D2921" s="27"/>
      <c r="E2921" s="28"/>
      <c r="F2921" s="28"/>
      <c r="G2921" s="28"/>
      <c r="H2921" s="2">
        <v>5</v>
      </c>
    </row>
    <row r="2922" spans="1:8" ht="30" x14ac:dyDescent="0.2">
      <c r="A2922" s="25" t="s">
        <v>5863</v>
      </c>
      <c r="B2922" s="25"/>
      <c r="C2922" s="26" t="s">
        <v>5864</v>
      </c>
      <c r="D2922" s="27" t="s">
        <v>21</v>
      </c>
      <c r="E2922" s="28">
        <v>256.26</v>
      </c>
      <c r="F2922" s="28">
        <v>5.13</v>
      </c>
      <c r="G2922" s="28">
        <v>261.39</v>
      </c>
      <c r="H2922" s="2">
        <v>9</v>
      </c>
    </row>
    <row r="2923" spans="1:8" ht="15" x14ac:dyDescent="0.2">
      <c r="A2923" s="25" t="s">
        <v>5865</v>
      </c>
      <c r="B2923" s="25"/>
      <c r="C2923" s="26" t="s">
        <v>5866</v>
      </c>
      <c r="D2923" s="27" t="s">
        <v>21</v>
      </c>
      <c r="E2923" s="28">
        <v>43.51</v>
      </c>
      <c r="F2923" s="28">
        <v>12.34</v>
      </c>
      <c r="G2923" s="28">
        <v>55.85</v>
      </c>
      <c r="H2923" s="2">
        <v>9</v>
      </c>
    </row>
    <row r="2924" spans="1:8" ht="30" x14ac:dyDescent="0.2">
      <c r="A2924" s="25" t="s">
        <v>5867</v>
      </c>
      <c r="B2924" s="25"/>
      <c r="C2924" s="26" t="s">
        <v>5868</v>
      </c>
      <c r="D2924" s="27" t="s">
        <v>21</v>
      </c>
      <c r="E2924" s="28">
        <v>63.72</v>
      </c>
      <c r="F2924" s="28">
        <v>5.13</v>
      </c>
      <c r="G2924" s="28">
        <v>68.849999999999994</v>
      </c>
      <c r="H2924" s="2">
        <v>9</v>
      </c>
    </row>
    <row r="2925" spans="1:8" ht="15" x14ac:dyDescent="0.2">
      <c r="A2925" s="25" t="s">
        <v>5869</v>
      </c>
      <c r="B2925" s="25"/>
      <c r="C2925" s="26" t="s">
        <v>5870</v>
      </c>
      <c r="D2925" s="27" t="s">
        <v>21</v>
      </c>
      <c r="E2925" s="28">
        <v>51.18</v>
      </c>
      <c r="F2925" s="28">
        <v>12.34</v>
      </c>
      <c r="G2925" s="28">
        <v>63.52</v>
      </c>
      <c r="H2925" s="2">
        <v>9</v>
      </c>
    </row>
    <row r="2926" spans="1:8" ht="30" x14ac:dyDescent="0.2">
      <c r="A2926" s="25" t="s">
        <v>5871</v>
      </c>
      <c r="B2926" s="25"/>
      <c r="C2926" s="26" t="s">
        <v>5872</v>
      </c>
      <c r="D2926" s="27" t="s">
        <v>21</v>
      </c>
      <c r="E2926" s="28">
        <v>84.51</v>
      </c>
      <c r="F2926" s="28">
        <v>5.13</v>
      </c>
      <c r="G2926" s="28">
        <v>89.64</v>
      </c>
      <c r="H2926" s="2">
        <v>9</v>
      </c>
    </row>
    <row r="2927" spans="1:8" ht="15" x14ac:dyDescent="0.2">
      <c r="A2927" s="25" t="s">
        <v>5873</v>
      </c>
      <c r="B2927" s="25"/>
      <c r="C2927" s="26" t="s">
        <v>5874</v>
      </c>
      <c r="D2927" s="27" t="s">
        <v>21</v>
      </c>
      <c r="E2927" s="28">
        <v>52.21</v>
      </c>
      <c r="F2927" s="28">
        <v>12.34</v>
      </c>
      <c r="G2927" s="28">
        <v>64.55</v>
      </c>
      <c r="H2927" s="2">
        <v>9</v>
      </c>
    </row>
    <row r="2928" spans="1:8" ht="15" x14ac:dyDescent="0.2">
      <c r="A2928" s="25" t="s">
        <v>5875</v>
      </c>
      <c r="B2928" s="25"/>
      <c r="C2928" s="26" t="s">
        <v>5876</v>
      </c>
      <c r="D2928" s="27" t="s">
        <v>21</v>
      </c>
      <c r="E2928" s="28">
        <v>35.75</v>
      </c>
      <c r="F2928" s="28">
        <v>5.13</v>
      </c>
      <c r="G2928" s="28">
        <v>40.880000000000003</v>
      </c>
      <c r="H2928" s="2">
        <v>9</v>
      </c>
    </row>
    <row r="2929" spans="1:8" ht="15" x14ac:dyDescent="0.2">
      <c r="A2929" s="25" t="s">
        <v>5877</v>
      </c>
      <c r="B2929" s="25"/>
      <c r="C2929" s="26" t="s">
        <v>5878</v>
      </c>
      <c r="D2929" s="27" t="s">
        <v>21</v>
      </c>
      <c r="E2929" s="28">
        <v>47.5</v>
      </c>
      <c r="F2929" s="28">
        <v>5.13</v>
      </c>
      <c r="G2929" s="28">
        <v>52.63</v>
      </c>
      <c r="H2929" s="2">
        <v>9</v>
      </c>
    </row>
    <row r="2930" spans="1:8" ht="15" x14ac:dyDescent="0.2">
      <c r="A2930" s="25" t="s">
        <v>5879</v>
      </c>
      <c r="B2930" s="25"/>
      <c r="C2930" s="26" t="s">
        <v>5880</v>
      </c>
      <c r="D2930" s="27" t="s">
        <v>21</v>
      </c>
      <c r="E2930" s="28">
        <v>66.94</v>
      </c>
      <c r="F2930" s="28">
        <v>5.13</v>
      </c>
      <c r="G2930" s="28">
        <v>72.069999999999993</v>
      </c>
      <c r="H2930" s="2">
        <v>9</v>
      </c>
    </row>
    <row r="2931" spans="1:8" ht="15" x14ac:dyDescent="0.2">
      <c r="A2931" s="25" t="s">
        <v>5881</v>
      </c>
      <c r="B2931" s="25"/>
      <c r="C2931" s="26" t="s">
        <v>5882</v>
      </c>
      <c r="D2931" s="27" t="s">
        <v>21</v>
      </c>
      <c r="E2931" s="28">
        <v>65.459999999999994</v>
      </c>
      <c r="F2931" s="28">
        <v>20.74</v>
      </c>
      <c r="G2931" s="28">
        <v>86.2</v>
      </c>
      <c r="H2931" s="2">
        <v>9</v>
      </c>
    </row>
    <row r="2932" spans="1:8" ht="15" x14ac:dyDescent="0.2">
      <c r="A2932" s="25" t="s">
        <v>5883</v>
      </c>
      <c r="B2932" s="25"/>
      <c r="C2932" s="26" t="s">
        <v>5884</v>
      </c>
      <c r="D2932" s="27" t="s">
        <v>21</v>
      </c>
      <c r="E2932" s="28">
        <v>116.5</v>
      </c>
      <c r="F2932" s="28">
        <v>37.4</v>
      </c>
      <c r="G2932" s="28">
        <v>153.9</v>
      </c>
      <c r="H2932" s="2">
        <v>9</v>
      </c>
    </row>
    <row r="2933" spans="1:8" ht="15" x14ac:dyDescent="0.2">
      <c r="A2933" s="25" t="s">
        <v>5885</v>
      </c>
      <c r="B2933" s="25"/>
      <c r="C2933" s="26" t="s">
        <v>5886</v>
      </c>
      <c r="D2933" s="27" t="s">
        <v>21</v>
      </c>
      <c r="E2933" s="28">
        <v>190.03</v>
      </c>
      <c r="F2933" s="28">
        <v>15.82</v>
      </c>
      <c r="G2933" s="28">
        <v>205.85</v>
      </c>
      <c r="H2933" s="2">
        <v>9</v>
      </c>
    </row>
    <row r="2934" spans="1:8" ht="15" x14ac:dyDescent="0.2">
      <c r="A2934" s="25" t="s">
        <v>5887</v>
      </c>
      <c r="B2934" s="25"/>
      <c r="C2934" s="26" t="s">
        <v>5888</v>
      </c>
      <c r="D2934" s="27" t="s">
        <v>21</v>
      </c>
      <c r="E2934" s="28">
        <v>99.95</v>
      </c>
      <c r="F2934" s="28">
        <v>15.82</v>
      </c>
      <c r="G2934" s="28">
        <v>115.77</v>
      </c>
      <c r="H2934" s="2">
        <v>9</v>
      </c>
    </row>
    <row r="2935" spans="1:8" ht="30" x14ac:dyDescent="0.2">
      <c r="A2935" s="25" t="s">
        <v>5889</v>
      </c>
      <c r="B2935" s="25"/>
      <c r="C2935" s="26" t="s">
        <v>5890</v>
      </c>
      <c r="D2935" s="27" t="s">
        <v>21</v>
      </c>
      <c r="E2935" s="28">
        <v>388.87</v>
      </c>
      <c r="F2935" s="28">
        <v>58.06</v>
      </c>
      <c r="G2935" s="28">
        <v>446.93</v>
      </c>
      <c r="H2935" s="2">
        <v>9</v>
      </c>
    </row>
    <row r="2936" spans="1:8" ht="15" x14ac:dyDescent="0.2">
      <c r="A2936" s="25" t="s">
        <v>5891</v>
      </c>
      <c r="B2936" s="25"/>
      <c r="C2936" s="26" t="s">
        <v>5892</v>
      </c>
      <c r="D2936" s="27" t="s">
        <v>21</v>
      </c>
      <c r="E2936" s="28">
        <v>532.13</v>
      </c>
      <c r="F2936" s="28">
        <v>20.74</v>
      </c>
      <c r="G2936" s="28">
        <v>552.87</v>
      </c>
      <c r="H2936" s="2">
        <v>9</v>
      </c>
    </row>
    <row r="2937" spans="1:8" ht="30" x14ac:dyDescent="0.2">
      <c r="A2937" s="25" t="s">
        <v>5893</v>
      </c>
      <c r="B2937" s="25"/>
      <c r="C2937" s="26" t="s">
        <v>5894</v>
      </c>
      <c r="D2937" s="27" t="s">
        <v>21</v>
      </c>
      <c r="E2937" s="28">
        <v>30.2</v>
      </c>
      <c r="F2937" s="28">
        <v>14.59</v>
      </c>
      <c r="G2937" s="28">
        <v>44.79</v>
      </c>
      <c r="H2937" s="2">
        <v>9</v>
      </c>
    </row>
    <row r="2938" spans="1:8" ht="30" x14ac:dyDescent="0.2">
      <c r="A2938" s="25" t="s">
        <v>5895</v>
      </c>
      <c r="B2938" s="25"/>
      <c r="C2938" s="26" t="s">
        <v>5896</v>
      </c>
      <c r="D2938" s="27" t="s">
        <v>21</v>
      </c>
      <c r="E2938" s="28">
        <v>30.24</v>
      </c>
      <c r="F2938" s="28">
        <v>14.59</v>
      </c>
      <c r="G2938" s="28">
        <v>44.83</v>
      </c>
      <c r="H2938" s="2">
        <v>9</v>
      </c>
    </row>
    <row r="2939" spans="1:8" ht="30" x14ac:dyDescent="0.2">
      <c r="A2939" s="25" t="s">
        <v>5897</v>
      </c>
      <c r="B2939" s="25"/>
      <c r="C2939" s="26" t="s">
        <v>5898</v>
      </c>
      <c r="D2939" s="27" t="s">
        <v>21</v>
      </c>
      <c r="E2939" s="28">
        <v>37.33</v>
      </c>
      <c r="F2939" s="28">
        <v>14.59</v>
      </c>
      <c r="G2939" s="28">
        <v>51.92</v>
      </c>
      <c r="H2939" s="2">
        <v>9</v>
      </c>
    </row>
    <row r="2940" spans="1:8" ht="30" x14ac:dyDescent="0.2">
      <c r="A2940" s="25" t="s">
        <v>5899</v>
      </c>
      <c r="B2940" s="25"/>
      <c r="C2940" s="26" t="s">
        <v>5900</v>
      </c>
      <c r="D2940" s="27" t="s">
        <v>21</v>
      </c>
      <c r="E2940" s="28">
        <v>20.21</v>
      </c>
      <c r="F2940" s="28">
        <v>14.59</v>
      </c>
      <c r="G2940" s="28">
        <v>34.799999999999997</v>
      </c>
      <c r="H2940" s="2">
        <v>9</v>
      </c>
    </row>
    <row r="2941" spans="1:8" ht="30" x14ac:dyDescent="0.2">
      <c r="A2941" s="25" t="s">
        <v>5901</v>
      </c>
      <c r="B2941" s="25"/>
      <c r="C2941" s="26" t="s">
        <v>5902</v>
      </c>
      <c r="D2941" s="27" t="s">
        <v>21</v>
      </c>
      <c r="E2941" s="28">
        <v>29.13</v>
      </c>
      <c r="F2941" s="28">
        <v>14.59</v>
      </c>
      <c r="G2941" s="28">
        <v>43.72</v>
      </c>
      <c r="H2941" s="2">
        <v>9</v>
      </c>
    </row>
    <row r="2942" spans="1:8" ht="30" x14ac:dyDescent="0.2">
      <c r="A2942" s="25" t="s">
        <v>5903</v>
      </c>
      <c r="B2942" s="25"/>
      <c r="C2942" s="26" t="s">
        <v>5904</v>
      </c>
      <c r="D2942" s="27" t="s">
        <v>21</v>
      </c>
      <c r="E2942" s="28">
        <v>29.76</v>
      </c>
      <c r="F2942" s="28">
        <v>14.59</v>
      </c>
      <c r="G2942" s="28">
        <v>44.35</v>
      </c>
      <c r="H2942" s="2">
        <v>9</v>
      </c>
    </row>
    <row r="2943" spans="1:8" ht="30" x14ac:dyDescent="0.2">
      <c r="A2943" s="25" t="s">
        <v>5905</v>
      </c>
      <c r="B2943" s="25"/>
      <c r="C2943" s="26" t="s">
        <v>5906</v>
      </c>
      <c r="D2943" s="27" t="s">
        <v>21</v>
      </c>
      <c r="E2943" s="28">
        <v>49.24</v>
      </c>
      <c r="F2943" s="28">
        <v>14.59</v>
      </c>
      <c r="G2943" s="28">
        <v>63.83</v>
      </c>
      <c r="H2943" s="2">
        <v>9</v>
      </c>
    </row>
    <row r="2944" spans="1:8" ht="30" x14ac:dyDescent="0.2">
      <c r="A2944" s="25" t="s">
        <v>5907</v>
      </c>
      <c r="B2944" s="25"/>
      <c r="C2944" s="26" t="s">
        <v>5908</v>
      </c>
      <c r="D2944" s="27" t="s">
        <v>21</v>
      </c>
      <c r="E2944" s="28">
        <v>59.32</v>
      </c>
      <c r="F2944" s="28">
        <v>14.59</v>
      </c>
      <c r="G2944" s="28">
        <v>73.91</v>
      </c>
      <c r="H2944" s="2">
        <v>9</v>
      </c>
    </row>
    <row r="2945" spans="1:8" ht="30" x14ac:dyDescent="0.2">
      <c r="A2945" s="25" t="s">
        <v>5909</v>
      </c>
      <c r="B2945" s="25"/>
      <c r="C2945" s="26" t="s">
        <v>5910</v>
      </c>
      <c r="D2945" s="27" t="s">
        <v>21</v>
      </c>
      <c r="E2945" s="28">
        <v>553.84</v>
      </c>
      <c r="F2945" s="28">
        <v>58.06</v>
      </c>
      <c r="G2945" s="28">
        <v>611.9</v>
      </c>
      <c r="H2945" s="2">
        <v>9</v>
      </c>
    </row>
    <row r="2946" spans="1:8" ht="15" x14ac:dyDescent="0.2">
      <c r="A2946" s="25" t="s">
        <v>5911</v>
      </c>
      <c r="B2946" s="25"/>
      <c r="C2946" s="26" t="s">
        <v>5912</v>
      </c>
      <c r="D2946" s="27" t="s">
        <v>21</v>
      </c>
      <c r="E2946" s="28">
        <v>437.5</v>
      </c>
      <c r="F2946" s="28">
        <v>33.25</v>
      </c>
      <c r="G2946" s="28">
        <v>470.75</v>
      </c>
      <c r="H2946" s="2">
        <v>9</v>
      </c>
    </row>
    <row r="2947" spans="1:8" ht="30" x14ac:dyDescent="0.2">
      <c r="A2947" s="25" t="s">
        <v>5913</v>
      </c>
      <c r="B2947" s="25"/>
      <c r="C2947" s="26" t="s">
        <v>5914</v>
      </c>
      <c r="D2947" s="27" t="s">
        <v>21</v>
      </c>
      <c r="E2947" s="28">
        <v>189.08</v>
      </c>
      <c r="F2947" s="28">
        <v>15.82</v>
      </c>
      <c r="G2947" s="28">
        <v>204.9</v>
      </c>
      <c r="H2947" s="2">
        <v>9</v>
      </c>
    </row>
    <row r="2948" spans="1:8" ht="30" x14ac:dyDescent="0.2">
      <c r="A2948" s="25" t="s">
        <v>5915</v>
      </c>
      <c r="B2948" s="25"/>
      <c r="C2948" s="26" t="s">
        <v>5916</v>
      </c>
      <c r="D2948" s="27" t="s">
        <v>21</v>
      </c>
      <c r="E2948" s="28">
        <v>58.5</v>
      </c>
      <c r="F2948" s="28">
        <v>14.59</v>
      </c>
      <c r="G2948" s="28">
        <v>73.09</v>
      </c>
      <c r="H2948" s="2">
        <v>9</v>
      </c>
    </row>
    <row r="2949" spans="1:8" ht="30" x14ac:dyDescent="0.2">
      <c r="A2949" s="25" t="s">
        <v>5917</v>
      </c>
      <c r="B2949" s="25"/>
      <c r="C2949" s="26" t="s">
        <v>5918</v>
      </c>
      <c r="D2949" s="27" t="s">
        <v>21</v>
      </c>
      <c r="E2949" s="28">
        <v>403.2</v>
      </c>
      <c r="F2949" s="28">
        <v>14.59</v>
      </c>
      <c r="G2949" s="28">
        <v>417.79</v>
      </c>
      <c r="H2949" s="2">
        <v>9</v>
      </c>
    </row>
    <row r="2950" spans="1:8" ht="30" x14ac:dyDescent="0.2">
      <c r="A2950" s="25" t="s">
        <v>5919</v>
      </c>
      <c r="B2950" s="25"/>
      <c r="C2950" s="26" t="s">
        <v>5920</v>
      </c>
      <c r="D2950" s="27" t="s">
        <v>21</v>
      </c>
      <c r="E2950" s="28">
        <v>132.06</v>
      </c>
      <c r="F2950" s="28">
        <v>15.82</v>
      </c>
      <c r="G2950" s="28">
        <v>147.88</v>
      </c>
      <c r="H2950" s="2">
        <v>9</v>
      </c>
    </row>
    <row r="2951" spans="1:8" ht="30" x14ac:dyDescent="0.2">
      <c r="A2951" s="25" t="s">
        <v>5921</v>
      </c>
      <c r="B2951" s="25"/>
      <c r="C2951" s="26" t="s">
        <v>5922</v>
      </c>
      <c r="D2951" s="27" t="s">
        <v>334</v>
      </c>
      <c r="E2951" s="28">
        <v>795.8</v>
      </c>
      <c r="F2951" s="28">
        <v>58.14</v>
      </c>
      <c r="G2951" s="28">
        <v>853.94</v>
      </c>
      <c r="H2951" s="2">
        <v>9</v>
      </c>
    </row>
    <row r="2952" spans="1:8" ht="15" x14ac:dyDescent="0.2">
      <c r="A2952" s="25" t="s">
        <v>5923</v>
      </c>
      <c r="B2952" s="25"/>
      <c r="C2952" s="26" t="s">
        <v>5924</v>
      </c>
      <c r="D2952" s="27" t="s">
        <v>21</v>
      </c>
      <c r="E2952" s="28">
        <v>4.01</v>
      </c>
      <c r="F2952" s="28">
        <v>14.59</v>
      </c>
      <c r="G2952" s="28">
        <v>18.600000000000001</v>
      </c>
      <c r="H2952" s="2">
        <v>9</v>
      </c>
    </row>
    <row r="2953" spans="1:8" ht="15" x14ac:dyDescent="0.2">
      <c r="A2953" s="25" t="s">
        <v>5925</v>
      </c>
      <c r="B2953" s="25"/>
      <c r="C2953" s="26" t="s">
        <v>5926</v>
      </c>
      <c r="D2953" s="27" t="s">
        <v>21</v>
      </c>
      <c r="E2953" s="28">
        <v>4.5199999999999996</v>
      </c>
      <c r="F2953" s="28">
        <v>14.59</v>
      </c>
      <c r="G2953" s="28">
        <v>19.11</v>
      </c>
      <c r="H2953" s="2">
        <v>9</v>
      </c>
    </row>
    <row r="2954" spans="1:8" ht="45" x14ac:dyDescent="0.2">
      <c r="A2954" s="25" t="s">
        <v>5927</v>
      </c>
      <c r="B2954" s="25"/>
      <c r="C2954" s="26" t="s">
        <v>5928</v>
      </c>
      <c r="D2954" s="27" t="s">
        <v>21</v>
      </c>
      <c r="E2954" s="28">
        <v>695.96</v>
      </c>
      <c r="F2954" s="28">
        <v>15.82</v>
      </c>
      <c r="G2954" s="28">
        <v>711.78</v>
      </c>
      <c r="H2954" s="2">
        <v>9</v>
      </c>
    </row>
    <row r="2955" spans="1:8" ht="30" x14ac:dyDescent="0.2">
      <c r="A2955" s="25" t="s">
        <v>5929</v>
      </c>
      <c r="B2955" s="25"/>
      <c r="C2955" s="26" t="s">
        <v>5930</v>
      </c>
      <c r="D2955" s="27" t="s">
        <v>21</v>
      </c>
      <c r="E2955" s="28">
        <v>771.92</v>
      </c>
      <c r="F2955" s="28">
        <v>58.06</v>
      </c>
      <c r="G2955" s="28">
        <v>829.98</v>
      </c>
      <c r="H2955" s="2">
        <v>9</v>
      </c>
    </row>
    <row r="2956" spans="1:8" ht="30" x14ac:dyDescent="0.2">
      <c r="A2956" s="25" t="s">
        <v>5931</v>
      </c>
      <c r="B2956" s="25"/>
      <c r="C2956" s="26" t="s">
        <v>5932</v>
      </c>
      <c r="D2956" s="27" t="s">
        <v>21</v>
      </c>
      <c r="E2956" s="28">
        <v>1782.14</v>
      </c>
      <c r="F2956" s="28">
        <v>58.06</v>
      </c>
      <c r="G2956" s="28">
        <v>1840.2</v>
      </c>
      <c r="H2956" s="2">
        <v>9</v>
      </c>
    </row>
    <row r="2957" spans="1:8" ht="15" x14ac:dyDescent="0.2">
      <c r="A2957" s="25" t="s">
        <v>5933</v>
      </c>
      <c r="B2957" s="25"/>
      <c r="C2957" s="26" t="s">
        <v>5934</v>
      </c>
      <c r="D2957" s="27" t="s">
        <v>21</v>
      </c>
      <c r="E2957" s="28">
        <v>1281.1500000000001</v>
      </c>
      <c r="F2957" s="28">
        <v>5.13</v>
      </c>
      <c r="G2957" s="28">
        <v>1286.28</v>
      </c>
      <c r="H2957" s="2">
        <v>9</v>
      </c>
    </row>
    <row r="2958" spans="1:8" ht="15" x14ac:dyDescent="0.2">
      <c r="A2958" s="25" t="s">
        <v>5935</v>
      </c>
      <c r="B2958" s="25"/>
      <c r="C2958" s="26" t="s">
        <v>5936</v>
      </c>
      <c r="D2958" s="27" t="s">
        <v>21</v>
      </c>
      <c r="E2958" s="28">
        <v>346.22</v>
      </c>
      <c r="F2958" s="28">
        <v>20.74</v>
      </c>
      <c r="G2958" s="28">
        <v>366.96</v>
      </c>
      <c r="H2958" s="2">
        <v>9</v>
      </c>
    </row>
    <row r="2959" spans="1:8" ht="15" x14ac:dyDescent="0.2">
      <c r="A2959" s="25" t="s">
        <v>5937</v>
      </c>
      <c r="B2959" s="25"/>
      <c r="C2959" s="26" t="s">
        <v>5938</v>
      </c>
      <c r="D2959" s="27" t="s">
        <v>21</v>
      </c>
      <c r="E2959" s="28">
        <v>48.49</v>
      </c>
      <c r="F2959" s="28">
        <v>24.6</v>
      </c>
      <c r="G2959" s="28">
        <v>73.09</v>
      </c>
      <c r="H2959" s="2">
        <v>9</v>
      </c>
    </row>
    <row r="2960" spans="1:8" ht="45" x14ac:dyDescent="0.2">
      <c r="A2960" s="25" t="s">
        <v>5939</v>
      </c>
      <c r="B2960" s="25"/>
      <c r="C2960" s="26" t="s">
        <v>5940</v>
      </c>
      <c r="D2960" s="27" t="s">
        <v>21</v>
      </c>
      <c r="E2960" s="28">
        <v>272.67</v>
      </c>
      <c r="F2960" s="28">
        <v>20.74</v>
      </c>
      <c r="G2960" s="28">
        <v>293.41000000000003</v>
      </c>
      <c r="H2960" s="2">
        <v>9</v>
      </c>
    </row>
    <row r="2961" spans="1:8" ht="30" x14ac:dyDescent="0.2">
      <c r="A2961" s="25" t="s">
        <v>5941</v>
      </c>
      <c r="B2961" s="25"/>
      <c r="C2961" s="26" t="s">
        <v>5942</v>
      </c>
      <c r="D2961" s="27" t="s">
        <v>21</v>
      </c>
      <c r="E2961" s="28">
        <v>473.77</v>
      </c>
      <c r="F2961" s="28">
        <v>20.74</v>
      </c>
      <c r="G2961" s="28">
        <v>494.51</v>
      </c>
      <c r="H2961" s="2">
        <v>9</v>
      </c>
    </row>
    <row r="2962" spans="1:8" ht="15" x14ac:dyDescent="0.2">
      <c r="A2962" s="25" t="s">
        <v>5943</v>
      </c>
      <c r="B2962" s="25"/>
      <c r="C2962" s="26" t="s">
        <v>5944</v>
      </c>
      <c r="D2962" s="27"/>
      <c r="E2962" s="28"/>
      <c r="F2962" s="28"/>
      <c r="G2962" s="28"/>
      <c r="H2962" s="2">
        <v>5</v>
      </c>
    </row>
    <row r="2963" spans="1:8" ht="15" x14ac:dyDescent="0.2">
      <c r="A2963" s="25" t="s">
        <v>5945</v>
      </c>
      <c r="B2963" s="25"/>
      <c r="C2963" s="26" t="s">
        <v>5946</v>
      </c>
      <c r="D2963" s="27" t="s">
        <v>73</v>
      </c>
      <c r="E2963" s="28">
        <v>482.02</v>
      </c>
      <c r="F2963" s="28">
        <v>24.31</v>
      </c>
      <c r="G2963" s="28">
        <v>506.33</v>
      </c>
      <c r="H2963" s="2">
        <v>9</v>
      </c>
    </row>
    <row r="2964" spans="1:8" ht="15" x14ac:dyDescent="0.2">
      <c r="A2964" s="25" t="s">
        <v>5947</v>
      </c>
      <c r="B2964" s="25"/>
      <c r="C2964" s="26" t="s">
        <v>5948</v>
      </c>
      <c r="D2964" s="27" t="s">
        <v>73</v>
      </c>
      <c r="E2964" s="28">
        <v>234.39</v>
      </c>
      <c r="F2964" s="28">
        <v>74.8</v>
      </c>
      <c r="G2964" s="28">
        <v>309.19</v>
      </c>
      <c r="H2964" s="2">
        <v>9</v>
      </c>
    </row>
    <row r="2965" spans="1:8" ht="15" x14ac:dyDescent="0.2">
      <c r="A2965" s="25" t="s">
        <v>5949</v>
      </c>
      <c r="B2965" s="25"/>
      <c r="C2965" s="26" t="s">
        <v>5950</v>
      </c>
      <c r="D2965" s="27" t="s">
        <v>73</v>
      </c>
      <c r="E2965" s="28">
        <v>852.29</v>
      </c>
      <c r="F2965" s="28">
        <v>24.31</v>
      </c>
      <c r="G2965" s="28">
        <v>876.6</v>
      </c>
      <c r="H2965" s="2">
        <v>9</v>
      </c>
    </row>
    <row r="2966" spans="1:8" ht="15" x14ac:dyDescent="0.2">
      <c r="A2966" s="25" t="s">
        <v>5951</v>
      </c>
      <c r="B2966" s="25"/>
      <c r="C2966" s="26" t="s">
        <v>5952</v>
      </c>
      <c r="D2966" s="27"/>
      <c r="E2966" s="28"/>
      <c r="F2966" s="28"/>
      <c r="G2966" s="28"/>
      <c r="H2966" s="2">
        <v>5</v>
      </c>
    </row>
    <row r="2967" spans="1:8" ht="15" x14ac:dyDescent="0.2">
      <c r="A2967" s="25" t="s">
        <v>5953</v>
      </c>
      <c r="B2967" s="25"/>
      <c r="C2967" s="26" t="s">
        <v>5954</v>
      </c>
      <c r="D2967" s="27" t="s">
        <v>131</v>
      </c>
      <c r="E2967" s="28">
        <v>1173.53</v>
      </c>
      <c r="F2967" s="28">
        <v>58.34</v>
      </c>
      <c r="G2967" s="28">
        <v>1231.8699999999999</v>
      </c>
      <c r="H2967" s="2">
        <v>9</v>
      </c>
    </row>
    <row r="2968" spans="1:8" ht="15" x14ac:dyDescent="0.2">
      <c r="A2968" s="25" t="s">
        <v>5955</v>
      </c>
      <c r="B2968" s="25"/>
      <c r="C2968" s="26" t="s">
        <v>5956</v>
      </c>
      <c r="D2968" s="27" t="s">
        <v>131</v>
      </c>
      <c r="E2968" s="28">
        <v>904.55</v>
      </c>
      <c r="F2968" s="28">
        <v>58.34</v>
      </c>
      <c r="G2968" s="28">
        <v>962.89</v>
      </c>
      <c r="H2968" s="2">
        <v>9</v>
      </c>
    </row>
    <row r="2969" spans="1:8" ht="15" x14ac:dyDescent="0.2">
      <c r="A2969" s="25" t="s">
        <v>5957</v>
      </c>
      <c r="B2969" s="25"/>
      <c r="C2969" s="26" t="s">
        <v>5958</v>
      </c>
      <c r="D2969" s="27" t="s">
        <v>21</v>
      </c>
      <c r="E2969" s="28">
        <v>1031.3599999999999</v>
      </c>
      <c r="F2969" s="28">
        <v>124.41</v>
      </c>
      <c r="G2969" s="28">
        <v>1155.77</v>
      </c>
      <c r="H2969" s="2">
        <v>9</v>
      </c>
    </row>
    <row r="2970" spans="1:8" ht="15" x14ac:dyDescent="0.2">
      <c r="A2970" s="25" t="s">
        <v>5959</v>
      </c>
      <c r="B2970" s="25"/>
      <c r="C2970" s="26" t="s">
        <v>5960</v>
      </c>
      <c r="D2970" s="27" t="s">
        <v>21</v>
      </c>
      <c r="E2970" s="28">
        <v>250.92</v>
      </c>
      <c r="F2970" s="28">
        <v>20.74</v>
      </c>
      <c r="G2970" s="28">
        <v>271.66000000000003</v>
      </c>
      <c r="H2970" s="2">
        <v>9</v>
      </c>
    </row>
    <row r="2971" spans="1:8" ht="15" x14ac:dyDescent="0.2">
      <c r="A2971" s="25" t="s">
        <v>5961</v>
      </c>
      <c r="B2971" s="25"/>
      <c r="C2971" s="26" t="s">
        <v>5962</v>
      </c>
      <c r="D2971" s="27" t="s">
        <v>21</v>
      </c>
      <c r="E2971" s="28">
        <v>237.83</v>
      </c>
      <c r="F2971" s="28">
        <v>20.74</v>
      </c>
      <c r="G2971" s="28">
        <v>258.57</v>
      </c>
      <c r="H2971" s="2">
        <v>9</v>
      </c>
    </row>
    <row r="2972" spans="1:8" ht="15" x14ac:dyDescent="0.2">
      <c r="A2972" s="25" t="s">
        <v>5963</v>
      </c>
      <c r="B2972" s="25"/>
      <c r="C2972" s="26" t="s">
        <v>5964</v>
      </c>
      <c r="D2972" s="27" t="s">
        <v>21</v>
      </c>
      <c r="E2972" s="28">
        <v>247.74</v>
      </c>
      <c r="F2972" s="28">
        <v>20.74</v>
      </c>
      <c r="G2972" s="28">
        <v>268.48</v>
      </c>
      <c r="H2972" s="2">
        <v>9</v>
      </c>
    </row>
    <row r="2973" spans="1:8" ht="15" x14ac:dyDescent="0.2">
      <c r="A2973" s="25" t="s">
        <v>5965</v>
      </c>
      <c r="B2973" s="25"/>
      <c r="C2973" s="26" t="s">
        <v>5966</v>
      </c>
      <c r="D2973" s="27" t="s">
        <v>21</v>
      </c>
      <c r="E2973" s="28">
        <v>291.19</v>
      </c>
      <c r="F2973" s="28">
        <v>20.74</v>
      </c>
      <c r="G2973" s="28">
        <v>311.93</v>
      </c>
      <c r="H2973" s="2">
        <v>9</v>
      </c>
    </row>
    <row r="2974" spans="1:8" ht="15" x14ac:dyDescent="0.2">
      <c r="A2974" s="25" t="s">
        <v>5967</v>
      </c>
      <c r="B2974" s="25"/>
      <c r="C2974" s="26" t="s">
        <v>5968</v>
      </c>
      <c r="D2974" s="27" t="s">
        <v>21</v>
      </c>
      <c r="E2974" s="28">
        <v>735.89</v>
      </c>
      <c r="F2974" s="28">
        <v>20.74</v>
      </c>
      <c r="G2974" s="28">
        <v>756.63</v>
      </c>
      <c r="H2974" s="2">
        <v>9</v>
      </c>
    </row>
    <row r="2975" spans="1:8" ht="15" x14ac:dyDescent="0.2">
      <c r="A2975" s="25" t="s">
        <v>5969</v>
      </c>
      <c r="B2975" s="25"/>
      <c r="C2975" s="26" t="s">
        <v>5970</v>
      </c>
      <c r="D2975" s="27" t="s">
        <v>21</v>
      </c>
      <c r="E2975" s="28">
        <v>453.64</v>
      </c>
      <c r="F2975" s="28">
        <v>20.74</v>
      </c>
      <c r="G2975" s="28">
        <v>474.38</v>
      </c>
      <c r="H2975" s="2">
        <v>9</v>
      </c>
    </row>
    <row r="2976" spans="1:8" ht="15" x14ac:dyDescent="0.2">
      <c r="A2976" s="25" t="s">
        <v>5971</v>
      </c>
      <c r="B2976" s="25"/>
      <c r="C2976" s="26" t="s">
        <v>5972</v>
      </c>
      <c r="D2976" s="27" t="s">
        <v>21</v>
      </c>
      <c r="E2976" s="28">
        <v>530.23</v>
      </c>
      <c r="F2976" s="28">
        <v>20.74</v>
      </c>
      <c r="G2976" s="28">
        <v>550.97</v>
      </c>
      <c r="H2976" s="2">
        <v>9</v>
      </c>
    </row>
    <row r="2977" spans="1:8" ht="15" x14ac:dyDescent="0.2">
      <c r="A2977" s="25" t="s">
        <v>5973</v>
      </c>
      <c r="B2977" s="25"/>
      <c r="C2977" s="26" t="s">
        <v>5974</v>
      </c>
      <c r="D2977" s="27" t="s">
        <v>21</v>
      </c>
      <c r="E2977" s="28">
        <v>677.97</v>
      </c>
      <c r="F2977" s="28">
        <v>20.74</v>
      </c>
      <c r="G2977" s="28">
        <v>698.71</v>
      </c>
      <c r="H2977" s="2">
        <v>9</v>
      </c>
    </row>
    <row r="2978" spans="1:8" ht="15" x14ac:dyDescent="0.2">
      <c r="A2978" s="25" t="s">
        <v>5975</v>
      </c>
      <c r="B2978" s="25"/>
      <c r="C2978" s="26" t="s">
        <v>5976</v>
      </c>
      <c r="D2978" s="27" t="s">
        <v>21</v>
      </c>
      <c r="E2978" s="28">
        <v>848.99</v>
      </c>
      <c r="F2978" s="28">
        <v>20.74</v>
      </c>
      <c r="G2978" s="28">
        <v>869.73</v>
      </c>
      <c r="H2978" s="2">
        <v>9</v>
      </c>
    </row>
    <row r="2979" spans="1:8" ht="15" x14ac:dyDescent="0.2">
      <c r="A2979" s="25" t="s">
        <v>5977</v>
      </c>
      <c r="B2979" s="25"/>
      <c r="C2979" s="26" t="s">
        <v>5978</v>
      </c>
      <c r="D2979" s="27" t="s">
        <v>21</v>
      </c>
      <c r="E2979" s="28">
        <v>1197.58</v>
      </c>
      <c r="F2979" s="28">
        <v>20.74</v>
      </c>
      <c r="G2979" s="28">
        <v>1218.32</v>
      </c>
      <c r="H2979" s="2">
        <v>9</v>
      </c>
    </row>
    <row r="2980" spans="1:8" ht="15" x14ac:dyDescent="0.2">
      <c r="A2980" s="25" t="s">
        <v>5979</v>
      </c>
      <c r="B2980" s="25"/>
      <c r="C2980" s="26" t="s">
        <v>5980</v>
      </c>
      <c r="D2980" s="27" t="s">
        <v>21</v>
      </c>
      <c r="E2980" s="28">
        <v>1149.5</v>
      </c>
      <c r="F2980" s="28">
        <v>20.74</v>
      </c>
      <c r="G2980" s="28">
        <v>1170.24</v>
      </c>
      <c r="H2980" s="2">
        <v>9</v>
      </c>
    </row>
    <row r="2981" spans="1:8" ht="15" x14ac:dyDescent="0.2">
      <c r="A2981" s="25" t="s">
        <v>5981</v>
      </c>
      <c r="B2981" s="25"/>
      <c r="C2981" s="26" t="s">
        <v>5982</v>
      </c>
      <c r="D2981" s="27" t="s">
        <v>21</v>
      </c>
      <c r="E2981" s="28">
        <v>1779.73</v>
      </c>
      <c r="F2981" s="28">
        <v>20.74</v>
      </c>
      <c r="G2981" s="28">
        <v>1800.47</v>
      </c>
      <c r="H2981" s="2">
        <v>9</v>
      </c>
    </row>
    <row r="2982" spans="1:8" ht="30" x14ac:dyDescent="0.2">
      <c r="A2982" s="25" t="s">
        <v>5983</v>
      </c>
      <c r="B2982" s="25"/>
      <c r="C2982" s="26" t="s">
        <v>5984</v>
      </c>
      <c r="D2982" s="27" t="s">
        <v>21</v>
      </c>
      <c r="E2982" s="28">
        <v>4903.01</v>
      </c>
      <c r="F2982" s="28">
        <v>20.74</v>
      </c>
      <c r="G2982" s="28">
        <v>4923.75</v>
      </c>
      <c r="H2982" s="2">
        <v>9</v>
      </c>
    </row>
    <row r="2983" spans="1:8" ht="30" x14ac:dyDescent="0.2">
      <c r="A2983" s="25" t="s">
        <v>5985</v>
      </c>
      <c r="B2983" s="25"/>
      <c r="C2983" s="26" t="s">
        <v>5986</v>
      </c>
      <c r="D2983" s="27" t="s">
        <v>21</v>
      </c>
      <c r="E2983" s="28">
        <v>1972.1</v>
      </c>
      <c r="F2983" s="28">
        <v>20.74</v>
      </c>
      <c r="G2983" s="28">
        <v>1992.84</v>
      </c>
      <c r="H2983" s="2">
        <v>9</v>
      </c>
    </row>
    <row r="2984" spans="1:8" ht="15" x14ac:dyDescent="0.2">
      <c r="A2984" s="25" t="s">
        <v>5987</v>
      </c>
      <c r="B2984" s="25"/>
      <c r="C2984" s="26" t="s">
        <v>5988</v>
      </c>
      <c r="D2984" s="27" t="s">
        <v>21</v>
      </c>
      <c r="E2984" s="28">
        <v>785.26</v>
      </c>
      <c r="F2984" s="28">
        <v>20.74</v>
      </c>
      <c r="G2984" s="28">
        <v>806</v>
      </c>
      <c r="H2984" s="2">
        <v>9</v>
      </c>
    </row>
    <row r="2985" spans="1:8" ht="15" x14ac:dyDescent="0.2">
      <c r="A2985" s="25" t="s">
        <v>5989</v>
      </c>
      <c r="B2985" s="25"/>
      <c r="C2985" s="26" t="s">
        <v>5990</v>
      </c>
      <c r="D2985" s="27" t="s">
        <v>21</v>
      </c>
      <c r="E2985" s="28">
        <v>761.42</v>
      </c>
      <c r="F2985" s="28">
        <v>20.74</v>
      </c>
      <c r="G2985" s="28">
        <v>782.16</v>
      </c>
      <c r="H2985" s="2">
        <v>9</v>
      </c>
    </row>
    <row r="2986" spans="1:8" ht="15" x14ac:dyDescent="0.2">
      <c r="A2986" s="25" t="s">
        <v>5991</v>
      </c>
      <c r="B2986" s="25"/>
      <c r="C2986" s="26" t="s">
        <v>5992</v>
      </c>
      <c r="D2986" s="27" t="s">
        <v>21</v>
      </c>
      <c r="E2986" s="28">
        <v>1103.29</v>
      </c>
      <c r="F2986" s="28">
        <v>20.74</v>
      </c>
      <c r="G2986" s="28">
        <v>1124.03</v>
      </c>
      <c r="H2986" s="2">
        <v>9</v>
      </c>
    </row>
    <row r="2987" spans="1:8" ht="15" x14ac:dyDescent="0.2">
      <c r="A2987" s="25" t="s">
        <v>5993</v>
      </c>
      <c r="B2987" s="25"/>
      <c r="C2987" s="26" t="s">
        <v>5994</v>
      </c>
      <c r="D2987" s="27"/>
      <c r="E2987" s="28"/>
      <c r="F2987" s="28"/>
      <c r="G2987" s="28"/>
      <c r="H2987" s="2">
        <v>5</v>
      </c>
    </row>
    <row r="2988" spans="1:8" ht="15" x14ac:dyDescent="0.2">
      <c r="A2988" s="25" t="s">
        <v>5995</v>
      </c>
      <c r="B2988" s="25"/>
      <c r="C2988" s="26" t="s">
        <v>5996</v>
      </c>
      <c r="D2988" s="27" t="s">
        <v>21</v>
      </c>
      <c r="E2988" s="28">
        <v>15.19</v>
      </c>
      <c r="F2988" s="28">
        <v>16.59</v>
      </c>
      <c r="G2988" s="28">
        <v>31.78</v>
      </c>
      <c r="H2988" s="2">
        <v>9</v>
      </c>
    </row>
    <row r="2989" spans="1:8" ht="15" x14ac:dyDescent="0.2">
      <c r="A2989" s="25" t="s">
        <v>5997</v>
      </c>
      <c r="B2989" s="25"/>
      <c r="C2989" s="26" t="s">
        <v>5998</v>
      </c>
      <c r="D2989" s="27" t="s">
        <v>21</v>
      </c>
      <c r="E2989" s="28">
        <v>0.06</v>
      </c>
      <c r="F2989" s="28">
        <v>20.74</v>
      </c>
      <c r="G2989" s="28">
        <v>20.8</v>
      </c>
      <c r="H2989" s="2">
        <v>9</v>
      </c>
    </row>
    <row r="2990" spans="1:8" ht="15" x14ac:dyDescent="0.2">
      <c r="A2990" s="25" t="s">
        <v>5999</v>
      </c>
      <c r="B2990" s="25"/>
      <c r="C2990" s="26" t="s">
        <v>6000</v>
      </c>
      <c r="D2990" s="27" t="s">
        <v>21</v>
      </c>
      <c r="E2990" s="28">
        <v>0.06</v>
      </c>
      <c r="F2990" s="28">
        <v>20.74</v>
      </c>
      <c r="G2990" s="28">
        <v>20.8</v>
      </c>
      <c r="H2990" s="2">
        <v>9</v>
      </c>
    </row>
    <row r="2991" spans="1:8" ht="30" x14ac:dyDescent="0.2">
      <c r="A2991" s="25" t="s">
        <v>6001</v>
      </c>
      <c r="B2991" s="25"/>
      <c r="C2991" s="26" t="s">
        <v>6002</v>
      </c>
      <c r="D2991" s="27" t="s">
        <v>21</v>
      </c>
      <c r="E2991" s="28">
        <v>0.86</v>
      </c>
      <c r="F2991" s="28">
        <v>58.34</v>
      </c>
      <c r="G2991" s="28">
        <v>59.2</v>
      </c>
      <c r="H2991" s="2">
        <v>9</v>
      </c>
    </row>
    <row r="2992" spans="1:8" ht="15" x14ac:dyDescent="0.2">
      <c r="A2992" s="25" t="s">
        <v>6003</v>
      </c>
      <c r="B2992" s="25"/>
      <c r="C2992" s="26" t="s">
        <v>6004</v>
      </c>
      <c r="D2992" s="27" t="s">
        <v>21</v>
      </c>
      <c r="E2992" s="28"/>
      <c r="F2992" s="28">
        <v>103.68</v>
      </c>
      <c r="G2992" s="28">
        <v>103.68</v>
      </c>
      <c r="H2992" s="2">
        <v>9</v>
      </c>
    </row>
    <row r="2993" spans="1:8" ht="15" x14ac:dyDescent="0.2">
      <c r="A2993" s="25" t="s">
        <v>6005</v>
      </c>
      <c r="B2993" s="25"/>
      <c r="C2993" s="26" t="s">
        <v>6006</v>
      </c>
      <c r="D2993" s="27" t="s">
        <v>21</v>
      </c>
      <c r="E2993" s="28">
        <v>34.520000000000003</v>
      </c>
      <c r="F2993" s="28">
        <v>5.0599999999999996</v>
      </c>
      <c r="G2993" s="28">
        <v>39.58</v>
      </c>
      <c r="H2993" s="2">
        <v>9</v>
      </c>
    </row>
    <row r="2994" spans="1:8" ht="15" x14ac:dyDescent="0.2">
      <c r="A2994" s="25" t="s">
        <v>6007</v>
      </c>
      <c r="B2994" s="25"/>
      <c r="C2994" s="26" t="s">
        <v>6008</v>
      </c>
      <c r="D2994" s="27" t="s">
        <v>21</v>
      </c>
      <c r="E2994" s="28">
        <v>7.45</v>
      </c>
      <c r="F2994" s="28">
        <v>5.0599999999999996</v>
      </c>
      <c r="G2994" s="28">
        <v>12.51</v>
      </c>
      <c r="H2994" s="2">
        <v>9</v>
      </c>
    </row>
    <row r="2995" spans="1:8" ht="15" x14ac:dyDescent="0.2">
      <c r="A2995" s="25" t="s">
        <v>6009</v>
      </c>
      <c r="B2995" s="25"/>
      <c r="C2995" s="26" t="s">
        <v>6010</v>
      </c>
      <c r="D2995" s="27" t="s">
        <v>21</v>
      </c>
      <c r="E2995" s="28">
        <v>126.18</v>
      </c>
      <c r="F2995" s="28">
        <v>2.87</v>
      </c>
      <c r="G2995" s="28">
        <v>129.05000000000001</v>
      </c>
      <c r="H2995" s="2">
        <v>9</v>
      </c>
    </row>
    <row r="2996" spans="1:8" ht="30" x14ac:dyDescent="0.2">
      <c r="A2996" s="25" t="s">
        <v>6011</v>
      </c>
      <c r="B2996" s="25"/>
      <c r="C2996" s="26" t="s">
        <v>6012</v>
      </c>
      <c r="D2996" s="27" t="s">
        <v>21</v>
      </c>
      <c r="E2996" s="28">
        <v>38.1</v>
      </c>
      <c r="F2996" s="28">
        <v>1.69</v>
      </c>
      <c r="G2996" s="28">
        <v>39.79</v>
      </c>
      <c r="H2996" s="2">
        <v>9</v>
      </c>
    </row>
    <row r="2997" spans="1:8" ht="15" x14ac:dyDescent="0.2">
      <c r="A2997" s="25" t="s">
        <v>6013</v>
      </c>
      <c r="B2997" s="25"/>
      <c r="C2997" s="26" t="s">
        <v>6014</v>
      </c>
      <c r="D2997" s="27" t="s">
        <v>21</v>
      </c>
      <c r="E2997" s="28">
        <v>66.75</v>
      </c>
      <c r="F2997" s="28">
        <v>5.0599999999999996</v>
      </c>
      <c r="G2997" s="28">
        <v>71.81</v>
      </c>
      <c r="H2997" s="2">
        <v>9</v>
      </c>
    </row>
    <row r="2998" spans="1:8" ht="15" x14ac:dyDescent="0.2">
      <c r="A2998" s="25" t="s">
        <v>6015</v>
      </c>
      <c r="B2998" s="25"/>
      <c r="C2998" s="26" t="s">
        <v>6016</v>
      </c>
      <c r="D2998" s="27" t="s">
        <v>21</v>
      </c>
      <c r="E2998" s="28">
        <v>63.14</v>
      </c>
      <c r="F2998" s="28">
        <v>2.87</v>
      </c>
      <c r="G2998" s="28">
        <v>66.010000000000005</v>
      </c>
      <c r="H2998" s="2">
        <v>9</v>
      </c>
    </row>
    <row r="2999" spans="1:8" ht="15" x14ac:dyDescent="0.2">
      <c r="A2999" s="25" t="s">
        <v>6017</v>
      </c>
      <c r="B2999" s="25"/>
      <c r="C2999" s="26" t="s">
        <v>6018</v>
      </c>
      <c r="D2999" s="27" t="s">
        <v>21</v>
      </c>
      <c r="E2999" s="28">
        <v>61.4</v>
      </c>
      <c r="F2999" s="28">
        <v>2.87</v>
      </c>
      <c r="G2999" s="28">
        <v>64.27</v>
      </c>
      <c r="H2999" s="2">
        <v>9</v>
      </c>
    </row>
    <row r="3000" spans="1:8" ht="15" x14ac:dyDescent="0.2">
      <c r="A3000" s="25" t="s">
        <v>6019</v>
      </c>
      <c r="B3000" s="25"/>
      <c r="C3000" s="26" t="s">
        <v>6020</v>
      </c>
      <c r="D3000" s="27" t="s">
        <v>21</v>
      </c>
      <c r="E3000" s="28">
        <v>65.819999999999993</v>
      </c>
      <c r="F3000" s="28">
        <v>37.32</v>
      </c>
      <c r="G3000" s="28">
        <v>103.14</v>
      </c>
      <c r="H3000" s="2">
        <v>9</v>
      </c>
    </row>
    <row r="3001" spans="1:8" ht="15" x14ac:dyDescent="0.2">
      <c r="A3001" s="25" t="s">
        <v>6021</v>
      </c>
      <c r="B3001" s="25"/>
      <c r="C3001" s="26" t="s">
        <v>6022</v>
      </c>
      <c r="D3001" s="27" t="s">
        <v>21</v>
      </c>
      <c r="E3001" s="28">
        <v>146.69</v>
      </c>
      <c r="F3001" s="28">
        <v>20.74</v>
      </c>
      <c r="G3001" s="28">
        <v>167.43</v>
      </c>
      <c r="H3001" s="2">
        <v>9</v>
      </c>
    </row>
    <row r="3002" spans="1:8" ht="15" x14ac:dyDescent="0.2">
      <c r="A3002" s="25" t="s">
        <v>6023</v>
      </c>
      <c r="B3002" s="25"/>
      <c r="C3002" s="26" t="s">
        <v>6024</v>
      </c>
      <c r="D3002" s="27" t="s">
        <v>21</v>
      </c>
      <c r="E3002" s="28">
        <v>166.86</v>
      </c>
      <c r="F3002" s="28">
        <v>20.74</v>
      </c>
      <c r="G3002" s="28">
        <v>187.6</v>
      </c>
      <c r="H3002" s="2">
        <v>9</v>
      </c>
    </row>
    <row r="3003" spans="1:8" ht="15" x14ac:dyDescent="0.2">
      <c r="A3003" s="25" t="s">
        <v>6025</v>
      </c>
      <c r="B3003" s="25"/>
      <c r="C3003" s="26" t="s">
        <v>6026</v>
      </c>
      <c r="D3003" s="27" t="s">
        <v>21</v>
      </c>
      <c r="E3003" s="28">
        <v>39.79</v>
      </c>
      <c r="F3003" s="28">
        <v>5.0599999999999996</v>
      </c>
      <c r="G3003" s="28">
        <v>44.85</v>
      </c>
      <c r="H3003" s="2">
        <v>9</v>
      </c>
    </row>
    <row r="3004" spans="1:8" ht="15" x14ac:dyDescent="0.2">
      <c r="A3004" s="25" t="s">
        <v>6027</v>
      </c>
      <c r="B3004" s="25"/>
      <c r="C3004" s="26" t="s">
        <v>6028</v>
      </c>
      <c r="D3004" s="27" t="s">
        <v>21</v>
      </c>
      <c r="E3004" s="28">
        <v>25.06</v>
      </c>
      <c r="F3004" s="28">
        <v>16.59</v>
      </c>
      <c r="G3004" s="28">
        <v>41.65</v>
      </c>
      <c r="H3004" s="2">
        <v>9</v>
      </c>
    </row>
    <row r="3005" spans="1:8" ht="15" x14ac:dyDescent="0.2">
      <c r="A3005" s="25" t="s">
        <v>6029</v>
      </c>
      <c r="B3005" s="25"/>
      <c r="C3005" s="26" t="s">
        <v>6030</v>
      </c>
      <c r="D3005" s="27" t="s">
        <v>21</v>
      </c>
      <c r="E3005" s="28">
        <v>15.22</v>
      </c>
      <c r="F3005" s="28">
        <v>16.59</v>
      </c>
      <c r="G3005" s="28">
        <v>31.81</v>
      </c>
      <c r="H3005" s="2">
        <v>9</v>
      </c>
    </row>
    <row r="3006" spans="1:8" ht="15" x14ac:dyDescent="0.2">
      <c r="A3006" s="25" t="s">
        <v>6031</v>
      </c>
      <c r="B3006" s="25"/>
      <c r="C3006" s="26" t="s">
        <v>6032</v>
      </c>
      <c r="D3006" s="27" t="s">
        <v>21</v>
      </c>
      <c r="E3006" s="28">
        <v>42.03</v>
      </c>
      <c r="F3006" s="28">
        <v>2.5299999999999998</v>
      </c>
      <c r="G3006" s="28">
        <v>44.56</v>
      </c>
      <c r="H3006" s="2">
        <v>9</v>
      </c>
    </row>
    <row r="3007" spans="1:8" ht="15" x14ac:dyDescent="0.2">
      <c r="A3007" s="25" t="s">
        <v>6033</v>
      </c>
      <c r="B3007" s="25"/>
      <c r="C3007" s="26" t="s">
        <v>6034</v>
      </c>
      <c r="D3007" s="27" t="s">
        <v>21</v>
      </c>
      <c r="E3007" s="28">
        <v>8.81</v>
      </c>
      <c r="F3007" s="28">
        <v>7.05</v>
      </c>
      <c r="G3007" s="28">
        <v>15.86</v>
      </c>
      <c r="H3007" s="2">
        <v>9</v>
      </c>
    </row>
    <row r="3008" spans="1:8" ht="15" x14ac:dyDescent="0.2">
      <c r="A3008" s="25" t="s">
        <v>6035</v>
      </c>
      <c r="B3008" s="25"/>
      <c r="C3008" s="26" t="s">
        <v>6036</v>
      </c>
      <c r="D3008" s="27" t="s">
        <v>21</v>
      </c>
      <c r="E3008" s="28">
        <v>294.64999999999998</v>
      </c>
      <c r="F3008" s="28">
        <v>29.17</v>
      </c>
      <c r="G3008" s="28">
        <v>323.82</v>
      </c>
      <c r="H3008" s="2">
        <v>9</v>
      </c>
    </row>
    <row r="3009" spans="1:8" ht="15" x14ac:dyDescent="0.2">
      <c r="A3009" s="25" t="s">
        <v>6037</v>
      </c>
      <c r="B3009" s="25"/>
      <c r="C3009" s="26" t="s">
        <v>6038</v>
      </c>
      <c r="D3009" s="27" t="s">
        <v>21</v>
      </c>
      <c r="E3009" s="28">
        <v>5.72</v>
      </c>
      <c r="F3009" s="28">
        <v>1.69</v>
      </c>
      <c r="G3009" s="28">
        <v>7.41</v>
      </c>
      <c r="H3009" s="2">
        <v>9</v>
      </c>
    </row>
    <row r="3010" spans="1:8" ht="15" x14ac:dyDescent="0.2">
      <c r="A3010" s="25" t="s">
        <v>6039</v>
      </c>
      <c r="B3010" s="25"/>
      <c r="C3010" s="26" t="s">
        <v>6040</v>
      </c>
      <c r="D3010" s="27" t="s">
        <v>21</v>
      </c>
      <c r="E3010" s="28">
        <v>55.82</v>
      </c>
      <c r="F3010" s="28">
        <v>1.69</v>
      </c>
      <c r="G3010" s="28">
        <v>57.51</v>
      </c>
      <c r="H3010" s="2">
        <v>9</v>
      </c>
    </row>
    <row r="3011" spans="1:8" ht="15" x14ac:dyDescent="0.2">
      <c r="A3011" s="25" t="s">
        <v>6041</v>
      </c>
      <c r="B3011" s="25"/>
      <c r="C3011" s="26" t="s">
        <v>6042</v>
      </c>
      <c r="D3011" s="27" t="s">
        <v>21</v>
      </c>
      <c r="E3011" s="28">
        <v>106.4</v>
      </c>
      <c r="F3011" s="28">
        <v>8.2899999999999991</v>
      </c>
      <c r="G3011" s="28">
        <v>114.69</v>
      </c>
      <c r="H3011" s="2">
        <v>9</v>
      </c>
    </row>
    <row r="3012" spans="1:8" ht="15" x14ac:dyDescent="0.2">
      <c r="A3012" s="25" t="s">
        <v>6043</v>
      </c>
      <c r="B3012" s="25"/>
      <c r="C3012" s="26" t="s">
        <v>6044</v>
      </c>
      <c r="D3012" s="27" t="s">
        <v>21</v>
      </c>
      <c r="E3012" s="28">
        <v>36.76</v>
      </c>
      <c r="F3012" s="28">
        <v>8.2899999999999991</v>
      </c>
      <c r="G3012" s="28">
        <v>45.05</v>
      </c>
      <c r="H3012" s="2">
        <v>9</v>
      </c>
    </row>
    <row r="3013" spans="1:8" ht="15" x14ac:dyDescent="0.2">
      <c r="A3013" s="25" t="s">
        <v>6045</v>
      </c>
      <c r="B3013" s="25"/>
      <c r="C3013" s="26" t="s">
        <v>6046</v>
      </c>
      <c r="D3013" s="27"/>
      <c r="E3013" s="28"/>
      <c r="F3013" s="28"/>
      <c r="G3013" s="28"/>
      <c r="H3013" s="2">
        <v>2</v>
      </c>
    </row>
    <row r="3014" spans="1:8" ht="15" x14ac:dyDescent="0.2">
      <c r="A3014" s="25" t="s">
        <v>6047</v>
      </c>
      <c r="B3014" s="25"/>
      <c r="C3014" s="26" t="s">
        <v>6048</v>
      </c>
      <c r="D3014" s="27"/>
      <c r="E3014" s="28"/>
      <c r="F3014" s="28"/>
      <c r="G3014" s="28"/>
      <c r="H3014" s="2">
        <v>5</v>
      </c>
    </row>
    <row r="3015" spans="1:8" ht="30" x14ac:dyDescent="0.2">
      <c r="A3015" s="25" t="s">
        <v>6049</v>
      </c>
      <c r="B3015" s="25"/>
      <c r="C3015" s="26" t="s">
        <v>6050</v>
      </c>
      <c r="D3015" s="27" t="s">
        <v>21</v>
      </c>
      <c r="E3015" s="28">
        <v>854.62</v>
      </c>
      <c r="F3015" s="28">
        <v>510.3</v>
      </c>
      <c r="G3015" s="28">
        <v>1364.92</v>
      </c>
      <c r="H3015" s="2">
        <v>9</v>
      </c>
    </row>
    <row r="3016" spans="1:8" ht="30" x14ac:dyDescent="0.2">
      <c r="A3016" s="25" t="s">
        <v>6051</v>
      </c>
      <c r="B3016" s="25"/>
      <c r="C3016" s="26" t="s">
        <v>6052</v>
      </c>
      <c r="D3016" s="27" t="s">
        <v>21</v>
      </c>
      <c r="E3016" s="28">
        <v>903.92</v>
      </c>
      <c r="F3016" s="28">
        <v>510.3</v>
      </c>
      <c r="G3016" s="28">
        <v>1414.22</v>
      </c>
      <c r="H3016" s="2">
        <v>9</v>
      </c>
    </row>
    <row r="3017" spans="1:8" ht="30" x14ac:dyDescent="0.2">
      <c r="A3017" s="25" t="s">
        <v>6053</v>
      </c>
      <c r="B3017" s="25"/>
      <c r="C3017" s="26" t="s">
        <v>6054</v>
      </c>
      <c r="D3017" s="27" t="s">
        <v>21</v>
      </c>
      <c r="E3017" s="28">
        <v>2572.37</v>
      </c>
      <c r="F3017" s="28">
        <v>899.87</v>
      </c>
      <c r="G3017" s="28">
        <v>3472.24</v>
      </c>
      <c r="H3017" s="2">
        <v>9</v>
      </c>
    </row>
    <row r="3018" spans="1:8" ht="30" x14ac:dyDescent="0.2">
      <c r="A3018" s="25" t="s">
        <v>6055</v>
      </c>
      <c r="B3018" s="25"/>
      <c r="C3018" s="26" t="s">
        <v>6056</v>
      </c>
      <c r="D3018" s="27" t="s">
        <v>21</v>
      </c>
      <c r="E3018" s="28">
        <v>2739.74</v>
      </c>
      <c r="F3018" s="28">
        <v>899.87</v>
      </c>
      <c r="G3018" s="28">
        <v>3639.61</v>
      </c>
      <c r="H3018" s="2">
        <v>9</v>
      </c>
    </row>
    <row r="3019" spans="1:8" ht="30" x14ac:dyDescent="0.2">
      <c r="A3019" s="25" t="s">
        <v>6057</v>
      </c>
      <c r="B3019" s="25"/>
      <c r="C3019" s="26" t="s">
        <v>6058</v>
      </c>
      <c r="D3019" s="27" t="s">
        <v>21</v>
      </c>
      <c r="E3019" s="28">
        <v>3061.61</v>
      </c>
      <c r="F3019" s="28">
        <v>899.87</v>
      </c>
      <c r="G3019" s="28">
        <v>3961.48</v>
      </c>
      <c r="H3019" s="2">
        <v>9</v>
      </c>
    </row>
    <row r="3020" spans="1:8" ht="30" x14ac:dyDescent="0.2">
      <c r="A3020" s="25" t="s">
        <v>6059</v>
      </c>
      <c r="B3020" s="25"/>
      <c r="C3020" s="26" t="s">
        <v>6060</v>
      </c>
      <c r="D3020" s="27" t="s">
        <v>21</v>
      </c>
      <c r="E3020" s="28">
        <v>3371.46</v>
      </c>
      <c r="F3020" s="28">
        <v>899.87</v>
      </c>
      <c r="G3020" s="28">
        <v>4271.33</v>
      </c>
      <c r="H3020" s="2">
        <v>9</v>
      </c>
    </row>
    <row r="3021" spans="1:8" ht="15" x14ac:dyDescent="0.2">
      <c r="A3021" s="25" t="s">
        <v>6061</v>
      </c>
      <c r="B3021" s="25"/>
      <c r="C3021" s="26" t="s">
        <v>6062</v>
      </c>
      <c r="D3021" s="27"/>
      <c r="E3021" s="28"/>
      <c r="F3021" s="28"/>
      <c r="G3021" s="28"/>
      <c r="H3021" s="2">
        <v>5</v>
      </c>
    </row>
    <row r="3022" spans="1:8" ht="30" x14ac:dyDescent="0.2">
      <c r="A3022" s="25" t="s">
        <v>6063</v>
      </c>
      <c r="B3022" s="25"/>
      <c r="C3022" s="26" t="s">
        <v>6064</v>
      </c>
      <c r="D3022" s="27" t="s">
        <v>21</v>
      </c>
      <c r="E3022" s="28">
        <v>2051.85</v>
      </c>
      <c r="F3022" s="28">
        <v>650.49</v>
      </c>
      <c r="G3022" s="28">
        <v>2702.34</v>
      </c>
      <c r="H3022" s="2">
        <v>9</v>
      </c>
    </row>
    <row r="3023" spans="1:8" ht="30" x14ac:dyDescent="0.2">
      <c r="A3023" s="25" t="s">
        <v>6065</v>
      </c>
      <c r="B3023" s="25"/>
      <c r="C3023" s="26" t="s">
        <v>6066</v>
      </c>
      <c r="D3023" s="27" t="s">
        <v>21</v>
      </c>
      <c r="E3023" s="28">
        <v>4728</v>
      </c>
      <c r="F3023" s="28">
        <v>1389.54</v>
      </c>
      <c r="G3023" s="28">
        <v>6117.54</v>
      </c>
      <c r="H3023" s="2">
        <v>9</v>
      </c>
    </row>
    <row r="3024" spans="1:8" ht="30" x14ac:dyDescent="0.2">
      <c r="A3024" s="25" t="s">
        <v>6067</v>
      </c>
      <c r="B3024" s="25"/>
      <c r="C3024" s="26" t="s">
        <v>6068</v>
      </c>
      <c r="D3024" s="27" t="s">
        <v>21</v>
      </c>
      <c r="E3024" s="28">
        <v>7870.45</v>
      </c>
      <c r="F3024" s="28">
        <v>1831.61</v>
      </c>
      <c r="G3024" s="28">
        <v>9702.06</v>
      </c>
      <c r="H3024" s="2">
        <v>9</v>
      </c>
    </row>
    <row r="3025" spans="1:8" ht="30" x14ac:dyDescent="0.2">
      <c r="A3025" s="25" t="s">
        <v>6069</v>
      </c>
      <c r="B3025" s="25"/>
      <c r="C3025" s="26" t="s">
        <v>6070</v>
      </c>
      <c r="D3025" s="27" t="s">
        <v>21</v>
      </c>
      <c r="E3025" s="28">
        <v>10990.68</v>
      </c>
      <c r="F3025" s="28">
        <v>2220.6799999999998</v>
      </c>
      <c r="G3025" s="28">
        <v>13211.36</v>
      </c>
      <c r="H3025" s="2">
        <v>9</v>
      </c>
    </row>
    <row r="3026" spans="1:8" ht="15" x14ac:dyDescent="0.2">
      <c r="A3026" s="25" t="s">
        <v>6071</v>
      </c>
      <c r="B3026" s="25"/>
      <c r="C3026" s="26" t="s">
        <v>6072</v>
      </c>
      <c r="D3026" s="27" t="s">
        <v>21</v>
      </c>
      <c r="E3026" s="28">
        <v>639.4</v>
      </c>
      <c r="F3026" s="28">
        <v>442</v>
      </c>
      <c r="G3026" s="28">
        <v>1081.4000000000001</v>
      </c>
      <c r="H3026" s="2">
        <v>9</v>
      </c>
    </row>
    <row r="3027" spans="1:8" ht="15" x14ac:dyDescent="0.2">
      <c r="A3027" s="25" t="s">
        <v>6073</v>
      </c>
      <c r="B3027" s="25"/>
      <c r="C3027" s="26" t="s">
        <v>6074</v>
      </c>
      <c r="D3027" s="27"/>
      <c r="E3027" s="28"/>
      <c r="F3027" s="28"/>
      <c r="G3027" s="28"/>
      <c r="H3027" s="2">
        <v>5</v>
      </c>
    </row>
    <row r="3028" spans="1:8" ht="15" x14ac:dyDescent="0.2">
      <c r="A3028" s="25" t="s">
        <v>6075</v>
      </c>
      <c r="B3028" s="25"/>
      <c r="C3028" s="26" t="s">
        <v>6076</v>
      </c>
      <c r="D3028" s="27" t="s">
        <v>21</v>
      </c>
      <c r="E3028" s="28">
        <v>2528.7399999999998</v>
      </c>
      <c r="F3028" s="28">
        <v>31.1</v>
      </c>
      <c r="G3028" s="28">
        <v>2559.84</v>
      </c>
      <c r="H3028" s="2">
        <v>9</v>
      </c>
    </row>
    <row r="3029" spans="1:8" ht="15" x14ac:dyDescent="0.2">
      <c r="A3029" s="25" t="s">
        <v>6077</v>
      </c>
      <c r="B3029" s="25"/>
      <c r="C3029" s="26" t="s">
        <v>6078</v>
      </c>
      <c r="D3029" s="27" t="s">
        <v>21</v>
      </c>
      <c r="E3029" s="28">
        <v>3519.64</v>
      </c>
      <c r="F3029" s="28">
        <v>31.1</v>
      </c>
      <c r="G3029" s="28">
        <v>3550.74</v>
      </c>
      <c r="H3029" s="2">
        <v>9</v>
      </c>
    </row>
    <row r="3030" spans="1:8" ht="15" x14ac:dyDescent="0.2">
      <c r="A3030" s="25" t="s">
        <v>6079</v>
      </c>
      <c r="B3030" s="25"/>
      <c r="C3030" s="26" t="s">
        <v>6080</v>
      </c>
      <c r="D3030" s="27" t="s">
        <v>21</v>
      </c>
      <c r="E3030" s="28">
        <v>605.54</v>
      </c>
      <c r="F3030" s="28">
        <v>49.76</v>
      </c>
      <c r="G3030" s="28">
        <v>655.29999999999995</v>
      </c>
      <c r="H3030" s="2">
        <v>9</v>
      </c>
    </row>
    <row r="3031" spans="1:8" ht="15" x14ac:dyDescent="0.2">
      <c r="A3031" s="25" t="s">
        <v>6081</v>
      </c>
      <c r="B3031" s="25"/>
      <c r="C3031" s="26" t="s">
        <v>6082</v>
      </c>
      <c r="D3031" s="27" t="s">
        <v>21</v>
      </c>
      <c r="E3031" s="28">
        <v>944.69</v>
      </c>
      <c r="F3031" s="28">
        <v>49.76</v>
      </c>
      <c r="G3031" s="28">
        <v>994.45</v>
      </c>
      <c r="H3031" s="2">
        <v>9</v>
      </c>
    </row>
    <row r="3032" spans="1:8" ht="15" x14ac:dyDescent="0.2">
      <c r="A3032" s="25" t="s">
        <v>6083</v>
      </c>
      <c r="B3032" s="25"/>
      <c r="C3032" s="26" t="s">
        <v>6084</v>
      </c>
      <c r="D3032" s="27" t="s">
        <v>21</v>
      </c>
      <c r="E3032" s="28">
        <v>2526.02</v>
      </c>
      <c r="F3032" s="28">
        <v>31.1</v>
      </c>
      <c r="G3032" s="28">
        <v>2557.12</v>
      </c>
      <c r="H3032" s="2">
        <v>9</v>
      </c>
    </row>
    <row r="3033" spans="1:8" ht="15" x14ac:dyDescent="0.2">
      <c r="A3033" s="25" t="s">
        <v>6085</v>
      </c>
      <c r="B3033" s="25"/>
      <c r="C3033" s="26" t="s">
        <v>6086</v>
      </c>
      <c r="D3033" s="27"/>
      <c r="E3033" s="28"/>
      <c r="F3033" s="28"/>
      <c r="G3033" s="28"/>
      <c r="H3033" s="2">
        <v>5</v>
      </c>
    </row>
    <row r="3034" spans="1:8" ht="15" x14ac:dyDescent="0.2">
      <c r="A3034" s="25" t="s">
        <v>6087</v>
      </c>
      <c r="B3034" s="25"/>
      <c r="C3034" s="26" t="s">
        <v>6088</v>
      </c>
      <c r="D3034" s="27" t="s">
        <v>21</v>
      </c>
      <c r="E3034" s="28">
        <v>943</v>
      </c>
      <c r="F3034" s="28"/>
      <c r="G3034" s="28">
        <v>943</v>
      </c>
      <c r="H3034" s="2">
        <v>9</v>
      </c>
    </row>
    <row r="3035" spans="1:8" ht="30" x14ac:dyDescent="0.2">
      <c r="A3035" s="25" t="s">
        <v>6089</v>
      </c>
      <c r="B3035" s="25"/>
      <c r="C3035" s="26" t="s">
        <v>6090</v>
      </c>
      <c r="D3035" s="27"/>
      <c r="E3035" s="28"/>
      <c r="F3035" s="28"/>
      <c r="G3035" s="28"/>
      <c r="H3035" s="2">
        <v>2</v>
      </c>
    </row>
    <row r="3036" spans="1:8" ht="30" x14ac:dyDescent="0.2">
      <c r="A3036" s="25" t="s">
        <v>6091</v>
      </c>
      <c r="B3036" s="25"/>
      <c r="C3036" s="26" t="s">
        <v>6092</v>
      </c>
      <c r="D3036" s="27"/>
      <c r="E3036" s="28"/>
      <c r="F3036" s="28"/>
      <c r="G3036" s="28"/>
      <c r="H3036" s="2">
        <v>5</v>
      </c>
    </row>
    <row r="3037" spans="1:8" ht="30" x14ac:dyDescent="0.2">
      <c r="A3037" s="25" t="s">
        <v>6093</v>
      </c>
      <c r="B3037" s="25"/>
      <c r="C3037" s="26" t="s">
        <v>6094</v>
      </c>
      <c r="D3037" s="27" t="s">
        <v>131</v>
      </c>
      <c r="E3037" s="28">
        <v>6.82</v>
      </c>
      <c r="F3037" s="28">
        <v>20.74</v>
      </c>
      <c r="G3037" s="28">
        <v>27.56</v>
      </c>
      <c r="H3037" s="2">
        <v>9</v>
      </c>
    </row>
    <row r="3038" spans="1:8" ht="30" x14ac:dyDescent="0.2">
      <c r="A3038" s="25" t="s">
        <v>6095</v>
      </c>
      <c r="B3038" s="25"/>
      <c r="C3038" s="26" t="s">
        <v>6096</v>
      </c>
      <c r="D3038" s="27" t="s">
        <v>131</v>
      </c>
      <c r="E3038" s="28">
        <v>7.8</v>
      </c>
      <c r="F3038" s="28">
        <v>20.74</v>
      </c>
      <c r="G3038" s="28">
        <v>28.54</v>
      </c>
      <c r="H3038" s="2">
        <v>9</v>
      </c>
    </row>
    <row r="3039" spans="1:8" ht="30" x14ac:dyDescent="0.2">
      <c r="A3039" s="25" t="s">
        <v>6097</v>
      </c>
      <c r="B3039" s="25"/>
      <c r="C3039" s="26" t="s">
        <v>6098</v>
      </c>
      <c r="D3039" s="27" t="s">
        <v>131</v>
      </c>
      <c r="E3039" s="28">
        <v>17.809999999999999</v>
      </c>
      <c r="F3039" s="28">
        <v>20.74</v>
      </c>
      <c r="G3039" s="28">
        <v>38.549999999999997</v>
      </c>
      <c r="H3039" s="2">
        <v>9</v>
      </c>
    </row>
    <row r="3040" spans="1:8" ht="30" x14ac:dyDescent="0.2">
      <c r="A3040" s="25" t="s">
        <v>6099</v>
      </c>
      <c r="B3040" s="25"/>
      <c r="C3040" s="26" t="s">
        <v>6100</v>
      </c>
      <c r="D3040" s="27" t="s">
        <v>131</v>
      </c>
      <c r="E3040" s="28">
        <v>25.45</v>
      </c>
      <c r="F3040" s="28">
        <v>20.74</v>
      </c>
      <c r="G3040" s="28">
        <v>46.19</v>
      </c>
      <c r="H3040" s="2">
        <v>9</v>
      </c>
    </row>
    <row r="3041" spans="1:8" ht="30" x14ac:dyDescent="0.2">
      <c r="A3041" s="25" t="s">
        <v>6101</v>
      </c>
      <c r="B3041" s="25"/>
      <c r="C3041" s="26" t="s">
        <v>6102</v>
      </c>
      <c r="D3041" s="27" t="s">
        <v>131</v>
      </c>
      <c r="E3041" s="28">
        <v>26.56</v>
      </c>
      <c r="F3041" s="28">
        <v>24.88</v>
      </c>
      <c r="G3041" s="28">
        <v>51.44</v>
      </c>
      <c r="H3041" s="2">
        <v>9</v>
      </c>
    </row>
    <row r="3042" spans="1:8" ht="30" x14ac:dyDescent="0.2">
      <c r="A3042" s="25" t="s">
        <v>6103</v>
      </c>
      <c r="B3042" s="25"/>
      <c r="C3042" s="26" t="s">
        <v>6104</v>
      </c>
      <c r="D3042" s="27" t="s">
        <v>131</v>
      </c>
      <c r="E3042" s="28">
        <v>46.85</v>
      </c>
      <c r="F3042" s="28">
        <v>29.03</v>
      </c>
      <c r="G3042" s="28">
        <v>75.88</v>
      </c>
      <c r="H3042" s="2">
        <v>9</v>
      </c>
    </row>
    <row r="3043" spans="1:8" ht="30" x14ac:dyDescent="0.2">
      <c r="A3043" s="25" t="s">
        <v>6105</v>
      </c>
      <c r="B3043" s="25"/>
      <c r="C3043" s="26" t="s">
        <v>6106</v>
      </c>
      <c r="D3043" s="27" t="s">
        <v>131</v>
      </c>
      <c r="E3043" s="28">
        <v>74.2</v>
      </c>
      <c r="F3043" s="28">
        <v>37.32</v>
      </c>
      <c r="G3043" s="28">
        <v>111.52</v>
      </c>
      <c r="H3043" s="2">
        <v>9</v>
      </c>
    </row>
    <row r="3044" spans="1:8" ht="30" x14ac:dyDescent="0.2">
      <c r="A3044" s="25" t="s">
        <v>6107</v>
      </c>
      <c r="B3044" s="25"/>
      <c r="C3044" s="26" t="s">
        <v>6108</v>
      </c>
      <c r="D3044" s="27" t="s">
        <v>131</v>
      </c>
      <c r="E3044" s="28">
        <v>92.17</v>
      </c>
      <c r="F3044" s="28">
        <v>41.47</v>
      </c>
      <c r="G3044" s="28">
        <v>133.63999999999999</v>
      </c>
      <c r="H3044" s="2">
        <v>9</v>
      </c>
    </row>
    <row r="3045" spans="1:8" ht="30" x14ac:dyDescent="0.2">
      <c r="A3045" s="25" t="s">
        <v>6109</v>
      </c>
      <c r="B3045" s="25"/>
      <c r="C3045" s="26" t="s">
        <v>6110</v>
      </c>
      <c r="D3045" s="27" t="s">
        <v>131</v>
      </c>
      <c r="E3045" s="28">
        <v>161.15</v>
      </c>
      <c r="F3045" s="28">
        <v>45.62</v>
      </c>
      <c r="G3045" s="28">
        <v>206.77</v>
      </c>
      <c r="H3045" s="2">
        <v>9</v>
      </c>
    </row>
    <row r="3046" spans="1:8" ht="30" x14ac:dyDescent="0.2">
      <c r="A3046" s="25" t="s">
        <v>6111</v>
      </c>
      <c r="B3046" s="25"/>
      <c r="C3046" s="26" t="s">
        <v>6112</v>
      </c>
      <c r="D3046" s="27"/>
      <c r="E3046" s="28"/>
      <c r="F3046" s="28"/>
      <c r="G3046" s="28"/>
      <c r="H3046" s="2">
        <v>5</v>
      </c>
    </row>
    <row r="3047" spans="1:8" ht="45" x14ac:dyDescent="0.2">
      <c r="A3047" s="25" t="s">
        <v>6113</v>
      </c>
      <c r="B3047" s="25"/>
      <c r="C3047" s="26" t="s">
        <v>6114</v>
      </c>
      <c r="D3047" s="27" t="s">
        <v>131</v>
      </c>
      <c r="E3047" s="28">
        <v>13.27</v>
      </c>
      <c r="F3047" s="28">
        <v>20.74</v>
      </c>
      <c r="G3047" s="28">
        <v>34.01</v>
      </c>
      <c r="H3047" s="2">
        <v>9</v>
      </c>
    </row>
    <row r="3048" spans="1:8" ht="45" x14ac:dyDescent="0.2">
      <c r="A3048" s="25" t="s">
        <v>6115</v>
      </c>
      <c r="B3048" s="25"/>
      <c r="C3048" s="26" t="s">
        <v>6116</v>
      </c>
      <c r="D3048" s="27" t="s">
        <v>131</v>
      </c>
      <c r="E3048" s="28">
        <v>18.760000000000002</v>
      </c>
      <c r="F3048" s="28">
        <v>24.88</v>
      </c>
      <c r="G3048" s="28">
        <v>43.64</v>
      </c>
      <c r="H3048" s="2">
        <v>9</v>
      </c>
    </row>
    <row r="3049" spans="1:8" ht="45" x14ac:dyDescent="0.2">
      <c r="A3049" s="25" t="s">
        <v>6117</v>
      </c>
      <c r="B3049" s="25"/>
      <c r="C3049" s="26" t="s">
        <v>6118</v>
      </c>
      <c r="D3049" s="27" t="s">
        <v>131</v>
      </c>
      <c r="E3049" s="28">
        <v>30.49</v>
      </c>
      <c r="F3049" s="28">
        <v>37.32</v>
      </c>
      <c r="G3049" s="28">
        <v>67.81</v>
      </c>
      <c r="H3049" s="2">
        <v>9</v>
      </c>
    </row>
    <row r="3050" spans="1:8" ht="45" x14ac:dyDescent="0.2">
      <c r="A3050" s="25" t="s">
        <v>6119</v>
      </c>
      <c r="B3050" s="25"/>
      <c r="C3050" s="26" t="s">
        <v>6120</v>
      </c>
      <c r="D3050" s="27" t="s">
        <v>131</v>
      </c>
      <c r="E3050" s="28">
        <v>26.9</v>
      </c>
      <c r="F3050" s="28">
        <v>45.62</v>
      </c>
      <c r="G3050" s="28">
        <v>72.52</v>
      </c>
      <c r="H3050" s="2">
        <v>9</v>
      </c>
    </row>
    <row r="3051" spans="1:8" ht="30" x14ac:dyDescent="0.2">
      <c r="A3051" s="25" t="s">
        <v>6121</v>
      </c>
      <c r="B3051" s="25"/>
      <c r="C3051" s="26" t="s">
        <v>6122</v>
      </c>
      <c r="D3051" s="27"/>
      <c r="E3051" s="28"/>
      <c r="F3051" s="28"/>
      <c r="G3051" s="28"/>
      <c r="H3051" s="2">
        <v>5</v>
      </c>
    </row>
    <row r="3052" spans="1:8" ht="45" x14ac:dyDescent="0.2">
      <c r="A3052" s="25" t="s">
        <v>6123</v>
      </c>
      <c r="B3052" s="25"/>
      <c r="C3052" s="26" t="s">
        <v>6124</v>
      </c>
      <c r="D3052" s="27" t="s">
        <v>131</v>
      </c>
      <c r="E3052" s="28">
        <v>23.03</v>
      </c>
      <c r="F3052" s="28">
        <v>24.88</v>
      </c>
      <c r="G3052" s="28">
        <v>47.91</v>
      </c>
      <c r="H3052" s="2">
        <v>9</v>
      </c>
    </row>
    <row r="3053" spans="1:8" ht="45" x14ac:dyDescent="0.2">
      <c r="A3053" s="25" t="s">
        <v>6125</v>
      </c>
      <c r="B3053" s="25"/>
      <c r="C3053" s="26" t="s">
        <v>6126</v>
      </c>
      <c r="D3053" s="27" t="s">
        <v>131</v>
      </c>
      <c r="E3053" s="28">
        <v>40.1</v>
      </c>
      <c r="F3053" s="28">
        <v>37.32</v>
      </c>
      <c r="G3053" s="28">
        <v>77.42</v>
      </c>
      <c r="H3053" s="2">
        <v>9</v>
      </c>
    </row>
    <row r="3054" spans="1:8" ht="45" x14ac:dyDescent="0.2">
      <c r="A3054" s="25" t="s">
        <v>6127</v>
      </c>
      <c r="B3054" s="25"/>
      <c r="C3054" s="26" t="s">
        <v>6128</v>
      </c>
      <c r="D3054" s="27" t="s">
        <v>131</v>
      </c>
      <c r="E3054" s="28">
        <v>55.19</v>
      </c>
      <c r="F3054" s="28">
        <v>45.62</v>
      </c>
      <c r="G3054" s="28">
        <v>100.81</v>
      </c>
      <c r="H3054" s="2">
        <v>9</v>
      </c>
    </row>
    <row r="3055" spans="1:8" ht="45" x14ac:dyDescent="0.2">
      <c r="A3055" s="25" t="s">
        <v>6129</v>
      </c>
      <c r="B3055" s="25"/>
      <c r="C3055" s="26" t="s">
        <v>6130</v>
      </c>
      <c r="D3055" s="27" t="s">
        <v>131</v>
      </c>
      <c r="E3055" s="28">
        <v>111.83</v>
      </c>
      <c r="F3055" s="28">
        <v>45.62</v>
      </c>
      <c r="G3055" s="28">
        <v>157.44999999999999</v>
      </c>
      <c r="H3055" s="2">
        <v>9</v>
      </c>
    </row>
    <row r="3056" spans="1:8" ht="45" x14ac:dyDescent="0.2">
      <c r="A3056" s="25" t="s">
        <v>6131</v>
      </c>
      <c r="B3056" s="25"/>
      <c r="C3056" s="26" t="s">
        <v>6132</v>
      </c>
      <c r="D3056" s="27" t="s">
        <v>131</v>
      </c>
      <c r="E3056" s="28">
        <v>20.05</v>
      </c>
      <c r="F3056" s="28">
        <v>20.74</v>
      </c>
      <c r="G3056" s="28">
        <v>40.79</v>
      </c>
      <c r="H3056" s="2">
        <v>9</v>
      </c>
    </row>
    <row r="3057" spans="1:8" ht="30" x14ac:dyDescent="0.2">
      <c r="A3057" s="25" t="s">
        <v>6133</v>
      </c>
      <c r="B3057" s="25"/>
      <c r="C3057" s="26" t="s">
        <v>6134</v>
      </c>
      <c r="D3057" s="27"/>
      <c r="E3057" s="28"/>
      <c r="F3057" s="28"/>
      <c r="G3057" s="28"/>
      <c r="H3057" s="2">
        <v>5</v>
      </c>
    </row>
    <row r="3058" spans="1:8" ht="30" x14ac:dyDescent="0.2">
      <c r="A3058" s="25" t="s">
        <v>6135</v>
      </c>
      <c r="B3058" s="25"/>
      <c r="C3058" s="26" t="s">
        <v>6136</v>
      </c>
      <c r="D3058" s="27" t="s">
        <v>131</v>
      </c>
      <c r="E3058" s="28">
        <v>26.92</v>
      </c>
      <c r="F3058" s="28">
        <v>14.59</v>
      </c>
      <c r="G3058" s="28">
        <v>41.51</v>
      </c>
      <c r="H3058" s="2">
        <v>9</v>
      </c>
    </row>
    <row r="3059" spans="1:8" ht="30" x14ac:dyDescent="0.2">
      <c r="A3059" s="25" t="s">
        <v>6137</v>
      </c>
      <c r="B3059" s="25"/>
      <c r="C3059" s="26" t="s">
        <v>6138</v>
      </c>
      <c r="D3059" s="27" t="s">
        <v>131</v>
      </c>
      <c r="E3059" s="28">
        <v>50.76</v>
      </c>
      <c r="F3059" s="28">
        <v>14.59</v>
      </c>
      <c r="G3059" s="28">
        <v>65.349999999999994</v>
      </c>
      <c r="H3059" s="2">
        <v>9</v>
      </c>
    </row>
    <row r="3060" spans="1:8" ht="30" x14ac:dyDescent="0.2">
      <c r="A3060" s="25" t="s">
        <v>6139</v>
      </c>
      <c r="B3060" s="25"/>
      <c r="C3060" s="26" t="s">
        <v>6140</v>
      </c>
      <c r="D3060" s="27" t="s">
        <v>131</v>
      </c>
      <c r="E3060" s="28">
        <v>104.16</v>
      </c>
      <c r="F3060" s="28">
        <v>14.59</v>
      </c>
      <c r="G3060" s="28">
        <v>118.75</v>
      </c>
      <c r="H3060" s="2">
        <v>9</v>
      </c>
    </row>
    <row r="3061" spans="1:8" ht="30" x14ac:dyDescent="0.2">
      <c r="A3061" s="25" t="s">
        <v>6141</v>
      </c>
      <c r="B3061" s="25"/>
      <c r="C3061" s="26" t="s">
        <v>6142</v>
      </c>
      <c r="D3061" s="27" t="s">
        <v>131</v>
      </c>
      <c r="E3061" s="28">
        <v>81.430000000000007</v>
      </c>
      <c r="F3061" s="28">
        <v>14.59</v>
      </c>
      <c r="G3061" s="28">
        <v>96.02</v>
      </c>
      <c r="H3061" s="2">
        <v>9</v>
      </c>
    </row>
    <row r="3062" spans="1:8" ht="30" x14ac:dyDescent="0.2">
      <c r="A3062" s="25" t="s">
        <v>6143</v>
      </c>
      <c r="B3062" s="25"/>
      <c r="C3062" s="26" t="s">
        <v>6144</v>
      </c>
      <c r="D3062" s="27" t="s">
        <v>131</v>
      </c>
      <c r="E3062" s="28">
        <v>176.72</v>
      </c>
      <c r="F3062" s="28">
        <v>14.59</v>
      </c>
      <c r="G3062" s="28">
        <v>191.31</v>
      </c>
      <c r="H3062" s="2">
        <v>9</v>
      </c>
    </row>
    <row r="3063" spans="1:8" ht="30" x14ac:dyDescent="0.2">
      <c r="A3063" s="25" t="s">
        <v>6145</v>
      </c>
      <c r="B3063" s="25"/>
      <c r="C3063" s="26" t="s">
        <v>6146</v>
      </c>
      <c r="D3063" s="27" t="s">
        <v>131</v>
      </c>
      <c r="E3063" s="28">
        <v>233.55</v>
      </c>
      <c r="F3063" s="28">
        <v>29.17</v>
      </c>
      <c r="G3063" s="28">
        <v>262.72000000000003</v>
      </c>
      <c r="H3063" s="2">
        <v>9</v>
      </c>
    </row>
    <row r="3064" spans="1:8" ht="30" x14ac:dyDescent="0.2">
      <c r="A3064" s="25" t="s">
        <v>6147</v>
      </c>
      <c r="B3064" s="25"/>
      <c r="C3064" s="26" t="s">
        <v>6148</v>
      </c>
      <c r="D3064" s="27" t="s">
        <v>131</v>
      </c>
      <c r="E3064" s="28">
        <v>394.87</v>
      </c>
      <c r="F3064" s="28">
        <v>29.17</v>
      </c>
      <c r="G3064" s="28">
        <v>424.04</v>
      </c>
      <c r="H3064" s="2">
        <v>9</v>
      </c>
    </row>
    <row r="3065" spans="1:8" ht="30" x14ac:dyDescent="0.2">
      <c r="A3065" s="25" t="s">
        <v>6149</v>
      </c>
      <c r="B3065" s="25"/>
      <c r="C3065" s="26" t="s">
        <v>6150</v>
      </c>
      <c r="D3065" s="27" t="s">
        <v>131</v>
      </c>
      <c r="E3065" s="28">
        <v>568.67999999999995</v>
      </c>
      <c r="F3065" s="28">
        <v>29.17</v>
      </c>
      <c r="G3065" s="28">
        <v>597.85</v>
      </c>
      <c r="H3065" s="2">
        <v>9</v>
      </c>
    </row>
    <row r="3066" spans="1:8" ht="30" x14ac:dyDescent="0.2">
      <c r="A3066" s="25" t="s">
        <v>6151</v>
      </c>
      <c r="B3066" s="25"/>
      <c r="C3066" s="26" t="s">
        <v>6152</v>
      </c>
      <c r="D3066" s="27"/>
      <c r="E3066" s="28"/>
      <c r="F3066" s="28"/>
      <c r="G3066" s="28"/>
      <c r="H3066" s="2">
        <v>5</v>
      </c>
    </row>
    <row r="3067" spans="1:8" ht="30" x14ac:dyDescent="0.2">
      <c r="A3067" s="25" t="s">
        <v>6153</v>
      </c>
      <c r="B3067" s="25"/>
      <c r="C3067" s="26" t="s">
        <v>6154</v>
      </c>
      <c r="D3067" s="27" t="s">
        <v>131</v>
      </c>
      <c r="E3067" s="28">
        <v>36.67</v>
      </c>
      <c r="F3067" s="28">
        <v>14.59</v>
      </c>
      <c r="G3067" s="28">
        <v>51.26</v>
      </c>
      <c r="H3067" s="2">
        <v>9</v>
      </c>
    </row>
    <row r="3068" spans="1:8" ht="30" x14ac:dyDescent="0.2">
      <c r="A3068" s="25" t="s">
        <v>6155</v>
      </c>
      <c r="B3068" s="25"/>
      <c r="C3068" s="26" t="s">
        <v>6156</v>
      </c>
      <c r="D3068" s="27" t="s">
        <v>131</v>
      </c>
      <c r="E3068" s="28">
        <v>75.09</v>
      </c>
      <c r="F3068" s="28">
        <v>14.59</v>
      </c>
      <c r="G3068" s="28">
        <v>89.68</v>
      </c>
      <c r="H3068" s="2">
        <v>9</v>
      </c>
    </row>
    <row r="3069" spans="1:8" ht="30" x14ac:dyDescent="0.2">
      <c r="A3069" s="25" t="s">
        <v>6157</v>
      </c>
      <c r="B3069" s="25"/>
      <c r="C3069" s="26" t="s">
        <v>6158</v>
      </c>
      <c r="D3069" s="27" t="s">
        <v>131</v>
      </c>
      <c r="E3069" s="28">
        <v>119.99</v>
      </c>
      <c r="F3069" s="28">
        <v>29.17</v>
      </c>
      <c r="G3069" s="28">
        <v>149.16</v>
      </c>
      <c r="H3069" s="2">
        <v>9</v>
      </c>
    </row>
    <row r="3070" spans="1:8" ht="30" x14ac:dyDescent="0.2">
      <c r="A3070" s="25" t="s">
        <v>6159</v>
      </c>
      <c r="B3070" s="25"/>
      <c r="C3070" s="26" t="s">
        <v>6160</v>
      </c>
      <c r="D3070" s="27" t="s">
        <v>131</v>
      </c>
      <c r="E3070" s="28">
        <v>203.63</v>
      </c>
      <c r="F3070" s="28">
        <v>29.17</v>
      </c>
      <c r="G3070" s="28">
        <v>232.8</v>
      </c>
      <c r="H3070" s="2">
        <v>9</v>
      </c>
    </row>
    <row r="3071" spans="1:8" ht="30" x14ac:dyDescent="0.2">
      <c r="A3071" s="25" t="s">
        <v>6161</v>
      </c>
      <c r="B3071" s="25"/>
      <c r="C3071" s="26" t="s">
        <v>6162</v>
      </c>
      <c r="D3071" s="27" t="s">
        <v>131</v>
      </c>
      <c r="E3071" s="28">
        <v>337.66</v>
      </c>
      <c r="F3071" s="28">
        <v>29.17</v>
      </c>
      <c r="G3071" s="28">
        <v>366.83</v>
      </c>
      <c r="H3071" s="2">
        <v>9</v>
      </c>
    </row>
    <row r="3072" spans="1:8" ht="30" x14ac:dyDescent="0.2">
      <c r="A3072" s="25" t="s">
        <v>6163</v>
      </c>
      <c r="B3072" s="25"/>
      <c r="C3072" s="26" t="s">
        <v>6164</v>
      </c>
      <c r="D3072" s="27" t="s">
        <v>131</v>
      </c>
      <c r="E3072" s="28">
        <v>594.28</v>
      </c>
      <c r="F3072" s="28">
        <v>29.17</v>
      </c>
      <c r="G3072" s="28">
        <v>623.45000000000005</v>
      </c>
      <c r="H3072" s="2">
        <v>9</v>
      </c>
    </row>
    <row r="3073" spans="1:8" ht="15" x14ac:dyDescent="0.2">
      <c r="A3073" s="25" t="s">
        <v>6165</v>
      </c>
      <c r="B3073" s="25"/>
      <c r="C3073" s="26" t="s">
        <v>6166</v>
      </c>
      <c r="D3073" s="27"/>
      <c r="E3073" s="28"/>
      <c r="F3073" s="28"/>
      <c r="G3073" s="28"/>
      <c r="H3073" s="2">
        <v>5</v>
      </c>
    </row>
    <row r="3074" spans="1:8" ht="15" x14ac:dyDescent="0.2">
      <c r="A3074" s="25" t="s">
        <v>6167</v>
      </c>
      <c r="B3074" s="25"/>
      <c r="C3074" s="26" t="s">
        <v>6168</v>
      </c>
      <c r="D3074" s="27" t="s">
        <v>131</v>
      </c>
      <c r="E3074" s="28">
        <v>42.59</v>
      </c>
      <c r="F3074" s="28">
        <v>41.47</v>
      </c>
      <c r="G3074" s="28">
        <v>84.06</v>
      </c>
      <c r="H3074" s="2">
        <v>9</v>
      </c>
    </row>
    <row r="3075" spans="1:8" ht="15" x14ac:dyDescent="0.2">
      <c r="A3075" s="25" t="s">
        <v>6169</v>
      </c>
      <c r="B3075" s="25"/>
      <c r="C3075" s="26" t="s">
        <v>6170</v>
      </c>
      <c r="D3075" s="27" t="s">
        <v>131</v>
      </c>
      <c r="E3075" s="28">
        <v>54.24</v>
      </c>
      <c r="F3075" s="28">
        <v>45.62</v>
      </c>
      <c r="G3075" s="28">
        <v>99.86</v>
      </c>
      <c r="H3075" s="2">
        <v>9</v>
      </c>
    </row>
    <row r="3076" spans="1:8" ht="15" x14ac:dyDescent="0.2">
      <c r="A3076" s="25" t="s">
        <v>6171</v>
      </c>
      <c r="B3076" s="25"/>
      <c r="C3076" s="26" t="s">
        <v>6172</v>
      </c>
      <c r="D3076" s="27" t="s">
        <v>131</v>
      </c>
      <c r="E3076" s="28">
        <v>76.52</v>
      </c>
      <c r="F3076" s="28">
        <v>53.91</v>
      </c>
      <c r="G3076" s="28">
        <v>130.43</v>
      </c>
      <c r="H3076" s="2">
        <v>9</v>
      </c>
    </row>
    <row r="3077" spans="1:8" ht="15" x14ac:dyDescent="0.2">
      <c r="A3077" s="25" t="s">
        <v>6173</v>
      </c>
      <c r="B3077" s="25"/>
      <c r="C3077" s="26" t="s">
        <v>6174</v>
      </c>
      <c r="D3077" s="27" t="s">
        <v>131</v>
      </c>
      <c r="E3077" s="28">
        <v>98.82</v>
      </c>
      <c r="F3077" s="28">
        <v>58.06</v>
      </c>
      <c r="G3077" s="28">
        <v>156.88</v>
      </c>
      <c r="H3077" s="2">
        <v>9</v>
      </c>
    </row>
    <row r="3078" spans="1:8" ht="15" x14ac:dyDescent="0.2">
      <c r="A3078" s="25" t="s">
        <v>6175</v>
      </c>
      <c r="B3078" s="25"/>
      <c r="C3078" s="26" t="s">
        <v>6176</v>
      </c>
      <c r="D3078" s="27" t="s">
        <v>131</v>
      </c>
      <c r="E3078" s="28">
        <v>100.78</v>
      </c>
      <c r="F3078" s="28">
        <v>66.349999999999994</v>
      </c>
      <c r="G3078" s="28">
        <v>167.13</v>
      </c>
      <c r="H3078" s="2">
        <v>9</v>
      </c>
    </row>
    <row r="3079" spans="1:8" ht="15" x14ac:dyDescent="0.2">
      <c r="A3079" s="25" t="s">
        <v>6177</v>
      </c>
      <c r="B3079" s="25"/>
      <c r="C3079" s="26" t="s">
        <v>6178</v>
      </c>
      <c r="D3079" s="27" t="s">
        <v>131</v>
      </c>
      <c r="E3079" s="28">
        <v>147.27000000000001</v>
      </c>
      <c r="F3079" s="28">
        <v>74.650000000000006</v>
      </c>
      <c r="G3079" s="28">
        <v>221.92</v>
      </c>
      <c r="H3079" s="2">
        <v>9</v>
      </c>
    </row>
    <row r="3080" spans="1:8" ht="15" x14ac:dyDescent="0.2">
      <c r="A3080" s="25" t="s">
        <v>6179</v>
      </c>
      <c r="B3080" s="25"/>
      <c r="C3080" s="26" t="s">
        <v>6180</v>
      </c>
      <c r="D3080" s="27" t="s">
        <v>131</v>
      </c>
      <c r="E3080" s="28">
        <v>190.97</v>
      </c>
      <c r="F3080" s="28">
        <v>82.94</v>
      </c>
      <c r="G3080" s="28">
        <v>273.91000000000003</v>
      </c>
      <c r="H3080" s="2">
        <v>9</v>
      </c>
    </row>
    <row r="3081" spans="1:8" ht="15" x14ac:dyDescent="0.2">
      <c r="A3081" s="25" t="s">
        <v>6181</v>
      </c>
      <c r="B3081" s="25"/>
      <c r="C3081" s="26" t="s">
        <v>6182</v>
      </c>
      <c r="D3081" s="27" t="s">
        <v>131</v>
      </c>
      <c r="E3081" s="28">
        <v>218.21</v>
      </c>
      <c r="F3081" s="28">
        <v>93.31</v>
      </c>
      <c r="G3081" s="28">
        <v>311.52</v>
      </c>
      <c r="H3081" s="2">
        <v>9</v>
      </c>
    </row>
    <row r="3082" spans="1:8" ht="15" x14ac:dyDescent="0.2">
      <c r="A3082" s="25" t="s">
        <v>6183</v>
      </c>
      <c r="B3082" s="25"/>
      <c r="C3082" s="26" t="s">
        <v>6184</v>
      </c>
      <c r="D3082" s="27" t="s">
        <v>131</v>
      </c>
      <c r="E3082" s="28">
        <v>317.36</v>
      </c>
      <c r="F3082" s="28">
        <v>103.68</v>
      </c>
      <c r="G3082" s="28">
        <v>421.04</v>
      </c>
      <c r="H3082" s="2">
        <v>9</v>
      </c>
    </row>
    <row r="3083" spans="1:8" ht="15" x14ac:dyDescent="0.2">
      <c r="A3083" s="25" t="s">
        <v>6185</v>
      </c>
      <c r="B3083" s="25"/>
      <c r="C3083" s="26" t="s">
        <v>6186</v>
      </c>
      <c r="D3083" s="27" t="s">
        <v>131</v>
      </c>
      <c r="E3083" s="28">
        <v>493.49</v>
      </c>
      <c r="F3083" s="28">
        <v>114.04</v>
      </c>
      <c r="G3083" s="28">
        <v>607.53</v>
      </c>
      <c r="H3083" s="2">
        <v>9</v>
      </c>
    </row>
    <row r="3084" spans="1:8" ht="30" x14ac:dyDescent="0.2">
      <c r="A3084" s="25" t="s">
        <v>6187</v>
      </c>
      <c r="B3084" s="25"/>
      <c r="C3084" s="26" t="s">
        <v>6188</v>
      </c>
      <c r="D3084" s="27"/>
      <c r="E3084" s="28"/>
      <c r="F3084" s="28"/>
      <c r="G3084" s="28"/>
      <c r="H3084" s="2">
        <v>5</v>
      </c>
    </row>
    <row r="3085" spans="1:8" ht="30" x14ac:dyDescent="0.2">
      <c r="A3085" s="25" t="s">
        <v>6189</v>
      </c>
      <c r="B3085" s="25"/>
      <c r="C3085" s="26" t="s">
        <v>6190</v>
      </c>
      <c r="D3085" s="27" t="s">
        <v>131</v>
      </c>
      <c r="E3085" s="28">
        <v>72.45</v>
      </c>
      <c r="F3085" s="28">
        <v>41.47</v>
      </c>
      <c r="G3085" s="28">
        <v>113.92</v>
      </c>
      <c r="H3085" s="2">
        <v>9</v>
      </c>
    </row>
    <row r="3086" spans="1:8" ht="30" x14ac:dyDescent="0.2">
      <c r="A3086" s="25" t="s">
        <v>6191</v>
      </c>
      <c r="B3086" s="25"/>
      <c r="C3086" s="26" t="s">
        <v>6192</v>
      </c>
      <c r="D3086" s="27" t="s">
        <v>131</v>
      </c>
      <c r="E3086" s="28">
        <v>81.650000000000006</v>
      </c>
      <c r="F3086" s="28">
        <v>45.62</v>
      </c>
      <c r="G3086" s="28">
        <v>127.27</v>
      </c>
      <c r="H3086" s="2">
        <v>9</v>
      </c>
    </row>
    <row r="3087" spans="1:8" ht="30" x14ac:dyDescent="0.2">
      <c r="A3087" s="25" t="s">
        <v>6193</v>
      </c>
      <c r="B3087" s="25"/>
      <c r="C3087" s="26" t="s">
        <v>6194</v>
      </c>
      <c r="D3087" s="27" t="s">
        <v>131</v>
      </c>
      <c r="E3087" s="28">
        <v>95.44</v>
      </c>
      <c r="F3087" s="28">
        <v>53.91</v>
      </c>
      <c r="G3087" s="28">
        <v>149.35</v>
      </c>
      <c r="H3087" s="2">
        <v>9</v>
      </c>
    </row>
    <row r="3088" spans="1:8" ht="30" x14ac:dyDescent="0.2">
      <c r="A3088" s="25" t="s">
        <v>6195</v>
      </c>
      <c r="B3088" s="25"/>
      <c r="C3088" s="26" t="s">
        <v>6196</v>
      </c>
      <c r="D3088" s="27" t="s">
        <v>131</v>
      </c>
      <c r="E3088" s="28">
        <v>140.01</v>
      </c>
      <c r="F3088" s="28">
        <v>58.06</v>
      </c>
      <c r="G3088" s="28">
        <v>198.07</v>
      </c>
      <c r="H3088" s="2">
        <v>9</v>
      </c>
    </row>
    <row r="3089" spans="1:8" ht="30" x14ac:dyDescent="0.2">
      <c r="A3089" s="25" t="s">
        <v>6197</v>
      </c>
      <c r="B3089" s="25"/>
      <c r="C3089" s="26" t="s">
        <v>6198</v>
      </c>
      <c r="D3089" s="27" t="s">
        <v>131</v>
      </c>
      <c r="E3089" s="28">
        <v>156.43</v>
      </c>
      <c r="F3089" s="28">
        <v>66.349999999999994</v>
      </c>
      <c r="G3089" s="28">
        <v>222.78</v>
      </c>
      <c r="H3089" s="2">
        <v>9</v>
      </c>
    </row>
    <row r="3090" spans="1:8" ht="30" x14ac:dyDescent="0.2">
      <c r="A3090" s="25" t="s">
        <v>6199</v>
      </c>
      <c r="B3090" s="25"/>
      <c r="C3090" s="26" t="s">
        <v>6200</v>
      </c>
      <c r="D3090" s="27" t="s">
        <v>131</v>
      </c>
      <c r="E3090" s="28">
        <v>178.59</v>
      </c>
      <c r="F3090" s="28">
        <v>74.650000000000006</v>
      </c>
      <c r="G3090" s="28">
        <v>253.24</v>
      </c>
      <c r="H3090" s="2">
        <v>9</v>
      </c>
    </row>
    <row r="3091" spans="1:8" ht="30" x14ac:dyDescent="0.2">
      <c r="A3091" s="25" t="s">
        <v>6201</v>
      </c>
      <c r="B3091" s="25"/>
      <c r="C3091" s="26" t="s">
        <v>6202</v>
      </c>
      <c r="D3091" s="27" t="s">
        <v>131</v>
      </c>
      <c r="E3091" s="28">
        <v>277.37</v>
      </c>
      <c r="F3091" s="28">
        <v>82.94</v>
      </c>
      <c r="G3091" s="28">
        <v>360.31</v>
      </c>
      <c r="H3091" s="2">
        <v>9</v>
      </c>
    </row>
    <row r="3092" spans="1:8" ht="30" x14ac:dyDescent="0.2">
      <c r="A3092" s="25" t="s">
        <v>6203</v>
      </c>
      <c r="B3092" s="25"/>
      <c r="C3092" s="26" t="s">
        <v>6204</v>
      </c>
      <c r="D3092" s="27" t="s">
        <v>131</v>
      </c>
      <c r="E3092" s="28">
        <v>342.21</v>
      </c>
      <c r="F3092" s="28">
        <v>93.31</v>
      </c>
      <c r="G3092" s="28">
        <v>435.52</v>
      </c>
      <c r="H3092" s="2">
        <v>9</v>
      </c>
    </row>
    <row r="3093" spans="1:8" ht="30" x14ac:dyDescent="0.2">
      <c r="A3093" s="25" t="s">
        <v>6205</v>
      </c>
      <c r="B3093" s="25"/>
      <c r="C3093" s="26" t="s">
        <v>6206</v>
      </c>
      <c r="D3093" s="27" t="s">
        <v>131</v>
      </c>
      <c r="E3093" s="28">
        <v>449.57</v>
      </c>
      <c r="F3093" s="28">
        <v>103.68</v>
      </c>
      <c r="G3093" s="28">
        <v>553.25</v>
      </c>
      <c r="H3093" s="2">
        <v>9</v>
      </c>
    </row>
    <row r="3094" spans="1:8" ht="30" x14ac:dyDescent="0.2">
      <c r="A3094" s="25" t="s">
        <v>6207</v>
      </c>
      <c r="B3094" s="25"/>
      <c r="C3094" s="26" t="s">
        <v>6208</v>
      </c>
      <c r="D3094" s="27" t="s">
        <v>131</v>
      </c>
      <c r="E3094" s="28">
        <v>844.8</v>
      </c>
      <c r="F3094" s="28">
        <v>114.04</v>
      </c>
      <c r="G3094" s="28">
        <v>958.84</v>
      </c>
      <c r="H3094" s="2">
        <v>9</v>
      </c>
    </row>
    <row r="3095" spans="1:8" ht="30" x14ac:dyDescent="0.2">
      <c r="A3095" s="25" t="s">
        <v>6209</v>
      </c>
      <c r="B3095" s="25"/>
      <c r="C3095" s="26" t="s">
        <v>6210</v>
      </c>
      <c r="D3095" s="27"/>
      <c r="E3095" s="28"/>
      <c r="F3095" s="28"/>
      <c r="G3095" s="28"/>
      <c r="H3095" s="2">
        <v>5</v>
      </c>
    </row>
    <row r="3096" spans="1:8" ht="30" x14ac:dyDescent="0.2">
      <c r="A3096" s="25" t="s">
        <v>6211</v>
      </c>
      <c r="B3096" s="25"/>
      <c r="C3096" s="26" t="s">
        <v>6212</v>
      </c>
      <c r="D3096" s="27" t="s">
        <v>21</v>
      </c>
      <c r="E3096" s="28">
        <v>69.569999999999993</v>
      </c>
      <c r="F3096" s="28">
        <v>12.44</v>
      </c>
      <c r="G3096" s="28">
        <v>82.01</v>
      </c>
      <c r="H3096" s="2">
        <v>9</v>
      </c>
    </row>
    <row r="3097" spans="1:8" ht="30" x14ac:dyDescent="0.2">
      <c r="A3097" s="25" t="s">
        <v>6213</v>
      </c>
      <c r="B3097" s="25"/>
      <c r="C3097" s="26" t="s">
        <v>6214</v>
      </c>
      <c r="D3097" s="27" t="s">
        <v>21</v>
      </c>
      <c r="E3097" s="28">
        <v>92.82</v>
      </c>
      <c r="F3097" s="28">
        <v>12.44</v>
      </c>
      <c r="G3097" s="28">
        <v>105.26</v>
      </c>
      <c r="H3097" s="2">
        <v>9</v>
      </c>
    </row>
    <row r="3098" spans="1:8" ht="30" x14ac:dyDescent="0.2">
      <c r="A3098" s="25" t="s">
        <v>6215</v>
      </c>
      <c r="B3098" s="25"/>
      <c r="C3098" s="26" t="s">
        <v>6216</v>
      </c>
      <c r="D3098" s="27" t="s">
        <v>21</v>
      </c>
      <c r="E3098" s="28">
        <v>121.48</v>
      </c>
      <c r="F3098" s="28">
        <v>16.59</v>
      </c>
      <c r="G3098" s="28">
        <v>138.07</v>
      </c>
      <c r="H3098" s="2">
        <v>9</v>
      </c>
    </row>
    <row r="3099" spans="1:8" ht="30" x14ac:dyDescent="0.2">
      <c r="A3099" s="25" t="s">
        <v>6217</v>
      </c>
      <c r="B3099" s="25"/>
      <c r="C3099" s="26" t="s">
        <v>6218</v>
      </c>
      <c r="D3099" s="27" t="s">
        <v>21</v>
      </c>
      <c r="E3099" s="28">
        <v>199.7</v>
      </c>
      <c r="F3099" s="28">
        <v>16.59</v>
      </c>
      <c r="G3099" s="28">
        <v>216.29</v>
      </c>
      <c r="H3099" s="2">
        <v>9</v>
      </c>
    </row>
    <row r="3100" spans="1:8" ht="30" x14ac:dyDescent="0.2">
      <c r="A3100" s="25" t="s">
        <v>6219</v>
      </c>
      <c r="B3100" s="25"/>
      <c r="C3100" s="26" t="s">
        <v>6220</v>
      </c>
      <c r="D3100" s="27" t="s">
        <v>21</v>
      </c>
      <c r="E3100" s="28">
        <v>101.91</v>
      </c>
      <c r="F3100" s="28">
        <v>12.44</v>
      </c>
      <c r="G3100" s="28">
        <v>114.35</v>
      </c>
      <c r="H3100" s="2">
        <v>9</v>
      </c>
    </row>
    <row r="3101" spans="1:8" ht="30" x14ac:dyDescent="0.2">
      <c r="A3101" s="25" t="s">
        <v>6221</v>
      </c>
      <c r="B3101" s="25"/>
      <c r="C3101" s="26" t="s">
        <v>6222</v>
      </c>
      <c r="D3101" s="27" t="s">
        <v>21</v>
      </c>
      <c r="E3101" s="28">
        <v>135.28</v>
      </c>
      <c r="F3101" s="28">
        <v>12.44</v>
      </c>
      <c r="G3101" s="28">
        <v>147.72</v>
      </c>
      <c r="H3101" s="2">
        <v>9</v>
      </c>
    </row>
    <row r="3102" spans="1:8" ht="30" x14ac:dyDescent="0.2">
      <c r="A3102" s="25" t="s">
        <v>6223</v>
      </c>
      <c r="B3102" s="25"/>
      <c r="C3102" s="26" t="s">
        <v>6224</v>
      </c>
      <c r="D3102" s="27" t="s">
        <v>21</v>
      </c>
      <c r="E3102" s="28">
        <v>186.86</v>
      </c>
      <c r="F3102" s="28">
        <v>16.59</v>
      </c>
      <c r="G3102" s="28">
        <v>203.45</v>
      </c>
      <c r="H3102" s="2">
        <v>9</v>
      </c>
    </row>
    <row r="3103" spans="1:8" ht="30" x14ac:dyDescent="0.2">
      <c r="A3103" s="25" t="s">
        <v>6225</v>
      </c>
      <c r="B3103" s="25"/>
      <c r="C3103" s="26" t="s">
        <v>6226</v>
      </c>
      <c r="D3103" s="27" t="s">
        <v>21</v>
      </c>
      <c r="E3103" s="28">
        <v>256.54000000000002</v>
      </c>
      <c r="F3103" s="28">
        <v>16.59</v>
      </c>
      <c r="G3103" s="28">
        <v>273.13</v>
      </c>
      <c r="H3103" s="2">
        <v>9</v>
      </c>
    </row>
    <row r="3104" spans="1:8" ht="30" x14ac:dyDescent="0.2">
      <c r="A3104" s="25" t="s">
        <v>6227</v>
      </c>
      <c r="B3104" s="25"/>
      <c r="C3104" s="26" t="s">
        <v>6228</v>
      </c>
      <c r="D3104" s="27" t="s">
        <v>21</v>
      </c>
      <c r="E3104" s="28">
        <v>70.33</v>
      </c>
      <c r="F3104" s="28">
        <v>12.44</v>
      </c>
      <c r="G3104" s="28">
        <v>82.77</v>
      </c>
      <c r="H3104" s="2">
        <v>9</v>
      </c>
    </row>
    <row r="3105" spans="1:8" ht="30" x14ac:dyDescent="0.2">
      <c r="A3105" s="25" t="s">
        <v>6229</v>
      </c>
      <c r="B3105" s="25"/>
      <c r="C3105" s="26" t="s">
        <v>6230</v>
      </c>
      <c r="D3105" s="27" t="s">
        <v>21</v>
      </c>
      <c r="E3105" s="28">
        <v>73.19</v>
      </c>
      <c r="F3105" s="28">
        <v>12.44</v>
      </c>
      <c r="G3105" s="28">
        <v>85.63</v>
      </c>
      <c r="H3105" s="2">
        <v>9</v>
      </c>
    </row>
    <row r="3106" spans="1:8" ht="30" x14ac:dyDescent="0.2">
      <c r="A3106" s="25" t="s">
        <v>6231</v>
      </c>
      <c r="B3106" s="25"/>
      <c r="C3106" s="26" t="s">
        <v>6232</v>
      </c>
      <c r="D3106" s="27" t="s">
        <v>21</v>
      </c>
      <c r="E3106" s="28">
        <v>102.85</v>
      </c>
      <c r="F3106" s="28">
        <v>16.59</v>
      </c>
      <c r="G3106" s="28">
        <v>119.44</v>
      </c>
      <c r="H3106" s="2">
        <v>9</v>
      </c>
    </row>
    <row r="3107" spans="1:8" ht="30" x14ac:dyDescent="0.2">
      <c r="A3107" s="25" t="s">
        <v>6233</v>
      </c>
      <c r="B3107" s="25"/>
      <c r="C3107" s="26" t="s">
        <v>6234</v>
      </c>
      <c r="D3107" s="27" t="s">
        <v>21</v>
      </c>
      <c r="E3107" s="28">
        <v>144.31</v>
      </c>
      <c r="F3107" s="28">
        <v>16.59</v>
      </c>
      <c r="G3107" s="28">
        <v>160.9</v>
      </c>
      <c r="H3107" s="2">
        <v>9</v>
      </c>
    </row>
    <row r="3108" spans="1:8" ht="30" x14ac:dyDescent="0.2">
      <c r="A3108" s="25" t="s">
        <v>6235</v>
      </c>
      <c r="B3108" s="25"/>
      <c r="C3108" s="26" t="s">
        <v>6236</v>
      </c>
      <c r="D3108" s="27" t="s">
        <v>21</v>
      </c>
      <c r="E3108" s="28">
        <v>59.36</v>
      </c>
      <c r="F3108" s="28">
        <v>12.44</v>
      </c>
      <c r="G3108" s="28">
        <v>71.8</v>
      </c>
      <c r="H3108" s="2">
        <v>9</v>
      </c>
    </row>
    <row r="3109" spans="1:8" ht="30" x14ac:dyDescent="0.2">
      <c r="A3109" s="25" t="s">
        <v>6237</v>
      </c>
      <c r="B3109" s="25"/>
      <c r="C3109" s="26" t="s">
        <v>6238</v>
      </c>
      <c r="D3109" s="27" t="s">
        <v>21</v>
      </c>
      <c r="E3109" s="28">
        <v>67.53</v>
      </c>
      <c r="F3109" s="28">
        <v>16.59</v>
      </c>
      <c r="G3109" s="28">
        <v>84.12</v>
      </c>
      <c r="H3109" s="2">
        <v>9</v>
      </c>
    </row>
    <row r="3110" spans="1:8" ht="30" x14ac:dyDescent="0.2">
      <c r="A3110" s="25" t="s">
        <v>6239</v>
      </c>
      <c r="B3110" s="25"/>
      <c r="C3110" s="26" t="s">
        <v>6240</v>
      </c>
      <c r="D3110" s="27" t="s">
        <v>21</v>
      </c>
      <c r="E3110" s="28">
        <v>127.09</v>
      </c>
      <c r="F3110" s="28">
        <v>12.44</v>
      </c>
      <c r="G3110" s="28">
        <v>139.53</v>
      </c>
      <c r="H3110" s="2">
        <v>9</v>
      </c>
    </row>
    <row r="3111" spans="1:8" ht="30" x14ac:dyDescent="0.2">
      <c r="A3111" s="25" t="s">
        <v>6241</v>
      </c>
      <c r="B3111" s="25"/>
      <c r="C3111" s="26" t="s">
        <v>6242</v>
      </c>
      <c r="D3111" s="27" t="s">
        <v>21</v>
      </c>
      <c r="E3111" s="28">
        <v>152.87</v>
      </c>
      <c r="F3111" s="28">
        <v>16.59</v>
      </c>
      <c r="G3111" s="28">
        <v>169.46</v>
      </c>
      <c r="H3111" s="2">
        <v>9</v>
      </c>
    </row>
    <row r="3112" spans="1:8" ht="30" x14ac:dyDescent="0.2">
      <c r="A3112" s="25" t="s">
        <v>6243</v>
      </c>
      <c r="B3112" s="25"/>
      <c r="C3112" s="26" t="s">
        <v>6244</v>
      </c>
      <c r="D3112" s="27" t="s">
        <v>21</v>
      </c>
      <c r="E3112" s="28">
        <v>193.75</v>
      </c>
      <c r="F3112" s="28">
        <v>16.59</v>
      </c>
      <c r="G3112" s="28">
        <v>210.34</v>
      </c>
      <c r="H3112" s="2">
        <v>9</v>
      </c>
    </row>
    <row r="3113" spans="1:8" ht="30" x14ac:dyDescent="0.2">
      <c r="A3113" s="25" t="s">
        <v>6245</v>
      </c>
      <c r="B3113" s="25"/>
      <c r="C3113" s="26" t="s">
        <v>6246</v>
      </c>
      <c r="D3113" s="27" t="s">
        <v>21</v>
      </c>
      <c r="E3113" s="28">
        <v>167.86</v>
      </c>
      <c r="F3113" s="28">
        <v>16.59</v>
      </c>
      <c r="G3113" s="28">
        <v>184.45</v>
      </c>
      <c r="H3113" s="2">
        <v>9</v>
      </c>
    </row>
    <row r="3114" spans="1:8" ht="30" x14ac:dyDescent="0.2">
      <c r="A3114" s="25" t="s">
        <v>6247</v>
      </c>
      <c r="B3114" s="25"/>
      <c r="C3114" s="26" t="s">
        <v>6248</v>
      </c>
      <c r="D3114" s="27" t="s">
        <v>21</v>
      </c>
      <c r="E3114" s="28">
        <v>193.08</v>
      </c>
      <c r="F3114" s="28">
        <v>16.59</v>
      </c>
      <c r="G3114" s="28">
        <v>209.67</v>
      </c>
      <c r="H3114" s="2">
        <v>9</v>
      </c>
    </row>
    <row r="3115" spans="1:8" ht="30" x14ac:dyDescent="0.2">
      <c r="A3115" s="25" t="s">
        <v>6249</v>
      </c>
      <c r="B3115" s="25"/>
      <c r="C3115" s="26" t="s">
        <v>6250</v>
      </c>
      <c r="D3115" s="27" t="s">
        <v>21</v>
      </c>
      <c r="E3115" s="28">
        <v>231.76</v>
      </c>
      <c r="F3115" s="28">
        <v>16.59</v>
      </c>
      <c r="G3115" s="28">
        <v>248.35</v>
      </c>
      <c r="H3115" s="2">
        <v>9</v>
      </c>
    </row>
    <row r="3116" spans="1:8" ht="30" x14ac:dyDescent="0.2">
      <c r="A3116" s="25" t="s">
        <v>6251</v>
      </c>
      <c r="B3116" s="25"/>
      <c r="C3116" s="26" t="s">
        <v>6252</v>
      </c>
      <c r="D3116" s="27" t="s">
        <v>21</v>
      </c>
      <c r="E3116" s="28">
        <v>275.33</v>
      </c>
      <c r="F3116" s="28">
        <v>20.74</v>
      </c>
      <c r="G3116" s="28">
        <v>296.07</v>
      </c>
      <c r="H3116" s="2">
        <v>9</v>
      </c>
    </row>
    <row r="3117" spans="1:8" ht="30" x14ac:dyDescent="0.2">
      <c r="A3117" s="25" t="s">
        <v>6253</v>
      </c>
      <c r="B3117" s="25"/>
      <c r="C3117" s="26" t="s">
        <v>6254</v>
      </c>
      <c r="D3117" s="27" t="s">
        <v>21</v>
      </c>
      <c r="E3117" s="28">
        <v>317.23</v>
      </c>
      <c r="F3117" s="28">
        <v>16.59</v>
      </c>
      <c r="G3117" s="28">
        <v>333.82</v>
      </c>
      <c r="H3117" s="2">
        <v>9</v>
      </c>
    </row>
    <row r="3118" spans="1:8" ht="30" x14ac:dyDescent="0.2">
      <c r="A3118" s="25" t="s">
        <v>6255</v>
      </c>
      <c r="B3118" s="25"/>
      <c r="C3118" s="26" t="s">
        <v>6256</v>
      </c>
      <c r="D3118" s="27" t="s">
        <v>21</v>
      </c>
      <c r="E3118" s="28">
        <v>128.29</v>
      </c>
      <c r="F3118" s="28">
        <v>12.44</v>
      </c>
      <c r="G3118" s="28">
        <v>140.72999999999999</v>
      </c>
      <c r="H3118" s="2">
        <v>9</v>
      </c>
    </row>
    <row r="3119" spans="1:8" ht="30" x14ac:dyDescent="0.2">
      <c r="A3119" s="25" t="s">
        <v>6257</v>
      </c>
      <c r="B3119" s="25"/>
      <c r="C3119" s="26" t="s">
        <v>6258</v>
      </c>
      <c r="D3119" s="27" t="s">
        <v>21</v>
      </c>
      <c r="E3119" s="28">
        <v>146.97</v>
      </c>
      <c r="F3119" s="28">
        <v>16.59</v>
      </c>
      <c r="G3119" s="28">
        <v>163.56</v>
      </c>
      <c r="H3119" s="2">
        <v>9</v>
      </c>
    </row>
    <row r="3120" spans="1:8" ht="30" x14ac:dyDescent="0.2">
      <c r="A3120" s="25" t="s">
        <v>6259</v>
      </c>
      <c r="B3120" s="25"/>
      <c r="C3120" s="26" t="s">
        <v>6260</v>
      </c>
      <c r="D3120" s="27" t="s">
        <v>21</v>
      </c>
      <c r="E3120" s="28">
        <v>173.52</v>
      </c>
      <c r="F3120" s="28">
        <v>16.59</v>
      </c>
      <c r="G3120" s="28">
        <v>190.11</v>
      </c>
      <c r="H3120" s="2">
        <v>9</v>
      </c>
    </row>
    <row r="3121" spans="1:8" ht="30" x14ac:dyDescent="0.2">
      <c r="A3121" s="25" t="s">
        <v>6261</v>
      </c>
      <c r="B3121" s="25"/>
      <c r="C3121" s="26" t="s">
        <v>6262</v>
      </c>
      <c r="D3121" s="27" t="s">
        <v>21</v>
      </c>
      <c r="E3121" s="28">
        <v>170.36</v>
      </c>
      <c r="F3121" s="28">
        <v>16.59</v>
      </c>
      <c r="G3121" s="28">
        <v>186.95</v>
      </c>
      <c r="H3121" s="2">
        <v>9</v>
      </c>
    </row>
    <row r="3122" spans="1:8" ht="30" x14ac:dyDescent="0.2">
      <c r="A3122" s="25" t="s">
        <v>6263</v>
      </c>
      <c r="B3122" s="25"/>
      <c r="C3122" s="26" t="s">
        <v>6264</v>
      </c>
      <c r="D3122" s="27" t="s">
        <v>21</v>
      </c>
      <c r="E3122" s="28">
        <v>181</v>
      </c>
      <c r="F3122" s="28">
        <v>16.59</v>
      </c>
      <c r="G3122" s="28">
        <v>197.59</v>
      </c>
      <c r="H3122" s="2">
        <v>9</v>
      </c>
    </row>
    <row r="3123" spans="1:8" ht="30" x14ac:dyDescent="0.2">
      <c r="A3123" s="25" t="s">
        <v>6265</v>
      </c>
      <c r="B3123" s="25"/>
      <c r="C3123" s="26" t="s">
        <v>6266</v>
      </c>
      <c r="D3123" s="27" t="s">
        <v>21</v>
      </c>
      <c r="E3123" s="28">
        <v>234.71</v>
      </c>
      <c r="F3123" s="28">
        <v>16.59</v>
      </c>
      <c r="G3123" s="28">
        <v>251.3</v>
      </c>
      <c r="H3123" s="2">
        <v>9</v>
      </c>
    </row>
    <row r="3124" spans="1:8" ht="30" x14ac:dyDescent="0.2">
      <c r="A3124" s="25" t="s">
        <v>6267</v>
      </c>
      <c r="B3124" s="25"/>
      <c r="C3124" s="26" t="s">
        <v>6268</v>
      </c>
      <c r="D3124" s="27" t="s">
        <v>21</v>
      </c>
      <c r="E3124" s="28">
        <v>48.2</v>
      </c>
      <c r="F3124" s="28">
        <v>16.59</v>
      </c>
      <c r="G3124" s="28">
        <v>64.790000000000006</v>
      </c>
      <c r="H3124" s="2">
        <v>9</v>
      </c>
    </row>
    <row r="3125" spans="1:8" ht="30" x14ac:dyDescent="0.2">
      <c r="A3125" s="25" t="s">
        <v>6269</v>
      </c>
      <c r="B3125" s="25"/>
      <c r="C3125" s="26" t="s">
        <v>6270</v>
      </c>
      <c r="D3125" s="27" t="s">
        <v>21</v>
      </c>
      <c r="E3125" s="28">
        <v>53.93</v>
      </c>
      <c r="F3125" s="28">
        <v>16.59</v>
      </c>
      <c r="G3125" s="28">
        <v>70.52</v>
      </c>
      <c r="H3125" s="2">
        <v>9</v>
      </c>
    </row>
    <row r="3126" spans="1:8" ht="30" x14ac:dyDescent="0.2">
      <c r="A3126" s="25" t="s">
        <v>6271</v>
      </c>
      <c r="B3126" s="25"/>
      <c r="C3126" s="26" t="s">
        <v>6272</v>
      </c>
      <c r="D3126" s="27" t="s">
        <v>21</v>
      </c>
      <c r="E3126" s="28">
        <v>143.81</v>
      </c>
      <c r="F3126" s="28">
        <v>20.74</v>
      </c>
      <c r="G3126" s="28">
        <v>164.55</v>
      </c>
      <c r="H3126" s="2">
        <v>9</v>
      </c>
    </row>
    <row r="3127" spans="1:8" ht="15" x14ac:dyDescent="0.2">
      <c r="A3127" s="25" t="s">
        <v>6273</v>
      </c>
      <c r="B3127" s="25"/>
      <c r="C3127" s="26" t="s">
        <v>6274</v>
      </c>
      <c r="D3127" s="27"/>
      <c r="E3127" s="28"/>
      <c r="F3127" s="28"/>
      <c r="G3127" s="28"/>
      <c r="H3127" s="2">
        <v>5</v>
      </c>
    </row>
    <row r="3128" spans="1:8" ht="30" x14ac:dyDescent="0.2">
      <c r="A3128" s="25" t="s">
        <v>6275</v>
      </c>
      <c r="B3128" s="25"/>
      <c r="C3128" s="26" t="s">
        <v>6276</v>
      </c>
      <c r="D3128" s="27" t="s">
        <v>131</v>
      </c>
      <c r="E3128" s="28">
        <v>75.05</v>
      </c>
      <c r="F3128" s="28">
        <v>13.69</v>
      </c>
      <c r="G3128" s="28">
        <v>88.74</v>
      </c>
      <c r="H3128" s="2">
        <v>9</v>
      </c>
    </row>
    <row r="3129" spans="1:8" ht="30" x14ac:dyDescent="0.2">
      <c r="A3129" s="25" t="s">
        <v>6277</v>
      </c>
      <c r="B3129" s="25"/>
      <c r="C3129" s="26" t="s">
        <v>6278</v>
      </c>
      <c r="D3129" s="27" t="s">
        <v>131</v>
      </c>
      <c r="E3129" s="28">
        <v>108.9</v>
      </c>
      <c r="F3129" s="28">
        <v>14.93</v>
      </c>
      <c r="G3129" s="28">
        <v>123.83</v>
      </c>
      <c r="H3129" s="2">
        <v>9</v>
      </c>
    </row>
    <row r="3130" spans="1:8" ht="30" x14ac:dyDescent="0.2">
      <c r="A3130" s="25" t="s">
        <v>6279</v>
      </c>
      <c r="B3130" s="25"/>
      <c r="C3130" s="26" t="s">
        <v>6280</v>
      </c>
      <c r="D3130" s="27" t="s">
        <v>131</v>
      </c>
      <c r="E3130" s="28">
        <v>134.56</v>
      </c>
      <c r="F3130" s="28">
        <v>18.66</v>
      </c>
      <c r="G3130" s="28">
        <v>153.22</v>
      </c>
      <c r="H3130" s="2">
        <v>9</v>
      </c>
    </row>
    <row r="3131" spans="1:8" ht="30" x14ac:dyDescent="0.2">
      <c r="A3131" s="25" t="s">
        <v>6281</v>
      </c>
      <c r="B3131" s="25"/>
      <c r="C3131" s="26" t="s">
        <v>6282</v>
      </c>
      <c r="D3131" s="27" t="s">
        <v>131</v>
      </c>
      <c r="E3131" s="28">
        <v>222.65</v>
      </c>
      <c r="F3131" s="28">
        <v>21.15</v>
      </c>
      <c r="G3131" s="28">
        <v>243.8</v>
      </c>
      <c r="H3131" s="2">
        <v>9</v>
      </c>
    </row>
    <row r="3132" spans="1:8" ht="30" x14ac:dyDescent="0.2">
      <c r="A3132" s="25" t="s">
        <v>6283</v>
      </c>
      <c r="B3132" s="25"/>
      <c r="C3132" s="26" t="s">
        <v>6284</v>
      </c>
      <c r="D3132" s="27" t="s">
        <v>131</v>
      </c>
      <c r="E3132" s="28">
        <v>259.7</v>
      </c>
      <c r="F3132" s="28">
        <v>21.15</v>
      </c>
      <c r="G3132" s="28">
        <v>280.85000000000002</v>
      </c>
      <c r="H3132" s="2">
        <v>9</v>
      </c>
    </row>
    <row r="3133" spans="1:8" ht="30" x14ac:dyDescent="0.2">
      <c r="A3133" s="25" t="s">
        <v>6285</v>
      </c>
      <c r="B3133" s="25"/>
      <c r="C3133" s="26" t="s">
        <v>6286</v>
      </c>
      <c r="D3133" s="27" t="s">
        <v>131</v>
      </c>
      <c r="E3133" s="28">
        <v>348.31</v>
      </c>
      <c r="F3133" s="28">
        <v>28.61</v>
      </c>
      <c r="G3133" s="28">
        <v>376.92</v>
      </c>
      <c r="H3133" s="2">
        <v>9</v>
      </c>
    </row>
    <row r="3134" spans="1:8" ht="30" x14ac:dyDescent="0.2">
      <c r="A3134" s="25" t="s">
        <v>6287</v>
      </c>
      <c r="B3134" s="25"/>
      <c r="C3134" s="26" t="s">
        <v>6288</v>
      </c>
      <c r="D3134" s="27" t="s">
        <v>131</v>
      </c>
      <c r="E3134" s="28">
        <v>433.89</v>
      </c>
      <c r="F3134" s="28">
        <v>33.590000000000003</v>
      </c>
      <c r="G3134" s="28">
        <v>467.48</v>
      </c>
      <c r="H3134" s="2">
        <v>9</v>
      </c>
    </row>
    <row r="3135" spans="1:8" ht="30" x14ac:dyDescent="0.2">
      <c r="A3135" s="25" t="s">
        <v>6289</v>
      </c>
      <c r="B3135" s="25"/>
      <c r="C3135" s="26" t="s">
        <v>6290</v>
      </c>
      <c r="D3135" s="27" t="s">
        <v>131</v>
      </c>
      <c r="E3135" s="28">
        <v>605.95000000000005</v>
      </c>
      <c r="F3135" s="28">
        <v>36.08</v>
      </c>
      <c r="G3135" s="28">
        <v>642.03</v>
      </c>
      <c r="H3135" s="2">
        <v>9</v>
      </c>
    </row>
    <row r="3136" spans="1:8" ht="30" x14ac:dyDescent="0.2">
      <c r="A3136" s="25" t="s">
        <v>6291</v>
      </c>
      <c r="B3136" s="25"/>
      <c r="C3136" s="26" t="s">
        <v>6292</v>
      </c>
      <c r="D3136" s="27" t="s">
        <v>131</v>
      </c>
      <c r="E3136" s="28">
        <v>743.24</v>
      </c>
      <c r="F3136" s="28">
        <v>41.05</v>
      </c>
      <c r="G3136" s="28">
        <v>784.29</v>
      </c>
      <c r="H3136" s="2">
        <v>9</v>
      </c>
    </row>
    <row r="3137" spans="1:8" ht="30" x14ac:dyDescent="0.2">
      <c r="A3137" s="25" t="s">
        <v>6293</v>
      </c>
      <c r="B3137" s="25"/>
      <c r="C3137" s="26" t="s">
        <v>6294</v>
      </c>
      <c r="D3137" s="27" t="s">
        <v>131</v>
      </c>
      <c r="E3137" s="28">
        <v>84.85</v>
      </c>
      <c r="F3137" s="28">
        <v>14.93</v>
      </c>
      <c r="G3137" s="28">
        <v>99.78</v>
      </c>
      <c r="H3137" s="2">
        <v>9</v>
      </c>
    </row>
    <row r="3138" spans="1:8" ht="30" x14ac:dyDescent="0.2">
      <c r="A3138" s="25" t="s">
        <v>6295</v>
      </c>
      <c r="B3138" s="25"/>
      <c r="C3138" s="26" t="s">
        <v>6296</v>
      </c>
      <c r="D3138" s="27" t="s">
        <v>131</v>
      </c>
      <c r="E3138" s="28">
        <v>97.07</v>
      </c>
      <c r="F3138" s="28">
        <v>18.66</v>
      </c>
      <c r="G3138" s="28">
        <v>115.73</v>
      </c>
      <c r="H3138" s="2">
        <v>9</v>
      </c>
    </row>
    <row r="3139" spans="1:8" ht="30" x14ac:dyDescent="0.2">
      <c r="A3139" s="25" t="s">
        <v>6297</v>
      </c>
      <c r="B3139" s="25"/>
      <c r="C3139" s="26" t="s">
        <v>6298</v>
      </c>
      <c r="D3139" s="27" t="s">
        <v>131</v>
      </c>
      <c r="E3139" s="28">
        <v>166.67</v>
      </c>
      <c r="F3139" s="28">
        <v>21.15</v>
      </c>
      <c r="G3139" s="28">
        <v>187.82</v>
      </c>
      <c r="H3139" s="2">
        <v>9</v>
      </c>
    </row>
    <row r="3140" spans="1:8" ht="30" x14ac:dyDescent="0.2">
      <c r="A3140" s="25" t="s">
        <v>6299</v>
      </c>
      <c r="B3140" s="25"/>
      <c r="C3140" s="26" t="s">
        <v>6300</v>
      </c>
      <c r="D3140" s="27" t="s">
        <v>131</v>
      </c>
      <c r="E3140" s="28">
        <v>196.38</v>
      </c>
      <c r="F3140" s="28">
        <v>21.15</v>
      </c>
      <c r="G3140" s="28">
        <v>217.53</v>
      </c>
      <c r="H3140" s="2">
        <v>9</v>
      </c>
    </row>
    <row r="3141" spans="1:8" ht="30" x14ac:dyDescent="0.2">
      <c r="A3141" s="25" t="s">
        <v>6301</v>
      </c>
      <c r="B3141" s="25"/>
      <c r="C3141" s="26" t="s">
        <v>6302</v>
      </c>
      <c r="D3141" s="27" t="s">
        <v>131</v>
      </c>
      <c r="E3141" s="28">
        <v>266.5</v>
      </c>
      <c r="F3141" s="28">
        <v>28.61</v>
      </c>
      <c r="G3141" s="28">
        <v>295.11</v>
      </c>
      <c r="H3141" s="2">
        <v>9</v>
      </c>
    </row>
    <row r="3142" spans="1:8" ht="30" x14ac:dyDescent="0.2">
      <c r="A3142" s="25" t="s">
        <v>6303</v>
      </c>
      <c r="B3142" s="25"/>
      <c r="C3142" s="26" t="s">
        <v>6304</v>
      </c>
      <c r="D3142" s="27" t="s">
        <v>131</v>
      </c>
      <c r="E3142" s="28">
        <v>364.7</v>
      </c>
      <c r="F3142" s="28">
        <v>33.590000000000003</v>
      </c>
      <c r="G3142" s="28">
        <v>398.29</v>
      </c>
      <c r="H3142" s="2">
        <v>9</v>
      </c>
    </row>
    <row r="3143" spans="1:8" ht="15" x14ac:dyDescent="0.2">
      <c r="A3143" s="25" t="s">
        <v>6305</v>
      </c>
      <c r="B3143" s="25"/>
      <c r="C3143" s="26" t="s">
        <v>6306</v>
      </c>
      <c r="D3143" s="27"/>
      <c r="E3143" s="28"/>
      <c r="F3143" s="28"/>
      <c r="G3143" s="28"/>
      <c r="H3143" s="2">
        <v>5</v>
      </c>
    </row>
    <row r="3144" spans="1:8" ht="15" x14ac:dyDescent="0.2">
      <c r="A3144" s="25" t="s">
        <v>6307</v>
      </c>
      <c r="B3144" s="25"/>
      <c r="C3144" s="26" t="s">
        <v>6308</v>
      </c>
      <c r="D3144" s="27" t="s">
        <v>131</v>
      </c>
      <c r="E3144" s="28">
        <v>58.63</v>
      </c>
      <c r="F3144" s="28">
        <v>27.43</v>
      </c>
      <c r="G3144" s="28">
        <v>86.06</v>
      </c>
      <c r="H3144" s="2">
        <v>9</v>
      </c>
    </row>
    <row r="3145" spans="1:8" ht="15" x14ac:dyDescent="0.2">
      <c r="A3145" s="25" t="s">
        <v>6309</v>
      </c>
      <c r="B3145" s="25"/>
      <c r="C3145" s="26" t="s">
        <v>6310</v>
      </c>
      <c r="D3145" s="27" t="s">
        <v>131</v>
      </c>
      <c r="E3145" s="28">
        <v>71.959999999999994</v>
      </c>
      <c r="F3145" s="28">
        <v>31.83</v>
      </c>
      <c r="G3145" s="28">
        <v>103.79</v>
      </c>
      <c r="H3145" s="2">
        <v>9</v>
      </c>
    </row>
    <row r="3146" spans="1:8" ht="15" x14ac:dyDescent="0.2">
      <c r="A3146" s="25" t="s">
        <v>6311</v>
      </c>
      <c r="B3146" s="25"/>
      <c r="C3146" s="26" t="s">
        <v>6312</v>
      </c>
      <c r="D3146" s="27" t="s">
        <v>131</v>
      </c>
      <c r="E3146" s="28">
        <v>60.34</v>
      </c>
      <c r="F3146" s="28">
        <v>27.43</v>
      </c>
      <c r="G3146" s="28">
        <v>87.77</v>
      </c>
      <c r="H3146" s="2">
        <v>9</v>
      </c>
    </row>
    <row r="3147" spans="1:8" ht="15" x14ac:dyDescent="0.2">
      <c r="A3147" s="25" t="s">
        <v>6313</v>
      </c>
      <c r="B3147" s="25"/>
      <c r="C3147" s="26" t="s">
        <v>6314</v>
      </c>
      <c r="D3147" s="27" t="s">
        <v>131</v>
      </c>
      <c r="E3147" s="28">
        <v>75.83</v>
      </c>
      <c r="F3147" s="28">
        <v>31.83</v>
      </c>
      <c r="G3147" s="28">
        <v>107.66</v>
      </c>
      <c r="H3147" s="2">
        <v>9</v>
      </c>
    </row>
    <row r="3148" spans="1:8" ht="15" x14ac:dyDescent="0.2">
      <c r="A3148" s="25" t="s">
        <v>6315</v>
      </c>
      <c r="B3148" s="25"/>
      <c r="C3148" s="26" t="s">
        <v>6316</v>
      </c>
      <c r="D3148" s="27" t="s">
        <v>131</v>
      </c>
      <c r="E3148" s="28">
        <v>106.78</v>
      </c>
      <c r="F3148" s="28">
        <v>39.31</v>
      </c>
      <c r="G3148" s="28">
        <v>146.09</v>
      </c>
      <c r="H3148" s="2">
        <v>9</v>
      </c>
    </row>
    <row r="3149" spans="1:8" ht="15" x14ac:dyDescent="0.2">
      <c r="A3149" s="25" t="s">
        <v>6317</v>
      </c>
      <c r="B3149" s="25"/>
      <c r="C3149" s="26" t="s">
        <v>6318</v>
      </c>
      <c r="D3149" s="27" t="s">
        <v>131</v>
      </c>
      <c r="E3149" s="28">
        <v>169.49</v>
      </c>
      <c r="F3149" s="28">
        <v>44.74</v>
      </c>
      <c r="G3149" s="28">
        <v>214.23</v>
      </c>
      <c r="H3149" s="2">
        <v>9</v>
      </c>
    </row>
    <row r="3150" spans="1:8" ht="15" x14ac:dyDescent="0.2">
      <c r="A3150" s="25" t="s">
        <v>6319</v>
      </c>
      <c r="B3150" s="25"/>
      <c r="C3150" s="26" t="s">
        <v>6320</v>
      </c>
      <c r="D3150" s="27" t="s">
        <v>131</v>
      </c>
      <c r="E3150" s="28">
        <v>290.95</v>
      </c>
      <c r="F3150" s="28">
        <v>57.64</v>
      </c>
      <c r="G3150" s="28">
        <v>348.59</v>
      </c>
      <c r="H3150" s="2">
        <v>9</v>
      </c>
    </row>
    <row r="3151" spans="1:8" ht="15" x14ac:dyDescent="0.2">
      <c r="A3151" s="25" t="s">
        <v>6321</v>
      </c>
      <c r="B3151" s="25"/>
      <c r="C3151" s="26" t="s">
        <v>6322</v>
      </c>
      <c r="D3151" s="27" t="s">
        <v>131</v>
      </c>
      <c r="E3151" s="28">
        <v>424.83</v>
      </c>
      <c r="F3151" s="28">
        <v>72.599999999999994</v>
      </c>
      <c r="G3151" s="28">
        <v>497.43</v>
      </c>
      <c r="H3151" s="2">
        <v>9</v>
      </c>
    </row>
    <row r="3152" spans="1:8" ht="15" x14ac:dyDescent="0.2">
      <c r="A3152" s="25" t="s">
        <v>6323</v>
      </c>
      <c r="B3152" s="25"/>
      <c r="C3152" s="26" t="s">
        <v>6324</v>
      </c>
      <c r="D3152" s="27" t="s">
        <v>131</v>
      </c>
      <c r="E3152" s="28">
        <v>628.66</v>
      </c>
      <c r="F3152" s="28">
        <v>108.54</v>
      </c>
      <c r="G3152" s="28">
        <v>737.2</v>
      </c>
      <c r="H3152" s="2">
        <v>9</v>
      </c>
    </row>
    <row r="3153" spans="1:8" ht="15" x14ac:dyDescent="0.2">
      <c r="A3153" s="25" t="s">
        <v>6325</v>
      </c>
      <c r="B3153" s="25"/>
      <c r="C3153" s="26" t="s">
        <v>6326</v>
      </c>
      <c r="D3153" s="27" t="s">
        <v>131</v>
      </c>
      <c r="E3153" s="28">
        <v>156.07</v>
      </c>
      <c r="F3153" s="28">
        <v>44.74</v>
      </c>
      <c r="G3153" s="28">
        <v>200.81</v>
      </c>
      <c r="H3153" s="2">
        <v>9</v>
      </c>
    </row>
    <row r="3154" spans="1:8" ht="15" x14ac:dyDescent="0.2">
      <c r="A3154" s="25" t="s">
        <v>6327</v>
      </c>
      <c r="B3154" s="25"/>
      <c r="C3154" s="26" t="s">
        <v>6328</v>
      </c>
      <c r="D3154" s="27" t="s">
        <v>131</v>
      </c>
      <c r="E3154" s="28">
        <v>322.13</v>
      </c>
      <c r="F3154" s="28">
        <v>57.64</v>
      </c>
      <c r="G3154" s="28">
        <v>379.77</v>
      </c>
      <c r="H3154" s="2">
        <v>9</v>
      </c>
    </row>
    <row r="3155" spans="1:8" ht="15" x14ac:dyDescent="0.2">
      <c r="A3155" s="25" t="s">
        <v>6329</v>
      </c>
      <c r="B3155" s="25"/>
      <c r="C3155" s="26" t="s">
        <v>6330</v>
      </c>
      <c r="D3155" s="27" t="s">
        <v>131</v>
      </c>
      <c r="E3155" s="28">
        <v>463.93</v>
      </c>
      <c r="F3155" s="28">
        <v>72.599999999999994</v>
      </c>
      <c r="G3155" s="28">
        <v>536.53</v>
      </c>
      <c r="H3155" s="2">
        <v>9</v>
      </c>
    </row>
    <row r="3156" spans="1:8" ht="15" x14ac:dyDescent="0.2">
      <c r="A3156" s="25" t="s">
        <v>6331</v>
      </c>
      <c r="B3156" s="25"/>
      <c r="C3156" s="26" t="s">
        <v>6332</v>
      </c>
      <c r="D3156" s="27" t="s">
        <v>131</v>
      </c>
      <c r="E3156" s="28">
        <v>228.54</v>
      </c>
      <c r="F3156" s="28">
        <v>44.74</v>
      </c>
      <c r="G3156" s="28">
        <v>273.27999999999997</v>
      </c>
      <c r="H3156" s="2">
        <v>9</v>
      </c>
    </row>
    <row r="3157" spans="1:8" ht="15" x14ac:dyDescent="0.2">
      <c r="A3157" s="25" t="s">
        <v>6333</v>
      </c>
      <c r="B3157" s="25"/>
      <c r="C3157" s="26" t="s">
        <v>6334</v>
      </c>
      <c r="D3157" s="27" t="s">
        <v>131</v>
      </c>
      <c r="E3157" s="28">
        <v>399.93</v>
      </c>
      <c r="F3157" s="28">
        <v>57.64</v>
      </c>
      <c r="G3157" s="28">
        <v>457.57</v>
      </c>
      <c r="H3157" s="2">
        <v>9</v>
      </c>
    </row>
    <row r="3158" spans="1:8" ht="15" x14ac:dyDescent="0.2">
      <c r="A3158" s="25" t="s">
        <v>6335</v>
      </c>
      <c r="B3158" s="25"/>
      <c r="C3158" s="26" t="s">
        <v>6336</v>
      </c>
      <c r="D3158" s="27" t="s">
        <v>131</v>
      </c>
      <c r="E3158" s="28">
        <v>603.25</v>
      </c>
      <c r="F3158" s="28">
        <v>72.599999999999994</v>
      </c>
      <c r="G3158" s="28">
        <v>675.85</v>
      </c>
      <c r="H3158" s="2">
        <v>9</v>
      </c>
    </row>
    <row r="3159" spans="1:8" ht="15" x14ac:dyDescent="0.2">
      <c r="A3159" s="25" t="s">
        <v>6337</v>
      </c>
      <c r="B3159" s="25"/>
      <c r="C3159" s="26" t="s">
        <v>6338</v>
      </c>
      <c r="D3159" s="27" t="s">
        <v>131</v>
      </c>
      <c r="E3159" s="28">
        <v>33.61</v>
      </c>
      <c r="F3159" s="28">
        <v>26.57</v>
      </c>
      <c r="G3159" s="28">
        <v>60.18</v>
      </c>
      <c r="H3159" s="2">
        <v>9</v>
      </c>
    </row>
    <row r="3160" spans="1:8" ht="15" x14ac:dyDescent="0.2">
      <c r="A3160" s="25" t="s">
        <v>6339</v>
      </c>
      <c r="B3160" s="25"/>
      <c r="C3160" s="26" t="s">
        <v>6340</v>
      </c>
      <c r="D3160" s="27" t="s">
        <v>131</v>
      </c>
      <c r="E3160" s="28">
        <v>37.270000000000003</v>
      </c>
      <c r="F3160" s="28">
        <v>33.85</v>
      </c>
      <c r="G3160" s="28">
        <v>71.12</v>
      </c>
      <c r="H3160" s="2">
        <v>9</v>
      </c>
    </row>
    <row r="3161" spans="1:8" ht="15" x14ac:dyDescent="0.2">
      <c r="A3161" s="25" t="s">
        <v>6341</v>
      </c>
      <c r="B3161" s="25"/>
      <c r="C3161" s="26" t="s">
        <v>6342</v>
      </c>
      <c r="D3161" s="27" t="s">
        <v>131</v>
      </c>
      <c r="E3161" s="28">
        <v>67.98</v>
      </c>
      <c r="F3161" s="28">
        <v>57.22</v>
      </c>
      <c r="G3161" s="28">
        <v>125.2</v>
      </c>
      <c r="H3161" s="2">
        <v>9</v>
      </c>
    </row>
    <row r="3162" spans="1:8" ht="15" x14ac:dyDescent="0.2">
      <c r="A3162" s="25" t="s">
        <v>6343</v>
      </c>
      <c r="B3162" s="25"/>
      <c r="C3162" s="26" t="s">
        <v>6344</v>
      </c>
      <c r="D3162" s="27" t="s">
        <v>131</v>
      </c>
      <c r="E3162" s="28">
        <v>989.8</v>
      </c>
      <c r="F3162" s="28">
        <v>162.81</v>
      </c>
      <c r="G3162" s="28">
        <v>1152.6099999999999</v>
      </c>
      <c r="H3162" s="2">
        <v>9</v>
      </c>
    </row>
    <row r="3163" spans="1:8" ht="15" x14ac:dyDescent="0.2">
      <c r="A3163" s="25" t="s">
        <v>6345</v>
      </c>
      <c r="B3163" s="25"/>
      <c r="C3163" s="26" t="s">
        <v>6346</v>
      </c>
      <c r="D3163" s="27" t="s">
        <v>131</v>
      </c>
      <c r="E3163" s="28">
        <v>102.34</v>
      </c>
      <c r="F3163" s="28">
        <v>31.83</v>
      </c>
      <c r="G3163" s="28">
        <v>134.16999999999999</v>
      </c>
      <c r="H3163" s="2">
        <v>9</v>
      </c>
    </row>
    <row r="3164" spans="1:8" ht="15" x14ac:dyDescent="0.2">
      <c r="A3164" s="25" t="s">
        <v>6347</v>
      </c>
      <c r="B3164" s="25"/>
      <c r="C3164" s="26" t="s">
        <v>6348</v>
      </c>
      <c r="D3164" s="27" t="s">
        <v>131</v>
      </c>
      <c r="E3164" s="28">
        <v>88.35</v>
      </c>
      <c r="F3164" s="28">
        <v>31.83</v>
      </c>
      <c r="G3164" s="28">
        <v>120.18</v>
      </c>
      <c r="H3164" s="2">
        <v>9</v>
      </c>
    </row>
    <row r="3165" spans="1:8" ht="15" x14ac:dyDescent="0.2">
      <c r="A3165" s="25" t="s">
        <v>6349</v>
      </c>
      <c r="B3165" s="25"/>
      <c r="C3165" s="26" t="s">
        <v>6350</v>
      </c>
      <c r="D3165" s="27" t="s">
        <v>131</v>
      </c>
      <c r="E3165" s="28">
        <v>130.22999999999999</v>
      </c>
      <c r="F3165" s="28">
        <v>31.83</v>
      </c>
      <c r="G3165" s="28">
        <v>162.06</v>
      </c>
      <c r="H3165" s="2">
        <v>9</v>
      </c>
    </row>
    <row r="3166" spans="1:8" ht="15" x14ac:dyDescent="0.2">
      <c r="A3166" s="25" t="s">
        <v>6351</v>
      </c>
      <c r="B3166" s="25"/>
      <c r="C3166" s="26" t="s">
        <v>6352</v>
      </c>
      <c r="D3166" s="27" t="s">
        <v>131</v>
      </c>
      <c r="E3166" s="28">
        <v>225.63</v>
      </c>
      <c r="F3166" s="28">
        <v>50.16</v>
      </c>
      <c r="G3166" s="28">
        <v>275.79000000000002</v>
      </c>
      <c r="H3166" s="2">
        <v>9</v>
      </c>
    </row>
    <row r="3167" spans="1:8" ht="15" x14ac:dyDescent="0.2">
      <c r="A3167" s="25" t="s">
        <v>6353</v>
      </c>
      <c r="B3167" s="25"/>
      <c r="C3167" s="26" t="s">
        <v>6354</v>
      </c>
      <c r="D3167" s="27" t="s">
        <v>131</v>
      </c>
      <c r="E3167" s="28">
        <v>124.65</v>
      </c>
      <c r="F3167" s="28">
        <v>39.31</v>
      </c>
      <c r="G3167" s="28">
        <v>163.96</v>
      </c>
      <c r="H3167" s="2">
        <v>9</v>
      </c>
    </row>
    <row r="3168" spans="1:8" ht="15" x14ac:dyDescent="0.2">
      <c r="A3168" s="25" t="s">
        <v>6355</v>
      </c>
      <c r="B3168" s="25"/>
      <c r="C3168" s="26" t="s">
        <v>6356</v>
      </c>
      <c r="D3168" s="27" t="s">
        <v>131</v>
      </c>
      <c r="E3168" s="28">
        <v>381.19</v>
      </c>
      <c r="F3168" s="28">
        <v>65.13</v>
      </c>
      <c r="G3168" s="28">
        <v>446.32</v>
      </c>
      <c r="H3168" s="2">
        <v>9</v>
      </c>
    </row>
    <row r="3169" spans="1:8" ht="15" x14ac:dyDescent="0.2">
      <c r="A3169" s="25" t="s">
        <v>6357</v>
      </c>
      <c r="B3169" s="25"/>
      <c r="C3169" s="26" t="s">
        <v>6358</v>
      </c>
      <c r="D3169" s="27" t="s">
        <v>131</v>
      </c>
      <c r="E3169" s="28">
        <v>100.53</v>
      </c>
      <c r="F3169" s="28">
        <v>27.43</v>
      </c>
      <c r="G3169" s="28">
        <v>127.96</v>
      </c>
      <c r="H3169" s="2">
        <v>9</v>
      </c>
    </row>
    <row r="3170" spans="1:8" ht="15" x14ac:dyDescent="0.2">
      <c r="A3170" s="25" t="s">
        <v>6359</v>
      </c>
      <c r="B3170" s="25"/>
      <c r="C3170" s="26" t="s">
        <v>6360</v>
      </c>
      <c r="D3170" s="27" t="s">
        <v>131</v>
      </c>
      <c r="E3170" s="28">
        <v>89.12</v>
      </c>
      <c r="F3170" s="28">
        <v>27.43</v>
      </c>
      <c r="G3170" s="28">
        <v>116.55</v>
      </c>
      <c r="H3170" s="2">
        <v>9</v>
      </c>
    </row>
    <row r="3171" spans="1:8" ht="15" x14ac:dyDescent="0.2">
      <c r="A3171" s="25" t="s">
        <v>6361</v>
      </c>
      <c r="B3171" s="25"/>
      <c r="C3171" s="26" t="s">
        <v>6362</v>
      </c>
      <c r="D3171" s="27" t="s">
        <v>131</v>
      </c>
      <c r="E3171" s="28">
        <v>21.71</v>
      </c>
      <c r="F3171" s="28">
        <v>9.67</v>
      </c>
      <c r="G3171" s="28">
        <v>31.38</v>
      </c>
      <c r="H3171" s="2">
        <v>9</v>
      </c>
    </row>
    <row r="3172" spans="1:8" ht="30" x14ac:dyDescent="0.2">
      <c r="A3172" s="25" t="s">
        <v>6363</v>
      </c>
      <c r="B3172" s="25"/>
      <c r="C3172" s="26" t="s">
        <v>6364</v>
      </c>
      <c r="D3172" s="27"/>
      <c r="E3172" s="28"/>
      <c r="F3172" s="28"/>
      <c r="G3172" s="28"/>
      <c r="H3172" s="2">
        <v>5</v>
      </c>
    </row>
    <row r="3173" spans="1:8" ht="30" x14ac:dyDescent="0.2">
      <c r="A3173" s="25" t="s">
        <v>6365</v>
      </c>
      <c r="B3173" s="25"/>
      <c r="C3173" s="26" t="s">
        <v>6366</v>
      </c>
      <c r="D3173" s="27" t="s">
        <v>131</v>
      </c>
      <c r="E3173" s="28">
        <v>10.46</v>
      </c>
      <c r="F3173" s="28">
        <v>1.38</v>
      </c>
      <c r="G3173" s="28">
        <v>11.84</v>
      </c>
      <c r="H3173" s="2">
        <v>9</v>
      </c>
    </row>
    <row r="3174" spans="1:8" ht="30" x14ac:dyDescent="0.2">
      <c r="A3174" s="25" t="s">
        <v>6367</v>
      </c>
      <c r="B3174" s="25"/>
      <c r="C3174" s="26" t="s">
        <v>6368</v>
      </c>
      <c r="D3174" s="27" t="s">
        <v>131</v>
      </c>
      <c r="E3174" s="28">
        <v>13.34</v>
      </c>
      <c r="F3174" s="28">
        <v>1.38</v>
      </c>
      <c r="G3174" s="28">
        <v>14.72</v>
      </c>
      <c r="H3174" s="2">
        <v>9</v>
      </c>
    </row>
    <row r="3175" spans="1:8" ht="30" x14ac:dyDescent="0.2">
      <c r="A3175" s="25" t="s">
        <v>6369</v>
      </c>
      <c r="B3175" s="25"/>
      <c r="C3175" s="26" t="s">
        <v>6370</v>
      </c>
      <c r="D3175" s="27" t="s">
        <v>131</v>
      </c>
      <c r="E3175" s="28">
        <v>18.12</v>
      </c>
      <c r="F3175" s="28">
        <v>1.38</v>
      </c>
      <c r="G3175" s="28">
        <v>19.5</v>
      </c>
      <c r="H3175" s="2">
        <v>9</v>
      </c>
    </row>
    <row r="3176" spans="1:8" ht="30" x14ac:dyDescent="0.2">
      <c r="A3176" s="25" t="s">
        <v>6371</v>
      </c>
      <c r="B3176" s="25"/>
      <c r="C3176" s="26" t="s">
        <v>6372</v>
      </c>
      <c r="D3176" s="27" t="s">
        <v>131</v>
      </c>
      <c r="E3176" s="28">
        <v>46.09</v>
      </c>
      <c r="F3176" s="28">
        <v>1.38</v>
      </c>
      <c r="G3176" s="28">
        <v>47.47</v>
      </c>
      <c r="H3176" s="2">
        <v>9</v>
      </c>
    </row>
    <row r="3177" spans="1:8" ht="30" x14ac:dyDescent="0.2">
      <c r="A3177" s="25" t="s">
        <v>6373</v>
      </c>
      <c r="B3177" s="25"/>
      <c r="C3177" s="26" t="s">
        <v>6374</v>
      </c>
      <c r="D3177" s="27" t="s">
        <v>131</v>
      </c>
      <c r="E3177" s="28">
        <v>35.89</v>
      </c>
      <c r="F3177" s="28">
        <v>1.38</v>
      </c>
      <c r="G3177" s="28">
        <v>37.270000000000003</v>
      </c>
      <c r="H3177" s="2">
        <v>9</v>
      </c>
    </row>
    <row r="3178" spans="1:8" ht="30" x14ac:dyDescent="0.2">
      <c r="A3178" s="25" t="s">
        <v>6375</v>
      </c>
      <c r="B3178" s="25"/>
      <c r="C3178" s="26" t="s">
        <v>6376</v>
      </c>
      <c r="D3178" s="27" t="s">
        <v>131</v>
      </c>
      <c r="E3178" s="28">
        <v>101.42</v>
      </c>
      <c r="F3178" s="28">
        <v>2.0699999999999998</v>
      </c>
      <c r="G3178" s="28">
        <v>103.49</v>
      </c>
      <c r="H3178" s="2">
        <v>9</v>
      </c>
    </row>
    <row r="3179" spans="1:8" ht="30" x14ac:dyDescent="0.2">
      <c r="A3179" s="25" t="s">
        <v>6377</v>
      </c>
      <c r="B3179" s="25"/>
      <c r="C3179" s="26" t="s">
        <v>6378</v>
      </c>
      <c r="D3179" s="27" t="s">
        <v>131</v>
      </c>
      <c r="E3179" s="28">
        <v>129.13</v>
      </c>
      <c r="F3179" s="28">
        <v>2.0699999999999998</v>
      </c>
      <c r="G3179" s="28">
        <v>131.19999999999999</v>
      </c>
      <c r="H3179" s="2">
        <v>9</v>
      </c>
    </row>
    <row r="3180" spans="1:8" ht="30" x14ac:dyDescent="0.2">
      <c r="A3180" s="25" t="s">
        <v>6379</v>
      </c>
      <c r="B3180" s="25"/>
      <c r="C3180" s="26" t="s">
        <v>6380</v>
      </c>
      <c r="D3180" s="27" t="s">
        <v>131</v>
      </c>
      <c r="E3180" s="28">
        <v>207.45</v>
      </c>
      <c r="F3180" s="28">
        <v>2.0699999999999998</v>
      </c>
      <c r="G3180" s="28">
        <v>209.52</v>
      </c>
      <c r="H3180" s="2">
        <v>9</v>
      </c>
    </row>
    <row r="3181" spans="1:8" ht="30" x14ac:dyDescent="0.2">
      <c r="A3181" s="25" t="s">
        <v>6381</v>
      </c>
      <c r="B3181" s="25"/>
      <c r="C3181" s="26" t="s">
        <v>6382</v>
      </c>
      <c r="D3181" s="27" t="s">
        <v>131</v>
      </c>
      <c r="E3181" s="28">
        <v>314.13</v>
      </c>
      <c r="F3181" s="28">
        <v>2.0699999999999998</v>
      </c>
      <c r="G3181" s="28">
        <v>316.2</v>
      </c>
      <c r="H3181" s="2">
        <v>9</v>
      </c>
    </row>
    <row r="3182" spans="1:8" ht="30" x14ac:dyDescent="0.2">
      <c r="A3182" s="25" t="s">
        <v>6383</v>
      </c>
      <c r="B3182" s="25"/>
      <c r="C3182" s="26" t="s">
        <v>6384</v>
      </c>
      <c r="D3182" s="27" t="s">
        <v>131</v>
      </c>
      <c r="E3182" s="28">
        <v>468.84</v>
      </c>
      <c r="F3182" s="28">
        <v>2.0699999999999998</v>
      </c>
      <c r="G3182" s="28">
        <v>470.91</v>
      </c>
      <c r="H3182" s="2">
        <v>9</v>
      </c>
    </row>
    <row r="3183" spans="1:8" ht="30" x14ac:dyDescent="0.2">
      <c r="A3183" s="25" t="s">
        <v>6385</v>
      </c>
      <c r="B3183" s="25"/>
      <c r="C3183" s="26" t="s">
        <v>6386</v>
      </c>
      <c r="D3183" s="27" t="s">
        <v>131</v>
      </c>
      <c r="E3183" s="28">
        <v>738.64</v>
      </c>
      <c r="F3183" s="28">
        <v>2.0699999999999998</v>
      </c>
      <c r="G3183" s="28">
        <v>740.71</v>
      </c>
      <c r="H3183" s="2">
        <v>9</v>
      </c>
    </row>
    <row r="3184" spans="1:8" ht="30" x14ac:dyDescent="0.2">
      <c r="A3184" s="25" t="s">
        <v>6387</v>
      </c>
      <c r="B3184" s="25"/>
      <c r="C3184" s="26" t="s">
        <v>6388</v>
      </c>
      <c r="D3184" s="27" t="s">
        <v>131</v>
      </c>
      <c r="E3184" s="28">
        <v>1034.04</v>
      </c>
      <c r="F3184" s="28">
        <v>2.0699999999999998</v>
      </c>
      <c r="G3184" s="28">
        <v>1036.1099999999999</v>
      </c>
      <c r="H3184" s="2">
        <v>9</v>
      </c>
    </row>
    <row r="3185" spans="1:8" ht="30" x14ac:dyDescent="0.2">
      <c r="A3185" s="25" t="s">
        <v>6389</v>
      </c>
      <c r="B3185" s="25"/>
      <c r="C3185" s="26" t="s">
        <v>6390</v>
      </c>
      <c r="D3185" s="27" t="s">
        <v>131</v>
      </c>
      <c r="E3185" s="28">
        <v>1563.82</v>
      </c>
      <c r="F3185" s="28">
        <v>2.0699999999999998</v>
      </c>
      <c r="G3185" s="28">
        <v>1565.89</v>
      </c>
      <c r="H3185" s="2">
        <v>9</v>
      </c>
    </row>
    <row r="3186" spans="1:8" ht="30" x14ac:dyDescent="0.2">
      <c r="A3186" s="25" t="s">
        <v>6391</v>
      </c>
      <c r="B3186" s="25"/>
      <c r="C3186" s="26" t="s">
        <v>6392</v>
      </c>
      <c r="D3186" s="27"/>
      <c r="E3186" s="28"/>
      <c r="F3186" s="28"/>
      <c r="G3186" s="28"/>
      <c r="H3186" s="2">
        <v>5</v>
      </c>
    </row>
    <row r="3187" spans="1:8" ht="30" x14ac:dyDescent="0.2">
      <c r="A3187" s="25" t="s">
        <v>6393</v>
      </c>
      <c r="B3187" s="25"/>
      <c r="C3187" s="26" t="s">
        <v>6394</v>
      </c>
      <c r="D3187" s="27" t="s">
        <v>131</v>
      </c>
      <c r="E3187" s="28">
        <v>595.26</v>
      </c>
      <c r="F3187" s="28">
        <v>29.17</v>
      </c>
      <c r="G3187" s="28">
        <v>624.42999999999995</v>
      </c>
      <c r="H3187" s="2">
        <v>9</v>
      </c>
    </row>
    <row r="3188" spans="1:8" ht="30" x14ac:dyDescent="0.2">
      <c r="A3188" s="25" t="s">
        <v>6395</v>
      </c>
      <c r="B3188" s="25"/>
      <c r="C3188" s="26" t="s">
        <v>6396</v>
      </c>
      <c r="D3188" s="27" t="s">
        <v>131</v>
      </c>
      <c r="E3188" s="28">
        <v>704.04</v>
      </c>
      <c r="F3188" s="28">
        <v>29.17</v>
      </c>
      <c r="G3188" s="28">
        <v>733.21</v>
      </c>
      <c r="H3188" s="2">
        <v>9</v>
      </c>
    </row>
    <row r="3189" spans="1:8" ht="30" x14ac:dyDescent="0.2">
      <c r="A3189" s="25" t="s">
        <v>6397</v>
      </c>
      <c r="B3189" s="25"/>
      <c r="C3189" s="26" t="s">
        <v>6398</v>
      </c>
      <c r="D3189" s="27" t="s">
        <v>131</v>
      </c>
      <c r="E3189" s="28">
        <v>865.16</v>
      </c>
      <c r="F3189" s="28">
        <v>29.17</v>
      </c>
      <c r="G3189" s="28">
        <v>894.33</v>
      </c>
      <c r="H3189" s="2">
        <v>9</v>
      </c>
    </row>
    <row r="3190" spans="1:8" ht="30" x14ac:dyDescent="0.2">
      <c r="A3190" s="25" t="s">
        <v>6399</v>
      </c>
      <c r="B3190" s="25"/>
      <c r="C3190" s="26" t="s">
        <v>6400</v>
      </c>
      <c r="D3190" s="27" t="s">
        <v>131</v>
      </c>
      <c r="E3190" s="28">
        <v>1308.03</v>
      </c>
      <c r="F3190" s="28">
        <v>29.17</v>
      </c>
      <c r="G3190" s="28">
        <v>1337.2</v>
      </c>
      <c r="H3190" s="2">
        <v>9</v>
      </c>
    </row>
    <row r="3191" spans="1:8" ht="30" x14ac:dyDescent="0.2">
      <c r="A3191" s="25" t="s">
        <v>6401</v>
      </c>
      <c r="B3191" s="25"/>
      <c r="C3191" s="26" t="s">
        <v>6402</v>
      </c>
      <c r="D3191" s="27" t="s">
        <v>131</v>
      </c>
      <c r="E3191" s="28">
        <v>1085.51</v>
      </c>
      <c r="F3191" s="28">
        <v>29.17</v>
      </c>
      <c r="G3191" s="28">
        <v>1114.68</v>
      </c>
      <c r="H3191" s="2">
        <v>9</v>
      </c>
    </row>
    <row r="3192" spans="1:8" ht="30" x14ac:dyDescent="0.2">
      <c r="A3192" s="25" t="s">
        <v>6403</v>
      </c>
      <c r="B3192" s="25"/>
      <c r="C3192" s="26" t="s">
        <v>6404</v>
      </c>
      <c r="D3192" s="27" t="s">
        <v>131</v>
      </c>
      <c r="E3192" s="28">
        <v>519.80999999999995</v>
      </c>
      <c r="F3192" s="28">
        <v>29.17</v>
      </c>
      <c r="G3192" s="28">
        <v>548.98</v>
      </c>
      <c r="H3192" s="2">
        <v>9</v>
      </c>
    </row>
    <row r="3193" spans="1:8" ht="30" x14ac:dyDescent="0.2">
      <c r="A3193" s="25" t="s">
        <v>6405</v>
      </c>
      <c r="B3193" s="25"/>
      <c r="C3193" s="26" t="s">
        <v>6406</v>
      </c>
      <c r="D3193" s="27" t="s">
        <v>131</v>
      </c>
      <c r="E3193" s="28">
        <v>523.4</v>
      </c>
      <c r="F3193" s="28">
        <v>29.17</v>
      </c>
      <c r="G3193" s="28">
        <v>552.57000000000005</v>
      </c>
      <c r="H3193" s="2">
        <v>9</v>
      </c>
    </row>
    <row r="3194" spans="1:8" ht="30" x14ac:dyDescent="0.2">
      <c r="A3194" s="25" t="s">
        <v>6407</v>
      </c>
      <c r="B3194" s="25"/>
      <c r="C3194" s="26" t="s">
        <v>6408</v>
      </c>
      <c r="D3194" s="27" t="s">
        <v>131</v>
      </c>
      <c r="E3194" s="28">
        <v>649.80999999999995</v>
      </c>
      <c r="F3194" s="28">
        <v>29.17</v>
      </c>
      <c r="G3194" s="28">
        <v>678.98</v>
      </c>
      <c r="H3194" s="2">
        <v>9</v>
      </c>
    </row>
    <row r="3195" spans="1:8" ht="30" x14ac:dyDescent="0.2">
      <c r="A3195" s="25" t="s">
        <v>6409</v>
      </c>
      <c r="B3195" s="25"/>
      <c r="C3195" s="26" t="s">
        <v>6410</v>
      </c>
      <c r="D3195" s="27" t="s">
        <v>131</v>
      </c>
      <c r="E3195" s="28">
        <v>792.11</v>
      </c>
      <c r="F3195" s="28">
        <v>29.17</v>
      </c>
      <c r="G3195" s="28">
        <v>821.28</v>
      </c>
      <c r="H3195" s="2">
        <v>9</v>
      </c>
    </row>
    <row r="3196" spans="1:8" ht="30" x14ac:dyDescent="0.2">
      <c r="A3196" s="25" t="s">
        <v>6411</v>
      </c>
      <c r="B3196" s="25"/>
      <c r="C3196" s="26" t="s">
        <v>6412</v>
      </c>
      <c r="D3196" s="27" t="s">
        <v>131</v>
      </c>
      <c r="E3196" s="28">
        <v>889.03</v>
      </c>
      <c r="F3196" s="28">
        <v>29.17</v>
      </c>
      <c r="G3196" s="28">
        <v>918.2</v>
      </c>
      <c r="H3196" s="2">
        <v>9</v>
      </c>
    </row>
    <row r="3197" spans="1:8" ht="30" x14ac:dyDescent="0.2">
      <c r="A3197" s="25" t="s">
        <v>6413</v>
      </c>
      <c r="B3197" s="25"/>
      <c r="C3197" s="26" t="s">
        <v>6414</v>
      </c>
      <c r="D3197" s="27" t="s">
        <v>131</v>
      </c>
      <c r="E3197" s="28">
        <v>1051.6600000000001</v>
      </c>
      <c r="F3197" s="28">
        <v>29.17</v>
      </c>
      <c r="G3197" s="28">
        <v>1080.83</v>
      </c>
      <c r="H3197" s="2">
        <v>9</v>
      </c>
    </row>
    <row r="3198" spans="1:8" ht="30" x14ac:dyDescent="0.2">
      <c r="A3198" s="25" t="s">
        <v>6415</v>
      </c>
      <c r="B3198" s="25"/>
      <c r="C3198" s="26" t="s">
        <v>6416</v>
      </c>
      <c r="D3198" s="27" t="s">
        <v>131</v>
      </c>
      <c r="E3198" s="28">
        <v>1391.96</v>
      </c>
      <c r="F3198" s="28">
        <v>29.17</v>
      </c>
      <c r="G3198" s="28">
        <v>1421.13</v>
      </c>
      <c r="H3198" s="2">
        <v>9</v>
      </c>
    </row>
    <row r="3199" spans="1:8" ht="30" x14ac:dyDescent="0.2">
      <c r="A3199" s="25" t="s">
        <v>6417</v>
      </c>
      <c r="B3199" s="25"/>
      <c r="C3199" s="26" t="s">
        <v>6418</v>
      </c>
      <c r="D3199" s="27"/>
      <c r="E3199" s="28"/>
      <c r="F3199" s="28"/>
      <c r="G3199" s="28"/>
      <c r="H3199" s="2">
        <v>5</v>
      </c>
    </row>
    <row r="3200" spans="1:8" ht="30" x14ac:dyDescent="0.2">
      <c r="A3200" s="25" t="s">
        <v>6419</v>
      </c>
      <c r="B3200" s="25"/>
      <c r="C3200" s="26" t="s">
        <v>6420</v>
      </c>
      <c r="D3200" s="27" t="s">
        <v>131</v>
      </c>
      <c r="E3200" s="28">
        <v>170.13</v>
      </c>
      <c r="F3200" s="28">
        <v>17.5</v>
      </c>
      <c r="G3200" s="28">
        <v>187.63</v>
      </c>
      <c r="H3200" s="2">
        <v>9</v>
      </c>
    </row>
    <row r="3201" spans="1:8" ht="30" x14ac:dyDescent="0.2">
      <c r="A3201" s="25" t="s">
        <v>6421</v>
      </c>
      <c r="B3201" s="25"/>
      <c r="C3201" s="26" t="s">
        <v>6422</v>
      </c>
      <c r="D3201" s="27" t="s">
        <v>131</v>
      </c>
      <c r="E3201" s="28">
        <v>266.08</v>
      </c>
      <c r="F3201" s="28">
        <v>23.34</v>
      </c>
      <c r="G3201" s="28">
        <v>289.42</v>
      </c>
      <c r="H3201" s="2">
        <v>9</v>
      </c>
    </row>
    <row r="3202" spans="1:8" ht="30" x14ac:dyDescent="0.2">
      <c r="A3202" s="25" t="s">
        <v>6423</v>
      </c>
      <c r="B3202" s="25"/>
      <c r="C3202" s="26" t="s">
        <v>6424</v>
      </c>
      <c r="D3202" s="27" t="s">
        <v>131</v>
      </c>
      <c r="E3202" s="28">
        <v>284.29000000000002</v>
      </c>
      <c r="F3202" s="28">
        <v>23.34</v>
      </c>
      <c r="G3202" s="28">
        <v>307.63</v>
      </c>
      <c r="H3202" s="2">
        <v>9</v>
      </c>
    </row>
    <row r="3203" spans="1:8" ht="30" x14ac:dyDescent="0.2">
      <c r="A3203" s="25" t="s">
        <v>6425</v>
      </c>
      <c r="B3203" s="25"/>
      <c r="C3203" s="26" t="s">
        <v>6426</v>
      </c>
      <c r="D3203" s="27"/>
      <c r="E3203" s="28"/>
      <c r="F3203" s="28"/>
      <c r="G3203" s="28"/>
      <c r="H3203" s="2">
        <v>5</v>
      </c>
    </row>
    <row r="3204" spans="1:8" ht="30" x14ac:dyDescent="0.2">
      <c r="A3204" s="25" t="s">
        <v>6427</v>
      </c>
      <c r="B3204" s="25"/>
      <c r="C3204" s="26" t="s">
        <v>6428</v>
      </c>
      <c r="D3204" s="27" t="s">
        <v>131</v>
      </c>
      <c r="E3204" s="28">
        <v>480.05</v>
      </c>
      <c r="F3204" s="28">
        <v>33.32</v>
      </c>
      <c r="G3204" s="28">
        <v>513.37</v>
      </c>
      <c r="H3204" s="2">
        <v>9</v>
      </c>
    </row>
    <row r="3205" spans="1:8" ht="30" x14ac:dyDescent="0.2">
      <c r="A3205" s="25" t="s">
        <v>6429</v>
      </c>
      <c r="B3205" s="25"/>
      <c r="C3205" s="26" t="s">
        <v>6430</v>
      </c>
      <c r="D3205" s="27" t="s">
        <v>131</v>
      </c>
      <c r="E3205" s="28">
        <v>635.12</v>
      </c>
      <c r="F3205" s="28">
        <v>33.32</v>
      </c>
      <c r="G3205" s="28">
        <v>668.44</v>
      </c>
      <c r="H3205" s="2">
        <v>9</v>
      </c>
    </row>
    <row r="3206" spans="1:8" ht="30" x14ac:dyDescent="0.2">
      <c r="A3206" s="25" t="s">
        <v>6431</v>
      </c>
      <c r="B3206" s="25"/>
      <c r="C3206" s="26" t="s">
        <v>6432</v>
      </c>
      <c r="D3206" s="27" t="s">
        <v>131</v>
      </c>
      <c r="E3206" s="28">
        <v>738.19</v>
      </c>
      <c r="F3206" s="28">
        <v>33.32</v>
      </c>
      <c r="G3206" s="28">
        <v>771.51</v>
      </c>
      <c r="H3206" s="2">
        <v>9</v>
      </c>
    </row>
    <row r="3207" spans="1:8" ht="30" x14ac:dyDescent="0.2">
      <c r="A3207" s="25" t="s">
        <v>6433</v>
      </c>
      <c r="B3207" s="25"/>
      <c r="C3207" s="26" t="s">
        <v>6434</v>
      </c>
      <c r="D3207" s="27" t="s">
        <v>131</v>
      </c>
      <c r="E3207" s="28">
        <v>873.69</v>
      </c>
      <c r="F3207" s="28">
        <v>33.32</v>
      </c>
      <c r="G3207" s="28">
        <v>907.01</v>
      </c>
      <c r="H3207" s="2">
        <v>9</v>
      </c>
    </row>
    <row r="3208" spans="1:8" ht="30" x14ac:dyDescent="0.2">
      <c r="A3208" s="25" t="s">
        <v>6435</v>
      </c>
      <c r="B3208" s="25"/>
      <c r="C3208" s="26" t="s">
        <v>6436</v>
      </c>
      <c r="D3208" s="27" t="s">
        <v>131</v>
      </c>
      <c r="E3208" s="28">
        <v>970.65</v>
      </c>
      <c r="F3208" s="28">
        <v>35.81</v>
      </c>
      <c r="G3208" s="28">
        <v>1006.46</v>
      </c>
      <c r="H3208" s="2">
        <v>9</v>
      </c>
    </row>
    <row r="3209" spans="1:8" ht="30" x14ac:dyDescent="0.2">
      <c r="A3209" s="25" t="s">
        <v>6437</v>
      </c>
      <c r="B3209" s="25"/>
      <c r="C3209" s="26" t="s">
        <v>6438</v>
      </c>
      <c r="D3209" s="27" t="s">
        <v>131</v>
      </c>
      <c r="E3209" s="28">
        <v>1291.08</v>
      </c>
      <c r="F3209" s="28">
        <v>35.81</v>
      </c>
      <c r="G3209" s="28">
        <v>1326.89</v>
      </c>
      <c r="H3209" s="2">
        <v>9</v>
      </c>
    </row>
    <row r="3210" spans="1:8" ht="30" x14ac:dyDescent="0.2">
      <c r="A3210" s="25" t="s">
        <v>6439</v>
      </c>
      <c r="B3210" s="25"/>
      <c r="C3210" s="26" t="s">
        <v>6440</v>
      </c>
      <c r="D3210" s="27" t="s">
        <v>21</v>
      </c>
      <c r="E3210" s="28">
        <v>115.15</v>
      </c>
      <c r="F3210" s="28">
        <v>18.239999999999998</v>
      </c>
      <c r="G3210" s="28">
        <v>133.38999999999999</v>
      </c>
      <c r="H3210" s="2">
        <v>9</v>
      </c>
    </row>
    <row r="3211" spans="1:8" ht="30" x14ac:dyDescent="0.2">
      <c r="A3211" s="25" t="s">
        <v>6441</v>
      </c>
      <c r="B3211" s="25"/>
      <c r="C3211" s="26" t="s">
        <v>6442</v>
      </c>
      <c r="D3211" s="27" t="s">
        <v>21</v>
      </c>
      <c r="E3211" s="28">
        <v>165.37</v>
      </c>
      <c r="F3211" s="28">
        <v>18.239999999999998</v>
      </c>
      <c r="G3211" s="28">
        <v>183.61</v>
      </c>
      <c r="H3211" s="2">
        <v>9</v>
      </c>
    </row>
    <row r="3212" spans="1:8" ht="30" x14ac:dyDescent="0.2">
      <c r="A3212" s="25" t="s">
        <v>6443</v>
      </c>
      <c r="B3212" s="25"/>
      <c r="C3212" s="26" t="s">
        <v>6444</v>
      </c>
      <c r="D3212" s="27" t="s">
        <v>21</v>
      </c>
      <c r="E3212" s="28">
        <v>225.95</v>
      </c>
      <c r="F3212" s="28">
        <v>19.91</v>
      </c>
      <c r="G3212" s="28">
        <v>245.86</v>
      </c>
      <c r="H3212" s="2">
        <v>9</v>
      </c>
    </row>
    <row r="3213" spans="1:8" ht="30" x14ac:dyDescent="0.2">
      <c r="A3213" s="25" t="s">
        <v>6445</v>
      </c>
      <c r="B3213" s="25"/>
      <c r="C3213" s="26" t="s">
        <v>6446</v>
      </c>
      <c r="D3213" s="27" t="s">
        <v>21</v>
      </c>
      <c r="E3213" s="28">
        <v>342.26</v>
      </c>
      <c r="F3213" s="28">
        <v>21.56</v>
      </c>
      <c r="G3213" s="28">
        <v>363.82</v>
      </c>
      <c r="H3213" s="2">
        <v>9</v>
      </c>
    </row>
    <row r="3214" spans="1:8" ht="30" x14ac:dyDescent="0.2">
      <c r="A3214" s="25" t="s">
        <v>6447</v>
      </c>
      <c r="B3214" s="25"/>
      <c r="C3214" s="26" t="s">
        <v>6448</v>
      </c>
      <c r="D3214" s="27" t="s">
        <v>21</v>
      </c>
      <c r="E3214" s="28">
        <v>408.36</v>
      </c>
      <c r="F3214" s="28">
        <v>23.23</v>
      </c>
      <c r="G3214" s="28">
        <v>431.59</v>
      </c>
      <c r="H3214" s="2">
        <v>9</v>
      </c>
    </row>
    <row r="3215" spans="1:8" ht="30" x14ac:dyDescent="0.2">
      <c r="A3215" s="25" t="s">
        <v>6449</v>
      </c>
      <c r="B3215" s="25"/>
      <c r="C3215" s="26" t="s">
        <v>6450</v>
      </c>
      <c r="D3215" s="27" t="s">
        <v>21</v>
      </c>
      <c r="E3215" s="28">
        <v>545.32000000000005</v>
      </c>
      <c r="F3215" s="28">
        <v>24.88</v>
      </c>
      <c r="G3215" s="28">
        <v>570.20000000000005</v>
      </c>
      <c r="H3215" s="2">
        <v>9</v>
      </c>
    </row>
    <row r="3216" spans="1:8" ht="30" x14ac:dyDescent="0.2">
      <c r="A3216" s="25" t="s">
        <v>6451</v>
      </c>
      <c r="B3216" s="25"/>
      <c r="C3216" s="26" t="s">
        <v>6452</v>
      </c>
      <c r="D3216" s="27" t="s">
        <v>21</v>
      </c>
      <c r="E3216" s="28">
        <v>699.14</v>
      </c>
      <c r="F3216" s="28">
        <v>26.54</v>
      </c>
      <c r="G3216" s="28">
        <v>725.68</v>
      </c>
      <c r="H3216" s="2">
        <v>9</v>
      </c>
    </row>
    <row r="3217" spans="1:8" ht="30" x14ac:dyDescent="0.2">
      <c r="A3217" s="25" t="s">
        <v>6453</v>
      </c>
      <c r="B3217" s="25"/>
      <c r="C3217" s="26" t="s">
        <v>6454</v>
      </c>
      <c r="D3217" s="27" t="s">
        <v>21</v>
      </c>
      <c r="E3217" s="28">
        <v>308.83999999999997</v>
      </c>
      <c r="F3217" s="28">
        <v>23.23</v>
      </c>
      <c r="G3217" s="28">
        <v>332.07</v>
      </c>
      <c r="H3217" s="2">
        <v>9</v>
      </c>
    </row>
    <row r="3218" spans="1:8" ht="30" x14ac:dyDescent="0.2">
      <c r="A3218" s="25" t="s">
        <v>6455</v>
      </c>
      <c r="B3218" s="25"/>
      <c r="C3218" s="26" t="s">
        <v>6456</v>
      </c>
      <c r="D3218" s="27" t="s">
        <v>21</v>
      </c>
      <c r="E3218" s="28">
        <v>341.39</v>
      </c>
      <c r="F3218" s="28">
        <v>18.239999999999998</v>
      </c>
      <c r="G3218" s="28">
        <v>359.63</v>
      </c>
      <c r="H3218" s="2">
        <v>9</v>
      </c>
    </row>
    <row r="3219" spans="1:8" ht="30" x14ac:dyDescent="0.2">
      <c r="A3219" s="25" t="s">
        <v>6457</v>
      </c>
      <c r="B3219" s="25"/>
      <c r="C3219" s="26" t="s">
        <v>6458</v>
      </c>
      <c r="D3219" s="27" t="s">
        <v>21</v>
      </c>
      <c r="E3219" s="28">
        <v>405.52</v>
      </c>
      <c r="F3219" s="28">
        <v>23.23</v>
      </c>
      <c r="G3219" s="28">
        <v>428.75</v>
      </c>
      <c r="H3219" s="2">
        <v>9</v>
      </c>
    </row>
    <row r="3220" spans="1:8" ht="30" x14ac:dyDescent="0.2">
      <c r="A3220" s="25" t="s">
        <v>6459</v>
      </c>
      <c r="B3220" s="25"/>
      <c r="C3220" s="26" t="s">
        <v>6460</v>
      </c>
      <c r="D3220" s="27" t="s">
        <v>21</v>
      </c>
      <c r="E3220" s="28">
        <v>645.75</v>
      </c>
      <c r="F3220" s="28">
        <v>26.54</v>
      </c>
      <c r="G3220" s="28">
        <v>672.29</v>
      </c>
      <c r="H3220" s="2">
        <v>9</v>
      </c>
    </row>
    <row r="3221" spans="1:8" ht="30" x14ac:dyDescent="0.2">
      <c r="A3221" s="25" t="s">
        <v>6461</v>
      </c>
      <c r="B3221" s="25"/>
      <c r="C3221" s="26" t="s">
        <v>6462</v>
      </c>
      <c r="D3221" s="27" t="s">
        <v>21</v>
      </c>
      <c r="E3221" s="28">
        <v>539.72</v>
      </c>
      <c r="F3221" s="28">
        <v>19.91</v>
      </c>
      <c r="G3221" s="28">
        <v>559.63</v>
      </c>
      <c r="H3221" s="2">
        <v>9</v>
      </c>
    </row>
    <row r="3222" spans="1:8" ht="30" x14ac:dyDescent="0.2">
      <c r="A3222" s="25" t="s">
        <v>6463</v>
      </c>
      <c r="B3222" s="25"/>
      <c r="C3222" s="26" t="s">
        <v>6464</v>
      </c>
      <c r="D3222" s="27" t="s">
        <v>21</v>
      </c>
      <c r="E3222" s="28">
        <v>637.79999999999995</v>
      </c>
      <c r="F3222" s="28">
        <v>23.23</v>
      </c>
      <c r="G3222" s="28">
        <v>661.03</v>
      </c>
      <c r="H3222" s="2">
        <v>9</v>
      </c>
    </row>
    <row r="3223" spans="1:8" ht="30" x14ac:dyDescent="0.2">
      <c r="A3223" s="25" t="s">
        <v>6465</v>
      </c>
      <c r="B3223" s="25"/>
      <c r="C3223" s="26" t="s">
        <v>6466</v>
      </c>
      <c r="D3223" s="27" t="s">
        <v>21</v>
      </c>
      <c r="E3223" s="28">
        <v>1129.68</v>
      </c>
      <c r="F3223" s="28">
        <v>26.54</v>
      </c>
      <c r="G3223" s="28">
        <v>1156.22</v>
      </c>
      <c r="H3223" s="2">
        <v>9</v>
      </c>
    </row>
    <row r="3224" spans="1:8" ht="30" x14ac:dyDescent="0.2">
      <c r="A3224" s="25" t="s">
        <v>6467</v>
      </c>
      <c r="B3224" s="25"/>
      <c r="C3224" s="26" t="s">
        <v>6468</v>
      </c>
      <c r="D3224" s="27" t="s">
        <v>21</v>
      </c>
      <c r="E3224" s="28">
        <v>300.49</v>
      </c>
      <c r="F3224" s="28">
        <v>18.239999999999998</v>
      </c>
      <c r="G3224" s="28">
        <v>318.73</v>
      </c>
      <c r="H3224" s="2">
        <v>9</v>
      </c>
    </row>
    <row r="3225" spans="1:8" ht="30" x14ac:dyDescent="0.2">
      <c r="A3225" s="25" t="s">
        <v>6469</v>
      </c>
      <c r="B3225" s="25"/>
      <c r="C3225" s="26" t="s">
        <v>6470</v>
      </c>
      <c r="D3225" s="27" t="s">
        <v>21</v>
      </c>
      <c r="E3225" s="28">
        <v>344.03</v>
      </c>
      <c r="F3225" s="28">
        <v>19.91</v>
      </c>
      <c r="G3225" s="28">
        <v>363.94</v>
      </c>
      <c r="H3225" s="2">
        <v>9</v>
      </c>
    </row>
    <row r="3226" spans="1:8" ht="30" x14ac:dyDescent="0.2">
      <c r="A3226" s="25" t="s">
        <v>6471</v>
      </c>
      <c r="B3226" s="25"/>
      <c r="C3226" s="26" t="s">
        <v>6472</v>
      </c>
      <c r="D3226" s="27"/>
      <c r="E3226" s="28"/>
      <c r="F3226" s="28"/>
      <c r="G3226" s="28"/>
      <c r="H3226" s="2">
        <v>5</v>
      </c>
    </row>
    <row r="3227" spans="1:8" ht="30" x14ac:dyDescent="0.2">
      <c r="A3227" s="25" t="s">
        <v>6473</v>
      </c>
      <c r="B3227" s="25"/>
      <c r="C3227" s="26" t="s">
        <v>6474</v>
      </c>
      <c r="D3227" s="27" t="s">
        <v>21</v>
      </c>
      <c r="E3227" s="28">
        <v>460.03</v>
      </c>
      <c r="F3227" s="28">
        <v>23.23</v>
      </c>
      <c r="G3227" s="28">
        <v>483.26</v>
      </c>
      <c r="H3227" s="2">
        <v>9</v>
      </c>
    </row>
    <row r="3228" spans="1:8" ht="30" x14ac:dyDescent="0.2">
      <c r="A3228" s="25" t="s">
        <v>6475</v>
      </c>
      <c r="B3228" s="25"/>
      <c r="C3228" s="26" t="s">
        <v>6476</v>
      </c>
      <c r="D3228" s="27" t="s">
        <v>21</v>
      </c>
      <c r="E3228" s="28">
        <v>626.78</v>
      </c>
      <c r="F3228" s="28">
        <v>26.54</v>
      </c>
      <c r="G3228" s="28">
        <v>653.32000000000005</v>
      </c>
      <c r="H3228" s="2">
        <v>9</v>
      </c>
    </row>
    <row r="3229" spans="1:8" ht="30" x14ac:dyDescent="0.2">
      <c r="A3229" s="25" t="s">
        <v>6477</v>
      </c>
      <c r="B3229" s="25"/>
      <c r="C3229" s="26" t="s">
        <v>6478</v>
      </c>
      <c r="D3229" s="27" t="s">
        <v>21</v>
      </c>
      <c r="E3229" s="28">
        <v>876.85</v>
      </c>
      <c r="F3229" s="28">
        <v>29.86</v>
      </c>
      <c r="G3229" s="28">
        <v>906.71</v>
      </c>
      <c r="H3229" s="2">
        <v>9</v>
      </c>
    </row>
    <row r="3230" spans="1:8" ht="30" x14ac:dyDescent="0.2">
      <c r="A3230" s="25" t="s">
        <v>6479</v>
      </c>
      <c r="B3230" s="25"/>
      <c r="C3230" s="26" t="s">
        <v>6480</v>
      </c>
      <c r="D3230" s="27" t="s">
        <v>21</v>
      </c>
      <c r="E3230" s="28">
        <v>1418.66</v>
      </c>
      <c r="F3230" s="28">
        <v>33.18</v>
      </c>
      <c r="G3230" s="28">
        <v>1451.84</v>
      </c>
      <c r="H3230" s="2">
        <v>9</v>
      </c>
    </row>
    <row r="3231" spans="1:8" ht="30" x14ac:dyDescent="0.2">
      <c r="A3231" s="25" t="s">
        <v>6481</v>
      </c>
      <c r="B3231" s="25"/>
      <c r="C3231" s="26" t="s">
        <v>6482</v>
      </c>
      <c r="D3231" s="27" t="s">
        <v>21</v>
      </c>
      <c r="E3231" s="28">
        <v>356.7</v>
      </c>
      <c r="F3231" s="28">
        <v>23.23</v>
      </c>
      <c r="G3231" s="28">
        <v>379.93</v>
      </c>
      <c r="H3231" s="2">
        <v>9</v>
      </c>
    </row>
    <row r="3232" spans="1:8" ht="30" x14ac:dyDescent="0.2">
      <c r="A3232" s="25" t="s">
        <v>6483</v>
      </c>
      <c r="B3232" s="25"/>
      <c r="C3232" s="26" t="s">
        <v>6484</v>
      </c>
      <c r="D3232" s="27" t="s">
        <v>21</v>
      </c>
      <c r="E3232" s="28">
        <v>357.56</v>
      </c>
      <c r="F3232" s="28">
        <v>23.23</v>
      </c>
      <c r="G3232" s="28">
        <v>380.79</v>
      </c>
      <c r="H3232" s="2">
        <v>9</v>
      </c>
    </row>
    <row r="3233" spans="1:8" ht="30" x14ac:dyDescent="0.2">
      <c r="A3233" s="25" t="s">
        <v>6485</v>
      </c>
      <c r="B3233" s="25"/>
      <c r="C3233" s="26" t="s">
        <v>6486</v>
      </c>
      <c r="D3233" s="27" t="s">
        <v>21</v>
      </c>
      <c r="E3233" s="28">
        <v>726.58</v>
      </c>
      <c r="F3233" s="28">
        <v>26.54</v>
      </c>
      <c r="G3233" s="28">
        <v>753.12</v>
      </c>
      <c r="H3233" s="2">
        <v>9</v>
      </c>
    </row>
    <row r="3234" spans="1:8" ht="30" x14ac:dyDescent="0.2">
      <c r="A3234" s="25" t="s">
        <v>6487</v>
      </c>
      <c r="B3234" s="25"/>
      <c r="C3234" s="26" t="s">
        <v>6488</v>
      </c>
      <c r="D3234" s="27" t="s">
        <v>21</v>
      </c>
      <c r="E3234" s="28">
        <v>863.55</v>
      </c>
      <c r="F3234" s="28">
        <v>29.86</v>
      </c>
      <c r="G3234" s="28">
        <v>893.41</v>
      </c>
      <c r="H3234" s="2">
        <v>9</v>
      </c>
    </row>
    <row r="3235" spans="1:8" ht="30" x14ac:dyDescent="0.2">
      <c r="A3235" s="25" t="s">
        <v>6489</v>
      </c>
      <c r="B3235" s="25"/>
      <c r="C3235" s="26" t="s">
        <v>6490</v>
      </c>
      <c r="D3235" s="27" t="s">
        <v>21</v>
      </c>
      <c r="E3235" s="28">
        <v>1264.1500000000001</v>
      </c>
      <c r="F3235" s="28">
        <v>33.18</v>
      </c>
      <c r="G3235" s="28">
        <v>1297.33</v>
      </c>
      <c r="H3235" s="2">
        <v>9</v>
      </c>
    </row>
    <row r="3236" spans="1:8" ht="15" x14ac:dyDescent="0.2">
      <c r="A3236" s="25" t="s">
        <v>6491</v>
      </c>
      <c r="B3236" s="25"/>
      <c r="C3236" s="26" t="s">
        <v>6492</v>
      </c>
      <c r="D3236" s="27"/>
      <c r="E3236" s="28"/>
      <c r="F3236" s="28"/>
      <c r="G3236" s="28"/>
      <c r="H3236" s="2">
        <v>5</v>
      </c>
    </row>
    <row r="3237" spans="1:8" ht="30" x14ac:dyDescent="0.2">
      <c r="A3237" s="25" t="s">
        <v>6493</v>
      </c>
      <c r="B3237" s="25"/>
      <c r="C3237" s="26" t="s">
        <v>6494</v>
      </c>
      <c r="D3237" s="27" t="s">
        <v>131</v>
      </c>
      <c r="E3237" s="28">
        <v>1.83</v>
      </c>
      <c r="F3237" s="28">
        <v>57.22</v>
      </c>
      <c r="G3237" s="28">
        <v>59.05</v>
      </c>
      <c r="H3237" s="2">
        <v>9</v>
      </c>
    </row>
    <row r="3238" spans="1:8" ht="30" x14ac:dyDescent="0.2">
      <c r="A3238" s="25" t="s">
        <v>6495</v>
      </c>
      <c r="B3238" s="25"/>
      <c r="C3238" s="26" t="s">
        <v>6496</v>
      </c>
      <c r="D3238" s="27" t="s">
        <v>131</v>
      </c>
      <c r="E3238" s="28">
        <v>66.209999999999994</v>
      </c>
      <c r="F3238" s="28">
        <v>33.29</v>
      </c>
      <c r="G3238" s="28">
        <v>99.5</v>
      </c>
      <c r="H3238" s="2">
        <v>9</v>
      </c>
    </row>
    <row r="3239" spans="1:8" ht="15" x14ac:dyDescent="0.2">
      <c r="A3239" s="25" t="s">
        <v>6497</v>
      </c>
      <c r="B3239" s="25"/>
      <c r="C3239" s="26" t="s">
        <v>6498</v>
      </c>
      <c r="D3239" s="27"/>
      <c r="E3239" s="28"/>
      <c r="F3239" s="28"/>
      <c r="G3239" s="28"/>
      <c r="H3239" s="2">
        <v>5</v>
      </c>
    </row>
    <row r="3240" spans="1:8" ht="30" x14ac:dyDescent="0.2">
      <c r="A3240" s="25" t="s">
        <v>6499</v>
      </c>
      <c r="B3240" s="25"/>
      <c r="C3240" s="26" t="s">
        <v>6500</v>
      </c>
      <c r="D3240" s="27" t="s">
        <v>131</v>
      </c>
      <c r="E3240" s="28">
        <v>77.349999999999994</v>
      </c>
      <c r="F3240" s="28">
        <v>58.06</v>
      </c>
      <c r="G3240" s="28">
        <v>135.41</v>
      </c>
      <c r="H3240" s="2">
        <v>9</v>
      </c>
    </row>
    <row r="3241" spans="1:8" ht="30" x14ac:dyDescent="0.2">
      <c r="A3241" s="25" t="s">
        <v>6501</v>
      </c>
      <c r="B3241" s="25"/>
      <c r="C3241" s="26" t="s">
        <v>6502</v>
      </c>
      <c r="D3241" s="27" t="s">
        <v>131</v>
      </c>
      <c r="E3241" s="28">
        <v>82.8</v>
      </c>
      <c r="F3241" s="28">
        <v>66.349999999999994</v>
      </c>
      <c r="G3241" s="28">
        <v>149.15</v>
      </c>
      <c r="H3241" s="2">
        <v>9</v>
      </c>
    </row>
    <row r="3242" spans="1:8" ht="30" x14ac:dyDescent="0.2">
      <c r="A3242" s="25" t="s">
        <v>6503</v>
      </c>
      <c r="B3242" s="25"/>
      <c r="C3242" s="26" t="s">
        <v>6504</v>
      </c>
      <c r="D3242" s="27" t="s">
        <v>131</v>
      </c>
      <c r="E3242" s="28">
        <v>98.61</v>
      </c>
      <c r="F3242" s="28">
        <v>66.349999999999994</v>
      </c>
      <c r="G3242" s="28">
        <v>164.96</v>
      </c>
      <c r="H3242" s="2">
        <v>9</v>
      </c>
    </row>
    <row r="3243" spans="1:8" ht="30" x14ac:dyDescent="0.2">
      <c r="A3243" s="25" t="s">
        <v>6505</v>
      </c>
      <c r="B3243" s="25"/>
      <c r="C3243" s="26" t="s">
        <v>6506</v>
      </c>
      <c r="D3243" s="27" t="s">
        <v>131</v>
      </c>
      <c r="E3243" s="28">
        <v>130</v>
      </c>
      <c r="F3243" s="28">
        <v>74.650000000000006</v>
      </c>
      <c r="G3243" s="28">
        <v>204.65</v>
      </c>
      <c r="H3243" s="2">
        <v>9</v>
      </c>
    </row>
    <row r="3244" spans="1:8" ht="30" x14ac:dyDescent="0.2">
      <c r="A3244" s="25" t="s">
        <v>6507</v>
      </c>
      <c r="B3244" s="25"/>
      <c r="C3244" s="26" t="s">
        <v>6508</v>
      </c>
      <c r="D3244" s="27" t="s">
        <v>131</v>
      </c>
      <c r="E3244" s="28">
        <v>211.19</v>
      </c>
      <c r="F3244" s="28">
        <v>82.94</v>
      </c>
      <c r="G3244" s="28">
        <v>294.13</v>
      </c>
      <c r="H3244" s="2">
        <v>9</v>
      </c>
    </row>
    <row r="3245" spans="1:8" ht="30" x14ac:dyDescent="0.2">
      <c r="A3245" s="25" t="s">
        <v>6509</v>
      </c>
      <c r="B3245" s="25"/>
      <c r="C3245" s="26" t="s">
        <v>6510</v>
      </c>
      <c r="D3245" s="27" t="s">
        <v>131</v>
      </c>
      <c r="E3245" s="28">
        <v>233.45</v>
      </c>
      <c r="F3245" s="28">
        <v>93.31</v>
      </c>
      <c r="G3245" s="28">
        <v>326.76</v>
      </c>
      <c r="H3245" s="2">
        <v>9</v>
      </c>
    </row>
    <row r="3246" spans="1:8" ht="30" x14ac:dyDescent="0.2">
      <c r="A3246" s="25" t="s">
        <v>6511</v>
      </c>
      <c r="B3246" s="25"/>
      <c r="C3246" s="26" t="s">
        <v>6512</v>
      </c>
      <c r="D3246" s="27" t="s">
        <v>131</v>
      </c>
      <c r="E3246" s="28">
        <v>291.95999999999998</v>
      </c>
      <c r="F3246" s="28">
        <v>99.53</v>
      </c>
      <c r="G3246" s="28">
        <v>391.49</v>
      </c>
      <c r="H3246" s="2">
        <v>9</v>
      </c>
    </row>
    <row r="3247" spans="1:8" ht="30" x14ac:dyDescent="0.2">
      <c r="A3247" s="25" t="s">
        <v>6513</v>
      </c>
      <c r="B3247" s="25"/>
      <c r="C3247" s="26" t="s">
        <v>6514</v>
      </c>
      <c r="D3247" s="27" t="s">
        <v>131</v>
      </c>
      <c r="E3247" s="28">
        <v>330.56</v>
      </c>
      <c r="F3247" s="28">
        <v>103.68</v>
      </c>
      <c r="G3247" s="28">
        <v>434.24</v>
      </c>
      <c r="H3247" s="2">
        <v>9</v>
      </c>
    </row>
    <row r="3248" spans="1:8" ht="30" x14ac:dyDescent="0.2">
      <c r="A3248" s="25" t="s">
        <v>6515</v>
      </c>
      <c r="B3248" s="25"/>
      <c r="C3248" s="26" t="s">
        <v>6516</v>
      </c>
      <c r="D3248" s="27" t="s">
        <v>131</v>
      </c>
      <c r="E3248" s="28">
        <v>462.53</v>
      </c>
      <c r="F3248" s="28">
        <v>109.9</v>
      </c>
      <c r="G3248" s="28">
        <v>572.42999999999995</v>
      </c>
      <c r="H3248" s="2">
        <v>9</v>
      </c>
    </row>
    <row r="3249" spans="1:8" ht="30" x14ac:dyDescent="0.2">
      <c r="A3249" s="25" t="s">
        <v>6517</v>
      </c>
      <c r="B3249" s="25"/>
      <c r="C3249" s="26" t="s">
        <v>6518</v>
      </c>
      <c r="D3249" s="27" t="s">
        <v>131</v>
      </c>
      <c r="E3249" s="28">
        <v>639.12</v>
      </c>
      <c r="F3249" s="28">
        <v>114.04</v>
      </c>
      <c r="G3249" s="28">
        <v>753.16</v>
      </c>
      <c r="H3249" s="2">
        <v>9</v>
      </c>
    </row>
    <row r="3250" spans="1:8" ht="30" x14ac:dyDescent="0.2">
      <c r="A3250" s="25" t="s">
        <v>6519</v>
      </c>
      <c r="B3250" s="25"/>
      <c r="C3250" s="26" t="s">
        <v>6520</v>
      </c>
      <c r="D3250" s="27" t="s">
        <v>131</v>
      </c>
      <c r="E3250" s="28">
        <v>912.39</v>
      </c>
      <c r="F3250" s="28">
        <v>124.41</v>
      </c>
      <c r="G3250" s="28">
        <v>1036.8</v>
      </c>
      <c r="H3250" s="2">
        <v>9</v>
      </c>
    </row>
    <row r="3251" spans="1:8" ht="30" x14ac:dyDescent="0.2">
      <c r="A3251" s="25" t="s">
        <v>6521</v>
      </c>
      <c r="B3251" s="25"/>
      <c r="C3251" s="26" t="s">
        <v>6522</v>
      </c>
      <c r="D3251" s="27" t="s">
        <v>131</v>
      </c>
      <c r="E3251" s="28">
        <v>1033.3800000000001</v>
      </c>
      <c r="F3251" s="28">
        <v>136.85</v>
      </c>
      <c r="G3251" s="28">
        <v>1170.23</v>
      </c>
      <c r="H3251" s="2">
        <v>9</v>
      </c>
    </row>
    <row r="3252" spans="1:8" ht="30" x14ac:dyDescent="0.2">
      <c r="A3252" s="25" t="s">
        <v>6523</v>
      </c>
      <c r="B3252" s="25"/>
      <c r="C3252" s="26" t="s">
        <v>6524</v>
      </c>
      <c r="D3252" s="27" t="s">
        <v>131</v>
      </c>
      <c r="E3252" s="28">
        <v>1478.98</v>
      </c>
      <c r="F3252" s="28">
        <v>145.15</v>
      </c>
      <c r="G3252" s="28">
        <v>1624.13</v>
      </c>
      <c r="H3252" s="2">
        <v>9</v>
      </c>
    </row>
    <row r="3253" spans="1:8" ht="30" x14ac:dyDescent="0.2">
      <c r="A3253" s="25" t="s">
        <v>6525</v>
      </c>
      <c r="B3253" s="25"/>
      <c r="C3253" s="26" t="s">
        <v>6526</v>
      </c>
      <c r="D3253" s="27"/>
      <c r="E3253" s="28"/>
      <c r="F3253" s="28"/>
      <c r="G3253" s="28"/>
      <c r="H3253" s="2">
        <v>5</v>
      </c>
    </row>
    <row r="3254" spans="1:8" ht="15" x14ac:dyDescent="0.2">
      <c r="A3254" s="25" t="s">
        <v>6527</v>
      </c>
      <c r="B3254" s="25"/>
      <c r="C3254" s="26" t="s">
        <v>6528</v>
      </c>
      <c r="D3254" s="27" t="s">
        <v>131</v>
      </c>
      <c r="E3254" s="28">
        <v>144.69999999999999</v>
      </c>
      <c r="F3254" s="28">
        <v>13.5</v>
      </c>
      <c r="G3254" s="28">
        <v>158.19999999999999</v>
      </c>
      <c r="H3254" s="2">
        <v>9</v>
      </c>
    </row>
    <row r="3255" spans="1:8" ht="15" x14ac:dyDescent="0.2">
      <c r="A3255" s="25" t="s">
        <v>6529</v>
      </c>
      <c r="B3255" s="25"/>
      <c r="C3255" s="26" t="s">
        <v>6530</v>
      </c>
      <c r="D3255" s="27" t="s">
        <v>131</v>
      </c>
      <c r="E3255" s="28">
        <v>195.76</v>
      </c>
      <c r="F3255" s="28">
        <v>20.239999999999998</v>
      </c>
      <c r="G3255" s="28">
        <v>216</v>
      </c>
      <c r="H3255" s="2">
        <v>9</v>
      </c>
    </row>
    <row r="3256" spans="1:8" ht="15" x14ac:dyDescent="0.2">
      <c r="A3256" s="25" t="s">
        <v>6531</v>
      </c>
      <c r="B3256" s="25"/>
      <c r="C3256" s="26" t="s">
        <v>6532</v>
      </c>
      <c r="D3256" s="27" t="s">
        <v>131</v>
      </c>
      <c r="E3256" s="28">
        <v>246.38</v>
      </c>
      <c r="F3256" s="28">
        <v>23.62</v>
      </c>
      <c r="G3256" s="28">
        <v>270</v>
      </c>
      <c r="H3256" s="2">
        <v>9</v>
      </c>
    </row>
    <row r="3257" spans="1:8" ht="15" x14ac:dyDescent="0.2">
      <c r="A3257" s="25" t="s">
        <v>6533</v>
      </c>
      <c r="B3257" s="25"/>
      <c r="C3257" s="26" t="s">
        <v>6534</v>
      </c>
      <c r="D3257" s="27" t="s">
        <v>131</v>
      </c>
      <c r="E3257" s="28">
        <v>348.49</v>
      </c>
      <c r="F3257" s="28">
        <v>26.99</v>
      </c>
      <c r="G3257" s="28">
        <v>375.48</v>
      </c>
      <c r="H3257" s="2">
        <v>9</v>
      </c>
    </row>
    <row r="3258" spans="1:8" ht="15" x14ac:dyDescent="0.2">
      <c r="A3258" s="25" t="s">
        <v>6535</v>
      </c>
      <c r="B3258" s="25"/>
      <c r="C3258" s="26" t="s">
        <v>6536</v>
      </c>
      <c r="D3258" s="27" t="s">
        <v>131</v>
      </c>
      <c r="E3258" s="28">
        <v>435.57</v>
      </c>
      <c r="F3258" s="28">
        <v>33.74</v>
      </c>
      <c r="G3258" s="28">
        <v>469.31</v>
      </c>
      <c r="H3258" s="2">
        <v>9</v>
      </c>
    </row>
    <row r="3259" spans="1:8" ht="15" x14ac:dyDescent="0.2">
      <c r="A3259" s="25" t="s">
        <v>6537</v>
      </c>
      <c r="B3259" s="25"/>
      <c r="C3259" s="26" t="s">
        <v>6538</v>
      </c>
      <c r="D3259" s="27" t="s">
        <v>131</v>
      </c>
      <c r="E3259" s="28">
        <v>688.27</v>
      </c>
      <c r="F3259" s="28">
        <v>40.49</v>
      </c>
      <c r="G3259" s="28">
        <v>728.76</v>
      </c>
      <c r="H3259" s="2">
        <v>9</v>
      </c>
    </row>
    <row r="3260" spans="1:8" ht="15" x14ac:dyDescent="0.2">
      <c r="A3260" s="25" t="s">
        <v>6539</v>
      </c>
      <c r="B3260" s="25"/>
      <c r="C3260" s="26" t="s">
        <v>6540</v>
      </c>
      <c r="D3260" s="27" t="s">
        <v>131</v>
      </c>
      <c r="E3260" s="28">
        <v>612.75</v>
      </c>
      <c r="F3260" s="28">
        <v>50.61</v>
      </c>
      <c r="G3260" s="28">
        <v>663.36</v>
      </c>
      <c r="H3260" s="2">
        <v>9</v>
      </c>
    </row>
    <row r="3261" spans="1:8" ht="15" x14ac:dyDescent="0.2">
      <c r="A3261" s="25" t="s">
        <v>6541</v>
      </c>
      <c r="B3261" s="25"/>
      <c r="C3261" s="26" t="s">
        <v>6542</v>
      </c>
      <c r="D3261" s="27" t="s">
        <v>131</v>
      </c>
      <c r="E3261" s="28">
        <v>851.72</v>
      </c>
      <c r="F3261" s="28">
        <v>101.22</v>
      </c>
      <c r="G3261" s="28">
        <v>952.94</v>
      </c>
      <c r="H3261" s="2">
        <v>9</v>
      </c>
    </row>
    <row r="3262" spans="1:8" ht="15" x14ac:dyDescent="0.2">
      <c r="A3262" s="25" t="s">
        <v>6543</v>
      </c>
      <c r="B3262" s="25"/>
      <c r="C3262" s="26" t="s">
        <v>6544</v>
      </c>
      <c r="D3262" s="27"/>
      <c r="E3262" s="28"/>
      <c r="F3262" s="28"/>
      <c r="G3262" s="28"/>
      <c r="H3262" s="2">
        <v>5</v>
      </c>
    </row>
    <row r="3263" spans="1:8" ht="15" x14ac:dyDescent="0.2">
      <c r="A3263" s="25" t="s">
        <v>6545</v>
      </c>
      <c r="B3263" s="25"/>
      <c r="C3263" s="26" t="s">
        <v>6546</v>
      </c>
      <c r="D3263" s="27" t="s">
        <v>131</v>
      </c>
      <c r="E3263" s="28">
        <v>63.83</v>
      </c>
      <c r="F3263" s="28">
        <v>34.42</v>
      </c>
      <c r="G3263" s="28">
        <v>98.25</v>
      </c>
      <c r="H3263" s="2">
        <v>9</v>
      </c>
    </row>
    <row r="3264" spans="1:8" ht="30" x14ac:dyDescent="0.2">
      <c r="A3264" s="25" t="s">
        <v>6547</v>
      </c>
      <c r="B3264" s="25"/>
      <c r="C3264" s="26" t="s">
        <v>6548</v>
      </c>
      <c r="D3264" s="27"/>
      <c r="E3264" s="28"/>
      <c r="F3264" s="28"/>
      <c r="G3264" s="28"/>
      <c r="H3264" s="2">
        <v>5</v>
      </c>
    </row>
    <row r="3265" spans="1:8" ht="30" x14ac:dyDescent="0.2">
      <c r="A3265" s="25" t="s">
        <v>6549</v>
      </c>
      <c r="B3265" s="25"/>
      <c r="C3265" s="26" t="s">
        <v>6550</v>
      </c>
      <c r="D3265" s="27" t="s">
        <v>131</v>
      </c>
      <c r="E3265" s="28">
        <v>163.89</v>
      </c>
      <c r="F3265" s="28">
        <v>20.74</v>
      </c>
      <c r="G3265" s="28">
        <v>184.63</v>
      </c>
      <c r="H3265" s="2">
        <v>9</v>
      </c>
    </row>
    <row r="3266" spans="1:8" ht="30" x14ac:dyDescent="0.2">
      <c r="A3266" s="25" t="s">
        <v>6551</v>
      </c>
      <c r="B3266" s="25"/>
      <c r="C3266" s="26" t="s">
        <v>6552</v>
      </c>
      <c r="D3266" s="27" t="s">
        <v>131</v>
      </c>
      <c r="E3266" s="28">
        <v>197.87</v>
      </c>
      <c r="F3266" s="28">
        <v>20.74</v>
      </c>
      <c r="G3266" s="28">
        <v>218.61</v>
      </c>
      <c r="H3266" s="2">
        <v>9</v>
      </c>
    </row>
    <row r="3267" spans="1:8" ht="30" x14ac:dyDescent="0.2">
      <c r="A3267" s="25" t="s">
        <v>6553</v>
      </c>
      <c r="B3267" s="25"/>
      <c r="C3267" s="26" t="s">
        <v>6554</v>
      </c>
      <c r="D3267" s="27" t="s">
        <v>131</v>
      </c>
      <c r="E3267" s="28">
        <v>243.5</v>
      </c>
      <c r="F3267" s="28">
        <v>29.17</v>
      </c>
      <c r="G3267" s="28">
        <v>272.67</v>
      </c>
      <c r="H3267" s="2">
        <v>9</v>
      </c>
    </row>
    <row r="3268" spans="1:8" ht="30" x14ac:dyDescent="0.2">
      <c r="A3268" s="25" t="s">
        <v>6555</v>
      </c>
      <c r="B3268" s="25"/>
      <c r="C3268" s="26" t="s">
        <v>6556</v>
      </c>
      <c r="D3268" s="27" t="s">
        <v>131</v>
      </c>
      <c r="E3268" s="28">
        <v>260.93</v>
      </c>
      <c r="F3268" s="28">
        <v>29.17</v>
      </c>
      <c r="G3268" s="28">
        <v>290.10000000000002</v>
      </c>
      <c r="H3268" s="2">
        <v>9</v>
      </c>
    </row>
    <row r="3269" spans="1:8" ht="30" x14ac:dyDescent="0.2">
      <c r="A3269" s="25" t="s">
        <v>6557</v>
      </c>
      <c r="B3269" s="25"/>
      <c r="C3269" s="26" t="s">
        <v>6558</v>
      </c>
      <c r="D3269" s="27" t="s">
        <v>131</v>
      </c>
      <c r="E3269" s="28">
        <v>584.03</v>
      </c>
      <c r="F3269" s="28">
        <v>29.17</v>
      </c>
      <c r="G3269" s="28">
        <v>613.20000000000005</v>
      </c>
      <c r="H3269" s="2">
        <v>9</v>
      </c>
    </row>
    <row r="3270" spans="1:8" ht="30" x14ac:dyDescent="0.2">
      <c r="A3270" s="25" t="s">
        <v>6559</v>
      </c>
      <c r="B3270" s="25"/>
      <c r="C3270" s="26" t="s">
        <v>6560</v>
      </c>
      <c r="D3270" s="27" t="s">
        <v>21</v>
      </c>
      <c r="E3270" s="28">
        <v>93.93</v>
      </c>
      <c r="F3270" s="28">
        <v>16.59</v>
      </c>
      <c r="G3270" s="28">
        <v>110.52</v>
      </c>
      <c r="H3270" s="2">
        <v>9</v>
      </c>
    </row>
    <row r="3271" spans="1:8" ht="30" x14ac:dyDescent="0.2">
      <c r="A3271" s="25" t="s">
        <v>6561</v>
      </c>
      <c r="B3271" s="25"/>
      <c r="C3271" s="26" t="s">
        <v>6562</v>
      </c>
      <c r="D3271" s="27" t="s">
        <v>21</v>
      </c>
      <c r="E3271" s="28">
        <v>112.36</v>
      </c>
      <c r="F3271" s="28">
        <v>16.59</v>
      </c>
      <c r="G3271" s="28">
        <v>128.94999999999999</v>
      </c>
      <c r="H3271" s="2">
        <v>9</v>
      </c>
    </row>
    <row r="3272" spans="1:8" ht="30" x14ac:dyDescent="0.2">
      <c r="A3272" s="25" t="s">
        <v>6563</v>
      </c>
      <c r="B3272" s="25"/>
      <c r="C3272" s="26" t="s">
        <v>6564</v>
      </c>
      <c r="D3272" s="27" t="s">
        <v>21</v>
      </c>
      <c r="E3272" s="28">
        <v>132.06</v>
      </c>
      <c r="F3272" s="28">
        <v>20.74</v>
      </c>
      <c r="G3272" s="28">
        <v>152.80000000000001</v>
      </c>
      <c r="H3272" s="2">
        <v>9</v>
      </c>
    </row>
    <row r="3273" spans="1:8" ht="30" x14ac:dyDescent="0.2">
      <c r="A3273" s="25" t="s">
        <v>6565</v>
      </c>
      <c r="B3273" s="25"/>
      <c r="C3273" s="26" t="s">
        <v>6566</v>
      </c>
      <c r="D3273" s="27" t="s">
        <v>21</v>
      </c>
      <c r="E3273" s="28">
        <v>244.18</v>
      </c>
      <c r="F3273" s="28">
        <v>20.74</v>
      </c>
      <c r="G3273" s="28">
        <v>264.92</v>
      </c>
      <c r="H3273" s="2">
        <v>9</v>
      </c>
    </row>
    <row r="3274" spans="1:8" ht="30" x14ac:dyDescent="0.2">
      <c r="A3274" s="25" t="s">
        <v>6567</v>
      </c>
      <c r="B3274" s="25"/>
      <c r="C3274" s="26" t="s">
        <v>6568</v>
      </c>
      <c r="D3274" s="27" t="s">
        <v>21</v>
      </c>
      <c r="E3274" s="28">
        <v>401.27</v>
      </c>
      <c r="F3274" s="28">
        <v>20.74</v>
      </c>
      <c r="G3274" s="28">
        <v>422.01</v>
      </c>
      <c r="H3274" s="2">
        <v>9</v>
      </c>
    </row>
    <row r="3275" spans="1:8" ht="30" x14ac:dyDescent="0.2">
      <c r="A3275" s="25" t="s">
        <v>6569</v>
      </c>
      <c r="B3275" s="25"/>
      <c r="C3275" s="26" t="s">
        <v>6570</v>
      </c>
      <c r="D3275" s="27" t="s">
        <v>334</v>
      </c>
      <c r="E3275" s="28">
        <v>1287.98</v>
      </c>
      <c r="F3275" s="28">
        <v>16.59</v>
      </c>
      <c r="G3275" s="28">
        <v>1304.57</v>
      </c>
      <c r="H3275" s="2">
        <v>9</v>
      </c>
    </row>
    <row r="3276" spans="1:8" ht="30" x14ac:dyDescent="0.2">
      <c r="A3276" s="25" t="s">
        <v>6571</v>
      </c>
      <c r="B3276" s="25"/>
      <c r="C3276" s="26" t="s">
        <v>6572</v>
      </c>
      <c r="D3276" s="27" t="s">
        <v>334</v>
      </c>
      <c r="E3276" s="28">
        <v>1289.01</v>
      </c>
      <c r="F3276" s="28">
        <v>16.59</v>
      </c>
      <c r="G3276" s="28">
        <v>1305.5999999999999</v>
      </c>
      <c r="H3276" s="2">
        <v>9</v>
      </c>
    </row>
    <row r="3277" spans="1:8" ht="30" x14ac:dyDescent="0.2">
      <c r="A3277" s="25" t="s">
        <v>6573</v>
      </c>
      <c r="B3277" s="25"/>
      <c r="C3277" s="26" t="s">
        <v>6574</v>
      </c>
      <c r="D3277" s="27" t="s">
        <v>334</v>
      </c>
      <c r="E3277" s="28">
        <v>1325.81</v>
      </c>
      <c r="F3277" s="28">
        <v>20.74</v>
      </c>
      <c r="G3277" s="28">
        <v>1346.55</v>
      </c>
      <c r="H3277" s="2">
        <v>9</v>
      </c>
    </row>
    <row r="3278" spans="1:8" ht="30" x14ac:dyDescent="0.2">
      <c r="A3278" s="25" t="s">
        <v>6575</v>
      </c>
      <c r="B3278" s="25"/>
      <c r="C3278" s="26" t="s">
        <v>6576</v>
      </c>
      <c r="D3278" s="27" t="s">
        <v>334</v>
      </c>
      <c r="E3278" s="28">
        <v>1380.81</v>
      </c>
      <c r="F3278" s="28">
        <v>20.74</v>
      </c>
      <c r="G3278" s="28">
        <v>1401.55</v>
      </c>
      <c r="H3278" s="2">
        <v>9</v>
      </c>
    </row>
    <row r="3279" spans="1:8" ht="30" x14ac:dyDescent="0.2">
      <c r="A3279" s="25" t="s">
        <v>6577</v>
      </c>
      <c r="B3279" s="25"/>
      <c r="C3279" s="26" t="s">
        <v>6578</v>
      </c>
      <c r="D3279" s="27" t="s">
        <v>334</v>
      </c>
      <c r="E3279" s="28">
        <v>1809.87</v>
      </c>
      <c r="F3279" s="28">
        <v>20.74</v>
      </c>
      <c r="G3279" s="28">
        <v>1830.61</v>
      </c>
      <c r="H3279" s="2">
        <v>9</v>
      </c>
    </row>
    <row r="3280" spans="1:8" ht="30" x14ac:dyDescent="0.2">
      <c r="A3280" s="25" t="s">
        <v>6579</v>
      </c>
      <c r="B3280" s="25"/>
      <c r="C3280" s="26" t="s">
        <v>6580</v>
      </c>
      <c r="D3280" s="27" t="s">
        <v>334</v>
      </c>
      <c r="E3280" s="28">
        <v>3124.51</v>
      </c>
      <c r="F3280" s="28">
        <v>20.74</v>
      </c>
      <c r="G3280" s="28">
        <v>3145.25</v>
      </c>
      <c r="H3280" s="2">
        <v>9</v>
      </c>
    </row>
    <row r="3281" spans="1:8" ht="30" x14ac:dyDescent="0.2">
      <c r="A3281" s="25" t="s">
        <v>6581</v>
      </c>
      <c r="B3281" s="25"/>
      <c r="C3281" s="26" t="s">
        <v>6582</v>
      </c>
      <c r="D3281" s="27" t="s">
        <v>131</v>
      </c>
      <c r="E3281" s="28">
        <v>268.98</v>
      </c>
      <c r="F3281" s="28">
        <v>29.17</v>
      </c>
      <c r="G3281" s="28">
        <v>298.14999999999998</v>
      </c>
      <c r="H3281" s="2">
        <v>9</v>
      </c>
    </row>
    <row r="3282" spans="1:8" ht="30" x14ac:dyDescent="0.2">
      <c r="A3282" s="25" t="s">
        <v>6583</v>
      </c>
      <c r="B3282" s="25"/>
      <c r="C3282" s="26" t="s">
        <v>6584</v>
      </c>
      <c r="D3282" s="27" t="s">
        <v>131</v>
      </c>
      <c r="E3282" s="28">
        <v>858.18</v>
      </c>
      <c r="F3282" s="28">
        <v>29.17</v>
      </c>
      <c r="G3282" s="28">
        <v>887.35</v>
      </c>
      <c r="H3282" s="2">
        <v>9</v>
      </c>
    </row>
    <row r="3283" spans="1:8" ht="30" x14ac:dyDescent="0.2">
      <c r="A3283" s="25" t="s">
        <v>6585</v>
      </c>
      <c r="B3283" s="25"/>
      <c r="C3283" s="26" t="s">
        <v>6586</v>
      </c>
      <c r="D3283" s="27" t="s">
        <v>21</v>
      </c>
      <c r="E3283" s="28">
        <v>134.03</v>
      </c>
      <c r="F3283" s="28">
        <v>16.59</v>
      </c>
      <c r="G3283" s="28">
        <v>150.62</v>
      </c>
      <c r="H3283" s="2">
        <v>9</v>
      </c>
    </row>
    <row r="3284" spans="1:8" ht="30" x14ac:dyDescent="0.2">
      <c r="A3284" s="25" t="s">
        <v>6587</v>
      </c>
      <c r="B3284" s="25"/>
      <c r="C3284" s="26" t="s">
        <v>6588</v>
      </c>
      <c r="D3284" s="27" t="s">
        <v>21</v>
      </c>
      <c r="E3284" s="28">
        <v>192.33</v>
      </c>
      <c r="F3284" s="28">
        <v>16.59</v>
      </c>
      <c r="G3284" s="28">
        <v>208.92</v>
      </c>
      <c r="H3284" s="2">
        <v>9</v>
      </c>
    </row>
    <row r="3285" spans="1:8" ht="30" x14ac:dyDescent="0.2">
      <c r="A3285" s="25" t="s">
        <v>6589</v>
      </c>
      <c r="B3285" s="25"/>
      <c r="C3285" s="26" t="s">
        <v>6590</v>
      </c>
      <c r="D3285" s="27" t="s">
        <v>21</v>
      </c>
      <c r="E3285" s="28">
        <v>187.52</v>
      </c>
      <c r="F3285" s="28">
        <v>20.74</v>
      </c>
      <c r="G3285" s="28">
        <v>208.26</v>
      </c>
      <c r="H3285" s="2">
        <v>9</v>
      </c>
    </row>
    <row r="3286" spans="1:8" ht="30" x14ac:dyDescent="0.2">
      <c r="A3286" s="25" t="s">
        <v>6591</v>
      </c>
      <c r="B3286" s="25"/>
      <c r="C3286" s="26" t="s">
        <v>6592</v>
      </c>
      <c r="D3286" s="27" t="s">
        <v>21</v>
      </c>
      <c r="E3286" s="28">
        <v>274.51</v>
      </c>
      <c r="F3286" s="28">
        <v>20.74</v>
      </c>
      <c r="G3286" s="28">
        <v>295.25</v>
      </c>
      <c r="H3286" s="2">
        <v>9</v>
      </c>
    </row>
    <row r="3287" spans="1:8" ht="30" x14ac:dyDescent="0.2">
      <c r="A3287" s="25" t="s">
        <v>6593</v>
      </c>
      <c r="B3287" s="25"/>
      <c r="C3287" s="26" t="s">
        <v>6594</v>
      </c>
      <c r="D3287" s="27" t="s">
        <v>21</v>
      </c>
      <c r="E3287" s="28">
        <v>365.78</v>
      </c>
      <c r="F3287" s="28">
        <v>20.74</v>
      </c>
      <c r="G3287" s="28">
        <v>386.52</v>
      </c>
      <c r="H3287" s="2">
        <v>9</v>
      </c>
    </row>
    <row r="3288" spans="1:8" ht="30" x14ac:dyDescent="0.2">
      <c r="A3288" s="25" t="s">
        <v>6595</v>
      </c>
      <c r="B3288" s="25"/>
      <c r="C3288" s="26" t="s">
        <v>6596</v>
      </c>
      <c r="D3288" s="27" t="s">
        <v>21</v>
      </c>
      <c r="E3288" s="28">
        <v>807.63</v>
      </c>
      <c r="F3288" s="28">
        <v>20.74</v>
      </c>
      <c r="G3288" s="28">
        <v>828.37</v>
      </c>
      <c r="H3288" s="2">
        <v>9</v>
      </c>
    </row>
    <row r="3289" spans="1:8" ht="30" x14ac:dyDescent="0.2">
      <c r="A3289" s="25" t="s">
        <v>6597</v>
      </c>
      <c r="B3289" s="25"/>
      <c r="C3289" s="26" t="s">
        <v>6598</v>
      </c>
      <c r="D3289" s="27" t="s">
        <v>21</v>
      </c>
      <c r="E3289" s="28">
        <v>198.92</v>
      </c>
      <c r="F3289" s="28">
        <v>16.59</v>
      </c>
      <c r="G3289" s="28">
        <v>215.51</v>
      </c>
      <c r="H3289" s="2">
        <v>9</v>
      </c>
    </row>
    <row r="3290" spans="1:8" ht="30" x14ac:dyDescent="0.2">
      <c r="A3290" s="25" t="s">
        <v>6599</v>
      </c>
      <c r="B3290" s="25"/>
      <c r="C3290" s="26" t="s">
        <v>6600</v>
      </c>
      <c r="D3290" s="27" t="s">
        <v>21</v>
      </c>
      <c r="E3290" s="28">
        <v>179.96</v>
      </c>
      <c r="F3290" s="28">
        <v>16.59</v>
      </c>
      <c r="G3290" s="28">
        <v>196.55</v>
      </c>
      <c r="H3290" s="2">
        <v>9</v>
      </c>
    </row>
    <row r="3291" spans="1:8" ht="30" x14ac:dyDescent="0.2">
      <c r="A3291" s="25" t="s">
        <v>6601</v>
      </c>
      <c r="B3291" s="25"/>
      <c r="C3291" s="26" t="s">
        <v>6602</v>
      </c>
      <c r="D3291" s="27" t="s">
        <v>21</v>
      </c>
      <c r="E3291" s="28">
        <v>219.15</v>
      </c>
      <c r="F3291" s="28">
        <v>20.74</v>
      </c>
      <c r="G3291" s="28">
        <v>239.89</v>
      </c>
      <c r="H3291" s="2">
        <v>9</v>
      </c>
    </row>
    <row r="3292" spans="1:8" ht="30" x14ac:dyDescent="0.2">
      <c r="A3292" s="25" t="s">
        <v>6603</v>
      </c>
      <c r="B3292" s="25"/>
      <c r="C3292" s="26" t="s">
        <v>6604</v>
      </c>
      <c r="D3292" s="27" t="s">
        <v>21</v>
      </c>
      <c r="E3292" s="28">
        <v>455.04</v>
      </c>
      <c r="F3292" s="28">
        <v>20.74</v>
      </c>
      <c r="G3292" s="28">
        <v>475.78</v>
      </c>
      <c r="H3292" s="2">
        <v>9</v>
      </c>
    </row>
    <row r="3293" spans="1:8" ht="30" x14ac:dyDescent="0.2">
      <c r="A3293" s="25" t="s">
        <v>6605</v>
      </c>
      <c r="B3293" s="25"/>
      <c r="C3293" s="26" t="s">
        <v>6606</v>
      </c>
      <c r="D3293" s="27" t="s">
        <v>21</v>
      </c>
      <c r="E3293" s="28">
        <v>635.39</v>
      </c>
      <c r="F3293" s="28">
        <v>20.74</v>
      </c>
      <c r="G3293" s="28">
        <v>656.13</v>
      </c>
      <c r="H3293" s="2">
        <v>9</v>
      </c>
    </row>
    <row r="3294" spans="1:8" ht="30" x14ac:dyDescent="0.2">
      <c r="A3294" s="25" t="s">
        <v>6607</v>
      </c>
      <c r="B3294" s="25"/>
      <c r="C3294" s="26" t="s">
        <v>6608</v>
      </c>
      <c r="D3294" s="27" t="s">
        <v>21</v>
      </c>
      <c r="E3294" s="28">
        <v>240.42</v>
      </c>
      <c r="F3294" s="28">
        <v>16.59</v>
      </c>
      <c r="G3294" s="28">
        <v>257.01</v>
      </c>
      <c r="H3294" s="2">
        <v>9</v>
      </c>
    </row>
    <row r="3295" spans="1:8" ht="30" x14ac:dyDescent="0.2">
      <c r="A3295" s="25" t="s">
        <v>6609</v>
      </c>
      <c r="B3295" s="25"/>
      <c r="C3295" s="26" t="s">
        <v>6610</v>
      </c>
      <c r="D3295" s="27" t="s">
        <v>21</v>
      </c>
      <c r="E3295" s="28">
        <v>277.49</v>
      </c>
      <c r="F3295" s="28">
        <v>16.59</v>
      </c>
      <c r="G3295" s="28">
        <v>294.08</v>
      </c>
      <c r="H3295" s="2">
        <v>9</v>
      </c>
    </row>
    <row r="3296" spans="1:8" ht="30" x14ac:dyDescent="0.2">
      <c r="A3296" s="25" t="s">
        <v>6611</v>
      </c>
      <c r="B3296" s="25"/>
      <c r="C3296" s="26" t="s">
        <v>6612</v>
      </c>
      <c r="D3296" s="27" t="s">
        <v>21</v>
      </c>
      <c r="E3296" s="28">
        <v>304.45999999999998</v>
      </c>
      <c r="F3296" s="28">
        <v>16.59</v>
      </c>
      <c r="G3296" s="28">
        <v>321.05</v>
      </c>
      <c r="H3296" s="2">
        <v>9</v>
      </c>
    </row>
    <row r="3297" spans="1:8" ht="30" x14ac:dyDescent="0.2">
      <c r="A3297" s="25" t="s">
        <v>6613</v>
      </c>
      <c r="B3297" s="25"/>
      <c r="C3297" s="26" t="s">
        <v>6614</v>
      </c>
      <c r="D3297" s="27" t="s">
        <v>21</v>
      </c>
      <c r="E3297" s="28">
        <v>367.18</v>
      </c>
      <c r="F3297" s="28">
        <v>20.74</v>
      </c>
      <c r="G3297" s="28">
        <v>387.92</v>
      </c>
      <c r="H3297" s="2">
        <v>9</v>
      </c>
    </row>
    <row r="3298" spans="1:8" ht="30" x14ac:dyDescent="0.2">
      <c r="A3298" s="25" t="s">
        <v>6615</v>
      </c>
      <c r="B3298" s="25"/>
      <c r="C3298" s="26" t="s">
        <v>6616</v>
      </c>
      <c r="D3298" s="27" t="s">
        <v>21</v>
      </c>
      <c r="E3298" s="28">
        <v>388.67</v>
      </c>
      <c r="F3298" s="28">
        <v>20.74</v>
      </c>
      <c r="G3298" s="28">
        <v>409.41</v>
      </c>
      <c r="H3298" s="2">
        <v>9</v>
      </c>
    </row>
    <row r="3299" spans="1:8" ht="30" x14ac:dyDescent="0.2">
      <c r="A3299" s="25" t="s">
        <v>6617</v>
      </c>
      <c r="B3299" s="25"/>
      <c r="C3299" s="26" t="s">
        <v>6618</v>
      </c>
      <c r="D3299" s="27" t="s">
        <v>21</v>
      </c>
      <c r="E3299" s="28">
        <v>947.17</v>
      </c>
      <c r="F3299" s="28">
        <v>20.74</v>
      </c>
      <c r="G3299" s="28">
        <v>967.91</v>
      </c>
      <c r="H3299" s="2">
        <v>9</v>
      </c>
    </row>
    <row r="3300" spans="1:8" ht="30" x14ac:dyDescent="0.2">
      <c r="A3300" s="25" t="s">
        <v>6619</v>
      </c>
      <c r="B3300" s="25"/>
      <c r="C3300" s="26" t="s">
        <v>6620</v>
      </c>
      <c r="D3300" s="27" t="s">
        <v>21</v>
      </c>
      <c r="E3300" s="28">
        <v>228.21</v>
      </c>
      <c r="F3300" s="28">
        <v>20.74</v>
      </c>
      <c r="G3300" s="28">
        <v>248.95</v>
      </c>
      <c r="H3300" s="2">
        <v>9</v>
      </c>
    </row>
    <row r="3301" spans="1:8" ht="30" x14ac:dyDescent="0.2">
      <c r="A3301" s="25" t="s">
        <v>6621</v>
      </c>
      <c r="B3301" s="25"/>
      <c r="C3301" s="26" t="s">
        <v>6622</v>
      </c>
      <c r="D3301" s="27" t="s">
        <v>21</v>
      </c>
      <c r="E3301" s="28">
        <v>621.98</v>
      </c>
      <c r="F3301" s="28">
        <v>20.74</v>
      </c>
      <c r="G3301" s="28">
        <v>642.72</v>
      </c>
      <c r="H3301" s="2">
        <v>9</v>
      </c>
    </row>
    <row r="3302" spans="1:8" ht="30" x14ac:dyDescent="0.2">
      <c r="A3302" s="25" t="s">
        <v>6623</v>
      </c>
      <c r="B3302" s="25"/>
      <c r="C3302" s="26" t="s">
        <v>6624</v>
      </c>
      <c r="D3302" s="27" t="s">
        <v>21</v>
      </c>
      <c r="E3302" s="28">
        <v>157.44</v>
      </c>
      <c r="F3302" s="28">
        <v>16.59</v>
      </c>
      <c r="G3302" s="28">
        <v>174.03</v>
      </c>
      <c r="H3302" s="2">
        <v>9</v>
      </c>
    </row>
    <row r="3303" spans="1:8" ht="30" x14ac:dyDescent="0.2">
      <c r="A3303" s="25" t="s">
        <v>6625</v>
      </c>
      <c r="B3303" s="25"/>
      <c r="C3303" s="26" t="s">
        <v>6626</v>
      </c>
      <c r="D3303" s="27" t="s">
        <v>21</v>
      </c>
      <c r="E3303" s="28">
        <v>204.59</v>
      </c>
      <c r="F3303" s="28">
        <v>20.74</v>
      </c>
      <c r="G3303" s="28">
        <v>225.33</v>
      </c>
      <c r="H3303" s="2">
        <v>9</v>
      </c>
    </row>
    <row r="3304" spans="1:8" ht="30" x14ac:dyDescent="0.2">
      <c r="A3304" s="25" t="s">
        <v>6627</v>
      </c>
      <c r="B3304" s="25"/>
      <c r="C3304" s="26" t="s">
        <v>6628</v>
      </c>
      <c r="D3304" s="27" t="s">
        <v>21</v>
      </c>
      <c r="E3304" s="28">
        <v>265.89999999999998</v>
      </c>
      <c r="F3304" s="28">
        <v>20.74</v>
      </c>
      <c r="G3304" s="28">
        <v>286.64</v>
      </c>
      <c r="H3304" s="2">
        <v>9</v>
      </c>
    </row>
    <row r="3305" spans="1:8" ht="30" x14ac:dyDescent="0.2">
      <c r="A3305" s="25" t="s">
        <v>6629</v>
      </c>
      <c r="B3305" s="25"/>
      <c r="C3305" s="26" t="s">
        <v>6630</v>
      </c>
      <c r="D3305" s="27" t="s">
        <v>21</v>
      </c>
      <c r="E3305" s="28">
        <v>276.58</v>
      </c>
      <c r="F3305" s="28">
        <v>20.74</v>
      </c>
      <c r="G3305" s="28">
        <v>297.32</v>
      </c>
      <c r="H3305" s="2">
        <v>9</v>
      </c>
    </row>
    <row r="3306" spans="1:8" ht="30" x14ac:dyDescent="0.2">
      <c r="A3306" s="25" t="s">
        <v>6631</v>
      </c>
      <c r="B3306" s="25"/>
      <c r="C3306" s="26" t="s">
        <v>6632</v>
      </c>
      <c r="D3306" s="27" t="s">
        <v>21</v>
      </c>
      <c r="E3306" s="28">
        <v>624.66</v>
      </c>
      <c r="F3306" s="28">
        <v>20.74</v>
      </c>
      <c r="G3306" s="28">
        <v>645.4</v>
      </c>
      <c r="H3306" s="2">
        <v>9</v>
      </c>
    </row>
    <row r="3307" spans="1:8" ht="30" x14ac:dyDescent="0.2">
      <c r="A3307" s="25" t="s">
        <v>6633</v>
      </c>
      <c r="B3307" s="25"/>
      <c r="C3307" s="26" t="s">
        <v>6634</v>
      </c>
      <c r="D3307" s="27" t="s">
        <v>21</v>
      </c>
      <c r="E3307" s="28">
        <v>607.74</v>
      </c>
      <c r="F3307" s="28">
        <v>20.74</v>
      </c>
      <c r="G3307" s="28">
        <v>628.48</v>
      </c>
      <c r="H3307" s="2">
        <v>9</v>
      </c>
    </row>
    <row r="3308" spans="1:8" ht="30" x14ac:dyDescent="0.2">
      <c r="A3308" s="25" t="s">
        <v>6635</v>
      </c>
      <c r="B3308" s="25"/>
      <c r="C3308" s="26" t="s">
        <v>6636</v>
      </c>
      <c r="D3308" s="27" t="s">
        <v>21</v>
      </c>
      <c r="E3308" s="28">
        <v>544.23</v>
      </c>
      <c r="F3308" s="28">
        <v>20.74</v>
      </c>
      <c r="G3308" s="28">
        <v>564.97</v>
      </c>
      <c r="H3308" s="2">
        <v>9</v>
      </c>
    </row>
    <row r="3309" spans="1:8" ht="30" x14ac:dyDescent="0.2">
      <c r="A3309" s="25" t="s">
        <v>6637</v>
      </c>
      <c r="B3309" s="25"/>
      <c r="C3309" s="26" t="s">
        <v>6638</v>
      </c>
      <c r="D3309" s="27" t="s">
        <v>21</v>
      </c>
      <c r="E3309" s="28">
        <v>660.3</v>
      </c>
      <c r="F3309" s="28">
        <v>20.74</v>
      </c>
      <c r="G3309" s="28">
        <v>681.04</v>
      </c>
      <c r="H3309" s="2">
        <v>9</v>
      </c>
    </row>
    <row r="3310" spans="1:8" ht="30" x14ac:dyDescent="0.2">
      <c r="A3310" s="25" t="s">
        <v>6639</v>
      </c>
      <c r="B3310" s="25"/>
      <c r="C3310" s="26" t="s">
        <v>6640</v>
      </c>
      <c r="D3310" s="27" t="s">
        <v>21</v>
      </c>
      <c r="E3310" s="28">
        <v>660.55</v>
      </c>
      <c r="F3310" s="28">
        <v>20.74</v>
      </c>
      <c r="G3310" s="28">
        <v>681.29</v>
      </c>
      <c r="H3310" s="2">
        <v>9</v>
      </c>
    </row>
    <row r="3311" spans="1:8" ht="30" x14ac:dyDescent="0.2">
      <c r="A3311" s="25" t="s">
        <v>6641</v>
      </c>
      <c r="B3311" s="25"/>
      <c r="C3311" s="26" t="s">
        <v>6642</v>
      </c>
      <c r="D3311" s="27" t="s">
        <v>21</v>
      </c>
      <c r="E3311" s="28">
        <v>1269.98</v>
      </c>
      <c r="F3311" s="28">
        <v>20.74</v>
      </c>
      <c r="G3311" s="28">
        <v>1290.72</v>
      </c>
      <c r="H3311" s="2">
        <v>9</v>
      </c>
    </row>
    <row r="3312" spans="1:8" ht="30" x14ac:dyDescent="0.2">
      <c r="A3312" s="25" t="s">
        <v>6643</v>
      </c>
      <c r="B3312" s="25"/>
      <c r="C3312" s="26" t="s">
        <v>6644</v>
      </c>
      <c r="D3312" s="27" t="s">
        <v>21</v>
      </c>
      <c r="E3312" s="28">
        <v>547.74</v>
      </c>
      <c r="F3312" s="28">
        <v>16.59</v>
      </c>
      <c r="G3312" s="28">
        <v>564.33000000000004</v>
      </c>
      <c r="H3312" s="2">
        <v>9</v>
      </c>
    </row>
    <row r="3313" spans="1:8" ht="30" x14ac:dyDescent="0.2">
      <c r="A3313" s="25" t="s">
        <v>6645</v>
      </c>
      <c r="B3313" s="25"/>
      <c r="C3313" s="26" t="s">
        <v>6646</v>
      </c>
      <c r="D3313" s="27" t="s">
        <v>21</v>
      </c>
      <c r="E3313" s="28">
        <v>808.49</v>
      </c>
      <c r="F3313" s="28">
        <v>20.74</v>
      </c>
      <c r="G3313" s="28">
        <v>829.23</v>
      </c>
      <c r="H3313" s="2">
        <v>9</v>
      </c>
    </row>
    <row r="3314" spans="1:8" ht="30" x14ac:dyDescent="0.2">
      <c r="A3314" s="25" t="s">
        <v>6647</v>
      </c>
      <c r="B3314" s="25"/>
      <c r="C3314" s="26" t="s">
        <v>6648</v>
      </c>
      <c r="D3314" s="27" t="s">
        <v>21</v>
      </c>
      <c r="E3314" s="28">
        <v>1184.3</v>
      </c>
      <c r="F3314" s="28">
        <v>20.74</v>
      </c>
      <c r="G3314" s="28">
        <v>1205.04</v>
      </c>
      <c r="H3314" s="2">
        <v>9</v>
      </c>
    </row>
    <row r="3315" spans="1:8" ht="30" x14ac:dyDescent="0.2">
      <c r="A3315" s="25" t="s">
        <v>6649</v>
      </c>
      <c r="B3315" s="25"/>
      <c r="C3315" s="26" t="s">
        <v>6650</v>
      </c>
      <c r="D3315" s="27" t="s">
        <v>21</v>
      </c>
      <c r="E3315" s="28">
        <v>1570.72</v>
      </c>
      <c r="F3315" s="28">
        <v>20.74</v>
      </c>
      <c r="G3315" s="28">
        <v>1591.46</v>
      </c>
      <c r="H3315" s="2">
        <v>9</v>
      </c>
    </row>
    <row r="3316" spans="1:8" ht="30" x14ac:dyDescent="0.2">
      <c r="A3316" s="25" t="s">
        <v>6651</v>
      </c>
      <c r="B3316" s="25"/>
      <c r="C3316" s="26" t="s">
        <v>6652</v>
      </c>
      <c r="D3316" s="27" t="s">
        <v>21</v>
      </c>
      <c r="E3316" s="28">
        <v>3062.03</v>
      </c>
      <c r="F3316" s="28">
        <v>20.74</v>
      </c>
      <c r="G3316" s="28">
        <v>3082.77</v>
      </c>
      <c r="H3316" s="2">
        <v>9</v>
      </c>
    </row>
    <row r="3317" spans="1:8" ht="45" x14ac:dyDescent="0.2">
      <c r="A3317" s="25" t="s">
        <v>6653</v>
      </c>
      <c r="B3317" s="25"/>
      <c r="C3317" s="26" t="s">
        <v>6654</v>
      </c>
      <c r="D3317" s="27" t="s">
        <v>21</v>
      </c>
      <c r="E3317" s="28">
        <v>376.83</v>
      </c>
      <c r="F3317" s="28">
        <v>16.59</v>
      </c>
      <c r="G3317" s="28">
        <v>393.42</v>
      </c>
      <c r="H3317" s="2">
        <v>9</v>
      </c>
    </row>
    <row r="3318" spans="1:8" ht="45" x14ac:dyDescent="0.2">
      <c r="A3318" s="25" t="s">
        <v>6655</v>
      </c>
      <c r="B3318" s="25"/>
      <c r="C3318" s="26" t="s">
        <v>6656</v>
      </c>
      <c r="D3318" s="27" t="s">
        <v>21</v>
      </c>
      <c r="E3318" s="28">
        <v>385.27</v>
      </c>
      <c r="F3318" s="28">
        <v>16.59</v>
      </c>
      <c r="G3318" s="28">
        <v>401.86</v>
      </c>
      <c r="H3318" s="2">
        <v>9</v>
      </c>
    </row>
    <row r="3319" spans="1:8" ht="45" x14ac:dyDescent="0.2">
      <c r="A3319" s="25" t="s">
        <v>6657</v>
      </c>
      <c r="B3319" s="25"/>
      <c r="C3319" s="26" t="s">
        <v>6658</v>
      </c>
      <c r="D3319" s="27" t="s">
        <v>21</v>
      </c>
      <c r="E3319" s="28">
        <v>634.66</v>
      </c>
      <c r="F3319" s="28">
        <v>20.74</v>
      </c>
      <c r="G3319" s="28">
        <v>655.4</v>
      </c>
      <c r="H3319" s="2">
        <v>9</v>
      </c>
    </row>
    <row r="3320" spans="1:8" ht="45" x14ac:dyDescent="0.2">
      <c r="A3320" s="25" t="s">
        <v>6659</v>
      </c>
      <c r="B3320" s="25"/>
      <c r="C3320" s="26" t="s">
        <v>6660</v>
      </c>
      <c r="D3320" s="27" t="s">
        <v>21</v>
      </c>
      <c r="E3320" s="28">
        <v>530.45000000000005</v>
      </c>
      <c r="F3320" s="28">
        <v>20.74</v>
      </c>
      <c r="G3320" s="28">
        <v>551.19000000000005</v>
      </c>
      <c r="H3320" s="2">
        <v>9</v>
      </c>
    </row>
    <row r="3321" spans="1:8" ht="45" x14ac:dyDescent="0.2">
      <c r="A3321" s="25" t="s">
        <v>6661</v>
      </c>
      <c r="B3321" s="25"/>
      <c r="C3321" s="26" t="s">
        <v>6662</v>
      </c>
      <c r="D3321" s="27" t="s">
        <v>21</v>
      </c>
      <c r="E3321" s="28">
        <v>601.58000000000004</v>
      </c>
      <c r="F3321" s="28">
        <v>20.74</v>
      </c>
      <c r="G3321" s="28">
        <v>622.32000000000005</v>
      </c>
      <c r="H3321" s="2">
        <v>9</v>
      </c>
    </row>
    <row r="3322" spans="1:8" ht="30" x14ac:dyDescent="0.2">
      <c r="A3322" s="25" t="s">
        <v>6663</v>
      </c>
      <c r="B3322" s="25"/>
      <c r="C3322" s="26" t="s">
        <v>6664</v>
      </c>
      <c r="D3322" s="27" t="s">
        <v>21</v>
      </c>
      <c r="E3322" s="28">
        <v>345.72</v>
      </c>
      <c r="F3322" s="28">
        <v>20.74</v>
      </c>
      <c r="G3322" s="28">
        <v>366.46</v>
      </c>
      <c r="H3322" s="2">
        <v>9</v>
      </c>
    </row>
    <row r="3323" spans="1:8" ht="30" x14ac:dyDescent="0.2">
      <c r="A3323" s="25" t="s">
        <v>6665</v>
      </c>
      <c r="B3323" s="25"/>
      <c r="C3323" s="26" t="s">
        <v>6666</v>
      </c>
      <c r="D3323" s="27" t="s">
        <v>21</v>
      </c>
      <c r="E3323" s="28">
        <v>723.45</v>
      </c>
      <c r="F3323" s="28">
        <v>20.74</v>
      </c>
      <c r="G3323" s="28">
        <v>744.19</v>
      </c>
      <c r="H3323" s="2">
        <v>9</v>
      </c>
    </row>
    <row r="3324" spans="1:8" ht="30" x14ac:dyDescent="0.2">
      <c r="A3324" s="25" t="s">
        <v>6667</v>
      </c>
      <c r="B3324" s="25"/>
      <c r="C3324" s="26" t="s">
        <v>6668</v>
      </c>
      <c r="D3324" s="27" t="s">
        <v>21</v>
      </c>
      <c r="E3324" s="28">
        <v>731.33</v>
      </c>
      <c r="F3324" s="28">
        <v>20.74</v>
      </c>
      <c r="G3324" s="28">
        <v>752.07</v>
      </c>
      <c r="H3324" s="2">
        <v>9</v>
      </c>
    </row>
    <row r="3325" spans="1:8" ht="30" x14ac:dyDescent="0.2">
      <c r="A3325" s="25" t="s">
        <v>6669</v>
      </c>
      <c r="B3325" s="25"/>
      <c r="C3325" s="26" t="s">
        <v>6670</v>
      </c>
      <c r="D3325" s="27" t="s">
        <v>21</v>
      </c>
      <c r="E3325" s="28">
        <v>1075.06</v>
      </c>
      <c r="F3325" s="28">
        <v>20.74</v>
      </c>
      <c r="G3325" s="28">
        <v>1095.8</v>
      </c>
      <c r="H3325" s="2">
        <v>9</v>
      </c>
    </row>
    <row r="3326" spans="1:8" ht="30" x14ac:dyDescent="0.2">
      <c r="A3326" s="25" t="s">
        <v>6671</v>
      </c>
      <c r="B3326" s="25"/>
      <c r="C3326" s="26" t="s">
        <v>6672</v>
      </c>
      <c r="D3326" s="27" t="s">
        <v>21</v>
      </c>
      <c r="E3326" s="28">
        <v>1966.94</v>
      </c>
      <c r="F3326" s="28">
        <v>20.74</v>
      </c>
      <c r="G3326" s="28">
        <v>1987.68</v>
      </c>
      <c r="H3326" s="2">
        <v>9</v>
      </c>
    </row>
    <row r="3327" spans="1:8" ht="30" x14ac:dyDescent="0.2">
      <c r="A3327" s="25" t="s">
        <v>6673</v>
      </c>
      <c r="B3327" s="25"/>
      <c r="C3327" s="26" t="s">
        <v>6674</v>
      </c>
      <c r="D3327" s="27" t="s">
        <v>21</v>
      </c>
      <c r="E3327" s="28">
        <v>3592.19</v>
      </c>
      <c r="F3327" s="28">
        <v>20.74</v>
      </c>
      <c r="G3327" s="28">
        <v>3612.93</v>
      </c>
      <c r="H3327" s="2">
        <v>9</v>
      </c>
    </row>
    <row r="3328" spans="1:8" ht="30" x14ac:dyDescent="0.2">
      <c r="A3328" s="25" t="s">
        <v>6675</v>
      </c>
      <c r="B3328" s="25"/>
      <c r="C3328" s="26" t="s">
        <v>6676</v>
      </c>
      <c r="D3328" s="27"/>
      <c r="E3328" s="28"/>
      <c r="F3328" s="28"/>
      <c r="G3328" s="28"/>
      <c r="H3328" s="2">
        <v>5</v>
      </c>
    </row>
    <row r="3329" spans="1:8" ht="30" x14ac:dyDescent="0.2">
      <c r="A3329" s="25" t="s">
        <v>6677</v>
      </c>
      <c r="B3329" s="25"/>
      <c r="C3329" s="26" t="s">
        <v>6678</v>
      </c>
      <c r="D3329" s="27" t="s">
        <v>131</v>
      </c>
      <c r="E3329" s="28">
        <v>10.16</v>
      </c>
      <c r="F3329" s="28">
        <v>6.84</v>
      </c>
      <c r="G3329" s="28">
        <v>17</v>
      </c>
      <c r="H3329" s="2">
        <v>9</v>
      </c>
    </row>
    <row r="3330" spans="1:8" ht="30" x14ac:dyDescent="0.2">
      <c r="A3330" s="25" t="s">
        <v>6679</v>
      </c>
      <c r="B3330" s="25"/>
      <c r="C3330" s="26" t="s">
        <v>6680</v>
      </c>
      <c r="D3330" s="27" t="s">
        <v>131</v>
      </c>
      <c r="E3330" s="28">
        <v>13.65</v>
      </c>
      <c r="F3330" s="28">
        <v>6.84</v>
      </c>
      <c r="G3330" s="28">
        <v>20.49</v>
      </c>
      <c r="H3330" s="2">
        <v>9</v>
      </c>
    </row>
    <row r="3331" spans="1:8" ht="30" x14ac:dyDescent="0.2">
      <c r="A3331" s="25" t="s">
        <v>6681</v>
      </c>
      <c r="B3331" s="25"/>
      <c r="C3331" s="26" t="s">
        <v>6682</v>
      </c>
      <c r="D3331" s="27" t="s">
        <v>131</v>
      </c>
      <c r="E3331" s="28">
        <v>16.5</v>
      </c>
      <c r="F3331" s="28">
        <v>6.84</v>
      </c>
      <c r="G3331" s="28">
        <v>23.34</v>
      </c>
      <c r="H3331" s="2">
        <v>9</v>
      </c>
    </row>
    <row r="3332" spans="1:8" ht="30" x14ac:dyDescent="0.2">
      <c r="A3332" s="25" t="s">
        <v>6683</v>
      </c>
      <c r="B3332" s="25"/>
      <c r="C3332" s="26" t="s">
        <v>6684</v>
      </c>
      <c r="D3332" s="27" t="s">
        <v>131</v>
      </c>
      <c r="E3332" s="28">
        <v>21.39</v>
      </c>
      <c r="F3332" s="28">
        <v>10.37</v>
      </c>
      <c r="G3332" s="28">
        <v>31.76</v>
      </c>
      <c r="H3332" s="2">
        <v>9</v>
      </c>
    </row>
    <row r="3333" spans="1:8" ht="30" x14ac:dyDescent="0.2">
      <c r="A3333" s="25" t="s">
        <v>6685</v>
      </c>
      <c r="B3333" s="25"/>
      <c r="C3333" s="26" t="s">
        <v>6686</v>
      </c>
      <c r="D3333" s="27" t="s">
        <v>131</v>
      </c>
      <c r="E3333" s="28">
        <v>29.02</v>
      </c>
      <c r="F3333" s="28">
        <v>10.37</v>
      </c>
      <c r="G3333" s="28">
        <v>39.39</v>
      </c>
      <c r="H3333" s="2">
        <v>9</v>
      </c>
    </row>
    <row r="3334" spans="1:8" ht="30" x14ac:dyDescent="0.2">
      <c r="A3334" s="25" t="s">
        <v>6687</v>
      </c>
      <c r="B3334" s="25"/>
      <c r="C3334" s="26" t="s">
        <v>6688</v>
      </c>
      <c r="D3334" s="27" t="s">
        <v>131</v>
      </c>
      <c r="E3334" s="28">
        <v>37.659999999999997</v>
      </c>
      <c r="F3334" s="28">
        <v>10.37</v>
      </c>
      <c r="G3334" s="28">
        <v>48.03</v>
      </c>
      <c r="H3334" s="2">
        <v>9</v>
      </c>
    </row>
    <row r="3335" spans="1:8" ht="30" x14ac:dyDescent="0.2">
      <c r="A3335" s="25" t="s">
        <v>6689</v>
      </c>
      <c r="B3335" s="25"/>
      <c r="C3335" s="26" t="s">
        <v>6690</v>
      </c>
      <c r="D3335" s="27" t="s">
        <v>131</v>
      </c>
      <c r="E3335" s="28">
        <v>42.36</v>
      </c>
      <c r="F3335" s="28">
        <v>10.37</v>
      </c>
      <c r="G3335" s="28">
        <v>52.73</v>
      </c>
      <c r="H3335" s="2">
        <v>9</v>
      </c>
    </row>
    <row r="3336" spans="1:8" ht="30" x14ac:dyDescent="0.2">
      <c r="A3336" s="25" t="s">
        <v>6691</v>
      </c>
      <c r="B3336" s="25"/>
      <c r="C3336" s="26" t="s">
        <v>6692</v>
      </c>
      <c r="D3336" s="27"/>
      <c r="E3336" s="28"/>
      <c r="F3336" s="28"/>
      <c r="G3336" s="28"/>
      <c r="H3336" s="2">
        <v>5</v>
      </c>
    </row>
    <row r="3337" spans="1:8" ht="30" x14ac:dyDescent="0.2">
      <c r="A3337" s="25" t="s">
        <v>6693</v>
      </c>
      <c r="B3337" s="25"/>
      <c r="C3337" s="26" t="s">
        <v>6694</v>
      </c>
      <c r="D3337" s="27" t="s">
        <v>131</v>
      </c>
      <c r="E3337" s="28">
        <v>50.84</v>
      </c>
      <c r="F3337" s="28">
        <v>14.93</v>
      </c>
      <c r="G3337" s="28">
        <v>65.77</v>
      </c>
      <c r="H3337" s="2">
        <v>9</v>
      </c>
    </row>
    <row r="3338" spans="1:8" ht="30" x14ac:dyDescent="0.2">
      <c r="A3338" s="25" t="s">
        <v>6695</v>
      </c>
      <c r="B3338" s="25"/>
      <c r="C3338" s="26" t="s">
        <v>6696</v>
      </c>
      <c r="D3338" s="27" t="s">
        <v>131</v>
      </c>
      <c r="E3338" s="28">
        <v>71.16</v>
      </c>
      <c r="F3338" s="28">
        <v>14.93</v>
      </c>
      <c r="G3338" s="28">
        <v>86.09</v>
      </c>
      <c r="H3338" s="2">
        <v>9</v>
      </c>
    </row>
    <row r="3339" spans="1:8" ht="30" x14ac:dyDescent="0.2">
      <c r="A3339" s="25" t="s">
        <v>6697</v>
      </c>
      <c r="B3339" s="25"/>
      <c r="C3339" s="26" t="s">
        <v>6698</v>
      </c>
      <c r="D3339" s="27" t="s">
        <v>131</v>
      </c>
      <c r="E3339" s="28">
        <v>92.51</v>
      </c>
      <c r="F3339" s="28">
        <v>14.93</v>
      </c>
      <c r="G3339" s="28">
        <v>107.44</v>
      </c>
      <c r="H3339" s="2">
        <v>9</v>
      </c>
    </row>
    <row r="3340" spans="1:8" ht="30" x14ac:dyDescent="0.2">
      <c r="A3340" s="25" t="s">
        <v>6699</v>
      </c>
      <c r="B3340" s="25"/>
      <c r="C3340" s="26" t="s">
        <v>6700</v>
      </c>
      <c r="D3340" s="27" t="s">
        <v>131</v>
      </c>
      <c r="E3340" s="28">
        <v>108.87</v>
      </c>
      <c r="F3340" s="28">
        <v>14.93</v>
      </c>
      <c r="G3340" s="28">
        <v>123.8</v>
      </c>
      <c r="H3340" s="2">
        <v>9</v>
      </c>
    </row>
    <row r="3341" spans="1:8" ht="30" x14ac:dyDescent="0.2">
      <c r="A3341" s="25" t="s">
        <v>6701</v>
      </c>
      <c r="B3341" s="25"/>
      <c r="C3341" s="26" t="s">
        <v>6702</v>
      </c>
      <c r="D3341" s="27" t="s">
        <v>131</v>
      </c>
      <c r="E3341" s="28">
        <v>135.58000000000001</v>
      </c>
      <c r="F3341" s="28">
        <v>14.93</v>
      </c>
      <c r="G3341" s="28">
        <v>150.51</v>
      </c>
      <c r="H3341" s="2">
        <v>9</v>
      </c>
    </row>
    <row r="3342" spans="1:8" ht="30" x14ac:dyDescent="0.2">
      <c r="A3342" s="25" t="s">
        <v>6703</v>
      </c>
      <c r="B3342" s="25"/>
      <c r="C3342" s="26" t="s">
        <v>6704</v>
      </c>
      <c r="D3342" s="27" t="s">
        <v>131</v>
      </c>
      <c r="E3342" s="28">
        <v>155.65</v>
      </c>
      <c r="F3342" s="28">
        <v>14.93</v>
      </c>
      <c r="G3342" s="28">
        <v>170.58</v>
      </c>
      <c r="H3342" s="2">
        <v>9</v>
      </c>
    </row>
    <row r="3343" spans="1:8" ht="30" x14ac:dyDescent="0.2">
      <c r="A3343" s="25" t="s">
        <v>6705</v>
      </c>
      <c r="B3343" s="25"/>
      <c r="C3343" s="26" t="s">
        <v>6706</v>
      </c>
      <c r="D3343" s="27" t="s">
        <v>131</v>
      </c>
      <c r="E3343" s="28">
        <v>176.04</v>
      </c>
      <c r="F3343" s="28">
        <v>14.93</v>
      </c>
      <c r="G3343" s="28">
        <v>190.97</v>
      </c>
      <c r="H3343" s="2">
        <v>9</v>
      </c>
    </row>
    <row r="3344" spans="1:8" ht="30" x14ac:dyDescent="0.2">
      <c r="A3344" s="25" t="s">
        <v>6707</v>
      </c>
      <c r="B3344" s="25"/>
      <c r="C3344" s="26" t="s">
        <v>6708</v>
      </c>
      <c r="D3344" s="27" t="s">
        <v>131</v>
      </c>
      <c r="E3344" s="28">
        <v>205.07</v>
      </c>
      <c r="F3344" s="28">
        <v>14.93</v>
      </c>
      <c r="G3344" s="28">
        <v>220</v>
      </c>
      <c r="H3344" s="2">
        <v>9</v>
      </c>
    </row>
    <row r="3345" spans="1:8" ht="30" x14ac:dyDescent="0.2">
      <c r="A3345" s="25" t="s">
        <v>6709</v>
      </c>
      <c r="B3345" s="25"/>
      <c r="C3345" s="26" t="s">
        <v>6710</v>
      </c>
      <c r="D3345" s="27" t="s">
        <v>131</v>
      </c>
      <c r="E3345" s="28">
        <v>213.62</v>
      </c>
      <c r="F3345" s="28">
        <v>14.93</v>
      </c>
      <c r="G3345" s="28">
        <v>228.55</v>
      </c>
      <c r="H3345" s="2">
        <v>9</v>
      </c>
    </row>
    <row r="3346" spans="1:8" ht="30" x14ac:dyDescent="0.2">
      <c r="A3346" s="25" t="s">
        <v>6711</v>
      </c>
      <c r="B3346" s="25"/>
      <c r="C3346" s="26" t="s">
        <v>6712</v>
      </c>
      <c r="D3346" s="27" t="s">
        <v>131</v>
      </c>
      <c r="E3346" s="28">
        <v>238.68</v>
      </c>
      <c r="F3346" s="28">
        <v>14.93</v>
      </c>
      <c r="G3346" s="28">
        <v>253.61</v>
      </c>
      <c r="H3346" s="2">
        <v>9</v>
      </c>
    </row>
    <row r="3347" spans="1:8" ht="30" x14ac:dyDescent="0.2">
      <c r="A3347" s="25" t="s">
        <v>6713</v>
      </c>
      <c r="B3347" s="25"/>
      <c r="C3347" s="26" t="s">
        <v>6714</v>
      </c>
      <c r="D3347" s="27" t="s">
        <v>131</v>
      </c>
      <c r="E3347" s="28">
        <v>258.31</v>
      </c>
      <c r="F3347" s="28">
        <v>14.93</v>
      </c>
      <c r="G3347" s="28">
        <v>273.24</v>
      </c>
      <c r="H3347" s="2">
        <v>9</v>
      </c>
    </row>
    <row r="3348" spans="1:8" ht="15" x14ac:dyDescent="0.2">
      <c r="A3348" s="25" t="s">
        <v>6715</v>
      </c>
      <c r="B3348" s="25"/>
      <c r="C3348" s="26" t="s">
        <v>6716</v>
      </c>
      <c r="D3348" s="27"/>
      <c r="E3348" s="28"/>
      <c r="F3348" s="28"/>
      <c r="G3348" s="28"/>
      <c r="H3348" s="2">
        <v>5</v>
      </c>
    </row>
    <row r="3349" spans="1:8" ht="45" x14ac:dyDescent="0.2">
      <c r="A3349" s="25" t="s">
        <v>6717</v>
      </c>
      <c r="B3349" s="25"/>
      <c r="C3349" s="26" t="s">
        <v>6718</v>
      </c>
      <c r="D3349" s="27" t="s">
        <v>131</v>
      </c>
      <c r="E3349" s="28">
        <v>46.88</v>
      </c>
      <c r="F3349" s="28">
        <v>14.59</v>
      </c>
      <c r="G3349" s="28">
        <v>61.47</v>
      </c>
      <c r="H3349" s="2">
        <v>9</v>
      </c>
    </row>
    <row r="3350" spans="1:8" ht="45" x14ac:dyDescent="0.2">
      <c r="A3350" s="25" t="s">
        <v>6719</v>
      </c>
      <c r="B3350" s="25"/>
      <c r="C3350" s="26" t="s">
        <v>6720</v>
      </c>
      <c r="D3350" s="27" t="s">
        <v>131</v>
      </c>
      <c r="E3350" s="28">
        <v>55.92</v>
      </c>
      <c r="F3350" s="28">
        <v>14.59</v>
      </c>
      <c r="G3350" s="28">
        <v>70.510000000000005</v>
      </c>
      <c r="H3350" s="2">
        <v>9</v>
      </c>
    </row>
    <row r="3351" spans="1:8" ht="45" x14ac:dyDescent="0.2">
      <c r="A3351" s="25" t="s">
        <v>6721</v>
      </c>
      <c r="B3351" s="25"/>
      <c r="C3351" s="26" t="s">
        <v>6722</v>
      </c>
      <c r="D3351" s="27" t="s">
        <v>131</v>
      </c>
      <c r="E3351" s="28">
        <v>62.2</v>
      </c>
      <c r="F3351" s="28">
        <v>14.59</v>
      </c>
      <c r="G3351" s="28">
        <v>76.790000000000006</v>
      </c>
      <c r="H3351" s="2">
        <v>9</v>
      </c>
    </row>
    <row r="3352" spans="1:8" ht="45" x14ac:dyDescent="0.2">
      <c r="A3352" s="25" t="s">
        <v>6723</v>
      </c>
      <c r="B3352" s="25"/>
      <c r="C3352" s="26" t="s">
        <v>6724</v>
      </c>
      <c r="D3352" s="27" t="s">
        <v>131</v>
      </c>
      <c r="E3352" s="28">
        <v>127.3</v>
      </c>
      <c r="F3352" s="28">
        <v>21.88</v>
      </c>
      <c r="G3352" s="28">
        <v>149.18</v>
      </c>
      <c r="H3352" s="2">
        <v>9</v>
      </c>
    </row>
    <row r="3353" spans="1:8" ht="30" x14ac:dyDescent="0.2">
      <c r="A3353" s="25" t="s">
        <v>6725</v>
      </c>
      <c r="B3353" s="25"/>
      <c r="C3353" s="26" t="s">
        <v>6726</v>
      </c>
      <c r="D3353" s="27" t="s">
        <v>21</v>
      </c>
      <c r="E3353" s="28">
        <v>13.68</v>
      </c>
      <c r="F3353" s="28">
        <v>9.5399999999999991</v>
      </c>
      <c r="G3353" s="28">
        <v>23.22</v>
      </c>
      <c r="H3353" s="2">
        <v>9</v>
      </c>
    </row>
    <row r="3354" spans="1:8" ht="30" x14ac:dyDescent="0.2">
      <c r="A3354" s="25" t="s">
        <v>6727</v>
      </c>
      <c r="B3354" s="25"/>
      <c r="C3354" s="26" t="s">
        <v>6728</v>
      </c>
      <c r="D3354" s="27" t="s">
        <v>21</v>
      </c>
      <c r="E3354" s="28">
        <v>19.829999999999998</v>
      </c>
      <c r="F3354" s="28">
        <v>9.5399999999999991</v>
      </c>
      <c r="G3354" s="28">
        <v>29.37</v>
      </c>
      <c r="H3354" s="2">
        <v>9</v>
      </c>
    </row>
    <row r="3355" spans="1:8" ht="30" x14ac:dyDescent="0.2">
      <c r="A3355" s="25" t="s">
        <v>6729</v>
      </c>
      <c r="B3355" s="25"/>
      <c r="C3355" s="26" t="s">
        <v>6730</v>
      </c>
      <c r="D3355" s="27" t="s">
        <v>21</v>
      </c>
      <c r="E3355" s="28">
        <v>20.66</v>
      </c>
      <c r="F3355" s="28">
        <v>14.51</v>
      </c>
      <c r="G3355" s="28">
        <v>35.17</v>
      </c>
      <c r="H3355" s="2">
        <v>9</v>
      </c>
    </row>
    <row r="3356" spans="1:8" ht="30" x14ac:dyDescent="0.2">
      <c r="A3356" s="25" t="s">
        <v>6731</v>
      </c>
      <c r="B3356" s="25"/>
      <c r="C3356" s="26" t="s">
        <v>6732</v>
      </c>
      <c r="D3356" s="27" t="s">
        <v>21</v>
      </c>
      <c r="E3356" s="28">
        <v>20.97</v>
      </c>
      <c r="F3356" s="28">
        <v>16.59</v>
      </c>
      <c r="G3356" s="28">
        <v>37.56</v>
      </c>
      <c r="H3356" s="2">
        <v>9</v>
      </c>
    </row>
    <row r="3357" spans="1:8" ht="30" x14ac:dyDescent="0.2">
      <c r="A3357" s="25" t="s">
        <v>6733</v>
      </c>
      <c r="B3357" s="25"/>
      <c r="C3357" s="26" t="s">
        <v>6734</v>
      </c>
      <c r="D3357" s="27" t="s">
        <v>21</v>
      </c>
      <c r="E3357" s="28">
        <v>14.12</v>
      </c>
      <c r="F3357" s="28">
        <v>9.5399999999999991</v>
      </c>
      <c r="G3357" s="28">
        <v>23.66</v>
      </c>
      <c r="H3357" s="2">
        <v>9</v>
      </c>
    </row>
    <row r="3358" spans="1:8" ht="30" x14ac:dyDescent="0.2">
      <c r="A3358" s="25" t="s">
        <v>6735</v>
      </c>
      <c r="B3358" s="25"/>
      <c r="C3358" s="26" t="s">
        <v>6736</v>
      </c>
      <c r="D3358" s="27" t="s">
        <v>21</v>
      </c>
      <c r="E3358" s="28">
        <v>18.690000000000001</v>
      </c>
      <c r="F3358" s="28">
        <v>9.5399999999999991</v>
      </c>
      <c r="G3358" s="28">
        <v>28.23</v>
      </c>
      <c r="H3358" s="2">
        <v>9</v>
      </c>
    </row>
    <row r="3359" spans="1:8" ht="30" x14ac:dyDescent="0.2">
      <c r="A3359" s="25" t="s">
        <v>6737</v>
      </c>
      <c r="B3359" s="25"/>
      <c r="C3359" s="26" t="s">
        <v>6738</v>
      </c>
      <c r="D3359" s="27" t="s">
        <v>21</v>
      </c>
      <c r="E3359" s="28">
        <v>22.57</v>
      </c>
      <c r="F3359" s="28">
        <v>14.51</v>
      </c>
      <c r="G3359" s="28">
        <v>37.08</v>
      </c>
      <c r="H3359" s="2">
        <v>9</v>
      </c>
    </row>
    <row r="3360" spans="1:8" ht="30" x14ac:dyDescent="0.2">
      <c r="A3360" s="25" t="s">
        <v>6739</v>
      </c>
      <c r="B3360" s="25"/>
      <c r="C3360" s="26" t="s">
        <v>6740</v>
      </c>
      <c r="D3360" s="27" t="s">
        <v>21</v>
      </c>
      <c r="E3360" s="28">
        <v>55.81</v>
      </c>
      <c r="F3360" s="28">
        <v>16.59</v>
      </c>
      <c r="G3360" s="28">
        <v>72.400000000000006</v>
      </c>
      <c r="H3360" s="2">
        <v>9</v>
      </c>
    </row>
    <row r="3361" spans="1:8" ht="30" x14ac:dyDescent="0.2">
      <c r="A3361" s="25" t="s">
        <v>6741</v>
      </c>
      <c r="B3361" s="25"/>
      <c r="C3361" s="26" t="s">
        <v>6742</v>
      </c>
      <c r="D3361" s="27" t="s">
        <v>21</v>
      </c>
      <c r="E3361" s="28">
        <v>16.98</v>
      </c>
      <c r="F3361" s="28">
        <v>9.5399999999999991</v>
      </c>
      <c r="G3361" s="28">
        <v>26.52</v>
      </c>
      <c r="H3361" s="2">
        <v>9</v>
      </c>
    </row>
    <row r="3362" spans="1:8" ht="30" x14ac:dyDescent="0.2">
      <c r="A3362" s="25" t="s">
        <v>6743</v>
      </c>
      <c r="B3362" s="25"/>
      <c r="C3362" s="26" t="s">
        <v>6744</v>
      </c>
      <c r="D3362" s="27" t="s">
        <v>21</v>
      </c>
      <c r="E3362" s="28">
        <v>20.36</v>
      </c>
      <c r="F3362" s="28">
        <v>9.5399999999999991</v>
      </c>
      <c r="G3362" s="28">
        <v>29.9</v>
      </c>
      <c r="H3362" s="2">
        <v>9</v>
      </c>
    </row>
    <row r="3363" spans="1:8" ht="30" x14ac:dyDescent="0.2">
      <c r="A3363" s="25" t="s">
        <v>6745</v>
      </c>
      <c r="B3363" s="25"/>
      <c r="C3363" s="26" t="s">
        <v>6746</v>
      </c>
      <c r="D3363" s="27" t="s">
        <v>21</v>
      </c>
      <c r="E3363" s="28">
        <v>25.14</v>
      </c>
      <c r="F3363" s="28">
        <v>14.51</v>
      </c>
      <c r="G3363" s="28">
        <v>39.65</v>
      </c>
      <c r="H3363" s="2">
        <v>9</v>
      </c>
    </row>
    <row r="3364" spans="1:8" ht="30" x14ac:dyDescent="0.2">
      <c r="A3364" s="25" t="s">
        <v>6747</v>
      </c>
      <c r="B3364" s="25"/>
      <c r="C3364" s="26" t="s">
        <v>6748</v>
      </c>
      <c r="D3364" s="27" t="s">
        <v>21</v>
      </c>
      <c r="E3364" s="28">
        <v>39.159999999999997</v>
      </c>
      <c r="F3364" s="28">
        <v>16.59</v>
      </c>
      <c r="G3364" s="28">
        <v>55.75</v>
      </c>
      <c r="H3364" s="2">
        <v>9</v>
      </c>
    </row>
    <row r="3365" spans="1:8" ht="30" x14ac:dyDescent="0.2">
      <c r="A3365" s="25" t="s">
        <v>6749</v>
      </c>
      <c r="B3365" s="25"/>
      <c r="C3365" s="26" t="s">
        <v>6750</v>
      </c>
      <c r="D3365" s="27" t="s">
        <v>21</v>
      </c>
      <c r="E3365" s="28">
        <v>11.48</v>
      </c>
      <c r="F3365" s="28">
        <v>9.5399999999999991</v>
      </c>
      <c r="G3365" s="28">
        <v>21.02</v>
      </c>
      <c r="H3365" s="2">
        <v>9</v>
      </c>
    </row>
    <row r="3366" spans="1:8" ht="30" x14ac:dyDescent="0.2">
      <c r="A3366" s="25" t="s">
        <v>6751</v>
      </c>
      <c r="B3366" s="25"/>
      <c r="C3366" s="26" t="s">
        <v>6752</v>
      </c>
      <c r="D3366" s="27" t="s">
        <v>21</v>
      </c>
      <c r="E3366" s="28">
        <v>19.510000000000002</v>
      </c>
      <c r="F3366" s="28">
        <v>14.51</v>
      </c>
      <c r="G3366" s="28">
        <v>34.020000000000003</v>
      </c>
      <c r="H3366" s="2">
        <v>9</v>
      </c>
    </row>
    <row r="3367" spans="1:8" ht="30" x14ac:dyDescent="0.2">
      <c r="A3367" s="25" t="s">
        <v>6753</v>
      </c>
      <c r="B3367" s="25"/>
      <c r="C3367" s="26" t="s">
        <v>6754</v>
      </c>
      <c r="D3367" s="27" t="s">
        <v>21</v>
      </c>
      <c r="E3367" s="28">
        <v>31.6</v>
      </c>
      <c r="F3367" s="28">
        <v>16.59</v>
      </c>
      <c r="G3367" s="28">
        <v>48.19</v>
      </c>
      <c r="H3367" s="2">
        <v>9</v>
      </c>
    </row>
    <row r="3368" spans="1:8" ht="30" x14ac:dyDescent="0.2">
      <c r="A3368" s="25" t="s">
        <v>6755</v>
      </c>
      <c r="B3368" s="25"/>
      <c r="C3368" s="26" t="s">
        <v>6756</v>
      </c>
      <c r="D3368" s="27" t="s">
        <v>21</v>
      </c>
      <c r="E3368" s="28">
        <v>43.3</v>
      </c>
      <c r="F3368" s="28">
        <v>9.5399999999999991</v>
      </c>
      <c r="G3368" s="28">
        <v>52.84</v>
      </c>
      <c r="H3368" s="2">
        <v>9</v>
      </c>
    </row>
    <row r="3369" spans="1:8" ht="30" x14ac:dyDescent="0.2">
      <c r="A3369" s="25" t="s">
        <v>6757</v>
      </c>
      <c r="B3369" s="25"/>
      <c r="C3369" s="26" t="s">
        <v>6758</v>
      </c>
      <c r="D3369" s="27" t="s">
        <v>21</v>
      </c>
      <c r="E3369" s="28">
        <v>55.56</v>
      </c>
      <c r="F3369" s="28">
        <v>14.51</v>
      </c>
      <c r="G3369" s="28">
        <v>70.069999999999993</v>
      </c>
      <c r="H3369" s="2">
        <v>9</v>
      </c>
    </row>
    <row r="3370" spans="1:8" ht="30" x14ac:dyDescent="0.2">
      <c r="A3370" s="25" t="s">
        <v>6759</v>
      </c>
      <c r="B3370" s="25"/>
      <c r="C3370" s="26" t="s">
        <v>6760</v>
      </c>
      <c r="D3370" s="27" t="s">
        <v>21</v>
      </c>
      <c r="E3370" s="28">
        <v>96.02</v>
      </c>
      <c r="F3370" s="28">
        <v>16.59</v>
      </c>
      <c r="G3370" s="28">
        <v>112.61</v>
      </c>
      <c r="H3370" s="2">
        <v>9</v>
      </c>
    </row>
    <row r="3371" spans="1:8" ht="30" x14ac:dyDescent="0.2">
      <c r="A3371" s="25" t="s">
        <v>6761</v>
      </c>
      <c r="B3371" s="25"/>
      <c r="C3371" s="26" t="s">
        <v>6762</v>
      </c>
      <c r="D3371" s="27" t="s">
        <v>21</v>
      </c>
      <c r="E3371" s="28">
        <v>73</v>
      </c>
      <c r="F3371" s="28">
        <v>16.59</v>
      </c>
      <c r="G3371" s="28">
        <v>89.59</v>
      </c>
      <c r="H3371" s="2">
        <v>9</v>
      </c>
    </row>
    <row r="3372" spans="1:8" ht="30" x14ac:dyDescent="0.2">
      <c r="A3372" s="25" t="s">
        <v>6763</v>
      </c>
      <c r="B3372" s="25"/>
      <c r="C3372" s="26" t="s">
        <v>6764</v>
      </c>
      <c r="D3372" s="27" t="s">
        <v>21</v>
      </c>
      <c r="E3372" s="28">
        <v>258.17</v>
      </c>
      <c r="F3372" s="28">
        <v>14.51</v>
      </c>
      <c r="G3372" s="28">
        <v>272.68</v>
      </c>
      <c r="H3372" s="2">
        <v>9</v>
      </c>
    </row>
    <row r="3373" spans="1:8" ht="30" x14ac:dyDescent="0.2">
      <c r="A3373" s="25" t="s">
        <v>6765</v>
      </c>
      <c r="B3373" s="25"/>
      <c r="C3373" s="26" t="s">
        <v>6766</v>
      </c>
      <c r="D3373" s="27" t="s">
        <v>21</v>
      </c>
      <c r="E3373" s="28">
        <v>36.340000000000003</v>
      </c>
      <c r="F3373" s="28">
        <v>9.5399999999999991</v>
      </c>
      <c r="G3373" s="28">
        <v>45.88</v>
      </c>
      <c r="H3373" s="2">
        <v>9</v>
      </c>
    </row>
    <row r="3374" spans="1:8" ht="30" x14ac:dyDescent="0.2">
      <c r="A3374" s="25" t="s">
        <v>6767</v>
      </c>
      <c r="B3374" s="25"/>
      <c r="C3374" s="26" t="s">
        <v>6768</v>
      </c>
      <c r="D3374" s="27" t="s">
        <v>21</v>
      </c>
      <c r="E3374" s="28">
        <v>38.35</v>
      </c>
      <c r="F3374" s="28">
        <v>14.51</v>
      </c>
      <c r="G3374" s="28">
        <v>52.86</v>
      </c>
      <c r="H3374" s="2">
        <v>9</v>
      </c>
    </row>
    <row r="3375" spans="1:8" ht="30" x14ac:dyDescent="0.2">
      <c r="A3375" s="25" t="s">
        <v>6769</v>
      </c>
      <c r="B3375" s="25"/>
      <c r="C3375" s="26" t="s">
        <v>6770</v>
      </c>
      <c r="D3375" s="27" t="s">
        <v>21</v>
      </c>
      <c r="E3375" s="28">
        <v>72.5</v>
      </c>
      <c r="F3375" s="28">
        <v>16.59</v>
      </c>
      <c r="G3375" s="28">
        <v>89.09</v>
      </c>
      <c r="H3375" s="2">
        <v>9</v>
      </c>
    </row>
    <row r="3376" spans="1:8" ht="30" x14ac:dyDescent="0.2">
      <c r="A3376" s="25" t="s">
        <v>6771</v>
      </c>
      <c r="B3376" s="25"/>
      <c r="C3376" s="26" t="s">
        <v>6772</v>
      </c>
      <c r="D3376" s="27" t="s">
        <v>21</v>
      </c>
      <c r="E3376" s="28">
        <v>34.6</v>
      </c>
      <c r="F3376" s="28">
        <v>14.51</v>
      </c>
      <c r="G3376" s="28">
        <v>49.11</v>
      </c>
      <c r="H3376" s="2">
        <v>9</v>
      </c>
    </row>
    <row r="3377" spans="1:8" ht="30" x14ac:dyDescent="0.2">
      <c r="A3377" s="25" t="s">
        <v>6773</v>
      </c>
      <c r="B3377" s="25"/>
      <c r="C3377" s="26" t="s">
        <v>6774</v>
      </c>
      <c r="D3377" s="27" t="s">
        <v>21</v>
      </c>
      <c r="E3377" s="28">
        <v>63.56</v>
      </c>
      <c r="F3377" s="28">
        <v>16.59</v>
      </c>
      <c r="G3377" s="28">
        <v>80.150000000000006</v>
      </c>
      <c r="H3377" s="2">
        <v>9</v>
      </c>
    </row>
    <row r="3378" spans="1:8" ht="30" x14ac:dyDescent="0.2">
      <c r="A3378" s="25" t="s">
        <v>6775</v>
      </c>
      <c r="B3378" s="25"/>
      <c r="C3378" s="26" t="s">
        <v>6776</v>
      </c>
      <c r="D3378" s="27" t="s">
        <v>21</v>
      </c>
      <c r="E3378" s="28">
        <v>61.59</v>
      </c>
      <c r="F3378" s="28">
        <v>16.59</v>
      </c>
      <c r="G3378" s="28">
        <v>78.180000000000007</v>
      </c>
      <c r="H3378" s="2">
        <v>9</v>
      </c>
    </row>
    <row r="3379" spans="1:8" ht="30" x14ac:dyDescent="0.2">
      <c r="A3379" s="25" t="s">
        <v>6777</v>
      </c>
      <c r="B3379" s="25"/>
      <c r="C3379" s="26" t="s">
        <v>6778</v>
      </c>
      <c r="D3379" s="27" t="s">
        <v>21</v>
      </c>
      <c r="E3379" s="28">
        <v>72.22</v>
      </c>
      <c r="F3379" s="28">
        <v>16.59</v>
      </c>
      <c r="G3379" s="28">
        <v>88.81</v>
      </c>
      <c r="H3379" s="2">
        <v>9</v>
      </c>
    </row>
    <row r="3380" spans="1:8" ht="45" x14ac:dyDescent="0.2">
      <c r="A3380" s="25" t="s">
        <v>6779</v>
      </c>
      <c r="B3380" s="25"/>
      <c r="C3380" s="26" t="s">
        <v>6780</v>
      </c>
      <c r="D3380" s="27" t="s">
        <v>21</v>
      </c>
      <c r="E3380" s="28">
        <v>138.94</v>
      </c>
      <c r="F3380" s="28">
        <v>14.51</v>
      </c>
      <c r="G3380" s="28">
        <v>153.44999999999999</v>
      </c>
      <c r="H3380" s="2">
        <v>9</v>
      </c>
    </row>
    <row r="3381" spans="1:8" ht="45" x14ac:dyDescent="0.2">
      <c r="A3381" s="25" t="s">
        <v>6781</v>
      </c>
      <c r="B3381" s="25"/>
      <c r="C3381" s="26" t="s">
        <v>6782</v>
      </c>
      <c r="D3381" s="27" t="s">
        <v>21</v>
      </c>
      <c r="E3381" s="28">
        <v>84.6</v>
      </c>
      <c r="F3381" s="28">
        <v>16.59</v>
      </c>
      <c r="G3381" s="28">
        <v>101.19</v>
      </c>
      <c r="H3381" s="2">
        <v>9</v>
      </c>
    </row>
    <row r="3382" spans="1:8" ht="30" x14ac:dyDescent="0.2">
      <c r="A3382" s="25" t="s">
        <v>6783</v>
      </c>
      <c r="B3382" s="25"/>
      <c r="C3382" s="26" t="s">
        <v>6784</v>
      </c>
      <c r="D3382" s="27" t="s">
        <v>21</v>
      </c>
      <c r="E3382" s="28">
        <v>70.5</v>
      </c>
      <c r="F3382" s="28">
        <v>9.5399999999999991</v>
      </c>
      <c r="G3382" s="28">
        <v>80.040000000000006</v>
      </c>
      <c r="H3382" s="2">
        <v>9</v>
      </c>
    </row>
    <row r="3383" spans="1:8" ht="30" x14ac:dyDescent="0.2">
      <c r="A3383" s="25" t="s">
        <v>6785</v>
      </c>
      <c r="B3383" s="25"/>
      <c r="C3383" s="26" t="s">
        <v>6786</v>
      </c>
      <c r="D3383" s="27" t="s">
        <v>21</v>
      </c>
      <c r="E3383" s="28">
        <v>12.82</v>
      </c>
      <c r="F3383" s="28">
        <v>9.5399999999999991</v>
      </c>
      <c r="G3383" s="28">
        <v>22.36</v>
      </c>
      <c r="H3383" s="2">
        <v>9</v>
      </c>
    </row>
    <row r="3384" spans="1:8" ht="30" x14ac:dyDescent="0.2">
      <c r="A3384" s="25" t="s">
        <v>6787</v>
      </c>
      <c r="B3384" s="25"/>
      <c r="C3384" s="26" t="s">
        <v>6788</v>
      </c>
      <c r="D3384" s="27" t="s">
        <v>21</v>
      </c>
      <c r="E3384" s="28">
        <v>34.11</v>
      </c>
      <c r="F3384" s="28">
        <v>9.5399999999999991</v>
      </c>
      <c r="G3384" s="28">
        <v>43.65</v>
      </c>
      <c r="H3384" s="2">
        <v>9</v>
      </c>
    </row>
    <row r="3385" spans="1:8" ht="30" x14ac:dyDescent="0.2">
      <c r="A3385" s="25" t="s">
        <v>6789</v>
      </c>
      <c r="B3385" s="25"/>
      <c r="C3385" s="26" t="s">
        <v>6790</v>
      </c>
      <c r="D3385" s="27" t="s">
        <v>21</v>
      </c>
      <c r="E3385" s="28">
        <v>39.64</v>
      </c>
      <c r="F3385" s="28">
        <v>14.51</v>
      </c>
      <c r="G3385" s="28">
        <v>54.15</v>
      </c>
      <c r="H3385" s="2">
        <v>9</v>
      </c>
    </row>
    <row r="3386" spans="1:8" ht="30" x14ac:dyDescent="0.2">
      <c r="A3386" s="25" t="s">
        <v>6791</v>
      </c>
      <c r="B3386" s="25"/>
      <c r="C3386" s="26" t="s">
        <v>6792</v>
      </c>
      <c r="D3386" s="27" t="s">
        <v>334</v>
      </c>
      <c r="E3386" s="28">
        <v>88.76</v>
      </c>
      <c r="F3386" s="28">
        <v>4.1500000000000004</v>
      </c>
      <c r="G3386" s="28">
        <v>92.91</v>
      </c>
      <c r="H3386" s="2">
        <v>9</v>
      </c>
    </row>
    <row r="3387" spans="1:8" ht="30" x14ac:dyDescent="0.2">
      <c r="A3387" s="25" t="s">
        <v>6793</v>
      </c>
      <c r="B3387" s="25"/>
      <c r="C3387" s="26" t="s">
        <v>6794</v>
      </c>
      <c r="D3387" s="27"/>
      <c r="E3387" s="28"/>
      <c r="F3387" s="28"/>
      <c r="G3387" s="28"/>
      <c r="H3387" s="2">
        <v>2</v>
      </c>
    </row>
    <row r="3388" spans="1:8" ht="30" x14ac:dyDescent="0.2">
      <c r="A3388" s="25" t="s">
        <v>6795</v>
      </c>
      <c r="B3388" s="25"/>
      <c r="C3388" s="26" t="s">
        <v>6796</v>
      </c>
      <c r="D3388" s="27"/>
      <c r="E3388" s="28"/>
      <c r="F3388" s="28"/>
      <c r="G3388" s="28"/>
      <c r="H3388" s="2">
        <v>5</v>
      </c>
    </row>
    <row r="3389" spans="1:8" ht="30" x14ac:dyDescent="0.2">
      <c r="A3389" s="25" t="s">
        <v>6797</v>
      </c>
      <c r="B3389" s="25"/>
      <c r="C3389" s="26" t="s">
        <v>6798</v>
      </c>
      <c r="D3389" s="27" t="s">
        <v>21</v>
      </c>
      <c r="E3389" s="28">
        <v>34.85</v>
      </c>
      <c r="F3389" s="28">
        <v>18.66</v>
      </c>
      <c r="G3389" s="28">
        <v>53.51</v>
      </c>
      <c r="H3389" s="2">
        <v>9</v>
      </c>
    </row>
    <row r="3390" spans="1:8" ht="30" x14ac:dyDescent="0.2">
      <c r="A3390" s="25" t="s">
        <v>6799</v>
      </c>
      <c r="B3390" s="25"/>
      <c r="C3390" s="26" t="s">
        <v>6800</v>
      </c>
      <c r="D3390" s="27" t="s">
        <v>21</v>
      </c>
      <c r="E3390" s="28">
        <v>46.33</v>
      </c>
      <c r="F3390" s="28">
        <v>24.88</v>
      </c>
      <c r="G3390" s="28">
        <v>71.209999999999994</v>
      </c>
      <c r="H3390" s="2">
        <v>9</v>
      </c>
    </row>
    <row r="3391" spans="1:8" ht="30" x14ac:dyDescent="0.2">
      <c r="A3391" s="25" t="s">
        <v>6801</v>
      </c>
      <c r="B3391" s="25"/>
      <c r="C3391" s="26" t="s">
        <v>6802</v>
      </c>
      <c r="D3391" s="27" t="s">
        <v>21</v>
      </c>
      <c r="E3391" s="28">
        <v>56.78</v>
      </c>
      <c r="F3391" s="28">
        <v>31.1</v>
      </c>
      <c r="G3391" s="28">
        <v>87.88</v>
      </c>
      <c r="H3391" s="2">
        <v>9</v>
      </c>
    </row>
    <row r="3392" spans="1:8" ht="30" x14ac:dyDescent="0.2">
      <c r="A3392" s="25" t="s">
        <v>6803</v>
      </c>
      <c r="B3392" s="25"/>
      <c r="C3392" s="26" t="s">
        <v>6804</v>
      </c>
      <c r="D3392" s="27" t="s">
        <v>21</v>
      </c>
      <c r="E3392" s="28">
        <v>74.400000000000006</v>
      </c>
      <c r="F3392" s="28">
        <v>37.32</v>
      </c>
      <c r="G3392" s="28">
        <v>111.72</v>
      </c>
      <c r="H3392" s="2">
        <v>9</v>
      </c>
    </row>
    <row r="3393" spans="1:8" ht="30" x14ac:dyDescent="0.2">
      <c r="A3393" s="25" t="s">
        <v>6805</v>
      </c>
      <c r="B3393" s="25"/>
      <c r="C3393" s="26" t="s">
        <v>6806</v>
      </c>
      <c r="D3393" s="27" t="s">
        <v>21</v>
      </c>
      <c r="E3393" s="28">
        <v>95.55</v>
      </c>
      <c r="F3393" s="28">
        <v>41.47</v>
      </c>
      <c r="G3393" s="28">
        <v>137.02000000000001</v>
      </c>
      <c r="H3393" s="2">
        <v>9</v>
      </c>
    </row>
    <row r="3394" spans="1:8" ht="30" x14ac:dyDescent="0.2">
      <c r="A3394" s="25" t="s">
        <v>6807</v>
      </c>
      <c r="B3394" s="25"/>
      <c r="C3394" s="26" t="s">
        <v>6808</v>
      </c>
      <c r="D3394" s="27" t="s">
        <v>21</v>
      </c>
      <c r="E3394" s="28">
        <v>130.37</v>
      </c>
      <c r="F3394" s="28">
        <v>51.84</v>
      </c>
      <c r="G3394" s="28">
        <v>182.21</v>
      </c>
      <c r="H3394" s="2">
        <v>9</v>
      </c>
    </row>
    <row r="3395" spans="1:8" ht="30" x14ac:dyDescent="0.2">
      <c r="A3395" s="25" t="s">
        <v>6809</v>
      </c>
      <c r="B3395" s="25"/>
      <c r="C3395" s="26" t="s">
        <v>6810</v>
      </c>
      <c r="D3395" s="27" t="s">
        <v>21</v>
      </c>
      <c r="E3395" s="28">
        <v>327.69</v>
      </c>
      <c r="F3395" s="28">
        <v>62.21</v>
      </c>
      <c r="G3395" s="28">
        <v>389.9</v>
      </c>
      <c r="H3395" s="2">
        <v>9</v>
      </c>
    </row>
    <row r="3396" spans="1:8" ht="30" x14ac:dyDescent="0.2">
      <c r="A3396" s="25" t="s">
        <v>6811</v>
      </c>
      <c r="B3396" s="25"/>
      <c r="C3396" s="26" t="s">
        <v>6812</v>
      </c>
      <c r="D3396" s="27" t="s">
        <v>21</v>
      </c>
      <c r="E3396" s="28">
        <v>512.15</v>
      </c>
      <c r="F3396" s="28">
        <v>82.94</v>
      </c>
      <c r="G3396" s="28">
        <v>595.09</v>
      </c>
      <c r="H3396" s="2">
        <v>9</v>
      </c>
    </row>
    <row r="3397" spans="1:8" ht="30" x14ac:dyDescent="0.2">
      <c r="A3397" s="25" t="s">
        <v>6813</v>
      </c>
      <c r="B3397" s="25"/>
      <c r="C3397" s="26" t="s">
        <v>6814</v>
      </c>
      <c r="D3397" s="27" t="s">
        <v>21</v>
      </c>
      <c r="E3397" s="28">
        <v>863.67</v>
      </c>
      <c r="F3397" s="28">
        <v>124.41</v>
      </c>
      <c r="G3397" s="28">
        <v>988.08</v>
      </c>
      <c r="H3397" s="2">
        <v>9</v>
      </c>
    </row>
    <row r="3398" spans="1:8" ht="30" x14ac:dyDescent="0.2">
      <c r="A3398" s="25" t="s">
        <v>6815</v>
      </c>
      <c r="B3398" s="25"/>
      <c r="C3398" s="26" t="s">
        <v>6816</v>
      </c>
      <c r="D3398" s="27" t="s">
        <v>21</v>
      </c>
      <c r="E3398" s="28">
        <v>66.77</v>
      </c>
      <c r="F3398" s="28">
        <v>24.88</v>
      </c>
      <c r="G3398" s="28">
        <v>91.65</v>
      </c>
      <c r="H3398" s="2">
        <v>9</v>
      </c>
    </row>
    <row r="3399" spans="1:8" ht="30" x14ac:dyDescent="0.2">
      <c r="A3399" s="25" t="s">
        <v>6817</v>
      </c>
      <c r="B3399" s="25"/>
      <c r="C3399" s="26" t="s">
        <v>6818</v>
      </c>
      <c r="D3399" s="27" t="s">
        <v>21</v>
      </c>
      <c r="E3399" s="28">
        <v>23.78</v>
      </c>
      <c r="F3399" s="28">
        <v>18.66</v>
      </c>
      <c r="G3399" s="28">
        <v>42.44</v>
      </c>
      <c r="H3399" s="2">
        <v>9</v>
      </c>
    </row>
    <row r="3400" spans="1:8" ht="30" x14ac:dyDescent="0.2">
      <c r="A3400" s="25" t="s">
        <v>6819</v>
      </c>
      <c r="B3400" s="25"/>
      <c r="C3400" s="26" t="s">
        <v>6820</v>
      </c>
      <c r="D3400" s="27" t="s">
        <v>21</v>
      </c>
      <c r="E3400" s="28">
        <v>57.25</v>
      </c>
      <c r="F3400" s="28">
        <v>18.66</v>
      </c>
      <c r="G3400" s="28">
        <v>75.91</v>
      </c>
      <c r="H3400" s="2">
        <v>9</v>
      </c>
    </row>
    <row r="3401" spans="1:8" ht="30" x14ac:dyDescent="0.2">
      <c r="A3401" s="25" t="s">
        <v>6821</v>
      </c>
      <c r="B3401" s="25"/>
      <c r="C3401" s="26" t="s">
        <v>6822</v>
      </c>
      <c r="D3401" s="27" t="s">
        <v>21</v>
      </c>
      <c r="E3401" s="28">
        <v>67.42</v>
      </c>
      <c r="F3401" s="28">
        <v>18.66</v>
      </c>
      <c r="G3401" s="28">
        <v>86.08</v>
      </c>
      <c r="H3401" s="2">
        <v>9</v>
      </c>
    </row>
    <row r="3402" spans="1:8" ht="30" x14ac:dyDescent="0.2">
      <c r="A3402" s="25" t="s">
        <v>6823</v>
      </c>
      <c r="B3402" s="25"/>
      <c r="C3402" s="26" t="s">
        <v>6824</v>
      </c>
      <c r="D3402" s="27" t="s">
        <v>21</v>
      </c>
      <c r="E3402" s="28">
        <v>96.15</v>
      </c>
      <c r="F3402" s="28">
        <v>20.74</v>
      </c>
      <c r="G3402" s="28">
        <v>116.89</v>
      </c>
      <c r="H3402" s="2">
        <v>9</v>
      </c>
    </row>
    <row r="3403" spans="1:8" ht="30" x14ac:dyDescent="0.2">
      <c r="A3403" s="25" t="s">
        <v>6825</v>
      </c>
      <c r="B3403" s="25"/>
      <c r="C3403" s="26" t="s">
        <v>6826</v>
      </c>
      <c r="D3403" s="27" t="s">
        <v>21</v>
      </c>
      <c r="E3403" s="28">
        <v>225.96</v>
      </c>
      <c r="F3403" s="28">
        <v>18.66</v>
      </c>
      <c r="G3403" s="28">
        <v>244.62</v>
      </c>
      <c r="H3403" s="2">
        <v>9</v>
      </c>
    </row>
    <row r="3404" spans="1:8" ht="30" x14ac:dyDescent="0.2">
      <c r="A3404" s="25" t="s">
        <v>6827</v>
      </c>
      <c r="B3404" s="25"/>
      <c r="C3404" s="26" t="s">
        <v>6828</v>
      </c>
      <c r="D3404" s="27" t="s">
        <v>21</v>
      </c>
      <c r="E3404" s="28">
        <v>1152.22</v>
      </c>
      <c r="F3404" s="28">
        <v>41.47</v>
      </c>
      <c r="G3404" s="28">
        <v>1193.69</v>
      </c>
      <c r="H3404" s="2">
        <v>9</v>
      </c>
    </row>
    <row r="3405" spans="1:8" ht="30" x14ac:dyDescent="0.2">
      <c r="A3405" s="25" t="s">
        <v>6829</v>
      </c>
      <c r="B3405" s="25"/>
      <c r="C3405" s="26" t="s">
        <v>6830</v>
      </c>
      <c r="D3405" s="27"/>
      <c r="E3405" s="28"/>
      <c r="F3405" s="28"/>
      <c r="G3405" s="28"/>
      <c r="H3405" s="2">
        <v>5</v>
      </c>
    </row>
    <row r="3406" spans="1:8" ht="30" x14ac:dyDescent="0.2">
      <c r="A3406" s="25" t="s">
        <v>6831</v>
      </c>
      <c r="B3406" s="25"/>
      <c r="C3406" s="26" t="s">
        <v>6832</v>
      </c>
      <c r="D3406" s="27" t="s">
        <v>21</v>
      </c>
      <c r="E3406" s="28">
        <v>92.43</v>
      </c>
      <c r="F3406" s="28">
        <v>18.66</v>
      </c>
      <c r="G3406" s="28">
        <v>111.09</v>
      </c>
      <c r="H3406" s="2">
        <v>9</v>
      </c>
    </row>
    <row r="3407" spans="1:8" ht="30" x14ac:dyDescent="0.2">
      <c r="A3407" s="25" t="s">
        <v>6833</v>
      </c>
      <c r="B3407" s="25"/>
      <c r="C3407" s="26" t="s">
        <v>6834</v>
      </c>
      <c r="D3407" s="27" t="s">
        <v>21</v>
      </c>
      <c r="E3407" s="28">
        <v>84.08</v>
      </c>
      <c r="F3407" s="28">
        <v>18.66</v>
      </c>
      <c r="G3407" s="28">
        <v>102.74</v>
      </c>
      <c r="H3407" s="2">
        <v>9</v>
      </c>
    </row>
    <row r="3408" spans="1:8" ht="30" x14ac:dyDescent="0.2">
      <c r="A3408" s="25" t="s">
        <v>6835</v>
      </c>
      <c r="B3408" s="25"/>
      <c r="C3408" s="26" t="s">
        <v>6836</v>
      </c>
      <c r="D3408" s="27" t="s">
        <v>21</v>
      </c>
      <c r="E3408" s="28">
        <v>110.83</v>
      </c>
      <c r="F3408" s="28">
        <v>18.66</v>
      </c>
      <c r="G3408" s="28">
        <v>129.49</v>
      </c>
      <c r="H3408" s="2">
        <v>9</v>
      </c>
    </row>
    <row r="3409" spans="1:8" ht="30" x14ac:dyDescent="0.2">
      <c r="A3409" s="25" t="s">
        <v>6837</v>
      </c>
      <c r="B3409" s="25"/>
      <c r="C3409" s="26" t="s">
        <v>6838</v>
      </c>
      <c r="D3409" s="27" t="s">
        <v>21</v>
      </c>
      <c r="E3409" s="28">
        <v>140.76</v>
      </c>
      <c r="F3409" s="28">
        <v>18.66</v>
      </c>
      <c r="G3409" s="28">
        <v>159.41999999999999</v>
      </c>
      <c r="H3409" s="2">
        <v>9</v>
      </c>
    </row>
    <row r="3410" spans="1:8" ht="30" x14ac:dyDescent="0.2">
      <c r="A3410" s="25" t="s">
        <v>6839</v>
      </c>
      <c r="B3410" s="25"/>
      <c r="C3410" s="26" t="s">
        <v>6840</v>
      </c>
      <c r="D3410" s="27" t="s">
        <v>21</v>
      </c>
      <c r="E3410" s="28">
        <v>133.16</v>
      </c>
      <c r="F3410" s="28">
        <v>18.66</v>
      </c>
      <c r="G3410" s="28">
        <v>151.82</v>
      </c>
      <c r="H3410" s="2">
        <v>9</v>
      </c>
    </row>
    <row r="3411" spans="1:8" ht="30" x14ac:dyDescent="0.2">
      <c r="A3411" s="25" t="s">
        <v>6841</v>
      </c>
      <c r="B3411" s="25"/>
      <c r="C3411" s="26" t="s">
        <v>6842</v>
      </c>
      <c r="D3411" s="27" t="s">
        <v>21</v>
      </c>
      <c r="E3411" s="28">
        <v>85.14</v>
      </c>
      <c r="F3411" s="28">
        <v>18.66</v>
      </c>
      <c r="G3411" s="28">
        <v>103.8</v>
      </c>
      <c r="H3411" s="2">
        <v>9</v>
      </c>
    </row>
    <row r="3412" spans="1:8" ht="30" x14ac:dyDescent="0.2">
      <c r="A3412" s="25" t="s">
        <v>6843</v>
      </c>
      <c r="B3412" s="25"/>
      <c r="C3412" s="26" t="s">
        <v>6844</v>
      </c>
      <c r="D3412" s="27" t="s">
        <v>21</v>
      </c>
      <c r="E3412" s="28">
        <v>79.569999999999993</v>
      </c>
      <c r="F3412" s="28">
        <v>18.66</v>
      </c>
      <c r="G3412" s="28">
        <v>98.23</v>
      </c>
      <c r="H3412" s="2">
        <v>9</v>
      </c>
    </row>
    <row r="3413" spans="1:8" ht="30" x14ac:dyDescent="0.2">
      <c r="A3413" s="25" t="s">
        <v>6845</v>
      </c>
      <c r="B3413" s="25"/>
      <c r="C3413" s="26" t="s">
        <v>6846</v>
      </c>
      <c r="D3413" s="27" t="s">
        <v>21</v>
      </c>
      <c r="E3413" s="28">
        <v>55.88</v>
      </c>
      <c r="F3413" s="28">
        <v>18.66</v>
      </c>
      <c r="G3413" s="28">
        <v>74.540000000000006</v>
      </c>
      <c r="H3413" s="2">
        <v>9</v>
      </c>
    </row>
    <row r="3414" spans="1:8" ht="45" x14ac:dyDescent="0.2">
      <c r="A3414" s="25" t="s">
        <v>6847</v>
      </c>
      <c r="B3414" s="25"/>
      <c r="C3414" s="26" t="s">
        <v>6848</v>
      </c>
      <c r="D3414" s="27" t="s">
        <v>21</v>
      </c>
      <c r="E3414" s="28">
        <v>67.239999999999995</v>
      </c>
      <c r="F3414" s="28">
        <v>18.66</v>
      </c>
      <c r="G3414" s="28">
        <v>85.9</v>
      </c>
      <c r="H3414" s="2">
        <v>9</v>
      </c>
    </row>
    <row r="3415" spans="1:8" ht="30" x14ac:dyDescent="0.2">
      <c r="A3415" s="25" t="s">
        <v>6849</v>
      </c>
      <c r="B3415" s="25"/>
      <c r="C3415" s="26" t="s">
        <v>6850</v>
      </c>
      <c r="D3415" s="27"/>
      <c r="E3415" s="28"/>
      <c r="F3415" s="28"/>
      <c r="G3415" s="28"/>
      <c r="H3415" s="2">
        <v>5</v>
      </c>
    </row>
    <row r="3416" spans="1:8" ht="30" x14ac:dyDescent="0.2">
      <c r="A3416" s="25" t="s">
        <v>6851</v>
      </c>
      <c r="B3416" s="25"/>
      <c r="C3416" s="26" t="s">
        <v>6852</v>
      </c>
      <c r="D3416" s="27" t="s">
        <v>21</v>
      </c>
      <c r="E3416" s="28">
        <v>336.43</v>
      </c>
      <c r="F3416" s="28">
        <v>62.21</v>
      </c>
      <c r="G3416" s="28">
        <v>398.64</v>
      </c>
      <c r="H3416" s="2">
        <v>9</v>
      </c>
    </row>
    <row r="3417" spans="1:8" ht="15" x14ac:dyDescent="0.2">
      <c r="A3417" s="25" t="s">
        <v>6853</v>
      </c>
      <c r="B3417" s="25"/>
      <c r="C3417" s="26" t="s">
        <v>6854</v>
      </c>
      <c r="D3417" s="27" t="s">
        <v>21</v>
      </c>
      <c r="E3417" s="28">
        <v>282.08</v>
      </c>
      <c r="F3417" s="28">
        <v>62.21</v>
      </c>
      <c r="G3417" s="28">
        <v>344.29</v>
      </c>
      <c r="H3417" s="2">
        <v>9</v>
      </c>
    </row>
    <row r="3418" spans="1:8" ht="15" x14ac:dyDescent="0.2">
      <c r="A3418" s="25" t="s">
        <v>6855</v>
      </c>
      <c r="B3418" s="25"/>
      <c r="C3418" s="26" t="s">
        <v>6856</v>
      </c>
      <c r="D3418" s="27" t="s">
        <v>21</v>
      </c>
      <c r="E3418" s="28">
        <v>274.67</v>
      </c>
      <c r="F3418" s="28">
        <v>62.21</v>
      </c>
      <c r="G3418" s="28">
        <v>336.88</v>
      </c>
      <c r="H3418" s="2">
        <v>9</v>
      </c>
    </row>
    <row r="3419" spans="1:8" ht="15" x14ac:dyDescent="0.2">
      <c r="A3419" s="25" t="s">
        <v>6857</v>
      </c>
      <c r="B3419" s="25"/>
      <c r="C3419" s="26" t="s">
        <v>6858</v>
      </c>
      <c r="D3419" s="27" t="s">
        <v>21</v>
      </c>
      <c r="E3419" s="28">
        <v>388.65</v>
      </c>
      <c r="F3419" s="28">
        <v>62.21</v>
      </c>
      <c r="G3419" s="28">
        <v>450.86</v>
      </c>
      <c r="H3419" s="2">
        <v>9</v>
      </c>
    </row>
    <row r="3420" spans="1:8" ht="30" x14ac:dyDescent="0.2">
      <c r="A3420" s="25" t="s">
        <v>6859</v>
      </c>
      <c r="B3420" s="25"/>
      <c r="C3420" s="26" t="s">
        <v>6860</v>
      </c>
      <c r="D3420" s="27" t="s">
        <v>21</v>
      </c>
      <c r="E3420" s="28">
        <v>1009.33</v>
      </c>
      <c r="F3420" s="28">
        <v>62.21</v>
      </c>
      <c r="G3420" s="28">
        <v>1071.54</v>
      </c>
      <c r="H3420" s="2">
        <v>9</v>
      </c>
    </row>
    <row r="3421" spans="1:8" ht="15" x14ac:dyDescent="0.2">
      <c r="A3421" s="25" t="s">
        <v>6861</v>
      </c>
      <c r="B3421" s="25"/>
      <c r="C3421" s="26" t="s">
        <v>6862</v>
      </c>
      <c r="D3421" s="27" t="s">
        <v>21</v>
      </c>
      <c r="E3421" s="28">
        <v>468.83</v>
      </c>
      <c r="F3421" s="28">
        <v>24.88</v>
      </c>
      <c r="G3421" s="28">
        <v>493.71</v>
      </c>
      <c r="H3421" s="2">
        <v>9</v>
      </c>
    </row>
    <row r="3422" spans="1:8" ht="30" x14ac:dyDescent="0.2">
      <c r="A3422" s="25" t="s">
        <v>6863</v>
      </c>
      <c r="B3422" s="25"/>
      <c r="C3422" s="26" t="s">
        <v>6864</v>
      </c>
      <c r="D3422" s="27" t="s">
        <v>21</v>
      </c>
      <c r="E3422" s="28">
        <v>312.95</v>
      </c>
      <c r="F3422" s="28">
        <v>24.88</v>
      </c>
      <c r="G3422" s="28">
        <v>337.83</v>
      </c>
      <c r="H3422" s="2">
        <v>9</v>
      </c>
    </row>
    <row r="3423" spans="1:8" ht="15" x14ac:dyDescent="0.2">
      <c r="A3423" s="25" t="s">
        <v>6865</v>
      </c>
      <c r="B3423" s="25"/>
      <c r="C3423" s="26" t="s">
        <v>6866</v>
      </c>
      <c r="D3423" s="27" t="s">
        <v>21</v>
      </c>
      <c r="E3423" s="28">
        <v>791.9</v>
      </c>
      <c r="F3423" s="28">
        <v>62.21</v>
      </c>
      <c r="G3423" s="28">
        <v>854.11</v>
      </c>
      <c r="H3423" s="2">
        <v>9</v>
      </c>
    </row>
    <row r="3424" spans="1:8" ht="30" x14ac:dyDescent="0.2">
      <c r="A3424" s="25" t="s">
        <v>6867</v>
      </c>
      <c r="B3424" s="25"/>
      <c r="C3424" s="26" t="s">
        <v>6868</v>
      </c>
      <c r="D3424" s="27" t="s">
        <v>21</v>
      </c>
      <c r="E3424" s="28">
        <v>432.82</v>
      </c>
      <c r="F3424" s="28">
        <v>18.66</v>
      </c>
      <c r="G3424" s="28">
        <v>451.48</v>
      </c>
      <c r="H3424" s="2">
        <v>9</v>
      </c>
    </row>
    <row r="3425" spans="1:8" ht="30" x14ac:dyDescent="0.2">
      <c r="A3425" s="25" t="s">
        <v>6869</v>
      </c>
      <c r="B3425" s="25"/>
      <c r="C3425" s="26" t="s">
        <v>6870</v>
      </c>
      <c r="D3425" s="27" t="s">
        <v>21</v>
      </c>
      <c r="E3425" s="28">
        <v>324.05</v>
      </c>
      <c r="F3425" s="28">
        <v>62.21</v>
      </c>
      <c r="G3425" s="28">
        <v>386.26</v>
      </c>
      <c r="H3425" s="2">
        <v>9</v>
      </c>
    </row>
    <row r="3426" spans="1:8" ht="15" x14ac:dyDescent="0.2">
      <c r="A3426" s="25" t="s">
        <v>6871</v>
      </c>
      <c r="B3426" s="25"/>
      <c r="C3426" s="26" t="s">
        <v>6872</v>
      </c>
      <c r="D3426" s="27"/>
      <c r="E3426" s="28"/>
      <c r="F3426" s="28"/>
      <c r="G3426" s="28"/>
      <c r="H3426" s="2">
        <v>5</v>
      </c>
    </row>
    <row r="3427" spans="1:8" ht="15" x14ac:dyDescent="0.2">
      <c r="A3427" s="25" t="s">
        <v>6873</v>
      </c>
      <c r="B3427" s="25"/>
      <c r="C3427" s="26" t="s">
        <v>6874</v>
      </c>
      <c r="D3427" s="27" t="s">
        <v>21</v>
      </c>
      <c r="E3427" s="28">
        <v>96.41</v>
      </c>
      <c r="F3427" s="28">
        <v>18.66</v>
      </c>
      <c r="G3427" s="28">
        <v>115.07</v>
      </c>
      <c r="H3427" s="2">
        <v>9</v>
      </c>
    </row>
    <row r="3428" spans="1:8" ht="15" x14ac:dyDescent="0.2">
      <c r="A3428" s="25" t="s">
        <v>6875</v>
      </c>
      <c r="B3428" s="25"/>
      <c r="C3428" s="26" t="s">
        <v>6876</v>
      </c>
      <c r="D3428" s="27" t="s">
        <v>21</v>
      </c>
      <c r="E3428" s="28">
        <v>114.86</v>
      </c>
      <c r="F3428" s="28">
        <v>18.66</v>
      </c>
      <c r="G3428" s="28">
        <v>133.52000000000001</v>
      </c>
      <c r="H3428" s="2">
        <v>9</v>
      </c>
    </row>
    <row r="3429" spans="1:8" ht="30" x14ac:dyDescent="0.2">
      <c r="A3429" s="25" t="s">
        <v>6877</v>
      </c>
      <c r="B3429" s="25"/>
      <c r="C3429" s="26" t="s">
        <v>6878</v>
      </c>
      <c r="D3429" s="27" t="s">
        <v>21</v>
      </c>
      <c r="E3429" s="28">
        <v>163.65</v>
      </c>
      <c r="F3429" s="28">
        <v>18.66</v>
      </c>
      <c r="G3429" s="28">
        <v>182.31</v>
      </c>
      <c r="H3429" s="2">
        <v>9</v>
      </c>
    </row>
    <row r="3430" spans="1:8" ht="30" x14ac:dyDescent="0.2">
      <c r="A3430" s="25" t="s">
        <v>6879</v>
      </c>
      <c r="B3430" s="25"/>
      <c r="C3430" s="26" t="s">
        <v>6880</v>
      </c>
      <c r="D3430" s="27" t="s">
        <v>21</v>
      </c>
      <c r="E3430" s="28">
        <v>191.51</v>
      </c>
      <c r="F3430" s="28">
        <v>18.66</v>
      </c>
      <c r="G3430" s="28">
        <v>210.17</v>
      </c>
      <c r="H3430" s="2">
        <v>9</v>
      </c>
    </row>
    <row r="3431" spans="1:8" ht="15" x14ac:dyDescent="0.2">
      <c r="A3431" s="25" t="s">
        <v>6881</v>
      </c>
      <c r="B3431" s="25"/>
      <c r="C3431" s="26" t="s">
        <v>6882</v>
      </c>
      <c r="D3431" s="27" t="s">
        <v>21</v>
      </c>
      <c r="E3431" s="28">
        <v>260.52999999999997</v>
      </c>
      <c r="F3431" s="28">
        <v>18.66</v>
      </c>
      <c r="G3431" s="28">
        <v>279.19</v>
      </c>
      <c r="H3431" s="2">
        <v>9</v>
      </c>
    </row>
    <row r="3432" spans="1:8" ht="30" x14ac:dyDescent="0.2">
      <c r="A3432" s="25" t="s">
        <v>6883</v>
      </c>
      <c r="B3432" s="25"/>
      <c r="C3432" s="26" t="s">
        <v>6884</v>
      </c>
      <c r="D3432" s="27" t="s">
        <v>21</v>
      </c>
      <c r="E3432" s="28">
        <v>446.33</v>
      </c>
      <c r="F3432" s="28">
        <v>18.66</v>
      </c>
      <c r="G3432" s="28">
        <v>464.99</v>
      </c>
      <c r="H3432" s="2">
        <v>9</v>
      </c>
    </row>
    <row r="3433" spans="1:8" ht="15" x14ac:dyDescent="0.2">
      <c r="A3433" s="25" t="s">
        <v>6885</v>
      </c>
      <c r="B3433" s="25"/>
      <c r="C3433" s="26" t="s">
        <v>6886</v>
      </c>
      <c r="D3433" s="27" t="s">
        <v>21</v>
      </c>
      <c r="E3433" s="28">
        <v>540.23</v>
      </c>
      <c r="F3433" s="28">
        <v>18.66</v>
      </c>
      <c r="G3433" s="28">
        <v>558.89</v>
      </c>
      <c r="H3433" s="2">
        <v>9</v>
      </c>
    </row>
    <row r="3434" spans="1:8" ht="15" x14ac:dyDescent="0.2">
      <c r="A3434" s="25" t="s">
        <v>6887</v>
      </c>
      <c r="B3434" s="25"/>
      <c r="C3434" s="26" t="s">
        <v>6888</v>
      </c>
      <c r="D3434" s="27" t="s">
        <v>21</v>
      </c>
      <c r="E3434" s="28">
        <v>934.07</v>
      </c>
      <c r="F3434" s="28">
        <v>24.88</v>
      </c>
      <c r="G3434" s="28">
        <v>958.95</v>
      </c>
      <c r="H3434" s="2">
        <v>9</v>
      </c>
    </row>
    <row r="3435" spans="1:8" ht="15" x14ac:dyDescent="0.2">
      <c r="A3435" s="25" t="s">
        <v>6889</v>
      </c>
      <c r="B3435" s="25"/>
      <c r="C3435" s="26" t="s">
        <v>6890</v>
      </c>
      <c r="D3435" s="27" t="s">
        <v>21</v>
      </c>
      <c r="E3435" s="28">
        <v>80.73</v>
      </c>
      <c r="F3435" s="28">
        <v>18.66</v>
      </c>
      <c r="G3435" s="28">
        <v>99.39</v>
      </c>
      <c r="H3435" s="2">
        <v>9</v>
      </c>
    </row>
    <row r="3436" spans="1:8" ht="15" x14ac:dyDescent="0.2">
      <c r="A3436" s="25" t="s">
        <v>6891</v>
      </c>
      <c r="B3436" s="25"/>
      <c r="C3436" s="26" t="s">
        <v>6892</v>
      </c>
      <c r="D3436" s="27" t="s">
        <v>21</v>
      </c>
      <c r="E3436" s="28">
        <v>110.68</v>
      </c>
      <c r="F3436" s="28">
        <v>18.66</v>
      </c>
      <c r="G3436" s="28">
        <v>129.34</v>
      </c>
      <c r="H3436" s="2">
        <v>9</v>
      </c>
    </row>
    <row r="3437" spans="1:8" ht="15" x14ac:dyDescent="0.2">
      <c r="A3437" s="25" t="s">
        <v>6893</v>
      </c>
      <c r="B3437" s="25"/>
      <c r="C3437" s="26" t="s">
        <v>6894</v>
      </c>
      <c r="D3437" s="27" t="s">
        <v>21</v>
      </c>
      <c r="E3437" s="28">
        <v>139.21</v>
      </c>
      <c r="F3437" s="28">
        <v>18.66</v>
      </c>
      <c r="G3437" s="28">
        <v>157.87</v>
      </c>
      <c r="H3437" s="2">
        <v>9</v>
      </c>
    </row>
    <row r="3438" spans="1:8" ht="15" x14ac:dyDescent="0.2">
      <c r="A3438" s="25" t="s">
        <v>6895</v>
      </c>
      <c r="B3438" s="25"/>
      <c r="C3438" s="26" t="s">
        <v>6896</v>
      </c>
      <c r="D3438" s="27" t="s">
        <v>21</v>
      </c>
      <c r="E3438" s="28">
        <v>195.26</v>
      </c>
      <c r="F3438" s="28">
        <v>18.66</v>
      </c>
      <c r="G3438" s="28">
        <v>213.92</v>
      </c>
      <c r="H3438" s="2">
        <v>9</v>
      </c>
    </row>
    <row r="3439" spans="1:8" ht="15" x14ac:dyDescent="0.2">
      <c r="A3439" s="25" t="s">
        <v>6897</v>
      </c>
      <c r="B3439" s="25"/>
      <c r="C3439" s="26" t="s">
        <v>6898</v>
      </c>
      <c r="D3439" s="27" t="s">
        <v>21</v>
      </c>
      <c r="E3439" s="28">
        <v>324.37</v>
      </c>
      <c r="F3439" s="28">
        <v>18.66</v>
      </c>
      <c r="G3439" s="28">
        <v>343.03</v>
      </c>
      <c r="H3439" s="2">
        <v>9</v>
      </c>
    </row>
    <row r="3440" spans="1:8" ht="15" x14ac:dyDescent="0.2">
      <c r="A3440" s="25" t="s">
        <v>6899</v>
      </c>
      <c r="B3440" s="25"/>
      <c r="C3440" s="26" t="s">
        <v>6900</v>
      </c>
      <c r="D3440" s="27" t="s">
        <v>21</v>
      </c>
      <c r="E3440" s="28">
        <v>485.94</v>
      </c>
      <c r="F3440" s="28">
        <v>18.66</v>
      </c>
      <c r="G3440" s="28">
        <v>504.6</v>
      </c>
      <c r="H3440" s="2">
        <v>9</v>
      </c>
    </row>
    <row r="3441" spans="1:8" ht="15" x14ac:dyDescent="0.2">
      <c r="A3441" s="25" t="s">
        <v>6901</v>
      </c>
      <c r="B3441" s="25"/>
      <c r="C3441" s="26" t="s">
        <v>6902</v>
      </c>
      <c r="D3441" s="27" t="s">
        <v>21</v>
      </c>
      <c r="E3441" s="28">
        <v>833.74</v>
      </c>
      <c r="F3441" s="28">
        <v>24.88</v>
      </c>
      <c r="G3441" s="28">
        <v>858.62</v>
      </c>
      <c r="H3441" s="2">
        <v>9</v>
      </c>
    </row>
    <row r="3442" spans="1:8" ht="30" x14ac:dyDescent="0.2">
      <c r="A3442" s="25" t="s">
        <v>6903</v>
      </c>
      <c r="B3442" s="25"/>
      <c r="C3442" s="26" t="s">
        <v>6904</v>
      </c>
      <c r="D3442" s="27" t="s">
        <v>21</v>
      </c>
      <c r="E3442" s="28">
        <v>74.989999999999995</v>
      </c>
      <c r="F3442" s="28">
        <v>18.66</v>
      </c>
      <c r="G3442" s="28">
        <v>93.65</v>
      </c>
      <c r="H3442" s="2">
        <v>9</v>
      </c>
    </row>
    <row r="3443" spans="1:8" ht="30" x14ac:dyDescent="0.2">
      <c r="A3443" s="25" t="s">
        <v>6905</v>
      </c>
      <c r="B3443" s="25"/>
      <c r="C3443" s="26" t="s">
        <v>6906</v>
      </c>
      <c r="D3443" s="27" t="s">
        <v>21</v>
      </c>
      <c r="E3443" s="28">
        <v>105.28</v>
      </c>
      <c r="F3443" s="28">
        <v>18.66</v>
      </c>
      <c r="G3443" s="28">
        <v>123.94</v>
      </c>
      <c r="H3443" s="2">
        <v>9</v>
      </c>
    </row>
    <row r="3444" spans="1:8" ht="30" x14ac:dyDescent="0.2">
      <c r="A3444" s="25" t="s">
        <v>6907</v>
      </c>
      <c r="B3444" s="25"/>
      <c r="C3444" s="26" t="s">
        <v>6908</v>
      </c>
      <c r="D3444" s="27" t="s">
        <v>21</v>
      </c>
      <c r="E3444" s="28">
        <v>129.78</v>
      </c>
      <c r="F3444" s="28">
        <v>18.66</v>
      </c>
      <c r="G3444" s="28">
        <v>148.44</v>
      </c>
      <c r="H3444" s="2">
        <v>9</v>
      </c>
    </row>
    <row r="3445" spans="1:8" ht="30" x14ac:dyDescent="0.2">
      <c r="A3445" s="25" t="s">
        <v>6909</v>
      </c>
      <c r="B3445" s="25"/>
      <c r="C3445" s="26" t="s">
        <v>6910</v>
      </c>
      <c r="D3445" s="27" t="s">
        <v>21</v>
      </c>
      <c r="E3445" s="28">
        <v>176.07</v>
      </c>
      <c r="F3445" s="28">
        <v>18.66</v>
      </c>
      <c r="G3445" s="28">
        <v>194.73</v>
      </c>
      <c r="H3445" s="2">
        <v>9</v>
      </c>
    </row>
    <row r="3446" spans="1:8" ht="30" x14ac:dyDescent="0.2">
      <c r="A3446" s="25" t="s">
        <v>6911</v>
      </c>
      <c r="B3446" s="25"/>
      <c r="C3446" s="26" t="s">
        <v>6912</v>
      </c>
      <c r="D3446" s="27" t="s">
        <v>21</v>
      </c>
      <c r="E3446" s="28">
        <v>283.45</v>
      </c>
      <c r="F3446" s="28">
        <v>18.66</v>
      </c>
      <c r="G3446" s="28">
        <v>302.11</v>
      </c>
      <c r="H3446" s="2">
        <v>9</v>
      </c>
    </row>
    <row r="3447" spans="1:8" ht="45" x14ac:dyDescent="0.2">
      <c r="A3447" s="25" t="s">
        <v>6913</v>
      </c>
      <c r="B3447" s="25"/>
      <c r="C3447" s="26" t="s">
        <v>6914</v>
      </c>
      <c r="D3447" s="27" t="s">
        <v>21</v>
      </c>
      <c r="E3447" s="28">
        <v>6117.43</v>
      </c>
      <c r="F3447" s="28">
        <v>31.1</v>
      </c>
      <c r="G3447" s="28">
        <v>6148.53</v>
      </c>
      <c r="H3447" s="2">
        <v>9</v>
      </c>
    </row>
    <row r="3448" spans="1:8" ht="45" x14ac:dyDescent="0.2">
      <c r="A3448" s="25" t="s">
        <v>6915</v>
      </c>
      <c r="B3448" s="25"/>
      <c r="C3448" s="26" t="s">
        <v>6916</v>
      </c>
      <c r="D3448" s="27" t="s">
        <v>21</v>
      </c>
      <c r="E3448" s="28">
        <v>159.82</v>
      </c>
      <c r="F3448" s="28">
        <v>18.66</v>
      </c>
      <c r="G3448" s="28">
        <v>178.48</v>
      </c>
      <c r="H3448" s="2">
        <v>9</v>
      </c>
    </row>
    <row r="3449" spans="1:8" ht="45" x14ac:dyDescent="0.2">
      <c r="A3449" s="25" t="s">
        <v>6917</v>
      </c>
      <c r="B3449" s="25"/>
      <c r="C3449" s="26" t="s">
        <v>6918</v>
      </c>
      <c r="D3449" s="27" t="s">
        <v>21</v>
      </c>
      <c r="E3449" s="28">
        <v>448.26</v>
      </c>
      <c r="F3449" s="28">
        <v>18.66</v>
      </c>
      <c r="G3449" s="28">
        <v>466.92</v>
      </c>
      <c r="H3449" s="2">
        <v>9</v>
      </c>
    </row>
    <row r="3450" spans="1:8" ht="30" x14ac:dyDescent="0.2">
      <c r="A3450" s="25" t="s">
        <v>6919</v>
      </c>
      <c r="B3450" s="25"/>
      <c r="C3450" s="26" t="s">
        <v>6920</v>
      </c>
      <c r="D3450" s="27" t="s">
        <v>21</v>
      </c>
      <c r="E3450" s="28">
        <v>421.59</v>
      </c>
      <c r="F3450" s="28">
        <v>18.66</v>
      </c>
      <c r="G3450" s="28">
        <v>440.25</v>
      </c>
      <c r="H3450" s="2">
        <v>9</v>
      </c>
    </row>
    <row r="3451" spans="1:8" ht="30" x14ac:dyDescent="0.2">
      <c r="A3451" s="25" t="s">
        <v>6921</v>
      </c>
      <c r="B3451" s="25"/>
      <c r="C3451" s="26" t="s">
        <v>6922</v>
      </c>
      <c r="D3451" s="27" t="s">
        <v>21</v>
      </c>
      <c r="E3451" s="28">
        <v>824.62</v>
      </c>
      <c r="F3451" s="28">
        <v>24.88</v>
      </c>
      <c r="G3451" s="28">
        <v>849.5</v>
      </c>
      <c r="H3451" s="2">
        <v>9</v>
      </c>
    </row>
    <row r="3452" spans="1:8" ht="15" x14ac:dyDescent="0.2">
      <c r="A3452" s="25" t="s">
        <v>6923</v>
      </c>
      <c r="B3452" s="25"/>
      <c r="C3452" s="26" t="s">
        <v>6924</v>
      </c>
      <c r="D3452" s="27" t="s">
        <v>21</v>
      </c>
      <c r="E3452" s="28">
        <v>339.28</v>
      </c>
      <c r="F3452" s="28">
        <v>18.66</v>
      </c>
      <c r="G3452" s="28">
        <v>357.94</v>
      </c>
      <c r="H3452" s="2">
        <v>9</v>
      </c>
    </row>
    <row r="3453" spans="1:8" ht="45" x14ac:dyDescent="0.2">
      <c r="A3453" s="25" t="s">
        <v>6925</v>
      </c>
      <c r="B3453" s="25"/>
      <c r="C3453" s="26" t="s">
        <v>6926</v>
      </c>
      <c r="D3453" s="27" t="s">
        <v>21</v>
      </c>
      <c r="E3453" s="28">
        <v>129.91</v>
      </c>
      <c r="F3453" s="28">
        <v>10.37</v>
      </c>
      <c r="G3453" s="28">
        <v>140.28</v>
      </c>
      <c r="H3453" s="2">
        <v>9</v>
      </c>
    </row>
    <row r="3454" spans="1:8" ht="45" x14ac:dyDescent="0.2">
      <c r="A3454" s="25" t="s">
        <v>6927</v>
      </c>
      <c r="B3454" s="25"/>
      <c r="C3454" s="26" t="s">
        <v>6928</v>
      </c>
      <c r="D3454" s="27" t="s">
        <v>21</v>
      </c>
      <c r="E3454" s="28">
        <v>5446.76</v>
      </c>
      <c r="F3454" s="28">
        <v>24.88</v>
      </c>
      <c r="G3454" s="28">
        <v>5471.64</v>
      </c>
      <c r="H3454" s="2">
        <v>9</v>
      </c>
    </row>
    <row r="3455" spans="1:8" ht="45" x14ac:dyDescent="0.2">
      <c r="A3455" s="25" t="s">
        <v>6929</v>
      </c>
      <c r="B3455" s="25"/>
      <c r="C3455" s="26" t="s">
        <v>6930</v>
      </c>
      <c r="D3455" s="27" t="s">
        <v>21</v>
      </c>
      <c r="E3455" s="28">
        <v>1956.35</v>
      </c>
      <c r="F3455" s="28">
        <v>24.88</v>
      </c>
      <c r="G3455" s="28">
        <v>1981.23</v>
      </c>
      <c r="H3455" s="2">
        <v>9</v>
      </c>
    </row>
    <row r="3456" spans="1:8" ht="45" x14ac:dyDescent="0.2">
      <c r="A3456" s="25" t="s">
        <v>6931</v>
      </c>
      <c r="B3456" s="25"/>
      <c r="C3456" s="26" t="s">
        <v>6932</v>
      </c>
      <c r="D3456" s="27" t="s">
        <v>21</v>
      </c>
      <c r="E3456" s="28">
        <v>370.88</v>
      </c>
      <c r="F3456" s="28">
        <v>18.66</v>
      </c>
      <c r="G3456" s="28">
        <v>389.54</v>
      </c>
      <c r="H3456" s="2">
        <v>9</v>
      </c>
    </row>
    <row r="3457" spans="1:8" ht="45" x14ac:dyDescent="0.2">
      <c r="A3457" s="25" t="s">
        <v>6933</v>
      </c>
      <c r="B3457" s="25"/>
      <c r="C3457" s="26" t="s">
        <v>6934</v>
      </c>
      <c r="D3457" s="27" t="s">
        <v>21</v>
      </c>
      <c r="E3457" s="28">
        <v>182.5</v>
      </c>
      <c r="F3457" s="28">
        <v>18.66</v>
      </c>
      <c r="G3457" s="28">
        <v>201.16</v>
      </c>
      <c r="H3457" s="2">
        <v>9</v>
      </c>
    </row>
    <row r="3458" spans="1:8" ht="45" x14ac:dyDescent="0.2">
      <c r="A3458" s="25" t="s">
        <v>6935</v>
      </c>
      <c r="B3458" s="25"/>
      <c r="C3458" s="26" t="s">
        <v>6936</v>
      </c>
      <c r="D3458" s="27" t="s">
        <v>21</v>
      </c>
      <c r="E3458" s="28">
        <v>247.37</v>
      </c>
      <c r="F3458" s="28">
        <v>18.66</v>
      </c>
      <c r="G3458" s="28">
        <v>266.02999999999997</v>
      </c>
      <c r="H3458" s="2">
        <v>9</v>
      </c>
    </row>
    <row r="3459" spans="1:8" ht="45" x14ac:dyDescent="0.2">
      <c r="A3459" s="25" t="s">
        <v>6937</v>
      </c>
      <c r="B3459" s="25"/>
      <c r="C3459" s="26" t="s">
        <v>6938</v>
      </c>
      <c r="D3459" s="27" t="s">
        <v>21</v>
      </c>
      <c r="E3459" s="28">
        <v>502.9</v>
      </c>
      <c r="F3459" s="28">
        <v>18.66</v>
      </c>
      <c r="G3459" s="28">
        <v>521.55999999999995</v>
      </c>
      <c r="H3459" s="2">
        <v>9</v>
      </c>
    </row>
    <row r="3460" spans="1:8" ht="45" x14ac:dyDescent="0.2">
      <c r="A3460" s="25" t="s">
        <v>6939</v>
      </c>
      <c r="B3460" s="25"/>
      <c r="C3460" s="26" t="s">
        <v>6940</v>
      </c>
      <c r="D3460" s="27" t="s">
        <v>21</v>
      </c>
      <c r="E3460" s="28">
        <v>619.66</v>
      </c>
      <c r="F3460" s="28">
        <v>18.66</v>
      </c>
      <c r="G3460" s="28">
        <v>638.32000000000005</v>
      </c>
      <c r="H3460" s="2">
        <v>9</v>
      </c>
    </row>
    <row r="3461" spans="1:8" ht="45" x14ac:dyDescent="0.2">
      <c r="A3461" s="25" t="s">
        <v>6941</v>
      </c>
      <c r="B3461" s="25"/>
      <c r="C3461" s="26" t="s">
        <v>6942</v>
      </c>
      <c r="D3461" s="27" t="s">
        <v>21</v>
      </c>
      <c r="E3461" s="28">
        <v>968.5</v>
      </c>
      <c r="F3461" s="28">
        <v>18.66</v>
      </c>
      <c r="G3461" s="28">
        <v>987.16</v>
      </c>
      <c r="H3461" s="2">
        <v>9</v>
      </c>
    </row>
    <row r="3462" spans="1:8" ht="45" x14ac:dyDescent="0.2">
      <c r="A3462" s="25" t="s">
        <v>6943</v>
      </c>
      <c r="B3462" s="25"/>
      <c r="C3462" s="26" t="s">
        <v>6944</v>
      </c>
      <c r="D3462" s="27" t="s">
        <v>21</v>
      </c>
      <c r="E3462" s="28">
        <v>2232.91</v>
      </c>
      <c r="F3462" s="28">
        <v>24.88</v>
      </c>
      <c r="G3462" s="28">
        <v>2257.79</v>
      </c>
      <c r="H3462" s="2">
        <v>9</v>
      </c>
    </row>
    <row r="3463" spans="1:8" ht="45" x14ac:dyDescent="0.2">
      <c r="A3463" s="25" t="s">
        <v>6945</v>
      </c>
      <c r="B3463" s="25"/>
      <c r="C3463" s="26" t="s">
        <v>6946</v>
      </c>
      <c r="D3463" s="27" t="s">
        <v>21</v>
      </c>
      <c r="E3463" s="28">
        <v>5042.0600000000004</v>
      </c>
      <c r="F3463" s="28">
        <v>24.88</v>
      </c>
      <c r="G3463" s="28">
        <v>5066.9399999999996</v>
      </c>
      <c r="H3463" s="2">
        <v>9</v>
      </c>
    </row>
    <row r="3464" spans="1:8" ht="45" x14ac:dyDescent="0.2">
      <c r="A3464" s="25" t="s">
        <v>6947</v>
      </c>
      <c r="B3464" s="25"/>
      <c r="C3464" s="26" t="s">
        <v>6948</v>
      </c>
      <c r="D3464" s="27" t="s">
        <v>21</v>
      </c>
      <c r="E3464" s="28">
        <v>65.38</v>
      </c>
      <c r="F3464" s="28">
        <v>12.44</v>
      </c>
      <c r="G3464" s="28">
        <v>77.819999999999993</v>
      </c>
      <c r="H3464" s="2">
        <v>9</v>
      </c>
    </row>
    <row r="3465" spans="1:8" ht="45" x14ac:dyDescent="0.2">
      <c r="A3465" s="25" t="s">
        <v>6949</v>
      </c>
      <c r="B3465" s="25"/>
      <c r="C3465" s="26" t="s">
        <v>6950</v>
      </c>
      <c r="D3465" s="27" t="s">
        <v>21</v>
      </c>
      <c r="E3465" s="28">
        <v>77.8</v>
      </c>
      <c r="F3465" s="28">
        <v>18.66</v>
      </c>
      <c r="G3465" s="28">
        <v>96.46</v>
      </c>
      <c r="H3465" s="2">
        <v>9</v>
      </c>
    </row>
    <row r="3466" spans="1:8" ht="45" x14ac:dyDescent="0.2">
      <c r="A3466" s="25" t="s">
        <v>6951</v>
      </c>
      <c r="B3466" s="25"/>
      <c r="C3466" s="26" t="s">
        <v>6952</v>
      </c>
      <c r="D3466" s="27" t="s">
        <v>21</v>
      </c>
      <c r="E3466" s="28">
        <v>97.89</v>
      </c>
      <c r="F3466" s="28">
        <v>16.59</v>
      </c>
      <c r="G3466" s="28">
        <v>114.48</v>
      </c>
      <c r="H3466" s="2">
        <v>9</v>
      </c>
    </row>
    <row r="3467" spans="1:8" ht="45" x14ac:dyDescent="0.2">
      <c r="A3467" s="25" t="s">
        <v>6953</v>
      </c>
      <c r="B3467" s="25"/>
      <c r="C3467" s="26" t="s">
        <v>6954</v>
      </c>
      <c r="D3467" s="27" t="s">
        <v>21</v>
      </c>
      <c r="E3467" s="28">
        <v>106.51</v>
      </c>
      <c r="F3467" s="28">
        <v>18.66</v>
      </c>
      <c r="G3467" s="28">
        <v>125.17</v>
      </c>
      <c r="H3467" s="2">
        <v>9</v>
      </c>
    </row>
    <row r="3468" spans="1:8" ht="45" x14ac:dyDescent="0.2">
      <c r="A3468" s="25" t="s">
        <v>6955</v>
      </c>
      <c r="B3468" s="25"/>
      <c r="C3468" s="26" t="s">
        <v>6956</v>
      </c>
      <c r="D3468" s="27" t="s">
        <v>21</v>
      </c>
      <c r="E3468" s="28">
        <v>422.26</v>
      </c>
      <c r="F3468" s="28">
        <v>18.66</v>
      </c>
      <c r="G3468" s="28">
        <v>440.92</v>
      </c>
      <c r="H3468" s="2">
        <v>9</v>
      </c>
    </row>
    <row r="3469" spans="1:8" ht="45" x14ac:dyDescent="0.2">
      <c r="A3469" s="25" t="s">
        <v>6957</v>
      </c>
      <c r="B3469" s="25"/>
      <c r="C3469" s="26" t="s">
        <v>6958</v>
      </c>
      <c r="D3469" s="27" t="s">
        <v>21</v>
      </c>
      <c r="E3469" s="28">
        <v>619.92999999999995</v>
      </c>
      <c r="F3469" s="28">
        <v>18.66</v>
      </c>
      <c r="G3469" s="28">
        <v>638.59</v>
      </c>
      <c r="H3469" s="2">
        <v>9</v>
      </c>
    </row>
    <row r="3470" spans="1:8" ht="45" x14ac:dyDescent="0.2">
      <c r="A3470" s="25" t="s">
        <v>6959</v>
      </c>
      <c r="B3470" s="25"/>
      <c r="C3470" s="26" t="s">
        <v>6960</v>
      </c>
      <c r="D3470" s="27" t="s">
        <v>21</v>
      </c>
      <c r="E3470" s="28">
        <v>5559.22</v>
      </c>
      <c r="F3470" s="28">
        <v>82.94</v>
      </c>
      <c r="G3470" s="28">
        <v>5642.16</v>
      </c>
      <c r="H3470" s="2">
        <v>9</v>
      </c>
    </row>
    <row r="3471" spans="1:8" ht="45" x14ac:dyDescent="0.2">
      <c r="A3471" s="25" t="s">
        <v>6961</v>
      </c>
      <c r="B3471" s="25"/>
      <c r="C3471" s="26" t="s">
        <v>6962</v>
      </c>
      <c r="D3471" s="27" t="s">
        <v>21</v>
      </c>
      <c r="E3471" s="28">
        <v>5779.63</v>
      </c>
      <c r="F3471" s="28">
        <v>82.94</v>
      </c>
      <c r="G3471" s="28">
        <v>5862.57</v>
      </c>
      <c r="H3471" s="2">
        <v>9</v>
      </c>
    </row>
    <row r="3472" spans="1:8" ht="30" x14ac:dyDescent="0.2">
      <c r="A3472" s="25" t="s">
        <v>6963</v>
      </c>
      <c r="B3472" s="25"/>
      <c r="C3472" s="26" t="s">
        <v>6964</v>
      </c>
      <c r="D3472" s="27" t="s">
        <v>21</v>
      </c>
      <c r="E3472" s="28">
        <v>470.33</v>
      </c>
      <c r="F3472" s="28">
        <v>41.47</v>
      </c>
      <c r="G3472" s="28">
        <v>511.8</v>
      </c>
      <c r="H3472" s="2">
        <v>9</v>
      </c>
    </row>
    <row r="3473" spans="1:8" ht="15" x14ac:dyDescent="0.2">
      <c r="A3473" s="25" t="s">
        <v>6965</v>
      </c>
      <c r="B3473" s="25"/>
      <c r="C3473" s="26" t="s">
        <v>6966</v>
      </c>
      <c r="D3473" s="27"/>
      <c r="E3473" s="28"/>
      <c r="F3473" s="28"/>
      <c r="G3473" s="28"/>
      <c r="H3473" s="2">
        <v>5</v>
      </c>
    </row>
    <row r="3474" spans="1:8" ht="30" x14ac:dyDescent="0.2">
      <c r="A3474" s="25" t="s">
        <v>6967</v>
      </c>
      <c r="B3474" s="25"/>
      <c r="C3474" s="26" t="s">
        <v>6968</v>
      </c>
      <c r="D3474" s="27" t="s">
        <v>21</v>
      </c>
      <c r="E3474" s="28">
        <v>1315.6</v>
      </c>
      <c r="F3474" s="28">
        <v>51.84</v>
      </c>
      <c r="G3474" s="28">
        <v>1367.44</v>
      </c>
      <c r="H3474" s="2">
        <v>9</v>
      </c>
    </row>
    <row r="3475" spans="1:8" ht="30" x14ac:dyDescent="0.2">
      <c r="A3475" s="25" t="s">
        <v>6969</v>
      </c>
      <c r="B3475" s="25"/>
      <c r="C3475" s="26" t="s">
        <v>6970</v>
      </c>
      <c r="D3475" s="27" t="s">
        <v>21</v>
      </c>
      <c r="E3475" s="28">
        <v>1751.37</v>
      </c>
      <c r="F3475" s="28">
        <v>145.15</v>
      </c>
      <c r="G3475" s="28">
        <v>1896.52</v>
      </c>
      <c r="H3475" s="2">
        <v>9</v>
      </c>
    </row>
    <row r="3476" spans="1:8" ht="30" x14ac:dyDescent="0.2">
      <c r="A3476" s="25" t="s">
        <v>6971</v>
      </c>
      <c r="B3476" s="25"/>
      <c r="C3476" s="26" t="s">
        <v>6972</v>
      </c>
      <c r="D3476" s="27" t="s">
        <v>21</v>
      </c>
      <c r="E3476" s="28">
        <v>2802.43</v>
      </c>
      <c r="F3476" s="28">
        <v>145.15</v>
      </c>
      <c r="G3476" s="28">
        <v>2947.58</v>
      </c>
      <c r="H3476" s="2">
        <v>9</v>
      </c>
    </row>
    <row r="3477" spans="1:8" ht="30" x14ac:dyDescent="0.2">
      <c r="A3477" s="25" t="s">
        <v>6973</v>
      </c>
      <c r="B3477" s="25"/>
      <c r="C3477" s="26" t="s">
        <v>6974</v>
      </c>
      <c r="D3477" s="27" t="s">
        <v>21</v>
      </c>
      <c r="E3477" s="28">
        <v>1290.1199999999999</v>
      </c>
      <c r="F3477" s="28">
        <v>145.15</v>
      </c>
      <c r="G3477" s="28">
        <v>1435.27</v>
      </c>
      <c r="H3477" s="2">
        <v>9</v>
      </c>
    </row>
    <row r="3478" spans="1:8" ht="30" x14ac:dyDescent="0.2">
      <c r="A3478" s="25" t="s">
        <v>6975</v>
      </c>
      <c r="B3478" s="25"/>
      <c r="C3478" s="26" t="s">
        <v>6976</v>
      </c>
      <c r="D3478" s="27" t="s">
        <v>21</v>
      </c>
      <c r="E3478" s="28">
        <v>2852.34</v>
      </c>
      <c r="F3478" s="28">
        <v>145.15</v>
      </c>
      <c r="G3478" s="28">
        <v>2997.49</v>
      </c>
      <c r="H3478" s="2">
        <v>9</v>
      </c>
    </row>
    <row r="3479" spans="1:8" ht="30" x14ac:dyDescent="0.2">
      <c r="A3479" s="25" t="s">
        <v>6977</v>
      </c>
      <c r="B3479" s="25"/>
      <c r="C3479" s="26" t="s">
        <v>6978</v>
      </c>
      <c r="D3479" s="27" t="s">
        <v>21</v>
      </c>
      <c r="E3479" s="28">
        <v>1719.23</v>
      </c>
      <c r="F3479" s="28">
        <v>82.94</v>
      </c>
      <c r="G3479" s="28">
        <v>1802.17</v>
      </c>
      <c r="H3479" s="2">
        <v>9</v>
      </c>
    </row>
    <row r="3480" spans="1:8" ht="30" x14ac:dyDescent="0.2">
      <c r="A3480" s="25" t="s">
        <v>6979</v>
      </c>
      <c r="B3480" s="25"/>
      <c r="C3480" s="26" t="s">
        <v>6980</v>
      </c>
      <c r="D3480" s="27" t="s">
        <v>21</v>
      </c>
      <c r="E3480" s="28">
        <v>3102.68</v>
      </c>
      <c r="F3480" s="28">
        <v>82.94</v>
      </c>
      <c r="G3480" s="28">
        <v>3185.62</v>
      </c>
      <c r="H3480" s="2">
        <v>9</v>
      </c>
    </row>
    <row r="3481" spans="1:8" ht="30" x14ac:dyDescent="0.2">
      <c r="A3481" s="25" t="s">
        <v>6981</v>
      </c>
      <c r="B3481" s="25"/>
      <c r="C3481" s="26" t="s">
        <v>6982</v>
      </c>
      <c r="D3481" s="27" t="s">
        <v>21</v>
      </c>
      <c r="E3481" s="28">
        <v>1017.21</v>
      </c>
      <c r="F3481" s="28">
        <v>82.94</v>
      </c>
      <c r="G3481" s="28">
        <v>1100.1500000000001</v>
      </c>
      <c r="H3481" s="2">
        <v>9</v>
      </c>
    </row>
    <row r="3482" spans="1:8" ht="30" x14ac:dyDescent="0.2">
      <c r="A3482" s="25" t="s">
        <v>6983</v>
      </c>
      <c r="B3482" s="25"/>
      <c r="C3482" s="26" t="s">
        <v>6984</v>
      </c>
      <c r="D3482" s="27" t="s">
        <v>21</v>
      </c>
      <c r="E3482" s="28">
        <v>731.43</v>
      </c>
      <c r="F3482" s="28">
        <v>82.94</v>
      </c>
      <c r="G3482" s="28">
        <v>814.37</v>
      </c>
      <c r="H3482" s="2">
        <v>9</v>
      </c>
    </row>
    <row r="3483" spans="1:8" ht="30" x14ac:dyDescent="0.2">
      <c r="A3483" s="25" t="s">
        <v>6985</v>
      </c>
      <c r="B3483" s="25"/>
      <c r="C3483" s="26" t="s">
        <v>6986</v>
      </c>
      <c r="D3483" s="27" t="s">
        <v>21</v>
      </c>
      <c r="E3483" s="28">
        <v>6087.23</v>
      </c>
      <c r="F3483" s="28">
        <v>51.84</v>
      </c>
      <c r="G3483" s="28">
        <v>6139.07</v>
      </c>
      <c r="H3483" s="2">
        <v>9</v>
      </c>
    </row>
    <row r="3484" spans="1:8" ht="30" x14ac:dyDescent="0.2">
      <c r="A3484" s="25" t="s">
        <v>6987</v>
      </c>
      <c r="B3484" s="25"/>
      <c r="C3484" s="26" t="s">
        <v>6988</v>
      </c>
      <c r="D3484" s="27" t="s">
        <v>21</v>
      </c>
      <c r="E3484" s="28">
        <v>3247.44</v>
      </c>
      <c r="F3484" s="28">
        <v>24.88</v>
      </c>
      <c r="G3484" s="28">
        <v>3272.32</v>
      </c>
      <c r="H3484" s="2">
        <v>9</v>
      </c>
    </row>
    <row r="3485" spans="1:8" ht="30" x14ac:dyDescent="0.2">
      <c r="A3485" s="25" t="s">
        <v>6989</v>
      </c>
      <c r="B3485" s="25"/>
      <c r="C3485" s="26" t="s">
        <v>6990</v>
      </c>
      <c r="D3485" s="27" t="s">
        <v>21</v>
      </c>
      <c r="E3485" s="28">
        <v>1021.25</v>
      </c>
      <c r="F3485" s="28">
        <v>82.94</v>
      </c>
      <c r="G3485" s="28">
        <v>1104.19</v>
      </c>
      <c r="H3485" s="2">
        <v>9</v>
      </c>
    </row>
    <row r="3486" spans="1:8" ht="30" x14ac:dyDescent="0.2">
      <c r="A3486" s="25" t="s">
        <v>6991</v>
      </c>
      <c r="B3486" s="25"/>
      <c r="C3486" s="26" t="s">
        <v>6992</v>
      </c>
      <c r="D3486" s="27" t="s">
        <v>21</v>
      </c>
      <c r="E3486" s="28">
        <v>1106.9100000000001</v>
      </c>
      <c r="F3486" s="28">
        <v>31.1</v>
      </c>
      <c r="G3486" s="28">
        <v>1138.01</v>
      </c>
      <c r="H3486" s="2">
        <v>9</v>
      </c>
    </row>
    <row r="3487" spans="1:8" ht="30" x14ac:dyDescent="0.2">
      <c r="A3487" s="25" t="s">
        <v>6993</v>
      </c>
      <c r="B3487" s="25"/>
      <c r="C3487" s="26" t="s">
        <v>6994</v>
      </c>
      <c r="D3487" s="27" t="s">
        <v>21</v>
      </c>
      <c r="E3487" s="28">
        <v>8838.3799999999992</v>
      </c>
      <c r="F3487" s="28">
        <v>124.41</v>
      </c>
      <c r="G3487" s="28">
        <v>8962.7900000000009</v>
      </c>
      <c r="H3487" s="2">
        <v>9</v>
      </c>
    </row>
    <row r="3488" spans="1:8" ht="30" x14ac:dyDescent="0.2">
      <c r="A3488" s="25" t="s">
        <v>6995</v>
      </c>
      <c r="B3488" s="25"/>
      <c r="C3488" s="26" t="s">
        <v>6996</v>
      </c>
      <c r="D3488" s="27" t="s">
        <v>21</v>
      </c>
      <c r="E3488" s="28">
        <v>2071.36</v>
      </c>
      <c r="F3488" s="28">
        <v>82.94</v>
      </c>
      <c r="G3488" s="28">
        <v>2154.3000000000002</v>
      </c>
      <c r="H3488" s="2">
        <v>9</v>
      </c>
    </row>
    <row r="3489" spans="1:8" ht="30" x14ac:dyDescent="0.2">
      <c r="A3489" s="25" t="s">
        <v>6997</v>
      </c>
      <c r="B3489" s="25"/>
      <c r="C3489" s="26" t="s">
        <v>6998</v>
      </c>
      <c r="D3489" s="27" t="s">
        <v>21</v>
      </c>
      <c r="E3489" s="28">
        <v>3061.08</v>
      </c>
      <c r="F3489" s="28">
        <v>82.94</v>
      </c>
      <c r="G3489" s="28">
        <v>3144.02</v>
      </c>
      <c r="H3489" s="2">
        <v>9</v>
      </c>
    </row>
    <row r="3490" spans="1:8" ht="30" x14ac:dyDescent="0.2">
      <c r="A3490" s="25" t="s">
        <v>6999</v>
      </c>
      <c r="B3490" s="25"/>
      <c r="C3490" s="26" t="s">
        <v>7000</v>
      </c>
      <c r="D3490" s="27" t="s">
        <v>21</v>
      </c>
      <c r="E3490" s="28">
        <v>2055.5500000000002</v>
      </c>
      <c r="F3490" s="28">
        <v>82.94</v>
      </c>
      <c r="G3490" s="28">
        <v>2138.4899999999998</v>
      </c>
      <c r="H3490" s="2">
        <v>9</v>
      </c>
    </row>
    <row r="3491" spans="1:8" ht="15" x14ac:dyDescent="0.2">
      <c r="A3491" s="25" t="s">
        <v>7001</v>
      </c>
      <c r="B3491" s="25"/>
      <c r="C3491" s="26" t="s">
        <v>7002</v>
      </c>
      <c r="D3491" s="27"/>
      <c r="E3491" s="28"/>
      <c r="F3491" s="28"/>
      <c r="G3491" s="28"/>
      <c r="H3491" s="2">
        <v>5</v>
      </c>
    </row>
    <row r="3492" spans="1:8" ht="45" x14ac:dyDescent="0.2">
      <c r="A3492" s="25" t="s">
        <v>7003</v>
      </c>
      <c r="B3492" s="25"/>
      <c r="C3492" s="26" t="s">
        <v>7004</v>
      </c>
      <c r="D3492" s="27" t="s">
        <v>21</v>
      </c>
      <c r="E3492" s="28">
        <v>86.11</v>
      </c>
      <c r="F3492" s="28">
        <v>18.66</v>
      </c>
      <c r="G3492" s="28">
        <v>104.77</v>
      </c>
      <c r="H3492" s="2">
        <v>9</v>
      </c>
    </row>
    <row r="3493" spans="1:8" ht="45" x14ac:dyDescent="0.2">
      <c r="A3493" s="25" t="s">
        <v>7005</v>
      </c>
      <c r="B3493" s="25"/>
      <c r="C3493" s="26" t="s">
        <v>7006</v>
      </c>
      <c r="D3493" s="27" t="s">
        <v>21</v>
      </c>
      <c r="E3493" s="28">
        <v>122.62</v>
      </c>
      <c r="F3493" s="28">
        <v>24.88</v>
      </c>
      <c r="G3493" s="28">
        <v>147.5</v>
      </c>
      <c r="H3493" s="2">
        <v>9</v>
      </c>
    </row>
    <row r="3494" spans="1:8" ht="45" x14ac:dyDescent="0.2">
      <c r="A3494" s="25" t="s">
        <v>7007</v>
      </c>
      <c r="B3494" s="25"/>
      <c r="C3494" s="26" t="s">
        <v>7008</v>
      </c>
      <c r="D3494" s="27" t="s">
        <v>21</v>
      </c>
      <c r="E3494" s="28">
        <v>147.13</v>
      </c>
      <c r="F3494" s="28">
        <v>31.1</v>
      </c>
      <c r="G3494" s="28">
        <v>178.23</v>
      </c>
      <c r="H3494" s="2">
        <v>9</v>
      </c>
    </row>
    <row r="3495" spans="1:8" ht="45" x14ac:dyDescent="0.2">
      <c r="A3495" s="25" t="s">
        <v>7009</v>
      </c>
      <c r="B3495" s="25"/>
      <c r="C3495" s="26" t="s">
        <v>7010</v>
      </c>
      <c r="D3495" s="27" t="s">
        <v>21</v>
      </c>
      <c r="E3495" s="28">
        <v>223.92</v>
      </c>
      <c r="F3495" s="28">
        <v>33.18</v>
      </c>
      <c r="G3495" s="28">
        <v>257.10000000000002</v>
      </c>
      <c r="H3495" s="2">
        <v>9</v>
      </c>
    </row>
    <row r="3496" spans="1:8" ht="45" x14ac:dyDescent="0.2">
      <c r="A3496" s="25" t="s">
        <v>7011</v>
      </c>
      <c r="B3496" s="25"/>
      <c r="C3496" s="26" t="s">
        <v>7012</v>
      </c>
      <c r="D3496" s="27" t="s">
        <v>21</v>
      </c>
      <c r="E3496" s="28">
        <v>493.35</v>
      </c>
      <c r="F3496" s="28">
        <v>51.84</v>
      </c>
      <c r="G3496" s="28">
        <v>545.19000000000005</v>
      </c>
      <c r="H3496" s="2">
        <v>9</v>
      </c>
    </row>
    <row r="3497" spans="1:8" ht="15" x14ac:dyDescent="0.2">
      <c r="A3497" s="25" t="s">
        <v>7013</v>
      </c>
      <c r="B3497" s="25"/>
      <c r="C3497" s="26" t="s">
        <v>7014</v>
      </c>
      <c r="D3497" s="27"/>
      <c r="E3497" s="28"/>
      <c r="F3497" s="28"/>
      <c r="G3497" s="28"/>
      <c r="H3497" s="2">
        <v>5</v>
      </c>
    </row>
    <row r="3498" spans="1:8" ht="45" x14ac:dyDescent="0.2">
      <c r="A3498" s="25" t="s">
        <v>7015</v>
      </c>
      <c r="B3498" s="25"/>
      <c r="C3498" s="26" t="s">
        <v>7016</v>
      </c>
      <c r="D3498" s="27" t="s">
        <v>21</v>
      </c>
      <c r="E3498" s="28">
        <v>386.3</v>
      </c>
      <c r="F3498" s="28">
        <v>24.88</v>
      </c>
      <c r="G3498" s="28">
        <v>411.18</v>
      </c>
      <c r="H3498" s="2">
        <v>9</v>
      </c>
    </row>
    <row r="3499" spans="1:8" ht="45" x14ac:dyDescent="0.2">
      <c r="A3499" s="25" t="s">
        <v>7017</v>
      </c>
      <c r="B3499" s="25"/>
      <c r="C3499" s="26" t="s">
        <v>7018</v>
      </c>
      <c r="D3499" s="27" t="s">
        <v>21</v>
      </c>
      <c r="E3499" s="28">
        <v>532.15</v>
      </c>
      <c r="F3499" s="28">
        <v>31.1</v>
      </c>
      <c r="G3499" s="28">
        <v>563.25</v>
      </c>
      <c r="H3499" s="2">
        <v>9</v>
      </c>
    </row>
    <row r="3500" spans="1:8" ht="45" x14ac:dyDescent="0.2">
      <c r="A3500" s="25" t="s">
        <v>7019</v>
      </c>
      <c r="B3500" s="25"/>
      <c r="C3500" s="26" t="s">
        <v>7020</v>
      </c>
      <c r="D3500" s="27" t="s">
        <v>21</v>
      </c>
      <c r="E3500" s="28">
        <v>948.16</v>
      </c>
      <c r="F3500" s="28">
        <v>41.47</v>
      </c>
      <c r="G3500" s="28">
        <v>989.63</v>
      </c>
      <c r="H3500" s="2">
        <v>9</v>
      </c>
    </row>
    <row r="3501" spans="1:8" ht="45" x14ac:dyDescent="0.2">
      <c r="A3501" s="25" t="s">
        <v>7021</v>
      </c>
      <c r="B3501" s="25"/>
      <c r="C3501" s="26" t="s">
        <v>7022</v>
      </c>
      <c r="D3501" s="27" t="s">
        <v>21</v>
      </c>
      <c r="E3501" s="28">
        <v>1339.72</v>
      </c>
      <c r="F3501" s="28">
        <v>51.84</v>
      </c>
      <c r="G3501" s="28">
        <v>1391.56</v>
      </c>
      <c r="H3501" s="2">
        <v>9</v>
      </c>
    </row>
    <row r="3502" spans="1:8" ht="15" x14ac:dyDescent="0.2">
      <c r="A3502" s="25" t="s">
        <v>7023</v>
      </c>
      <c r="B3502" s="25"/>
      <c r="C3502" s="26" t="s">
        <v>7024</v>
      </c>
      <c r="D3502" s="27"/>
      <c r="E3502" s="28"/>
      <c r="F3502" s="28"/>
      <c r="G3502" s="28"/>
      <c r="H3502" s="2">
        <v>5</v>
      </c>
    </row>
    <row r="3503" spans="1:8" ht="45" x14ac:dyDescent="0.2">
      <c r="A3503" s="25" t="s">
        <v>7025</v>
      </c>
      <c r="B3503" s="25"/>
      <c r="C3503" s="26" t="s">
        <v>7026</v>
      </c>
      <c r="D3503" s="27" t="s">
        <v>21</v>
      </c>
      <c r="E3503" s="28">
        <v>700.65</v>
      </c>
      <c r="F3503" s="28">
        <v>18.66</v>
      </c>
      <c r="G3503" s="28">
        <v>719.31</v>
      </c>
      <c r="H3503" s="2">
        <v>9</v>
      </c>
    </row>
    <row r="3504" spans="1:8" ht="15" x14ac:dyDescent="0.2">
      <c r="A3504" s="25" t="s">
        <v>7027</v>
      </c>
      <c r="B3504" s="25"/>
      <c r="C3504" s="26" t="s">
        <v>7028</v>
      </c>
      <c r="D3504" s="27"/>
      <c r="E3504" s="28"/>
      <c r="F3504" s="28"/>
      <c r="G3504" s="28"/>
      <c r="H3504" s="2">
        <v>5</v>
      </c>
    </row>
    <row r="3505" spans="1:8" ht="45" x14ac:dyDescent="0.2">
      <c r="A3505" s="25" t="s">
        <v>7029</v>
      </c>
      <c r="B3505" s="25"/>
      <c r="C3505" s="26" t="s">
        <v>7030</v>
      </c>
      <c r="D3505" s="27" t="s">
        <v>21</v>
      </c>
      <c r="E3505" s="28">
        <v>452.8</v>
      </c>
      <c r="F3505" s="28">
        <v>86.81</v>
      </c>
      <c r="G3505" s="28">
        <v>539.61</v>
      </c>
      <c r="H3505" s="2">
        <v>9</v>
      </c>
    </row>
    <row r="3506" spans="1:8" ht="30" x14ac:dyDescent="0.2">
      <c r="A3506" s="25" t="s">
        <v>7031</v>
      </c>
      <c r="B3506" s="25"/>
      <c r="C3506" s="26" t="s">
        <v>7032</v>
      </c>
      <c r="D3506" s="27" t="s">
        <v>21</v>
      </c>
      <c r="E3506" s="28">
        <v>173.48</v>
      </c>
      <c r="F3506" s="28">
        <v>8.2899999999999991</v>
      </c>
      <c r="G3506" s="28">
        <v>181.77</v>
      </c>
      <c r="H3506" s="2">
        <v>9</v>
      </c>
    </row>
    <row r="3507" spans="1:8" ht="30" x14ac:dyDescent="0.2">
      <c r="A3507" s="25" t="s">
        <v>7033</v>
      </c>
      <c r="B3507" s="25"/>
      <c r="C3507" s="26" t="s">
        <v>7034</v>
      </c>
      <c r="D3507" s="27" t="s">
        <v>21</v>
      </c>
      <c r="E3507" s="28">
        <v>180.54</v>
      </c>
      <c r="F3507" s="28">
        <v>20.74</v>
      </c>
      <c r="G3507" s="28">
        <v>201.28</v>
      </c>
      <c r="H3507" s="2">
        <v>9</v>
      </c>
    </row>
    <row r="3508" spans="1:8" ht="60" x14ac:dyDescent="0.2">
      <c r="A3508" s="25" t="s">
        <v>7035</v>
      </c>
      <c r="B3508" s="25"/>
      <c r="C3508" s="26" t="s">
        <v>7036</v>
      </c>
      <c r="D3508" s="27" t="s">
        <v>21</v>
      </c>
      <c r="E3508" s="28">
        <v>7426.99</v>
      </c>
      <c r="F3508" s="28">
        <v>86.81</v>
      </c>
      <c r="G3508" s="28">
        <v>7513.8</v>
      </c>
      <c r="H3508" s="2">
        <v>9</v>
      </c>
    </row>
    <row r="3509" spans="1:8" ht="15" x14ac:dyDescent="0.2">
      <c r="A3509" s="25" t="s">
        <v>7037</v>
      </c>
      <c r="B3509" s="25"/>
      <c r="C3509" s="26" t="s">
        <v>7038</v>
      </c>
      <c r="D3509" s="27"/>
      <c r="E3509" s="28"/>
      <c r="F3509" s="28"/>
      <c r="G3509" s="28"/>
      <c r="H3509" s="2">
        <v>5</v>
      </c>
    </row>
    <row r="3510" spans="1:8" ht="30" x14ac:dyDescent="0.2">
      <c r="A3510" s="25" t="s">
        <v>7039</v>
      </c>
      <c r="B3510" s="25"/>
      <c r="C3510" s="26" t="s">
        <v>7040</v>
      </c>
      <c r="D3510" s="27" t="s">
        <v>21</v>
      </c>
      <c r="E3510" s="28">
        <v>2963.95</v>
      </c>
      <c r="F3510" s="28">
        <v>143.57</v>
      </c>
      <c r="G3510" s="28">
        <v>3107.52</v>
      </c>
      <c r="H3510" s="2">
        <v>9</v>
      </c>
    </row>
    <row r="3511" spans="1:8" ht="30" x14ac:dyDescent="0.2">
      <c r="A3511" s="25" t="s">
        <v>7041</v>
      </c>
      <c r="B3511" s="25"/>
      <c r="C3511" s="26" t="s">
        <v>7042</v>
      </c>
      <c r="D3511" s="27" t="s">
        <v>21</v>
      </c>
      <c r="E3511" s="28">
        <v>1055.52</v>
      </c>
      <c r="F3511" s="28">
        <v>143.57</v>
      </c>
      <c r="G3511" s="28">
        <v>1199.0899999999999</v>
      </c>
      <c r="H3511" s="2">
        <v>9</v>
      </c>
    </row>
    <row r="3512" spans="1:8" ht="30" x14ac:dyDescent="0.2">
      <c r="A3512" s="25" t="s">
        <v>7043</v>
      </c>
      <c r="B3512" s="25"/>
      <c r="C3512" s="26" t="s">
        <v>7044</v>
      </c>
      <c r="D3512" s="27" t="s">
        <v>21</v>
      </c>
      <c r="E3512" s="28">
        <v>1280.1500000000001</v>
      </c>
      <c r="F3512" s="28">
        <v>51.84</v>
      </c>
      <c r="G3512" s="28">
        <v>1331.99</v>
      </c>
      <c r="H3512" s="2">
        <v>9</v>
      </c>
    </row>
    <row r="3513" spans="1:8" ht="45" x14ac:dyDescent="0.2">
      <c r="A3513" s="25" t="s">
        <v>7045</v>
      </c>
      <c r="B3513" s="25"/>
      <c r="C3513" s="26" t="s">
        <v>7046</v>
      </c>
      <c r="D3513" s="27" t="s">
        <v>21</v>
      </c>
      <c r="E3513" s="28">
        <v>1696.7</v>
      </c>
      <c r="F3513" s="28">
        <v>93.31</v>
      </c>
      <c r="G3513" s="28">
        <v>1790.01</v>
      </c>
      <c r="H3513" s="2">
        <v>9</v>
      </c>
    </row>
    <row r="3514" spans="1:8" ht="45" x14ac:dyDescent="0.2">
      <c r="A3514" s="25" t="s">
        <v>7047</v>
      </c>
      <c r="B3514" s="25"/>
      <c r="C3514" s="26" t="s">
        <v>7048</v>
      </c>
      <c r="D3514" s="27" t="s">
        <v>21</v>
      </c>
      <c r="E3514" s="28">
        <v>2504.62</v>
      </c>
      <c r="F3514" s="28">
        <v>93.31</v>
      </c>
      <c r="G3514" s="28">
        <v>2597.9299999999998</v>
      </c>
      <c r="H3514" s="2">
        <v>9</v>
      </c>
    </row>
    <row r="3515" spans="1:8" ht="30" x14ac:dyDescent="0.2">
      <c r="A3515" s="25" t="s">
        <v>7049</v>
      </c>
      <c r="B3515" s="25"/>
      <c r="C3515" s="26" t="s">
        <v>7050</v>
      </c>
      <c r="D3515" s="27" t="s">
        <v>21</v>
      </c>
      <c r="E3515" s="28">
        <v>6403.07</v>
      </c>
      <c r="F3515" s="28">
        <v>143.57</v>
      </c>
      <c r="G3515" s="28">
        <v>6546.64</v>
      </c>
      <c r="H3515" s="2">
        <v>9</v>
      </c>
    </row>
    <row r="3516" spans="1:8" ht="30" x14ac:dyDescent="0.2">
      <c r="A3516" s="25" t="s">
        <v>7051</v>
      </c>
      <c r="B3516" s="25"/>
      <c r="C3516" s="26" t="s">
        <v>7052</v>
      </c>
      <c r="D3516" s="27" t="s">
        <v>21</v>
      </c>
      <c r="E3516" s="28">
        <v>1155.1600000000001</v>
      </c>
      <c r="F3516" s="28">
        <v>143.57</v>
      </c>
      <c r="G3516" s="28">
        <v>1298.73</v>
      </c>
      <c r="H3516" s="2">
        <v>9</v>
      </c>
    </row>
    <row r="3517" spans="1:8" ht="30" x14ac:dyDescent="0.2">
      <c r="A3517" s="25" t="s">
        <v>7053</v>
      </c>
      <c r="B3517" s="25"/>
      <c r="C3517" s="26" t="s">
        <v>7054</v>
      </c>
      <c r="D3517" s="27" t="s">
        <v>21</v>
      </c>
      <c r="E3517" s="28">
        <v>1810.59</v>
      </c>
      <c r="F3517" s="28">
        <v>143.57</v>
      </c>
      <c r="G3517" s="28">
        <v>1954.16</v>
      </c>
      <c r="H3517" s="2">
        <v>9</v>
      </c>
    </row>
    <row r="3518" spans="1:8" ht="30" x14ac:dyDescent="0.2">
      <c r="A3518" s="25" t="s">
        <v>7055</v>
      </c>
      <c r="B3518" s="25"/>
      <c r="C3518" s="26" t="s">
        <v>7056</v>
      </c>
      <c r="D3518" s="27" t="s">
        <v>21</v>
      </c>
      <c r="E3518" s="28">
        <v>875.62</v>
      </c>
      <c r="F3518" s="28">
        <v>12.44</v>
      </c>
      <c r="G3518" s="28">
        <v>888.06</v>
      </c>
      <c r="H3518" s="2">
        <v>9</v>
      </c>
    </row>
    <row r="3519" spans="1:8" ht="30" x14ac:dyDescent="0.2">
      <c r="A3519" s="25" t="s">
        <v>7057</v>
      </c>
      <c r="B3519" s="25"/>
      <c r="C3519" s="26" t="s">
        <v>7058</v>
      </c>
      <c r="D3519" s="27" t="s">
        <v>21</v>
      </c>
      <c r="E3519" s="28">
        <v>2399.3200000000002</v>
      </c>
      <c r="F3519" s="28">
        <v>18.239999999999998</v>
      </c>
      <c r="G3519" s="28">
        <v>2417.56</v>
      </c>
      <c r="H3519" s="2">
        <v>9</v>
      </c>
    </row>
    <row r="3520" spans="1:8" ht="15" x14ac:dyDescent="0.2">
      <c r="A3520" s="25" t="s">
        <v>7059</v>
      </c>
      <c r="B3520" s="25"/>
      <c r="C3520" s="26" t="s">
        <v>7060</v>
      </c>
      <c r="D3520" s="27"/>
      <c r="E3520" s="28"/>
      <c r="F3520" s="28"/>
      <c r="G3520" s="28"/>
      <c r="H3520" s="2">
        <v>5</v>
      </c>
    </row>
    <row r="3521" spans="1:8" ht="30" x14ac:dyDescent="0.2">
      <c r="A3521" s="25" t="s">
        <v>7061</v>
      </c>
      <c r="B3521" s="25"/>
      <c r="C3521" s="26" t="s">
        <v>7062</v>
      </c>
      <c r="D3521" s="27" t="s">
        <v>21</v>
      </c>
      <c r="E3521" s="28">
        <v>12.68</v>
      </c>
      <c r="F3521" s="28">
        <v>18.66</v>
      </c>
      <c r="G3521" s="28">
        <v>31.34</v>
      </c>
      <c r="H3521" s="2">
        <v>9</v>
      </c>
    </row>
    <row r="3522" spans="1:8" ht="30" x14ac:dyDescent="0.2">
      <c r="A3522" s="25" t="s">
        <v>7063</v>
      </c>
      <c r="B3522" s="25"/>
      <c r="C3522" s="26" t="s">
        <v>7064</v>
      </c>
      <c r="D3522" s="27" t="s">
        <v>21</v>
      </c>
      <c r="E3522" s="28">
        <v>44.04</v>
      </c>
      <c r="F3522" s="28">
        <v>18.66</v>
      </c>
      <c r="G3522" s="28">
        <v>62.7</v>
      </c>
      <c r="H3522" s="2">
        <v>9</v>
      </c>
    </row>
    <row r="3523" spans="1:8" ht="15" x14ac:dyDescent="0.2">
      <c r="A3523" s="25" t="s">
        <v>7065</v>
      </c>
      <c r="B3523" s="25"/>
      <c r="C3523" s="26" t="s">
        <v>7066</v>
      </c>
      <c r="D3523" s="27"/>
      <c r="E3523" s="28"/>
      <c r="F3523" s="28"/>
      <c r="G3523" s="28"/>
      <c r="H3523" s="2">
        <v>5</v>
      </c>
    </row>
    <row r="3524" spans="1:8" ht="15" x14ac:dyDescent="0.2">
      <c r="A3524" s="25" t="s">
        <v>7067</v>
      </c>
      <c r="B3524" s="25"/>
      <c r="C3524" s="26" t="s">
        <v>7068</v>
      </c>
      <c r="D3524" s="27" t="s">
        <v>21</v>
      </c>
      <c r="E3524" s="28">
        <v>110.04</v>
      </c>
      <c r="F3524" s="28">
        <v>6.22</v>
      </c>
      <c r="G3524" s="28">
        <v>116.26</v>
      </c>
      <c r="H3524" s="2">
        <v>9</v>
      </c>
    </row>
    <row r="3525" spans="1:8" ht="15" x14ac:dyDescent="0.2">
      <c r="A3525" s="25" t="s">
        <v>7069</v>
      </c>
      <c r="B3525" s="25"/>
      <c r="C3525" s="26" t="s">
        <v>7070</v>
      </c>
      <c r="D3525" s="27" t="s">
        <v>21</v>
      </c>
      <c r="E3525" s="28">
        <v>412.89</v>
      </c>
      <c r="F3525" s="28">
        <v>51.84</v>
      </c>
      <c r="G3525" s="28">
        <v>464.73</v>
      </c>
      <c r="H3525" s="2">
        <v>9</v>
      </c>
    </row>
    <row r="3526" spans="1:8" ht="45" x14ac:dyDescent="0.2">
      <c r="A3526" s="25" t="s">
        <v>7071</v>
      </c>
      <c r="B3526" s="25"/>
      <c r="C3526" s="26" t="s">
        <v>7072</v>
      </c>
      <c r="D3526" s="27" t="s">
        <v>21</v>
      </c>
      <c r="E3526" s="28">
        <v>489.35</v>
      </c>
      <c r="F3526" s="28">
        <v>51.84</v>
      </c>
      <c r="G3526" s="28">
        <v>541.19000000000005</v>
      </c>
      <c r="H3526" s="2">
        <v>9</v>
      </c>
    </row>
    <row r="3527" spans="1:8" ht="30" x14ac:dyDescent="0.2">
      <c r="A3527" s="25" t="s">
        <v>7073</v>
      </c>
      <c r="B3527" s="25"/>
      <c r="C3527" s="26" t="s">
        <v>7074</v>
      </c>
      <c r="D3527" s="27" t="s">
        <v>21</v>
      </c>
      <c r="E3527" s="28">
        <v>34.44</v>
      </c>
      <c r="F3527" s="28">
        <v>8.75</v>
      </c>
      <c r="G3527" s="28">
        <v>43.19</v>
      </c>
      <c r="H3527" s="2">
        <v>9</v>
      </c>
    </row>
    <row r="3528" spans="1:8" ht="30" x14ac:dyDescent="0.2">
      <c r="A3528" s="25" t="s">
        <v>7075</v>
      </c>
      <c r="B3528" s="25"/>
      <c r="C3528" s="26" t="s">
        <v>7076</v>
      </c>
      <c r="D3528" s="27" t="s">
        <v>21</v>
      </c>
      <c r="E3528" s="28">
        <v>735.01</v>
      </c>
      <c r="F3528" s="28">
        <v>29.17</v>
      </c>
      <c r="G3528" s="28">
        <v>764.18</v>
      </c>
      <c r="H3528" s="2">
        <v>9</v>
      </c>
    </row>
    <row r="3529" spans="1:8" ht="30" x14ac:dyDescent="0.2">
      <c r="A3529" s="25" t="s">
        <v>7077</v>
      </c>
      <c r="B3529" s="25"/>
      <c r="C3529" s="26" t="s">
        <v>7078</v>
      </c>
      <c r="D3529" s="27" t="s">
        <v>21</v>
      </c>
      <c r="E3529" s="28">
        <v>344.59</v>
      </c>
      <c r="F3529" s="28">
        <v>29.17</v>
      </c>
      <c r="G3529" s="28">
        <v>373.76</v>
      </c>
      <c r="H3529" s="2">
        <v>9</v>
      </c>
    </row>
    <row r="3530" spans="1:8" ht="30" x14ac:dyDescent="0.2">
      <c r="A3530" s="25" t="s">
        <v>7079</v>
      </c>
      <c r="B3530" s="25"/>
      <c r="C3530" s="26" t="s">
        <v>7080</v>
      </c>
      <c r="D3530" s="27" t="s">
        <v>21</v>
      </c>
      <c r="E3530" s="28">
        <v>88.42</v>
      </c>
      <c r="F3530" s="28">
        <v>20.74</v>
      </c>
      <c r="G3530" s="28">
        <v>109.16</v>
      </c>
      <c r="H3530" s="2">
        <v>9</v>
      </c>
    </row>
    <row r="3531" spans="1:8" ht="30" x14ac:dyDescent="0.2">
      <c r="A3531" s="25" t="s">
        <v>7081</v>
      </c>
      <c r="B3531" s="25"/>
      <c r="C3531" s="26" t="s">
        <v>7082</v>
      </c>
      <c r="D3531" s="27" t="s">
        <v>21</v>
      </c>
      <c r="E3531" s="28">
        <v>4346.8100000000004</v>
      </c>
      <c r="F3531" s="28">
        <v>124.41</v>
      </c>
      <c r="G3531" s="28">
        <v>4471.22</v>
      </c>
      <c r="H3531" s="2">
        <v>9</v>
      </c>
    </row>
    <row r="3532" spans="1:8" ht="30" x14ac:dyDescent="0.2">
      <c r="A3532" s="25" t="s">
        <v>7083</v>
      </c>
      <c r="B3532" s="25"/>
      <c r="C3532" s="26" t="s">
        <v>7084</v>
      </c>
      <c r="D3532" s="27" t="s">
        <v>21</v>
      </c>
      <c r="E3532" s="28">
        <v>91.65</v>
      </c>
      <c r="F3532" s="28">
        <v>16.59</v>
      </c>
      <c r="G3532" s="28">
        <v>108.24</v>
      </c>
      <c r="H3532" s="2">
        <v>9</v>
      </c>
    </row>
    <row r="3533" spans="1:8" ht="30" x14ac:dyDescent="0.2">
      <c r="A3533" s="25" t="s">
        <v>7085</v>
      </c>
      <c r="B3533" s="25"/>
      <c r="C3533" s="26" t="s">
        <v>7086</v>
      </c>
      <c r="D3533" s="27" t="s">
        <v>21</v>
      </c>
      <c r="E3533" s="28">
        <v>470.66</v>
      </c>
      <c r="F3533" s="28">
        <v>49.2</v>
      </c>
      <c r="G3533" s="28">
        <v>519.86</v>
      </c>
      <c r="H3533" s="2">
        <v>9</v>
      </c>
    </row>
    <row r="3534" spans="1:8" ht="30" x14ac:dyDescent="0.2">
      <c r="A3534" s="25" t="s">
        <v>7087</v>
      </c>
      <c r="B3534" s="25"/>
      <c r="C3534" s="26" t="s">
        <v>7088</v>
      </c>
      <c r="D3534" s="27" t="s">
        <v>21</v>
      </c>
      <c r="E3534" s="28">
        <v>275.62</v>
      </c>
      <c r="F3534" s="28">
        <v>51.84</v>
      </c>
      <c r="G3534" s="28">
        <v>327.45999999999998</v>
      </c>
      <c r="H3534" s="2">
        <v>9</v>
      </c>
    </row>
    <row r="3535" spans="1:8" ht="30" x14ac:dyDescent="0.2">
      <c r="A3535" s="25" t="s">
        <v>7089</v>
      </c>
      <c r="B3535" s="25"/>
      <c r="C3535" s="26" t="s">
        <v>7090</v>
      </c>
      <c r="D3535" s="27" t="s">
        <v>21</v>
      </c>
      <c r="E3535" s="28">
        <v>330.31</v>
      </c>
      <c r="F3535" s="28">
        <v>51.84</v>
      </c>
      <c r="G3535" s="28">
        <v>382.15</v>
      </c>
      <c r="H3535" s="2">
        <v>9</v>
      </c>
    </row>
    <row r="3536" spans="1:8" ht="15" x14ac:dyDescent="0.2">
      <c r="A3536" s="25" t="s">
        <v>7091</v>
      </c>
      <c r="B3536" s="25"/>
      <c r="C3536" s="26" t="s">
        <v>7092</v>
      </c>
      <c r="D3536" s="27"/>
      <c r="E3536" s="28"/>
      <c r="F3536" s="28"/>
      <c r="G3536" s="28"/>
      <c r="H3536" s="2">
        <v>2</v>
      </c>
    </row>
    <row r="3537" spans="1:8" ht="15" x14ac:dyDescent="0.2">
      <c r="A3537" s="25" t="s">
        <v>7093</v>
      </c>
      <c r="B3537" s="25"/>
      <c r="C3537" s="26" t="s">
        <v>7094</v>
      </c>
      <c r="D3537" s="27"/>
      <c r="E3537" s="28"/>
      <c r="F3537" s="28"/>
      <c r="G3537" s="28"/>
      <c r="H3537" s="2">
        <v>5</v>
      </c>
    </row>
    <row r="3538" spans="1:8" ht="30" x14ac:dyDescent="0.2">
      <c r="A3538" s="25" t="s">
        <v>7095</v>
      </c>
      <c r="B3538" s="25"/>
      <c r="C3538" s="26" t="s">
        <v>7096</v>
      </c>
      <c r="D3538" s="27" t="s">
        <v>21</v>
      </c>
      <c r="E3538" s="28">
        <v>7525.97</v>
      </c>
      <c r="F3538" s="28">
        <v>92.08</v>
      </c>
      <c r="G3538" s="28">
        <v>7618.05</v>
      </c>
      <c r="H3538" s="2">
        <v>9</v>
      </c>
    </row>
    <row r="3539" spans="1:8" ht="30" x14ac:dyDescent="0.2">
      <c r="A3539" s="25" t="s">
        <v>7097</v>
      </c>
      <c r="B3539" s="25"/>
      <c r="C3539" s="26" t="s">
        <v>7098</v>
      </c>
      <c r="D3539" s="27" t="s">
        <v>21</v>
      </c>
      <c r="E3539" s="28">
        <v>11139.9</v>
      </c>
      <c r="F3539" s="28">
        <v>125.82</v>
      </c>
      <c r="G3539" s="28">
        <v>11265.72</v>
      </c>
      <c r="H3539" s="2">
        <v>9</v>
      </c>
    </row>
    <row r="3540" spans="1:8" ht="30" x14ac:dyDescent="0.2">
      <c r="A3540" s="25" t="s">
        <v>7099</v>
      </c>
      <c r="B3540" s="25"/>
      <c r="C3540" s="26" t="s">
        <v>7100</v>
      </c>
      <c r="D3540" s="27" t="s">
        <v>21</v>
      </c>
      <c r="E3540" s="28">
        <v>1200.54</v>
      </c>
      <c r="F3540" s="28">
        <v>49.91</v>
      </c>
      <c r="G3540" s="28">
        <v>1250.45</v>
      </c>
      <c r="H3540" s="2">
        <v>9</v>
      </c>
    </row>
    <row r="3541" spans="1:8" ht="30" x14ac:dyDescent="0.2">
      <c r="A3541" s="25" t="s">
        <v>7101</v>
      </c>
      <c r="B3541" s="25"/>
      <c r="C3541" s="26" t="s">
        <v>7102</v>
      </c>
      <c r="D3541" s="27" t="s">
        <v>21</v>
      </c>
      <c r="E3541" s="28">
        <v>1938.91</v>
      </c>
      <c r="F3541" s="28">
        <v>49.91</v>
      </c>
      <c r="G3541" s="28">
        <v>1988.82</v>
      </c>
      <c r="H3541" s="2">
        <v>9</v>
      </c>
    </row>
    <row r="3542" spans="1:8" ht="30" x14ac:dyDescent="0.2">
      <c r="A3542" s="25" t="s">
        <v>7103</v>
      </c>
      <c r="B3542" s="25"/>
      <c r="C3542" s="26" t="s">
        <v>7104</v>
      </c>
      <c r="D3542" s="27" t="s">
        <v>21</v>
      </c>
      <c r="E3542" s="28">
        <v>3138.1</v>
      </c>
      <c r="F3542" s="28">
        <v>58.34</v>
      </c>
      <c r="G3542" s="28">
        <v>3196.44</v>
      </c>
      <c r="H3542" s="2">
        <v>9</v>
      </c>
    </row>
    <row r="3543" spans="1:8" ht="30" x14ac:dyDescent="0.2">
      <c r="A3543" s="25" t="s">
        <v>7105</v>
      </c>
      <c r="B3543" s="25"/>
      <c r="C3543" s="26" t="s">
        <v>7106</v>
      </c>
      <c r="D3543" s="27" t="s">
        <v>21</v>
      </c>
      <c r="E3543" s="28">
        <v>5496.95</v>
      </c>
      <c r="F3543" s="28">
        <v>75.209999999999994</v>
      </c>
      <c r="G3543" s="28">
        <v>5572.16</v>
      </c>
      <c r="H3543" s="2">
        <v>9</v>
      </c>
    </row>
    <row r="3544" spans="1:8" ht="45" x14ac:dyDescent="0.2">
      <c r="A3544" s="25" t="s">
        <v>7107</v>
      </c>
      <c r="B3544" s="25"/>
      <c r="C3544" s="26" t="s">
        <v>7108</v>
      </c>
      <c r="D3544" s="27" t="s">
        <v>21</v>
      </c>
      <c r="E3544" s="28">
        <v>8446.74</v>
      </c>
      <c r="F3544" s="28">
        <v>66.78</v>
      </c>
      <c r="G3544" s="28">
        <v>8513.52</v>
      </c>
      <c r="H3544" s="2">
        <v>9</v>
      </c>
    </row>
    <row r="3545" spans="1:8" ht="45" x14ac:dyDescent="0.2">
      <c r="A3545" s="25" t="s">
        <v>7109</v>
      </c>
      <c r="B3545" s="25"/>
      <c r="C3545" s="26" t="s">
        <v>7110</v>
      </c>
      <c r="D3545" s="27" t="s">
        <v>21</v>
      </c>
      <c r="E3545" s="28">
        <v>15187.73</v>
      </c>
      <c r="F3545" s="28">
        <v>92.08</v>
      </c>
      <c r="G3545" s="28">
        <v>15279.81</v>
      </c>
      <c r="H3545" s="2">
        <v>9</v>
      </c>
    </row>
    <row r="3546" spans="1:8" ht="30" x14ac:dyDescent="0.2">
      <c r="A3546" s="25" t="s">
        <v>7111</v>
      </c>
      <c r="B3546" s="25"/>
      <c r="C3546" s="26" t="s">
        <v>7112</v>
      </c>
      <c r="D3546" s="27" t="s">
        <v>21</v>
      </c>
      <c r="E3546" s="28">
        <v>936</v>
      </c>
      <c r="F3546" s="28">
        <v>58.34</v>
      </c>
      <c r="G3546" s="28">
        <v>994.34</v>
      </c>
      <c r="H3546" s="2">
        <v>9</v>
      </c>
    </row>
    <row r="3547" spans="1:8" ht="30" x14ac:dyDescent="0.2">
      <c r="A3547" s="25" t="s">
        <v>7113</v>
      </c>
      <c r="B3547" s="25"/>
      <c r="C3547" s="26" t="s">
        <v>7114</v>
      </c>
      <c r="D3547" s="27" t="s">
        <v>21</v>
      </c>
      <c r="E3547" s="28">
        <v>599.9</v>
      </c>
      <c r="F3547" s="28">
        <v>58.34</v>
      </c>
      <c r="G3547" s="28">
        <v>658.24</v>
      </c>
      <c r="H3547" s="2">
        <v>9</v>
      </c>
    </row>
    <row r="3548" spans="1:8" ht="15" x14ac:dyDescent="0.2">
      <c r="A3548" s="25" t="s">
        <v>7115</v>
      </c>
      <c r="B3548" s="25"/>
      <c r="C3548" s="26" t="s">
        <v>7116</v>
      </c>
      <c r="D3548" s="27"/>
      <c r="E3548" s="28"/>
      <c r="F3548" s="28"/>
      <c r="G3548" s="28"/>
      <c r="H3548" s="2">
        <v>5</v>
      </c>
    </row>
    <row r="3549" spans="1:8" ht="30" x14ac:dyDescent="0.2">
      <c r="A3549" s="25" t="s">
        <v>7117</v>
      </c>
      <c r="B3549" s="25"/>
      <c r="C3549" s="26" t="s">
        <v>7118</v>
      </c>
      <c r="D3549" s="27" t="s">
        <v>334</v>
      </c>
      <c r="E3549" s="28">
        <v>3662.17</v>
      </c>
      <c r="F3549" s="28">
        <v>58.34</v>
      </c>
      <c r="G3549" s="28">
        <v>3720.51</v>
      </c>
      <c r="H3549" s="2">
        <v>9</v>
      </c>
    </row>
    <row r="3550" spans="1:8" ht="30" x14ac:dyDescent="0.2">
      <c r="A3550" s="25" t="s">
        <v>7119</v>
      </c>
      <c r="B3550" s="25"/>
      <c r="C3550" s="26" t="s">
        <v>7120</v>
      </c>
      <c r="D3550" s="27" t="s">
        <v>334</v>
      </c>
      <c r="E3550" s="28">
        <v>6301.09</v>
      </c>
      <c r="F3550" s="28">
        <v>58.34</v>
      </c>
      <c r="G3550" s="28">
        <v>6359.43</v>
      </c>
      <c r="H3550" s="2">
        <v>9</v>
      </c>
    </row>
    <row r="3551" spans="1:8" ht="30" x14ac:dyDescent="0.2">
      <c r="A3551" s="25" t="s">
        <v>7121</v>
      </c>
      <c r="B3551" s="25"/>
      <c r="C3551" s="26" t="s">
        <v>7122</v>
      </c>
      <c r="D3551" s="27" t="s">
        <v>334</v>
      </c>
      <c r="E3551" s="28">
        <v>8938.5300000000007</v>
      </c>
      <c r="F3551" s="28">
        <v>58.34</v>
      </c>
      <c r="G3551" s="28">
        <v>8996.8700000000008</v>
      </c>
      <c r="H3551" s="2">
        <v>9</v>
      </c>
    </row>
    <row r="3552" spans="1:8" ht="30" x14ac:dyDescent="0.2">
      <c r="A3552" s="25" t="s">
        <v>7123</v>
      </c>
      <c r="B3552" s="25"/>
      <c r="C3552" s="26" t="s">
        <v>7124</v>
      </c>
      <c r="D3552" s="27" t="s">
        <v>334</v>
      </c>
      <c r="E3552" s="28">
        <v>16939.07</v>
      </c>
      <c r="F3552" s="28">
        <v>58.34</v>
      </c>
      <c r="G3552" s="28">
        <v>16997.41</v>
      </c>
      <c r="H3552" s="2">
        <v>9</v>
      </c>
    </row>
    <row r="3553" spans="1:8" ht="15" x14ac:dyDescent="0.2">
      <c r="A3553" s="25" t="s">
        <v>7125</v>
      </c>
      <c r="B3553" s="25"/>
      <c r="C3553" s="26" t="s">
        <v>7126</v>
      </c>
      <c r="D3553" s="27"/>
      <c r="E3553" s="28"/>
      <c r="F3553" s="28"/>
      <c r="G3553" s="28"/>
      <c r="H3553" s="2">
        <v>5</v>
      </c>
    </row>
    <row r="3554" spans="1:8" ht="60" x14ac:dyDescent="0.2">
      <c r="A3554" s="25" t="s">
        <v>7127</v>
      </c>
      <c r="B3554" s="25"/>
      <c r="C3554" s="26" t="s">
        <v>7128</v>
      </c>
      <c r="D3554" s="27" t="s">
        <v>131</v>
      </c>
      <c r="E3554" s="28">
        <v>16644.189999999999</v>
      </c>
      <c r="F3554" s="28">
        <v>3115.45</v>
      </c>
      <c r="G3554" s="28">
        <v>19759.64</v>
      </c>
      <c r="H3554" s="2">
        <v>9</v>
      </c>
    </row>
    <row r="3555" spans="1:8" ht="60" x14ac:dyDescent="0.2">
      <c r="A3555" s="25" t="s">
        <v>7129</v>
      </c>
      <c r="B3555" s="25"/>
      <c r="C3555" s="26" t="s">
        <v>7130</v>
      </c>
      <c r="D3555" s="27" t="s">
        <v>131</v>
      </c>
      <c r="E3555" s="28">
        <v>33524.629999999997</v>
      </c>
      <c r="F3555" s="28">
        <v>6667.46</v>
      </c>
      <c r="G3555" s="28">
        <v>40192.089999999997</v>
      </c>
      <c r="H3555" s="2">
        <v>9</v>
      </c>
    </row>
    <row r="3556" spans="1:8" ht="15" x14ac:dyDescent="0.2">
      <c r="A3556" s="25" t="s">
        <v>7131</v>
      </c>
      <c r="B3556" s="25"/>
      <c r="C3556" s="26" t="s">
        <v>7132</v>
      </c>
      <c r="D3556" s="27"/>
      <c r="E3556" s="28"/>
      <c r="F3556" s="28"/>
      <c r="G3556" s="28"/>
      <c r="H3556" s="2">
        <v>5</v>
      </c>
    </row>
    <row r="3557" spans="1:8" ht="15" x14ac:dyDescent="0.2">
      <c r="A3557" s="25" t="s">
        <v>7133</v>
      </c>
      <c r="B3557" s="25"/>
      <c r="C3557" s="26" t="s">
        <v>7134</v>
      </c>
      <c r="D3557" s="27" t="s">
        <v>21</v>
      </c>
      <c r="E3557" s="28">
        <v>83.98</v>
      </c>
      <c r="F3557" s="28">
        <v>12.44</v>
      </c>
      <c r="G3557" s="28">
        <v>96.42</v>
      </c>
      <c r="H3557" s="2">
        <v>9</v>
      </c>
    </row>
    <row r="3558" spans="1:8" ht="15" x14ac:dyDescent="0.2">
      <c r="A3558" s="25" t="s">
        <v>7135</v>
      </c>
      <c r="B3558" s="25"/>
      <c r="C3558" s="26" t="s">
        <v>7136</v>
      </c>
      <c r="D3558" s="27" t="s">
        <v>21</v>
      </c>
      <c r="E3558" s="28">
        <v>105.37</v>
      </c>
      <c r="F3558" s="28">
        <v>16.59</v>
      </c>
      <c r="G3558" s="28">
        <v>121.96</v>
      </c>
      <c r="H3558" s="2">
        <v>9</v>
      </c>
    </row>
    <row r="3559" spans="1:8" ht="15" x14ac:dyDescent="0.2">
      <c r="A3559" s="25" t="s">
        <v>7137</v>
      </c>
      <c r="B3559" s="25"/>
      <c r="C3559" s="26" t="s">
        <v>7138</v>
      </c>
      <c r="D3559" s="27" t="s">
        <v>21</v>
      </c>
      <c r="E3559" s="28">
        <v>221.07</v>
      </c>
      <c r="F3559" s="28">
        <v>18.66</v>
      </c>
      <c r="G3559" s="28">
        <v>239.73</v>
      </c>
      <c r="H3559" s="2">
        <v>9</v>
      </c>
    </row>
    <row r="3560" spans="1:8" ht="15" x14ac:dyDescent="0.2">
      <c r="A3560" s="25" t="s">
        <v>7139</v>
      </c>
      <c r="B3560" s="25"/>
      <c r="C3560" s="26" t="s">
        <v>7140</v>
      </c>
      <c r="D3560" s="27" t="s">
        <v>21</v>
      </c>
      <c r="E3560" s="28">
        <v>233.79</v>
      </c>
      <c r="F3560" s="28">
        <v>18.66</v>
      </c>
      <c r="G3560" s="28">
        <v>252.45</v>
      </c>
      <c r="H3560" s="2">
        <v>9</v>
      </c>
    </row>
    <row r="3561" spans="1:8" ht="15" x14ac:dyDescent="0.2">
      <c r="A3561" s="25" t="s">
        <v>7141</v>
      </c>
      <c r="B3561" s="25"/>
      <c r="C3561" s="26" t="s">
        <v>7142</v>
      </c>
      <c r="D3561" s="27" t="s">
        <v>21</v>
      </c>
      <c r="E3561" s="28">
        <v>317.92</v>
      </c>
      <c r="F3561" s="28">
        <v>24.88</v>
      </c>
      <c r="G3561" s="28">
        <v>342.8</v>
      </c>
      <c r="H3561" s="2">
        <v>9</v>
      </c>
    </row>
    <row r="3562" spans="1:8" ht="15" x14ac:dyDescent="0.2">
      <c r="A3562" s="25" t="s">
        <v>7143</v>
      </c>
      <c r="B3562" s="25"/>
      <c r="C3562" s="26" t="s">
        <v>7144</v>
      </c>
      <c r="D3562" s="27" t="s">
        <v>21</v>
      </c>
      <c r="E3562" s="28">
        <v>1317.84</v>
      </c>
      <c r="F3562" s="28">
        <v>18.66</v>
      </c>
      <c r="G3562" s="28">
        <v>1336.5</v>
      </c>
      <c r="H3562" s="2">
        <v>9</v>
      </c>
    </row>
    <row r="3563" spans="1:8" ht="30" x14ac:dyDescent="0.2">
      <c r="A3563" s="25" t="s">
        <v>7145</v>
      </c>
      <c r="B3563" s="25"/>
      <c r="C3563" s="26" t="s">
        <v>7146</v>
      </c>
      <c r="D3563" s="27" t="s">
        <v>21</v>
      </c>
      <c r="E3563" s="28">
        <v>1728.56</v>
      </c>
      <c r="F3563" s="28">
        <v>82.94</v>
      </c>
      <c r="G3563" s="28">
        <v>1811.5</v>
      </c>
      <c r="H3563" s="2">
        <v>9</v>
      </c>
    </row>
    <row r="3564" spans="1:8" ht="15" x14ac:dyDescent="0.2">
      <c r="A3564" s="25" t="s">
        <v>7147</v>
      </c>
      <c r="B3564" s="25"/>
      <c r="C3564" s="26" t="s">
        <v>7148</v>
      </c>
      <c r="D3564" s="27"/>
      <c r="E3564" s="28"/>
      <c r="F3564" s="28"/>
      <c r="G3564" s="28"/>
      <c r="H3564" s="2">
        <v>5</v>
      </c>
    </row>
    <row r="3565" spans="1:8" ht="15" x14ac:dyDescent="0.2">
      <c r="A3565" s="25" t="s">
        <v>7149</v>
      </c>
      <c r="B3565" s="25"/>
      <c r="C3565" s="26" t="s">
        <v>7150</v>
      </c>
      <c r="D3565" s="27" t="s">
        <v>21</v>
      </c>
      <c r="E3565" s="28"/>
      <c r="F3565" s="28">
        <v>50.61</v>
      </c>
      <c r="G3565" s="28">
        <v>50.61</v>
      </c>
      <c r="H3565" s="2">
        <v>9</v>
      </c>
    </row>
    <row r="3566" spans="1:8" ht="15" x14ac:dyDescent="0.2">
      <c r="A3566" s="25" t="s">
        <v>7151</v>
      </c>
      <c r="B3566" s="25"/>
      <c r="C3566" s="26" t="s">
        <v>7152</v>
      </c>
      <c r="D3566" s="27" t="s">
        <v>21</v>
      </c>
      <c r="E3566" s="28"/>
      <c r="F3566" s="28">
        <v>134.96</v>
      </c>
      <c r="G3566" s="28">
        <v>134.96</v>
      </c>
      <c r="H3566" s="2">
        <v>9</v>
      </c>
    </row>
    <row r="3567" spans="1:8" ht="15" x14ac:dyDescent="0.2">
      <c r="A3567" s="25" t="s">
        <v>7153</v>
      </c>
      <c r="B3567" s="25"/>
      <c r="C3567" s="26" t="s">
        <v>7154</v>
      </c>
      <c r="D3567" s="27" t="s">
        <v>21</v>
      </c>
      <c r="E3567" s="28"/>
      <c r="F3567" s="28">
        <v>303.66000000000003</v>
      </c>
      <c r="G3567" s="28">
        <v>303.66000000000003</v>
      </c>
      <c r="H3567" s="2">
        <v>9</v>
      </c>
    </row>
    <row r="3568" spans="1:8" ht="15" x14ac:dyDescent="0.2">
      <c r="A3568" s="25" t="s">
        <v>7155</v>
      </c>
      <c r="B3568" s="25"/>
      <c r="C3568" s="26" t="s">
        <v>7156</v>
      </c>
      <c r="D3568" s="27"/>
      <c r="E3568" s="28"/>
      <c r="F3568" s="28"/>
      <c r="G3568" s="28"/>
      <c r="H3568" s="2">
        <v>2</v>
      </c>
    </row>
    <row r="3569" spans="1:8" ht="15" x14ac:dyDescent="0.2">
      <c r="A3569" s="25" t="s">
        <v>7157</v>
      </c>
      <c r="B3569" s="25"/>
      <c r="C3569" s="26" t="s">
        <v>7158</v>
      </c>
      <c r="D3569" s="27"/>
      <c r="E3569" s="28"/>
      <c r="F3569" s="28"/>
      <c r="G3569" s="28"/>
      <c r="H3569" s="2">
        <v>5</v>
      </c>
    </row>
    <row r="3570" spans="1:8" ht="30" x14ac:dyDescent="0.2">
      <c r="A3570" s="25" t="s">
        <v>7159</v>
      </c>
      <c r="B3570" s="25"/>
      <c r="C3570" s="26" t="s">
        <v>7160</v>
      </c>
      <c r="D3570" s="27" t="s">
        <v>21</v>
      </c>
      <c r="E3570" s="28">
        <v>38.51</v>
      </c>
      <c r="F3570" s="28">
        <v>41.47</v>
      </c>
      <c r="G3570" s="28">
        <v>79.98</v>
      </c>
      <c r="H3570" s="2">
        <v>9</v>
      </c>
    </row>
    <row r="3571" spans="1:8" ht="30" x14ac:dyDescent="0.2">
      <c r="A3571" s="25" t="s">
        <v>7161</v>
      </c>
      <c r="B3571" s="25"/>
      <c r="C3571" s="26" t="s">
        <v>7162</v>
      </c>
      <c r="D3571" s="27" t="s">
        <v>21</v>
      </c>
      <c r="E3571" s="28">
        <v>52.62</v>
      </c>
      <c r="F3571" s="28">
        <v>41.47</v>
      </c>
      <c r="G3571" s="28">
        <v>94.09</v>
      </c>
      <c r="H3571" s="2">
        <v>9</v>
      </c>
    </row>
    <row r="3572" spans="1:8" ht="30" x14ac:dyDescent="0.2">
      <c r="A3572" s="25" t="s">
        <v>7163</v>
      </c>
      <c r="B3572" s="25"/>
      <c r="C3572" s="26" t="s">
        <v>7164</v>
      </c>
      <c r="D3572" s="27" t="s">
        <v>21</v>
      </c>
      <c r="E3572" s="28">
        <v>64.349999999999994</v>
      </c>
      <c r="F3572" s="28">
        <v>41.47</v>
      </c>
      <c r="G3572" s="28">
        <v>105.82</v>
      </c>
      <c r="H3572" s="2">
        <v>9</v>
      </c>
    </row>
    <row r="3573" spans="1:8" ht="30" x14ac:dyDescent="0.2">
      <c r="A3573" s="25" t="s">
        <v>7165</v>
      </c>
      <c r="B3573" s="25"/>
      <c r="C3573" s="26" t="s">
        <v>7166</v>
      </c>
      <c r="D3573" s="27" t="s">
        <v>21</v>
      </c>
      <c r="E3573" s="28">
        <v>73.77</v>
      </c>
      <c r="F3573" s="28">
        <v>41.47</v>
      </c>
      <c r="G3573" s="28">
        <v>115.24</v>
      </c>
      <c r="H3573" s="2">
        <v>9</v>
      </c>
    </row>
    <row r="3574" spans="1:8" ht="30" x14ac:dyDescent="0.2">
      <c r="A3574" s="25" t="s">
        <v>7167</v>
      </c>
      <c r="B3574" s="25"/>
      <c r="C3574" s="26" t="s">
        <v>7168</v>
      </c>
      <c r="D3574" s="27" t="s">
        <v>21</v>
      </c>
      <c r="E3574" s="28">
        <v>92.44</v>
      </c>
      <c r="F3574" s="28">
        <v>41.47</v>
      </c>
      <c r="G3574" s="28">
        <v>133.91</v>
      </c>
      <c r="H3574" s="2">
        <v>9</v>
      </c>
    </row>
    <row r="3575" spans="1:8" ht="30" x14ac:dyDescent="0.2">
      <c r="A3575" s="25" t="s">
        <v>7169</v>
      </c>
      <c r="B3575" s="25"/>
      <c r="C3575" s="26" t="s">
        <v>7170</v>
      </c>
      <c r="D3575" s="27" t="s">
        <v>21</v>
      </c>
      <c r="E3575" s="28">
        <v>111.59</v>
      </c>
      <c r="F3575" s="28">
        <v>41.47</v>
      </c>
      <c r="G3575" s="28">
        <v>153.06</v>
      </c>
      <c r="H3575" s="2">
        <v>9</v>
      </c>
    </row>
    <row r="3576" spans="1:8" ht="15" x14ac:dyDescent="0.2">
      <c r="A3576" s="25" t="s">
        <v>7171</v>
      </c>
      <c r="B3576" s="25"/>
      <c r="C3576" s="26" t="s">
        <v>7172</v>
      </c>
      <c r="D3576" s="27"/>
      <c r="E3576" s="28"/>
      <c r="F3576" s="28"/>
      <c r="G3576" s="28"/>
      <c r="H3576" s="2">
        <v>5</v>
      </c>
    </row>
    <row r="3577" spans="1:8" ht="15" x14ac:dyDescent="0.2">
      <c r="A3577" s="25" t="s">
        <v>7173</v>
      </c>
      <c r="B3577" s="25"/>
      <c r="C3577" s="26" t="s">
        <v>7174</v>
      </c>
      <c r="D3577" s="27" t="s">
        <v>21</v>
      </c>
      <c r="E3577" s="28">
        <v>106.22</v>
      </c>
      <c r="F3577" s="28">
        <v>187.59</v>
      </c>
      <c r="G3577" s="28">
        <v>293.81</v>
      </c>
      <c r="H3577" s="2">
        <v>9</v>
      </c>
    </row>
    <row r="3578" spans="1:8" ht="30" x14ac:dyDescent="0.2">
      <c r="A3578" s="25" t="s">
        <v>7175</v>
      </c>
      <c r="B3578" s="25"/>
      <c r="C3578" s="26" t="s">
        <v>7176</v>
      </c>
      <c r="D3578" s="27" t="s">
        <v>21</v>
      </c>
      <c r="E3578" s="28">
        <v>71.56</v>
      </c>
      <c r="F3578" s="28">
        <v>45.57</v>
      </c>
      <c r="G3578" s="28">
        <v>117.13</v>
      </c>
      <c r="H3578" s="2">
        <v>9</v>
      </c>
    </row>
    <row r="3579" spans="1:8" ht="30" x14ac:dyDescent="0.2">
      <c r="A3579" s="25" t="s">
        <v>7177</v>
      </c>
      <c r="B3579" s="25"/>
      <c r="C3579" s="26" t="s">
        <v>7178</v>
      </c>
      <c r="D3579" s="27" t="s">
        <v>21</v>
      </c>
      <c r="E3579" s="28">
        <v>412.76</v>
      </c>
      <c r="F3579" s="28">
        <v>41.47</v>
      </c>
      <c r="G3579" s="28">
        <v>454.23</v>
      </c>
      <c r="H3579" s="2">
        <v>9</v>
      </c>
    </row>
    <row r="3580" spans="1:8" ht="15" x14ac:dyDescent="0.2">
      <c r="A3580" s="25" t="s">
        <v>7179</v>
      </c>
      <c r="B3580" s="25"/>
      <c r="C3580" s="26" t="s">
        <v>7180</v>
      </c>
      <c r="D3580" s="27"/>
      <c r="E3580" s="28"/>
      <c r="F3580" s="28"/>
      <c r="G3580" s="28"/>
      <c r="H3580" s="2">
        <v>5</v>
      </c>
    </row>
    <row r="3581" spans="1:8" ht="15" x14ac:dyDescent="0.2">
      <c r="A3581" s="25" t="s">
        <v>7181</v>
      </c>
      <c r="B3581" s="25"/>
      <c r="C3581" s="26" t="s">
        <v>7182</v>
      </c>
      <c r="D3581" s="27" t="s">
        <v>21</v>
      </c>
      <c r="E3581" s="28">
        <v>35.479999999999997</v>
      </c>
      <c r="F3581" s="28">
        <v>41.47</v>
      </c>
      <c r="G3581" s="28">
        <v>76.95</v>
      </c>
      <c r="H3581" s="2">
        <v>9</v>
      </c>
    </row>
    <row r="3582" spans="1:8" ht="15" x14ac:dyDescent="0.2">
      <c r="A3582" s="25" t="s">
        <v>7183</v>
      </c>
      <c r="B3582" s="25"/>
      <c r="C3582" s="26" t="s">
        <v>7184</v>
      </c>
      <c r="D3582" s="27"/>
      <c r="E3582" s="28"/>
      <c r="F3582" s="28"/>
      <c r="G3582" s="28"/>
      <c r="H3582" s="2">
        <v>5</v>
      </c>
    </row>
    <row r="3583" spans="1:8" ht="30" x14ac:dyDescent="0.2">
      <c r="A3583" s="25" t="s">
        <v>7185</v>
      </c>
      <c r="B3583" s="25"/>
      <c r="C3583" s="26" t="s">
        <v>7186</v>
      </c>
      <c r="D3583" s="27" t="s">
        <v>21</v>
      </c>
      <c r="E3583" s="28">
        <v>136.28</v>
      </c>
      <c r="F3583" s="28">
        <v>49.76</v>
      </c>
      <c r="G3583" s="28">
        <v>186.04</v>
      </c>
      <c r="H3583" s="2">
        <v>9</v>
      </c>
    </row>
    <row r="3584" spans="1:8" ht="30" x14ac:dyDescent="0.2">
      <c r="A3584" s="25" t="s">
        <v>7187</v>
      </c>
      <c r="B3584" s="25"/>
      <c r="C3584" s="26" t="s">
        <v>7188</v>
      </c>
      <c r="D3584" s="27" t="s">
        <v>21</v>
      </c>
      <c r="E3584" s="28">
        <v>484.04</v>
      </c>
      <c r="F3584" s="28">
        <v>62.21</v>
      </c>
      <c r="G3584" s="28">
        <v>546.25</v>
      </c>
      <c r="H3584" s="2">
        <v>9</v>
      </c>
    </row>
    <row r="3585" spans="1:8" ht="15" x14ac:dyDescent="0.2">
      <c r="A3585" s="25" t="s">
        <v>7189</v>
      </c>
      <c r="B3585" s="25"/>
      <c r="C3585" s="26" t="s">
        <v>7190</v>
      </c>
      <c r="D3585" s="27"/>
      <c r="E3585" s="28"/>
      <c r="F3585" s="28"/>
      <c r="G3585" s="28"/>
      <c r="H3585" s="2">
        <v>5</v>
      </c>
    </row>
    <row r="3586" spans="1:8" ht="15" x14ac:dyDescent="0.2">
      <c r="A3586" s="25" t="s">
        <v>7191</v>
      </c>
      <c r="B3586" s="25"/>
      <c r="C3586" s="26" t="s">
        <v>7192</v>
      </c>
      <c r="D3586" s="27" t="s">
        <v>21</v>
      </c>
      <c r="E3586" s="28">
        <v>14.1</v>
      </c>
      <c r="F3586" s="28">
        <v>2.4900000000000002</v>
      </c>
      <c r="G3586" s="28">
        <v>16.59</v>
      </c>
      <c r="H3586" s="2">
        <v>9</v>
      </c>
    </row>
    <row r="3587" spans="1:8" ht="15" x14ac:dyDescent="0.2">
      <c r="A3587" s="25" t="s">
        <v>7193</v>
      </c>
      <c r="B3587" s="25"/>
      <c r="C3587" s="26" t="s">
        <v>7194</v>
      </c>
      <c r="D3587" s="27" t="s">
        <v>73</v>
      </c>
      <c r="E3587" s="28">
        <v>1201.18</v>
      </c>
      <c r="F3587" s="28">
        <v>27.14</v>
      </c>
      <c r="G3587" s="28">
        <v>1228.32</v>
      </c>
      <c r="H3587" s="2">
        <v>9</v>
      </c>
    </row>
    <row r="3588" spans="1:8" ht="15" x14ac:dyDescent="0.2">
      <c r="A3588" s="25" t="s">
        <v>7195</v>
      </c>
      <c r="B3588" s="25"/>
      <c r="C3588" s="26" t="s">
        <v>7196</v>
      </c>
      <c r="D3588" s="27" t="s">
        <v>21</v>
      </c>
      <c r="E3588" s="28">
        <v>8.9700000000000006</v>
      </c>
      <c r="F3588" s="28">
        <v>2.4900000000000002</v>
      </c>
      <c r="G3588" s="28">
        <v>11.46</v>
      </c>
      <c r="H3588" s="2">
        <v>9</v>
      </c>
    </row>
    <row r="3589" spans="1:8" ht="15" x14ac:dyDescent="0.2">
      <c r="A3589" s="25" t="s">
        <v>7197</v>
      </c>
      <c r="B3589" s="25"/>
      <c r="C3589" s="26" t="s">
        <v>7198</v>
      </c>
      <c r="D3589" s="27" t="s">
        <v>21</v>
      </c>
      <c r="E3589" s="28">
        <v>345.05</v>
      </c>
      <c r="F3589" s="28">
        <v>21.71</v>
      </c>
      <c r="G3589" s="28">
        <v>366.76</v>
      </c>
      <c r="H3589" s="2">
        <v>9</v>
      </c>
    </row>
    <row r="3590" spans="1:8" ht="15" x14ac:dyDescent="0.2">
      <c r="A3590" s="25" t="s">
        <v>7199</v>
      </c>
      <c r="B3590" s="25"/>
      <c r="C3590" s="26" t="s">
        <v>7200</v>
      </c>
      <c r="D3590" s="27" t="s">
        <v>21</v>
      </c>
      <c r="E3590" s="28">
        <v>35.58</v>
      </c>
      <c r="F3590" s="28">
        <v>2.4900000000000002</v>
      </c>
      <c r="G3590" s="28">
        <v>38.07</v>
      </c>
      <c r="H3590" s="2">
        <v>9</v>
      </c>
    </row>
    <row r="3591" spans="1:8" ht="15" x14ac:dyDescent="0.2">
      <c r="A3591" s="25" t="s">
        <v>7201</v>
      </c>
      <c r="B3591" s="25"/>
      <c r="C3591" s="26" t="s">
        <v>7202</v>
      </c>
      <c r="D3591" s="27" t="s">
        <v>21</v>
      </c>
      <c r="E3591" s="28">
        <v>9.64</v>
      </c>
      <c r="F3591" s="28">
        <v>2.4900000000000002</v>
      </c>
      <c r="G3591" s="28">
        <v>12.13</v>
      </c>
      <c r="H3591" s="2">
        <v>9</v>
      </c>
    </row>
    <row r="3592" spans="1:8" ht="30" x14ac:dyDescent="0.2">
      <c r="A3592" s="25" t="s">
        <v>7203</v>
      </c>
      <c r="B3592" s="25"/>
      <c r="C3592" s="26" t="s">
        <v>7204</v>
      </c>
      <c r="D3592" s="27" t="s">
        <v>73</v>
      </c>
      <c r="E3592" s="28">
        <v>1188.76</v>
      </c>
      <c r="F3592" s="28">
        <v>27.14</v>
      </c>
      <c r="G3592" s="28">
        <v>1215.9000000000001</v>
      </c>
      <c r="H3592" s="2">
        <v>9</v>
      </c>
    </row>
    <row r="3593" spans="1:8" ht="30" x14ac:dyDescent="0.2">
      <c r="A3593" s="25" t="s">
        <v>7205</v>
      </c>
      <c r="B3593" s="25"/>
      <c r="C3593" s="26" t="s">
        <v>7206</v>
      </c>
      <c r="D3593" s="27" t="s">
        <v>73</v>
      </c>
      <c r="E3593" s="28">
        <v>1289.08</v>
      </c>
      <c r="F3593" s="28">
        <v>27.14</v>
      </c>
      <c r="G3593" s="28">
        <v>1316.22</v>
      </c>
      <c r="H3593" s="2">
        <v>9</v>
      </c>
    </row>
    <row r="3594" spans="1:8" ht="30" x14ac:dyDescent="0.2">
      <c r="A3594" s="25" t="s">
        <v>7207</v>
      </c>
      <c r="B3594" s="25"/>
      <c r="C3594" s="26" t="s">
        <v>7208</v>
      </c>
      <c r="D3594" s="27" t="s">
        <v>21</v>
      </c>
      <c r="E3594" s="28">
        <v>81.47</v>
      </c>
      <c r="F3594" s="28">
        <v>13.57</v>
      </c>
      <c r="G3594" s="28">
        <v>95.04</v>
      </c>
      <c r="H3594" s="2">
        <v>9</v>
      </c>
    </row>
    <row r="3595" spans="1:8" ht="30" x14ac:dyDescent="0.2">
      <c r="A3595" s="25" t="s">
        <v>7209</v>
      </c>
      <c r="B3595" s="25"/>
      <c r="C3595" s="26" t="s">
        <v>7210</v>
      </c>
      <c r="D3595" s="27" t="s">
        <v>21</v>
      </c>
      <c r="E3595" s="28">
        <v>4133.32</v>
      </c>
      <c r="F3595" s="28">
        <v>49.76</v>
      </c>
      <c r="G3595" s="28">
        <v>4183.08</v>
      </c>
      <c r="H3595" s="2">
        <v>9</v>
      </c>
    </row>
    <row r="3596" spans="1:8" ht="30" x14ac:dyDescent="0.2">
      <c r="A3596" s="25" t="s">
        <v>7211</v>
      </c>
      <c r="B3596" s="25"/>
      <c r="C3596" s="26" t="s">
        <v>7212</v>
      </c>
      <c r="D3596" s="27" t="s">
        <v>21</v>
      </c>
      <c r="E3596" s="28">
        <v>5192.49</v>
      </c>
      <c r="F3596" s="28">
        <v>49.76</v>
      </c>
      <c r="G3596" s="28">
        <v>5242.25</v>
      </c>
      <c r="H3596" s="2">
        <v>9</v>
      </c>
    </row>
    <row r="3597" spans="1:8" ht="30" x14ac:dyDescent="0.2">
      <c r="A3597" s="25" t="s">
        <v>7213</v>
      </c>
      <c r="B3597" s="25"/>
      <c r="C3597" s="26" t="s">
        <v>7214</v>
      </c>
      <c r="D3597" s="27" t="s">
        <v>21</v>
      </c>
      <c r="E3597" s="28">
        <v>397.41</v>
      </c>
      <c r="F3597" s="28">
        <v>56.11</v>
      </c>
      <c r="G3597" s="28">
        <v>453.52</v>
      </c>
      <c r="H3597" s="2">
        <v>9</v>
      </c>
    </row>
    <row r="3598" spans="1:8" ht="30" x14ac:dyDescent="0.2">
      <c r="A3598" s="25" t="s">
        <v>7215</v>
      </c>
      <c r="B3598" s="25"/>
      <c r="C3598" s="26" t="s">
        <v>7216</v>
      </c>
      <c r="D3598" s="27" t="s">
        <v>21</v>
      </c>
      <c r="E3598" s="28">
        <v>392.17</v>
      </c>
      <c r="F3598" s="28">
        <v>56.11</v>
      </c>
      <c r="G3598" s="28">
        <v>448.28</v>
      </c>
      <c r="H3598" s="2">
        <v>9</v>
      </c>
    </row>
    <row r="3599" spans="1:8" ht="30" x14ac:dyDescent="0.2">
      <c r="A3599" s="25" t="s">
        <v>7217</v>
      </c>
      <c r="B3599" s="25"/>
      <c r="C3599" s="26" t="s">
        <v>7218</v>
      </c>
      <c r="D3599" s="27" t="s">
        <v>21</v>
      </c>
      <c r="E3599" s="28">
        <v>422.18</v>
      </c>
      <c r="F3599" s="28">
        <v>56.11</v>
      </c>
      <c r="G3599" s="28">
        <v>478.29</v>
      </c>
      <c r="H3599" s="2">
        <v>9</v>
      </c>
    </row>
    <row r="3600" spans="1:8" ht="30" x14ac:dyDescent="0.2">
      <c r="A3600" s="25" t="s">
        <v>7219</v>
      </c>
      <c r="B3600" s="25"/>
      <c r="C3600" s="26" t="s">
        <v>7220</v>
      </c>
      <c r="D3600" s="27" t="s">
        <v>21</v>
      </c>
      <c r="E3600" s="28">
        <v>141.80000000000001</v>
      </c>
      <c r="F3600" s="28">
        <v>56.11</v>
      </c>
      <c r="G3600" s="28">
        <v>197.91</v>
      </c>
      <c r="H3600" s="2">
        <v>9</v>
      </c>
    </row>
    <row r="3601" spans="1:8" ht="30" x14ac:dyDescent="0.2">
      <c r="A3601" s="25" t="s">
        <v>7221</v>
      </c>
      <c r="B3601" s="25"/>
      <c r="C3601" s="26" t="s">
        <v>7222</v>
      </c>
      <c r="D3601" s="27" t="s">
        <v>21</v>
      </c>
      <c r="E3601" s="28">
        <v>214.1</v>
      </c>
      <c r="F3601" s="28">
        <v>56.11</v>
      </c>
      <c r="G3601" s="28">
        <v>270.20999999999998</v>
      </c>
      <c r="H3601" s="2">
        <v>9</v>
      </c>
    </row>
    <row r="3602" spans="1:8" ht="30" x14ac:dyDescent="0.2">
      <c r="A3602" s="25" t="s">
        <v>7223</v>
      </c>
      <c r="B3602" s="25"/>
      <c r="C3602" s="26" t="s">
        <v>7224</v>
      </c>
      <c r="D3602" s="27" t="s">
        <v>21</v>
      </c>
      <c r="E3602" s="28">
        <v>310.19</v>
      </c>
      <c r="F3602" s="28">
        <v>56.11</v>
      </c>
      <c r="G3602" s="28">
        <v>366.3</v>
      </c>
      <c r="H3602" s="2">
        <v>9</v>
      </c>
    </row>
    <row r="3603" spans="1:8" ht="30" x14ac:dyDescent="0.2">
      <c r="A3603" s="25" t="s">
        <v>7225</v>
      </c>
      <c r="B3603" s="25"/>
      <c r="C3603" s="26" t="s">
        <v>7226</v>
      </c>
      <c r="D3603" s="27" t="s">
        <v>21</v>
      </c>
      <c r="E3603" s="28">
        <v>385.31</v>
      </c>
      <c r="F3603" s="28">
        <v>56.11</v>
      </c>
      <c r="G3603" s="28">
        <v>441.42</v>
      </c>
      <c r="H3603" s="2">
        <v>9</v>
      </c>
    </row>
    <row r="3604" spans="1:8" ht="30" x14ac:dyDescent="0.2">
      <c r="A3604" s="25" t="s">
        <v>7227</v>
      </c>
      <c r="B3604" s="25"/>
      <c r="C3604" s="26" t="s">
        <v>7228</v>
      </c>
      <c r="D3604" s="27" t="s">
        <v>21</v>
      </c>
      <c r="E3604" s="28">
        <v>301.67</v>
      </c>
      <c r="F3604" s="28">
        <v>56.11</v>
      </c>
      <c r="G3604" s="28">
        <v>357.78</v>
      </c>
      <c r="H3604" s="2">
        <v>9</v>
      </c>
    </row>
    <row r="3605" spans="1:8" ht="30" x14ac:dyDescent="0.2">
      <c r="A3605" s="25" t="s">
        <v>7229</v>
      </c>
      <c r="B3605" s="25"/>
      <c r="C3605" s="26" t="s">
        <v>7230</v>
      </c>
      <c r="D3605" s="27" t="s">
        <v>21</v>
      </c>
      <c r="E3605" s="28">
        <v>1565.14</v>
      </c>
      <c r="F3605" s="28">
        <v>56.11</v>
      </c>
      <c r="G3605" s="28">
        <v>1621.25</v>
      </c>
      <c r="H3605" s="2">
        <v>9</v>
      </c>
    </row>
    <row r="3606" spans="1:8" ht="30" x14ac:dyDescent="0.2">
      <c r="A3606" s="25" t="s">
        <v>7231</v>
      </c>
      <c r="B3606" s="25"/>
      <c r="C3606" s="26" t="s">
        <v>7232</v>
      </c>
      <c r="D3606" s="27" t="s">
        <v>131</v>
      </c>
      <c r="E3606" s="28">
        <v>977.83</v>
      </c>
      <c r="F3606" s="28">
        <v>17.579999999999998</v>
      </c>
      <c r="G3606" s="28">
        <v>995.41</v>
      </c>
      <c r="H3606" s="2">
        <v>9</v>
      </c>
    </row>
    <row r="3607" spans="1:8" ht="30" x14ac:dyDescent="0.2">
      <c r="A3607" s="25" t="s">
        <v>7233</v>
      </c>
      <c r="B3607" s="25"/>
      <c r="C3607" s="26" t="s">
        <v>7234</v>
      </c>
      <c r="D3607" s="27" t="s">
        <v>131</v>
      </c>
      <c r="E3607" s="28">
        <v>1622.66</v>
      </c>
      <c r="F3607" s="28">
        <v>23.19</v>
      </c>
      <c r="G3607" s="28">
        <v>1645.85</v>
      </c>
      <c r="H3607" s="2">
        <v>9</v>
      </c>
    </row>
    <row r="3608" spans="1:8" ht="15" x14ac:dyDescent="0.2">
      <c r="A3608" s="25" t="s">
        <v>7235</v>
      </c>
      <c r="B3608" s="25"/>
      <c r="C3608" s="26" t="s">
        <v>7236</v>
      </c>
      <c r="D3608" s="27"/>
      <c r="E3608" s="28"/>
      <c r="F3608" s="28"/>
      <c r="G3608" s="28"/>
      <c r="H3608" s="2">
        <v>5</v>
      </c>
    </row>
    <row r="3609" spans="1:8" ht="30" x14ac:dyDescent="0.2">
      <c r="A3609" s="25" t="s">
        <v>7237</v>
      </c>
      <c r="B3609" s="25"/>
      <c r="C3609" s="26" t="s">
        <v>7238</v>
      </c>
      <c r="D3609" s="27" t="s">
        <v>21</v>
      </c>
      <c r="E3609" s="28">
        <v>352.21</v>
      </c>
      <c r="F3609" s="28">
        <v>41.47</v>
      </c>
      <c r="G3609" s="28">
        <v>393.68</v>
      </c>
      <c r="H3609" s="2">
        <v>9</v>
      </c>
    </row>
    <row r="3610" spans="1:8" ht="15" x14ac:dyDescent="0.2">
      <c r="A3610" s="25" t="s">
        <v>7239</v>
      </c>
      <c r="B3610" s="25"/>
      <c r="C3610" s="26" t="s">
        <v>7240</v>
      </c>
      <c r="D3610" s="27"/>
      <c r="E3610" s="28"/>
      <c r="F3610" s="28"/>
      <c r="G3610" s="28"/>
      <c r="H3610" s="2">
        <v>5</v>
      </c>
    </row>
    <row r="3611" spans="1:8" ht="15" x14ac:dyDescent="0.2">
      <c r="A3611" s="25" t="s">
        <v>7241</v>
      </c>
      <c r="B3611" s="25"/>
      <c r="C3611" s="26" t="s">
        <v>7242</v>
      </c>
      <c r="D3611" s="27" t="s">
        <v>131</v>
      </c>
      <c r="E3611" s="28">
        <v>388.62</v>
      </c>
      <c r="F3611" s="28">
        <v>9.35</v>
      </c>
      <c r="G3611" s="28">
        <v>397.97</v>
      </c>
      <c r="H3611" s="2">
        <v>9</v>
      </c>
    </row>
    <row r="3612" spans="1:8" ht="30" x14ac:dyDescent="0.2">
      <c r="A3612" s="25" t="s">
        <v>7243</v>
      </c>
      <c r="B3612" s="25"/>
      <c r="C3612" s="26" t="s">
        <v>7244</v>
      </c>
      <c r="D3612" s="27" t="s">
        <v>131</v>
      </c>
      <c r="E3612" s="28">
        <v>255.92</v>
      </c>
      <c r="F3612" s="28">
        <v>9.35</v>
      </c>
      <c r="G3612" s="28">
        <v>265.27</v>
      </c>
      <c r="H3612" s="2">
        <v>9</v>
      </c>
    </row>
    <row r="3613" spans="1:8" ht="30" x14ac:dyDescent="0.2">
      <c r="A3613" s="25" t="s">
        <v>7245</v>
      </c>
      <c r="B3613" s="25"/>
      <c r="C3613" s="26" t="s">
        <v>7246</v>
      </c>
      <c r="D3613" s="27" t="s">
        <v>131</v>
      </c>
      <c r="E3613" s="28">
        <v>308.56</v>
      </c>
      <c r="F3613" s="28">
        <v>9.35</v>
      </c>
      <c r="G3613" s="28">
        <v>317.91000000000003</v>
      </c>
      <c r="H3613" s="2">
        <v>9</v>
      </c>
    </row>
    <row r="3614" spans="1:8" ht="30" x14ac:dyDescent="0.2">
      <c r="A3614" s="25" t="s">
        <v>7247</v>
      </c>
      <c r="B3614" s="25"/>
      <c r="C3614" s="26" t="s">
        <v>7248</v>
      </c>
      <c r="D3614" s="27"/>
      <c r="E3614" s="28"/>
      <c r="F3614" s="28"/>
      <c r="G3614" s="28"/>
      <c r="H3614" s="2">
        <v>5</v>
      </c>
    </row>
    <row r="3615" spans="1:8" ht="30" x14ac:dyDescent="0.2">
      <c r="A3615" s="25" t="s">
        <v>7249</v>
      </c>
      <c r="B3615" s="25"/>
      <c r="C3615" s="26" t="s">
        <v>7250</v>
      </c>
      <c r="D3615" s="27" t="s">
        <v>21</v>
      </c>
      <c r="E3615" s="28">
        <v>1881.46</v>
      </c>
      <c r="F3615" s="28">
        <v>1339.3</v>
      </c>
      <c r="G3615" s="28">
        <v>3220.76</v>
      </c>
      <c r="H3615" s="2">
        <v>9</v>
      </c>
    </row>
    <row r="3616" spans="1:8" ht="30" x14ac:dyDescent="0.2">
      <c r="A3616" s="25" t="s">
        <v>7251</v>
      </c>
      <c r="B3616" s="25"/>
      <c r="C3616" s="26" t="s">
        <v>7252</v>
      </c>
      <c r="D3616" s="27" t="s">
        <v>21</v>
      </c>
      <c r="E3616" s="28">
        <v>3185.37</v>
      </c>
      <c r="F3616" s="28">
        <v>2081.56</v>
      </c>
      <c r="G3616" s="28">
        <v>5266.93</v>
      </c>
      <c r="H3616" s="2">
        <v>9</v>
      </c>
    </row>
    <row r="3617" spans="1:8" ht="30" x14ac:dyDescent="0.2">
      <c r="A3617" s="25" t="s">
        <v>7253</v>
      </c>
      <c r="B3617" s="25"/>
      <c r="C3617" s="26" t="s">
        <v>7254</v>
      </c>
      <c r="D3617" s="27" t="s">
        <v>21</v>
      </c>
      <c r="E3617" s="28">
        <v>4438.96</v>
      </c>
      <c r="F3617" s="28">
        <v>2818.43</v>
      </c>
      <c r="G3617" s="28">
        <v>7257.39</v>
      </c>
      <c r="H3617" s="2">
        <v>9</v>
      </c>
    </row>
    <row r="3618" spans="1:8" ht="15" x14ac:dyDescent="0.2">
      <c r="A3618" s="25" t="s">
        <v>7255</v>
      </c>
      <c r="B3618" s="25"/>
      <c r="C3618" s="26" t="s">
        <v>7256</v>
      </c>
      <c r="D3618" s="27" t="s">
        <v>21</v>
      </c>
      <c r="E3618" s="28">
        <v>1234.6099999999999</v>
      </c>
      <c r="F3618" s="28">
        <v>1321.62</v>
      </c>
      <c r="G3618" s="28">
        <v>2556.23</v>
      </c>
      <c r="H3618" s="2">
        <v>9</v>
      </c>
    </row>
    <row r="3619" spans="1:8" ht="15" x14ac:dyDescent="0.2">
      <c r="A3619" s="25" t="s">
        <v>7257</v>
      </c>
      <c r="B3619" s="25"/>
      <c r="C3619" s="26" t="s">
        <v>7258</v>
      </c>
      <c r="D3619" s="27" t="s">
        <v>21</v>
      </c>
      <c r="E3619" s="28">
        <v>3675.65</v>
      </c>
      <c r="F3619" s="28">
        <v>2266.16</v>
      </c>
      <c r="G3619" s="28">
        <v>5941.81</v>
      </c>
      <c r="H3619" s="2">
        <v>9</v>
      </c>
    </row>
    <row r="3620" spans="1:8" ht="30" x14ac:dyDescent="0.2">
      <c r="A3620" s="25" t="s">
        <v>7259</v>
      </c>
      <c r="B3620" s="25"/>
      <c r="C3620" s="26" t="s">
        <v>7260</v>
      </c>
      <c r="D3620" s="27" t="s">
        <v>131</v>
      </c>
      <c r="E3620" s="28">
        <v>281.19</v>
      </c>
      <c r="F3620" s="28">
        <v>329.22</v>
      </c>
      <c r="G3620" s="28">
        <v>610.41</v>
      </c>
      <c r="H3620" s="2">
        <v>9</v>
      </c>
    </row>
    <row r="3621" spans="1:8" ht="15" x14ac:dyDescent="0.2">
      <c r="A3621" s="25" t="s">
        <v>7261</v>
      </c>
      <c r="B3621" s="25"/>
      <c r="C3621" s="26" t="s">
        <v>7262</v>
      </c>
      <c r="D3621" s="27" t="s">
        <v>21</v>
      </c>
      <c r="E3621" s="28">
        <v>2175.06</v>
      </c>
      <c r="F3621" s="28">
        <v>2098.7800000000002</v>
      </c>
      <c r="G3621" s="28">
        <v>4273.84</v>
      </c>
      <c r="H3621" s="2">
        <v>9</v>
      </c>
    </row>
    <row r="3622" spans="1:8" ht="15" x14ac:dyDescent="0.2">
      <c r="A3622" s="25" t="s">
        <v>7263</v>
      </c>
      <c r="B3622" s="25"/>
      <c r="C3622" s="26" t="s">
        <v>7264</v>
      </c>
      <c r="D3622" s="27"/>
      <c r="E3622" s="28"/>
      <c r="F3622" s="28"/>
      <c r="G3622" s="28"/>
      <c r="H3622" s="2">
        <v>5</v>
      </c>
    </row>
    <row r="3623" spans="1:8" ht="30" x14ac:dyDescent="0.2">
      <c r="A3623" s="25" t="s">
        <v>7265</v>
      </c>
      <c r="B3623" s="25"/>
      <c r="C3623" s="26" t="s">
        <v>7266</v>
      </c>
      <c r="D3623" s="27" t="s">
        <v>21</v>
      </c>
      <c r="E3623" s="28">
        <v>3812.53</v>
      </c>
      <c r="F3623" s="28">
        <v>2634.63</v>
      </c>
      <c r="G3623" s="28">
        <v>6447.16</v>
      </c>
      <c r="H3623" s="2">
        <v>9</v>
      </c>
    </row>
    <row r="3624" spans="1:8" ht="30" x14ac:dyDescent="0.2">
      <c r="A3624" s="25" t="s">
        <v>7267</v>
      </c>
      <c r="B3624" s="25"/>
      <c r="C3624" s="26" t="s">
        <v>7268</v>
      </c>
      <c r="D3624" s="27" t="s">
        <v>21</v>
      </c>
      <c r="E3624" s="28">
        <v>6208.77</v>
      </c>
      <c r="F3624" s="28">
        <v>4282.29</v>
      </c>
      <c r="G3624" s="28">
        <v>10491.06</v>
      </c>
      <c r="H3624" s="2">
        <v>9</v>
      </c>
    </row>
    <row r="3625" spans="1:8" ht="30" x14ac:dyDescent="0.2">
      <c r="A3625" s="25" t="s">
        <v>7269</v>
      </c>
      <c r="B3625" s="25"/>
      <c r="C3625" s="26" t="s">
        <v>7270</v>
      </c>
      <c r="D3625" s="27" t="s">
        <v>21</v>
      </c>
      <c r="E3625" s="28">
        <v>8907.9599999999991</v>
      </c>
      <c r="F3625" s="28">
        <v>5655.21</v>
      </c>
      <c r="G3625" s="28">
        <v>14563.17</v>
      </c>
      <c r="H3625" s="2">
        <v>9</v>
      </c>
    </row>
    <row r="3626" spans="1:8" ht="30" x14ac:dyDescent="0.2">
      <c r="A3626" s="25" t="s">
        <v>7271</v>
      </c>
      <c r="B3626" s="25"/>
      <c r="C3626" s="26" t="s">
        <v>7272</v>
      </c>
      <c r="D3626" s="27" t="s">
        <v>21</v>
      </c>
      <c r="E3626" s="28">
        <v>13257.41</v>
      </c>
      <c r="F3626" s="28">
        <v>7049.06</v>
      </c>
      <c r="G3626" s="28">
        <v>20306.47</v>
      </c>
      <c r="H3626" s="2">
        <v>9</v>
      </c>
    </row>
    <row r="3627" spans="1:8" ht="15" x14ac:dyDescent="0.2">
      <c r="A3627" s="25" t="s">
        <v>7273</v>
      </c>
      <c r="B3627" s="25"/>
      <c r="C3627" s="26" t="s">
        <v>7274</v>
      </c>
      <c r="D3627" s="27"/>
      <c r="E3627" s="28"/>
      <c r="F3627" s="28"/>
      <c r="G3627" s="28"/>
      <c r="H3627" s="2">
        <v>5</v>
      </c>
    </row>
    <row r="3628" spans="1:8" ht="45" x14ac:dyDescent="0.2">
      <c r="A3628" s="25" t="s">
        <v>7275</v>
      </c>
      <c r="B3628" s="25"/>
      <c r="C3628" s="26" t="s">
        <v>7276</v>
      </c>
      <c r="D3628" s="27" t="s">
        <v>21</v>
      </c>
      <c r="E3628" s="28">
        <v>2450.2199999999998</v>
      </c>
      <c r="F3628" s="28">
        <v>1318.3</v>
      </c>
      <c r="G3628" s="28">
        <v>3768.52</v>
      </c>
      <c r="H3628" s="2">
        <v>9</v>
      </c>
    </row>
    <row r="3629" spans="1:8" ht="45" x14ac:dyDescent="0.2">
      <c r="A3629" s="25" t="s">
        <v>7277</v>
      </c>
      <c r="B3629" s="25"/>
      <c r="C3629" s="26" t="s">
        <v>7278</v>
      </c>
      <c r="D3629" s="27" t="s">
        <v>21</v>
      </c>
      <c r="E3629" s="28">
        <v>6814.12</v>
      </c>
      <c r="F3629" s="28">
        <v>1969</v>
      </c>
      <c r="G3629" s="28">
        <v>8783.1200000000008</v>
      </c>
      <c r="H3629" s="2">
        <v>9</v>
      </c>
    </row>
    <row r="3630" spans="1:8" ht="45" x14ac:dyDescent="0.2">
      <c r="A3630" s="25" t="s">
        <v>7279</v>
      </c>
      <c r="B3630" s="25"/>
      <c r="C3630" s="26" t="s">
        <v>7280</v>
      </c>
      <c r="D3630" s="27" t="s">
        <v>21</v>
      </c>
      <c r="E3630" s="28">
        <v>10199.280000000001</v>
      </c>
      <c r="F3630" s="28">
        <v>3938.01</v>
      </c>
      <c r="G3630" s="28">
        <v>14137.29</v>
      </c>
      <c r="H3630" s="2">
        <v>9</v>
      </c>
    </row>
    <row r="3631" spans="1:8" ht="15" x14ac:dyDescent="0.2">
      <c r="A3631" s="25" t="s">
        <v>7281</v>
      </c>
      <c r="B3631" s="25"/>
      <c r="C3631" s="26" t="s">
        <v>7282</v>
      </c>
      <c r="D3631" s="27" t="s">
        <v>131</v>
      </c>
      <c r="E3631" s="28">
        <v>1351.08</v>
      </c>
      <c r="F3631" s="28">
        <v>655.38</v>
      </c>
      <c r="G3631" s="28">
        <v>2006.46</v>
      </c>
      <c r="H3631" s="2">
        <v>9</v>
      </c>
    </row>
    <row r="3632" spans="1:8" ht="30" x14ac:dyDescent="0.2">
      <c r="A3632" s="25" t="s">
        <v>7283</v>
      </c>
      <c r="B3632" s="25"/>
      <c r="C3632" s="26" t="s">
        <v>7284</v>
      </c>
      <c r="D3632" s="27" t="s">
        <v>21</v>
      </c>
      <c r="E3632" s="28">
        <v>765.6</v>
      </c>
      <c r="F3632" s="28">
        <v>37.4</v>
      </c>
      <c r="G3632" s="28">
        <v>803</v>
      </c>
      <c r="H3632" s="2">
        <v>9</v>
      </c>
    </row>
    <row r="3633" spans="1:8" ht="15" x14ac:dyDescent="0.2">
      <c r="A3633" s="25" t="s">
        <v>7285</v>
      </c>
      <c r="B3633" s="25"/>
      <c r="C3633" s="26" t="s">
        <v>7286</v>
      </c>
      <c r="D3633" s="27"/>
      <c r="E3633" s="28"/>
      <c r="F3633" s="28"/>
      <c r="G3633" s="28"/>
      <c r="H3633" s="2">
        <v>5</v>
      </c>
    </row>
    <row r="3634" spans="1:8" ht="30" x14ac:dyDescent="0.2">
      <c r="A3634" s="25" t="s">
        <v>7287</v>
      </c>
      <c r="B3634" s="25"/>
      <c r="C3634" s="26" t="s">
        <v>7288</v>
      </c>
      <c r="D3634" s="27" t="s">
        <v>131</v>
      </c>
      <c r="E3634" s="28">
        <v>370.06</v>
      </c>
      <c r="F3634" s="28">
        <v>27.14</v>
      </c>
      <c r="G3634" s="28">
        <v>397.2</v>
      </c>
      <c r="H3634" s="2">
        <v>9</v>
      </c>
    </row>
    <row r="3635" spans="1:8" ht="30" x14ac:dyDescent="0.2">
      <c r="A3635" s="25" t="s">
        <v>7289</v>
      </c>
      <c r="B3635" s="25"/>
      <c r="C3635" s="26" t="s">
        <v>7290</v>
      </c>
      <c r="D3635" s="27" t="s">
        <v>131</v>
      </c>
      <c r="E3635" s="28">
        <v>501.36</v>
      </c>
      <c r="F3635" s="28">
        <v>40.71</v>
      </c>
      <c r="G3635" s="28">
        <v>542.07000000000005</v>
      </c>
      <c r="H3635" s="2">
        <v>9</v>
      </c>
    </row>
    <row r="3636" spans="1:8" ht="30" x14ac:dyDescent="0.2">
      <c r="A3636" s="25" t="s">
        <v>7291</v>
      </c>
      <c r="B3636" s="25"/>
      <c r="C3636" s="26" t="s">
        <v>7292</v>
      </c>
      <c r="D3636" s="27" t="s">
        <v>131</v>
      </c>
      <c r="E3636" s="28">
        <v>587.74</v>
      </c>
      <c r="F3636" s="28">
        <v>54.27</v>
      </c>
      <c r="G3636" s="28">
        <v>642.01</v>
      </c>
      <c r="H3636" s="2">
        <v>9</v>
      </c>
    </row>
    <row r="3637" spans="1:8" ht="30" x14ac:dyDescent="0.2">
      <c r="A3637" s="25" t="s">
        <v>7293</v>
      </c>
      <c r="B3637" s="25"/>
      <c r="C3637" s="26" t="s">
        <v>7294</v>
      </c>
      <c r="D3637" s="27" t="s">
        <v>131</v>
      </c>
      <c r="E3637" s="28">
        <v>894.49</v>
      </c>
      <c r="F3637" s="28">
        <v>67.84</v>
      </c>
      <c r="G3637" s="28">
        <v>962.33</v>
      </c>
      <c r="H3637" s="2">
        <v>9</v>
      </c>
    </row>
    <row r="3638" spans="1:8" ht="30" x14ac:dyDescent="0.2">
      <c r="A3638" s="25" t="s">
        <v>7295</v>
      </c>
      <c r="B3638" s="25"/>
      <c r="C3638" s="26" t="s">
        <v>7296</v>
      </c>
      <c r="D3638" s="27" t="s">
        <v>131</v>
      </c>
      <c r="E3638" s="28">
        <v>1398.15</v>
      </c>
      <c r="F3638" s="28">
        <v>81.41</v>
      </c>
      <c r="G3638" s="28">
        <v>1479.56</v>
      </c>
      <c r="H3638" s="2">
        <v>9</v>
      </c>
    </row>
    <row r="3639" spans="1:8" ht="30" x14ac:dyDescent="0.2">
      <c r="A3639" s="25" t="s">
        <v>7297</v>
      </c>
      <c r="B3639" s="25"/>
      <c r="C3639" s="26" t="s">
        <v>7298</v>
      </c>
      <c r="D3639" s="27" t="s">
        <v>131</v>
      </c>
      <c r="E3639" s="28">
        <v>2581.27</v>
      </c>
      <c r="F3639" s="28">
        <v>135.68</v>
      </c>
      <c r="G3639" s="28">
        <v>2716.95</v>
      </c>
      <c r="H3639" s="2">
        <v>9</v>
      </c>
    </row>
    <row r="3640" spans="1:8" ht="15" x14ac:dyDescent="0.2">
      <c r="A3640" s="25" t="s">
        <v>7299</v>
      </c>
      <c r="B3640" s="25"/>
      <c r="C3640" s="26" t="s">
        <v>7300</v>
      </c>
      <c r="D3640" s="27"/>
      <c r="E3640" s="28"/>
      <c r="F3640" s="28"/>
      <c r="G3640" s="28"/>
      <c r="H3640" s="2">
        <v>5</v>
      </c>
    </row>
    <row r="3641" spans="1:8" ht="15" x14ac:dyDescent="0.2">
      <c r="A3641" s="25" t="s">
        <v>7301</v>
      </c>
      <c r="B3641" s="25"/>
      <c r="C3641" s="26" t="s">
        <v>7302</v>
      </c>
      <c r="D3641" s="27" t="s">
        <v>21</v>
      </c>
      <c r="E3641" s="28">
        <v>873.48</v>
      </c>
      <c r="F3641" s="28">
        <v>16.59</v>
      </c>
      <c r="G3641" s="28">
        <v>890.07</v>
      </c>
      <c r="H3641" s="2">
        <v>9</v>
      </c>
    </row>
    <row r="3642" spans="1:8" ht="30" x14ac:dyDescent="0.2">
      <c r="A3642" s="25" t="s">
        <v>7303</v>
      </c>
      <c r="B3642" s="25"/>
      <c r="C3642" s="26" t="s">
        <v>7304</v>
      </c>
      <c r="D3642" s="27" t="s">
        <v>21</v>
      </c>
      <c r="E3642" s="28">
        <v>287.95999999999998</v>
      </c>
      <c r="F3642" s="28">
        <v>20.74</v>
      </c>
      <c r="G3642" s="28">
        <v>308.7</v>
      </c>
      <c r="H3642" s="2">
        <v>9</v>
      </c>
    </row>
    <row r="3643" spans="1:8" ht="15" x14ac:dyDescent="0.2">
      <c r="A3643" s="25" t="s">
        <v>7305</v>
      </c>
      <c r="B3643" s="25"/>
      <c r="C3643" s="26" t="s">
        <v>7306</v>
      </c>
      <c r="D3643" s="27"/>
      <c r="E3643" s="28"/>
      <c r="F3643" s="28"/>
      <c r="G3643" s="28"/>
      <c r="H3643" s="2">
        <v>2</v>
      </c>
    </row>
    <row r="3644" spans="1:8" ht="15" x14ac:dyDescent="0.2">
      <c r="A3644" s="25" t="s">
        <v>7307</v>
      </c>
      <c r="B3644" s="25"/>
      <c r="C3644" s="26" t="s">
        <v>7308</v>
      </c>
      <c r="D3644" s="27"/>
      <c r="E3644" s="28"/>
      <c r="F3644" s="28"/>
      <c r="G3644" s="28"/>
      <c r="H3644" s="2">
        <v>5</v>
      </c>
    </row>
    <row r="3645" spans="1:8" ht="30" x14ac:dyDescent="0.2">
      <c r="A3645" s="25" t="s">
        <v>7309</v>
      </c>
      <c r="B3645" s="25"/>
      <c r="C3645" s="26" t="s">
        <v>7310</v>
      </c>
      <c r="D3645" s="27" t="s">
        <v>21</v>
      </c>
      <c r="E3645" s="28">
        <v>1194.23</v>
      </c>
      <c r="F3645" s="28">
        <v>145.15</v>
      </c>
      <c r="G3645" s="28">
        <v>1339.38</v>
      </c>
      <c r="H3645" s="2">
        <v>9</v>
      </c>
    </row>
    <row r="3646" spans="1:8" ht="30" x14ac:dyDescent="0.2">
      <c r="A3646" s="25" t="s">
        <v>7311</v>
      </c>
      <c r="B3646" s="25"/>
      <c r="C3646" s="26" t="s">
        <v>7312</v>
      </c>
      <c r="D3646" s="27" t="s">
        <v>21</v>
      </c>
      <c r="E3646" s="28">
        <v>370.07</v>
      </c>
      <c r="F3646" s="28">
        <v>145.15</v>
      </c>
      <c r="G3646" s="28">
        <v>515.22</v>
      </c>
      <c r="H3646" s="2">
        <v>9</v>
      </c>
    </row>
    <row r="3647" spans="1:8" ht="30" x14ac:dyDescent="0.2">
      <c r="A3647" s="25" t="s">
        <v>7313</v>
      </c>
      <c r="B3647" s="25"/>
      <c r="C3647" s="26" t="s">
        <v>7314</v>
      </c>
      <c r="D3647" s="27" t="s">
        <v>131</v>
      </c>
      <c r="E3647" s="28">
        <v>20.420000000000002</v>
      </c>
      <c r="F3647" s="28">
        <v>4.1500000000000004</v>
      </c>
      <c r="G3647" s="28">
        <v>24.57</v>
      </c>
      <c r="H3647" s="2">
        <v>9</v>
      </c>
    </row>
    <row r="3648" spans="1:8" ht="30" x14ac:dyDescent="0.2">
      <c r="A3648" s="25" t="s">
        <v>7315</v>
      </c>
      <c r="B3648" s="25"/>
      <c r="C3648" s="26" t="s">
        <v>7316</v>
      </c>
      <c r="D3648" s="27" t="s">
        <v>21</v>
      </c>
      <c r="E3648" s="28">
        <v>77.790000000000006</v>
      </c>
      <c r="F3648" s="28">
        <v>12.44</v>
      </c>
      <c r="G3648" s="28">
        <v>90.23</v>
      </c>
      <c r="H3648" s="2">
        <v>9</v>
      </c>
    </row>
    <row r="3649" spans="1:8" ht="30" x14ac:dyDescent="0.2">
      <c r="A3649" s="25" t="s">
        <v>7317</v>
      </c>
      <c r="B3649" s="25"/>
      <c r="C3649" s="26" t="s">
        <v>7318</v>
      </c>
      <c r="D3649" s="27" t="s">
        <v>131</v>
      </c>
      <c r="E3649" s="28">
        <v>32.83</v>
      </c>
      <c r="F3649" s="28">
        <v>4.1500000000000004</v>
      </c>
      <c r="G3649" s="28">
        <v>36.979999999999997</v>
      </c>
      <c r="H3649" s="2">
        <v>9</v>
      </c>
    </row>
    <row r="3650" spans="1:8" ht="30" x14ac:dyDescent="0.2">
      <c r="A3650" s="25" t="s">
        <v>7319</v>
      </c>
      <c r="B3650" s="25"/>
      <c r="C3650" s="26" t="s">
        <v>7320</v>
      </c>
      <c r="D3650" s="27" t="s">
        <v>21</v>
      </c>
      <c r="E3650" s="28">
        <v>218.84</v>
      </c>
      <c r="F3650" s="28">
        <v>4.1500000000000004</v>
      </c>
      <c r="G3650" s="28">
        <v>222.99</v>
      </c>
      <c r="H3650" s="2">
        <v>9</v>
      </c>
    </row>
    <row r="3651" spans="1:8" ht="60" x14ac:dyDescent="0.2">
      <c r="A3651" s="25" t="s">
        <v>7321</v>
      </c>
      <c r="B3651" s="25"/>
      <c r="C3651" s="26" t="s">
        <v>7322</v>
      </c>
      <c r="D3651" s="27" t="s">
        <v>21</v>
      </c>
      <c r="E3651" s="28">
        <v>3980.75</v>
      </c>
      <c r="F3651" s="28">
        <v>228.08</v>
      </c>
      <c r="G3651" s="28">
        <v>4208.83</v>
      </c>
      <c r="H3651" s="2">
        <v>9</v>
      </c>
    </row>
    <row r="3652" spans="1:8" ht="30" x14ac:dyDescent="0.2">
      <c r="A3652" s="25" t="s">
        <v>7323</v>
      </c>
      <c r="B3652" s="25"/>
      <c r="C3652" s="26" t="s">
        <v>7324</v>
      </c>
      <c r="D3652" s="27" t="s">
        <v>21</v>
      </c>
      <c r="E3652" s="28">
        <v>65.5</v>
      </c>
      <c r="F3652" s="28">
        <v>4.1500000000000004</v>
      </c>
      <c r="G3652" s="28">
        <v>69.650000000000006</v>
      </c>
      <c r="H3652" s="2">
        <v>9</v>
      </c>
    </row>
    <row r="3653" spans="1:8" ht="30" x14ac:dyDescent="0.2">
      <c r="A3653" s="25" t="s">
        <v>7325</v>
      </c>
      <c r="B3653" s="25"/>
      <c r="C3653" s="26" t="s">
        <v>7326</v>
      </c>
      <c r="D3653" s="27" t="s">
        <v>21</v>
      </c>
      <c r="E3653" s="28">
        <v>100.21</v>
      </c>
      <c r="F3653" s="28">
        <v>4.1500000000000004</v>
      </c>
      <c r="G3653" s="28">
        <v>104.36</v>
      </c>
      <c r="H3653" s="2">
        <v>9</v>
      </c>
    </row>
    <row r="3654" spans="1:8" ht="30" x14ac:dyDescent="0.2">
      <c r="A3654" s="25" t="s">
        <v>7327</v>
      </c>
      <c r="B3654" s="25"/>
      <c r="C3654" s="26" t="s">
        <v>7328</v>
      </c>
      <c r="D3654" s="27" t="s">
        <v>21</v>
      </c>
      <c r="E3654" s="28">
        <v>1847.11</v>
      </c>
      <c r="F3654" s="28">
        <v>53.22</v>
      </c>
      <c r="G3654" s="28">
        <v>1900.33</v>
      </c>
      <c r="H3654" s="2">
        <v>9</v>
      </c>
    </row>
    <row r="3655" spans="1:8" ht="30" x14ac:dyDescent="0.2">
      <c r="A3655" s="25" t="s">
        <v>7329</v>
      </c>
      <c r="B3655" s="25"/>
      <c r="C3655" s="26" t="s">
        <v>7330</v>
      </c>
      <c r="D3655" s="27" t="s">
        <v>21</v>
      </c>
      <c r="E3655" s="28">
        <v>99.91</v>
      </c>
      <c r="F3655" s="28">
        <v>4.1500000000000004</v>
      </c>
      <c r="G3655" s="28">
        <v>104.06</v>
      </c>
      <c r="H3655" s="2">
        <v>9</v>
      </c>
    </row>
    <row r="3656" spans="1:8" ht="30" x14ac:dyDescent="0.2">
      <c r="A3656" s="25" t="s">
        <v>7331</v>
      </c>
      <c r="B3656" s="25"/>
      <c r="C3656" s="26" t="s">
        <v>7332</v>
      </c>
      <c r="D3656" s="27" t="s">
        <v>21</v>
      </c>
      <c r="E3656" s="28">
        <v>66.81</v>
      </c>
      <c r="F3656" s="28">
        <v>4.1500000000000004</v>
      </c>
      <c r="G3656" s="28">
        <v>70.959999999999994</v>
      </c>
      <c r="H3656" s="2">
        <v>9</v>
      </c>
    </row>
    <row r="3657" spans="1:8" ht="15" x14ac:dyDescent="0.2">
      <c r="A3657" s="25" t="s">
        <v>7333</v>
      </c>
      <c r="B3657" s="25"/>
      <c r="C3657" s="26" t="s">
        <v>7334</v>
      </c>
      <c r="D3657" s="27" t="s">
        <v>21</v>
      </c>
      <c r="E3657" s="28">
        <v>18.38</v>
      </c>
      <c r="F3657" s="28">
        <v>0.56000000000000005</v>
      </c>
      <c r="G3657" s="28">
        <v>18.940000000000001</v>
      </c>
      <c r="H3657" s="2">
        <v>9</v>
      </c>
    </row>
    <row r="3658" spans="1:8" ht="30" x14ac:dyDescent="0.2">
      <c r="A3658" s="25" t="s">
        <v>7335</v>
      </c>
      <c r="B3658" s="25"/>
      <c r="C3658" s="26" t="s">
        <v>7336</v>
      </c>
      <c r="D3658" s="27" t="s">
        <v>21</v>
      </c>
      <c r="E3658" s="28">
        <v>150.13999999999999</v>
      </c>
      <c r="F3658" s="28">
        <v>4.1500000000000004</v>
      </c>
      <c r="G3658" s="28">
        <v>154.29</v>
      </c>
      <c r="H3658" s="2">
        <v>9</v>
      </c>
    </row>
    <row r="3659" spans="1:8" ht="30" x14ac:dyDescent="0.2">
      <c r="A3659" s="25" t="s">
        <v>7337</v>
      </c>
      <c r="B3659" s="25"/>
      <c r="C3659" s="26" t="s">
        <v>7338</v>
      </c>
      <c r="D3659" s="27" t="s">
        <v>21</v>
      </c>
      <c r="E3659" s="28">
        <v>1858.33</v>
      </c>
      <c r="F3659" s="28">
        <v>215.64</v>
      </c>
      <c r="G3659" s="28">
        <v>2073.9699999999998</v>
      </c>
      <c r="H3659" s="2">
        <v>9</v>
      </c>
    </row>
    <row r="3660" spans="1:8" ht="30" x14ac:dyDescent="0.2">
      <c r="A3660" s="25" t="s">
        <v>7339</v>
      </c>
      <c r="B3660" s="25"/>
      <c r="C3660" s="26" t="s">
        <v>7340</v>
      </c>
      <c r="D3660" s="27" t="s">
        <v>21</v>
      </c>
      <c r="E3660" s="28">
        <v>2464.98</v>
      </c>
      <c r="F3660" s="28">
        <v>215.64</v>
      </c>
      <c r="G3660" s="28">
        <v>2680.62</v>
      </c>
      <c r="H3660" s="2">
        <v>9</v>
      </c>
    </row>
    <row r="3661" spans="1:8" ht="30" x14ac:dyDescent="0.2">
      <c r="A3661" s="25" t="s">
        <v>7341</v>
      </c>
      <c r="B3661" s="25"/>
      <c r="C3661" s="26" t="s">
        <v>7342</v>
      </c>
      <c r="D3661" s="27" t="s">
        <v>21</v>
      </c>
      <c r="E3661" s="28">
        <v>2676.83</v>
      </c>
      <c r="F3661" s="28">
        <v>675.17</v>
      </c>
      <c r="G3661" s="28">
        <v>3352</v>
      </c>
      <c r="H3661" s="2">
        <v>9</v>
      </c>
    </row>
    <row r="3662" spans="1:8" ht="15" x14ac:dyDescent="0.2">
      <c r="A3662" s="25" t="s">
        <v>7343</v>
      </c>
      <c r="B3662" s="25"/>
      <c r="C3662" s="26" t="s">
        <v>7344</v>
      </c>
      <c r="D3662" s="27"/>
      <c r="E3662" s="28"/>
      <c r="F3662" s="28"/>
      <c r="G3662" s="28"/>
      <c r="H3662" s="2">
        <v>5</v>
      </c>
    </row>
    <row r="3663" spans="1:8" ht="30" x14ac:dyDescent="0.2">
      <c r="A3663" s="25" t="s">
        <v>7345</v>
      </c>
      <c r="B3663" s="25"/>
      <c r="C3663" s="26" t="s">
        <v>7346</v>
      </c>
      <c r="D3663" s="27" t="s">
        <v>21</v>
      </c>
      <c r="E3663" s="28">
        <v>29.83</v>
      </c>
      <c r="F3663" s="28">
        <v>14.59</v>
      </c>
      <c r="G3663" s="28">
        <v>44.42</v>
      </c>
      <c r="H3663" s="2">
        <v>9</v>
      </c>
    </row>
    <row r="3664" spans="1:8" ht="15" x14ac:dyDescent="0.2">
      <c r="A3664" s="25" t="s">
        <v>7347</v>
      </c>
      <c r="B3664" s="25"/>
      <c r="C3664" s="26" t="s">
        <v>7348</v>
      </c>
      <c r="D3664" s="27" t="s">
        <v>21</v>
      </c>
      <c r="E3664" s="28">
        <v>1167.26</v>
      </c>
      <c r="F3664" s="28">
        <v>20.74</v>
      </c>
      <c r="G3664" s="28">
        <v>1188</v>
      </c>
      <c r="H3664" s="2">
        <v>9</v>
      </c>
    </row>
    <row r="3665" spans="1:8" ht="30" x14ac:dyDescent="0.2">
      <c r="A3665" s="25" t="s">
        <v>7349</v>
      </c>
      <c r="B3665" s="25"/>
      <c r="C3665" s="26" t="s">
        <v>7350</v>
      </c>
      <c r="D3665" s="27" t="s">
        <v>21</v>
      </c>
      <c r="E3665" s="28">
        <v>32.409999999999997</v>
      </c>
      <c r="F3665" s="28">
        <v>14.59</v>
      </c>
      <c r="G3665" s="28">
        <v>47</v>
      </c>
      <c r="H3665" s="2">
        <v>9</v>
      </c>
    </row>
    <row r="3666" spans="1:8" ht="45" x14ac:dyDescent="0.2">
      <c r="A3666" s="25" t="s">
        <v>7351</v>
      </c>
      <c r="B3666" s="25"/>
      <c r="C3666" s="26" t="s">
        <v>7352</v>
      </c>
      <c r="D3666" s="27" t="s">
        <v>21</v>
      </c>
      <c r="E3666" s="28">
        <v>8963.44</v>
      </c>
      <c r="F3666" s="28">
        <v>124.41</v>
      </c>
      <c r="G3666" s="28">
        <v>9087.85</v>
      </c>
      <c r="H3666" s="2">
        <v>9</v>
      </c>
    </row>
    <row r="3667" spans="1:8" ht="15" x14ac:dyDescent="0.2">
      <c r="A3667" s="25" t="s">
        <v>7353</v>
      </c>
      <c r="B3667" s="25"/>
      <c r="C3667" s="26" t="s">
        <v>7354</v>
      </c>
      <c r="D3667" s="27"/>
      <c r="E3667" s="28"/>
      <c r="F3667" s="28"/>
      <c r="G3667" s="28"/>
      <c r="H3667" s="2">
        <v>5</v>
      </c>
    </row>
    <row r="3668" spans="1:8" ht="30" x14ac:dyDescent="0.2">
      <c r="A3668" s="25" t="s">
        <v>7355</v>
      </c>
      <c r="B3668" s="25"/>
      <c r="C3668" s="26" t="s">
        <v>7356</v>
      </c>
      <c r="D3668" s="27" t="s">
        <v>21</v>
      </c>
      <c r="E3668" s="28">
        <v>239.98</v>
      </c>
      <c r="F3668" s="28">
        <v>33.18</v>
      </c>
      <c r="G3668" s="28">
        <v>273.16000000000003</v>
      </c>
      <c r="H3668" s="2">
        <v>9</v>
      </c>
    </row>
    <row r="3669" spans="1:8" ht="30" x14ac:dyDescent="0.2">
      <c r="A3669" s="25" t="s">
        <v>7357</v>
      </c>
      <c r="B3669" s="25"/>
      <c r="C3669" s="26" t="s">
        <v>7358</v>
      </c>
      <c r="D3669" s="27" t="s">
        <v>21</v>
      </c>
      <c r="E3669" s="28">
        <v>26248.44</v>
      </c>
      <c r="F3669" s="28">
        <v>13.21</v>
      </c>
      <c r="G3669" s="28">
        <v>26261.65</v>
      </c>
      <c r="H3669" s="2">
        <v>9</v>
      </c>
    </row>
    <row r="3670" spans="1:8" ht="45" x14ac:dyDescent="0.2">
      <c r="A3670" s="25" t="s">
        <v>7359</v>
      </c>
      <c r="B3670" s="25"/>
      <c r="C3670" s="26" t="s">
        <v>7360</v>
      </c>
      <c r="D3670" s="27" t="s">
        <v>21</v>
      </c>
      <c r="E3670" s="28">
        <v>321.31</v>
      </c>
      <c r="F3670" s="28">
        <v>20.74</v>
      </c>
      <c r="G3670" s="28">
        <v>342.05</v>
      </c>
      <c r="H3670" s="2">
        <v>9</v>
      </c>
    </row>
    <row r="3671" spans="1:8" ht="45" x14ac:dyDescent="0.2">
      <c r="A3671" s="25" t="s">
        <v>7361</v>
      </c>
      <c r="B3671" s="25"/>
      <c r="C3671" s="26" t="s">
        <v>7362</v>
      </c>
      <c r="D3671" s="27" t="s">
        <v>21</v>
      </c>
      <c r="E3671" s="28">
        <v>86.7</v>
      </c>
      <c r="F3671" s="28">
        <v>20.74</v>
      </c>
      <c r="G3671" s="28">
        <v>107.44</v>
      </c>
      <c r="H3671" s="2">
        <v>9</v>
      </c>
    </row>
    <row r="3672" spans="1:8" ht="45" x14ac:dyDescent="0.2">
      <c r="A3672" s="25" t="s">
        <v>7363</v>
      </c>
      <c r="B3672" s="25"/>
      <c r="C3672" s="26" t="s">
        <v>7364</v>
      </c>
      <c r="D3672" s="27" t="s">
        <v>21</v>
      </c>
      <c r="E3672" s="28">
        <v>277.76</v>
      </c>
      <c r="F3672" s="28">
        <v>12.44</v>
      </c>
      <c r="G3672" s="28">
        <v>290.2</v>
      </c>
      <c r="H3672" s="2">
        <v>9</v>
      </c>
    </row>
    <row r="3673" spans="1:8" ht="30" x14ac:dyDescent="0.2">
      <c r="A3673" s="25" t="s">
        <v>7365</v>
      </c>
      <c r="B3673" s="25"/>
      <c r="C3673" s="26" t="s">
        <v>7366</v>
      </c>
      <c r="D3673" s="27" t="s">
        <v>21</v>
      </c>
      <c r="E3673" s="28">
        <v>68.69</v>
      </c>
      <c r="F3673" s="28">
        <v>12.44</v>
      </c>
      <c r="G3673" s="28">
        <v>81.13</v>
      </c>
      <c r="H3673" s="2">
        <v>9</v>
      </c>
    </row>
    <row r="3674" spans="1:8" ht="30" x14ac:dyDescent="0.2">
      <c r="A3674" s="25" t="s">
        <v>7367</v>
      </c>
      <c r="B3674" s="25"/>
      <c r="C3674" s="26" t="s">
        <v>7368</v>
      </c>
      <c r="D3674" s="27" t="s">
        <v>21</v>
      </c>
      <c r="E3674" s="28">
        <v>169.19</v>
      </c>
      <c r="F3674" s="28">
        <v>12.44</v>
      </c>
      <c r="G3674" s="28">
        <v>181.63</v>
      </c>
      <c r="H3674" s="2">
        <v>9</v>
      </c>
    </row>
    <row r="3675" spans="1:8" ht="30" x14ac:dyDescent="0.2">
      <c r="A3675" s="25" t="s">
        <v>7369</v>
      </c>
      <c r="B3675" s="25"/>
      <c r="C3675" s="26" t="s">
        <v>7370</v>
      </c>
      <c r="D3675" s="27" t="s">
        <v>21</v>
      </c>
      <c r="E3675" s="28">
        <v>428.96</v>
      </c>
      <c r="F3675" s="28">
        <v>12.44</v>
      </c>
      <c r="G3675" s="28">
        <v>441.4</v>
      </c>
      <c r="H3675" s="2">
        <v>9</v>
      </c>
    </row>
    <row r="3676" spans="1:8" ht="15" x14ac:dyDescent="0.2">
      <c r="A3676" s="25" t="s">
        <v>7371</v>
      </c>
      <c r="B3676" s="25"/>
      <c r="C3676" s="26" t="s">
        <v>7372</v>
      </c>
      <c r="D3676" s="27" t="s">
        <v>21</v>
      </c>
      <c r="E3676" s="28">
        <v>290.49</v>
      </c>
      <c r="F3676" s="28">
        <v>12.44</v>
      </c>
      <c r="G3676" s="28">
        <v>302.93</v>
      </c>
      <c r="H3676" s="2">
        <v>9</v>
      </c>
    </row>
    <row r="3677" spans="1:8" ht="30" x14ac:dyDescent="0.2">
      <c r="A3677" s="25" t="s">
        <v>7373</v>
      </c>
      <c r="B3677" s="25"/>
      <c r="C3677" s="26" t="s">
        <v>7374</v>
      </c>
      <c r="D3677" s="27" t="s">
        <v>21</v>
      </c>
      <c r="E3677" s="28">
        <v>874.27</v>
      </c>
      <c r="F3677" s="28">
        <v>13.21</v>
      </c>
      <c r="G3677" s="28">
        <v>887.48</v>
      </c>
      <c r="H3677" s="2">
        <v>9</v>
      </c>
    </row>
    <row r="3678" spans="1:8" ht="45" x14ac:dyDescent="0.2">
      <c r="A3678" s="25" t="s">
        <v>7375</v>
      </c>
      <c r="B3678" s="25"/>
      <c r="C3678" s="26" t="s">
        <v>7376</v>
      </c>
      <c r="D3678" s="27" t="s">
        <v>21</v>
      </c>
      <c r="E3678" s="28">
        <v>279.02999999999997</v>
      </c>
      <c r="F3678" s="28">
        <v>13.21</v>
      </c>
      <c r="G3678" s="28">
        <v>292.24</v>
      </c>
      <c r="H3678" s="2">
        <v>9</v>
      </c>
    </row>
    <row r="3679" spans="1:8" ht="30" x14ac:dyDescent="0.2">
      <c r="A3679" s="25" t="s">
        <v>7377</v>
      </c>
      <c r="B3679" s="25"/>
      <c r="C3679" s="26" t="s">
        <v>7378</v>
      </c>
      <c r="D3679" s="27" t="s">
        <v>21</v>
      </c>
      <c r="E3679" s="28">
        <v>713.87</v>
      </c>
      <c r="F3679" s="28">
        <v>13.21</v>
      </c>
      <c r="G3679" s="28">
        <v>727.08</v>
      </c>
      <c r="H3679" s="2">
        <v>9</v>
      </c>
    </row>
    <row r="3680" spans="1:8" ht="15" x14ac:dyDescent="0.2">
      <c r="A3680" s="25" t="s">
        <v>7379</v>
      </c>
      <c r="B3680" s="25"/>
      <c r="C3680" s="26" t="s">
        <v>7380</v>
      </c>
      <c r="D3680" s="27" t="s">
        <v>21</v>
      </c>
      <c r="E3680" s="28">
        <v>56.49</v>
      </c>
      <c r="F3680" s="28">
        <v>12.44</v>
      </c>
      <c r="G3680" s="28">
        <v>68.930000000000007</v>
      </c>
      <c r="H3680" s="2">
        <v>9</v>
      </c>
    </row>
    <row r="3681" spans="1:8" ht="45" x14ac:dyDescent="0.2">
      <c r="A3681" s="25" t="s">
        <v>7381</v>
      </c>
      <c r="B3681" s="25"/>
      <c r="C3681" s="26" t="s">
        <v>7382</v>
      </c>
      <c r="D3681" s="27" t="s">
        <v>21</v>
      </c>
      <c r="E3681" s="28">
        <v>289.70999999999998</v>
      </c>
      <c r="F3681" s="28">
        <v>13.21</v>
      </c>
      <c r="G3681" s="28">
        <v>302.92</v>
      </c>
      <c r="H3681" s="2">
        <v>9</v>
      </c>
    </row>
    <row r="3682" spans="1:8" ht="15" x14ac:dyDescent="0.2">
      <c r="A3682" s="25" t="s">
        <v>7383</v>
      </c>
      <c r="B3682" s="25"/>
      <c r="C3682" s="26" t="s">
        <v>7384</v>
      </c>
      <c r="D3682" s="27" t="s">
        <v>21</v>
      </c>
      <c r="E3682" s="28">
        <v>110.11</v>
      </c>
      <c r="F3682" s="28">
        <v>45.62</v>
      </c>
      <c r="G3682" s="28">
        <v>155.72999999999999</v>
      </c>
      <c r="H3682" s="2">
        <v>9</v>
      </c>
    </row>
    <row r="3683" spans="1:8" ht="15" x14ac:dyDescent="0.2">
      <c r="A3683" s="25" t="s">
        <v>7385</v>
      </c>
      <c r="B3683" s="25"/>
      <c r="C3683" s="26" t="s">
        <v>7386</v>
      </c>
      <c r="D3683" s="27" t="s">
        <v>21</v>
      </c>
      <c r="E3683" s="28">
        <v>206.06</v>
      </c>
      <c r="F3683" s="28">
        <v>41.47</v>
      </c>
      <c r="G3683" s="28">
        <v>247.53</v>
      </c>
      <c r="H3683" s="2">
        <v>9</v>
      </c>
    </row>
    <row r="3684" spans="1:8" ht="30" x14ac:dyDescent="0.2">
      <c r="A3684" s="25" t="s">
        <v>7387</v>
      </c>
      <c r="B3684" s="25"/>
      <c r="C3684" s="26" t="s">
        <v>7388</v>
      </c>
      <c r="D3684" s="27" t="s">
        <v>21</v>
      </c>
      <c r="E3684" s="28">
        <v>1274.5899999999999</v>
      </c>
      <c r="F3684" s="28">
        <v>12.44</v>
      </c>
      <c r="G3684" s="28">
        <v>1287.03</v>
      </c>
      <c r="H3684" s="2">
        <v>9</v>
      </c>
    </row>
    <row r="3685" spans="1:8" ht="15" x14ac:dyDescent="0.2">
      <c r="A3685" s="25" t="s">
        <v>7389</v>
      </c>
      <c r="B3685" s="25"/>
      <c r="C3685" s="26" t="s">
        <v>7390</v>
      </c>
      <c r="D3685" s="27" t="s">
        <v>21</v>
      </c>
      <c r="E3685" s="28">
        <v>194.71</v>
      </c>
      <c r="F3685" s="28">
        <v>12.44</v>
      </c>
      <c r="G3685" s="28">
        <v>207.15</v>
      </c>
      <c r="H3685" s="2">
        <v>9</v>
      </c>
    </row>
    <row r="3686" spans="1:8" ht="30" x14ac:dyDescent="0.2">
      <c r="A3686" s="25" t="s">
        <v>7391</v>
      </c>
      <c r="B3686" s="25"/>
      <c r="C3686" s="26" t="s">
        <v>7392</v>
      </c>
      <c r="D3686" s="27" t="s">
        <v>21</v>
      </c>
      <c r="E3686" s="28">
        <v>193.55</v>
      </c>
      <c r="F3686" s="28">
        <v>20.74</v>
      </c>
      <c r="G3686" s="28">
        <v>214.29</v>
      </c>
      <c r="H3686" s="2">
        <v>9</v>
      </c>
    </row>
    <row r="3687" spans="1:8" ht="15" x14ac:dyDescent="0.2">
      <c r="A3687" s="25" t="s">
        <v>7393</v>
      </c>
      <c r="B3687" s="25"/>
      <c r="C3687" s="26" t="s">
        <v>7394</v>
      </c>
      <c r="D3687" s="27" t="s">
        <v>21</v>
      </c>
      <c r="E3687" s="28">
        <v>441.46</v>
      </c>
      <c r="F3687" s="28">
        <v>12.44</v>
      </c>
      <c r="G3687" s="28">
        <v>453.9</v>
      </c>
      <c r="H3687" s="2">
        <v>9</v>
      </c>
    </row>
    <row r="3688" spans="1:8" ht="15" x14ac:dyDescent="0.2">
      <c r="A3688" s="25" t="s">
        <v>7395</v>
      </c>
      <c r="B3688" s="25"/>
      <c r="C3688" s="26" t="s">
        <v>7396</v>
      </c>
      <c r="D3688" s="27" t="s">
        <v>21</v>
      </c>
      <c r="E3688" s="28">
        <v>374.54</v>
      </c>
      <c r="F3688" s="28">
        <v>10.37</v>
      </c>
      <c r="G3688" s="28">
        <v>384.91</v>
      </c>
      <c r="H3688" s="2">
        <v>9</v>
      </c>
    </row>
    <row r="3689" spans="1:8" ht="15" x14ac:dyDescent="0.2">
      <c r="A3689" s="25" t="s">
        <v>7397</v>
      </c>
      <c r="B3689" s="25"/>
      <c r="C3689" s="26" t="s">
        <v>7398</v>
      </c>
      <c r="D3689" s="27" t="s">
        <v>21</v>
      </c>
      <c r="E3689" s="28">
        <v>162.94</v>
      </c>
      <c r="F3689" s="28">
        <v>10.37</v>
      </c>
      <c r="G3689" s="28">
        <v>173.31</v>
      </c>
      <c r="H3689" s="2">
        <v>9</v>
      </c>
    </row>
    <row r="3690" spans="1:8" ht="15" x14ac:dyDescent="0.2">
      <c r="A3690" s="25" t="s">
        <v>7399</v>
      </c>
      <c r="B3690" s="25"/>
      <c r="C3690" s="26" t="s">
        <v>7400</v>
      </c>
      <c r="D3690" s="27"/>
      <c r="E3690" s="28"/>
      <c r="F3690" s="28"/>
      <c r="G3690" s="28"/>
      <c r="H3690" s="2">
        <v>5</v>
      </c>
    </row>
    <row r="3691" spans="1:8" ht="30" x14ac:dyDescent="0.2">
      <c r="A3691" s="25" t="s">
        <v>7401</v>
      </c>
      <c r="B3691" s="25"/>
      <c r="C3691" s="26" t="s">
        <v>7402</v>
      </c>
      <c r="D3691" s="27" t="s">
        <v>21</v>
      </c>
      <c r="E3691" s="28">
        <v>1372.82</v>
      </c>
      <c r="F3691" s="28">
        <v>17.22</v>
      </c>
      <c r="G3691" s="28">
        <v>1390.04</v>
      </c>
      <c r="H3691" s="2">
        <v>9</v>
      </c>
    </row>
    <row r="3692" spans="1:8" ht="30" x14ac:dyDescent="0.2">
      <c r="A3692" s="25" t="s">
        <v>7403</v>
      </c>
      <c r="B3692" s="25"/>
      <c r="C3692" s="26" t="s">
        <v>7404</v>
      </c>
      <c r="D3692" s="27" t="s">
        <v>21</v>
      </c>
      <c r="E3692" s="28">
        <v>5707.6</v>
      </c>
      <c r="F3692" s="28">
        <v>17.22</v>
      </c>
      <c r="G3692" s="28">
        <v>5724.82</v>
      </c>
      <c r="H3692" s="2">
        <v>9</v>
      </c>
    </row>
    <row r="3693" spans="1:8" ht="30" x14ac:dyDescent="0.2">
      <c r="A3693" s="25" t="s">
        <v>7405</v>
      </c>
      <c r="B3693" s="25"/>
      <c r="C3693" s="26" t="s">
        <v>7406</v>
      </c>
      <c r="D3693" s="27" t="s">
        <v>21</v>
      </c>
      <c r="E3693" s="28">
        <v>169.9</v>
      </c>
      <c r="F3693" s="28">
        <v>17.22</v>
      </c>
      <c r="G3693" s="28">
        <v>187.12</v>
      </c>
      <c r="H3693" s="2">
        <v>9</v>
      </c>
    </row>
    <row r="3694" spans="1:8" ht="30" x14ac:dyDescent="0.2">
      <c r="A3694" s="25" t="s">
        <v>7407</v>
      </c>
      <c r="B3694" s="25"/>
      <c r="C3694" s="26" t="s">
        <v>7408</v>
      </c>
      <c r="D3694" s="27" t="s">
        <v>21</v>
      </c>
      <c r="E3694" s="28">
        <v>237.41</v>
      </c>
      <c r="F3694" s="28">
        <v>17.22</v>
      </c>
      <c r="G3694" s="28">
        <v>254.63</v>
      </c>
      <c r="H3694" s="2">
        <v>9</v>
      </c>
    </row>
    <row r="3695" spans="1:8" ht="30" x14ac:dyDescent="0.2">
      <c r="A3695" s="25" t="s">
        <v>7409</v>
      </c>
      <c r="B3695" s="25"/>
      <c r="C3695" s="26" t="s">
        <v>7410</v>
      </c>
      <c r="D3695" s="27" t="s">
        <v>21</v>
      </c>
      <c r="E3695" s="28">
        <v>280.51</v>
      </c>
      <c r="F3695" s="28">
        <v>17.22</v>
      </c>
      <c r="G3695" s="28">
        <v>297.73</v>
      </c>
      <c r="H3695" s="2">
        <v>9</v>
      </c>
    </row>
    <row r="3696" spans="1:8" ht="30" x14ac:dyDescent="0.2">
      <c r="A3696" s="25" t="s">
        <v>7411</v>
      </c>
      <c r="B3696" s="25"/>
      <c r="C3696" s="26" t="s">
        <v>7412</v>
      </c>
      <c r="D3696" s="27" t="s">
        <v>21</v>
      </c>
      <c r="E3696" s="28">
        <v>1400.21</v>
      </c>
      <c r="F3696" s="28"/>
      <c r="G3696" s="28">
        <v>1400.21</v>
      </c>
      <c r="H3696" s="2">
        <v>9</v>
      </c>
    </row>
    <row r="3697" spans="1:8" ht="30" x14ac:dyDescent="0.2">
      <c r="A3697" s="25" t="s">
        <v>7413</v>
      </c>
      <c r="B3697" s="25"/>
      <c r="C3697" s="26" t="s">
        <v>7414</v>
      </c>
      <c r="D3697" s="27" t="s">
        <v>21</v>
      </c>
      <c r="E3697" s="28">
        <v>174.5</v>
      </c>
      <c r="F3697" s="28">
        <v>17.22</v>
      </c>
      <c r="G3697" s="28">
        <v>191.72</v>
      </c>
      <c r="H3697" s="2">
        <v>9</v>
      </c>
    </row>
    <row r="3698" spans="1:8" ht="30" x14ac:dyDescent="0.2">
      <c r="A3698" s="25" t="s">
        <v>7415</v>
      </c>
      <c r="B3698" s="25"/>
      <c r="C3698" s="26" t="s">
        <v>7416</v>
      </c>
      <c r="D3698" s="27" t="s">
        <v>21</v>
      </c>
      <c r="E3698" s="28">
        <v>208.78</v>
      </c>
      <c r="F3698" s="28">
        <v>17.22</v>
      </c>
      <c r="G3698" s="28">
        <v>226</v>
      </c>
      <c r="H3698" s="2">
        <v>9</v>
      </c>
    </row>
    <row r="3699" spans="1:8" ht="30" x14ac:dyDescent="0.2">
      <c r="A3699" s="25" t="s">
        <v>7417</v>
      </c>
      <c r="B3699" s="25"/>
      <c r="C3699" s="26" t="s">
        <v>7418</v>
      </c>
      <c r="D3699" s="27" t="s">
        <v>21</v>
      </c>
      <c r="E3699" s="28">
        <v>239.84</v>
      </c>
      <c r="F3699" s="28">
        <v>17.22</v>
      </c>
      <c r="G3699" s="28">
        <v>257.06</v>
      </c>
      <c r="H3699" s="2">
        <v>9</v>
      </c>
    </row>
    <row r="3700" spans="1:8" ht="30" x14ac:dyDescent="0.2">
      <c r="A3700" s="25" t="s">
        <v>7419</v>
      </c>
      <c r="B3700" s="25"/>
      <c r="C3700" s="26" t="s">
        <v>7420</v>
      </c>
      <c r="D3700" s="27" t="s">
        <v>21</v>
      </c>
      <c r="E3700" s="28">
        <v>572.54999999999995</v>
      </c>
      <c r="F3700" s="28">
        <v>17.22</v>
      </c>
      <c r="G3700" s="28">
        <v>589.77</v>
      </c>
      <c r="H3700" s="2">
        <v>9</v>
      </c>
    </row>
    <row r="3701" spans="1:8" ht="15" x14ac:dyDescent="0.2">
      <c r="A3701" s="25" t="s">
        <v>7421</v>
      </c>
      <c r="B3701" s="25"/>
      <c r="C3701" s="26" t="s">
        <v>7422</v>
      </c>
      <c r="D3701" s="27" t="s">
        <v>21</v>
      </c>
      <c r="E3701" s="28">
        <v>183.66</v>
      </c>
      <c r="F3701" s="28">
        <v>1.69</v>
      </c>
      <c r="G3701" s="28">
        <v>185.35</v>
      </c>
      <c r="H3701" s="2">
        <v>9</v>
      </c>
    </row>
    <row r="3702" spans="1:8" ht="15" x14ac:dyDescent="0.2">
      <c r="A3702" s="25" t="s">
        <v>7423</v>
      </c>
      <c r="B3702" s="25"/>
      <c r="C3702" s="26" t="s">
        <v>7424</v>
      </c>
      <c r="D3702" s="27" t="s">
        <v>21</v>
      </c>
      <c r="E3702" s="28">
        <v>293.91000000000003</v>
      </c>
      <c r="F3702" s="28">
        <v>1.69</v>
      </c>
      <c r="G3702" s="28">
        <v>295.60000000000002</v>
      </c>
      <c r="H3702" s="2">
        <v>9</v>
      </c>
    </row>
    <row r="3703" spans="1:8" ht="15" x14ac:dyDescent="0.2">
      <c r="A3703" s="25" t="s">
        <v>7425</v>
      </c>
      <c r="B3703" s="25"/>
      <c r="C3703" s="26" t="s">
        <v>7426</v>
      </c>
      <c r="D3703" s="27"/>
      <c r="E3703" s="28"/>
      <c r="F3703" s="28"/>
      <c r="G3703" s="28"/>
      <c r="H3703" s="2">
        <v>5</v>
      </c>
    </row>
    <row r="3704" spans="1:8" ht="15" x14ac:dyDescent="0.2">
      <c r="A3704" s="25" t="s">
        <v>7427</v>
      </c>
      <c r="B3704" s="25"/>
      <c r="C3704" s="26" t="s">
        <v>7428</v>
      </c>
      <c r="D3704" s="27" t="s">
        <v>859</v>
      </c>
      <c r="E3704" s="28">
        <v>3.21</v>
      </c>
      <c r="F3704" s="28"/>
      <c r="G3704" s="28">
        <v>3.21</v>
      </c>
      <c r="H3704" s="2">
        <v>9</v>
      </c>
    </row>
    <row r="3705" spans="1:8" ht="15" x14ac:dyDescent="0.2">
      <c r="A3705" s="25" t="s">
        <v>7429</v>
      </c>
      <c r="B3705" s="25"/>
      <c r="C3705" s="26" t="s">
        <v>7430</v>
      </c>
      <c r="D3705" s="27" t="s">
        <v>592</v>
      </c>
      <c r="E3705" s="28">
        <v>13.26</v>
      </c>
      <c r="F3705" s="28"/>
      <c r="G3705" s="28">
        <v>13.26</v>
      </c>
      <c r="H3705" s="2">
        <v>9</v>
      </c>
    </row>
    <row r="3706" spans="1:8" ht="15" x14ac:dyDescent="0.2">
      <c r="A3706" s="25" t="s">
        <v>7431</v>
      </c>
      <c r="B3706" s="25"/>
      <c r="C3706" s="26" t="s">
        <v>7432</v>
      </c>
      <c r="D3706" s="27" t="s">
        <v>592</v>
      </c>
      <c r="E3706" s="28">
        <v>10.35</v>
      </c>
      <c r="F3706" s="28"/>
      <c r="G3706" s="28">
        <v>10.35</v>
      </c>
      <c r="H3706" s="2">
        <v>9</v>
      </c>
    </row>
    <row r="3707" spans="1:8" ht="45" x14ac:dyDescent="0.2">
      <c r="A3707" s="25" t="s">
        <v>7433</v>
      </c>
      <c r="B3707" s="25"/>
      <c r="C3707" s="26" t="s">
        <v>7434</v>
      </c>
      <c r="D3707" s="27" t="s">
        <v>21</v>
      </c>
      <c r="E3707" s="28">
        <v>43.59</v>
      </c>
      <c r="F3707" s="28"/>
      <c r="G3707" s="28">
        <v>43.59</v>
      </c>
      <c r="H3707" s="2">
        <v>9</v>
      </c>
    </row>
    <row r="3708" spans="1:8" ht="45" x14ac:dyDescent="0.2">
      <c r="A3708" s="25" t="s">
        <v>7435</v>
      </c>
      <c r="B3708" s="25"/>
      <c r="C3708" s="26" t="s">
        <v>7436</v>
      </c>
      <c r="D3708" s="27" t="s">
        <v>21</v>
      </c>
      <c r="E3708" s="28">
        <v>25.31</v>
      </c>
      <c r="F3708" s="28"/>
      <c r="G3708" s="28">
        <v>25.31</v>
      </c>
      <c r="H3708" s="2">
        <v>9</v>
      </c>
    </row>
    <row r="3709" spans="1:8" ht="15" x14ac:dyDescent="0.2">
      <c r="A3709" s="25" t="s">
        <v>7437</v>
      </c>
      <c r="B3709" s="25"/>
      <c r="C3709" s="26" t="s">
        <v>7438</v>
      </c>
      <c r="D3709" s="27" t="s">
        <v>21</v>
      </c>
      <c r="E3709" s="28">
        <v>0.06</v>
      </c>
      <c r="F3709" s="28">
        <v>14.59</v>
      </c>
      <c r="G3709" s="28">
        <v>14.65</v>
      </c>
      <c r="H3709" s="2">
        <v>9</v>
      </c>
    </row>
    <row r="3710" spans="1:8" ht="15" x14ac:dyDescent="0.2">
      <c r="A3710" s="25" t="s">
        <v>7439</v>
      </c>
      <c r="B3710" s="25"/>
      <c r="C3710" s="26" t="s">
        <v>7440</v>
      </c>
      <c r="D3710" s="27"/>
      <c r="E3710" s="28"/>
      <c r="F3710" s="28"/>
      <c r="G3710" s="28"/>
      <c r="H3710" s="2">
        <v>2</v>
      </c>
    </row>
    <row r="3711" spans="1:8" ht="15" x14ac:dyDescent="0.2">
      <c r="A3711" s="25" t="s">
        <v>7441</v>
      </c>
      <c r="B3711" s="25"/>
      <c r="C3711" s="26" t="s">
        <v>7442</v>
      </c>
      <c r="D3711" s="27"/>
      <c r="E3711" s="28"/>
      <c r="F3711" s="28"/>
      <c r="G3711" s="28"/>
      <c r="H3711" s="2">
        <v>5</v>
      </c>
    </row>
    <row r="3712" spans="1:8" ht="30" x14ac:dyDescent="0.2">
      <c r="A3712" s="25" t="s">
        <v>7443</v>
      </c>
      <c r="B3712" s="25"/>
      <c r="C3712" s="26" t="s">
        <v>7444</v>
      </c>
      <c r="D3712" s="27" t="s">
        <v>73</v>
      </c>
      <c r="E3712" s="28">
        <v>3.83</v>
      </c>
      <c r="F3712" s="28">
        <v>0.13</v>
      </c>
      <c r="G3712" s="28">
        <v>3.96</v>
      </c>
      <c r="H3712" s="2">
        <v>9</v>
      </c>
    </row>
    <row r="3713" spans="1:8" ht="45" x14ac:dyDescent="0.2">
      <c r="A3713" s="25" t="s">
        <v>7445</v>
      </c>
      <c r="B3713" s="25"/>
      <c r="C3713" s="26" t="s">
        <v>7446</v>
      </c>
      <c r="D3713" s="27" t="s">
        <v>73</v>
      </c>
      <c r="E3713" s="28">
        <v>29.27</v>
      </c>
      <c r="F3713" s="28">
        <v>0.27</v>
      </c>
      <c r="G3713" s="28">
        <v>29.54</v>
      </c>
      <c r="H3713" s="2">
        <v>9</v>
      </c>
    </row>
    <row r="3714" spans="1:8" ht="15" x14ac:dyDescent="0.2">
      <c r="A3714" s="25" t="s">
        <v>7447</v>
      </c>
      <c r="B3714" s="25"/>
      <c r="C3714" s="26" t="s">
        <v>7448</v>
      </c>
      <c r="D3714" s="27" t="s">
        <v>156</v>
      </c>
      <c r="E3714" s="28">
        <v>24.62</v>
      </c>
      <c r="F3714" s="28">
        <v>0.54</v>
      </c>
      <c r="G3714" s="28">
        <v>25.16</v>
      </c>
      <c r="H3714" s="2">
        <v>9</v>
      </c>
    </row>
    <row r="3715" spans="1:8" ht="15" x14ac:dyDescent="0.2">
      <c r="A3715" s="25" t="s">
        <v>7449</v>
      </c>
      <c r="B3715" s="25"/>
      <c r="C3715" s="26" t="s">
        <v>7450</v>
      </c>
      <c r="D3715" s="27" t="s">
        <v>156</v>
      </c>
      <c r="E3715" s="28">
        <v>278.54000000000002</v>
      </c>
      <c r="F3715" s="28">
        <v>25.31</v>
      </c>
      <c r="G3715" s="28">
        <v>303.85000000000002</v>
      </c>
      <c r="H3715" s="2">
        <v>9</v>
      </c>
    </row>
    <row r="3716" spans="1:8" ht="15" x14ac:dyDescent="0.2">
      <c r="A3716" s="25" t="s">
        <v>7451</v>
      </c>
      <c r="B3716" s="25"/>
      <c r="C3716" s="26" t="s">
        <v>7452</v>
      </c>
      <c r="D3716" s="27" t="s">
        <v>156</v>
      </c>
      <c r="E3716" s="28">
        <v>207.23</v>
      </c>
      <c r="F3716" s="28">
        <v>16.87</v>
      </c>
      <c r="G3716" s="28">
        <v>224.1</v>
      </c>
      <c r="H3716" s="2">
        <v>9</v>
      </c>
    </row>
    <row r="3717" spans="1:8" ht="15" x14ac:dyDescent="0.2">
      <c r="A3717" s="25" t="s">
        <v>7453</v>
      </c>
      <c r="B3717" s="25"/>
      <c r="C3717" s="26" t="s">
        <v>7454</v>
      </c>
      <c r="D3717" s="27" t="s">
        <v>156</v>
      </c>
      <c r="E3717" s="28">
        <v>188.49</v>
      </c>
      <c r="F3717" s="28">
        <v>2.6</v>
      </c>
      <c r="G3717" s="28">
        <v>191.09</v>
      </c>
      <c r="H3717" s="2">
        <v>9</v>
      </c>
    </row>
    <row r="3718" spans="1:8" ht="15" x14ac:dyDescent="0.2">
      <c r="A3718" s="25" t="s">
        <v>7455</v>
      </c>
      <c r="B3718" s="25"/>
      <c r="C3718" s="26" t="s">
        <v>7456</v>
      </c>
      <c r="D3718" s="27" t="s">
        <v>156</v>
      </c>
      <c r="E3718" s="28">
        <v>1012.89</v>
      </c>
      <c r="F3718" s="28">
        <v>12.65</v>
      </c>
      <c r="G3718" s="28">
        <v>1025.54</v>
      </c>
      <c r="H3718" s="2">
        <v>9</v>
      </c>
    </row>
    <row r="3719" spans="1:8" ht="30" x14ac:dyDescent="0.2">
      <c r="A3719" s="25" t="s">
        <v>7457</v>
      </c>
      <c r="B3719" s="25"/>
      <c r="C3719" s="26" t="s">
        <v>7458</v>
      </c>
      <c r="D3719" s="27" t="s">
        <v>156</v>
      </c>
      <c r="E3719" s="28">
        <v>283.55</v>
      </c>
      <c r="F3719" s="28"/>
      <c r="G3719" s="28">
        <v>283.55</v>
      </c>
      <c r="H3719" s="2">
        <v>9</v>
      </c>
    </row>
    <row r="3720" spans="1:8" ht="30" x14ac:dyDescent="0.2">
      <c r="A3720" s="25" t="s">
        <v>7459</v>
      </c>
      <c r="B3720" s="25"/>
      <c r="C3720" s="26" t="s">
        <v>7460</v>
      </c>
      <c r="D3720" s="27" t="s">
        <v>73</v>
      </c>
      <c r="E3720" s="28">
        <v>24.43</v>
      </c>
      <c r="F3720" s="28">
        <v>0.38</v>
      </c>
      <c r="G3720" s="28">
        <v>24.81</v>
      </c>
      <c r="H3720" s="2">
        <v>9</v>
      </c>
    </row>
    <row r="3721" spans="1:8" ht="15" x14ac:dyDescent="0.2">
      <c r="A3721" s="25" t="s">
        <v>7461</v>
      </c>
      <c r="B3721" s="25"/>
      <c r="C3721" s="26" t="s">
        <v>7462</v>
      </c>
      <c r="D3721" s="27" t="s">
        <v>73</v>
      </c>
      <c r="E3721" s="28"/>
      <c r="F3721" s="28">
        <v>0.67</v>
      </c>
      <c r="G3721" s="28">
        <v>0.67</v>
      </c>
      <c r="H3721" s="2">
        <v>9</v>
      </c>
    </row>
    <row r="3722" spans="1:8" ht="30" x14ac:dyDescent="0.2">
      <c r="A3722" s="25" t="s">
        <v>7463</v>
      </c>
      <c r="B3722" s="25"/>
      <c r="C3722" s="26" t="s">
        <v>7464</v>
      </c>
      <c r="D3722" s="27"/>
      <c r="E3722" s="28"/>
      <c r="F3722" s="28"/>
      <c r="G3722" s="28"/>
      <c r="H3722" s="2">
        <v>5</v>
      </c>
    </row>
    <row r="3723" spans="1:8" ht="30" x14ac:dyDescent="0.2">
      <c r="A3723" s="25" t="s">
        <v>7465</v>
      </c>
      <c r="B3723" s="25"/>
      <c r="C3723" s="26" t="s">
        <v>7466</v>
      </c>
      <c r="D3723" s="27" t="s">
        <v>156</v>
      </c>
      <c r="E3723" s="28">
        <v>114.17</v>
      </c>
      <c r="F3723" s="28">
        <v>10.8</v>
      </c>
      <c r="G3723" s="28">
        <v>124.97</v>
      </c>
      <c r="H3723" s="2">
        <v>9</v>
      </c>
    </row>
    <row r="3724" spans="1:8" ht="30" x14ac:dyDescent="0.2">
      <c r="A3724" s="25" t="s">
        <v>7467</v>
      </c>
      <c r="B3724" s="25"/>
      <c r="C3724" s="26" t="s">
        <v>7468</v>
      </c>
      <c r="D3724" s="27" t="s">
        <v>156</v>
      </c>
      <c r="E3724" s="28">
        <v>165.65</v>
      </c>
      <c r="F3724" s="28">
        <v>79.58</v>
      </c>
      <c r="G3724" s="28">
        <v>245.23</v>
      </c>
      <c r="H3724" s="2">
        <v>9</v>
      </c>
    </row>
    <row r="3725" spans="1:8" ht="15" x14ac:dyDescent="0.2">
      <c r="A3725" s="25" t="s">
        <v>7469</v>
      </c>
      <c r="B3725" s="25"/>
      <c r="C3725" s="26" t="s">
        <v>7470</v>
      </c>
      <c r="D3725" s="27"/>
      <c r="E3725" s="28"/>
      <c r="F3725" s="28"/>
      <c r="G3725" s="28"/>
      <c r="H3725" s="2">
        <v>5</v>
      </c>
    </row>
    <row r="3726" spans="1:8" ht="15" x14ac:dyDescent="0.2">
      <c r="A3726" s="25" t="s">
        <v>7471</v>
      </c>
      <c r="B3726" s="25"/>
      <c r="C3726" s="26" t="s">
        <v>7472</v>
      </c>
      <c r="D3726" s="27" t="s">
        <v>156</v>
      </c>
      <c r="E3726" s="28">
        <v>1530.39</v>
      </c>
      <c r="F3726" s="28">
        <v>14.06</v>
      </c>
      <c r="G3726" s="28">
        <v>1544.45</v>
      </c>
      <c r="H3726" s="2">
        <v>9</v>
      </c>
    </row>
    <row r="3727" spans="1:8" ht="30" x14ac:dyDescent="0.2">
      <c r="A3727" s="25" t="s">
        <v>7473</v>
      </c>
      <c r="B3727" s="25"/>
      <c r="C3727" s="26" t="s">
        <v>7474</v>
      </c>
      <c r="D3727" s="27" t="s">
        <v>156</v>
      </c>
      <c r="E3727" s="28">
        <v>1688.09</v>
      </c>
      <c r="F3727" s="28">
        <v>14.06</v>
      </c>
      <c r="G3727" s="28">
        <v>1702.15</v>
      </c>
      <c r="H3727" s="2">
        <v>9</v>
      </c>
    </row>
    <row r="3728" spans="1:8" ht="30" x14ac:dyDescent="0.2">
      <c r="A3728" s="25" t="s">
        <v>7475</v>
      </c>
      <c r="B3728" s="25"/>
      <c r="C3728" s="26" t="s">
        <v>7476</v>
      </c>
      <c r="D3728" s="27" t="s">
        <v>156</v>
      </c>
      <c r="E3728" s="28">
        <v>1688.09</v>
      </c>
      <c r="F3728" s="28">
        <v>14.06</v>
      </c>
      <c r="G3728" s="28">
        <v>1702.15</v>
      </c>
      <c r="H3728" s="2">
        <v>9</v>
      </c>
    </row>
    <row r="3729" spans="1:8" ht="15" x14ac:dyDescent="0.2">
      <c r="A3729" s="25" t="s">
        <v>7477</v>
      </c>
      <c r="B3729" s="25"/>
      <c r="C3729" s="26" t="s">
        <v>7478</v>
      </c>
      <c r="D3729" s="27" t="s">
        <v>73</v>
      </c>
      <c r="E3729" s="28">
        <v>7.7</v>
      </c>
      <c r="F3729" s="28">
        <v>0.08</v>
      </c>
      <c r="G3729" s="28">
        <v>7.78</v>
      </c>
      <c r="H3729" s="2">
        <v>9</v>
      </c>
    </row>
    <row r="3730" spans="1:8" ht="15" x14ac:dyDescent="0.2">
      <c r="A3730" s="25" t="s">
        <v>7479</v>
      </c>
      <c r="B3730" s="25"/>
      <c r="C3730" s="26" t="s">
        <v>7480</v>
      </c>
      <c r="D3730" s="27" t="s">
        <v>73</v>
      </c>
      <c r="E3730" s="28">
        <v>15.6</v>
      </c>
      <c r="F3730" s="28">
        <v>0.1</v>
      </c>
      <c r="G3730" s="28">
        <v>15.7</v>
      </c>
      <c r="H3730" s="2">
        <v>9</v>
      </c>
    </row>
    <row r="3731" spans="1:8" ht="15" x14ac:dyDescent="0.2">
      <c r="A3731" s="25" t="s">
        <v>7481</v>
      </c>
      <c r="B3731" s="25"/>
      <c r="C3731" s="26" t="s">
        <v>7482</v>
      </c>
      <c r="D3731" s="27" t="s">
        <v>156</v>
      </c>
      <c r="E3731" s="28">
        <v>1452.63</v>
      </c>
      <c r="F3731" s="28">
        <v>14.06</v>
      </c>
      <c r="G3731" s="28">
        <v>1466.69</v>
      </c>
      <c r="H3731" s="2">
        <v>9</v>
      </c>
    </row>
    <row r="3732" spans="1:8" ht="15" x14ac:dyDescent="0.2">
      <c r="A3732" s="25" t="s">
        <v>7483</v>
      </c>
      <c r="B3732" s="25"/>
      <c r="C3732" s="26" t="s">
        <v>7484</v>
      </c>
      <c r="D3732" s="27" t="s">
        <v>156</v>
      </c>
      <c r="E3732" s="28">
        <v>1514.26</v>
      </c>
      <c r="F3732" s="28">
        <v>33.74</v>
      </c>
      <c r="G3732" s="28">
        <v>1548</v>
      </c>
      <c r="H3732" s="2">
        <v>9</v>
      </c>
    </row>
    <row r="3733" spans="1:8" ht="30" x14ac:dyDescent="0.2">
      <c r="A3733" s="25" t="s">
        <v>7485</v>
      </c>
      <c r="B3733" s="25"/>
      <c r="C3733" s="26" t="s">
        <v>7486</v>
      </c>
      <c r="D3733" s="27"/>
      <c r="E3733" s="28"/>
      <c r="F3733" s="28"/>
      <c r="G3733" s="28"/>
      <c r="H3733" s="2">
        <v>5</v>
      </c>
    </row>
    <row r="3734" spans="1:8" ht="15" x14ac:dyDescent="0.2">
      <c r="A3734" s="25" t="s">
        <v>7487</v>
      </c>
      <c r="B3734" s="25"/>
      <c r="C3734" s="26" t="s">
        <v>7488</v>
      </c>
      <c r="D3734" s="27" t="s">
        <v>73</v>
      </c>
      <c r="E3734" s="28">
        <v>241.1</v>
      </c>
      <c r="F3734" s="28">
        <v>21.57</v>
      </c>
      <c r="G3734" s="28">
        <v>262.67</v>
      </c>
      <c r="H3734" s="2">
        <v>9</v>
      </c>
    </row>
    <row r="3735" spans="1:8" ht="15" x14ac:dyDescent="0.2">
      <c r="A3735" s="25" t="s">
        <v>7489</v>
      </c>
      <c r="B3735" s="25"/>
      <c r="C3735" s="26" t="s">
        <v>7490</v>
      </c>
      <c r="D3735" s="27" t="s">
        <v>73</v>
      </c>
      <c r="E3735" s="28">
        <v>17.82</v>
      </c>
      <c r="F3735" s="28">
        <v>1.69</v>
      </c>
      <c r="G3735" s="28">
        <v>19.510000000000002</v>
      </c>
      <c r="H3735" s="2">
        <v>9</v>
      </c>
    </row>
    <row r="3736" spans="1:8" ht="30" x14ac:dyDescent="0.2">
      <c r="A3736" s="25" t="s">
        <v>7491</v>
      </c>
      <c r="B3736" s="25"/>
      <c r="C3736" s="26" t="s">
        <v>7492</v>
      </c>
      <c r="D3736" s="27" t="s">
        <v>73</v>
      </c>
      <c r="E3736" s="28">
        <v>10.56</v>
      </c>
      <c r="F3736" s="28">
        <v>5.23</v>
      </c>
      <c r="G3736" s="28">
        <v>15.79</v>
      </c>
      <c r="H3736" s="2">
        <v>9</v>
      </c>
    </row>
    <row r="3737" spans="1:8" ht="30" x14ac:dyDescent="0.2">
      <c r="A3737" s="25" t="s">
        <v>7493</v>
      </c>
      <c r="B3737" s="25"/>
      <c r="C3737" s="26" t="s">
        <v>7494</v>
      </c>
      <c r="D3737" s="27" t="s">
        <v>73</v>
      </c>
      <c r="E3737" s="28">
        <v>54.36</v>
      </c>
      <c r="F3737" s="28">
        <v>4.22</v>
      </c>
      <c r="G3737" s="28">
        <v>58.58</v>
      </c>
      <c r="H3737" s="2">
        <v>9</v>
      </c>
    </row>
    <row r="3738" spans="1:8" ht="60" x14ac:dyDescent="0.2">
      <c r="A3738" s="25" t="s">
        <v>7495</v>
      </c>
      <c r="B3738" s="25"/>
      <c r="C3738" s="26" t="s">
        <v>7496</v>
      </c>
      <c r="D3738" s="27" t="s">
        <v>73</v>
      </c>
      <c r="E3738" s="28">
        <v>81.53</v>
      </c>
      <c r="F3738" s="28">
        <v>16.28</v>
      </c>
      <c r="G3738" s="28">
        <v>97.81</v>
      </c>
      <c r="H3738" s="2">
        <v>9</v>
      </c>
    </row>
    <row r="3739" spans="1:8" ht="45" x14ac:dyDescent="0.2">
      <c r="A3739" s="25" t="s">
        <v>7497</v>
      </c>
      <c r="B3739" s="25"/>
      <c r="C3739" s="26" t="s">
        <v>7498</v>
      </c>
      <c r="D3739" s="27" t="s">
        <v>73</v>
      </c>
      <c r="E3739" s="28">
        <v>79.150000000000006</v>
      </c>
      <c r="F3739" s="28">
        <v>16.28</v>
      </c>
      <c r="G3739" s="28">
        <v>95.43</v>
      </c>
      <c r="H3739" s="2">
        <v>9</v>
      </c>
    </row>
    <row r="3740" spans="1:8" ht="45" x14ac:dyDescent="0.2">
      <c r="A3740" s="25" t="s">
        <v>7499</v>
      </c>
      <c r="B3740" s="25"/>
      <c r="C3740" s="26" t="s">
        <v>7500</v>
      </c>
      <c r="D3740" s="27" t="s">
        <v>73</v>
      </c>
      <c r="E3740" s="28">
        <v>85.35</v>
      </c>
      <c r="F3740" s="28">
        <v>21.71</v>
      </c>
      <c r="G3740" s="28">
        <v>107.06</v>
      </c>
      <c r="H3740" s="2">
        <v>9</v>
      </c>
    </row>
    <row r="3741" spans="1:8" ht="30" x14ac:dyDescent="0.2">
      <c r="A3741" s="25" t="s">
        <v>7501</v>
      </c>
      <c r="B3741" s="25"/>
      <c r="C3741" s="26" t="s">
        <v>7502</v>
      </c>
      <c r="D3741" s="27" t="s">
        <v>73</v>
      </c>
      <c r="E3741" s="28">
        <v>92.64</v>
      </c>
      <c r="F3741" s="28">
        <v>7.98</v>
      </c>
      <c r="G3741" s="28">
        <v>100.62</v>
      </c>
      <c r="H3741" s="2">
        <v>9</v>
      </c>
    </row>
    <row r="3742" spans="1:8" ht="30" x14ac:dyDescent="0.2">
      <c r="A3742" s="25" t="s">
        <v>7503</v>
      </c>
      <c r="B3742" s="25"/>
      <c r="C3742" s="26" t="s">
        <v>7504</v>
      </c>
      <c r="D3742" s="27" t="s">
        <v>73</v>
      </c>
      <c r="E3742" s="28">
        <v>108.42</v>
      </c>
      <c r="F3742" s="28">
        <v>16.88</v>
      </c>
      <c r="G3742" s="28">
        <v>125.3</v>
      </c>
      <c r="H3742" s="2">
        <v>9</v>
      </c>
    </row>
    <row r="3743" spans="1:8" ht="30" x14ac:dyDescent="0.2">
      <c r="A3743" s="25" t="s">
        <v>7505</v>
      </c>
      <c r="B3743" s="25"/>
      <c r="C3743" s="26" t="s">
        <v>7506</v>
      </c>
      <c r="D3743" s="27" t="s">
        <v>73</v>
      </c>
      <c r="E3743" s="28">
        <v>103.28</v>
      </c>
      <c r="F3743" s="28">
        <v>16.88</v>
      </c>
      <c r="G3743" s="28">
        <v>120.16</v>
      </c>
      <c r="H3743" s="2">
        <v>9</v>
      </c>
    </row>
    <row r="3744" spans="1:8" ht="15" x14ac:dyDescent="0.2">
      <c r="A3744" s="25" t="s">
        <v>7507</v>
      </c>
      <c r="B3744" s="25"/>
      <c r="C3744" s="26" t="s">
        <v>7508</v>
      </c>
      <c r="D3744" s="27"/>
      <c r="E3744" s="28"/>
      <c r="F3744" s="28"/>
      <c r="G3744" s="28"/>
      <c r="H3744" s="2">
        <v>5</v>
      </c>
    </row>
    <row r="3745" spans="1:8" ht="15" x14ac:dyDescent="0.2">
      <c r="A3745" s="25" t="s">
        <v>7509</v>
      </c>
      <c r="B3745" s="25"/>
      <c r="C3745" s="26" t="s">
        <v>7510</v>
      </c>
      <c r="D3745" s="27" t="s">
        <v>131</v>
      </c>
      <c r="E3745" s="28">
        <v>46.07</v>
      </c>
      <c r="F3745" s="28">
        <v>10.18</v>
      </c>
      <c r="G3745" s="28">
        <v>56.25</v>
      </c>
      <c r="H3745" s="2">
        <v>9</v>
      </c>
    </row>
    <row r="3746" spans="1:8" ht="15" x14ac:dyDescent="0.2">
      <c r="A3746" s="25" t="s">
        <v>7511</v>
      </c>
      <c r="B3746" s="25"/>
      <c r="C3746" s="26" t="s">
        <v>7512</v>
      </c>
      <c r="D3746" s="27" t="s">
        <v>131</v>
      </c>
      <c r="E3746" s="28">
        <v>43.26</v>
      </c>
      <c r="F3746" s="28">
        <v>10.18</v>
      </c>
      <c r="G3746" s="28">
        <v>53.44</v>
      </c>
      <c r="H3746" s="2">
        <v>9</v>
      </c>
    </row>
    <row r="3747" spans="1:8" ht="30" x14ac:dyDescent="0.2">
      <c r="A3747" s="25" t="s">
        <v>7513</v>
      </c>
      <c r="B3747" s="25"/>
      <c r="C3747" s="26" t="s">
        <v>7514</v>
      </c>
      <c r="D3747" s="27" t="s">
        <v>156</v>
      </c>
      <c r="E3747" s="28">
        <v>483.65</v>
      </c>
      <c r="F3747" s="28">
        <v>36.659999999999997</v>
      </c>
      <c r="G3747" s="28">
        <v>520.30999999999995</v>
      </c>
      <c r="H3747" s="2">
        <v>9</v>
      </c>
    </row>
    <row r="3748" spans="1:8" ht="30" x14ac:dyDescent="0.2">
      <c r="A3748" s="25" t="s">
        <v>7515</v>
      </c>
      <c r="B3748" s="25"/>
      <c r="C3748" s="26" t="s">
        <v>7516</v>
      </c>
      <c r="D3748" s="27" t="s">
        <v>156</v>
      </c>
      <c r="E3748" s="28">
        <v>502.29</v>
      </c>
      <c r="F3748" s="28">
        <v>36.659999999999997</v>
      </c>
      <c r="G3748" s="28">
        <v>538.95000000000005</v>
      </c>
      <c r="H3748" s="2">
        <v>9</v>
      </c>
    </row>
    <row r="3749" spans="1:8" ht="15" x14ac:dyDescent="0.2">
      <c r="A3749" s="25" t="s">
        <v>7517</v>
      </c>
      <c r="B3749" s="25"/>
      <c r="C3749" s="26" t="s">
        <v>7518</v>
      </c>
      <c r="D3749" s="27" t="s">
        <v>156</v>
      </c>
      <c r="E3749" s="28">
        <v>77.94</v>
      </c>
      <c r="F3749" s="28">
        <v>264.10000000000002</v>
      </c>
      <c r="G3749" s="28">
        <v>342.04</v>
      </c>
      <c r="H3749" s="2">
        <v>9</v>
      </c>
    </row>
    <row r="3750" spans="1:8" ht="30" x14ac:dyDescent="0.2">
      <c r="A3750" s="25" t="s">
        <v>7519</v>
      </c>
      <c r="B3750" s="25"/>
      <c r="C3750" s="26" t="s">
        <v>7520</v>
      </c>
      <c r="D3750" s="27" t="s">
        <v>156</v>
      </c>
      <c r="E3750" s="28">
        <v>675.54</v>
      </c>
      <c r="F3750" s="28">
        <v>74.8</v>
      </c>
      <c r="G3750" s="28">
        <v>750.34</v>
      </c>
      <c r="H3750" s="2">
        <v>9</v>
      </c>
    </row>
    <row r="3751" spans="1:8" ht="30" x14ac:dyDescent="0.2">
      <c r="A3751" s="25" t="s">
        <v>7521</v>
      </c>
      <c r="B3751" s="25"/>
      <c r="C3751" s="26" t="s">
        <v>7522</v>
      </c>
      <c r="D3751" s="27" t="s">
        <v>156</v>
      </c>
      <c r="E3751" s="28">
        <v>694.18</v>
      </c>
      <c r="F3751" s="28">
        <v>74.8</v>
      </c>
      <c r="G3751" s="28">
        <v>768.98</v>
      </c>
      <c r="H3751" s="2">
        <v>9</v>
      </c>
    </row>
    <row r="3752" spans="1:8" ht="15" x14ac:dyDescent="0.2">
      <c r="A3752" s="25" t="s">
        <v>7523</v>
      </c>
      <c r="B3752" s="25"/>
      <c r="C3752" s="26" t="s">
        <v>7524</v>
      </c>
      <c r="D3752" s="27"/>
      <c r="E3752" s="28"/>
      <c r="F3752" s="28"/>
      <c r="G3752" s="28"/>
      <c r="H3752" s="2">
        <v>5</v>
      </c>
    </row>
    <row r="3753" spans="1:8" ht="15" x14ac:dyDescent="0.2">
      <c r="A3753" s="25" t="s">
        <v>7525</v>
      </c>
      <c r="B3753" s="25"/>
      <c r="C3753" s="26" t="s">
        <v>7526</v>
      </c>
      <c r="D3753" s="27" t="s">
        <v>73</v>
      </c>
      <c r="E3753" s="28">
        <v>257.22000000000003</v>
      </c>
      <c r="F3753" s="28"/>
      <c r="G3753" s="28">
        <v>257.22000000000003</v>
      </c>
      <c r="H3753" s="2">
        <v>9</v>
      </c>
    </row>
    <row r="3754" spans="1:8" ht="45" x14ac:dyDescent="0.2">
      <c r="A3754" s="25" t="s">
        <v>7527</v>
      </c>
      <c r="B3754" s="25"/>
      <c r="C3754" s="26" t="s">
        <v>7528</v>
      </c>
      <c r="D3754" s="27" t="s">
        <v>73</v>
      </c>
      <c r="E3754" s="28">
        <v>85.8</v>
      </c>
      <c r="F3754" s="28">
        <v>9.5299999999999994</v>
      </c>
      <c r="G3754" s="28">
        <v>95.33</v>
      </c>
      <c r="H3754" s="2">
        <v>9</v>
      </c>
    </row>
    <row r="3755" spans="1:8" ht="30" x14ac:dyDescent="0.2">
      <c r="A3755" s="25" t="s">
        <v>7529</v>
      </c>
      <c r="B3755" s="25"/>
      <c r="C3755" s="26" t="s">
        <v>7530</v>
      </c>
      <c r="D3755" s="27" t="s">
        <v>73</v>
      </c>
      <c r="E3755" s="28">
        <v>85.27</v>
      </c>
      <c r="F3755" s="28">
        <v>9.5299999999999994</v>
      </c>
      <c r="G3755" s="28">
        <v>94.8</v>
      </c>
      <c r="H3755" s="2">
        <v>9</v>
      </c>
    </row>
    <row r="3756" spans="1:8" ht="45" x14ac:dyDescent="0.2">
      <c r="A3756" s="25" t="s">
        <v>7531</v>
      </c>
      <c r="B3756" s="25"/>
      <c r="C3756" s="26" t="s">
        <v>7532</v>
      </c>
      <c r="D3756" s="27" t="s">
        <v>73</v>
      </c>
      <c r="E3756" s="28">
        <v>4.34</v>
      </c>
      <c r="F3756" s="28">
        <v>8.5</v>
      </c>
      <c r="G3756" s="28">
        <v>12.84</v>
      </c>
      <c r="H3756" s="2">
        <v>9</v>
      </c>
    </row>
    <row r="3757" spans="1:8" ht="30" x14ac:dyDescent="0.2">
      <c r="A3757" s="25" t="s">
        <v>7533</v>
      </c>
      <c r="B3757" s="25"/>
      <c r="C3757" s="26" t="s">
        <v>7534</v>
      </c>
      <c r="D3757" s="27" t="s">
        <v>73</v>
      </c>
      <c r="E3757" s="28">
        <v>2.17</v>
      </c>
      <c r="F3757" s="28">
        <v>8.5</v>
      </c>
      <c r="G3757" s="28">
        <v>10.67</v>
      </c>
      <c r="H3757" s="2">
        <v>9</v>
      </c>
    </row>
    <row r="3758" spans="1:8" ht="45" x14ac:dyDescent="0.2">
      <c r="A3758" s="25" t="s">
        <v>7535</v>
      </c>
      <c r="B3758" s="25"/>
      <c r="C3758" s="26" t="s">
        <v>7536</v>
      </c>
      <c r="D3758" s="27" t="s">
        <v>73</v>
      </c>
      <c r="E3758" s="28">
        <v>108.83</v>
      </c>
      <c r="F3758" s="28">
        <v>24.13</v>
      </c>
      <c r="G3758" s="28">
        <v>132.96</v>
      </c>
      <c r="H3758" s="2">
        <v>9</v>
      </c>
    </row>
    <row r="3759" spans="1:8" ht="15" x14ac:dyDescent="0.2">
      <c r="A3759" s="25" t="s">
        <v>7537</v>
      </c>
      <c r="B3759" s="25"/>
      <c r="C3759" s="26" t="s">
        <v>7538</v>
      </c>
      <c r="D3759" s="27"/>
      <c r="E3759" s="28"/>
      <c r="F3759" s="28"/>
      <c r="G3759" s="28"/>
      <c r="H3759" s="2">
        <v>5</v>
      </c>
    </row>
    <row r="3760" spans="1:8" ht="15" x14ac:dyDescent="0.2">
      <c r="A3760" s="25" t="s">
        <v>7539</v>
      </c>
      <c r="B3760" s="25"/>
      <c r="C3760" s="26" t="s">
        <v>7540</v>
      </c>
      <c r="D3760" s="27" t="s">
        <v>131</v>
      </c>
      <c r="E3760" s="28">
        <v>61.93</v>
      </c>
      <c r="F3760" s="28">
        <v>11.64</v>
      </c>
      <c r="G3760" s="28">
        <v>73.569999999999993</v>
      </c>
      <c r="H3760" s="2">
        <v>9</v>
      </c>
    </row>
    <row r="3761" spans="1:8" ht="30" x14ac:dyDescent="0.2">
      <c r="A3761" s="25" t="s">
        <v>7541</v>
      </c>
      <c r="B3761" s="25"/>
      <c r="C3761" s="26" t="s">
        <v>7542</v>
      </c>
      <c r="D3761" s="27" t="s">
        <v>131</v>
      </c>
      <c r="E3761" s="28">
        <v>9.65</v>
      </c>
      <c r="F3761" s="28">
        <v>10.18</v>
      </c>
      <c r="G3761" s="28">
        <v>19.829999999999998</v>
      </c>
      <c r="H3761" s="2">
        <v>9</v>
      </c>
    </row>
    <row r="3762" spans="1:8" ht="15" x14ac:dyDescent="0.2">
      <c r="A3762" s="25" t="s">
        <v>7543</v>
      </c>
      <c r="B3762" s="25"/>
      <c r="C3762" s="26" t="s">
        <v>7544</v>
      </c>
      <c r="D3762" s="27" t="s">
        <v>73</v>
      </c>
      <c r="E3762" s="28">
        <v>14.06</v>
      </c>
      <c r="F3762" s="28">
        <v>21.57</v>
      </c>
      <c r="G3762" s="28">
        <v>35.630000000000003</v>
      </c>
      <c r="H3762" s="2">
        <v>9</v>
      </c>
    </row>
    <row r="3763" spans="1:8" ht="30" x14ac:dyDescent="0.2">
      <c r="A3763" s="25" t="s">
        <v>7545</v>
      </c>
      <c r="B3763" s="25"/>
      <c r="C3763" s="26" t="s">
        <v>7546</v>
      </c>
      <c r="D3763" s="27" t="s">
        <v>73</v>
      </c>
      <c r="E3763" s="28">
        <v>9</v>
      </c>
      <c r="F3763" s="28">
        <v>13.32</v>
      </c>
      <c r="G3763" s="28">
        <v>22.32</v>
      </c>
      <c r="H3763" s="2">
        <v>9</v>
      </c>
    </row>
    <row r="3764" spans="1:8" ht="30" x14ac:dyDescent="0.2">
      <c r="A3764" s="25" t="s">
        <v>7547</v>
      </c>
      <c r="B3764" s="25"/>
      <c r="C3764" s="26" t="s">
        <v>7548</v>
      </c>
      <c r="D3764" s="27" t="s">
        <v>73</v>
      </c>
      <c r="E3764" s="28">
        <v>9.11</v>
      </c>
      <c r="F3764" s="28">
        <v>15.43</v>
      </c>
      <c r="G3764" s="28">
        <v>24.54</v>
      </c>
      <c r="H3764" s="2">
        <v>9</v>
      </c>
    </row>
    <row r="3765" spans="1:8" ht="30" x14ac:dyDescent="0.2">
      <c r="A3765" s="25" t="s">
        <v>7549</v>
      </c>
      <c r="B3765" s="25"/>
      <c r="C3765" s="26" t="s">
        <v>7550</v>
      </c>
      <c r="D3765" s="27" t="s">
        <v>73</v>
      </c>
      <c r="E3765" s="28">
        <v>9.2799999999999994</v>
      </c>
      <c r="F3765" s="28">
        <v>18.54</v>
      </c>
      <c r="G3765" s="28">
        <v>27.82</v>
      </c>
      <c r="H3765" s="2">
        <v>9</v>
      </c>
    </row>
    <row r="3766" spans="1:8" ht="15" x14ac:dyDescent="0.2">
      <c r="A3766" s="25" t="s">
        <v>7551</v>
      </c>
      <c r="B3766" s="25"/>
      <c r="C3766" s="26" t="s">
        <v>7552</v>
      </c>
      <c r="D3766" s="27"/>
      <c r="E3766" s="28"/>
      <c r="F3766" s="28"/>
      <c r="G3766" s="28"/>
      <c r="H3766" s="2">
        <v>2</v>
      </c>
    </row>
    <row r="3767" spans="1:8" ht="15" x14ac:dyDescent="0.2">
      <c r="A3767" s="25" t="s">
        <v>7553</v>
      </c>
      <c r="B3767" s="25"/>
      <c r="C3767" s="26" t="s">
        <v>7554</v>
      </c>
      <c r="D3767" s="27"/>
      <c r="E3767" s="28"/>
      <c r="F3767" s="28"/>
      <c r="G3767" s="28"/>
      <c r="H3767" s="2">
        <v>5</v>
      </c>
    </row>
    <row r="3768" spans="1:8" ht="15" x14ac:dyDescent="0.2">
      <c r="A3768" s="25" t="s">
        <v>7555</v>
      </c>
      <c r="B3768" s="25"/>
      <c r="C3768" s="26" t="s">
        <v>7556</v>
      </c>
      <c r="D3768" s="27" t="s">
        <v>73</v>
      </c>
      <c r="E3768" s="28"/>
      <c r="F3768" s="28">
        <v>11.81</v>
      </c>
      <c r="G3768" s="28">
        <v>11.81</v>
      </c>
      <c r="H3768" s="2">
        <v>9</v>
      </c>
    </row>
    <row r="3769" spans="1:8" ht="15" x14ac:dyDescent="0.2">
      <c r="A3769" s="25" t="s">
        <v>7557</v>
      </c>
      <c r="B3769" s="25"/>
      <c r="C3769" s="26" t="s">
        <v>7558</v>
      </c>
      <c r="D3769" s="27" t="s">
        <v>73</v>
      </c>
      <c r="E3769" s="28">
        <v>2.5499999999999998</v>
      </c>
      <c r="F3769" s="28">
        <v>4.9000000000000004</v>
      </c>
      <c r="G3769" s="28">
        <v>7.45</v>
      </c>
      <c r="H3769" s="2">
        <v>9</v>
      </c>
    </row>
    <row r="3770" spans="1:8" ht="30" x14ac:dyDescent="0.2">
      <c r="A3770" s="25" t="s">
        <v>7559</v>
      </c>
      <c r="B3770" s="25"/>
      <c r="C3770" s="26" t="s">
        <v>7560</v>
      </c>
      <c r="D3770" s="27" t="s">
        <v>73</v>
      </c>
      <c r="E3770" s="28">
        <v>2.95</v>
      </c>
      <c r="F3770" s="28">
        <v>3.37</v>
      </c>
      <c r="G3770" s="28">
        <v>6.32</v>
      </c>
      <c r="H3770" s="2">
        <v>9</v>
      </c>
    </row>
    <row r="3771" spans="1:8" ht="30" x14ac:dyDescent="0.2">
      <c r="A3771" s="25" t="s">
        <v>7561</v>
      </c>
      <c r="B3771" s="25"/>
      <c r="C3771" s="26" t="s">
        <v>7562</v>
      </c>
      <c r="D3771" s="27" t="s">
        <v>21</v>
      </c>
      <c r="E3771" s="28"/>
      <c r="F3771" s="28">
        <v>13.5</v>
      </c>
      <c r="G3771" s="28">
        <v>13.5</v>
      </c>
      <c r="H3771" s="2">
        <v>9</v>
      </c>
    </row>
    <row r="3772" spans="1:8" ht="15" x14ac:dyDescent="0.2">
      <c r="A3772" s="25" t="s">
        <v>7563</v>
      </c>
      <c r="B3772" s="25"/>
      <c r="C3772" s="26" t="s">
        <v>7564</v>
      </c>
      <c r="D3772" s="27" t="s">
        <v>73</v>
      </c>
      <c r="E3772" s="28"/>
      <c r="F3772" s="28">
        <v>12.65</v>
      </c>
      <c r="G3772" s="28">
        <v>12.65</v>
      </c>
      <c r="H3772" s="2">
        <v>9</v>
      </c>
    </row>
    <row r="3773" spans="1:8" ht="45" x14ac:dyDescent="0.2">
      <c r="A3773" s="25" t="s">
        <v>7565</v>
      </c>
      <c r="B3773" s="25"/>
      <c r="C3773" s="26" t="s">
        <v>7566</v>
      </c>
      <c r="D3773" s="27" t="s">
        <v>73</v>
      </c>
      <c r="E3773" s="28">
        <v>7.21</v>
      </c>
      <c r="F3773" s="28">
        <v>4.9000000000000004</v>
      </c>
      <c r="G3773" s="28">
        <v>12.11</v>
      </c>
      <c r="H3773" s="2">
        <v>9</v>
      </c>
    </row>
    <row r="3774" spans="1:8" ht="15" x14ac:dyDescent="0.2">
      <c r="A3774" s="25" t="s">
        <v>7567</v>
      </c>
      <c r="B3774" s="25"/>
      <c r="C3774" s="26" t="s">
        <v>7568</v>
      </c>
      <c r="D3774" s="27" t="s">
        <v>73</v>
      </c>
      <c r="E3774" s="28">
        <v>6.2</v>
      </c>
      <c r="F3774" s="28"/>
      <c r="G3774" s="28">
        <v>6.2</v>
      </c>
      <c r="H3774" s="2">
        <v>9</v>
      </c>
    </row>
    <row r="3775" spans="1:8" ht="15" x14ac:dyDescent="0.2">
      <c r="A3775" s="25" t="s">
        <v>7569</v>
      </c>
      <c r="B3775" s="25"/>
      <c r="C3775" s="26" t="s">
        <v>7570</v>
      </c>
      <c r="D3775" s="27"/>
      <c r="E3775" s="28"/>
      <c r="F3775" s="28"/>
      <c r="G3775" s="28"/>
      <c r="H3775" s="2">
        <v>5</v>
      </c>
    </row>
    <row r="3776" spans="1:8" ht="15" x14ac:dyDescent="0.2">
      <c r="A3776" s="25" t="s">
        <v>7571</v>
      </c>
      <c r="B3776" s="25"/>
      <c r="C3776" s="26" t="s">
        <v>7572</v>
      </c>
      <c r="D3776" s="27" t="s">
        <v>21</v>
      </c>
      <c r="E3776" s="28"/>
      <c r="F3776" s="28">
        <v>5.0599999999999996</v>
      </c>
      <c r="G3776" s="28">
        <v>5.0599999999999996</v>
      </c>
      <c r="H3776" s="2">
        <v>9</v>
      </c>
    </row>
    <row r="3777" spans="1:8" ht="30" x14ac:dyDescent="0.2">
      <c r="A3777" s="25" t="s">
        <v>7573</v>
      </c>
      <c r="B3777" s="25"/>
      <c r="C3777" s="26" t="s">
        <v>7574</v>
      </c>
      <c r="D3777" s="27" t="s">
        <v>21</v>
      </c>
      <c r="E3777" s="28">
        <v>27.38</v>
      </c>
      <c r="F3777" s="28">
        <v>16.87</v>
      </c>
      <c r="G3777" s="28">
        <v>44.25</v>
      </c>
      <c r="H3777" s="2">
        <v>9</v>
      </c>
    </row>
    <row r="3778" spans="1:8" ht="15" x14ac:dyDescent="0.2">
      <c r="A3778" s="25" t="s">
        <v>7575</v>
      </c>
      <c r="B3778" s="25"/>
      <c r="C3778" s="26" t="s">
        <v>7576</v>
      </c>
      <c r="D3778" s="27" t="s">
        <v>156</v>
      </c>
      <c r="E3778" s="28">
        <v>202.42</v>
      </c>
      <c r="F3778" s="28"/>
      <c r="G3778" s="28">
        <v>202.42</v>
      </c>
      <c r="H3778" s="2">
        <v>9</v>
      </c>
    </row>
    <row r="3779" spans="1:8" ht="15" x14ac:dyDescent="0.2">
      <c r="A3779" s="25" t="s">
        <v>7577</v>
      </c>
      <c r="B3779" s="25"/>
      <c r="C3779" s="26" t="s">
        <v>7578</v>
      </c>
      <c r="D3779" s="27" t="s">
        <v>21</v>
      </c>
      <c r="E3779" s="28"/>
      <c r="F3779" s="28">
        <v>18.71</v>
      </c>
      <c r="G3779" s="28">
        <v>18.71</v>
      </c>
      <c r="H3779" s="2">
        <v>9</v>
      </c>
    </row>
    <row r="3780" spans="1:8" ht="30" x14ac:dyDescent="0.2">
      <c r="A3780" s="25" t="s">
        <v>7579</v>
      </c>
      <c r="B3780" s="25"/>
      <c r="C3780" s="26" t="s">
        <v>7580</v>
      </c>
      <c r="D3780" s="27" t="s">
        <v>131</v>
      </c>
      <c r="E3780" s="28"/>
      <c r="F3780" s="28">
        <v>9.35</v>
      </c>
      <c r="G3780" s="28">
        <v>9.35</v>
      </c>
      <c r="H3780" s="2">
        <v>9</v>
      </c>
    </row>
    <row r="3781" spans="1:8" ht="30" x14ac:dyDescent="0.2">
      <c r="A3781" s="25" t="s">
        <v>7581</v>
      </c>
      <c r="B3781" s="25"/>
      <c r="C3781" s="26" t="s">
        <v>7582</v>
      </c>
      <c r="D3781" s="27" t="s">
        <v>131</v>
      </c>
      <c r="E3781" s="28"/>
      <c r="F3781" s="28">
        <v>9.98</v>
      </c>
      <c r="G3781" s="28">
        <v>9.98</v>
      </c>
      <c r="H3781" s="2">
        <v>9</v>
      </c>
    </row>
    <row r="3782" spans="1:8" ht="15" x14ac:dyDescent="0.2">
      <c r="A3782" s="25" t="s">
        <v>7583</v>
      </c>
      <c r="B3782" s="25"/>
      <c r="C3782" s="26" t="s">
        <v>7584</v>
      </c>
      <c r="D3782" s="27"/>
      <c r="E3782" s="28"/>
      <c r="F3782" s="28"/>
      <c r="G3782" s="28"/>
      <c r="H3782" s="2">
        <v>5</v>
      </c>
    </row>
    <row r="3783" spans="1:8" ht="15" x14ac:dyDescent="0.2">
      <c r="A3783" s="25" t="s">
        <v>7585</v>
      </c>
      <c r="B3783" s="25"/>
      <c r="C3783" s="26" t="s">
        <v>7586</v>
      </c>
      <c r="D3783" s="27" t="s">
        <v>413</v>
      </c>
      <c r="E3783" s="28">
        <v>83.32</v>
      </c>
      <c r="F3783" s="28"/>
      <c r="G3783" s="28">
        <v>83.32</v>
      </c>
      <c r="H3783" s="2">
        <v>9</v>
      </c>
    </row>
    <row r="3784" spans="1:8" ht="15" x14ac:dyDescent="0.2">
      <c r="A3784" s="25" t="s">
        <v>7587</v>
      </c>
      <c r="B3784" s="25"/>
      <c r="C3784" s="26" t="s">
        <v>7588</v>
      </c>
      <c r="D3784" s="27"/>
      <c r="E3784" s="28"/>
      <c r="F3784" s="28"/>
      <c r="G3784" s="28"/>
      <c r="H3784" s="2">
        <v>2</v>
      </c>
    </row>
    <row r="3785" spans="1:8" ht="15" x14ac:dyDescent="0.2">
      <c r="A3785" s="25" t="s">
        <v>7589</v>
      </c>
      <c r="B3785" s="25"/>
      <c r="C3785" s="26" t="s">
        <v>7590</v>
      </c>
      <c r="D3785" s="27"/>
      <c r="E3785" s="28"/>
      <c r="F3785" s="28"/>
      <c r="G3785" s="28"/>
      <c r="H3785" s="2">
        <v>5</v>
      </c>
    </row>
    <row r="3786" spans="1:8" ht="45" x14ac:dyDescent="0.2">
      <c r="A3786" s="25" t="s">
        <v>7591</v>
      </c>
      <c r="B3786" s="25"/>
      <c r="C3786" s="26" t="s">
        <v>7592</v>
      </c>
      <c r="D3786" s="27" t="s">
        <v>334</v>
      </c>
      <c r="E3786" s="28">
        <v>116326.84</v>
      </c>
      <c r="F3786" s="28"/>
      <c r="G3786" s="28">
        <v>116326.84</v>
      </c>
      <c r="H3786" s="2">
        <v>9</v>
      </c>
    </row>
    <row r="3787" spans="1:8" ht="45" x14ac:dyDescent="0.2">
      <c r="A3787" s="25" t="s">
        <v>7593</v>
      </c>
      <c r="B3787" s="25"/>
      <c r="C3787" s="26" t="s">
        <v>7594</v>
      </c>
      <c r="D3787" s="27" t="s">
        <v>334</v>
      </c>
      <c r="E3787" s="28">
        <v>131435</v>
      </c>
      <c r="F3787" s="28"/>
      <c r="G3787" s="28">
        <v>131435</v>
      </c>
      <c r="H3787" s="2">
        <v>9</v>
      </c>
    </row>
    <row r="3788" spans="1:8" ht="45" x14ac:dyDescent="0.2">
      <c r="A3788" s="25" t="s">
        <v>7595</v>
      </c>
      <c r="B3788" s="25"/>
      <c r="C3788" s="26" t="s">
        <v>7596</v>
      </c>
      <c r="D3788" s="27" t="s">
        <v>334</v>
      </c>
      <c r="E3788" s="28">
        <v>136827.41</v>
      </c>
      <c r="F3788" s="28"/>
      <c r="G3788" s="28">
        <v>136827.41</v>
      </c>
      <c r="H3788" s="2">
        <v>9</v>
      </c>
    </row>
    <row r="3789" spans="1:8" ht="45" x14ac:dyDescent="0.2">
      <c r="A3789" s="25" t="s">
        <v>7597</v>
      </c>
      <c r="B3789" s="25"/>
      <c r="C3789" s="26" t="s">
        <v>7598</v>
      </c>
      <c r="D3789" s="27" t="s">
        <v>334</v>
      </c>
      <c r="E3789" s="28">
        <v>147515.47</v>
      </c>
      <c r="F3789" s="28"/>
      <c r="G3789" s="28">
        <v>147515.47</v>
      </c>
      <c r="H3789" s="2">
        <v>9</v>
      </c>
    </row>
    <row r="3790" spans="1:8" ht="45" x14ac:dyDescent="0.2">
      <c r="A3790" s="25" t="s">
        <v>7599</v>
      </c>
      <c r="B3790" s="25"/>
      <c r="C3790" s="26" t="s">
        <v>7600</v>
      </c>
      <c r="D3790" s="27" t="s">
        <v>334</v>
      </c>
      <c r="E3790" s="28">
        <v>142590</v>
      </c>
      <c r="F3790" s="28"/>
      <c r="G3790" s="28">
        <v>142590</v>
      </c>
      <c r="H3790" s="2">
        <v>9</v>
      </c>
    </row>
    <row r="3791" spans="1:8" ht="30" x14ac:dyDescent="0.2">
      <c r="A3791" s="25" t="s">
        <v>7601</v>
      </c>
      <c r="B3791" s="25"/>
      <c r="C3791" s="26" t="s">
        <v>7602</v>
      </c>
      <c r="D3791" s="27" t="s">
        <v>73</v>
      </c>
      <c r="E3791" s="28">
        <v>937.88</v>
      </c>
      <c r="F3791" s="28"/>
      <c r="G3791" s="28">
        <v>937.88</v>
      </c>
      <c r="H3791" s="2">
        <v>9</v>
      </c>
    </row>
    <row r="3792" spans="1:8" ht="15" x14ac:dyDescent="0.2">
      <c r="A3792" s="25" t="s">
        <v>7603</v>
      </c>
      <c r="B3792" s="25"/>
      <c r="C3792" s="26" t="s">
        <v>7604</v>
      </c>
      <c r="D3792" s="27"/>
      <c r="E3792" s="28"/>
      <c r="F3792" s="28"/>
      <c r="G3792" s="28"/>
      <c r="H3792" s="2">
        <v>5</v>
      </c>
    </row>
    <row r="3793" spans="1:8" ht="30" x14ac:dyDescent="0.2">
      <c r="A3793" s="25" t="s">
        <v>7605</v>
      </c>
      <c r="B3793" s="25"/>
      <c r="C3793" s="26" t="s">
        <v>7606</v>
      </c>
      <c r="D3793" s="27" t="s">
        <v>21</v>
      </c>
      <c r="E3793" s="28">
        <v>482629.81</v>
      </c>
      <c r="F3793" s="28">
        <v>25781.25</v>
      </c>
      <c r="G3793" s="28">
        <v>508411.06</v>
      </c>
      <c r="H3793" s="2">
        <v>9</v>
      </c>
    </row>
    <row r="3794" spans="1:8" ht="30" x14ac:dyDescent="0.2">
      <c r="A3794" s="25" t="s">
        <v>7607</v>
      </c>
      <c r="B3794" s="25"/>
      <c r="C3794" s="26" t="s">
        <v>7608</v>
      </c>
      <c r="D3794" s="27" t="s">
        <v>21</v>
      </c>
      <c r="E3794" s="28">
        <v>404443.77</v>
      </c>
      <c r="F3794" s="28">
        <v>27463.18</v>
      </c>
      <c r="G3794" s="28">
        <v>431906.95</v>
      </c>
      <c r="H3794" s="2">
        <v>9</v>
      </c>
    </row>
    <row r="3795" spans="1:8" ht="30" x14ac:dyDescent="0.2">
      <c r="A3795" s="25" t="s">
        <v>7609</v>
      </c>
      <c r="B3795" s="25"/>
      <c r="C3795" s="26" t="s">
        <v>7610</v>
      </c>
      <c r="D3795" s="27" t="s">
        <v>21</v>
      </c>
      <c r="E3795" s="28">
        <v>728866.9</v>
      </c>
      <c r="F3795" s="28">
        <v>24968.75</v>
      </c>
      <c r="G3795" s="28">
        <v>753835.65</v>
      </c>
      <c r="H3795" s="2">
        <v>9</v>
      </c>
    </row>
    <row r="3796" spans="1:8" ht="30" x14ac:dyDescent="0.2">
      <c r="A3796" s="25" t="s">
        <v>7611</v>
      </c>
      <c r="B3796" s="25"/>
      <c r="C3796" s="26" t="s">
        <v>7612</v>
      </c>
      <c r="D3796" s="27" t="s">
        <v>21</v>
      </c>
      <c r="E3796" s="28">
        <v>266011.5</v>
      </c>
      <c r="F3796" s="28">
        <v>20625</v>
      </c>
      <c r="G3796" s="28">
        <v>286636.5</v>
      </c>
      <c r="H3796" s="2">
        <v>9</v>
      </c>
    </row>
    <row r="3797" spans="1:8" ht="30" x14ac:dyDescent="0.2">
      <c r="A3797" s="25" t="s">
        <v>7613</v>
      </c>
      <c r="B3797" s="25"/>
      <c r="C3797" s="26" t="s">
        <v>7614</v>
      </c>
      <c r="D3797" s="27" t="s">
        <v>21</v>
      </c>
      <c r="E3797" s="28">
        <v>100803.15</v>
      </c>
      <c r="F3797" s="28">
        <v>12890.63</v>
      </c>
      <c r="G3797" s="28">
        <v>113693.78</v>
      </c>
      <c r="H3797" s="2">
        <v>9</v>
      </c>
    </row>
    <row r="3798" spans="1:8" ht="30" x14ac:dyDescent="0.2">
      <c r="A3798" s="25" t="s">
        <v>7615</v>
      </c>
      <c r="B3798" s="25"/>
      <c r="C3798" s="26" t="s">
        <v>7616</v>
      </c>
      <c r="D3798" s="27" t="s">
        <v>21</v>
      </c>
      <c r="E3798" s="28">
        <v>20025.560000000001</v>
      </c>
      <c r="F3798" s="28">
        <v>3051.1</v>
      </c>
      <c r="G3798" s="28">
        <v>23076.66</v>
      </c>
      <c r="H3798" s="2">
        <v>9</v>
      </c>
    </row>
    <row r="3799" spans="1:8" ht="30" x14ac:dyDescent="0.2">
      <c r="A3799" s="25" t="s">
        <v>7617</v>
      </c>
      <c r="B3799" s="25"/>
      <c r="C3799" s="26" t="s">
        <v>7618</v>
      </c>
      <c r="D3799" s="27" t="s">
        <v>21</v>
      </c>
      <c r="E3799" s="28">
        <v>16777.98</v>
      </c>
      <c r="F3799" s="28">
        <v>3051.1</v>
      </c>
      <c r="G3799" s="28">
        <v>19829.080000000002</v>
      </c>
      <c r="H3799" s="2">
        <v>9</v>
      </c>
    </row>
    <row r="3800" spans="1:8" ht="30" x14ac:dyDescent="0.2">
      <c r="A3800" s="25" t="s">
        <v>7619</v>
      </c>
      <c r="B3800" s="25"/>
      <c r="C3800" s="26" t="s">
        <v>7620</v>
      </c>
      <c r="D3800" s="27" t="s">
        <v>21</v>
      </c>
      <c r="E3800" s="28">
        <v>54883.48</v>
      </c>
      <c r="F3800" s="28">
        <v>6665.88</v>
      </c>
      <c r="G3800" s="28">
        <v>61549.36</v>
      </c>
      <c r="H3800" s="2">
        <v>9</v>
      </c>
    </row>
    <row r="3801" spans="1:8" ht="30" x14ac:dyDescent="0.2">
      <c r="A3801" s="25" t="s">
        <v>7621</v>
      </c>
      <c r="B3801" s="25"/>
      <c r="C3801" s="26" t="s">
        <v>7622</v>
      </c>
      <c r="D3801" s="27" t="s">
        <v>21</v>
      </c>
      <c r="E3801" s="28">
        <v>50062.49</v>
      </c>
      <c r="F3801" s="28">
        <v>8133.45</v>
      </c>
      <c r="G3801" s="28">
        <v>58195.94</v>
      </c>
      <c r="H3801" s="2">
        <v>9</v>
      </c>
    </row>
    <row r="3802" spans="1:8" ht="45" x14ac:dyDescent="0.2">
      <c r="A3802" s="25" t="s">
        <v>7623</v>
      </c>
      <c r="B3802" s="25"/>
      <c r="C3802" s="26" t="s">
        <v>7624</v>
      </c>
      <c r="D3802" s="27" t="s">
        <v>21</v>
      </c>
      <c r="E3802" s="28">
        <v>5276.71</v>
      </c>
      <c r="F3802" s="28">
        <v>515.04</v>
      </c>
      <c r="G3802" s="28">
        <v>5791.75</v>
      </c>
      <c r="H3802" s="2">
        <v>9</v>
      </c>
    </row>
    <row r="3803" spans="1:8" ht="45" x14ac:dyDescent="0.2">
      <c r="A3803" s="25" t="s">
        <v>7625</v>
      </c>
      <c r="B3803" s="25"/>
      <c r="C3803" s="26" t="s">
        <v>7626</v>
      </c>
      <c r="D3803" s="27" t="s">
        <v>21</v>
      </c>
      <c r="E3803" s="28">
        <v>5682.98</v>
      </c>
      <c r="F3803" s="28">
        <v>643.79999999999995</v>
      </c>
      <c r="G3803" s="28">
        <v>6326.78</v>
      </c>
      <c r="H3803" s="2">
        <v>9</v>
      </c>
    </row>
    <row r="3804" spans="1:8" ht="45" x14ac:dyDescent="0.2">
      <c r="A3804" s="25" t="s">
        <v>7627</v>
      </c>
      <c r="B3804" s="25"/>
      <c r="C3804" s="26" t="s">
        <v>7628</v>
      </c>
      <c r="D3804" s="27" t="s">
        <v>21</v>
      </c>
      <c r="E3804" s="28">
        <v>7020.43</v>
      </c>
      <c r="F3804" s="28">
        <v>772.56</v>
      </c>
      <c r="G3804" s="28">
        <v>7792.99</v>
      </c>
      <c r="H3804" s="2">
        <v>9</v>
      </c>
    </row>
    <row r="3805" spans="1:8" ht="45" x14ac:dyDescent="0.2">
      <c r="A3805" s="25" t="s">
        <v>7629</v>
      </c>
      <c r="B3805" s="25"/>
      <c r="C3805" s="26" t="s">
        <v>7630</v>
      </c>
      <c r="D3805" s="27" t="s">
        <v>21</v>
      </c>
      <c r="E3805" s="28">
        <v>7075.25</v>
      </c>
      <c r="F3805" s="28">
        <v>836.94</v>
      </c>
      <c r="G3805" s="28">
        <v>7912.19</v>
      </c>
      <c r="H3805" s="2">
        <v>9</v>
      </c>
    </row>
    <row r="3806" spans="1:8" ht="45" x14ac:dyDescent="0.2">
      <c r="A3806" s="25" t="s">
        <v>7631</v>
      </c>
      <c r="B3806" s="25"/>
      <c r="C3806" s="26" t="s">
        <v>7632</v>
      </c>
      <c r="D3806" s="27" t="s">
        <v>21</v>
      </c>
      <c r="E3806" s="28">
        <v>5490.52</v>
      </c>
      <c r="F3806" s="28">
        <v>403.15</v>
      </c>
      <c r="G3806" s="28">
        <v>5893.67</v>
      </c>
      <c r="H3806" s="2">
        <v>9</v>
      </c>
    </row>
    <row r="3807" spans="1:8" ht="45" x14ac:dyDescent="0.2">
      <c r="A3807" s="25" t="s">
        <v>7633</v>
      </c>
      <c r="B3807" s="25"/>
      <c r="C3807" s="26" t="s">
        <v>7634</v>
      </c>
      <c r="D3807" s="27" t="s">
        <v>21</v>
      </c>
      <c r="E3807" s="28">
        <v>5385.31</v>
      </c>
      <c r="F3807" s="28">
        <v>403.15</v>
      </c>
      <c r="G3807" s="28">
        <v>5788.46</v>
      </c>
      <c r="H3807" s="2">
        <v>9</v>
      </c>
    </row>
    <row r="3808" spans="1:8" ht="45" x14ac:dyDescent="0.2">
      <c r="A3808" s="25" t="s">
        <v>7635</v>
      </c>
      <c r="B3808" s="25"/>
      <c r="C3808" s="26" t="s">
        <v>7636</v>
      </c>
      <c r="D3808" s="27" t="s">
        <v>21</v>
      </c>
      <c r="E3808" s="28">
        <v>5683.57</v>
      </c>
      <c r="F3808" s="28">
        <v>403.15</v>
      </c>
      <c r="G3808" s="28">
        <v>6086.72</v>
      </c>
      <c r="H3808" s="2">
        <v>9</v>
      </c>
    </row>
    <row r="3809" spans="1:8" ht="30" x14ac:dyDescent="0.2">
      <c r="A3809" s="25" t="s">
        <v>7637</v>
      </c>
      <c r="B3809" s="25"/>
      <c r="C3809" s="26" t="s">
        <v>7638</v>
      </c>
      <c r="D3809" s="27" t="s">
        <v>131</v>
      </c>
      <c r="E3809" s="28">
        <v>9.9499999999999993</v>
      </c>
      <c r="F3809" s="28">
        <v>11.19</v>
      </c>
      <c r="G3809" s="28">
        <v>21.14</v>
      </c>
      <c r="H3809" s="2">
        <v>9</v>
      </c>
    </row>
    <row r="3810" spans="1:8" ht="30" x14ac:dyDescent="0.2">
      <c r="A3810" s="25" t="s">
        <v>7639</v>
      </c>
      <c r="B3810" s="25"/>
      <c r="C3810" s="26" t="s">
        <v>7640</v>
      </c>
      <c r="D3810" s="27" t="s">
        <v>131</v>
      </c>
      <c r="E3810" s="28">
        <v>15.09</v>
      </c>
      <c r="F3810" s="28">
        <v>11.19</v>
      </c>
      <c r="G3810" s="28">
        <v>26.28</v>
      </c>
      <c r="H3810" s="2">
        <v>9</v>
      </c>
    </row>
    <row r="3811" spans="1:8" ht="30" x14ac:dyDescent="0.2">
      <c r="A3811" s="25" t="s">
        <v>7641</v>
      </c>
      <c r="B3811" s="25"/>
      <c r="C3811" s="26" t="s">
        <v>7642</v>
      </c>
      <c r="D3811" s="27" t="s">
        <v>131</v>
      </c>
      <c r="E3811" s="28">
        <v>24.75</v>
      </c>
      <c r="F3811" s="28">
        <v>11.19</v>
      </c>
      <c r="G3811" s="28">
        <v>35.94</v>
      </c>
      <c r="H3811" s="2">
        <v>9</v>
      </c>
    </row>
    <row r="3812" spans="1:8" ht="30" x14ac:dyDescent="0.2">
      <c r="A3812" s="25" t="s">
        <v>7643</v>
      </c>
      <c r="B3812" s="25"/>
      <c r="C3812" s="26" t="s">
        <v>7644</v>
      </c>
      <c r="D3812" s="27" t="s">
        <v>73</v>
      </c>
      <c r="E3812" s="28">
        <v>83.88</v>
      </c>
      <c r="F3812" s="28">
        <v>80.48</v>
      </c>
      <c r="G3812" s="28">
        <v>164.36</v>
      </c>
      <c r="H3812" s="2">
        <v>9</v>
      </c>
    </row>
    <row r="3813" spans="1:8" ht="30" x14ac:dyDescent="0.2">
      <c r="A3813" s="25" t="s">
        <v>7645</v>
      </c>
      <c r="B3813" s="25"/>
      <c r="C3813" s="26" t="s">
        <v>7646</v>
      </c>
      <c r="D3813" s="27" t="s">
        <v>73</v>
      </c>
      <c r="E3813" s="28">
        <v>5369.12</v>
      </c>
      <c r="F3813" s="28"/>
      <c r="G3813" s="28">
        <v>5369.12</v>
      </c>
      <c r="H3813" s="2">
        <v>9</v>
      </c>
    </row>
    <row r="3814" spans="1:8" ht="30" x14ac:dyDescent="0.2">
      <c r="A3814" s="25" t="s">
        <v>7647</v>
      </c>
      <c r="B3814" s="25"/>
      <c r="C3814" s="26" t="s">
        <v>7648</v>
      </c>
      <c r="D3814" s="27" t="s">
        <v>73</v>
      </c>
      <c r="E3814" s="28">
        <v>2046.97</v>
      </c>
      <c r="F3814" s="28">
        <v>104.52</v>
      </c>
      <c r="G3814" s="28">
        <v>2151.4899999999998</v>
      </c>
      <c r="H3814" s="2">
        <v>9</v>
      </c>
    </row>
    <row r="3815" spans="1:8" ht="30" x14ac:dyDescent="0.2">
      <c r="A3815" s="25" t="s">
        <v>7649</v>
      </c>
      <c r="B3815" s="25"/>
      <c r="C3815" s="26" t="s">
        <v>7650</v>
      </c>
      <c r="D3815" s="27" t="s">
        <v>73</v>
      </c>
      <c r="E3815" s="28">
        <v>1680.35</v>
      </c>
      <c r="F3815" s="28">
        <v>80.77</v>
      </c>
      <c r="G3815" s="28">
        <v>1761.12</v>
      </c>
      <c r="H3815" s="2">
        <v>9</v>
      </c>
    </row>
    <row r="3816" spans="1:8" ht="30" x14ac:dyDescent="0.2">
      <c r="A3816" s="25" t="s">
        <v>7651</v>
      </c>
      <c r="B3816" s="25"/>
      <c r="C3816" s="26" t="s">
        <v>7652</v>
      </c>
      <c r="D3816" s="27" t="s">
        <v>73</v>
      </c>
      <c r="E3816" s="28">
        <v>1283.54</v>
      </c>
      <c r="F3816" s="28">
        <v>71.27</v>
      </c>
      <c r="G3816" s="28">
        <v>1354.81</v>
      </c>
      <c r="H3816" s="2">
        <v>9</v>
      </c>
    </row>
    <row r="3817" spans="1:8" ht="15" x14ac:dyDescent="0.2">
      <c r="A3817" s="25" t="s">
        <v>7653</v>
      </c>
      <c r="B3817" s="25"/>
      <c r="C3817" s="26" t="s">
        <v>7654</v>
      </c>
      <c r="D3817" s="27" t="s">
        <v>21</v>
      </c>
      <c r="E3817" s="28"/>
      <c r="F3817" s="28">
        <v>303.88</v>
      </c>
      <c r="G3817" s="28">
        <v>303.88</v>
      </c>
      <c r="H3817" s="2">
        <v>9</v>
      </c>
    </row>
    <row r="3818" spans="1:8" ht="30" x14ac:dyDescent="0.2">
      <c r="A3818" s="25" t="s">
        <v>7655</v>
      </c>
      <c r="B3818" s="25"/>
      <c r="C3818" s="26" t="s">
        <v>7656</v>
      </c>
      <c r="D3818" s="27" t="s">
        <v>21</v>
      </c>
      <c r="E3818" s="28">
        <v>7265.91</v>
      </c>
      <c r="F3818" s="28">
        <v>1287.5999999999999</v>
      </c>
      <c r="G3818" s="28">
        <v>8553.51</v>
      </c>
      <c r="H3818" s="2">
        <v>9</v>
      </c>
    </row>
    <row r="3819" spans="1:8" ht="15" x14ac:dyDescent="0.2">
      <c r="A3819" s="25" t="s">
        <v>7657</v>
      </c>
      <c r="B3819" s="25"/>
      <c r="C3819" s="26" t="s">
        <v>7658</v>
      </c>
      <c r="D3819" s="27" t="s">
        <v>21</v>
      </c>
      <c r="E3819" s="28">
        <v>156.91999999999999</v>
      </c>
      <c r="F3819" s="28">
        <v>38.01</v>
      </c>
      <c r="G3819" s="28">
        <v>194.93</v>
      </c>
      <c r="H3819" s="2">
        <v>9</v>
      </c>
    </row>
    <row r="3820" spans="1:8" ht="30" x14ac:dyDescent="0.2">
      <c r="A3820" s="25" t="s">
        <v>7659</v>
      </c>
      <c r="B3820" s="25"/>
      <c r="C3820" s="26" t="s">
        <v>7660</v>
      </c>
      <c r="D3820" s="27" t="s">
        <v>21</v>
      </c>
      <c r="E3820" s="28">
        <v>1149.01</v>
      </c>
      <c r="F3820" s="28">
        <v>109.27</v>
      </c>
      <c r="G3820" s="28">
        <v>1258.28</v>
      </c>
      <c r="H3820" s="2">
        <v>9</v>
      </c>
    </row>
    <row r="3821" spans="1:8" ht="30" x14ac:dyDescent="0.2">
      <c r="A3821" s="25" t="s">
        <v>7661</v>
      </c>
      <c r="B3821" s="25"/>
      <c r="C3821" s="26" t="s">
        <v>7662</v>
      </c>
      <c r="D3821" s="27" t="s">
        <v>73</v>
      </c>
      <c r="E3821" s="28">
        <v>4102.97</v>
      </c>
      <c r="F3821" s="28">
        <v>166.29</v>
      </c>
      <c r="G3821" s="28">
        <v>4269.26</v>
      </c>
      <c r="H3821" s="2">
        <v>9</v>
      </c>
    </row>
    <row r="3822" spans="1:8" ht="30" x14ac:dyDescent="0.2">
      <c r="A3822" s="25" t="s">
        <v>7663</v>
      </c>
      <c r="B3822" s="25"/>
      <c r="C3822" s="26" t="s">
        <v>7664</v>
      </c>
      <c r="D3822" s="27" t="s">
        <v>131</v>
      </c>
      <c r="E3822" s="28">
        <v>4143.6400000000003</v>
      </c>
      <c r="F3822" s="28">
        <v>41.47</v>
      </c>
      <c r="G3822" s="28">
        <v>4185.1099999999997</v>
      </c>
      <c r="H3822" s="2">
        <v>9</v>
      </c>
    </row>
    <row r="3823" spans="1:8" ht="15" x14ac:dyDescent="0.2">
      <c r="A3823" s="25" t="s">
        <v>7665</v>
      </c>
      <c r="B3823" s="25"/>
      <c r="C3823" s="26" t="s">
        <v>7666</v>
      </c>
      <c r="D3823" s="27" t="s">
        <v>21</v>
      </c>
      <c r="E3823" s="28">
        <v>87.72</v>
      </c>
      <c r="F3823" s="28">
        <v>38.01</v>
      </c>
      <c r="G3823" s="28">
        <v>125.73</v>
      </c>
      <c r="H3823" s="2">
        <v>9</v>
      </c>
    </row>
    <row r="3824" spans="1:8" ht="15" x14ac:dyDescent="0.2">
      <c r="A3824" s="25" t="s">
        <v>7667</v>
      </c>
      <c r="B3824" s="25"/>
      <c r="C3824" s="26" t="s">
        <v>7668</v>
      </c>
      <c r="D3824" s="27" t="s">
        <v>21</v>
      </c>
      <c r="E3824" s="28">
        <v>88.16</v>
      </c>
      <c r="F3824" s="28">
        <v>38.01</v>
      </c>
      <c r="G3824" s="28">
        <v>126.17</v>
      </c>
      <c r="H3824" s="2">
        <v>9</v>
      </c>
    </row>
    <row r="3825" spans="1:8" ht="30" x14ac:dyDescent="0.2">
      <c r="A3825" s="25" t="s">
        <v>7669</v>
      </c>
      <c r="B3825" s="25"/>
      <c r="C3825" s="26" t="s">
        <v>7670</v>
      </c>
      <c r="D3825" s="27" t="s">
        <v>21</v>
      </c>
      <c r="E3825" s="28">
        <v>315.88</v>
      </c>
      <c r="F3825" s="28">
        <v>38.01</v>
      </c>
      <c r="G3825" s="28">
        <v>353.89</v>
      </c>
      <c r="H3825" s="2">
        <v>9</v>
      </c>
    </row>
    <row r="3826" spans="1:8" ht="30" x14ac:dyDescent="0.2">
      <c r="A3826" s="25" t="s">
        <v>7671</v>
      </c>
      <c r="B3826" s="25"/>
      <c r="C3826" s="26" t="s">
        <v>7672</v>
      </c>
      <c r="D3826" s="27" t="s">
        <v>21</v>
      </c>
      <c r="E3826" s="28">
        <v>247.38</v>
      </c>
      <c r="F3826" s="28">
        <v>38.01</v>
      </c>
      <c r="G3826" s="28">
        <v>285.39</v>
      </c>
      <c r="H3826" s="2">
        <v>9</v>
      </c>
    </row>
    <row r="3827" spans="1:8" ht="30" x14ac:dyDescent="0.2">
      <c r="A3827" s="25" t="s">
        <v>7673</v>
      </c>
      <c r="B3827" s="25"/>
      <c r="C3827" s="26" t="s">
        <v>7674</v>
      </c>
      <c r="D3827" s="27" t="s">
        <v>73</v>
      </c>
      <c r="E3827" s="28">
        <v>2658.12</v>
      </c>
      <c r="F3827" s="28">
        <v>232.8</v>
      </c>
      <c r="G3827" s="28">
        <v>2890.92</v>
      </c>
      <c r="H3827" s="2">
        <v>9</v>
      </c>
    </row>
    <row r="3828" spans="1:8" ht="45" x14ac:dyDescent="0.2">
      <c r="A3828" s="25" t="s">
        <v>7675</v>
      </c>
      <c r="B3828" s="25"/>
      <c r="C3828" s="26" t="s">
        <v>7676</v>
      </c>
      <c r="D3828" s="27" t="s">
        <v>73</v>
      </c>
      <c r="E3828" s="28">
        <v>1933.73</v>
      </c>
      <c r="F3828" s="28">
        <v>95.02</v>
      </c>
      <c r="G3828" s="28">
        <v>2028.75</v>
      </c>
      <c r="H3828" s="2">
        <v>9</v>
      </c>
    </row>
    <row r="3829" spans="1:8" ht="45" x14ac:dyDescent="0.2">
      <c r="A3829" s="25" t="s">
        <v>7677</v>
      </c>
      <c r="B3829" s="25"/>
      <c r="C3829" s="26" t="s">
        <v>7678</v>
      </c>
      <c r="D3829" s="27" t="s">
        <v>73</v>
      </c>
      <c r="E3829" s="28">
        <v>1622.31</v>
      </c>
      <c r="F3829" s="28">
        <v>47.51</v>
      </c>
      <c r="G3829" s="28">
        <v>1669.82</v>
      </c>
      <c r="H3829" s="2">
        <v>9</v>
      </c>
    </row>
    <row r="3830" spans="1:8" ht="15" x14ac:dyDescent="0.2">
      <c r="A3830" s="25" t="s">
        <v>7679</v>
      </c>
      <c r="B3830" s="25"/>
      <c r="C3830" s="26" t="s">
        <v>7680</v>
      </c>
      <c r="D3830" s="27" t="s">
        <v>73</v>
      </c>
      <c r="E3830" s="28">
        <v>1517.43</v>
      </c>
      <c r="F3830" s="28">
        <v>104.52</v>
      </c>
      <c r="G3830" s="28">
        <v>1621.95</v>
      </c>
      <c r="H3830" s="2">
        <v>9</v>
      </c>
    </row>
    <row r="3831" spans="1:8" ht="15" x14ac:dyDescent="0.2">
      <c r="A3831" s="25" t="s">
        <v>7681</v>
      </c>
      <c r="B3831" s="25"/>
      <c r="C3831" s="26" t="s">
        <v>7682</v>
      </c>
      <c r="D3831" s="27" t="s">
        <v>73</v>
      </c>
      <c r="E3831" s="28">
        <v>1848.63</v>
      </c>
      <c r="F3831" s="28">
        <v>137.78</v>
      </c>
      <c r="G3831" s="28">
        <v>1986.41</v>
      </c>
      <c r="H3831" s="2">
        <v>9</v>
      </c>
    </row>
    <row r="3832" spans="1:8" ht="15" x14ac:dyDescent="0.2">
      <c r="A3832" s="25" t="s">
        <v>7683</v>
      </c>
      <c r="B3832" s="25"/>
      <c r="C3832" s="26" t="s">
        <v>7684</v>
      </c>
      <c r="D3832" s="27" t="s">
        <v>73</v>
      </c>
      <c r="E3832" s="28">
        <v>3190.43</v>
      </c>
      <c r="F3832" s="28">
        <v>228.05</v>
      </c>
      <c r="G3832" s="28">
        <v>3418.48</v>
      </c>
      <c r="H3832" s="2">
        <v>9</v>
      </c>
    </row>
    <row r="3833" spans="1:8" ht="30" x14ac:dyDescent="0.2">
      <c r="A3833" s="25" t="s">
        <v>7685</v>
      </c>
      <c r="B3833" s="25"/>
      <c r="C3833" s="26" t="s">
        <v>7686</v>
      </c>
      <c r="D3833" s="27" t="s">
        <v>73</v>
      </c>
      <c r="E3833" s="28">
        <v>2370.33</v>
      </c>
      <c r="F3833" s="28">
        <v>171.03</v>
      </c>
      <c r="G3833" s="28">
        <v>2541.36</v>
      </c>
      <c r="H3833" s="2">
        <v>9</v>
      </c>
    </row>
    <row r="3834" spans="1:8" ht="30" x14ac:dyDescent="0.2">
      <c r="A3834" s="25" t="s">
        <v>7687</v>
      </c>
      <c r="B3834" s="25"/>
      <c r="C3834" s="26" t="s">
        <v>7688</v>
      </c>
      <c r="D3834" s="27" t="s">
        <v>73</v>
      </c>
      <c r="E3834" s="28">
        <v>1734</v>
      </c>
      <c r="F3834" s="28">
        <v>118.78</v>
      </c>
      <c r="G3834" s="28">
        <v>1852.78</v>
      </c>
      <c r="H3834" s="2">
        <v>9</v>
      </c>
    </row>
    <row r="3835" spans="1:8" ht="30" x14ac:dyDescent="0.2">
      <c r="A3835" s="25" t="s">
        <v>7689</v>
      </c>
      <c r="B3835" s="25"/>
      <c r="C3835" s="26" t="s">
        <v>7690</v>
      </c>
      <c r="D3835" s="27" t="s">
        <v>73</v>
      </c>
      <c r="E3835" s="28">
        <v>1459.31</v>
      </c>
      <c r="F3835" s="28">
        <v>95.02</v>
      </c>
      <c r="G3835" s="28">
        <v>1554.33</v>
      </c>
      <c r="H3835" s="2">
        <v>9</v>
      </c>
    </row>
    <row r="3836" spans="1:8" ht="30" x14ac:dyDescent="0.2">
      <c r="A3836" s="25" t="s">
        <v>7691</v>
      </c>
      <c r="B3836" s="25"/>
      <c r="C3836" s="26" t="s">
        <v>7692</v>
      </c>
      <c r="D3836" s="27" t="s">
        <v>73</v>
      </c>
      <c r="E3836" s="28">
        <v>1305.31</v>
      </c>
      <c r="F3836" s="28">
        <v>80.77</v>
      </c>
      <c r="G3836" s="28">
        <v>1386.08</v>
      </c>
      <c r="H3836" s="2">
        <v>9</v>
      </c>
    </row>
    <row r="3837" spans="1:8" ht="30" x14ac:dyDescent="0.2">
      <c r="A3837" s="25" t="s">
        <v>7693</v>
      </c>
      <c r="B3837" s="25"/>
      <c r="C3837" s="26" t="s">
        <v>7694</v>
      </c>
      <c r="D3837" s="27" t="s">
        <v>73</v>
      </c>
      <c r="E3837" s="28">
        <v>1098.99</v>
      </c>
      <c r="F3837" s="28">
        <v>71.27</v>
      </c>
      <c r="G3837" s="28">
        <v>1170.26</v>
      </c>
      <c r="H3837" s="2">
        <v>9</v>
      </c>
    </row>
    <row r="3838" spans="1:8" ht="15" x14ac:dyDescent="0.2">
      <c r="A3838" s="25" t="s">
        <v>7695</v>
      </c>
      <c r="B3838" s="25"/>
      <c r="C3838" s="26" t="s">
        <v>7696</v>
      </c>
      <c r="D3838" s="27" t="s">
        <v>73</v>
      </c>
      <c r="E3838" s="28">
        <v>1598.65</v>
      </c>
      <c r="F3838" s="28">
        <v>95.02</v>
      </c>
      <c r="G3838" s="28">
        <v>1693.67</v>
      </c>
      <c r="H3838" s="2">
        <v>9</v>
      </c>
    </row>
    <row r="3839" spans="1:8" ht="15" x14ac:dyDescent="0.2">
      <c r="A3839" s="25" t="s">
        <v>7697</v>
      </c>
      <c r="B3839" s="25"/>
      <c r="C3839" s="26" t="s">
        <v>7698</v>
      </c>
      <c r="D3839" s="27" t="s">
        <v>73</v>
      </c>
      <c r="E3839" s="28">
        <v>1085.3900000000001</v>
      </c>
      <c r="F3839" s="28">
        <v>57.01</v>
      </c>
      <c r="G3839" s="28">
        <v>1142.4000000000001</v>
      </c>
      <c r="H3839" s="2">
        <v>9</v>
      </c>
    </row>
    <row r="3840" spans="1:8" ht="15" x14ac:dyDescent="0.2">
      <c r="A3840" s="25" t="s">
        <v>7699</v>
      </c>
      <c r="B3840" s="25"/>
      <c r="C3840" s="26" t="s">
        <v>7700</v>
      </c>
      <c r="D3840" s="27" t="s">
        <v>21</v>
      </c>
      <c r="E3840" s="28">
        <v>173.72</v>
      </c>
      <c r="F3840" s="28">
        <v>42.76</v>
      </c>
      <c r="G3840" s="28">
        <v>216.48</v>
      </c>
      <c r="H3840" s="2">
        <v>9</v>
      </c>
    </row>
    <row r="3841" spans="1:8" ht="15" x14ac:dyDescent="0.2">
      <c r="A3841" s="25" t="s">
        <v>7701</v>
      </c>
      <c r="B3841" s="25"/>
      <c r="C3841" s="26" t="s">
        <v>7702</v>
      </c>
      <c r="D3841" s="27" t="s">
        <v>21</v>
      </c>
      <c r="E3841" s="28">
        <v>269.07</v>
      </c>
      <c r="F3841" s="28">
        <v>57.01</v>
      </c>
      <c r="G3841" s="28">
        <v>326.08</v>
      </c>
      <c r="H3841" s="2">
        <v>9</v>
      </c>
    </row>
    <row r="3842" spans="1:8" ht="15" x14ac:dyDescent="0.2">
      <c r="A3842" s="25" t="s">
        <v>7703</v>
      </c>
      <c r="B3842" s="25"/>
      <c r="C3842" s="26" t="s">
        <v>7704</v>
      </c>
      <c r="D3842" s="27"/>
      <c r="E3842" s="28"/>
      <c r="F3842" s="28"/>
      <c r="G3842" s="28"/>
      <c r="H3842" s="2">
        <v>5</v>
      </c>
    </row>
    <row r="3843" spans="1:8" ht="30" x14ac:dyDescent="0.2">
      <c r="A3843" s="25" t="s">
        <v>7705</v>
      </c>
      <c r="B3843" s="25"/>
      <c r="C3843" s="26" t="s">
        <v>7706</v>
      </c>
      <c r="D3843" s="27" t="s">
        <v>21</v>
      </c>
      <c r="E3843" s="28">
        <v>6874.72</v>
      </c>
      <c r="F3843" s="28">
        <v>1931.4</v>
      </c>
      <c r="G3843" s="28">
        <v>8806.1200000000008</v>
      </c>
      <c r="H3843" s="2">
        <v>9</v>
      </c>
    </row>
    <row r="3844" spans="1:8" ht="30" x14ac:dyDescent="0.2">
      <c r="A3844" s="25" t="s">
        <v>7707</v>
      </c>
      <c r="B3844" s="25"/>
      <c r="C3844" s="26" t="s">
        <v>7708</v>
      </c>
      <c r="D3844" s="27" t="s">
        <v>21</v>
      </c>
      <c r="E3844" s="28">
        <v>21798.3</v>
      </c>
      <c r="F3844" s="28">
        <v>4506.6000000000004</v>
      </c>
      <c r="G3844" s="28">
        <v>26304.9</v>
      </c>
      <c r="H3844" s="2">
        <v>9</v>
      </c>
    </row>
    <row r="3845" spans="1:8" ht="30" x14ac:dyDescent="0.2">
      <c r="A3845" s="25" t="s">
        <v>7709</v>
      </c>
      <c r="B3845" s="25"/>
      <c r="C3845" s="26" t="s">
        <v>7710</v>
      </c>
      <c r="D3845" s="27" t="s">
        <v>21</v>
      </c>
      <c r="E3845" s="28">
        <v>10238.31</v>
      </c>
      <c r="F3845" s="28">
        <v>248.82</v>
      </c>
      <c r="G3845" s="28">
        <v>10487.13</v>
      </c>
      <c r="H3845" s="2">
        <v>9</v>
      </c>
    </row>
    <row r="3846" spans="1:8" ht="30" x14ac:dyDescent="0.2">
      <c r="A3846" s="25" t="s">
        <v>7711</v>
      </c>
      <c r="B3846" s="25"/>
      <c r="C3846" s="26" t="s">
        <v>7712</v>
      </c>
      <c r="D3846" s="27" t="s">
        <v>21</v>
      </c>
      <c r="E3846" s="28">
        <v>8163.56</v>
      </c>
      <c r="F3846" s="28">
        <v>248.82</v>
      </c>
      <c r="G3846" s="28">
        <v>8412.3799999999992</v>
      </c>
      <c r="H3846" s="2">
        <v>9</v>
      </c>
    </row>
    <row r="3847" spans="1:8" ht="30" x14ac:dyDescent="0.2">
      <c r="A3847" s="25" t="s">
        <v>7713</v>
      </c>
      <c r="B3847" s="25"/>
      <c r="C3847" s="26" t="s">
        <v>7714</v>
      </c>
      <c r="D3847" s="27" t="s">
        <v>21</v>
      </c>
      <c r="E3847" s="28">
        <v>5355.34</v>
      </c>
      <c r="F3847" s="28">
        <v>248.82</v>
      </c>
      <c r="G3847" s="28">
        <v>5604.16</v>
      </c>
      <c r="H3847" s="2">
        <v>9</v>
      </c>
    </row>
    <row r="3848" spans="1:8" ht="30" x14ac:dyDescent="0.2">
      <c r="A3848" s="25" t="s">
        <v>7715</v>
      </c>
      <c r="B3848" s="25"/>
      <c r="C3848" s="26" t="s">
        <v>7716</v>
      </c>
      <c r="D3848" s="27" t="s">
        <v>21</v>
      </c>
      <c r="E3848" s="28">
        <v>4598.21</v>
      </c>
      <c r="F3848" s="28">
        <v>248.82</v>
      </c>
      <c r="G3848" s="28">
        <v>4847.03</v>
      </c>
      <c r="H3848" s="2">
        <v>9</v>
      </c>
    </row>
    <row r="3849" spans="1:8" ht="45" x14ac:dyDescent="0.2">
      <c r="A3849" s="25" t="s">
        <v>7717</v>
      </c>
      <c r="B3849" s="25"/>
      <c r="C3849" s="26" t="s">
        <v>7718</v>
      </c>
      <c r="D3849" s="27" t="s">
        <v>21</v>
      </c>
      <c r="E3849" s="28">
        <v>15334.92</v>
      </c>
      <c r="F3849" s="28">
        <v>583.4</v>
      </c>
      <c r="G3849" s="28">
        <v>15918.32</v>
      </c>
      <c r="H3849" s="2">
        <v>9</v>
      </c>
    </row>
    <row r="3850" spans="1:8" ht="15" x14ac:dyDescent="0.2">
      <c r="A3850" s="25" t="s">
        <v>7719</v>
      </c>
      <c r="B3850" s="25"/>
      <c r="C3850" s="26" t="s">
        <v>7720</v>
      </c>
      <c r="D3850" s="27"/>
      <c r="E3850" s="28"/>
      <c r="F3850" s="28"/>
      <c r="G3850" s="28"/>
      <c r="H3850" s="2">
        <v>5</v>
      </c>
    </row>
    <row r="3851" spans="1:8" ht="30" x14ac:dyDescent="0.2">
      <c r="A3851" s="25" t="s">
        <v>7721</v>
      </c>
      <c r="B3851" s="25"/>
      <c r="C3851" s="26" t="s">
        <v>7722</v>
      </c>
      <c r="D3851" s="27" t="s">
        <v>21</v>
      </c>
      <c r="E3851" s="28">
        <v>205.62</v>
      </c>
      <c r="F3851" s="28">
        <v>2.0699999999999998</v>
      </c>
      <c r="G3851" s="28">
        <v>207.69</v>
      </c>
      <c r="H3851" s="2">
        <v>9</v>
      </c>
    </row>
    <row r="3852" spans="1:8" ht="30" x14ac:dyDescent="0.2">
      <c r="A3852" s="25" t="s">
        <v>7723</v>
      </c>
      <c r="B3852" s="25"/>
      <c r="C3852" s="26" t="s">
        <v>7724</v>
      </c>
      <c r="D3852" s="27" t="s">
        <v>21</v>
      </c>
      <c r="E3852" s="28">
        <v>11.05</v>
      </c>
      <c r="F3852" s="28">
        <v>12.44</v>
      </c>
      <c r="G3852" s="28">
        <v>23.49</v>
      </c>
      <c r="H3852" s="2">
        <v>9</v>
      </c>
    </row>
    <row r="3853" spans="1:8" ht="30" x14ac:dyDescent="0.2">
      <c r="A3853" s="25" t="s">
        <v>7725</v>
      </c>
      <c r="B3853" s="25"/>
      <c r="C3853" s="26" t="s">
        <v>7726</v>
      </c>
      <c r="D3853" s="27" t="s">
        <v>21</v>
      </c>
      <c r="E3853" s="28">
        <v>226.16</v>
      </c>
      <c r="F3853" s="28">
        <v>2.0699999999999998</v>
      </c>
      <c r="G3853" s="28">
        <v>228.23</v>
      </c>
      <c r="H3853" s="2">
        <v>9</v>
      </c>
    </row>
    <row r="3854" spans="1:8" ht="30" x14ac:dyDescent="0.2">
      <c r="A3854" s="25" t="s">
        <v>7727</v>
      </c>
      <c r="B3854" s="25"/>
      <c r="C3854" s="26" t="s">
        <v>7728</v>
      </c>
      <c r="D3854" s="27" t="s">
        <v>21</v>
      </c>
      <c r="E3854" s="28">
        <v>2793.48</v>
      </c>
      <c r="F3854" s="28">
        <v>12.66</v>
      </c>
      <c r="G3854" s="28">
        <v>2806.14</v>
      </c>
      <c r="H3854" s="2">
        <v>9</v>
      </c>
    </row>
    <row r="3855" spans="1:8" ht="30" x14ac:dyDescent="0.2">
      <c r="A3855" s="25" t="s">
        <v>7729</v>
      </c>
      <c r="B3855" s="25"/>
      <c r="C3855" s="26" t="s">
        <v>7730</v>
      </c>
      <c r="D3855" s="27" t="s">
        <v>21</v>
      </c>
      <c r="E3855" s="28">
        <v>2414.48</v>
      </c>
      <c r="F3855" s="28">
        <v>19</v>
      </c>
      <c r="G3855" s="28">
        <v>2433.48</v>
      </c>
      <c r="H3855" s="2">
        <v>9</v>
      </c>
    </row>
    <row r="3856" spans="1:8" ht="15" x14ac:dyDescent="0.2">
      <c r="A3856" s="25" t="s">
        <v>7731</v>
      </c>
      <c r="B3856" s="25"/>
      <c r="C3856" s="26" t="s">
        <v>7732</v>
      </c>
      <c r="D3856" s="27" t="s">
        <v>21</v>
      </c>
      <c r="E3856" s="28">
        <v>982.71</v>
      </c>
      <c r="F3856" s="28">
        <v>14.78</v>
      </c>
      <c r="G3856" s="28">
        <v>997.49</v>
      </c>
      <c r="H3856" s="2">
        <v>9</v>
      </c>
    </row>
    <row r="3857" spans="1:8" ht="30" x14ac:dyDescent="0.2">
      <c r="A3857" s="25" t="s">
        <v>7733</v>
      </c>
      <c r="B3857" s="25"/>
      <c r="C3857" s="26" t="s">
        <v>7734</v>
      </c>
      <c r="D3857" s="27" t="s">
        <v>21</v>
      </c>
      <c r="E3857" s="28">
        <v>2536.86</v>
      </c>
      <c r="F3857" s="28">
        <v>19</v>
      </c>
      <c r="G3857" s="28">
        <v>2555.86</v>
      </c>
      <c r="H3857" s="2">
        <v>9</v>
      </c>
    </row>
    <row r="3858" spans="1:8" ht="30" x14ac:dyDescent="0.2">
      <c r="A3858" s="25" t="s">
        <v>7735</v>
      </c>
      <c r="B3858" s="25"/>
      <c r="C3858" s="26" t="s">
        <v>7736</v>
      </c>
      <c r="D3858" s="27" t="s">
        <v>21</v>
      </c>
      <c r="E3858" s="28">
        <v>386.02</v>
      </c>
      <c r="F3858" s="28">
        <v>19</v>
      </c>
      <c r="G3858" s="28">
        <v>405.02</v>
      </c>
      <c r="H3858" s="2">
        <v>9</v>
      </c>
    </row>
    <row r="3859" spans="1:8" ht="30" x14ac:dyDescent="0.2">
      <c r="A3859" s="25" t="s">
        <v>7737</v>
      </c>
      <c r="B3859" s="25"/>
      <c r="C3859" s="26" t="s">
        <v>7738</v>
      </c>
      <c r="D3859" s="27" t="s">
        <v>21</v>
      </c>
      <c r="E3859" s="28">
        <v>2107.39</v>
      </c>
      <c r="F3859" s="28">
        <v>19</v>
      </c>
      <c r="G3859" s="28">
        <v>2126.39</v>
      </c>
      <c r="H3859" s="2">
        <v>9</v>
      </c>
    </row>
    <row r="3860" spans="1:8" ht="30" x14ac:dyDescent="0.2">
      <c r="A3860" s="25" t="s">
        <v>7739</v>
      </c>
      <c r="B3860" s="25"/>
      <c r="C3860" s="26" t="s">
        <v>7740</v>
      </c>
      <c r="D3860" s="27" t="s">
        <v>21</v>
      </c>
      <c r="E3860" s="28">
        <v>964.21</v>
      </c>
      <c r="F3860" s="28">
        <v>12.66</v>
      </c>
      <c r="G3860" s="28">
        <v>976.87</v>
      </c>
      <c r="H3860" s="2">
        <v>9</v>
      </c>
    </row>
    <row r="3861" spans="1:8" ht="15" x14ac:dyDescent="0.2">
      <c r="A3861" s="25" t="s">
        <v>7741</v>
      </c>
      <c r="B3861" s="25"/>
      <c r="C3861" s="26" t="s">
        <v>7742</v>
      </c>
      <c r="D3861" s="27" t="s">
        <v>21</v>
      </c>
      <c r="E3861" s="28">
        <v>2145.12</v>
      </c>
      <c r="F3861" s="28">
        <v>14.78</v>
      </c>
      <c r="G3861" s="28">
        <v>2159.9</v>
      </c>
      <c r="H3861" s="2">
        <v>9</v>
      </c>
    </row>
    <row r="3862" spans="1:8" ht="15" x14ac:dyDescent="0.2">
      <c r="A3862" s="25" t="s">
        <v>7743</v>
      </c>
      <c r="B3862" s="25"/>
      <c r="C3862" s="26" t="s">
        <v>7744</v>
      </c>
      <c r="D3862" s="27" t="s">
        <v>21</v>
      </c>
      <c r="E3862" s="28">
        <v>119.59</v>
      </c>
      <c r="F3862" s="28">
        <v>6.22</v>
      </c>
      <c r="G3862" s="28">
        <v>125.81</v>
      </c>
      <c r="H3862" s="2">
        <v>9</v>
      </c>
    </row>
    <row r="3863" spans="1:8" ht="15" x14ac:dyDescent="0.2">
      <c r="A3863" s="25" t="s">
        <v>7745</v>
      </c>
      <c r="B3863" s="25"/>
      <c r="C3863" s="26" t="s">
        <v>7746</v>
      </c>
      <c r="D3863" s="27" t="s">
        <v>21</v>
      </c>
      <c r="E3863" s="28">
        <v>246.55</v>
      </c>
      <c r="F3863" s="28">
        <v>62.78</v>
      </c>
      <c r="G3863" s="28">
        <v>309.33</v>
      </c>
      <c r="H3863" s="2">
        <v>9</v>
      </c>
    </row>
    <row r="3864" spans="1:8" ht="15" x14ac:dyDescent="0.2">
      <c r="A3864" s="25" t="s">
        <v>7747</v>
      </c>
      <c r="B3864" s="25"/>
      <c r="C3864" s="26" t="s">
        <v>7748</v>
      </c>
      <c r="D3864" s="27" t="s">
        <v>21</v>
      </c>
      <c r="E3864" s="28">
        <v>1641.6</v>
      </c>
      <c r="F3864" s="28">
        <v>42.98</v>
      </c>
      <c r="G3864" s="28">
        <v>1684.58</v>
      </c>
      <c r="H3864" s="2">
        <v>9</v>
      </c>
    </row>
    <row r="3865" spans="1:8" ht="15" x14ac:dyDescent="0.2">
      <c r="A3865" s="25" t="s">
        <v>7749</v>
      </c>
      <c r="B3865" s="25"/>
      <c r="C3865" s="26" t="s">
        <v>7750</v>
      </c>
      <c r="D3865" s="27" t="s">
        <v>21</v>
      </c>
      <c r="E3865" s="28">
        <v>343.92</v>
      </c>
      <c r="F3865" s="28">
        <v>31.1</v>
      </c>
      <c r="G3865" s="28">
        <v>375.02</v>
      </c>
      <c r="H3865" s="2">
        <v>9</v>
      </c>
    </row>
    <row r="3866" spans="1:8" ht="15" x14ac:dyDescent="0.2">
      <c r="A3866" s="25" t="s">
        <v>7751</v>
      </c>
      <c r="B3866" s="25"/>
      <c r="C3866" s="26" t="s">
        <v>7752</v>
      </c>
      <c r="D3866" s="27" t="s">
        <v>21</v>
      </c>
      <c r="E3866" s="28">
        <v>179.58</v>
      </c>
      <c r="F3866" s="28">
        <v>62.78</v>
      </c>
      <c r="G3866" s="28">
        <v>242.36</v>
      </c>
      <c r="H3866" s="2">
        <v>9</v>
      </c>
    </row>
    <row r="3867" spans="1:8" ht="30" x14ac:dyDescent="0.2">
      <c r="A3867" s="25" t="s">
        <v>7753</v>
      </c>
      <c r="B3867" s="25"/>
      <c r="C3867" s="26" t="s">
        <v>7754</v>
      </c>
      <c r="D3867" s="27" t="s">
        <v>21</v>
      </c>
      <c r="E3867" s="28">
        <v>74.33</v>
      </c>
      <c r="F3867" s="28">
        <v>68.489999999999995</v>
      </c>
      <c r="G3867" s="28">
        <v>142.82</v>
      </c>
      <c r="H3867" s="2">
        <v>9</v>
      </c>
    </row>
    <row r="3868" spans="1:8" ht="30" x14ac:dyDescent="0.2">
      <c r="A3868" s="25" t="s">
        <v>7755</v>
      </c>
      <c r="B3868" s="25"/>
      <c r="C3868" s="26" t="s">
        <v>7756</v>
      </c>
      <c r="D3868" s="27" t="s">
        <v>21</v>
      </c>
      <c r="E3868" s="28">
        <v>1121.8900000000001</v>
      </c>
      <c r="F3868" s="28">
        <v>62.78</v>
      </c>
      <c r="G3868" s="28">
        <v>1184.67</v>
      </c>
      <c r="H3868" s="2">
        <v>9</v>
      </c>
    </row>
    <row r="3869" spans="1:8" ht="30" x14ac:dyDescent="0.2">
      <c r="A3869" s="25" t="s">
        <v>7757</v>
      </c>
      <c r="B3869" s="25"/>
      <c r="C3869" s="26" t="s">
        <v>7758</v>
      </c>
      <c r="D3869" s="27" t="s">
        <v>21</v>
      </c>
      <c r="E3869" s="28">
        <v>1047.73</v>
      </c>
      <c r="F3869" s="28">
        <v>62.78</v>
      </c>
      <c r="G3869" s="28">
        <v>1110.51</v>
      </c>
      <c r="H3869" s="2">
        <v>9</v>
      </c>
    </row>
    <row r="3870" spans="1:8" ht="45" x14ac:dyDescent="0.2">
      <c r="A3870" s="25" t="s">
        <v>7759</v>
      </c>
      <c r="B3870" s="25"/>
      <c r="C3870" s="26" t="s">
        <v>7760</v>
      </c>
      <c r="D3870" s="27" t="s">
        <v>21</v>
      </c>
      <c r="E3870" s="28">
        <v>1983.15</v>
      </c>
      <c r="F3870" s="28">
        <v>62.78</v>
      </c>
      <c r="G3870" s="28">
        <v>2045.93</v>
      </c>
      <c r="H3870" s="2">
        <v>9</v>
      </c>
    </row>
    <row r="3871" spans="1:8" ht="30" x14ac:dyDescent="0.2">
      <c r="A3871" s="25" t="s">
        <v>7761</v>
      </c>
      <c r="B3871" s="25"/>
      <c r="C3871" s="26" t="s">
        <v>7762</v>
      </c>
      <c r="D3871" s="27" t="s">
        <v>21</v>
      </c>
      <c r="E3871" s="28">
        <v>3667.68</v>
      </c>
      <c r="F3871" s="28">
        <v>285.7</v>
      </c>
      <c r="G3871" s="28">
        <v>3953.38</v>
      </c>
      <c r="H3871" s="2">
        <v>9</v>
      </c>
    </row>
    <row r="3872" spans="1:8" ht="30" x14ac:dyDescent="0.2">
      <c r="A3872" s="25" t="s">
        <v>7763</v>
      </c>
      <c r="B3872" s="25"/>
      <c r="C3872" s="26" t="s">
        <v>7764</v>
      </c>
      <c r="D3872" s="27" t="s">
        <v>21</v>
      </c>
      <c r="E3872" s="28">
        <v>2948.2</v>
      </c>
      <c r="F3872" s="28">
        <v>167.45</v>
      </c>
      <c r="G3872" s="28">
        <v>3115.65</v>
      </c>
      <c r="H3872" s="2">
        <v>9</v>
      </c>
    </row>
    <row r="3873" spans="1:8" ht="30" x14ac:dyDescent="0.2">
      <c r="A3873" s="25" t="s">
        <v>7765</v>
      </c>
      <c r="B3873" s="25"/>
      <c r="C3873" s="26" t="s">
        <v>7766</v>
      </c>
      <c r="D3873" s="27" t="s">
        <v>21</v>
      </c>
      <c r="E3873" s="28">
        <v>4368.8500000000004</v>
      </c>
      <c r="F3873" s="28">
        <v>167.45</v>
      </c>
      <c r="G3873" s="28">
        <v>4536.3</v>
      </c>
      <c r="H3873" s="2">
        <v>9</v>
      </c>
    </row>
    <row r="3874" spans="1:8" ht="30" x14ac:dyDescent="0.2">
      <c r="A3874" s="25" t="s">
        <v>7767</v>
      </c>
      <c r="B3874" s="25"/>
      <c r="C3874" s="26" t="s">
        <v>7768</v>
      </c>
      <c r="D3874" s="27" t="s">
        <v>21</v>
      </c>
      <c r="E3874" s="28">
        <v>751.47</v>
      </c>
      <c r="F3874" s="28">
        <v>192.1</v>
      </c>
      <c r="G3874" s="28">
        <v>943.57</v>
      </c>
      <c r="H3874" s="2">
        <v>9</v>
      </c>
    </row>
    <row r="3875" spans="1:8" ht="15" x14ac:dyDescent="0.2">
      <c r="A3875" s="25" t="s">
        <v>7769</v>
      </c>
      <c r="B3875" s="25"/>
      <c r="C3875" s="26" t="s">
        <v>7770</v>
      </c>
      <c r="D3875" s="27"/>
      <c r="E3875" s="28"/>
      <c r="F3875" s="28"/>
      <c r="G3875" s="28"/>
      <c r="H3875" s="2">
        <v>5</v>
      </c>
    </row>
    <row r="3876" spans="1:8" ht="30" x14ac:dyDescent="0.2">
      <c r="A3876" s="25" t="s">
        <v>7771</v>
      </c>
      <c r="B3876" s="25"/>
      <c r="C3876" s="26" t="s">
        <v>7772</v>
      </c>
      <c r="D3876" s="27" t="s">
        <v>334</v>
      </c>
      <c r="E3876" s="28">
        <v>1014.81</v>
      </c>
      <c r="F3876" s="28">
        <v>10.9</v>
      </c>
      <c r="G3876" s="28">
        <v>1025.71</v>
      </c>
      <c r="H3876" s="2">
        <v>9</v>
      </c>
    </row>
    <row r="3877" spans="1:8" ht="30" x14ac:dyDescent="0.2">
      <c r="A3877" s="25" t="s">
        <v>7773</v>
      </c>
      <c r="B3877" s="25"/>
      <c r="C3877" s="26" t="s">
        <v>7774</v>
      </c>
      <c r="D3877" s="27" t="s">
        <v>334</v>
      </c>
      <c r="E3877" s="28">
        <v>1263.7</v>
      </c>
      <c r="F3877" s="28">
        <v>10.9</v>
      </c>
      <c r="G3877" s="28">
        <v>1274.5999999999999</v>
      </c>
      <c r="H3877" s="2">
        <v>9</v>
      </c>
    </row>
    <row r="3878" spans="1:8" ht="30" x14ac:dyDescent="0.2">
      <c r="A3878" s="25" t="s">
        <v>7775</v>
      </c>
      <c r="B3878" s="25"/>
      <c r="C3878" s="26" t="s">
        <v>7776</v>
      </c>
      <c r="D3878" s="27" t="s">
        <v>334</v>
      </c>
      <c r="E3878" s="28">
        <v>1270.77</v>
      </c>
      <c r="F3878" s="28">
        <v>440.47</v>
      </c>
      <c r="G3878" s="28">
        <v>1711.24</v>
      </c>
      <c r="H3878" s="2">
        <v>9</v>
      </c>
    </row>
    <row r="3879" spans="1:8" ht="30" x14ac:dyDescent="0.2">
      <c r="A3879" s="25" t="s">
        <v>7777</v>
      </c>
      <c r="B3879" s="25"/>
      <c r="C3879" s="26" t="s">
        <v>7778</v>
      </c>
      <c r="D3879" s="27" t="s">
        <v>334</v>
      </c>
      <c r="E3879" s="28">
        <v>1461.45</v>
      </c>
      <c r="F3879" s="28">
        <v>469.64</v>
      </c>
      <c r="G3879" s="28">
        <v>1931.09</v>
      </c>
      <c r="H3879" s="2">
        <v>9</v>
      </c>
    </row>
    <row r="3880" spans="1:8" ht="30" x14ac:dyDescent="0.2">
      <c r="A3880" s="25" t="s">
        <v>7779</v>
      </c>
      <c r="B3880" s="25"/>
      <c r="C3880" s="26" t="s">
        <v>7780</v>
      </c>
      <c r="D3880" s="27" t="s">
        <v>334</v>
      </c>
      <c r="E3880" s="28">
        <v>1773.65</v>
      </c>
      <c r="F3880" s="28">
        <v>527.98</v>
      </c>
      <c r="G3880" s="28">
        <v>2301.63</v>
      </c>
      <c r="H3880" s="2">
        <v>9</v>
      </c>
    </row>
    <row r="3881" spans="1:8" ht="30" x14ac:dyDescent="0.2">
      <c r="A3881" s="25" t="s">
        <v>7781</v>
      </c>
      <c r="B3881" s="25"/>
      <c r="C3881" s="26" t="s">
        <v>7782</v>
      </c>
      <c r="D3881" s="27" t="s">
        <v>334</v>
      </c>
      <c r="E3881" s="28">
        <v>2299.23</v>
      </c>
      <c r="F3881" s="28">
        <v>557.15</v>
      </c>
      <c r="G3881" s="28">
        <v>2856.38</v>
      </c>
      <c r="H3881" s="2">
        <v>9</v>
      </c>
    </row>
    <row r="3882" spans="1:8" ht="15" x14ac:dyDescent="0.2">
      <c r="A3882" s="25" t="s">
        <v>7783</v>
      </c>
      <c r="B3882" s="25"/>
      <c r="C3882" s="26" t="s">
        <v>7784</v>
      </c>
      <c r="D3882" s="27" t="s">
        <v>592</v>
      </c>
      <c r="E3882" s="28">
        <v>25.99</v>
      </c>
      <c r="F3882" s="28">
        <v>24.12</v>
      </c>
      <c r="G3882" s="28">
        <v>50.11</v>
      </c>
      <c r="H3882" s="2">
        <v>9</v>
      </c>
    </row>
    <row r="3883" spans="1:8" ht="15" x14ac:dyDescent="0.2">
      <c r="A3883" s="25" t="s">
        <v>7785</v>
      </c>
      <c r="B3883" s="25"/>
      <c r="C3883" s="26" t="s">
        <v>7786</v>
      </c>
      <c r="D3883" s="27" t="s">
        <v>21</v>
      </c>
      <c r="E3883" s="28">
        <v>193.34</v>
      </c>
      <c r="F3883" s="28">
        <v>13.49</v>
      </c>
      <c r="G3883" s="28">
        <v>206.83</v>
      </c>
      <c r="H3883" s="2">
        <v>9</v>
      </c>
    </row>
    <row r="3884" spans="1:8" ht="30" x14ac:dyDescent="0.2">
      <c r="A3884" s="25" t="s">
        <v>7787</v>
      </c>
      <c r="B3884" s="25"/>
      <c r="C3884" s="26" t="s">
        <v>7788</v>
      </c>
      <c r="D3884" s="27"/>
      <c r="E3884" s="28"/>
      <c r="F3884" s="28"/>
      <c r="G3884" s="28"/>
      <c r="H3884" s="2">
        <v>2</v>
      </c>
    </row>
    <row r="3885" spans="1:8" ht="15" x14ac:dyDescent="0.2">
      <c r="A3885" s="25" t="s">
        <v>7789</v>
      </c>
      <c r="B3885" s="25"/>
      <c r="C3885" s="26" t="s">
        <v>7790</v>
      </c>
      <c r="D3885" s="27"/>
      <c r="E3885" s="28"/>
      <c r="F3885" s="28"/>
      <c r="G3885" s="28"/>
      <c r="H3885" s="2">
        <v>5</v>
      </c>
    </row>
    <row r="3886" spans="1:8" ht="30" x14ac:dyDescent="0.2">
      <c r="A3886" s="25" t="s">
        <v>7791</v>
      </c>
      <c r="B3886" s="25"/>
      <c r="C3886" s="26" t="s">
        <v>7792</v>
      </c>
      <c r="D3886" s="27" t="s">
        <v>21</v>
      </c>
      <c r="E3886" s="28">
        <v>4633.87</v>
      </c>
      <c r="F3886" s="28">
        <v>20.74</v>
      </c>
      <c r="G3886" s="28">
        <v>4654.6099999999997</v>
      </c>
      <c r="H3886" s="2">
        <v>9</v>
      </c>
    </row>
    <row r="3887" spans="1:8" ht="15" x14ac:dyDescent="0.2">
      <c r="A3887" s="25" t="s">
        <v>7793</v>
      </c>
      <c r="B3887" s="25"/>
      <c r="C3887" s="26" t="s">
        <v>7794</v>
      </c>
      <c r="D3887" s="27" t="s">
        <v>131</v>
      </c>
      <c r="E3887" s="28">
        <v>2689.74</v>
      </c>
      <c r="F3887" s="28"/>
      <c r="G3887" s="28">
        <v>2689.74</v>
      </c>
      <c r="H3887" s="2">
        <v>9</v>
      </c>
    </row>
    <row r="3888" spans="1:8" ht="30" x14ac:dyDescent="0.2">
      <c r="A3888" s="25" t="s">
        <v>7795</v>
      </c>
      <c r="B3888" s="25"/>
      <c r="C3888" s="26" t="s">
        <v>7796</v>
      </c>
      <c r="D3888" s="27" t="s">
        <v>131</v>
      </c>
      <c r="E3888" s="28">
        <v>2912.22</v>
      </c>
      <c r="F3888" s="28"/>
      <c r="G3888" s="28">
        <v>2912.22</v>
      </c>
      <c r="H3888" s="2">
        <v>9</v>
      </c>
    </row>
    <row r="3889" spans="1:8" ht="15" x14ac:dyDescent="0.2">
      <c r="A3889" s="25" t="s">
        <v>7797</v>
      </c>
      <c r="B3889" s="25"/>
      <c r="C3889" s="26" t="s">
        <v>7798</v>
      </c>
      <c r="D3889" s="27"/>
      <c r="E3889" s="28"/>
      <c r="F3889" s="28"/>
      <c r="G3889" s="28"/>
      <c r="H3889" s="2">
        <v>5</v>
      </c>
    </row>
    <row r="3890" spans="1:8" ht="30" x14ac:dyDescent="0.2">
      <c r="A3890" s="25" t="s">
        <v>7799</v>
      </c>
      <c r="B3890" s="25"/>
      <c r="C3890" s="26" t="s">
        <v>7800</v>
      </c>
      <c r="D3890" s="27" t="s">
        <v>73</v>
      </c>
      <c r="E3890" s="28">
        <v>10615.42</v>
      </c>
      <c r="F3890" s="28"/>
      <c r="G3890" s="28">
        <v>10615.42</v>
      </c>
      <c r="H3890" s="2">
        <v>9</v>
      </c>
    </row>
    <row r="3891" spans="1:8" ht="30" x14ac:dyDescent="0.2">
      <c r="A3891" s="25" t="s">
        <v>7801</v>
      </c>
      <c r="B3891" s="25"/>
      <c r="C3891" s="26" t="s">
        <v>7802</v>
      </c>
      <c r="D3891" s="27" t="s">
        <v>73</v>
      </c>
      <c r="E3891" s="28">
        <v>8859.23</v>
      </c>
      <c r="F3891" s="28"/>
      <c r="G3891" s="28">
        <v>8859.23</v>
      </c>
      <c r="H3891" s="2">
        <v>9</v>
      </c>
    </row>
    <row r="3892" spans="1:8" ht="30" x14ac:dyDescent="0.2">
      <c r="A3892" s="25" t="s">
        <v>7803</v>
      </c>
      <c r="B3892" s="25"/>
      <c r="C3892" s="26" t="s">
        <v>7804</v>
      </c>
      <c r="D3892" s="27" t="s">
        <v>73</v>
      </c>
      <c r="E3892" s="28">
        <v>4549.53</v>
      </c>
      <c r="F3892" s="28"/>
      <c r="G3892" s="28">
        <v>4549.53</v>
      </c>
      <c r="H3892" s="2">
        <v>9</v>
      </c>
    </row>
    <row r="3893" spans="1:8" ht="30" x14ac:dyDescent="0.2">
      <c r="A3893" s="25" t="s">
        <v>7805</v>
      </c>
      <c r="B3893" s="25"/>
      <c r="C3893" s="26" t="s">
        <v>7806</v>
      </c>
      <c r="D3893" s="27"/>
      <c r="E3893" s="28"/>
      <c r="F3893" s="28"/>
      <c r="G3893" s="28"/>
      <c r="H3893" s="2">
        <v>2</v>
      </c>
    </row>
    <row r="3894" spans="1:8" ht="15" x14ac:dyDescent="0.2">
      <c r="A3894" s="25" t="s">
        <v>7807</v>
      </c>
      <c r="B3894" s="25"/>
      <c r="C3894" s="26" t="s">
        <v>7808</v>
      </c>
      <c r="D3894" s="27"/>
      <c r="E3894" s="28"/>
      <c r="F3894" s="28"/>
      <c r="G3894" s="28"/>
      <c r="H3894" s="2">
        <v>5</v>
      </c>
    </row>
    <row r="3895" spans="1:8" ht="15" x14ac:dyDescent="0.2">
      <c r="A3895" s="25" t="s">
        <v>7809</v>
      </c>
      <c r="B3895" s="25"/>
      <c r="C3895" s="26" t="s">
        <v>7810</v>
      </c>
      <c r="D3895" s="27" t="s">
        <v>73</v>
      </c>
      <c r="E3895" s="28">
        <v>1900.79</v>
      </c>
      <c r="F3895" s="28"/>
      <c r="G3895" s="28">
        <v>1900.79</v>
      </c>
      <c r="H3895" s="2">
        <v>9</v>
      </c>
    </row>
    <row r="3896" spans="1:8" ht="15" x14ac:dyDescent="0.2">
      <c r="A3896" s="25" t="s">
        <v>7811</v>
      </c>
      <c r="B3896" s="25"/>
      <c r="C3896" s="26" t="s">
        <v>7812</v>
      </c>
      <c r="D3896" s="27"/>
      <c r="E3896" s="28"/>
      <c r="F3896" s="28"/>
      <c r="G3896" s="28"/>
      <c r="H3896" s="2">
        <v>5</v>
      </c>
    </row>
    <row r="3897" spans="1:8" ht="15" x14ac:dyDescent="0.2">
      <c r="A3897" s="25" t="s">
        <v>7813</v>
      </c>
      <c r="B3897" s="25"/>
      <c r="C3897" s="26" t="s">
        <v>7814</v>
      </c>
      <c r="D3897" s="27" t="s">
        <v>73</v>
      </c>
      <c r="E3897" s="28">
        <v>2248.36</v>
      </c>
      <c r="F3897" s="28"/>
      <c r="G3897" s="28">
        <v>2248.36</v>
      </c>
      <c r="H3897" s="2">
        <v>9</v>
      </c>
    </row>
    <row r="3898" spans="1:8" ht="30" x14ac:dyDescent="0.2">
      <c r="A3898" s="25" t="s">
        <v>7815</v>
      </c>
      <c r="B3898" s="25"/>
      <c r="C3898" s="26" t="s">
        <v>7816</v>
      </c>
      <c r="D3898" s="27"/>
      <c r="E3898" s="28"/>
      <c r="F3898" s="28"/>
      <c r="G3898" s="28"/>
      <c r="H3898" s="2">
        <v>2</v>
      </c>
    </row>
    <row r="3899" spans="1:8" ht="15" x14ac:dyDescent="0.2">
      <c r="A3899" s="25" t="s">
        <v>7817</v>
      </c>
      <c r="B3899" s="25"/>
      <c r="C3899" s="26" t="s">
        <v>7818</v>
      </c>
      <c r="D3899" s="27"/>
      <c r="E3899" s="28"/>
      <c r="F3899" s="28"/>
      <c r="G3899" s="28"/>
      <c r="H3899" s="2">
        <v>5</v>
      </c>
    </row>
    <row r="3900" spans="1:8" ht="30" x14ac:dyDescent="0.2">
      <c r="A3900" s="25" t="s">
        <v>7819</v>
      </c>
      <c r="B3900" s="25"/>
      <c r="C3900" s="26" t="s">
        <v>7820</v>
      </c>
      <c r="D3900" s="27" t="s">
        <v>21</v>
      </c>
      <c r="E3900" s="28">
        <v>951</v>
      </c>
      <c r="F3900" s="28">
        <v>12.44</v>
      </c>
      <c r="G3900" s="28">
        <v>963.44</v>
      </c>
      <c r="H3900" s="2">
        <v>9</v>
      </c>
    </row>
    <row r="3901" spans="1:8" ht="15" x14ac:dyDescent="0.2">
      <c r="A3901" s="25" t="s">
        <v>7821</v>
      </c>
      <c r="B3901" s="25"/>
      <c r="C3901" s="26" t="s">
        <v>7822</v>
      </c>
      <c r="D3901" s="27" t="s">
        <v>21</v>
      </c>
      <c r="E3901" s="28">
        <v>11627.64</v>
      </c>
      <c r="F3901" s="28"/>
      <c r="G3901" s="28">
        <v>11627.64</v>
      </c>
      <c r="H3901" s="2">
        <v>9</v>
      </c>
    </row>
    <row r="3902" spans="1:8" ht="15" x14ac:dyDescent="0.2">
      <c r="A3902" s="25" t="s">
        <v>7823</v>
      </c>
      <c r="B3902" s="25"/>
      <c r="C3902" s="26" t="s">
        <v>7824</v>
      </c>
      <c r="D3902" s="27" t="s">
        <v>334</v>
      </c>
      <c r="E3902" s="28">
        <v>200.06</v>
      </c>
      <c r="F3902" s="28">
        <v>41.47</v>
      </c>
      <c r="G3902" s="28">
        <v>241.53</v>
      </c>
      <c r="H3902" s="2">
        <v>9</v>
      </c>
    </row>
    <row r="3903" spans="1:8" ht="30" x14ac:dyDescent="0.2">
      <c r="A3903" s="25" t="s">
        <v>7825</v>
      </c>
      <c r="B3903" s="25"/>
      <c r="C3903" s="26" t="s">
        <v>7826</v>
      </c>
      <c r="D3903" s="27" t="s">
        <v>334</v>
      </c>
      <c r="E3903" s="28">
        <v>2940.72</v>
      </c>
      <c r="F3903" s="28"/>
      <c r="G3903" s="28">
        <v>2940.72</v>
      </c>
      <c r="H3903" s="2">
        <v>9</v>
      </c>
    </row>
    <row r="3904" spans="1:8" ht="45" x14ac:dyDescent="0.2">
      <c r="A3904" s="25" t="s">
        <v>7827</v>
      </c>
      <c r="B3904" s="25"/>
      <c r="C3904" s="26" t="s">
        <v>7828</v>
      </c>
      <c r="D3904" s="27" t="s">
        <v>334</v>
      </c>
      <c r="E3904" s="28">
        <v>6029.55</v>
      </c>
      <c r="F3904" s="28"/>
      <c r="G3904" s="28">
        <v>6029.55</v>
      </c>
      <c r="H3904" s="2">
        <v>9</v>
      </c>
    </row>
    <row r="3905" spans="1:8" ht="30" x14ac:dyDescent="0.2">
      <c r="A3905" s="25" t="s">
        <v>7829</v>
      </c>
      <c r="B3905" s="25"/>
      <c r="C3905" s="26" t="s">
        <v>7830</v>
      </c>
      <c r="D3905" s="27" t="s">
        <v>334</v>
      </c>
      <c r="E3905" s="28">
        <v>1365.04</v>
      </c>
      <c r="F3905" s="28">
        <v>103.68</v>
      </c>
      <c r="G3905" s="28">
        <v>1468.72</v>
      </c>
      <c r="H3905" s="2">
        <v>9</v>
      </c>
    </row>
    <row r="3906" spans="1:8" ht="30" x14ac:dyDescent="0.2">
      <c r="A3906" s="25" t="s">
        <v>7831</v>
      </c>
      <c r="B3906" s="25"/>
      <c r="C3906" s="26" t="s">
        <v>7832</v>
      </c>
      <c r="D3906" s="27" t="s">
        <v>21</v>
      </c>
      <c r="E3906" s="28">
        <v>2901.58</v>
      </c>
      <c r="F3906" s="28">
        <v>12.44</v>
      </c>
      <c r="G3906" s="28">
        <v>2914.02</v>
      </c>
      <c r="H3906" s="2">
        <v>9</v>
      </c>
    </row>
    <row r="3907" spans="1:8" ht="45" x14ac:dyDescent="0.2">
      <c r="A3907" s="25" t="s">
        <v>7833</v>
      </c>
      <c r="B3907" s="25"/>
      <c r="C3907" s="26" t="s">
        <v>7834</v>
      </c>
      <c r="D3907" s="27" t="s">
        <v>334</v>
      </c>
      <c r="E3907" s="28">
        <v>2960.07</v>
      </c>
      <c r="F3907" s="28">
        <v>566.16</v>
      </c>
      <c r="G3907" s="28">
        <v>3526.23</v>
      </c>
      <c r="H3907" s="2">
        <v>9</v>
      </c>
    </row>
    <row r="3908" spans="1:8" ht="30" x14ac:dyDescent="0.2">
      <c r="A3908" s="25" t="s">
        <v>7835</v>
      </c>
      <c r="B3908" s="25"/>
      <c r="C3908" s="26" t="s">
        <v>7836</v>
      </c>
      <c r="D3908" s="27"/>
      <c r="E3908" s="28"/>
      <c r="F3908" s="28"/>
      <c r="G3908" s="28"/>
      <c r="H3908" s="2">
        <v>5</v>
      </c>
    </row>
    <row r="3909" spans="1:8" ht="45" x14ac:dyDescent="0.2">
      <c r="A3909" s="25" t="s">
        <v>7837</v>
      </c>
      <c r="B3909" s="25"/>
      <c r="C3909" s="26" t="s">
        <v>7838</v>
      </c>
      <c r="D3909" s="27" t="s">
        <v>21</v>
      </c>
      <c r="E3909" s="28">
        <v>4313.91</v>
      </c>
      <c r="F3909" s="28">
        <v>923.12</v>
      </c>
      <c r="G3909" s="28">
        <v>5237.03</v>
      </c>
      <c r="H3909" s="2">
        <v>9</v>
      </c>
    </row>
    <row r="3910" spans="1:8" ht="15" x14ac:dyDescent="0.2">
      <c r="A3910" s="25" t="s">
        <v>7839</v>
      </c>
      <c r="B3910" s="25"/>
      <c r="C3910" s="26" t="s">
        <v>7840</v>
      </c>
      <c r="D3910" s="27" t="s">
        <v>21</v>
      </c>
      <c r="E3910" s="28">
        <v>799.57</v>
      </c>
      <c r="F3910" s="28">
        <v>288.48</v>
      </c>
      <c r="G3910" s="28">
        <v>1088.05</v>
      </c>
      <c r="H3910" s="2">
        <v>9</v>
      </c>
    </row>
    <row r="3911" spans="1:8" ht="15" x14ac:dyDescent="0.2">
      <c r="A3911" s="25" t="s">
        <v>7841</v>
      </c>
      <c r="B3911" s="25"/>
      <c r="C3911" s="26" t="s">
        <v>7842</v>
      </c>
      <c r="D3911" s="27" t="s">
        <v>21</v>
      </c>
      <c r="E3911" s="28">
        <v>1282.55</v>
      </c>
      <c r="F3911" s="28">
        <v>288.48</v>
      </c>
      <c r="G3911" s="28">
        <v>1571.03</v>
      </c>
      <c r="H3911" s="2">
        <v>9</v>
      </c>
    </row>
    <row r="3912" spans="1:8" ht="30" x14ac:dyDescent="0.2">
      <c r="A3912" s="25" t="s">
        <v>7843</v>
      </c>
      <c r="B3912" s="25"/>
      <c r="C3912" s="26" t="s">
        <v>7844</v>
      </c>
      <c r="D3912" s="27" t="s">
        <v>21</v>
      </c>
      <c r="E3912" s="28">
        <v>1241.83</v>
      </c>
      <c r="F3912" s="28">
        <v>288.48</v>
      </c>
      <c r="G3912" s="28">
        <v>1530.31</v>
      </c>
      <c r="H3912" s="2">
        <v>9</v>
      </c>
    </row>
    <row r="3913" spans="1:8" ht="30" x14ac:dyDescent="0.2">
      <c r="A3913" s="25" t="s">
        <v>7845</v>
      </c>
      <c r="B3913" s="25"/>
      <c r="C3913" s="26" t="s">
        <v>7846</v>
      </c>
      <c r="D3913" s="27" t="s">
        <v>21</v>
      </c>
      <c r="E3913" s="28">
        <v>2604.59</v>
      </c>
      <c r="F3913" s="28">
        <v>576.95000000000005</v>
      </c>
      <c r="G3913" s="28">
        <v>3181.54</v>
      </c>
      <c r="H3913" s="2">
        <v>9</v>
      </c>
    </row>
    <row r="3914" spans="1:8" ht="15" x14ac:dyDescent="0.2">
      <c r="A3914" s="25" t="s">
        <v>7847</v>
      </c>
      <c r="B3914" s="25"/>
      <c r="C3914" s="26" t="s">
        <v>7848</v>
      </c>
      <c r="D3914" s="27" t="s">
        <v>21</v>
      </c>
      <c r="E3914" s="28">
        <v>1010.21</v>
      </c>
      <c r="F3914" s="28">
        <v>9.1999999999999993</v>
      </c>
      <c r="G3914" s="28">
        <v>1019.41</v>
      </c>
      <c r="H3914" s="2">
        <v>9</v>
      </c>
    </row>
    <row r="3915" spans="1:8" ht="30" x14ac:dyDescent="0.2">
      <c r="A3915" s="25" t="s">
        <v>7849</v>
      </c>
      <c r="B3915" s="25"/>
      <c r="C3915" s="26" t="s">
        <v>7850</v>
      </c>
      <c r="D3915" s="27" t="s">
        <v>21</v>
      </c>
      <c r="E3915" s="28">
        <v>12.01</v>
      </c>
      <c r="F3915" s="28">
        <v>20.74</v>
      </c>
      <c r="G3915" s="28">
        <v>32.75</v>
      </c>
      <c r="H3915" s="2">
        <v>9</v>
      </c>
    </row>
    <row r="3916" spans="1:8" ht="30" x14ac:dyDescent="0.2">
      <c r="A3916" s="25" t="s">
        <v>7851</v>
      </c>
      <c r="B3916" s="25"/>
      <c r="C3916" s="26" t="s">
        <v>7852</v>
      </c>
      <c r="D3916" s="27" t="s">
        <v>21</v>
      </c>
      <c r="E3916" s="28">
        <v>1120.8800000000001</v>
      </c>
      <c r="F3916" s="28">
        <v>165.88</v>
      </c>
      <c r="G3916" s="28">
        <v>1286.76</v>
      </c>
      <c r="H3916" s="2">
        <v>9</v>
      </c>
    </row>
    <row r="3917" spans="1:8" ht="15" x14ac:dyDescent="0.2">
      <c r="A3917" s="25" t="s">
        <v>7853</v>
      </c>
      <c r="B3917" s="25"/>
      <c r="C3917" s="26" t="s">
        <v>7854</v>
      </c>
      <c r="D3917" s="27" t="s">
        <v>21</v>
      </c>
      <c r="E3917" s="28">
        <v>182.67</v>
      </c>
      <c r="F3917" s="28">
        <v>41.47</v>
      </c>
      <c r="G3917" s="28">
        <v>224.14</v>
      </c>
      <c r="H3917" s="2">
        <v>9</v>
      </c>
    </row>
    <row r="3918" spans="1:8" ht="30" x14ac:dyDescent="0.2">
      <c r="A3918" s="25" t="s">
        <v>7855</v>
      </c>
      <c r="B3918" s="25"/>
      <c r="C3918" s="26" t="s">
        <v>7856</v>
      </c>
      <c r="D3918" s="27" t="s">
        <v>21</v>
      </c>
      <c r="E3918" s="28">
        <v>514.96</v>
      </c>
      <c r="F3918" s="28">
        <v>12.44</v>
      </c>
      <c r="G3918" s="28">
        <v>527.4</v>
      </c>
      <c r="H3918" s="2">
        <v>9</v>
      </c>
    </row>
    <row r="3919" spans="1:8" ht="30" x14ac:dyDescent="0.2">
      <c r="A3919" s="25" t="s">
        <v>7857</v>
      </c>
      <c r="B3919" s="25"/>
      <c r="C3919" s="26" t="s">
        <v>7858</v>
      </c>
      <c r="D3919" s="27" t="s">
        <v>21</v>
      </c>
      <c r="E3919" s="28">
        <v>949.95</v>
      </c>
      <c r="F3919" s="28">
        <v>169.42</v>
      </c>
      <c r="G3919" s="28">
        <v>1119.3699999999999</v>
      </c>
      <c r="H3919" s="2">
        <v>9</v>
      </c>
    </row>
    <row r="3920" spans="1:8" ht="30" x14ac:dyDescent="0.2">
      <c r="A3920" s="25" t="s">
        <v>7859</v>
      </c>
      <c r="B3920" s="25"/>
      <c r="C3920" s="26" t="s">
        <v>7860</v>
      </c>
      <c r="D3920" s="27" t="s">
        <v>21</v>
      </c>
      <c r="E3920" s="28">
        <v>3589.28</v>
      </c>
      <c r="F3920" s="28">
        <v>169.42</v>
      </c>
      <c r="G3920" s="28">
        <v>3758.7</v>
      </c>
      <c r="H3920" s="2">
        <v>9</v>
      </c>
    </row>
    <row r="3921" spans="1:8" ht="30" x14ac:dyDescent="0.2">
      <c r="A3921" s="25" t="s">
        <v>7861</v>
      </c>
      <c r="B3921" s="25"/>
      <c r="C3921" s="26" t="s">
        <v>7862</v>
      </c>
      <c r="D3921" s="27" t="s">
        <v>21</v>
      </c>
      <c r="E3921" s="28">
        <v>10266.68</v>
      </c>
      <c r="F3921" s="28">
        <v>169.42</v>
      </c>
      <c r="G3921" s="28">
        <v>10436.1</v>
      </c>
      <c r="H3921" s="2">
        <v>9</v>
      </c>
    </row>
    <row r="3922" spans="1:8" ht="15" x14ac:dyDescent="0.2">
      <c r="A3922" s="25" t="s">
        <v>7863</v>
      </c>
      <c r="B3922" s="25"/>
      <c r="C3922" s="26" t="s">
        <v>7864</v>
      </c>
      <c r="D3922" s="27" t="s">
        <v>21</v>
      </c>
      <c r="E3922" s="28">
        <v>1533.62</v>
      </c>
      <c r="F3922" s="28">
        <v>3.07</v>
      </c>
      <c r="G3922" s="28">
        <v>1536.69</v>
      </c>
      <c r="H3922" s="2">
        <v>9</v>
      </c>
    </row>
    <row r="3923" spans="1:8" ht="30" x14ac:dyDescent="0.2">
      <c r="A3923" s="25" t="s">
        <v>7865</v>
      </c>
      <c r="B3923" s="25"/>
      <c r="C3923" s="26" t="s">
        <v>7866</v>
      </c>
      <c r="D3923" s="27" t="s">
        <v>334</v>
      </c>
      <c r="E3923" s="28">
        <v>10509.91</v>
      </c>
      <c r="F3923" s="28">
        <v>219.11</v>
      </c>
      <c r="G3923" s="28">
        <v>10729.02</v>
      </c>
      <c r="H3923" s="2">
        <v>9</v>
      </c>
    </row>
    <row r="3924" spans="1:8" ht="30" x14ac:dyDescent="0.2">
      <c r="A3924" s="25" t="s">
        <v>7867</v>
      </c>
      <c r="B3924" s="25"/>
      <c r="C3924" s="26" t="s">
        <v>7868</v>
      </c>
      <c r="D3924" s="27" t="s">
        <v>334</v>
      </c>
      <c r="E3924" s="28">
        <v>15887.12</v>
      </c>
      <c r="F3924" s="28">
        <v>219.11</v>
      </c>
      <c r="G3924" s="28">
        <v>16106.23</v>
      </c>
      <c r="H3924" s="2">
        <v>9</v>
      </c>
    </row>
    <row r="3925" spans="1:8" ht="45" x14ac:dyDescent="0.2">
      <c r="A3925" s="25" t="s">
        <v>7869</v>
      </c>
      <c r="B3925" s="25"/>
      <c r="C3925" s="26" t="s">
        <v>7870</v>
      </c>
      <c r="D3925" s="27" t="s">
        <v>21</v>
      </c>
      <c r="E3925" s="28">
        <v>1252.26</v>
      </c>
      <c r="F3925" s="28">
        <v>146.07</v>
      </c>
      <c r="G3925" s="28">
        <v>1398.33</v>
      </c>
      <c r="H3925" s="2">
        <v>9</v>
      </c>
    </row>
    <row r="3926" spans="1:8" ht="60" x14ac:dyDescent="0.2">
      <c r="A3926" s="25" t="s">
        <v>7871</v>
      </c>
      <c r="B3926" s="25"/>
      <c r="C3926" s="26" t="s">
        <v>7872</v>
      </c>
      <c r="D3926" s="27" t="s">
        <v>21</v>
      </c>
      <c r="E3926" s="28">
        <v>1582.21</v>
      </c>
      <c r="F3926" s="28">
        <v>219.11</v>
      </c>
      <c r="G3926" s="28">
        <v>1801.32</v>
      </c>
      <c r="H3926" s="2">
        <v>9</v>
      </c>
    </row>
    <row r="3927" spans="1:8" ht="60" x14ac:dyDescent="0.2">
      <c r="A3927" s="25" t="s">
        <v>7873</v>
      </c>
      <c r="B3927" s="25"/>
      <c r="C3927" s="26" t="s">
        <v>7874</v>
      </c>
      <c r="D3927" s="27" t="s">
        <v>21</v>
      </c>
      <c r="E3927" s="28">
        <v>3869.96</v>
      </c>
      <c r="F3927" s="28">
        <v>288.48</v>
      </c>
      <c r="G3927" s="28">
        <v>4158.4399999999996</v>
      </c>
      <c r="H3927" s="2">
        <v>9</v>
      </c>
    </row>
    <row r="3928" spans="1:8" ht="15" x14ac:dyDescent="0.2">
      <c r="A3928" s="25" t="s">
        <v>7875</v>
      </c>
      <c r="B3928" s="25"/>
      <c r="C3928" s="26" t="s">
        <v>7876</v>
      </c>
      <c r="D3928" s="27"/>
      <c r="E3928" s="28"/>
      <c r="F3928" s="28"/>
      <c r="G3928" s="28"/>
      <c r="H3928" s="2">
        <v>5</v>
      </c>
    </row>
    <row r="3929" spans="1:8" ht="15" x14ac:dyDescent="0.2">
      <c r="A3929" s="25" t="s">
        <v>7877</v>
      </c>
      <c r="B3929" s="25"/>
      <c r="C3929" s="26" t="s">
        <v>7878</v>
      </c>
      <c r="D3929" s="27" t="s">
        <v>21</v>
      </c>
      <c r="E3929" s="28">
        <v>19.97</v>
      </c>
      <c r="F3929" s="28">
        <v>11.54</v>
      </c>
      <c r="G3929" s="28">
        <v>31.51</v>
      </c>
      <c r="H3929" s="2">
        <v>9</v>
      </c>
    </row>
    <row r="3930" spans="1:8" ht="15" x14ac:dyDescent="0.2">
      <c r="A3930" s="25" t="s">
        <v>7879</v>
      </c>
      <c r="B3930" s="25"/>
      <c r="C3930" s="26" t="s">
        <v>7880</v>
      </c>
      <c r="D3930" s="27" t="s">
        <v>21</v>
      </c>
      <c r="E3930" s="28">
        <v>33.770000000000003</v>
      </c>
      <c r="F3930" s="28">
        <v>11.54</v>
      </c>
      <c r="G3930" s="28">
        <v>45.31</v>
      </c>
      <c r="H3930" s="2">
        <v>9</v>
      </c>
    </row>
    <row r="3931" spans="1:8" ht="15" x14ac:dyDescent="0.2">
      <c r="A3931" s="25" t="s">
        <v>7881</v>
      </c>
      <c r="B3931" s="25"/>
      <c r="C3931" s="26" t="s">
        <v>7882</v>
      </c>
      <c r="D3931" s="27" t="s">
        <v>21</v>
      </c>
      <c r="E3931" s="28"/>
      <c r="F3931" s="28">
        <v>169.42</v>
      </c>
      <c r="G3931" s="28">
        <v>169.42</v>
      </c>
      <c r="H3931" s="2">
        <v>9</v>
      </c>
    </row>
    <row r="3932" spans="1:8" ht="15" x14ac:dyDescent="0.2">
      <c r="A3932" s="25" t="s">
        <v>7883</v>
      </c>
      <c r="B3932" s="25"/>
      <c r="C3932" s="26" t="s">
        <v>7884</v>
      </c>
      <c r="D3932" s="27" t="s">
        <v>21</v>
      </c>
      <c r="E3932" s="28"/>
      <c r="F3932" s="28">
        <v>169.42</v>
      </c>
      <c r="G3932" s="28">
        <v>169.42</v>
      </c>
      <c r="H3932" s="2">
        <v>9</v>
      </c>
    </row>
    <row r="3933" spans="1:8" ht="45" x14ac:dyDescent="0.2">
      <c r="A3933" s="25" t="s">
        <v>7885</v>
      </c>
      <c r="B3933" s="25"/>
      <c r="C3933" s="26" t="s">
        <v>7886</v>
      </c>
      <c r="D3933" s="27" t="s">
        <v>21</v>
      </c>
      <c r="E3933" s="28">
        <v>14926.1</v>
      </c>
      <c r="F3933" s="28">
        <v>15.34</v>
      </c>
      <c r="G3933" s="28">
        <v>14941.44</v>
      </c>
      <c r="H3933" s="2">
        <v>9</v>
      </c>
    </row>
    <row r="3934" spans="1:8" ht="30" x14ac:dyDescent="0.2">
      <c r="A3934" s="25" t="s">
        <v>7887</v>
      </c>
      <c r="B3934" s="25"/>
      <c r="C3934" s="26" t="s">
        <v>7888</v>
      </c>
      <c r="D3934" s="27" t="s">
        <v>21</v>
      </c>
      <c r="E3934" s="28">
        <v>2851.8</v>
      </c>
      <c r="F3934" s="28">
        <v>15.34</v>
      </c>
      <c r="G3934" s="28">
        <v>2867.14</v>
      </c>
      <c r="H3934" s="2">
        <v>9</v>
      </c>
    </row>
    <row r="3935" spans="1:8" ht="30" x14ac:dyDescent="0.2">
      <c r="A3935" s="25" t="s">
        <v>7889</v>
      </c>
      <c r="B3935" s="25"/>
      <c r="C3935" s="26" t="s">
        <v>7890</v>
      </c>
      <c r="D3935" s="27"/>
      <c r="E3935" s="28"/>
      <c r="F3935" s="28"/>
      <c r="G3935" s="28"/>
      <c r="H3935" s="2">
        <v>2</v>
      </c>
    </row>
    <row r="3936" spans="1:8" ht="15" x14ac:dyDescent="0.2">
      <c r="A3936" s="25" t="s">
        <v>7891</v>
      </c>
      <c r="B3936" s="25"/>
      <c r="C3936" s="26" t="s">
        <v>7892</v>
      </c>
      <c r="D3936" s="27"/>
      <c r="E3936" s="28"/>
      <c r="F3936" s="28"/>
      <c r="G3936" s="28"/>
      <c r="H3936" s="2">
        <v>5</v>
      </c>
    </row>
    <row r="3937" spans="1:8" ht="30" x14ac:dyDescent="0.2">
      <c r="A3937" s="25" t="s">
        <v>7893</v>
      </c>
      <c r="B3937" s="25"/>
      <c r="C3937" s="26" t="s">
        <v>7894</v>
      </c>
      <c r="D3937" s="27" t="s">
        <v>21</v>
      </c>
      <c r="E3937" s="28">
        <v>1752.09</v>
      </c>
      <c r="F3937" s="28">
        <v>74.8</v>
      </c>
      <c r="G3937" s="28">
        <v>1826.89</v>
      </c>
      <c r="H3937" s="2">
        <v>9</v>
      </c>
    </row>
    <row r="3938" spans="1:8" ht="30" x14ac:dyDescent="0.2">
      <c r="A3938" s="25" t="s">
        <v>7895</v>
      </c>
      <c r="B3938" s="25"/>
      <c r="C3938" s="26" t="s">
        <v>7896</v>
      </c>
      <c r="D3938" s="27" t="s">
        <v>73</v>
      </c>
      <c r="E3938" s="28">
        <v>1051.2</v>
      </c>
      <c r="F3938" s="28">
        <v>8.44</v>
      </c>
      <c r="G3938" s="28">
        <v>1059.6400000000001</v>
      </c>
      <c r="H3938" s="2">
        <v>9</v>
      </c>
    </row>
    <row r="3939" spans="1:8" ht="30" x14ac:dyDescent="0.2">
      <c r="A3939" s="25" t="s">
        <v>7897</v>
      </c>
      <c r="B3939" s="25"/>
      <c r="C3939" s="26" t="s">
        <v>7898</v>
      </c>
      <c r="D3939" s="27" t="s">
        <v>73</v>
      </c>
      <c r="E3939" s="28">
        <v>2435</v>
      </c>
      <c r="F3939" s="28">
        <v>8.44</v>
      </c>
      <c r="G3939" s="28">
        <v>2443.44</v>
      </c>
      <c r="H3939" s="2">
        <v>9</v>
      </c>
    </row>
    <row r="3940" spans="1:8" ht="30" x14ac:dyDescent="0.2">
      <c r="A3940" s="25" t="s">
        <v>7899</v>
      </c>
      <c r="B3940" s="25"/>
      <c r="C3940" s="26" t="s">
        <v>7900</v>
      </c>
      <c r="D3940" s="27" t="s">
        <v>21</v>
      </c>
      <c r="E3940" s="28">
        <v>999.58</v>
      </c>
      <c r="F3940" s="28">
        <v>4.22</v>
      </c>
      <c r="G3940" s="28">
        <v>1003.8</v>
      </c>
      <c r="H3940" s="2">
        <v>9</v>
      </c>
    </row>
    <row r="3941" spans="1:8" ht="45" x14ac:dyDescent="0.2">
      <c r="A3941" s="25" t="s">
        <v>7901</v>
      </c>
      <c r="B3941" s="25"/>
      <c r="C3941" s="26" t="s">
        <v>7902</v>
      </c>
      <c r="D3941" s="27" t="s">
        <v>21</v>
      </c>
      <c r="E3941" s="28">
        <v>19838.87</v>
      </c>
      <c r="F3941" s="28">
        <v>150.01</v>
      </c>
      <c r="G3941" s="28">
        <v>19988.88</v>
      </c>
      <c r="H3941" s="2">
        <v>9</v>
      </c>
    </row>
    <row r="3942" spans="1:8" ht="30" x14ac:dyDescent="0.2">
      <c r="A3942" s="25" t="s">
        <v>7903</v>
      </c>
      <c r="B3942" s="25"/>
      <c r="C3942" s="26" t="s">
        <v>7904</v>
      </c>
      <c r="D3942" s="27" t="s">
        <v>73</v>
      </c>
      <c r="E3942" s="28">
        <v>1797.87</v>
      </c>
      <c r="F3942" s="28">
        <v>27.14</v>
      </c>
      <c r="G3942" s="28">
        <v>1825.01</v>
      </c>
      <c r="H3942" s="2">
        <v>9</v>
      </c>
    </row>
    <row r="3943" spans="1:8" ht="45" x14ac:dyDescent="0.2">
      <c r="A3943" s="25" t="s">
        <v>7905</v>
      </c>
      <c r="B3943" s="25"/>
      <c r="C3943" s="26" t="s">
        <v>7906</v>
      </c>
      <c r="D3943" s="27" t="s">
        <v>21</v>
      </c>
      <c r="E3943" s="28">
        <v>94411.78</v>
      </c>
      <c r="F3943" s="28"/>
      <c r="G3943" s="28">
        <v>94411.78</v>
      </c>
      <c r="H3943" s="2">
        <v>9</v>
      </c>
    </row>
    <row r="3944" spans="1:8" ht="45" x14ac:dyDescent="0.2">
      <c r="A3944" s="25" t="s">
        <v>7907</v>
      </c>
      <c r="B3944" s="25"/>
      <c r="C3944" s="26" t="s">
        <v>7908</v>
      </c>
      <c r="D3944" s="27" t="s">
        <v>21</v>
      </c>
      <c r="E3944" s="28">
        <v>49727.01</v>
      </c>
      <c r="F3944" s="28">
        <v>242.5</v>
      </c>
      <c r="G3944" s="28">
        <v>49969.51</v>
      </c>
      <c r="H3944" s="2">
        <v>9</v>
      </c>
    </row>
    <row r="3945" spans="1:8" ht="45" x14ac:dyDescent="0.2">
      <c r="A3945" s="25" t="s">
        <v>7909</v>
      </c>
      <c r="B3945" s="25"/>
      <c r="C3945" s="26" t="s">
        <v>7910</v>
      </c>
      <c r="D3945" s="27" t="s">
        <v>334</v>
      </c>
      <c r="E3945" s="28">
        <v>425733.27</v>
      </c>
      <c r="F3945" s="28"/>
      <c r="G3945" s="28">
        <v>425733.27</v>
      </c>
      <c r="H3945" s="2">
        <v>9</v>
      </c>
    </row>
    <row r="3946" spans="1:8" ht="60" x14ac:dyDescent="0.2">
      <c r="A3946" s="25" t="s">
        <v>7911</v>
      </c>
      <c r="B3946" s="25"/>
      <c r="C3946" s="26" t="s">
        <v>7912</v>
      </c>
      <c r="D3946" s="27" t="s">
        <v>334</v>
      </c>
      <c r="E3946" s="28">
        <v>5403.22</v>
      </c>
      <c r="F3946" s="28">
        <v>52655.46</v>
      </c>
      <c r="G3946" s="28">
        <v>58058.68</v>
      </c>
      <c r="H3946" s="2">
        <v>9</v>
      </c>
    </row>
    <row r="3947" spans="1:8" ht="75" x14ac:dyDescent="0.2">
      <c r="A3947" s="25" t="s">
        <v>7913</v>
      </c>
      <c r="B3947" s="25"/>
      <c r="C3947" s="26" t="s">
        <v>7914</v>
      </c>
      <c r="D3947" s="27" t="s">
        <v>334</v>
      </c>
      <c r="E3947" s="28">
        <v>7478.77</v>
      </c>
      <c r="F3947" s="28">
        <v>63558.52</v>
      </c>
      <c r="G3947" s="28">
        <v>71037.289999999994</v>
      </c>
      <c r="H3947" s="2">
        <v>9</v>
      </c>
    </row>
    <row r="3948" spans="1:8" ht="15" x14ac:dyDescent="0.2">
      <c r="A3948" s="25" t="s">
        <v>7915</v>
      </c>
      <c r="B3948" s="25"/>
      <c r="C3948" s="26" t="s">
        <v>7916</v>
      </c>
      <c r="D3948" s="27"/>
      <c r="E3948" s="28"/>
      <c r="F3948" s="28"/>
      <c r="G3948" s="28"/>
      <c r="H3948" s="2">
        <v>2</v>
      </c>
    </row>
    <row r="3949" spans="1:8" ht="15" x14ac:dyDescent="0.2">
      <c r="A3949" s="25" t="s">
        <v>7917</v>
      </c>
      <c r="B3949" s="25"/>
      <c r="C3949" s="26" t="s">
        <v>7918</v>
      </c>
      <c r="D3949" s="27"/>
      <c r="E3949" s="28"/>
      <c r="F3949" s="28"/>
      <c r="G3949" s="28"/>
      <c r="H3949" s="2">
        <v>5</v>
      </c>
    </row>
    <row r="3950" spans="1:8" ht="15" x14ac:dyDescent="0.2">
      <c r="A3950" s="25" t="s">
        <v>7919</v>
      </c>
      <c r="B3950" s="25"/>
      <c r="C3950" s="26" t="s">
        <v>7920</v>
      </c>
      <c r="D3950" s="27" t="s">
        <v>21</v>
      </c>
      <c r="E3950" s="28">
        <v>1431.29</v>
      </c>
      <c r="F3950" s="28">
        <v>253.28</v>
      </c>
      <c r="G3950" s="28">
        <v>1684.57</v>
      </c>
      <c r="H3950" s="2">
        <v>9</v>
      </c>
    </row>
    <row r="3951" spans="1:8" ht="15" x14ac:dyDescent="0.2">
      <c r="A3951" s="25" t="s">
        <v>7921</v>
      </c>
      <c r="B3951" s="25"/>
      <c r="C3951" s="26" t="s">
        <v>7922</v>
      </c>
      <c r="D3951" s="27" t="s">
        <v>21</v>
      </c>
      <c r="E3951" s="28">
        <v>1393.32</v>
      </c>
      <c r="F3951" s="28">
        <v>253.28</v>
      </c>
      <c r="G3951" s="28">
        <v>1646.6</v>
      </c>
      <c r="H3951" s="2">
        <v>9</v>
      </c>
    </row>
    <row r="3952" spans="1:8" ht="15" x14ac:dyDescent="0.2">
      <c r="A3952" s="25" t="s">
        <v>7923</v>
      </c>
      <c r="B3952" s="25"/>
      <c r="C3952" s="26" t="s">
        <v>7924</v>
      </c>
      <c r="D3952" s="27" t="s">
        <v>21</v>
      </c>
      <c r="E3952" s="28">
        <v>1903.34</v>
      </c>
      <c r="F3952" s="28">
        <v>253.28</v>
      </c>
      <c r="G3952" s="28">
        <v>2156.62</v>
      </c>
      <c r="H3952" s="2">
        <v>9</v>
      </c>
    </row>
    <row r="3953" spans="1:8" ht="15" x14ac:dyDescent="0.2">
      <c r="A3953" s="25" t="s">
        <v>7925</v>
      </c>
      <c r="B3953" s="25"/>
      <c r="C3953" s="26" t="s">
        <v>7926</v>
      </c>
      <c r="D3953" s="27" t="s">
        <v>21</v>
      </c>
      <c r="E3953" s="28">
        <v>2224.4699999999998</v>
      </c>
      <c r="F3953" s="28">
        <v>253.28</v>
      </c>
      <c r="G3953" s="28">
        <v>2477.75</v>
      </c>
      <c r="H3953" s="2">
        <v>9</v>
      </c>
    </row>
    <row r="3954" spans="1:8" ht="15" x14ac:dyDescent="0.2">
      <c r="A3954" s="25" t="s">
        <v>7927</v>
      </c>
      <c r="B3954" s="25"/>
      <c r="C3954" s="26" t="s">
        <v>7928</v>
      </c>
      <c r="D3954" s="27" t="s">
        <v>21</v>
      </c>
      <c r="E3954" s="28">
        <v>2046.07</v>
      </c>
      <c r="F3954" s="28">
        <v>253.28</v>
      </c>
      <c r="G3954" s="28">
        <v>2299.35</v>
      </c>
      <c r="H3954" s="2">
        <v>9</v>
      </c>
    </row>
    <row r="3955" spans="1:8" ht="15" x14ac:dyDescent="0.2">
      <c r="A3955" s="25" t="s">
        <v>7929</v>
      </c>
      <c r="B3955" s="25"/>
      <c r="C3955" s="26" t="s">
        <v>7930</v>
      </c>
      <c r="D3955" s="27" t="s">
        <v>21</v>
      </c>
      <c r="E3955" s="28">
        <v>2012.18</v>
      </c>
      <c r="F3955" s="28">
        <v>253.28</v>
      </c>
      <c r="G3955" s="28">
        <v>2265.46</v>
      </c>
      <c r="H3955" s="2">
        <v>9</v>
      </c>
    </row>
    <row r="3956" spans="1:8" ht="15" x14ac:dyDescent="0.2">
      <c r="A3956" s="25" t="s">
        <v>7931</v>
      </c>
      <c r="B3956" s="25"/>
      <c r="C3956" s="26" t="s">
        <v>7932</v>
      </c>
      <c r="D3956" s="27" t="s">
        <v>21</v>
      </c>
      <c r="E3956" s="28">
        <v>1651.86</v>
      </c>
      <c r="F3956" s="28">
        <v>253.28</v>
      </c>
      <c r="G3956" s="28">
        <v>1905.14</v>
      </c>
      <c r="H3956" s="2">
        <v>9</v>
      </c>
    </row>
    <row r="3957" spans="1:8" ht="15" x14ac:dyDescent="0.2">
      <c r="A3957" s="25" t="s">
        <v>7933</v>
      </c>
      <c r="B3957" s="25"/>
      <c r="C3957" s="26" t="s">
        <v>7934</v>
      </c>
      <c r="D3957" s="27" t="s">
        <v>21</v>
      </c>
      <c r="E3957" s="28">
        <v>2392.89</v>
      </c>
      <c r="F3957" s="28">
        <v>253.28</v>
      </c>
      <c r="G3957" s="28">
        <v>2646.17</v>
      </c>
      <c r="H3957" s="2">
        <v>9</v>
      </c>
    </row>
    <row r="3958" spans="1:8" ht="15" x14ac:dyDescent="0.2">
      <c r="A3958" s="25" t="s">
        <v>7935</v>
      </c>
      <c r="B3958" s="25"/>
      <c r="C3958" s="26" t="s">
        <v>7936</v>
      </c>
      <c r="D3958" s="27" t="s">
        <v>21</v>
      </c>
      <c r="E3958" s="28">
        <v>2517.81</v>
      </c>
      <c r="F3958" s="28">
        <v>253.28</v>
      </c>
      <c r="G3958" s="28">
        <v>2771.09</v>
      </c>
      <c r="H3958" s="2">
        <v>9</v>
      </c>
    </row>
    <row r="3959" spans="1:8" ht="15" x14ac:dyDescent="0.2">
      <c r="A3959" s="25" t="s">
        <v>7937</v>
      </c>
      <c r="B3959" s="25"/>
      <c r="C3959" s="26" t="s">
        <v>7938</v>
      </c>
      <c r="D3959" s="27" t="s">
        <v>21</v>
      </c>
      <c r="E3959" s="28">
        <v>3089.04</v>
      </c>
      <c r="F3959" s="28">
        <v>253.28</v>
      </c>
      <c r="G3959" s="28">
        <v>3342.32</v>
      </c>
      <c r="H3959" s="2">
        <v>9</v>
      </c>
    </row>
    <row r="3960" spans="1:8" ht="15" x14ac:dyDescent="0.2">
      <c r="A3960" s="25" t="s">
        <v>7939</v>
      </c>
      <c r="B3960" s="25"/>
      <c r="C3960" s="26" t="s">
        <v>7940</v>
      </c>
      <c r="D3960" s="27" t="s">
        <v>21</v>
      </c>
      <c r="E3960" s="28">
        <v>3089.63</v>
      </c>
      <c r="F3960" s="28">
        <v>253.28</v>
      </c>
      <c r="G3960" s="28">
        <v>3342.91</v>
      </c>
      <c r="H3960" s="2">
        <v>9</v>
      </c>
    </row>
    <row r="3961" spans="1:8" ht="15" x14ac:dyDescent="0.2">
      <c r="A3961" s="25" t="s">
        <v>7941</v>
      </c>
      <c r="B3961" s="25"/>
      <c r="C3961" s="26" t="s">
        <v>7942</v>
      </c>
      <c r="D3961" s="27" t="s">
        <v>21</v>
      </c>
      <c r="E3961" s="28">
        <v>3391.18</v>
      </c>
      <c r="F3961" s="28">
        <v>253.28</v>
      </c>
      <c r="G3961" s="28">
        <v>3644.46</v>
      </c>
      <c r="H3961" s="2">
        <v>9</v>
      </c>
    </row>
    <row r="3962" spans="1:8" ht="15" x14ac:dyDescent="0.2">
      <c r="A3962" s="25" t="s">
        <v>7943</v>
      </c>
      <c r="B3962" s="25"/>
      <c r="C3962" s="26" t="s">
        <v>7944</v>
      </c>
      <c r="D3962" s="27" t="s">
        <v>21</v>
      </c>
      <c r="E3962" s="28">
        <v>5767.11</v>
      </c>
      <c r="F3962" s="28">
        <v>253.28</v>
      </c>
      <c r="G3962" s="28">
        <v>6020.39</v>
      </c>
      <c r="H3962" s="2">
        <v>9</v>
      </c>
    </row>
    <row r="3963" spans="1:8" ht="15" x14ac:dyDescent="0.2">
      <c r="A3963" s="25" t="s">
        <v>7945</v>
      </c>
      <c r="B3963" s="25"/>
      <c r="C3963" s="26" t="s">
        <v>7946</v>
      </c>
      <c r="D3963" s="27"/>
      <c r="E3963" s="28"/>
      <c r="F3963" s="28"/>
      <c r="G3963" s="28"/>
      <c r="H3963" s="2">
        <v>5</v>
      </c>
    </row>
    <row r="3964" spans="1:8" ht="15" x14ac:dyDescent="0.2">
      <c r="A3964" s="25" t="s">
        <v>7947</v>
      </c>
      <c r="B3964" s="25"/>
      <c r="C3964" s="26" t="s">
        <v>7948</v>
      </c>
      <c r="D3964" s="27" t="s">
        <v>21</v>
      </c>
      <c r="E3964" s="28">
        <v>583.4</v>
      </c>
      <c r="F3964" s="28">
        <v>148.58000000000001</v>
      </c>
      <c r="G3964" s="28">
        <v>731.98</v>
      </c>
      <c r="H3964" s="2">
        <v>9</v>
      </c>
    </row>
    <row r="3965" spans="1:8" ht="15" x14ac:dyDescent="0.2">
      <c r="A3965" s="25" t="s">
        <v>7949</v>
      </c>
      <c r="B3965" s="25"/>
      <c r="C3965" s="26" t="s">
        <v>7950</v>
      </c>
      <c r="D3965" s="27" t="s">
        <v>21</v>
      </c>
      <c r="E3965" s="28">
        <v>428.03</v>
      </c>
      <c r="F3965" s="28">
        <v>178.29</v>
      </c>
      <c r="G3965" s="28">
        <v>606.32000000000005</v>
      </c>
      <c r="H3965" s="2">
        <v>9</v>
      </c>
    </row>
    <row r="3966" spans="1:8" ht="15" x14ac:dyDescent="0.2">
      <c r="A3966" s="25" t="s">
        <v>7951</v>
      </c>
      <c r="B3966" s="25"/>
      <c r="C3966" s="26" t="s">
        <v>7952</v>
      </c>
      <c r="D3966" s="27" t="s">
        <v>21</v>
      </c>
      <c r="E3966" s="28">
        <v>944.93</v>
      </c>
      <c r="F3966" s="28">
        <v>178.29</v>
      </c>
      <c r="G3966" s="28">
        <v>1123.22</v>
      </c>
      <c r="H3966" s="2">
        <v>9</v>
      </c>
    </row>
    <row r="3967" spans="1:8" ht="15" x14ac:dyDescent="0.2">
      <c r="A3967" s="25" t="s">
        <v>7953</v>
      </c>
      <c r="B3967" s="25"/>
      <c r="C3967" s="26" t="s">
        <v>7954</v>
      </c>
      <c r="D3967" s="27" t="s">
        <v>21</v>
      </c>
      <c r="E3967" s="28">
        <v>1238.68</v>
      </c>
      <c r="F3967" s="28">
        <v>267.44</v>
      </c>
      <c r="G3967" s="28">
        <v>1506.12</v>
      </c>
      <c r="H3967" s="2">
        <v>9</v>
      </c>
    </row>
    <row r="3968" spans="1:8" ht="15" x14ac:dyDescent="0.2">
      <c r="A3968" s="25" t="s">
        <v>7955</v>
      </c>
      <c r="B3968" s="25"/>
      <c r="C3968" s="26" t="s">
        <v>7956</v>
      </c>
      <c r="D3968" s="27" t="s">
        <v>21</v>
      </c>
      <c r="E3968" s="28">
        <v>1444.01</v>
      </c>
      <c r="F3968" s="28">
        <v>356.58</v>
      </c>
      <c r="G3968" s="28">
        <v>1800.59</v>
      </c>
      <c r="H3968" s="2">
        <v>9</v>
      </c>
    </row>
    <row r="3969" spans="1:8" ht="15" x14ac:dyDescent="0.2">
      <c r="A3969" s="25" t="s">
        <v>7957</v>
      </c>
      <c r="B3969" s="25"/>
      <c r="C3969" s="26" t="s">
        <v>7958</v>
      </c>
      <c r="D3969" s="27" t="s">
        <v>21</v>
      </c>
      <c r="E3969" s="28">
        <v>2269.6</v>
      </c>
      <c r="F3969" s="28">
        <v>267.44</v>
      </c>
      <c r="G3969" s="28">
        <v>2537.04</v>
      </c>
      <c r="H3969" s="2">
        <v>9</v>
      </c>
    </row>
    <row r="3970" spans="1:8" ht="15" x14ac:dyDescent="0.2">
      <c r="A3970" s="25" t="s">
        <v>7959</v>
      </c>
      <c r="B3970" s="25"/>
      <c r="C3970" s="26" t="s">
        <v>7960</v>
      </c>
      <c r="D3970" s="27" t="s">
        <v>21</v>
      </c>
      <c r="E3970" s="28">
        <v>1099.68</v>
      </c>
      <c r="F3970" s="28">
        <v>267.44</v>
      </c>
      <c r="G3970" s="28">
        <v>1367.12</v>
      </c>
      <c r="H3970" s="2">
        <v>9</v>
      </c>
    </row>
    <row r="3971" spans="1:8" ht="15" x14ac:dyDescent="0.2">
      <c r="A3971" s="25" t="s">
        <v>7961</v>
      </c>
      <c r="B3971" s="25"/>
      <c r="C3971" s="26" t="s">
        <v>7962</v>
      </c>
      <c r="D3971" s="27" t="s">
        <v>21</v>
      </c>
      <c r="E3971" s="28">
        <v>2283.0500000000002</v>
      </c>
      <c r="F3971" s="28">
        <v>356.58</v>
      </c>
      <c r="G3971" s="28">
        <v>2639.63</v>
      </c>
      <c r="H3971" s="2">
        <v>9</v>
      </c>
    </row>
    <row r="3972" spans="1:8" ht="15" x14ac:dyDescent="0.2">
      <c r="A3972" s="25" t="s">
        <v>7963</v>
      </c>
      <c r="B3972" s="25"/>
      <c r="C3972" s="26" t="s">
        <v>7964</v>
      </c>
      <c r="D3972" s="27" t="s">
        <v>21</v>
      </c>
      <c r="E3972" s="28">
        <v>119.5</v>
      </c>
      <c r="F3972" s="28">
        <v>118.86</v>
      </c>
      <c r="G3972" s="28">
        <v>238.36</v>
      </c>
      <c r="H3972" s="2">
        <v>9</v>
      </c>
    </row>
    <row r="3973" spans="1:8" ht="15" x14ac:dyDescent="0.2">
      <c r="A3973" s="25" t="s">
        <v>7965</v>
      </c>
      <c r="B3973" s="25"/>
      <c r="C3973" s="26" t="s">
        <v>7966</v>
      </c>
      <c r="D3973" s="27" t="s">
        <v>21</v>
      </c>
      <c r="E3973" s="28">
        <v>128.16</v>
      </c>
      <c r="F3973" s="28">
        <v>118.86</v>
      </c>
      <c r="G3973" s="28">
        <v>247.02</v>
      </c>
      <c r="H3973" s="2">
        <v>9</v>
      </c>
    </row>
    <row r="3974" spans="1:8" ht="15" x14ac:dyDescent="0.2">
      <c r="A3974" s="25" t="s">
        <v>7967</v>
      </c>
      <c r="B3974" s="25"/>
      <c r="C3974" s="26" t="s">
        <v>7968</v>
      </c>
      <c r="D3974" s="27" t="s">
        <v>21</v>
      </c>
      <c r="E3974" s="28">
        <v>222.96</v>
      </c>
      <c r="F3974" s="28">
        <v>148.58000000000001</v>
      </c>
      <c r="G3974" s="28">
        <v>371.54</v>
      </c>
      <c r="H3974" s="2">
        <v>9</v>
      </c>
    </row>
    <row r="3975" spans="1:8" ht="15" x14ac:dyDescent="0.2">
      <c r="A3975" s="25" t="s">
        <v>7969</v>
      </c>
      <c r="B3975" s="25"/>
      <c r="C3975" s="26" t="s">
        <v>7970</v>
      </c>
      <c r="D3975" s="27" t="s">
        <v>21</v>
      </c>
      <c r="E3975" s="28">
        <v>445.92</v>
      </c>
      <c r="F3975" s="28">
        <v>178.29</v>
      </c>
      <c r="G3975" s="28">
        <v>624.21</v>
      </c>
      <c r="H3975" s="2">
        <v>9</v>
      </c>
    </row>
    <row r="3976" spans="1:8" ht="15" x14ac:dyDescent="0.2">
      <c r="A3976" s="25" t="s">
        <v>7971</v>
      </c>
      <c r="B3976" s="25"/>
      <c r="C3976" s="26" t="s">
        <v>7972</v>
      </c>
      <c r="D3976" s="27"/>
      <c r="E3976" s="28"/>
      <c r="F3976" s="28"/>
      <c r="G3976" s="28"/>
      <c r="H3976" s="2">
        <v>5</v>
      </c>
    </row>
    <row r="3977" spans="1:8" ht="15" x14ac:dyDescent="0.2">
      <c r="A3977" s="25" t="s">
        <v>7973</v>
      </c>
      <c r="B3977" s="25"/>
      <c r="C3977" s="26" t="s">
        <v>7974</v>
      </c>
      <c r="D3977" s="27" t="s">
        <v>21</v>
      </c>
      <c r="E3977" s="28">
        <v>247.86</v>
      </c>
      <c r="F3977" s="28">
        <v>199.92</v>
      </c>
      <c r="G3977" s="28">
        <v>447.78</v>
      </c>
      <c r="H3977" s="2">
        <v>9</v>
      </c>
    </row>
    <row r="3978" spans="1:8" ht="30" x14ac:dyDescent="0.2">
      <c r="A3978" s="25" t="s">
        <v>7975</v>
      </c>
      <c r="B3978" s="25"/>
      <c r="C3978" s="26" t="s">
        <v>7976</v>
      </c>
      <c r="D3978" s="27" t="s">
        <v>21</v>
      </c>
      <c r="E3978" s="28">
        <v>62.01</v>
      </c>
      <c r="F3978" s="28">
        <v>14.59</v>
      </c>
      <c r="G3978" s="28">
        <v>76.599999999999994</v>
      </c>
      <c r="H3978" s="2">
        <v>9</v>
      </c>
    </row>
    <row r="3979" spans="1:8" ht="30" x14ac:dyDescent="0.2">
      <c r="A3979" s="25" t="s">
        <v>7977</v>
      </c>
      <c r="B3979" s="25"/>
      <c r="C3979" s="26" t="s">
        <v>7978</v>
      </c>
      <c r="D3979" s="27" t="s">
        <v>21</v>
      </c>
      <c r="E3979" s="28">
        <v>639.05999999999995</v>
      </c>
      <c r="F3979" s="28">
        <v>29.17</v>
      </c>
      <c r="G3979" s="28">
        <v>668.23</v>
      </c>
      <c r="H3979" s="2">
        <v>9</v>
      </c>
    </row>
    <row r="3980" spans="1:8" ht="30" x14ac:dyDescent="0.2">
      <c r="A3980" s="25" t="s">
        <v>7979</v>
      </c>
      <c r="B3980" s="25"/>
      <c r="C3980" s="26" t="s">
        <v>7980</v>
      </c>
      <c r="D3980" s="27" t="s">
        <v>21</v>
      </c>
      <c r="E3980" s="28">
        <v>34.049999999999997</v>
      </c>
      <c r="F3980" s="28">
        <v>29.03</v>
      </c>
      <c r="G3980" s="28">
        <v>63.08</v>
      </c>
      <c r="H3980" s="2">
        <v>9</v>
      </c>
    </row>
    <row r="3981" spans="1:8" ht="30" x14ac:dyDescent="0.2">
      <c r="A3981" s="25" t="s">
        <v>7981</v>
      </c>
      <c r="B3981" s="25"/>
      <c r="C3981" s="26" t="s">
        <v>7982</v>
      </c>
      <c r="D3981" s="27"/>
      <c r="E3981" s="28"/>
      <c r="F3981" s="28"/>
      <c r="G3981" s="28"/>
      <c r="H3981" s="2">
        <v>2</v>
      </c>
    </row>
    <row r="3982" spans="1:8" ht="30" x14ac:dyDescent="0.2">
      <c r="A3982" s="25" t="s">
        <v>7983</v>
      </c>
      <c r="B3982" s="25"/>
      <c r="C3982" s="26" t="s">
        <v>7984</v>
      </c>
      <c r="D3982" s="27"/>
      <c r="E3982" s="28"/>
      <c r="F3982" s="28"/>
      <c r="G3982" s="28"/>
      <c r="H3982" s="2">
        <v>5</v>
      </c>
    </row>
    <row r="3983" spans="1:8" ht="30" x14ac:dyDescent="0.2">
      <c r="A3983" s="25" t="s">
        <v>7985</v>
      </c>
      <c r="B3983" s="25"/>
      <c r="C3983" s="26" t="s">
        <v>7986</v>
      </c>
      <c r="D3983" s="27" t="s">
        <v>21</v>
      </c>
      <c r="E3983" s="28">
        <v>72.959999999999994</v>
      </c>
      <c r="F3983" s="28"/>
      <c r="G3983" s="28">
        <v>72.959999999999994</v>
      </c>
      <c r="H3983" s="2">
        <v>9</v>
      </c>
    </row>
    <row r="3984" spans="1:8" ht="30" x14ac:dyDescent="0.2">
      <c r="A3984" s="25" t="s">
        <v>7987</v>
      </c>
      <c r="B3984" s="25"/>
      <c r="C3984" s="26" t="s">
        <v>7988</v>
      </c>
      <c r="D3984" s="27" t="s">
        <v>21</v>
      </c>
      <c r="E3984" s="28">
        <v>389.05</v>
      </c>
      <c r="F3984" s="28">
        <v>52.27</v>
      </c>
      <c r="G3984" s="28">
        <v>441.32</v>
      </c>
      <c r="H3984" s="2">
        <v>9</v>
      </c>
    </row>
    <row r="3985" spans="1:8" ht="30" x14ac:dyDescent="0.2">
      <c r="A3985" s="25" t="s">
        <v>7989</v>
      </c>
      <c r="B3985" s="25"/>
      <c r="C3985" s="26" t="s">
        <v>7990</v>
      </c>
      <c r="D3985" s="27" t="s">
        <v>21</v>
      </c>
      <c r="E3985" s="28">
        <v>815.96</v>
      </c>
      <c r="F3985" s="28">
        <v>111.16</v>
      </c>
      <c r="G3985" s="28">
        <v>927.12</v>
      </c>
      <c r="H3985" s="2">
        <v>9</v>
      </c>
    </row>
    <row r="3986" spans="1:8" ht="15" x14ac:dyDescent="0.2">
      <c r="A3986" s="25" t="s">
        <v>7991</v>
      </c>
      <c r="B3986" s="25"/>
      <c r="C3986" s="26" t="s">
        <v>7992</v>
      </c>
      <c r="D3986" s="27" t="s">
        <v>21</v>
      </c>
      <c r="E3986" s="28">
        <v>1568.49</v>
      </c>
      <c r="F3986" s="28">
        <v>5.83</v>
      </c>
      <c r="G3986" s="28">
        <v>1574.32</v>
      </c>
      <c r="H3986" s="2">
        <v>9</v>
      </c>
    </row>
    <row r="3987" spans="1:8" ht="45" x14ac:dyDescent="0.2">
      <c r="A3987" s="25" t="s">
        <v>7993</v>
      </c>
      <c r="B3987" s="25"/>
      <c r="C3987" s="26" t="s">
        <v>7994</v>
      </c>
      <c r="D3987" s="27" t="s">
        <v>21</v>
      </c>
      <c r="E3987" s="28">
        <v>173.2</v>
      </c>
      <c r="F3987" s="28">
        <v>16.59</v>
      </c>
      <c r="G3987" s="28">
        <v>189.79</v>
      </c>
      <c r="H3987" s="2">
        <v>9</v>
      </c>
    </row>
    <row r="3988" spans="1:8" ht="15" x14ac:dyDescent="0.2">
      <c r="A3988" s="25" t="s">
        <v>7995</v>
      </c>
      <c r="B3988" s="25"/>
      <c r="C3988" s="26" t="s">
        <v>7996</v>
      </c>
      <c r="D3988" s="27" t="s">
        <v>21</v>
      </c>
      <c r="E3988" s="28">
        <v>35.380000000000003</v>
      </c>
      <c r="F3988" s="28">
        <v>6.22</v>
      </c>
      <c r="G3988" s="28">
        <v>41.6</v>
      </c>
      <c r="H3988" s="2">
        <v>9</v>
      </c>
    </row>
    <row r="3989" spans="1:8" ht="15" x14ac:dyDescent="0.2">
      <c r="A3989" s="25" t="s">
        <v>7997</v>
      </c>
      <c r="B3989" s="25"/>
      <c r="C3989" s="26" t="s">
        <v>7998</v>
      </c>
      <c r="D3989" s="27" t="s">
        <v>21</v>
      </c>
      <c r="E3989" s="28">
        <v>164.93</v>
      </c>
      <c r="F3989" s="28">
        <v>6.22</v>
      </c>
      <c r="G3989" s="28">
        <v>171.15</v>
      </c>
      <c r="H3989" s="2">
        <v>9</v>
      </c>
    </row>
    <row r="3990" spans="1:8" ht="30" x14ac:dyDescent="0.2">
      <c r="A3990" s="25" t="s">
        <v>7999</v>
      </c>
      <c r="B3990" s="25"/>
      <c r="C3990" s="26" t="s">
        <v>8000</v>
      </c>
      <c r="D3990" s="27" t="s">
        <v>334</v>
      </c>
      <c r="E3990" s="28">
        <v>7026.87</v>
      </c>
      <c r="F3990" s="28"/>
      <c r="G3990" s="28">
        <v>7026.87</v>
      </c>
      <c r="H3990" s="2">
        <v>9</v>
      </c>
    </row>
    <row r="3991" spans="1:8" ht="30" x14ac:dyDescent="0.2">
      <c r="A3991" s="25" t="s">
        <v>8001</v>
      </c>
      <c r="B3991" s="25"/>
      <c r="C3991" s="26" t="s">
        <v>8002</v>
      </c>
      <c r="D3991" s="27" t="s">
        <v>334</v>
      </c>
      <c r="E3991" s="28">
        <v>24577.26</v>
      </c>
      <c r="F3991" s="28"/>
      <c r="G3991" s="28">
        <v>24577.26</v>
      </c>
      <c r="H3991" s="2">
        <v>9</v>
      </c>
    </row>
    <row r="3992" spans="1:8" ht="45" x14ac:dyDescent="0.2">
      <c r="A3992" s="25" t="s">
        <v>8003</v>
      </c>
      <c r="B3992" s="25"/>
      <c r="C3992" s="26" t="s">
        <v>8004</v>
      </c>
      <c r="D3992" s="27" t="s">
        <v>334</v>
      </c>
      <c r="E3992" s="28">
        <v>70754.7</v>
      </c>
      <c r="F3992" s="28"/>
      <c r="G3992" s="28">
        <v>70754.7</v>
      </c>
      <c r="H3992" s="2">
        <v>9</v>
      </c>
    </row>
    <row r="3993" spans="1:8" ht="15" x14ac:dyDescent="0.2">
      <c r="A3993" s="25" t="s">
        <v>8005</v>
      </c>
      <c r="B3993" s="25"/>
      <c r="C3993" s="26" t="s">
        <v>8006</v>
      </c>
      <c r="D3993" s="27"/>
      <c r="E3993" s="28"/>
      <c r="F3993" s="28"/>
      <c r="G3993" s="28"/>
      <c r="H3993" s="2">
        <v>5</v>
      </c>
    </row>
    <row r="3994" spans="1:8" ht="30" x14ac:dyDescent="0.2">
      <c r="A3994" s="25" t="s">
        <v>8007</v>
      </c>
      <c r="B3994" s="25"/>
      <c r="C3994" s="26" t="s">
        <v>8008</v>
      </c>
      <c r="D3994" s="27" t="s">
        <v>21</v>
      </c>
      <c r="E3994" s="28">
        <v>9512.8799999999992</v>
      </c>
      <c r="F3994" s="28">
        <v>62.21</v>
      </c>
      <c r="G3994" s="28">
        <v>9575.09</v>
      </c>
      <c r="H3994" s="2">
        <v>9</v>
      </c>
    </row>
    <row r="3995" spans="1:8" ht="30" x14ac:dyDescent="0.2">
      <c r="A3995" s="25" t="s">
        <v>8009</v>
      </c>
      <c r="B3995" s="25"/>
      <c r="C3995" s="26" t="s">
        <v>8010</v>
      </c>
      <c r="D3995" s="27" t="s">
        <v>21</v>
      </c>
      <c r="E3995" s="28">
        <v>12618.53</v>
      </c>
      <c r="F3995" s="28">
        <v>62.21</v>
      </c>
      <c r="G3995" s="28">
        <v>12680.74</v>
      </c>
      <c r="H3995" s="2">
        <v>9</v>
      </c>
    </row>
    <row r="3996" spans="1:8" ht="30" x14ac:dyDescent="0.2">
      <c r="A3996" s="25" t="s">
        <v>8011</v>
      </c>
      <c r="B3996" s="25"/>
      <c r="C3996" s="26" t="s">
        <v>8012</v>
      </c>
      <c r="D3996" s="27" t="s">
        <v>21</v>
      </c>
      <c r="E3996" s="28">
        <v>37528.620000000003</v>
      </c>
      <c r="F3996" s="28">
        <v>62.21</v>
      </c>
      <c r="G3996" s="28">
        <v>37590.83</v>
      </c>
      <c r="H3996" s="2">
        <v>9</v>
      </c>
    </row>
    <row r="3997" spans="1:8" ht="15" x14ac:dyDescent="0.2">
      <c r="A3997" s="25" t="s">
        <v>8013</v>
      </c>
      <c r="B3997" s="25"/>
      <c r="C3997" s="26" t="s">
        <v>8014</v>
      </c>
      <c r="D3997" s="27"/>
      <c r="E3997" s="28"/>
      <c r="F3997" s="28"/>
      <c r="G3997" s="28"/>
      <c r="H3997" s="2">
        <v>5</v>
      </c>
    </row>
    <row r="3998" spans="1:8" ht="30" x14ac:dyDescent="0.2">
      <c r="A3998" s="25" t="s">
        <v>8015</v>
      </c>
      <c r="B3998" s="25"/>
      <c r="C3998" s="26" t="s">
        <v>8016</v>
      </c>
      <c r="D3998" s="27" t="s">
        <v>21</v>
      </c>
      <c r="E3998" s="28">
        <v>37262.080000000002</v>
      </c>
      <c r="F3998" s="28">
        <v>116.68</v>
      </c>
      <c r="G3998" s="28">
        <v>37378.76</v>
      </c>
      <c r="H3998" s="2">
        <v>9</v>
      </c>
    </row>
    <row r="3999" spans="1:8" ht="45" x14ac:dyDescent="0.2">
      <c r="A3999" s="25" t="s">
        <v>8017</v>
      </c>
      <c r="B3999" s="25"/>
      <c r="C3999" s="26" t="s">
        <v>8018</v>
      </c>
      <c r="D3999" s="27" t="s">
        <v>21</v>
      </c>
      <c r="E3999" s="28">
        <v>49492.84</v>
      </c>
      <c r="F3999" s="28">
        <v>116.68</v>
      </c>
      <c r="G3999" s="28">
        <v>49609.52</v>
      </c>
      <c r="H3999" s="2">
        <v>9</v>
      </c>
    </row>
    <row r="4000" spans="1:8" ht="45" x14ac:dyDescent="0.2">
      <c r="A4000" s="25" t="s">
        <v>8019</v>
      </c>
      <c r="B4000" s="25"/>
      <c r="C4000" s="26" t="s">
        <v>8020</v>
      </c>
      <c r="D4000" s="27" t="s">
        <v>21</v>
      </c>
      <c r="E4000" s="28">
        <v>49468.1</v>
      </c>
      <c r="F4000" s="28">
        <v>116.68</v>
      </c>
      <c r="G4000" s="28">
        <v>49584.78</v>
      </c>
      <c r="H4000" s="2">
        <v>9</v>
      </c>
    </row>
    <row r="4001" spans="1:8" ht="30" x14ac:dyDescent="0.2">
      <c r="A4001" s="25" t="s">
        <v>8021</v>
      </c>
      <c r="B4001" s="25"/>
      <c r="C4001" s="26" t="s">
        <v>8022</v>
      </c>
      <c r="D4001" s="27" t="s">
        <v>21</v>
      </c>
      <c r="E4001" s="28">
        <v>5430.47</v>
      </c>
      <c r="F4001" s="28">
        <v>82.94</v>
      </c>
      <c r="G4001" s="28">
        <v>5513.41</v>
      </c>
      <c r="H4001" s="2">
        <v>9</v>
      </c>
    </row>
    <row r="4002" spans="1:8" ht="45" x14ac:dyDescent="0.2">
      <c r="A4002" s="25" t="s">
        <v>8023</v>
      </c>
      <c r="B4002" s="25"/>
      <c r="C4002" s="26" t="s">
        <v>8024</v>
      </c>
      <c r="D4002" s="27" t="s">
        <v>21</v>
      </c>
      <c r="E4002" s="28">
        <v>13596.1</v>
      </c>
      <c r="F4002" s="28">
        <v>116.68</v>
      </c>
      <c r="G4002" s="28">
        <v>13712.78</v>
      </c>
      <c r="H4002" s="2">
        <v>9</v>
      </c>
    </row>
    <row r="4003" spans="1:8" ht="30" x14ac:dyDescent="0.2">
      <c r="A4003" s="25" t="s">
        <v>8025</v>
      </c>
      <c r="B4003" s="25"/>
      <c r="C4003" s="26" t="s">
        <v>8026</v>
      </c>
      <c r="D4003" s="27" t="s">
        <v>21</v>
      </c>
      <c r="E4003" s="28">
        <v>20532.41</v>
      </c>
      <c r="F4003" s="28">
        <v>82.94</v>
      </c>
      <c r="G4003" s="28">
        <v>20615.349999999999</v>
      </c>
      <c r="H4003" s="2">
        <v>9</v>
      </c>
    </row>
    <row r="4004" spans="1:8" ht="30" x14ac:dyDescent="0.2">
      <c r="A4004" s="25" t="s">
        <v>8027</v>
      </c>
      <c r="B4004" s="25"/>
      <c r="C4004" s="26" t="s">
        <v>8028</v>
      </c>
      <c r="D4004" s="27" t="s">
        <v>21</v>
      </c>
      <c r="E4004" s="28">
        <v>775.91</v>
      </c>
      <c r="F4004" s="28">
        <v>41.47</v>
      </c>
      <c r="G4004" s="28">
        <v>817.38</v>
      </c>
      <c r="H4004" s="2">
        <v>9</v>
      </c>
    </row>
    <row r="4005" spans="1:8" ht="45" x14ac:dyDescent="0.2">
      <c r="A4005" s="25" t="s">
        <v>8029</v>
      </c>
      <c r="B4005" s="25"/>
      <c r="C4005" s="26" t="s">
        <v>8030</v>
      </c>
      <c r="D4005" s="27" t="s">
        <v>21</v>
      </c>
      <c r="E4005" s="28">
        <v>43515.13</v>
      </c>
      <c r="F4005" s="28">
        <v>116.68</v>
      </c>
      <c r="G4005" s="28">
        <v>43631.81</v>
      </c>
      <c r="H4005" s="2">
        <v>9</v>
      </c>
    </row>
    <row r="4006" spans="1:8" ht="30" x14ac:dyDescent="0.2">
      <c r="A4006" s="25" t="s">
        <v>8031</v>
      </c>
      <c r="B4006" s="25"/>
      <c r="C4006" s="26" t="s">
        <v>8032</v>
      </c>
      <c r="D4006" s="27" t="s">
        <v>21</v>
      </c>
      <c r="E4006" s="28">
        <v>58321.919999999998</v>
      </c>
      <c r="F4006" s="28">
        <v>116.68</v>
      </c>
      <c r="G4006" s="28">
        <v>58438.6</v>
      </c>
      <c r="H4006" s="2">
        <v>9</v>
      </c>
    </row>
    <row r="4007" spans="1:8" ht="30" x14ac:dyDescent="0.2">
      <c r="A4007" s="25" t="s">
        <v>8033</v>
      </c>
      <c r="B4007" s="25"/>
      <c r="C4007" s="26" t="s">
        <v>8034</v>
      </c>
      <c r="D4007" s="27" t="s">
        <v>21</v>
      </c>
      <c r="E4007" s="28">
        <v>125416.98</v>
      </c>
      <c r="F4007" s="28">
        <v>116.68</v>
      </c>
      <c r="G4007" s="28">
        <v>125533.66</v>
      </c>
      <c r="H4007" s="2">
        <v>9</v>
      </c>
    </row>
    <row r="4008" spans="1:8" ht="30" x14ac:dyDescent="0.2">
      <c r="A4008" s="25" t="s">
        <v>8035</v>
      </c>
      <c r="B4008" s="25"/>
      <c r="C4008" s="26" t="s">
        <v>8036</v>
      </c>
      <c r="D4008" s="27" t="s">
        <v>21</v>
      </c>
      <c r="E4008" s="28">
        <v>134294.56</v>
      </c>
      <c r="F4008" s="28">
        <v>116.68</v>
      </c>
      <c r="G4008" s="28">
        <v>134411.24</v>
      </c>
      <c r="H4008" s="2">
        <v>9</v>
      </c>
    </row>
    <row r="4009" spans="1:8" ht="30" x14ac:dyDescent="0.2">
      <c r="A4009" s="25" t="s">
        <v>8037</v>
      </c>
      <c r="B4009" s="25"/>
      <c r="C4009" s="26" t="s">
        <v>8038</v>
      </c>
      <c r="D4009" s="27" t="s">
        <v>21</v>
      </c>
      <c r="E4009" s="28">
        <v>55193.96</v>
      </c>
      <c r="F4009" s="28">
        <v>116.68</v>
      </c>
      <c r="G4009" s="28">
        <v>55310.64</v>
      </c>
      <c r="H4009" s="2">
        <v>9</v>
      </c>
    </row>
    <row r="4010" spans="1:8" ht="45" x14ac:dyDescent="0.2">
      <c r="A4010" s="25" t="s">
        <v>8039</v>
      </c>
      <c r="B4010" s="25"/>
      <c r="C4010" s="26" t="s">
        <v>8040</v>
      </c>
      <c r="D4010" s="27" t="s">
        <v>21</v>
      </c>
      <c r="E4010" s="28">
        <v>25681.95</v>
      </c>
      <c r="F4010" s="28">
        <v>116.68</v>
      </c>
      <c r="G4010" s="28">
        <v>25798.63</v>
      </c>
      <c r="H4010" s="2">
        <v>9</v>
      </c>
    </row>
    <row r="4011" spans="1:8" ht="45" x14ac:dyDescent="0.2">
      <c r="A4011" s="25" t="s">
        <v>8041</v>
      </c>
      <c r="B4011" s="25"/>
      <c r="C4011" s="26" t="s">
        <v>8042</v>
      </c>
      <c r="D4011" s="27" t="s">
        <v>21</v>
      </c>
      <c r="E4011" s="28">
        <v>36943.870000000003</v>
      </c>
      <c r="F4011" s="28">
        <v>116.68</v>
      </c>
      <c r="G4011" s="28">
        <v>37060.550000000003</v>
      </c>
      <c r="H4011" s="2">
        <v>9</v>
      </c>
    </row>
    <row r="4012" spans="1:8" ht="45" x14ac:dyDescent="0.2">
      <c r="A4012" s="25" t="s">
        <v>8043</v>
      </c>
      <c r="B4012" s="25"/>
      <c r="C4012" s="26" t="s">
        <v>8044</v>
      </c>
      <c r="D4012" s="27" t="s">
        <v>21</v>
      </c>
      <c r="E4012" s="28">
        <v>72907.56</v>
      </c>
      <c r="F4012" s="28">
        <v>116.68</v>
      </c>
      <c r="G4012" s="28">
        <v>73024.240000000005</v>
      </c>
      <c r="H4012" s="2">
        <v>9</v>
      </c>
    </row>
    <row r="4013" spans="1:8" ht="45" x14ac:dyDescent="0.2">
      <c r="A4013" s="25" t="s">
        <v>8045</v>
      </c>
      <c r="B4013" s="25"/>
      <c r="C4013" s="26" t="s">
        <v>8046</v>
      </c>
      <c r="D4013" s="27" t="s">
        <v>21</v>
      </c>
      <c r="E4013" s="28">
        <v>31421.439999999999</v>
      </c>
      <c r="F4013" s="28">
        <v>116.68</v>
      </c>
      <c r="G4013" s="28">
        <v>31538.12</v>
      </c>
      <c r="H4013" s="2">
        <v>9</v>
      </c>
    </row>
    <row r="4014" spans="1:8" ht="45" x14ac:dyDescent="0.2">
      <c r="A4014" s="25" t="s">
        <v>8047</v>
      </c>
      <c r="B4014" s="25"/>
      <c r="C4014" s="26" t="s">
        <v>8048</v>
      </c>
      <c r="D4014" s="27" t="s">
        <v>21</v>
      </c>
      <c r="E4014" s="28">
        <v>81718.17</v>
      </c>
      <c r="F4014" s="28">
        <v>116.68</v>
      </c>
      <c r="G4014" s="28">
        <v>81834.850000000006</v>
      </c>
      <c r="H4014" s="2">
        <v>9</v>
      </c>
    </row>
    <row r="4015" spans="1:8" ht="15" x14ac:dyDescent="0.2">
      <c r="A4015" s="25" t="s">
        <v>8049</v>
      </c>
      <c r="B4015" s="25"/>
      <c r="C4015" s="26" t="s">
        <v>8050</v>
      </c>
      <c r="D4015" s="27"/>
      <c r="E4015" s="28"/>
      <c r="F4015" s="28"/>
      <c r="G4015" s="28"/>
      <c r="H4015" s="2">
        <v>5</v>
      </c>
    </row>
    <row r="4016" spans="1:8" ht="15" x14ac:dyDescent="0.2">
      <c r="A4016" s="25" t="s">
        <v>8051</v>
      </c>
      <c r="B4016" s="25"/>
      <c r="C4016" s="26" t="s">
        <v>8052</v>
      </c>
      <c r="D4016" s="27" t="s">
        <v>21</v>
      </c>
      <c r="E4016" s="28">
        <v>785.02</v>
      </c>
      <c r="F4016" s="28">
        <v>47.55</v>
      </c>
      <c r="G4016" s="28">
        <v>832.57</v>
      </c>
      <c r="H4016" s="2">
        <v>9</v>
      </c>
    </row>
    <row r="4017" spans="1:8" ht="15" x14ac:dyDescent="0.2">
      <c r="A4017" s="25" t="s">
        <v>8053</v>
      </c>
      <c r="B4017" s="25"/>
      <c r="C4017" s="26" t="s">
        <v>8054</v>
      </c>
      <c r="D4017" s="27"/>
      <c r="E4017" s="28"/>
      <c r="F4017" s="28"/>
      <c r="G4017" s="28"/>
      <c r="H4017" s="2">
        <v>5</v>
      </c>
    </row>
    <row r="4018" spans="1:8" ht="30" x14ac:dyDescent="0.2">
      <c r="A4018" s="25" t="s">
        <v>8055</v>
      </c>
      <c r="B4018" s="25"/>
      <c r="C4018" s="26" t="s">
        <v>8056</v>
      </c>
      <c r="D4018" s="27" t="s">
        <v>21</v>
      </c>
      <c r="E4018" s="28">
        <v>50.71</v>
      </c>
      <c r="F4018" s="28">
        <v>8.2899999999999991</v>
      </c>
      <c r="G4018" s="28">
        <v>59</v>
      </c>
      <c r="H4018" s="2">
        <v>9</v>
      </c>
    </row>
    <row r="4019" spans="1:8" ht="15" x14ac:dyDescent="0.2">
      <c r="A4019" s="25" t="s">
        <v>8057</v>
      </c>
      <c r="B4019" s="25"/>
      <c r="C4019" s="26" t="s">
        <v>8058</v>
      </c>
      <c r="D4019" s="27" t="s">
        <v>21</v>
      </c>
      <c r="E4019" s="28">
        <v>836.3</v>
      </c>
      <c r="F4019" s="28">
        <v>33.18</v>
      </c>
      <c r="G4019" s="28">
        <v>869.48</v>
      </c>
      <c r="H4019" s="2">
        <v>9</v>
      </c>
    </row>
    <row r="4020" spans="1:8" ht="15" x14ac:dyDescent="0.2">
      <c r="A4020" s="25" t="s">
        <v>8059</v>
      </c>
      <c r="B4020" s="25"/>
      <c r="C4020" s="26" t="s">
        <v>8060</v>
      </c>
      <c r="D4020" s="27" t="s">
        <v>21</v>
      </c>
      <c r="E4020" s="28">
        <v>528.37</v>
      </c>
      <c r="F4020" s="28">
        <v>33.18</v>
      </c>
      <c r="G4020" s="28">
        <v>561.54999999999995</v>
      </c>
      <c r="H4020" s="2">
        <v>9</v>
      </c>
    </row>
    <row r="4021" spans="1:8" ht="30" x14ac:dyDescent="0.2">
      <c r="A4021" s="25" t="s">
        <v>8061</v>
      </c>
      <c r="B4021" s="25"/>
      <c r="C4021" s="26" t="s">
        <v>8062</v>
      </c>
      <c r="D4021" s="27" t="s">
        <v>21</v>
      </c>
      <c r="E4021" s="28">
        <v>153.76</v>
      </c>
      <c r="F4021" s="28">
        <v>8.2899999999999991</v>
      </c>
      <c r="G4021" s="28">
        <v>162.05000000000001</v>
      </c>
      <c r="H4021" s="2">
        <v>9</v>
      </c>
    </row>
    <row r="4022" spans="1:8" ht="30" x14ac:dyDescent="0.2">
      <c r="A4022" s="25" t="s">
        <v>8063</v>
      </c>
      <c r="B4022" s="25"/>
      <c r="C4022" s="26" t="s">
        <v>8064</v>
      </c>
      <c r="D4022" s="27" t="s">
        <v>21</v>
      </c>
      <c r="E4022" s="28">
        <v>1388.3</v>
      </c>
      <c r="F4022" s="28">
        <v>3.07</v>
      </c>
      <c r="G4022" s="28">
        <v>1391.37</v>
      </c>
      <c r="H4022" s="2">
        <v>9</v>
      </c>
    </row>
    <row r="4023" spans="1:8" ht="15" x14ac:dyDescent="0.2">
      <c r="A4023" s="25" t="s">
        <v>8065</v>
      </c>
      <c r="B4023" s="25"/>
      <c r="C4023" s="26" t="s">
        <v>8066</v>
      </c>
      <c r="D4023" s="27"/>
      <c r="E4023" s="28"/>
      <c r="F4023" s="28"/>
      <c r="G4023" s="28"/>
      <c r="H4023" s="2">
        <v>5</v>
      </c>
    </row>
    <row r="4024" spans="1:8" ht="30" x14ac:dyDescent="0.2">
      <c r="A4024" s="25" t="s">
        <v>8067</v>
      </c>
      <c r="B4024" s="25"/>
      <c r="C4024" s="26" t="s">
        <v>8068</v>
      </c>
      <c r="D4024" s="27" t="s">
        <v>21</v>
      </c>
      <c r="E4024" s="28">
        <v>457.5</v>
      </c>
      <c r="F4024" s="28">
        <v>19.02</v>
      </c>
      <c r="G4024" s="28">
        <v>476.52</v>
      </c>
      <c r="H4024" s="2">
        <v>9</v>
      </c>
    </row>
    <row r="4025" spans="1:8" ht="30" x14ac:dyDescent="0.2">
      <c r="A4025" s="25" t="s">
        <v>8069</v>
      </c>
      <c r="B4025" s="25"/>
      <c r="C4025" s="26" t="s">
        <v>8070</v>
      </c>
      <c r="D4025" s="27" t="s">
        <v>334</v>
      </c>
      <c r="E4025" s="28">
        <v>480.29</v>
      </c>
      <c r="F4025" s="28">
        <v>331.76</v>
      </c>
      <c r="G4025" s="28">
        <v>812.05</v>
      </c>
      <c r="H4025" s="2">
        <v>9</v>
      </c>
    </row>
    <row r="4026" spans="1:8" ht="15" x14ac:dyDescent="0.2">
      <c r="A4026" s="25" t="s">
        <v>8071</v>
      </c>
      <c r="B4026" s="25"/>
      <c r="C4026" s="26" t="s">
        <v>8072</v>
      </c>
      <c r="D4026" s="27"/>
      <c r="E4026" s="28"/>
      <c r="F4026" s="28"/>
      <c r="G4026" s="28"/>
      <c r="H4026" s="2">
        <v>5</v>
      </c>
    </row>
    <row r="4027" spans="1:8" ht="30" x14ac:dyDescent="0.2">
      <c r="A4027" s="25" t="s">
        <v>8073</v>
      </c>
      <c r="B4027" s="25"/>
      <c r="C4027" s="26" t="s">
        <v>8074</v>
      </c>
      <c r="D4027" s="27" t="s">
        <v>131</v>
      </c>
      <c r="E4027" s="28">
        <v>0.48</v>
      </c>
      <c r="F4027" s="28">
        <v>4.1500000000000004</v>
      </c>
      <c r="G4027" s="28">
        <v>4.63</v>
      </c>
      <c r="H4027" s="2">
        <v>9</v>
      </c>
    </row>
    <row r="4028" spans="1:8" ht="15" x14ac:dyDescent="0.2">
      <c r="A4028" s="25" t="s">
        <v>8075</v>
      </c>
      <c r="B4028" s="25"/>
      <c r="C4028" s="26" t="s">
        <v>8076</v>
      </c>
      <c r="D4028" s="27" t="s">
        <v>21</v>
      </c>
      <c r="E4028" s="28">
        <v>6.86</v>
      </c>
      <c r="F4028" s="28">
        <v>8.2899999999999991</v>
      </c>
      <c r="G4028" s="28">
        <v>15.15</v>
      </c>
      <c r="H4028" s="2">
        <v>9</v>
      </c>
    </row>
    <row r="4029" spans="1:8" ht="30" x14ac:dyDescent="0.2">
      <c r="A4029" s="25" t="s">
        <v>8077</v>
      </c>
      <c r="B4029" s="25"/>
      <c r="C4029" s="26" t="s">
        <v>8078</v>
      </c>
      <c r="D4029" s="27" t="s">
        <v>21</v>
      </c>
      <c r="E4029" s="28">
        <v>2.39</v>
      </c>
      <c r="F4029" s="28">
        <v>8.2899999999999991</v>
      </c>
      <c r="G4029" s="28">
        <v>10.68</v>
      </c>
      <c r="H4029" s="2">
        <v>9</v>
      </c>
    </row>
    <row r="4030" spans="1:8" ht="30" x14ac:dyDescent="0.2">
      <c r="A4030" s="25" t="s">
        <v>8079</v>
      </c>
      <c r="B4030" s="25"/>
      <c r="C4030" s="26" t="s">
        <v>8080</v>
      </c>
      <c r="D4030" s="27" t="s">
        <v>21</v>
      </c>
      <c r="E4030" s="28">
        <v>3.03</v>
      </c>
      <c r="F4030" s="28">
        <v>8.2899999999999991</v>
      </c>
      <c r="G4030" s="28">
        <v>11.32</v>
      </c>
      <c r="H4030" s="2">
        <v>9</v>
      </c>
    </row>
    <row r="4031" spans="1:8" ht="15" x14ac:dyDescent="0.2">
      <c r="A4031" s="25" t="s">
        <v>8081</v>
      </c>
      <c r="B4031" s="25"/>
      <c r="C4031" s="26" t="s">
        <v>8082</v>
      </c>
      <c r="D4031" s="27" t="s">
        <v>21</v>
      </c>
      <c r="E4031" s="28">
        <v>260.08999999999997</v>
      </c>
      <c r="F4031" s="28">
        <v>9.2100000000000009</v>
      </c>
      <c r="G4031" s="28">
        <v>269.3</v>
      </c>
      <c r="H4031" s="2">
        <v>9</v>
      </c>
    </row>
    <row r="4032" spans="1:8" ht="15" x14ac:dyDescent="0.2">
      <c r="A4032" s="25" t="s">
        <v>8083</v>
      </c>
      <c r="B4032" s="25"/>
      <c r="C4032" s="26" t="s">
        <v>8084</v>
      </c>
      <c r="D4032" s="27" t="s">
        <v>21</v>
      </c>
      <c r="E4032" s="28">
        <v>582.04999999999995</v>
      </c>
      <c r="F4032" s="28">
        <v>9.2100000000000009</v>
      </c>
      <c r="G4032" s="28">
        <v>591.26</v>
      </c>
      <c r="H4032" s="2">
        <v>9</v>
      </c>
    </row>
    <row r="4033" spans="1:8" ht="15" x14ac:dyDescent="0.2">
      <c r="A4033" s="25" t="s">
        <v>8085</v>
      </c>
      <c r="B4033" s="25"/>
      <c r="C4033" s="26" t="s">
        <v>8086</v>
      </c>
      <c r="D4033" s="27" t="s">
        <v>21</v>
      </c>
      <c r="E4033" s="28">
        <v>4.71</v>
      </c>
      <c r="F4033" s="28">
        <v>14.59</v>
      </c>
      <c r="G4033" s="28">
        <v>19.3</v>
      </c>
      <c r="H4033" s="2">
        <v>9</v>
      </c>
    </row>
    <row r="4034" spans="1:8" ht="30" x14ac:dyDescent="0.2">
      <c r="A4034" s="25" t="s">
        <v>8087</v>
      </c>
      <c r="B4034" s="25"/>
      <c r="C4034" s="26" t="s">
        <v>8088</v>
      </c>
      <c r="D4034" s="27" t="s">
        <v>21</v>
      </c>
      <c r="E4034" s="28">
        <v>20.48</v>
      </c>
      <c r="F4034" s="28">
        <v>14.59</v>
      </c>
      <c r="G4034" s="28">
        <v>35.07</v>
      </c>
      <c r="H4034" s="2">
        <v>9</v>
      </c>
    </row>
    <row r="4035" spans="1:8" ht="15" x14ac:dyDescent="0.2">
      <c r="A4035" s="25" t="s">
        <v>8089</v>
      </c>
      <c r="B4035" s="25"/>
      <c r="C4035" s="26" t="s">
        <v>8090</v>
      </c>
      <c r="D4035" s="27" t="s">
        <v>21</v>
      </c>
      <c r="E4035" s="28">
        <v>68.959999999999994</v>
      </c>
      <c r="F4035" s="28">
        <v>1.69</v>
      </c>
      <c r="G4035" s="28">
        <v>70.650000000000006</v>
      </c>
      <c r="H4035" s="2">
        <v>9</v>
      </c>
    </row>
    <row r="4036" spans="1:8" ht="30" x14ac:dyDescent="0.2">
      <c r="A4036" s="25" t="s">
        <v>8091</v>
      </c>
      <c r="B4036" s="25"/>
      <c r="C4036" s="26" t="s">
        <v>8092</v>
      </c>
      <c r="D4036" s="27" t="s">
        <v>21</v>
      </c>
      <c r="E4036" s="28">
        <v>190.06</v>
      </c>
      <c r="F4036" s="28">
        <v>9.51</v>
      </c>
      <c r="G4036" s="28">
        <v>199.57</v>
      </c>
      <c r="H4036" s="2">
        <v>9</v>
      </c>
    </row>
    <row r="4037" spans="1:8" ht="15" x14ac:dyDescent="0.2">
      <c r="A4037" s="25" t="s">
        <v>8093</v>
      </c>
      <c r="B4037" s="25"/>
      <c r="C4037" s="26" t="s">
        <v>8094</v>
      </c>
      <c r="D4037" s="27" t="s">
        <v>21</v>
      </c>
      <c r="E4037" s="28">
        <v>81.87</v>
      </c>
      <c r="F4037" s="28">
        <v>6.14</v>
      </c>
      <c r="G4037" s="28">
        <v>88.01</v>
      </c>
      <c r="H4037" s="2">
        <v>9</v>
      </c>
    </row>
    <row r="4038" spans="1:8" ht="15" x14ac:dyDescent="0.2">
      <c r="A4038" s="25" t="s">
        <v>8095</v>
      </c>
      <c r="B4038" s="25"/>
      <c r="C4038" s="26" t="s">
        <v>8096</v>
      </c>
      <c r="D4038" s="27" t="s">
        <v>21</v>
      </c>
      <c r="E4038" s="28">
        <v>106.56</v>
      </c>
      <c r="F4038" s="28">
        <v>6.14</v>
      </c>
      <c r="G4038" s="28">
        <v>112.7</v>
      </c>
      <c r="H4038" s="2">
        <v>9</v>
      </c>
    </row>
    <row r="4039" spans="1:8" ht="15" x14ac:dyDescent="0.2">
      <c r="A4039" s="25" t="s">
        <v>8097</v>
      </c>
      <c r="B4039" s="25"/>
      <c r="C4039" s="26" t="s">
        <v>8098</v>
      </c>
      <c r="D4039" s="27" t="s">
        <v>21</v>
      </c>
      <c r="E4039" s="28">
        <v>169.7</v>
      </c>
      <c r="F4039" s="28">
        <v>6.14</v>
      </c>
      <c r="G4039" s="28">
        <v>175.84</v>
      </c>
      <c r="H4039" s="2">
        <v>9</v>
      </c>
    </row>
    <row r="4040" spans="1:8" ht="15" x14ac:dyDescent="0.2">
      <c r="A4040" s="25" t="s">
        <v>8099</v>
      </c>
      <c r="B4040" s="25"/>
      <c r="C4040" s="26" t="s">
        <v>8100</v>
      </c>
      <c r="D4040" s="27" t="s">
        <v>21</v>
      </c>
      <c r="E4040" s="28">
        <v>91.54</v>
      </c>
      <c r="F4040" s="28">
        <v>1.69</v>
      </c>
      <c r="G4040" s="28">
        <v>93.23</v>
      </c>
      <c r="H4040" s="2">
        <v>9</v>
      </c>
    </row>
    <row r="4041" spans="1:8" ht="15" x14ac:dyDescent="0.2">
      <c r="A4041" s="25" t="s">
        <v>8101</v>
      </c>
      <c r="B4041" s="25"/>
      <c r="C4041" s="26" t="s">
        <v>8102</v>
      </c>
      <c r="D4041" s="27" t="s">
        <v>21</v>
      </c>
      <c r="E4041" s="28">
        <v>95.3</v>
      </c>
      <c r="F4041" s="28">
        <v>1.69</v>
      </c>
      <c r="G4041" s="28">
        <v>96.99</v>
      </c>
      <c r="H4041" s="2">
        <v>9</v>
      </c>
    </row>
    <row r="4042" spans="1:8" ht="15" x14ac:dyDescent="0.2">
      <c r="A4042" s="25" t="s">
        <v>8103</v>
      </c>
      <c r="B4042" s="25"/>
      <c r="C4042" s="26" t="s">
        <v>8104</v>
      </c>
      <c r="D4042" s="27" t="s">
        <v>21</v>
      </c>
      <c r="E4042" s="28">
        <v>10.3</v>
      </c>
      <c r="F4042" s="28">
        <v>3.37</v>
      </c>
      <c r="G4042" s="28">
        <v>13.67</v>
      </c>
      <c r="H4042" s="2">
        <v>9</v>
      </c>
    </row>
    <row r="4043" spans="1:8" ht="15" x14ac:dyDescent="0.2">
      <c r="A4043" s="25" t="s">
        <v>8105</v>
      </c>
      <c r="B4043" s="25"/>
      <c r="C4043" s="26" t="s">
        <v>8106</v>
      </c>
      <c r="D4043" s="27" t="s">
        <v>21</v>
      </c>
      <c r="E4043" s="28">
        <v>12.35</v>
      </c>
      <c r="F4043" s="28">
        <v>3.37</v>
      </c>
      <c r="G4043" s="28">
        <v>15.72</v>
      </c>
      <c r="H4043" s="2">
        <v>9</v>
      </c>
    </row>
    <row r="4044" spans="1:8" ht="30" x14ac:dyDescent="0.2">
      <c r="A4044" s="25" t="s">
        <v>8107</v>
      </c>
      <c r="B4044" s="25"/>
      <c r="C4044" s="26" t="s">
        <v>8108</v>
      </c>
      <c r="D4044" s="27" t="s">
        <v>21</v>
      </c>
      <c r="E4044" s="28">
        <v>19.27</v>
      </c>
      <c r="F4044" s="28">
        <v>15.69</v>
      </c>
      <c r="G4044" s="28">
        <v>34.96</v>
      </c>
      <c r="H4044" s="2">
        <v>9</v>
      </c>
    </row>
    <row r="4045" spans="1:8" ht="15" x14ac:dyDescent="0.2">
      <c r="A4045" s="25" t="s">
        <v>8109</v>
      </c>
      <c r="B4045" s="25"/>
      <c r="C4045" s="26" t="s">
        <v>8110</v>
      </c>
      <c r="D4045" s="27" t="s">
        <v>21</v>
      </c>
      <c r="E4045" s="28">
        <v>8.33</v>
      </c>
      <c r="F4045" s="28">
        <v>9.51</v>
      </c>
      <c r="G4045" s="28">
        <v>17.84</v>
      </c>
      <c r="H4045" s="2">
        <v>9</v>
      </c>
    </row>
    <row r="4046" spans="1:8" ht="15" x14ac:dyDescent="0.2">
      <c r="A4046" s="25" t="s">
        <v>8111</v>
      </c>
      <c r="B4046" s="25"/>
      <c r="C4046" s="26" t="s">
        <v>8112</v>
      </c>
      <c r="D4046" s="27" t="s">
        <v>21</v>
      </c>
      <c r="E4046" s="28">
        <v>12.95</v>
      </c>
      <c r="F4046" s="28">
        <v>9.51</v>
      </c>
      <c r="G4046" s="28">
        <v>22.46</v>
      </c>
      <c r="H4046" s="2">
        <v>9</v>
      </c>
    </row>
    <row r="4047" spans="1:8" ht="30" x14ac:dyDescent="0.2">
      <c r="A4047" s="25" t="s">
        <v>8113</v>
      </c>
      <c r="B4047" s="25"/>
      <c r="C4047" s="26" t="s">
        <v>8114</v>
      </c>
      <c r="D4047" s="27" t="s">
        <v>21</v>
      </c>
      <c r="E4047" s="28">
        <v>13.03</v>
      </c>
      <c r="F4047" s="28">
        <v>9.51</v>
      </c>
      <c r="G4047" s="28">
        <v>22.54</v>
      </c>
      <c r="H4047" s="2">
        <v>9</v>
      </c>
    </row>
    <row r="4048" spans="1:8" ht="30" x14ac:dyDescent="0.2">
      <c r="A4048" s="25" t="s">
        <v>8115</v>
      </c>
      <c r="B4048" s="25"/>
      <c r="C4048" s="26" t="s">
        <v>8116</v>
      </c>
      <c r="D4048" s="27" t="s">
        <v>21</v>
      </c>
      <c r="E4048" s="28">
        <v>34.36</v>
      </c>
      <c r="F4048" s="28">
        <v>16.11</v>
      </c>
      <c r="G4048" s="28">
        <v>50.47</v>
      </c>
      <c r="H4048" s="2">
        <v>9</v>
      </c>
    </row>
    <row r="4049" spans="1:8" ht="15" x14ac:dyDescent="0.2">
      <c r="A4049" s="25" t="s">
        <v>8117</v>
      </c>
      <c r="B4049" s="25"/>
      <c r="C4049" s="26" t="s">
        <v>8118</v>
      </c>
      <c r="D4049" s="27" t="s">
        <v>21</v>
      </c>
      <c r="E4049" s="28">
        <v>11.06</v>
      </c>
      <c r="F4049" s="28">
        <v>8.2899999999999991</v>
      </c>
      <c r="G4049" s="28">
        <v>19.350000000000001</v>
      </c>
      <c r="H4049" s="2">
        <v>9</v>
      </c>
    </row>
    <row r="4050" spans="1:8" ht="30" x14ac:dyDescent="0.2">
      <c r="A4050" s="25" t="s">
        <v>8119</v>
      </c>
      <c r="B4050" s="25"/>
      <c r="C4050" s="26" t="s">
        <v>8120</v>
      </c>
      <c r="D4050" s="27" t="s">
        <v>21</v>
      </c>
      <c r="E4050" s="28">
        <v>149.59</v>
      </c>
      <c r="F4050" s="28">
        <v>29.17</v>
      </c>
      <c r="G4050" s="28">
        <v>178.76</v>
      </c>
      <c r="H4050" s="2">
        <v>9</v>
      </c>
    </row>
    <row r="4051" spans="1:8" ht="15" x14ac:dyDescent="0.2">
      <c r="A4051" s="25" t="s">
        <v>8121</v>
      </c>
      <c r="B4051" s="25"/>
      <c r="C4051" s="26" t="s">
        <v>8122</v>
      </c>
      <c r="D4051" s="27"/>
      <c r="E4051" s="28"/>
      <c r="F4051" s="28"/>
      <c r="G4051" s="28"/>
      <c r="H4051" s="2">
        <v>2</v>
      </c>
    </row>
    <row r="4052" spans="1:8" ht="15" x14ac:dyDescent="0.2">
      <c r="A4052" s="25" t="s">
        <v>8123</v>
      </c>
      <c r="B4052" s="25"/>
      <c r="C4052" s="26" t="s">
        <v>8124</v>
      </c>
      <c r="D4052" s="27"/>
      <c r="E4052" s="28"/>
      <c r="F4052" s="28"/>
      <c r="G4052" s="28"/>
      <c r="H4052" s="2">
        <v>5</v>
      </c>
    </row>
    <row r="4053" spans="1:8" ht="30" x14ac:dyDescent="0.2">
      <c r="A4053" s="25" t="s">
        <v>8125</v>
      </c>
      <c r="B4053" s="25"/>
      <c r="C4053" s="26" t="s">
        <v>8126</v>
      </c>
      <c r="D4053" s="27" t="s">
        <v>73</v>
      </c>
      <c r="E4053" s="28">
        <v>293.13</v>
      </c>
      <c r="F4053" s="28">
        <v>2.83</v>
      </c>
      <c r="G4053" s="28">
        <v>295.95999999999998</v>
      </c>
      <c r="H4053" s="2">
        <v>9</v>
      </c>
    </row>
    <row r="4054" spans="1:8" ht="30" x14ac:dyDescent="0.2">
      <c r="A4054" s="25" t="s">
        <v>8127</v>
      </c>
      <c r="B4054" s="25"/>
      <c r="C4054" s="26" t="s">
        <v>8128</v>
      </c>
      <c r="D4054" s="27" t="s">
        <v>73</v>
      </c>
      <c r="E4054" s="28">
        <v>238.78</v>
      </c>
      <c r="F4054" s="28">
        <v>2.38</v>
      </c>
      <c r="G4054" s="28">
        <v>241.16</v>
      </c>
      <c r="H4054" s="2">
        <v>9</v>
      </c>
    </row>
    <row r="4055" spans="1:8" ht="30" x14ac:dyDescent="0.2">
      <c r="A4055" s="25" t="s">
        <v>8129</v>
      </c>
      <c r="B4055" s="25"/>
      <c r="C4055" s="26" t="s">
        <v>8130</v>
      </c>
      <c r="D4055" s="27" t="s">
        <v>73</v>
      </c>
      <c r="E4055" s="28">
        <v>239.59</v>
      </c>
      <c r="F4055" s="28">
        <v>2.4</v>
      </c>
      <c r="G4055" s="28">
        <v>241.99</v>
      </c>
      <c r="H4055" s="2">
        <v>9</v>
      </c>
    </row>
    <row r="4056" spans="1:8" ht="15" x14ac:dyDescent="0.2">
      <c r="A4056" s="25" t="s">
        <v>8131</v>
      </c>
      <c r="B4056" s="25"/>
      <c r="C4056" s="26" t="s">
        <v>8132</v>
      </c>
      <c r="D4056" s="27" t="s">
        <v>131</v>
      </c>
      <c r="E4056" s="28">
        <v>356.65</v>
      </c>
      <c r="F4056" s="28">
        <v>11.88</v>
      </c>
      <c r="G4056" s="28">
        <v>368.53</v>
      </c>
      <c r="H4056" s="2">
        <v>9</v>
      </c>
    </row>
    <row r="4057" spans="1:8" ht="15" x14ac:dyDescent="0.2">
      <c r="A4057" s="25" t="s">
        <v>8133</v>
      </c>
      <c r="B4057" s="25"/>
      <c r="C4057" s="26" t="s">
        <v>8134</v>
      </c>
      <c r="D4057" s="27"/>
      <c r="E4057" s="28"/>
      <c r="F4057" s="28"/>
      <c r="G4057" s="28"/>
      <c r="H4057" s="2">
        <v>5</v>
      </c>
    </row>
    <row r="4058" spans="1:8" ht="15" x14ac:dyDescent="0.2">
      <c r="A4058" s="25" t="s">
        <v>8135</v>
      </c>
      <c r="B4058" s="25"/>
      <c r="C4058" s="26" t="s">
        <v>8136</v>
      </c>
      <c r="D4058" s="27" t="s">
        <v>73</v>
      </c>
      <c r="E4058" s="28">
        <v>74.62</v>
      </c>
      <c r="F4058" s="28"/>
      <c r="G4058" s="28">
        <v>74.62</v>
      </c>
      <c r="H4058" s="2">
        <v>9</v>
      </c>
    </row>
    <row r="4059" spans="1:8" ht="15" x14ac:dyDescent="0.2">
      <c r="A4059" s="25" t="s">
        <v>8137</v>
      </c>
      <c r="B4059" s="25"/>
      <c r="C4059" s="26" t="s">
        <v>8138</v>
      </c>
      <c r="D4059" s="27" t="s">
        <v>73</v>
      </c>
      <c r="E4059" s="28">
        <v>38.979999999999997</v>
      </c>
      <c r="F4059" s="28"/>
      <c r="G4059" s="28">
        <v>38.979999999999997</v>
      </c>
      <c r="H4059" s="2">
        <v>9</v>
      </c>
    </row>
    <row r="4060" spans="1:8" ht="30" x14ac:dyDescent="0.2">
      <c r="A4060" s="25" t="s">
        <v>8139</v>
      </c>
      <c r="B4060" s="25"/>
      <c r="C4060" s="26" t="s">
        <v>8140</v>
      </c>
      <c r="D4060" s="27" t="s">
        <v>73</v>
      </c>
      <c r="E4060" s="28">
        <v>162.97999999999999</v>
      </c>
      <c r="F4060" s="28"/>
      <c r="G4060" s="28">
        <v>162.97999999999999</v>
      </c>
      <c r="H4060" s="2">
        <v>9</v>
      </c>
    </row>
    <row r="4061" spans="1:8" ht="45" x14ac:dyDescent="0.2">
      <c r="A4061" s="25" t="s">
        <v>8141</v>
      </c>
      <c r="B4061" s="25"/>
      <c r="C4061" s="26" t="s">
        <v>8142</v>
      </c>
      <c r="D4061" s="27" t="s">
        <v>73</v>
      </c>
      <c r="E4061" s="28">
        <v>203.73</v>
      </c>
      <c r="F4061" s="28"/>
      <c r="G4061" s="28">
        <v>203.73</v>
      </c>
      <c r="H4061" s="2">
        <v>9</v>
      </c>
    </row>
    <row r="4062" spans="1:8" ht="45" x14ac:dyDescent="0.2">
      <c r="A4062" s="25" t="s">
        <v>8143</v>
      </c>
      <c r="B4062" s="25"/>
      <c r="C4062" s="26" t="s">
        <v>8144</v>
      </c>
      <c r="D4062" s="27" t="s">
        <v>73</v>
      </c>
      <c r="E4062" s="28">
        <v>68.430000000000007</v>
      </c>
      <c r="F4062" s="28"/>
      <c r="G4062" s="28">
        <v>68.430000000000007</v>
      </c>
      <c r="H4062" s="2">
        <v>9</v>
      </c>
    </row>
    <row r="4063" spans="1:8" ht="45" x14ac:dyDescent="0.2">
      <c r="A4063" s="25" t="s">
        <v>8145</v>
      </c>
      <c r="B4063" s="25"/>
      <c r="C4063" s="26" t="s">
        <v>8146</v>
      </c>
      <c r="D4063" s="27" t="s">
        <v>73</v>
      </c>
      <c r="E4063" s="28">
        <v>107.03</v>
      </c>
      <c r="F4063" s="28"/>
      <c r="G4063" s="28">
        <v>107.03</v>
      </c>
      <c r="H4063" s="2">
        <v>9</v>
      </c>
    </row>
    <row r="4064" spans="1:8" ht="45" x14ac:dyDescent="0.2">
      <c r="A4064" s="25" t="s">
        <v>8147</v>
      </c>
      <c r="B4064" s="25"/>
      <c r="C4064" s="26" t="s">
        <v>8148</v>
      </c>
      <c r="D4064" s="27" t="s">
        <v>73</v>
      </c>
      <c r="E4064" s="28">
        <v>115.83</v>
      </c>
      <c r="F4064" s="28"/>
      <c r="G4064" s="28">
        <v>115.83</v>
      </c>
      <c r="H4064" s="2">
        <v>9</v>
      </c>
    </row>
    <row r="4065" spans="1:8" ht="30" x14ac:dyDescent="0.2">
      <c r="A4065" s="25" t="s">
        <v>8149</v>
      </c>
      <c r="B4065" s="25"/>
      <c r="C4065" s="26" t="s">
        <v>8150</v>
      </c>
      <c r="D4065" s="27" t="s">
        <v>73</v>
      </c>
      <c r="E4065" s="28">
        <v>193.26</v>
      </c>
      <c r="F4065" s="28"/>
      <c r="G4065" s="28">
        <v>193.26</v>
      </c>
      <c r="H4065" s="2">
        <v>9</v>
      </c>
    </row>
    <row r="4066" spans="1:8" ht="30" x14ac:dyDescent="0.2">
      <c r="A4066" s="25" t="s">
        <v>8151</v>
      </c>
      <c r="B4066" s="25"/>
      <c r="C4066" s="26" t="s">
        <v>8152</v>
      </c>
      <c r="D4066" s="27" t="s">
        <v>73</v>
      </c>
      <c r="E4066" s="28">
        <v>220.9</v>
      </c>
      <c r="F4066" s="28"/>
      <c r="G4066" s="28">
        <v>220.9</v>
      </c>
      <c r="H4066" s="2">
        <v>9</v>
      </c>
    </row>
    <row r="4067" spans="1:8" ht="30" x14ac:dyDescent="0.2">
      <c r="A4067" s="25" t="s">
        <v>8153</v>
      </c>
      <c r="B4067" s="25"/>
      <c r="C4067" s="26" t="s">
        <v>8154</v>
      </c>
      <c r="D4067" s="27" t="s">
        <v>73</v>
      </c>
      <c r="E4067" s="28">
        <v>33.89</v>
      </c>
      <c r="F4067" s="28"/>
      <c r="G4067" s="28">
        <v>33.89</v>
      </c>
      <c r="H4067" s="2">
        <v>9</v>
      </c>
    </row>
    <row r="4068" spans="1:8" ht="15" x14ac:dyDescent="0.2">
      <c r="A4068" s="25" t="s">
        <v>8155</v>
      </c>
      <c r="B4068" s="25"/>
      <c r="C4068" s="26" t="s">
        <v>8156</v>
      </c>
      <c r="D4068" s="27"/>
      <c r="E4068" s="28"/>
      <c r="F4068" s="28"/>
      <c r="G4068" s="28"/>
      <c r="H4068" s="2">
        <v>5</v>
      </c>
    </row>
    <row r="4069" spans="1:8" ht="45" x14ac:dyDescent="0.2">
      <c r="A4069" s="25" t="s">
        <v>8157</v>
      </c>
      <c r="B4069" s="25"/>
      <c r="C4069" s="26" t="s">
        <v>8158</v>
      </c>
      <c r="D4069" s="27" t="s">
        <v>73</v>
      </c>
      <c r="E4069" s="28">
        <v>958.29</v>
      </c>
      <c r="F4069" s="28">
        <v>21.46</v>
      </c>
      <c r="G4069" s="28">
        <v>979.75</v>
      </c>
      <c r="H4069" s="2">
        <v>9</v>
      </c>
    </row>
    <row r="4070" spans="1:8" ht="45" x14ac:dyDescent="0.2">
      <c r="A4070" s="25" t="s">
        <v>8159</v>
      </c>
      <c r="B4070" s="25"/>
      <c r="C4070" s="26" t="s">
        <v>8160</v>
      </c>
      <c r="D4070" s="27" t="s">
        <v>73</v>
      </c>
      <c r="E4070" s="28">
        <v>1010.63</v>
      </c>
      <c r="F4070" s="28">
        <v>21.46</v>
      </c>
      <c r="G4070" s="28">
        <v>1032.0899999999999</v>
      </c>
      <c r="H4070" s="2">
        <v>9</v>
      </c>
    </row>
    <row r="4071" spans="1:8" ht="45" x14ac:dyDescent="0.2">
      <c r="A4071" s="25" t="s">
        <v>8161</v>
      </c>
      <c r="B4071" s="25"/>
      <c r="C4071" s="26" t="s">
        <v>8162</v>
      </c>
      <c r="D4071" s="27" t="s">
        <v>73</v>
      </c>
      <c r="E4071" s="28">
        <v>1171.92</v>
      </c>
      <c r="F4071" s="28">
        <v>21.46</v>
      </c>
      <c r="G4071" s="28">
        <v>1193.3800000000001</v>
      </c>
      <c r="H4071" s="2">
        <v>9</v>
      </c>
    </row>
    <row r="4072" spans="1:8" ht="45" x14ac:dyDescent="0.2">
      <c r="A4072" s="25" t="s">
        <v>8163</v>
      </c>
      <c r="B4072" s="25"/>
      <c r="C4072" s="26" t="s">
        <v>8164</v>
      </c>
      <c r="D4072" s="27" t="s">
        <v>73</v>
      </c>
      <c r="E4072" s="28">
        <v>1236.97</v>
      </c>
      <c r="F4072" s="28">
        <v>21.46</v>
      </c>
      <c r="G4072" s="28">
        <v>1258.43</v>
      </c>
      <c r="H4072" s="2">
        <v>9</v>
      </c>
    </row>
    <row r="4073" spans="1:8" ht="45" x14ac:dyDescent="0.2">
      <c r="A4073" s="25" t="s">
        <v>8165</v>
      </c>
      <c r="B4073" s="25"/>
      <c r="C4073" s="26" t="s">
        <v>8166</v>
      </c>
      <c r="D4073" s="27" t="s">
        <v>73</v>
      </c>
      <c r="E4073" s="28">
        <v>1493.05</v>
      </c>
      <c r="F4073" s="28">
        <v>21.46</v>
      </c>
      <c r="G4073" s="28">
        <v>1514.51</v>
      </c>
      <c r="H4073" s="2">
        <v>9</v>
      </c>
    </row>
    <row r="4074" spans="1:8" ht="45" x14ac:dyDescent="0.2">
      <c r="A4074" s="25" t="s">
        <v>8167</v>
      </c>
      <c r="B4074" s="25"/>
      <c r="C4074" s="26" t="s">
        <v>8168</v>
      </c>
      <c r="D4074" s="27" t="s">
        <v>73</v>
      </c>
      <c r="E4074" s="28">
        <v>940.22</v>
      </c>
      <c r="F4074" s="28">
        <v>32.19</v>
      </c>
      <c r="G4074" s="28">
        <v>972.41</v>
      </c>
      <c r="H4074" s="2">
        <v>9</v>
      </c>
    </row>
    <row r="4075" spans="1:8" ht="45" x14ac:dyDescent="0.2">
      <c r="A4075" s="25" t="s">
        <v>8169</v>
      </c>
      <c r="B4075" s="25"/>
      <c r="C4075" s="26" t="s">
        <v>8170</v>
      </c>
      <c r="D4075" s="27" t="s">
        <v>73</v>
      </c>
      <c r="E4075" s="28">
        <v>1013.19</v>
      </c>
      <c r="F4075" s="28">
        <v>32.19</v>
      </c>
      <c r="G4075" s="28">
        <v>1045.3800000000001</v>
      </c>
      <c r="H4075" s="2">
        <v>9</v>
      </c>
    </row>
    <row r="4076" spans="1:8" ht="45" x14ac:dyDescent="0.2">
      <c r="A4076" s="25" t="s">
        <v>8171</v>
      </c>
      <c r="B4076" s="25"/>
      <c r="C4076" s="26" t="s">
        <v>8172</v>
      </c>
      <c r="D4076" s="27" t="s">
        <v>73</v>
      </c>
      <c r="E4076" s="28">
        <v>1225.0999999999999</v>
      </c>
      <c r="F4076" s="28">
        <v>32.19</v>
      </c>
      <c r="G4076" s="28">
        <v>1257.29</v>
      </c>
      <c r="H4076" s="2">
        <v>9</v>
      </c>
    </row>
    <row r="4077" spans="1:8" ht="15" x14ac:dyDescent="0.2">
      <c r="A4077" s="25" t="s">
        <v>8173</v>
      </c>
      <c r="B4077" s="25"/>
      <c r="C4077" s="26" t="s">
        <v>8174</v>
      </c>
      <c r="D4077" s="27"/>
      <c r="E4077" s="28"/>
      <c r="F4077" s="28"/>
      <c r="G4077" s="28"/>
      <c r="H4077" s="2">
        <v>5</v>
      </c>
    </row>
    <row r="4078" spans="1:8" ht="30" x14ac:dyDescent="0.2">
      <c r="A4078" s="25" t="s">
        <v>8175</v>
      </c>
      <c r="B4078" s="25"/>
      <c r="C4078" s="26" t="s">
        <v>8176</v>
      </c>
      <c r="D4078" s="27" t="s">
        <v>21</v>
      </c>
      <c r="E4078" s="28">
        <v>1262.0999999999999</v>
      </c>
      <c r="F4078" s="28">
        <v>93.71</v>
      </c>
      <c r="G4078" s="28">
        <v>1355.81</v>
      </c>
      <c r="H4078" s="2">
        <v>9</v>
      </c>
    </row>
    <row r="4079" spans="1:8" ht="30" x14ac:dyDescent="0.2">
      <c r="A4079" s="25" t="s">
        <v>8177</v>
      </c>
      <c r="B4079" s="25"/>
      <c r="C4079" s="26" t="s">
        <v>8178</v>
      </c>
      <c r="D4079" s="27" t="s">
        <v>21</v>
      </c>
      <c r="E4079" s="28">
        <v>2924.54</v>
      </c>
      <c r="F4079" s="28">
        <v>93.71</v>
      </c>
      <c r="G4079" s="28">
        <v>3018.25</v>
      </c>
      <c r="H4079" s="2">
        <v>9</v>
      </c>
    </row>
    <row r="4080" spans="1:8" ht="30" x14ac:dyDescent="0.2">
      <c r="A4080" s="25" t="s">
        <v>8179</v>
      </c>
      <c r="B4080" s="25"/>
      <c r="C4080" s="26" t="s">
        <v>8180</v>
      </c>
      <c r="D4080" s="27" t="s">
        <v>21</v>
      </c>
      <c r="E4080" s="28">
        <v>4395.01</v>
      </c>
      <c r="F4080" s="28">
        <v>160.28</v>
      </c>
      <c r="G4080" s="28">
        <v>4555.29</v>
      </c>
      <c r="H4080" s="2">
        <v>9</v>
      </c>
    </row>
    <row r="4081" spans="1:8" ht="30" x14ac:dyDescent="0.2">
      <c r="A4081" s="25" t="s">
        <v>8181</v>
      </c>
      <c r="B4081" s="25"/>
      <c r="C4081" s="26" t="s">
        <v>8182</v>
      </c>
      <c r="D4081" s="27" t="s">
        <v>21</v>
      </c>
      <c r="E4081" s="28">
        <v>3652.06</v>
      </c>
      <c r="F4081" s="28">
        <v>93.71</v>
      </c>
      <c r="G4081" s="28">
        <v>3745.77</v>
      </c>
      <c r="H4081" s="2">
        <v>9</v>
      </c>
    </row>
    <row r="4082" spans="1:8" ht="15" x14ac:dyDescent="0.2">
      <c r="A4082" s="25" t="s">
        <v>8183</v>
      </c>
      <c r="B4082" s="25"/>
      <c r="C4082" s="26" t="s">
        <v>8184</v>
      </c>
      <c r="D4082" s="27" t="s">
        <v>21</v>
      </c>
      <c r="E4082" s="28">
        <v>2224.48</v>
      </c>
      <c r="F4082" s="28">
        <v>58.34</v>
      </c>
      <c r="G4082" s="28">
        <v>2282.8200000000002</v>
      </c>
      <c r="H4082" s="2">
        <v>9</v>
      </c>
    </row>
    <row r="4083" spans="1:8" ht="30" x14ac:dyDescent="0.2">
      <c r="A4083" s="25" t="s">
        <v>8185</v>
      </c>
      <c r="B4083" s="25"/>
      <c r="C4083" s="26" t="s">
        <v>8186</v>
      </c>
      <c r="D4083" s="27" t="s">
        <v>21</v>
      </c>
      <c r="E4083" s="28">
        <v>2090.0100000000002</v>
      </c>
      <c r="F4083" s="28">
        <v>93.71</v>
      </c>
      <c r="G4083" s="28">
        <v>2183.7199999999998</v>
      </c>
      <c r="H4083" s="2">
        <v>9</v>
      </c>
    </row>
    <row r="4084" spans="1:8" ht="15" x14ac:dyDescent="0.2">
      <c r="A4084" s="25" t="s">
        <v>8187</v>
      </c>
      <c r="B4084" s="25"/>
      <c r="C4084" s="26" t="s">
        <v>8188</v>
      </c>
      <c r="D4084" s="27" t="s">
        <v>21</v>
      </c>
      <c r="E4084" s="28">
        <v>3145.88</v>
      </c>
      <c r="F4084" s="28">
        <v>93.71</v>
      </c>
      <c r="G4084" s="28">
        <v>3239.59</v>
      </c>
      <c r="H4084" s="2">
        <v>9</v>
      </c>
    </row>
    <row r="4085" spans="1:8" ht="15" x14ac:dyDescent="0.2">
      <c r="A4085" s="25" t="s">
        <v>8189</v>
      </c>
      <c r="B4085" s="25"/>
      <c r="C4085" s="26" t="s">
        <v>8190</v>
      </c>
      <c r="D4085" s="27"/>
      <c r="E4085" s="28"/>
      <c r="F4085" s="28"/>
      <c r="G4085" s="28"/>
      <c r="H4085" s="2">
        <v>5</v>
      </c>
    </row>
    <row r="4086" spans="1:8" ht="15" x14ac:dyDescent="0.2">
      <c r="A4086" s="25" t="s">
        <v>8191</v>
      </c>
      <c r="B4086" s="25"/>
      <c r="C4086" s="26" t="s">
        <v>8192</v>
      </c>
      <c r="D4086" s="27" t="s">
        <v>21</v>
      </c>
      <c r="E4086" s="28">
        <v>370.32</v>
      </c>
      <c r="F4086" s="28">
        <v>19.73</v>
      </c>
      <c r="G4086" s="28">
        <v>390.05</v>
      </c>
      <c r="H4086" s="2">
        <v>9</v>
      </c>
    </row>
    <row r="4087" spans="1:8" ht="15" x14ac:dyDescent="0.2">
      <c r="A4087" s="25" t="s">
        <v>8193</v>
      </c>
      <c r="B4087" s="25"/>
      <c r="C4087" s="26" t="s">
        <v>8194</v>
      </c>
      <c r="D4087" s="27" t="s">
        <v>21</v>
      </c>
      <c r="E4087" s="28">
        <v>3541.55</v>
      </c>
      <c r="F4087" s="28">
        <v>43.85</v>
      </c>
      <c r="G4087" s="28">
        <v>3585.4</v>
      </c>
      <c r="H4087" s="2">
        <v>9</v>
      </c>
    </row>
    <row r="4088" spans="1:8" ht="30" x14ac:dyDescent="0.2">
      <c r="A4088" s="25" t="s">
        <v>8195</v>
      </c>
      <c r="B4088" s="25"/>
      <c r="C4088" s="26" t="s">
        <v>8196</v>
      </c>
      <c r="D4088" s="27" t="s">
        <v>21</v>
      </c>
      <c r="E4088" s="28">
        <v>1469.02</v>
      </c>
      <c r="F4088" s="28">
        <v>29.17</v>
      </c>
      <c r="G4088" s="28">
        <v>1498.19</v>
      </c>
      <c r="H4088" s="2">
        <v>9</v>
      </c>
    </row>
    <row r="4089" spans="1:8" ht="30" x14ac:dyDescent="0.2">
      <c r="A4089" s="25" t="s">
        <v>8197</v>
      </c>
      <c r="B4089" s="25"/>
      <c r="C4089" s="26" t="s">
        <v>8198</v>
      </c>
      <c r="D4089" s="27" t="s">
        <v>21</v>
      </c>
      <c r="E4089" s="28">
        <v>2117.1999999999998</v>
      </c>
      <c r="F4089" s="28">
        <v>499.05</v>
      </c>
      <c r="G4089" s="28">
        <v>2616.25</v>
      </c>
      <c r="H4089" s="2">
        <v>9</v>
      </c>
    </row>
    <row r="4090" spans="1:8" ht="30" x14ac:dyDescent="0.2">
      <c r="A4090" s="25" t="s">
        <v>8199</v>
      </c>
      <c r="B4090" s="25"/>
      <c r="C4090" s="26" t="s">
        <v>8200</v>
      </c>
      <c r="D4090" s="27" t="s">
        <v>21</v>
      </c>
      <c r="E4090" s="28">
        <v>7207.86</v>
      </c>
      <c r="F4090" s="28">
        <v>581.99</v>
      </c>
      <c r="G4090" s="28">
        <v>7789.85</v>
      </c>
      <c r="H4090" s="2">
        <v>9</v>
      </c>
    </row>
    <row r="4091" spans="1:8" ht="15" x14ac:dyDescent="0.2">
      <c r="A4091" s="25" t="s">
        <v>8201</v>
      </c>
      <c r="B4091" s="25"/>
      <c r="C4091" s="26" t="s">
        <v>8202</v>
      </c>
      <c r="D4091" s="27"/>
      <c r="E4091" s="28"/>
      <c r="F4091" s="28"/>
      <c r="G4091" s="28"/>
      <c r="H4091" s="2">
        <v>5</v>
      </c>
    </row>
    <row r="4092" spans="1:8" ht="15" x14ac:dyDescent="0.2">
      <c r="A4092" s="25" t="s">
        <v>8203</v>
      </c>
      <c r="B4092" s="25"/>
      <c r="C4092" s="26" t="s">
        <v>8204</v>
      </c>
      <c r="D4092" s="27" t="s">
        <v>21</v>
      </c>
      <c r="E4092" s="28">
        <v>84.54</v>
      </c>
      <c r="F4092" s="28">
        <v>9.5</v>
      </c>
      <c r="G4092" s="28">
        <v>94.04</v>
      </c>
      <c r="H4092" s="2">
        <v>9</v>
      </c>
    </row>
    <row r="4093" spans="1:8" ht="15" x14ac:dyDescent="0.2">
      <c r="A4093" s="25" t="s">
        <v>8205</v>
      </c>
      <c r="B4093" s="25"/>
      <c r="C4093" s="26" t="s">
        <v>8206</v>
      </c>
      <c r="D4093" s="27" t="s">
        <v>21</v>
      </c>
      <c r="E4093" s="28">
        <v>24.3</v>
      </c>
      <c r="F4093" s="28">
        <v>7.13</v>
      </c>
      <c r="G4093" s="28">
        <v>31.43</v>
      </c>
      <c r="H4093" s="2">
        <v>9</v>
      </c>
    </row>
    <row r="4094" spans="1:8" ht="15" x14ac:dyDescent="0.2">
      <c r="A4094" s="25" t="s">
        <v>8207</v>
      </c>
      <c r="B4094" s="25"/>
      <c r="C4094" s="26" t="s">
        <v>8208</v>
      </c>
      <c r="D4094" s="27" t="s">
        <v>21</v>
      </c>
      <c r="E4094" s="28">
        <v>13.47</v>
      </c>
      <c r="F4094" s="28">
        <v>7.13</v>
      </c>
      <c r="G4094" s="28">
        <v>20.6</v>
      </c>
      <c r="H4094" s="2">
        <v>9</v>
      </c>
    </row>
    <row r="4095" spans="1:8" ht="15" x14ac:dyDescent="0.2">
      <c r="A4095" s="25" t="s">
        <v>8209</v>
      </c>
      <c r="B4095" s="25"/>
      <c r="C4095" s="26" t="s">
        <v>8210</v>
      </c>
      <c r="D4095" s="27" t="s">
        <v>21</v>
      </c>
      <c r="E4095" s="28">
        <v>11.73</v>
      </c>
      <c r="F4095" s="28">
        <v>7.13</v>
      </c>
      <c r="G4095" s="28">
        <v>18.86</v>
      </c>
      <c r="H4095" s="2">
        <v>9</v>
      </c>
    </row>
    <row r="4096" spans="1:8" ht="15" x14ac:dyDescent="0.2">
      <c r="A4096" s="25" t="s">
        <v>8211</v>
      </c>
      <c r="B4096" s="25"/>
      <c r="C4096" s="26" t="s">
        <v>8212</v>
      </c>
      <c r="D4096" s="27" t="s">
        <v>21</v>
      </c>
      <c r="E4096" s="28">
        <v>17.86</v>
      </c>
      <c r="F4096" s="28">
        <v>7.13</v>
      </c>
      <c r="G4096" s="28">
        <v>24.99</v>
      </c>
      <c r="H4096" s="2">
        <v>9</v>
      </c>
    </row>
    <row r="4097" spans="1:8" ht="15" x14ac:dyDescent="0.2">
      <c r="A4097" s="25" t="s">
        <v>8213</v>
      </c>
      <c r="B4097" s="25"/>
      <c r="C4097" s="26" t="s">
        <v>8214</v>
      </c>
      <c r="D4097" s="27" t="s">
        <v>21</v>
      </c>
      <c r="E4097" s="28">
        <v>14.02</v>
      </c>
      <c r="F4097" s="28">
        <v>7.13</v>
      </c>
      <c r="G4097" s="28">
        <v>21.15</v>
      </c>
      <c r="H4097" s="2">
        <v>9</v>
      </c>
    </row>
    <row r="4098" spans="1:8" ht="15" x14ac:dyDescent="0.2">
      <c r="A4098" s="25" t="s">
        <v>8215</v>
      </c>
      <c r="B4098" s="25"/>
      <c r="C4098" s="26" t="s">
        <v>8216</v>
      </c>
      <c r="D4098" s="27" t="s">
        <v>21</v>
      </c>
      <c r="E4098" s="28">
        <v>37.520000000000003</v>
      </c>
      <c r="F4098" s="28">
        <v>7.97</v>
      </c>
      <c r="G4098" s="28">
        <v>45.49</v>
      </c>
      <c r="H4098" s="2">
        <v>9</v>
      </c>
    </row>
    <row r="4099" spans="1:8" ht="15" x14ac:dyDescent="0.2">
      <c r="A4099" s="25" t="s">
        <v>8217</v>
      </c>
      <c r="B4099" s="25"/>
      <c r="C4099" s="26" t="s">
        <v>8218</v>
      </c>
      <c r="D4099" s="27" t="s">
        <v>21</v>
      </c>
      <c r="E4099" s="28">
        <v>33.56</v>
      </c>
      <c r="F4099" s="28">
        <v>7.97</v>
      </c>
      <c r="G4099" s="28">
        <v>41.53</v>
      </c>
      <c r="H4099" s="2">
        <v>9</v>
      </c>
    </row>
    <row r="4100" spans="1:8" ht="15" x14ac:dyDescent="0.2">
      <c r="A4100" s="25" t="s">
        <v>8219</v>
      </c>
      <c r="B4100" s="25"/>
      <c r="C4100" s="26" t="s">
        <v>8220</v>
      </c>
      <c r="D4100" s="27"/>
      <c r="E4100" s="28"/>
      <c r="F4100" s="28"/>
      <c r="G4100" s="28"/>
      <c r="H4100" s="2">
        <v>2</v>
      </c>
    </row>
    <row r="4101" spans="1:8" ht="15" x14ac:dyDescent="0.2">
      <c r="A4101" s="25" t="s">
        <v>8221</v>
      </c>
      <c r="B4101" s="25"/>
      <c r="C4101" s="26" t="s">
        <v>8222</v>
      </c>
      <c r="D4101" s="27"/>
      <c r="E4101" s="28"/>
      <c r="F4101" s="28"/>
      <c r="G4101" s="28"/>
      <c r="H4101" s="2">
        <v>5</v>
      </c>
    </row>
    <row r="4102" spans="1:8" ht="15" x14ac:dyDescent="0.2">
      <c r="A4102" s="25" t="s">
        <v>8223</v>
      </c>
      <c r="B4102" s="25"/>
      <c r="C4102" s="26" t="s">
        <v>8224</v>
      </c>
      <c r="D4102" s="27" t="s">
        <v>73</v>
      </c>
      <c r="E4102" s="28">
        <v>11247.36</v>
      </c>
      <c r="F4102" s="28">
        <v>74.8</v>
      </c>
      <c r="G4102" s="28">
        <v>11322.16</v>
      </c>
      <c r="H4102" s="2">
        <v>9</v>
      </c>
    </row>
    <row r="4103" spans="1:8" ht="15" x14ac:dyDescent="0.2">
      <c r="A4103" s="25" t="s">
        <v>8225</v>
      </c>
      <c r="B4103" s="25"/>
      <c r="C4103" s="26" t="s">
        <v>8226</v>
      </c>
      <c r="D4103" s="27" t="s">
        <v>73</v>
      </c>
      <c r="E4103" s="28">
        <v>360.56</v>
      </c>
      <c r="F4103" s="28">
        <v>74.8</v>
      </c>
      <c r="G4103" s="28">
        <v>435.36</v>
      </c>
      <c r="H4103" s="2">
        <v>9</v>
      </c>
    </row>
    <row r="4104" spans="1:8" ht="15" x14ac:dyDescent="0.2">
      <c r="A4104" s="25" t="s">
        <v>8227</v>
      </c>
      <c r="B4104" s="25"/>
      <c r="C4104" s="26" t="s">
        <v>8228</v>
      </c>
      <c r="D4104" s="27" t="s">
        <v>73</v>
      </c>
      <c r="E4104" s="28">
        <v>3713.75</v>
      </c>
      <c r="F4104" s="28">
        <v>74.8</v>
      </c>
      <c r="G4104" s="28">
        <v>3788.55</v>
      </c>
      <c r="H4104" s="2">
        <v>9</v>
      </c>
    </row>
    <row r="4105" spans="1:8" ht="45" x14ac:dyDescent="0.2">
      <c r="A4105" s="25" t="s">
        <v>8229</v>
      </c>
      <c r="B4105" s="25"/>
      <c r="C4105" s="26" t="s">
        <v>8230</v>
      </c>
      <c r="D4105" s="27" t="s">
        <v>21</v>
      </c>
      <c r="E4105" s="28">
        <v>10.52</v>
      </c>
      <c r="F4105" s="28">
        <v>5.42</v>
      </c>
      <c r="G4105" s="28">
        <v>15.94</v>
      </c>
      <c r="H4105" s="2">
        <v>9</v>
      </c>
    </row>
    <row r="4106" spans="1:8" ht="45" x14ac:dyDescent="0.2">
      <c r="A4106" s="25" t="s">
        <v>8231</v>
      </c>
      <c r="B4106" s="25"/>
      <c r="C4106" s="26" t="s">
        <v>8232</v>
      </c>
      <c r="D4106" s="27" t="s">
        <v>21</v>
      </c>
      <c r="E4106" s="28">
        <v>7.03</v>
      </c>
      <c r="F4106" s="28">
        <v>5.42</v>
      </c>
      <c r="G4106" s="28">
        <v>12.45</v>
      </c>
      <c r="H4106" s="2">
        <v>9</v>
      </c>
    </row>
    <row r="4107" spans="1:8" ht="45" x14ac:dyDescent="0.2">
      <c r="A4107" s="25" t="s">
        <v>8233</v>
      </c>
      <c r="B4107" s="25"/>
      <c r="C4107" s="26" t="s">
        <v>8234</v>
      </c>
      <c r="D4107" s="27" t="s">
        <v>21</v>
      </c>
      <c r="E4107" s="28">
        <v>6.58</v>
      </c>
      <c r="F4107" s="28">
        <v>5.42</v>
      </c>
      <c r="G4107" s="28">
        <v>12</v>
      </c>
      <c r="H4107" s="2">
        <v>9</v>
      </c>
    </row>
    <row r="4108" spans="1:8" ht="30" x14ac:dyDescent="0.2">
      <c r="A4108" s="25" t="s">
        <v>8235</v>
      </c>
      <c r="B4108" s="25"/>
      <c r="C4108" s="26" t="s">
        <v>8236</v>
      </c>
      <c r="D4108" s="27" t="s">
        <v>21</v>
      </c>
      <c r="E4108" s="28">
        <v>6.17</v>
      </c>
      <c r="F4108" s="28">
        <v>5.42</v>
      </c>
      <c r="G4108" s="28">
        <v>11.59</v>
      </c>
      <c r="H4108" s="2">
        <v>9</v>
      </c>
    </row>
    <row r="4109" spans="1:8" ht="30" x14ac:dyDescent="0.2">
      <c r="A4109" s="25" t="s">
        <v>8237</v>
      </c>
      <c r="B4109" s="25"/>
      <c r="C4109" s="26" t="s">
        <v>8238</v>
      </c>
      <c r="D4109" s="27" t="s">
        <v>21</v>
      </c>
      <c r="E4109" s="28">
        <v>12.67</v>
      </c>
      <c r="F4109" s="28">
        <v>5.42</v>
      </c>
      <c r="G4109" s="28">
        <v>18.09</v>
      </c>
      <c r="H4109" s="2">
        <v>9</v>
      </c>
    </row>
    <row r="4110" spans="1:8" ht="30" x14ac:dyDescent="0.2">
      <c r="A4110" s="25" t="s">
        <v>8239</v>
      </c>
      <c r="B4110" s="25"/>
      <c r="C4110" s="26" t="s">
        <v>8240</v>
      </c>
      <c r="D4110" s="27" t="s">
        <v>21</v>
      </c>
      <c r="E4110" s="28">
        <v>5.97</v>
      </c>
      <c r="F4110" s="28">
        <v>5.42</v>
      </c>
      <c r="G4110" s="28">
        <v>11.39</v>
      </c>
      <c r="H4110" s="2">
        <v>9</v>
      </c>
    </row>
    <row r="4111" spans="1:8" ht="15" x14ac:dyDescent="0.2">
      <c r="A4111" s="25" t="s">
        <v>8241</v>
      </c>
      <c r="B4111" s="25"/>
      <c r="C4111" s="26" t="s">
        <v>8242</v>
      </c>
      <c r="D4111" s="27" t="s">
        <v>21</v>
      </c>
      <c r="E4111" s="28">
        <v>205.6</v>
      </c>
      <c r="F4111" s="28">
        <v>3.08</v>
      </c>
      <c r="G4111" s="28">
        <v>208.68</v>
      </c>
      <c r="H4111" s="2">
        <v>9</v>
      </c>
    </row>
    <row r="4112" spans="1:8" ht="15" x14ac:dyDescent="0.2">
      <c r="A4112" s="25" t="s">
        <v>8243</v>
      </c>
      <c r="B4112" s="25"/>
      <c r="C4112" s="26" t="s">
        <v>8244</v>
      </c>
      <c r="D4112" s="27"/>
      <c r="E4112" s="28"/>
      <c r="F4112" s="28"/>
      <c r="G4112" s="28"/>
      <c r="H4112" s="2">
        <v>5</v>
      </c>
    </row>
    <row r="4113" spans="1:8" ht="15" x14ac:dyDescent="0.2">
      <c r="A4113" s="25" t="s">
        <v>8245</v>
      </c>
      <c r="B4113" s="25"/>
      <c r="C4113" s="26" t="s">
        <v>8246</v>
      </c>
      <c r="D4113" s="27" t="s">
        <v>21</v>
      </c>
      <c r="E4113" s="28">
        <v>10.25</v>
      </c>
      <c r="F4113" s="28">
        <v>47.3</v>
      </c>
      <c r="G4113" s="28">
        <v>57.55</v>
      </c>
      <c r="H4113" s="2">
        <v>9</v>
      </c>
    </row>
    <row r="4114" spans="1:8" ht="15" x14ac:dyDescent="0.2">
      <c r="A4114" s="25" t="s">
        <v>8247</v>
      </c>
      <c r="B4114" s="25"/>
      <c r="C4114" s="26" t="s">
        <v>8248</v>
      </c>
      <c r="D4114" s="27"/>
      <c r="E4114" s="28"/>
      <c r="F4114" s="28"/>
      <c r="G4114" s="28"/>
      <c r="H4114" s="2">
        <v>5</v>
      </c>
    </row>
    <row r="4115" spans="1:8" ht="45" x14ac:dyDescent="0.2">
      <c r="A4115" s="25" t="s">
        <v>8249</v>
      </c>
      <c r="B4115" s="25"/>
      <c r="C4115" s="26" t="s">
        <v>8250</v>
      </c>
      <c r="D4115" s="27" t="s">
        <v>21</v>
      </c>
      <c r="E4115" s="28">
        <v>100.28</v>
      </c>
      <c r="F4115" s="28">
        <v>6.36</v>
      </c>
      <c r="G4115" s="28">
        <v>106.64</v>
      </c>
      <c r="H4115" s="2">
        <v>9</v>
      </c>
    </row>
    <row r="4116" spans="1:8" ht="45" x14ac:dyDescent="0.2">
      <c r="A4116" s="25" t="s">
        <v>8251</v>
      </c>
      <c r="B4116" s="25"/>
      <c r="C4116" s="26" t="s">
        <v>8252</v>
      </c>
      <c r="D4116" s="27" t="s">
        <v>21</v>
      </c>
      <c r="E4116" s="28">
        <v>39.14</v>
      </c>
      <c r="F4116" s="28">
        <v>1.31</v>
      </c>
      <c r="G4116" s="28">
        <v>40.450000000000003</v>
      </c>
      <c r="H4116" s="2">
        <v>9</v>
      </c>
    </row>
    <row r="4117" spans="1:8" ht="30" x14ac:dyDescent="0.2">
      <c r="A4117" s="25" t="s">
        <v>8253</v>
      </c>
      <c r="B4117" s="25"/>
      <c r="C4117" s="26" t="s">
        <v>8254</v>
      </c>
      <c r="D4117" s="27" t="s">
        <v>73</v>
      </c>
      <c r="E4117" s="28">
        <v>69.790000000000006</v>
      </c>
      <c r="F4117" s="28"/>
      <c r="G4117" s="28">
        <v>69.790000000000006</v>
      </c>
      <c r="H4117" s="2">
        <v>9</v>
      </c>
    </row>
    <row r="4118" spans="1:8" ht="15" x14ac:dyDescent="0.2">
      <c r="A4118" s="25" t="s">
        <v>8255</v>
      </c>
      <c r="B4118" s="25"/>
      <c r="C4118" s="26" t="s">
        <v>8256</v>
      </c>
      <c r="D4118" s="27" t="s">
        <v>592</v>
      </c>
      <c r="E4118" s="28">
        <v>26.9</v>
      </c>
      <c r="F4118" s="28"/>
      <c r="G4118" s="28">
        <v>26.9</v>
      </c>
      <c r="H4118" s="2">
        <v>9</v>
      </c>
    </row>
    <row r="4119" spans="1:8" ht="15" x14ac:dyDescent="0.2">
      <c r="A4119" s="25" t="s">
        <v>8257</v>
      </c>
      <c r="B4119" s="25"/>
      <c r="C4119" s="26" t="s">
        <v>8258</v>
      </c>
      <c r="D4119" s="27"/>
      <c r="E4119" s="28"/>
      <c r="F4119" s="28"/>
      <c r="G4119" s="28"/>
      <c r="H4119" s="2">
        <v>2</v>
      </c>
    </row>
    <row r="4120" spans="1:8" ht="15" x14ac:dyDescent="0.2">
      <c r="A4120" s="25" t="s">
        <v>8259</v>
      </c>
      <c r="B4120" s="25"/>
      <c r="C4120" s="26" t="s">
        <v>8260</v>
      </c>
      <c r="D4120" s="27"/>
      <c r="E4120" s="28"/>
      <c r="F4120" s="28"/>
      <c r="G4120" s="28"/>
      <c r="H4120" s="2">
        <v>5</v>
      </c>
    </row>
    <row r="4121" spans="1:8" ht="30" x14ac:dyDescent="0.2">
      <c r="A4121" s="25" t="s">
        <v>8261</v>
      </c>
      <c r="B4121" s="25"/>
      <c r="C4121" s="26" t="s">
        <v>8262</v>
      </c>
      <c r="D4121" s="27" t="s">
        <v>21</v>
      </c>
      <c r="E4121" s="28">
        <v>695.59</v>
      </c>
      <c r="F4121" s="28"/>
      <c r="G4121" s="28">
        <v>695.59</v>
      </c>
      <c r="H4121" s="2">
        <v>9</v>
      </c>
    </row>
  </sheetData>
  <mergeCells count="4">
    <mergeCell ref="C1:G1"/>
    <mergeCell ref="A2:G2"/>
    <mergeCell ref="A3:G3"/>
    <mergeCell ref="A4:G4"/>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W4126"/>
  <sheetViews>
    <sheetView view="pageBreakPreview" topLeftCell="A1773" zoomScale="95" zoomScaleNormal="44" zoomScalePageLayoutView="95" workbookViewId="0">
      <selection activeCell="R1798" sqref="R1798"/>
    </sheetView>
  </sheetViews>
  <sheetFormatPr defaultColWidth="8.85546875" defaultRowHeight="12.75" x14ac:dyDescent="0.2"/>
  <cols>
    <col min="1" max="1" width="11.7109375" style="29" customWidth="1"/>
    <col min="2" max="2" width="9" style="29" customWidth="1"/>
    <col min="3" max="3" width="57.140625" style="30" customWidth="1"/>
    <col min="4" max="4" width="8.85546875" style="31"/>
    <col min="5" max="7" width="13" style="32" customWidth="1"/>
    <col min="8" max="8" width="0.140625" style="33" customWidth="1"/>
    <col min="9" max="257" width="8.85546875" style="33"/>
  </cols>
  <sheetData>
    <row r="1" spans="1:8" s="33" customFormat="1" ht="15" customHeight="1" x14ac:dyDescent="0.2">
      <c r="A1" s="29"/>
      <c r="B1" s="29"/>
      <c r="C1" s="410" t="s">
        <v>0</v>
      </c>
      <c r="D1" s="410"/>
      <c r="E1" s="410"/>
      <c r="F1" s="410"/>
      <c r="G1" s="410"/>
    </row>
    <row r="2" spans="1:8" s="33" customFormat="1" ht="15" customHeight="1" x14ac:dyDescent="0.2">
      <c r="A2" s="410" t="s">
        <v>1</v>
      </c>
      <c r="B2" s="410"/>
      <c r="C2" s="410"/>
      <c r="D2" s="410"/>
      <c r="E2" s="410"/>
      <c r="F2" s="410"/>
      <c r="G2" s="410"/>
    </row>
    <row r="3" spans="1:8" s="33" customFormat="1" ht="15" customHeight="1" x14ac:dyDescent="0.2">
      <c r="A3" s="411" t="s">
        <v>2</v>
      </c>
      <c r="B3" s="411"/>
      <c r="C3" s="411"/>
      <c r="D3" s="411"/>
      <c r="E3" s="411"/>
      <c r="F3" s="411"/>
      <c r="G3" s="411"/>
    </row>
    <row r="4" spans="1:8" s="33" customFormat="1" ht="15" customHeight="1" x14ac:dyDescent="0.2">
      <c r="A4" s="412" t="s">
        <v>3</v>
      </c>
      <c r="B4" s="412"/>
      <c r="C4" s="412"/>
      <c r="D4" s="412"/>
      <c r="E4" s="412"/>
      <c r="F4" s="412"/>
      <c r="G4" s="412"/>
    </row>
    <row r="5" spans="1:8" s="33" customFormat="1" ht="15" x14ac:dyDescent="0.2">
      <c r="A5" s="34"/>
      <c r="B5" s="34"/>
      <c r="E5" s="35"/>
      <c r="F5" s="36"/>
      <c r="G5" s="37" t="s">
        <v>8263</v>
      </c>
    </row>
    <row r="6" spans="1:8" s="33" customFormat="1" ht="15" x14ac:dyDescent="0.2">
      <c r="A6" s="34"/>
      <c r="B6" s="34"/>
      <c r="C6" s="38"/>
      <c r="D6" s="39"/>
      <c r="E6" s="35"/>
      <c r="F6" s="37" t="s">
        <v>5</v>
      </c>
      <c r="G6" s="40" t="s">
        <v>8264</v>
      </c>
    </row>
    <row r="7" spans="1:8" s="33" customFormat="1" ht="14.25" x14ac:dyDescent="0.2">
      <c r="A7" s="34"/>
      <c r="B7" s="34"/>
      <c r="C7" s="38"/>
      <c r="D7" s="41" t="s">
        <v>7</v>
      </c>
      <c r="E7" s="42">
        <v>0</v>
      </c>
      <c r="F7" s="43" t="s">
        <v>8</v>
      </c>
      <c r="G7" s="42">
        <v>0.9778</v>
      </c>
    </row>
    <row r="8" spans="1:8" s="31" customFormat="1" x14ac:dyDescent="0.2">
      <c r="A8" s="44" t="s">
        <v>9</v>
      </c>
      <c r="B8" s="44"/>
      <c r="C8" s="45" t="s">
        <v>10</v>
      </c>
      <c r="D8" s="46" t="s">
        <v>11</v>
      </c>
      <c r="E8" s="47" t="s">
        <v>12</v>
      </c>
      <c r="F8" s="47" t="s">
        <v>13</v>
      </c>
      <c r="G8" s="47" t="s">
        <v>14</v>
      </c>
    </row>
    <row r="9" spans="1:8" s="33" customFormat="1" x14ac:dyDescent="0.2">
      <c r="A9" s="48" t="s">
        <v>15</v>
      </c>
      <c r="B9" s="48"/>
      <c r="C9" s="49" t="s">
        <v>16</v>
      </c>
      <c r="D9" s="50"/>
      <c r="E9" s="51"/>
      <c r="F9" s="51"/>
      <c r="G9" s="51"/>
      <c r="H9" s="33">
        <v>2</v>
      </c>
    </row>
    <row r="10" spans="1:8" s="33" customFormat="1" x14ac:dyDescent="0.2">
      <c r="A10" s="52" t="s">
        <v>17</v>
      </c>
      <c r="B10" s="52"/>
      <c r="C10" s="53" t="s">
        <v>18</v>
      </c>
      <c r="D10" s="54"/>
      <c r="E10" s="55"/>
      <c r="F10" s="55"/>
      <c r="G10" s="55"/>
      <c r="H10" s="33">
        <v>5</v>
      </c>
    </row>
    <row r="11" spans="1:8" s="33" customFormat="1" ht="25.5" x14ac:dyDescent="0.2">
      <c r="A11" s="52" t="s">
        <v>19</v>
      </c>
      <c r="B11" s="52"/>
      <c r="C11" s="53" t="s">
        <v>20</v>
      </c>
      <c r="D11" s="54" t="s">
        <v>21</v>
      </c>
      <c r="E11" s="55"/>
      <c r="F11" s="55">
        <v>5388.88</v>
      </c>
      <c r="G11" s="55">
        <v>5388.88</v>
      </c>
      <c r="H11" s="33">
        <v>9</v>
      </c>
    </row>
    <row r="12" spans="1:8" s="33" customFormat="1" ht="38.25" x14ac:dyDescent="0.2">
      <c r="A12" s="52" t="s">
        <v>22</v>
      </c>
      <c r="B12" s="52"/>
      <c r="C12" s="53" t="s">
        <v>23</v>
      </c>
      <c r="D12" s="54" t="s">
        <v>21</v>
      </c>
      <c r="E12" s="55"/>
      <c r="F12" s="55">
        <v>7166.17</v>
      </c>
      <c r="G12" s="55">
        <v>7166.17</v>
      </c>
      <c r="H12" s="33">
        <v>9</v>
      </c>
    </row>
    <row r="13" spans="1:8" s="33" customFormat="1" ht="38.25" x14ac:dyDescent="0.2">
      <c r="A13" s="52" t="s">
        <v>24</v>
      </c>
      <c r="B13" s="52"/>
      <c r="C13" s="53" t="s">
        <v>25</v>
      </c>
      <c r="D13" s="54" t="s">
        <v>21</v>
      </c>
      <c r="E13" s="55"/>
      <c r="F13" s="55">
        <v>12241.41</v>
      </c>
      <c r="G13" s="55">
        <v>12241.41</v>
      </c>
      <c r="H13" s="33">
        <v>9</v>
      </c>
    </row>
    <row r="14" spans="1:8" s="33" customFormat="1" ht="38.25" x14ac:dyDescent="0.2">
      <c r="A14" s="52" t="s">
        <v>26</v>
      </c>
      <c r="B14" s="52"/>
      <c r="C14" s="53" t="s">
        <v>27</v>
      </c>
      <c r="D14" s="54" t="s">
        <v>21</v>
      </c>
      <c r="E14" s="55"/>
      <c r="F14" s="55">
        <v>16784.41</v>
      </c>
      <c r="G14" s="55">
        <v>16784.41</v>
      </c>
      <c r="H14" s="33">
        <v>9</v>
      </c>
    </row>
    <row r="15" spans="1:8" s="33" customFormat="1" ht="38.25" x14ac:dyDescent="0.2">
      <c r="A15" s="52" t="s">
        <v>28</v>
      </c>
      <c r="B15" s="52"/>
      <c r="C15" s="53" t="s">
        <v>29</v>
      </c>
      <c r="D15" s="54" t="s">
        <v>21</v>
      </c>
      <c r="E15" s="55"/>
      <c r="F15" s="55">
        <v>19559.64</v>
      </c>
      <c r="G15" s="55">
        <v>19559.64</v>
      </c>
      <c r="H15" s="33">
        <v>9</v>
      </c>
    </row>
    <row r="16" spans="1:8" s="33" customFormat="1" x14ac:dyDescent="0.2">
      <c r="A16" s="52" t="s">
        <v>30</v>
      </c>
      <c r="B16" s="52"/>
      <c r="C16" s="53" t="s">
        <v>31</v>
      </c>
      <c r="D16" s="54"/>
      <c r="E16" s="55"/>
      <c r="F16" s="55"/>
      <c r="G16" s="55"/>
      <c r="H16" s="33">
        <v>5</v>
      </c>
    </row>
    <row r="17" spans="1:8" s="33" customFormat="1" ht="38.25" x14ac:dyDescent="0.2">
      <c r="A17" s="52" t="s">
        <v>32</v>
      </c>
      <c r="B17" s="52"/>
      <c r="C17" s="53" t="s">
        <v>33</v>
      </c>
      <c r="D17" s="54" t="s">
        <v>21</v>
      </c>
      <c r="E17" s="55"/>
      <c r="F17" s="55">
        <v>6882.8</v>
      </c>
      <c r="G17" s="55">
        <v>6882.8</v>
      </c>
      <c r="H17" s="33">
        <v>9</v>
      </c>
    </row>
    <row r="18" spans="1:8" s="33" customFormat="1" ht="38.25" x14ac:dyDescent="0.2">
      <c r="A18" s="52" t="s">
        <v>34</v>
      </c>
      <c r="B18" s="52"/>
      <c r="C18" s="53" t="s">
        <v>35</v>
      </c>
      <c r="D18" s="54" t="s">
        <v>21</v>
      </c>
      <c r="E18" s="55"/>
      <c r="F18" s="55">
        <v>11658.08</v>
      </c>
      <c r="G18" s="55">
        <v>11658.08</v>
      </c>
      <c r="H18" s="33">
        <v>9</v>
      </c>
    </row>
    <row r="19" spans="1:8" s="33" customFormat="1" ht="38.25" x14ac:dyDescent="0.2">
      <c r="A19" s="52" t="s">
        <v>36</v>
      </c>
      <c r="B19" s="52"/>
      <c r="C19" s="53" t="s">
        <v>37</v>
      </c>
      <c r="D19" s="54" t="s">
        <v>21</v>
      </c>
      <c r="E19" s="55"/>
      <c r="F19" s="55">
        <v>15775.6</v>
      </c>
      <c r="G19" s="55">
        <v>15775.6</v>
      </c>
      <c r="H19" s="33">
        <v>9</v>
      </c>
    </row>
    <row r="20" spans="1:8" s="33" customFormat="1" ht="38.25" x14ac:dyDescent="0.2">
      <c r="A20" s="52" t="s">
        <v>38</v>
      </c>
      <c r="B20" s="52"/>
      <c r="C20" s="53" t="s">
        <v>39</v>
      </c>
      <c r="D20" s="54" t="s">
        <v>21</v>
      </c>
      <c r="E20" s="55"/>
      <c r="F20" s="55">
        <v>20983.4</v>
      </c>
      <c r="G20" s="55">
        <v>20983.4</v>
      </c>
      <c r="H20" s="33">
        <v>9</v>
      </c>
    </row>
    <row r="21" spans="1:8" s="33" customFormat="1" x14ac:dyDescent="0.2">
      <c r="A21" s="52" t="s">
        <v>40</v>
      </c>
      <c r="B21" s="52"/>
      <c r="C21" s="53" t="s">
        <v>41</v>
      </c>
      <c r="D21" s="54"/>
      <c r="E21" s="55"/>
      <c r="F21" s="55"/>
      <c r="G21" s="55"/>
      <c r="H21" s="33">
        <v>5</v>
      </c>
    </row>
    <row r="22" spans="1:8" s="33" customFormat="1" x14ac:dyDescent="0.2">
      <c r="A22" s="52" t="s">
        <v>42</v>
      </c>
      <c r="B22" s="52"/>
      <c r="C22" s="53" t="s">
        <v>43</v>
      </c>
      <c r="D22" s="54" t="s">
        <v>21</v>
      </c>
      <c r="E22" s="55"/>
      <c r="F22" s="55">
        <v>2711.35</v>
      </c>
      <c r="G22" s="55">
        <v>2711.35</v>
      </c>
      <c r="H22" s="33">
        <v>9</v>
      </c>
    </row>
    <row r="23" spans="1:8" s="33" customFormat="1" x14ac:dyDescent="0.2">
      <c r="A23" s="52" t="s">
        <v>44</v>
      </c>
      <c r="B23" s="52"/>
      <c r="C23" s="53" t="s">
        <v>45</v>
      </c>
      <c r="D23" s="54" t="s">
        <v>21</v>
      </c>
      <c r="E23" s="55"/>
      <c r="F23" s="55">
        <v>3665.44</v>
      </c>
      <c r="G23" s="55">
        <v>3665.44</v>
      </c>
      <c r="H23" s="33">
        <v>9</v>
      </c>
    </row>
    <row r="24" spans="1:8" s="33" customFormat="1" x14ac:dyDescent="0.2">
      <c r="A24" s="52" t="s">
        <v>46</v>
      </c>
      <c r="B24" s="52"/>
      <c r="C24" s="53" t="s">
        <v>47</v>
      </c>
      <c r="D24" s="54" t="s">
        <v>21</v>
      </c>
      <c r="E24" s="55"/>
      <c r="F24" s="55">
        <v>1988.49</v>
      </c>
      <c r="G24" s="55">
        <v>1988.49</v>
      </c>
      <c r="H24" s="33">
        <v>9</v>
      </c>
    </row>
    <row r="25" spans="1:8" s="33" customFormat="1" x14ac:dyDescent="0.2">
      <c r="A25" s="52" t="s">
        <v>48</v>
      </c>
      <c r="B25" s="52"/>
      <c r="C25" s="53" t="s">
        <v>49</v>
      </c>
      <c r="D25" s="54" t="s">
        <v>21</v>
      </c>
      <c r="E25" s="55"/>
      <c r="F25" s="55">
        <v>2720.63</v>
      </c>
      <c r="G25" s="55">
        <v>2720.63</v>
      </c>
      <c r="H25" s="33">
        <v>9</v>
      </c>
    </row>
    <row r="26" spans="1:8" s="33" customFormat="1" x14ac:dyDescent="0.2">
      <c r="A26" s="52" t="s">
        <v>50</v>
      </c>
      <c r="B26" s="52"/>
      <c r="C26" s="53" t="s">
        <v>51</v>
      </c>
      <c r="D26" s="54" t="s">
        <v>21</v>
      </c>
      <c r="E26" s="55"/>
      <c r="F26" s="55">
        <v>853.67</v>
      </c>
      <c r="G26" s="55">
        <v>853.67</v>
      </c>
      <c r="H26" s="33">
        <v>9</v>
      </c>
    </row>
    <row r="27" spans="1:8" s="33" customFormat="1" x14ac:dyDescent="0.2">
      <c r="A27" s="52" t="s">
        <v>52</v>
      </c>
      <c r="B27" s="52"/>
      <c r="C27" s="53" t="s">
        <v>53</v>
      </c>
      <c r="D27" s="54" t="s">
        <v>21</v>
      </c>
      <c r="E27" s="55"/>
      <c r="F27" s="55">
        <v>1136.33</v>
      </c>
      <c r="G27" s="55">
        <v>1136.33</v>
      </c>
      <c r="H27" s="33">
        <v>9</v>
      </c>
    </row>
    <row r="28" spans="1:8" s="33" customFormat="1" x14ac:dyDescent="0.2">
      <c r="A28" s="52" t="s">
        <v>54</v>
      </c>
      <c r="B28" s="52"/>
      <c r="C28" s="53" t="s">
        <v>55</v>
      </c>
      <c r="D28" s="54" t="s">
        <v>21</v>
      </c>
      <c r="E28" s="55"/>
      <c r="F28" s="55">
        <v>947.94</v>
      </c>
      <c r="G28" s="55">
        <v>947.94</v>
      </c>
      <c r="H28" s="33">
        <v>9</v>
      </c>
    </row>
    <row r="29" spans="1:8" s="33" customFormat="1" x14ac:dyDescent="0.2">
      <c r="A29" s="52" t="s">
        <v>56</v>
      </c>
      <c r="B29" s="52"/>
      <c r="C29" s="53" t="s">
        <v>57</v>
      </c>
      <c r="D29" s="54" t="s">
        <v>21</v>
      </c>
      <c r="E29" s="55"/>
      <c r="F29" s="55">
        <v>1314.36</v>
      </c>
      <c r="G29" s="55">
        <v>1314.36</v>
      </c>
      <c r="H29" s="33">
        <v>9</v>
      </c>
    </row>
    <row r="30" spans="1:8" s="33" customFormat="1" x14ac:dyDescent="0.2">
      <c r="A30" s="52" t="s">
        <v>58</v>
      </c>
      <c r="B30" s="52"/>
      <c r="C30" s="53" t="s">
        <v>59</v>
      </c>
      <c r="D30" s="54" t="s">
        <v>21</v>
      </c>
      <c r="E30" s="55"/>
      <c r="F30" s="55">
        <v>1824.62</v>
      </c>
      <c r="G30" s="55">
        <v>1824.62</v>
      </c>
      <c r="H30" s="33">
        <v>9</v>
      </c>
    </row>
    <row r="31" spans="1:8" s="33" customFormat="1" x14ac:dyDescent="0.2">
      <c r="A31" s="52" t="s">
        <v>60</v>
      </c>
      <c r="B31" s="52"/>
      <c r="C31" s="53" t="s">
        <v>61</v>
      </c>
      <c r="D31" s="54" t="s">
        <v>21</v>
      </c>
      <c r="E31" s="55"/>
      <c r="F31" s="55">
        <v>2487.16</v>
      </c>
      <c r="G31" s="55">
        <v>2487.16</v>
      </c>
      <c r="H31" s="33">
        <v>9</v>
      </c>
    </row>
    <row r="32" spans="1:8" s="33" customFormat="1" x14ac:dyDescent="0.2">
      <c r="A32" s="52" t="s">
        <v>62</v>
      </c>
      <c r="B32" s="52"/>
      <c r="C32" s="53" t="s">
        <v>63</v>
      </c>
      <c r="D32" s="54" t="s">
        <v>21</v>
      </c>
      <c r="E32" s="55"/>
      <c r="F32" s="55">
        <v>1575.18</v>
      </c>
      <c r="G32" s="55">
        <v>1575.18</v>
      </c>
      <c r="H32" s="33">
        <v>9</v>
      </c>
    </row>
    <row r="33" spans="1:8" s="33" customFormat="1" x14ac:dyDescent="0.2">
      <c r="A33" s="52" t="s">
        <v>64</v>
      </c>
      <c r="B33" s="52"/>
      <c r="C33" s="53" t="s">
        <v>65</v>
      </c>
      <c r="D33" s="54" t="s">
        <v>21</v>
      </c>
      <c r="E33" s="55"/>
      <c r="F33" s="55">
        <v>2035.97</v>
      </c>
      <c r="G33" s="55">
        <v>2035.97</v>
      </c>
      <c r="H33" s="33">
        <v>9</v>
      </c>
    </row>
    <row r="34" spans="1:8" s="33" customFormat="1" x14ac:dyDescent="0.2">
      <c r="A34" s="52" t="s">
        <v>66</v>
      </c>
      <c r="B34" s="52"/>
      <c r="C34" s="53" t="s">
        <v>67</v>
      </c>
      <c r="D34" s="54"/>
      <c r="E34" s="55"/>
      <c r="F34" s="55"/>
      <c r="G34" s="55"/>
      <c r="H34" s="33">
        <v>5</v>
      </c>
    </row>
    <row r="35" spans="1:8" s="33" customFormat="1" ht="25.5" x14ac:dyDescent="0.2">
      <c r="A35" s="52" t="s">
        <v>68</v>
      </c>
      <c r="B35" s="52"/>
      <c r="C35" s="53" t="s">
        <v>69</v>
      </c>
      <c r="D35" s="54" t="s">
        <v>70</v>
      </c>
      <c r="E35" s="55">
        <v>1286.17</v>
      </c>
      <c r="F35" s="55"/>
      <c r="G35" s="55">
        <v>1286.17</v>
      </c>
      <c r="H35" s="33">
        <v>9</v>
      </c>
    </row>
    <row r="36" spans="1:8" s="33" customFormat="1" ht="25.5" x14ac:dyDescent="0.2">
      <c r="A36" s="52" t="s">
        <v>71</v>
      </c>
      <c r="B36" s="52"/>
      <c r="C36" s="53" t="s">
        <v>72</v>
      </c>
      <c r="D36" s="54" t="s">
        <v>73</v>
      </c>
      <c r="E36" s="55">
        <v>0.04</v>
      </c>
      <c r="F36" s="55">
        <v>0.13</v>
      </c>
      <c r="G36" s="55">
        <v>0.17</v>
      </c>
      <c r="H36" s="33">
        <v>9</v>
      </c>
    </row>
    <row r="37" spans="1:8" s="33" customFormat="1" ht="38.25" x14ac:dyDescent="0.2">
      <c r="A37" s="52" t="s">
        <v>74</v>
      </c>
      <c r="B37" s="52"/>
      <c r="C37" s="53" t="s">
        <v>75</v>
      </c>
      <c r="D37" s="54" t="s">
        <v>73</v>
      </c>
      <c r="E37" s="55">
        <v>0.38</v>
      </c>
      <c r="F37" s="55">
        <v>0.44</v>
      </c>
      <c r="G37" s="55">
        <v>0.82</v>
      </c>
      <c r="H37" s="33">
        <v>9</v>
      </c>
    </row>
    <row r="38" spans="1:8" s="33" customFormat="1" ht="38.25" x14ac:dyDescent="0.2">
      <c r="A38" s="52" t="s">
        <v>76</v>
      </c>
      <c r="B38" s="52"/>
      <c r="C38" s="53" t="s">
        <v>77</v>
      </c>
      <c r="D38" s="54" t="s">
        <v>73</v>
      </c>
      <c r="E38" s="55">
        <v>0.3</v>
      </c>
      <c r="F38" s="55">
        <v>0.35</v>
      </c>
      <c r="G38" s="55">
        <v>0.65</v>
      </c>
      <c r="H38" s="33">
        <v>9</v>
      </c>
    </row>
    <row r="39" spans="1:8" s="33" customFormat="1" ht="25.5" x14ac:dyDescent="0.2">
      <c r="A39" s="52" t="s">
        <v>78</v>
      </c>
      <c r="B39" s="52"/>
      <c r="C39" s="53" t="s">
        <v>79</v>
      </c>
      <c r="D39" s="54" t="s">
        <v>73</v>
      </c>
      <c r="E39" s="55">
        <v>0.25</v>
      </c>
      <c r="F39" s="55">
        <v>0.28000000000000003</v>
      </c>
      <c r="G39" s="55">
        <v>0.53</v>
      </c>
      <c r="H39" s="33">
        <v>9</v>
      </c>
    </row>
    <row r="40" spans="1:8" s="33" customFormat="1" ht="25.5" x14ac:dyDescent="0.2">
      <c r="A40" s="52" t="s">
        <v>80</v>
      </c>
      <c r="B40" s="52"/>
      <c r="C40" s="53" t="s">
        <v>81</v>
      </c>
      <c r="D40" s="54" t="s">
        <v>73</v>
      </c>
      <c r="E40" s="55">
        <v>0.34</v>
      </c>
      <c r="F40" s="55">
        <v>0.38</v>
      </c>
      <c r="G40" s="55">
        <v>0.72</v>
      </c>
      <c r="H40" s="33">
        <v>9</v>
      </c>
    </row>
    <row r="41" spans="1:8" s="33" customFormat="1" ht="25.5" x14ac:dyDescent="0.2">
      <c r="A41" s="52" t="s">
        <v>82</v>
      </c>
      <c r="B41" s="52"/>
      <c r="C41" s="53" t="s">
        <v>83</v>
      </c>
      <c r="D41" s="54" t="s">
        <v>73</v>
      </c>
      <c r="E41" s="55">
        <v>0.16</v>
      </c>
      <c r="F41" s="55">
        <v>0.43</v>
      </c>
      <c r="G41" s="55">
        <v>0.59</v>
      </c>
      <c r="H41" s="33">
        <v>9</v>
      </c>
    </row>
    <row r="42" spans="1:8" s="33" customFormat="1" ht="25.5" x14ac:dyDescent="0.2">
      <c r="A42" s="52" t="s">
        <v>84</v>
      </c>
      <c r="B42" s="52"/>
      <c r="C42" s="53" t="s">
        <v>85</v>
      </c>
      <c r="D42" s="54" t="s">
        <v>73</v>
      </c>
      <c r="E42" s="55">
        <v>0.21</v>
      </c>
      <c r="F42" s="55">
        <v>0.24</v>
      </c>
      <c r="G42" s="55">
        <v>0.45</v>
      </c>
      <c r="H42" s="33">
        <v>9</v>
      </c>
    </row>
    <row r="43" spans="1:8" s="33" customFormat="1" ht="25.5" x14ac:dyDescent="0.2">
      <c r="A43" s="52" t="s">
        <v>86</v>
      </c>
      <c r="B43" s="52"/>
      <c r="C43" s="53" t="s">
        <v>87</v>
      </c>
      <c r="D43" s="54" t="s">
        <v>73</v>
      </c>
      <c r="E43" s="55">
        <v>0.28999999999999998</v>
      </c>
      <c r="F43" s="55">
        <v>0.35</v>
      </c>
      <c r="G43" s="55">
        <v>0.64</v>
      </c>
      <c r="H43" s="33">
        <v>9</v>
      </c>
    </row>
    <row r="44" spans="1:8" s="33" customFormat="1" ht="25.5" x14ac:dyDescent="0.2">
      <c r="A44" s="52" t="s">
        <v>88</v>
      </c>
      <c r="B44" s="52"/>
      <c r="C44" s="53" t="s">
        <v>89</v>
      </c>
      <c r="D44" s="54" t="s">
        <v>73</v>
      </c>
      <c r="E44" s="55">
        <v>0.26</v>
      </c>
      <c r="F44" s="55">
        <v>0.28999999999999998</v>
      </c>
      <c r="G44" s="55">
        <v>0.55000000000000004</v>
      </c>
      <c r="H44" s="33">
        <v>9</v>
      </c>
    </row>
    <row r="45" spans="1:8" s="33" customFormat="1" ht="25.5" x14ac:dyDescent="0.2">
      <c r="A45" s="52" t="s">
        <v>90</v>
      </c>
      <c r="B45" s="52"/>
      <c r="C45" s="53" t="s">
        <v>91</v>
      </c>
      <c r="D45" s="54" t="s">
        <v>73</v>
      </c>
      <c r="E45" s="55">
        <v>0.25</v>
      </c>
      <c r="F45" s="55">
        <v>0.28000000000000003</v>
      </c>
      <c r="G45" s="55">
        <v>0.53</v>
      </c>
      <c r="H45" s="33">
        <v>9</v>
      </c>
    </row>
    <row r="46" spans="1:8" s="33" customFormat="1" ht="38.25" x14ac:dyDescent="0.2">
      <c r="A46" s="52" t="s">
        <v>92</v>
      </c>
      <c r="B46" s="52"/>
      <c r="C46" s="53" t="s">
        <v>93</v>
      </c>
      <c r="D46" s="54" t="s">
        <v>73</v>
      </c>
      <c r="E46" s="55">
        <v>0.41</v>
      </c>
      <c r="F46" s="55">
        <v>0.46</v>
      </c>
      <c r="G46" s="55">
        <v>0.87</v>
      </c>
      <c r="H46" s="33">
        <v>9</v>
      </c>
    </row>
    <row r="47" spans="1:8" s="33" customFormat="1" ht="38.25" x14ac:dyDescent="0.2">
      <c r="A47" s="52" t="s">
        <v>94</v>
      </c>
      <c r="B47" s="52"/>
      <c r="C47" s="53" t="s">
        <v>95</v>
      </c>
      <c r="D47" s="54" t="s">
        <v>73</v>
      </c>
      <c r="E47" s="55">
        <v>0.33</v>
      </c>
      <c r="F47" s="55">
        <v>0.37</v>
      </c>
      <c r="G47" s="55">
        <v>0.7</v>
      </c>
      <c r="H47" s="33">
        <v>9</v>
      </c>
    </row>
    <row r="48" spans="1:8" s="33" customFormat="1" ht="25.5" x14ac:dyDescent="0.2">
      <c r="A48" s="52" t="s">
        <v>96</v>
      </c>
      <c r="B48" s="52"/>
      <c r="C48" s="53" t="s">
        <v>97</v>
      </c>
      <c r="D48" s="54" t="s">
        <v>73</v>
      </c>
      <c r="E48" s="55">
        <v>0.26</v>
      </c>
      <c r="F48" s="55">
        <v>0.28999999999999998</v>
      </c>
      <c r="G48" s="55">
        <v>0.55000000000000004</v>
      </c>
      <c r="H48" s="33">
        <v>9</v>
      </c>
    </row>
    <row r="49" spans="1:8" s="33" customFormat="1" ht="25.5" x14ac:dyDescent="0.2">
      <c r="A49" s="52" t="s">
        <v>98</v>
      </c>
      <c r="B49" s="52"/>
      <c r="C49" s="53" t="s">
        <v>99</v>
      </c>
      <c r="D49" s="54" t="s">
        <v>73</v>
      </c>
      <c r="E49" s="55">
        <v>0.34</v>
      </c>
      <c r="F49" s="55">
        <v>0.39</v>
      </c>
      <c r="G49" s="55">
        <v>0.73</v>
      </c>
      <c r="H49" s="33">
        <v>9</v>
      </c>
    </row>
    <row r="50" spans="1:8" s="33" customFormat="1" ht="25.5" x14ac:dyDescent="0.2">
      <c r="A50" s="52" t="s">
        <v>100</v>
      </c>
      <c r="B50" s="52"/>
      <c r="C50" s="53" t="s">
        <v>101</v>
      </c>
      <c r="D50" s="54" t="s">
        <v>73</v>
      </c>
      <c r="E50" s="55">
        <v>0.28000000000000003</v>
      </c>
      <c r="F50" s="55">
        <v>0.32</v>
      </c>
      <c r="G50" s="55">
        <v>0.6</v>
      </c>
      <c r="H50" s="33">
        <v>9</v>
      </c>
    </row>
    <row r="51" spans="1:8" s="33" customFormat="1" ht="25.5" x14ac:dyDescent="0.2">
      <c r="A51" s="52" t="s">
        <v>102</v>
      </c>
      <c r="B51" s="52"/>
      <c r="C51" s="53" t="s">
        <v>103</v>
      </c>
      <c r="D51" s="54" t="s">
        <v>73</v>
      </c>
      <c r="E51" s="55">
        <v>0.24</v>
      </c>
      <c r="F51" s="55">
        <v>0.28000000000000003</v>
      </c>
      <c r="G51" s="55">
        <v>0.52</v>
      </c>
      <c r="H51" s="33">
        <v>9</v>
      </c>
    </row>
    <row r="52" spans="1:8" s="33" customFormat="1" ht="25.5" x14ac:dyDescent="0.2">
      <c r="A52" s="52" t="s">
        <v>104</v>
      </c>
      <c r="B52" s="52"/>
      <c r="C52" s="53" t="s">
        <v>105</v>
      </c>
      <c r="D52" s="54" t="s">
        <v>73</v>
      </c>
      <c r="E52" s="55">
        <v>0.39</v>
      </c>
      <c r="F52" s="55">
        <v>0.46</v>
      </c>
      <c r="G52" s="55">
        <v>0.85</v>
      </c>
      <c r="H52" s="33">
        <v>9</v>
      </c>
    </row>
    <row r="53" spans="1:8" s="33" customFormat="1" ht="25.5" x14ac:dyDescent="0.2">
      <c r="A53" s="52" t="s">
        <v>106</v>
      </c>
      <c r="B53" s="52"/>
      <c r="C53" s="56" t="s">
        <v>107</v>
      </c>
      <c r="D53" s="54" t="s">
        <v>73</v>
      </c>
      <c r="E53" s="55">
        <v>0.26</v>
      </c>
      <c r="F53" s="55">
        <v>0.3</v>
      </c>
      <c r="G53" s="55">
        <v>0.56000000000000005</v>
      </c>
      <c r="H53" s="33">
        <v>9</v>
      </c>
    </row>
    <row r="54" spans="1:8" s="33" customFormat="1" ht="25.5" x14ac:dyDescent="0.2">
      <c r="A54" s="52" t="s">
        <v>108</v>
      </c>
      <c r="B54" s="52"/>
      <c r="C54" s="53" t="s">
        <v>109</v>
      </c>
      <c r="D54" s="54" t="s">
        <v>73</v>
      </c>
      <c r="E54" s="55">
        <v>0.16</v>
      </c>
      <c r="F54" s="55">
        <v>0.32</v>
      </c>
      <c r="G54" s="55">
        <v>0.48</v>
      </c>
      <c r="H54" s="33">
        <v>9</v>
      </c>
    </row>
    <row r="55" spans="1:8" s="33" customFormat="1" ht="25.5" x14ac:dyDescent="0.2">
      <c r="A55" s="52" t="s">
        <v>110</v>
      </c>
      <c r="B55" s="52"/>
      <c r="C55" s="53" t="s">
        <v>111</v>
      </c>
      <c r="D55" s="54" t="s">
        <v>73</v>
      </c>
      <c r="E55" s="55">
        <v>0.17</v>
      </c>
      <c r="F55" s="55">
        <v>0.2</v>
      </c>
      <c r="G55" s="55">
        <v>0.37</v>
      </c>
      <c r="H55" s="33">
        <v>9</v>
      </c>
    </row>
    <row r="56" spans="1:8" s="33" customFormat="1" ht="25.5" x14ac:dyDescent="0.2">
      <c r="A56" s="52" t="s">
        <v>112</v>
      </c>
      <c r="B56" s="52"/>
      <c r="C56" s="53" t="s">
        <v>113</v>
      </c>
      <c r="D56" s="54" t="s">
        <v>73</v>
      </c>
      <c r="E56" s="55">
        <v>0.12</v>
      </c>
      <c r="F56" s="55">
        <v>0.14000000000000001</v>
      </c>
      <c r="G56" s="55">
        <v>0.26</v>
      </c>
      <c r="H56" s="33">
        <v>9</v>
      </c>
    </row>
    <row r="57" spans="1:8" s="33" customFormat="1" ht="25.5" x14ac:dyDescent="0.2">
      <c r="A57" s="52" t="s">
        <v>114</v>
      </c>
      <c r="B57" s="52"/>
      <c r="C57" s="53" t="s">
        <v>115</v>
      </c>
      <c r="D57" s="54" t="s">
        <v>73</v>
      </c>
      <c r="E57" s="55">
        <v>0.09</v>
      </c>
      <c r="F57" s="55">
        <v>0.12</v>
      </c>
      <c r="G57" s="55">
        <v>0.21</v>
      </c>
      <c r="H57" s="33">
        <v>9</v>
      </c>
    </row>
    <row r="58" spans="1:8" s="33" customFormat="1" ht="25.5" x14ac:dyDescent="0.2">
      <c r="A58" s="52" t="s">
        <v>116</v>
      </c>
      <c r="B58" s="52"/>
      <c r="C58" s="53" t="s">
        <v>117</v>
      </c>
      <c r="D58" s="54" t="s">
        <v>73</v>
      </c>
      <c r="E58" s="55">
        <v>0.08</v>
      </c>
      <c r="F58" s="55">
        <v>0.09</v>
      </c>
      <c r="G58" s="55">
        <v>0.17</v>
      </c>
      <c r="H58" s="33">
        <v>9</v>
      </c>
    </row>
    <row r="59" spans="1:8" s="33" customFormat="1" ht="25.5" x14ac:dyDescent="0.2">
      <c r="A59" s="52" t="s">
        <v>118</v>
      </c>
      <c r="B59" s="52"/>
      <c r="C59" s="53" t="s">
        <v>119</v>
      </c>
      <c r="D59" s="54" t="s">
        <v>120</v>
      </c>
      <c r="E59" s="55">
        <v>607.74</v>
      </c>
      <c r="F59" s="55">
        <v>561.52</v>
      </c>
      <c r="G59" s="55">
        <v>1169.26</v>
      </c>
      <c r="H59" s="33">
        <v>9</v>
      </c>
    </row>
    <row r="60" spans="1:8" s="33" customFormat="1" ht="25.5" x14ac:dyDescent="0.2">
      <c r="A60" s="52" t="s">
        <v>121</v>
      </c>
      <c r="B60" s="52"/>
      <c r="C60" s="53" t="s">
        <v>122</v>
      </c>
      <c r="D60" s="54" t="s">
        <v>21</v>
      </c>
      <c r="E60" s="55">
        <v>719.68</v>
      </c>
      <c r="F60" s="55">
        <v>383.82</v>
      </c>
      <c r="G60" s="55">
        <v>1103.5</v>
      </c>
      <c r="H60" s="33">
        <v>9</v>
      </c>
    </row>
    <row r="61" spans="1:8" s="33" customFormat="1" x14ac:dyDescent="0.2">
      <c r="A61" s="52" t="s">
        <v>123</v>
      </c>
      <c r="B61" s="52"/>
      <c r="C61" s="53" t="s">
        <v>124</v>
      </c>
      <c r="D61" s="54"/>
      <c r="E61" s="55"/>
      <c r="F61" s="55"/>
      <c r="G61" s="55"/>
      <c r="H61" s="33">
        <v>5</v>
      </c>
    </row>
    <row r="62" spans="1:8" s="33" customFormat="1" ht="25.5" x14ac:dyDescent="0.2">
      <c r="A62" s="52" t="s">
        <v>125</v>
      </c>
      <c r="B62" s="52"/>
      <c r="C62" s="53" t="s">
        <v>126</v>
      </c>
      <c r="D62" s="54" t="s">
        <v>70</v>
      </c>
      <c r="E62" s="55">
        <v>1234.48</v>
      </c>
      <c r="F62" s="55"/>
      <c r="G62" s="55">
        <v>1234.48</v>
      </c>
      <c r="H62" s="33">
        <v>9</v>
      </c>
    </row>
    <row r="63" spans="1:8" s="33" customFormat="1" ht="25.5" x14ac:dyDescent="0.2">
      <c r="A63" s="52" t="s">
        <v>127</v>
      </c>
      <c r="B63" s="52"/>
      <c r="C63" s="53" t="s">
        <v>128</v>
      </c>
      <c r="D63" s="54" t="s">
        <v>70</v>
      </c>
      <c r="E63" s="55">
        <v>6685.52</v>
      </c>
      <c r="F63" s="55"/>
      <c r="G63" s="55">
        <v>6685.52</v>
      </c>
      <c r="H63" s="33">
        <v>9</v>
      </c>
    </row>
    <row r="64" spans="1:8" s="33" customFormat="1" x14ac:dyDescent="0.2">
      <c r="A64" s="52" t="s">
        <v>129</v>
      </c>
      <c r="B64" s="52"/>
      <c r="C64" s="53" t="s">
        <v>130</v>
      </c>
      <c r="D64" s="54" t="s">
        <v>131</v>
      </c>
      <c r="E64" s="55">
        <v>89.58</v>
      </c>
      <c r="F64" s="55"/>
      <c r="G64" s="55">
        <v>89.58</v>
      </c>
      <c r="H64" s="33">
        <v>9</v>
      </c>
    </row>
    <row r="65" spans="1:8" s="33" customFormat="1" x14ac:dyDescent="0.2">
      <c r="A65" s="52" t="s">
        <v>132</v>
      </c>
      <c r="B65" s="52"/>
      <c r="C65" s="53" t="s">
        <v>133</v>
      </c>
      <c r="D65" s="54" t="s">
        <v>131</v>
      </c>
      <c r="E65" s="55">
        <v>97.2</v>
      </c>
      <c r="F65" s="55"/>
      <c r="G65" s="55">
        <v>97.2</v>
      </c>
      <c r="H65" s="33">
        <v>9</v>
      </c>
    </row>
    <row r="66" spans="1:8" s="33" customFormat="1" x14ac:dyDescent="0.2">
      <c r="A66" s="52" t="s">
        <v>134</v>
      </c>
      <c r="B66" s="52"/>
      <c r="C66" s="53" t="s">
        <v>135</v>
      </c>
      <c r="D66" s="54" t="s">
        <v>131</v>
      </c>
      <c r="E66" s="55">
        <v>367.43</v>
      </c>
      <c r="F66" s="55"/>
      <c r="G66" s="55">
        <v>367.43</v>
      </c>
      <c r="H66" s="33">
        <v>9</v>
      </c>
    </row>
    <row r="67" spans="1:8" s="33" customFormat="1" x14ac:dyDescent="0.2">
      <c r="A67" s="52" t="s">
        <v>136</v>
      </c>
      <c r="B67" s="52"/>
      <c r="C67" s="53" t="s">
        <v>137</v>
      </c>
      <c r="D67" s="54" t="s">
        <v>131</v>
      </c>
      <c r="E67" s="55">
        <v>631.29</v>
      </c>
      <c r="F67" s="55"/>
      <c r="G67" s="55">
        <v>631.29</v>
      </c>
      <c r="H67" s="33">
        <v>9</v>
      </c>
    </row>
    <row r="68" spans="1:8" s="33" customFormat="1" ht="25.5" x14ac:dyDescent="0.2">
      <c r="A68" s="52" t="s">
        <v>138</v>
      </c>
      <c r="B68" s="52"/>
      <c r="C68" s="53" t="s">
        <v>139</v>
      </c>
      <c r="D68" s="54" t="s">
        <v>131</v>
      </c>
      <c r="E68" s="55">
        <v>94.2</v>
      </c>
      <c r="F68" s="55"/>
      <c r="G68" s="55">
        <v>94.2</v>
      </c>
      <c r="H68" s="33">
        <v>9</v>
      </c>
    </row>
    <row r="69" spans="1:8" s="33" customFormat="1" x14ac:dyDescent="0.2">
      <c r="A69" s="52" t="s">
        <v>140</v>
      </c>
      <c r="B69" s="52"/>
      <c r="C69" s="53" t="s">
        <v>141</v>
      </c>
      <c r="D69" s="54"/>
      <c r="E69" s="55"/>
      <c r="F69" s="55"/>
      <c r="G69" s="55"/>
      <c r="H69" s="33">
        <v>5</v>
      </c>
    </row>
    <row r="70" spans="1:8" s="33" customFormat="1" ht="25.5" x14ac:dyDescent="0.2">
      <c r="A70" s="52" t="s">
        <v>142</v>
      </c>
      <c r="B70" s="52"/>
      <c r="C70" s="53" t="s">
        <v>143</v>
      </c>
      <c r="D70" s="54" t="s">
        <v>70</v>
      </c>
      <c r="E70" s="55">
        <v>329.54</v>
      </c>
      <c r="F70" s="55"/>
      <c r="G70" s="55">
        <v>329.54</v>
      </c>
      <c r="H70" s="33">
        <v>9</v>
      </c>
    </row>
    <row r="71" spans="1:8" s="33" customFormat="1" x14ac:dyDescent="0.2">
      <c r="A71" s="52" t="s">
        <v>144</v>
      </c>
      <c r="B71" s="52"/>
      <c r="C71" s="53" t="s">
        <v>145</v>
      </c>
      <c r="D71" s="54" t="s">
        <v>73</v>
      </c>
      <c r="E71" s="55">
        <v>2.76</v>
      </c>
      <c r="F71" s="55">
        <v>5.0599999999999996</v>
      </c>
      <c r="G71" s="55">
        <v>7.82</v>
      </c>
      <c r="H71" s="33">
        <v>9</v>
      </c>
    </row>
    <row r="72" spans="1:8" s="33" customFormat="1" x14ac:dyDescent="0.2">
      <c r="A72" s="52" t="s">
        <v>146</v>
      </c>
      <c r="B72" s="52"/>
      <c r="C72" s="53" t="s">
        <v>147</v>
      </c>
      <c r="D72" s="54" t="s">
        <v>73</v>
      </c>
      <c r="E72" s="55">
        <v>127.48</v>
      </c>
      <c r="F72" s="55">
        <v>37.4</v>
      </c>
      <c r="G72" s="55">
        <v>164.88</v>
      </c>
      <c r="H72" s="33">
        <v>9</v>
      </c>
    </row>
    <row r="73" spans="1:8" s="33" customFormat="1" ht="25.5" x14ac:dyDescent="0.2">
      <c r="A73" s="52" t="s">
        <v>148</v>
      </c>
      <c r="B73" s="52"/>
      <c r="C73" s="53" t="s">
        <v>149</v>
      </c>
      <c r="D73" s="54" t="s">
        <v>73</v>
      </c>
      <c r="E73" s="55">
        <v>25.07</v>
      </c>
      <c r="F73" s="55">
        <v>35.67</v>
      </c>
      <c r="G73" s="55">
        <v>60.74</v>
      </c>
      <c r="H73" s="33">
        <v>9</v>
      </c>
    </row>
    <row r="74" spans="1:8" s="33" customFormat="1" x14ac:dyDescent="0.2">
      <c r="A74" s="52" t="s">
        <v>150</v>
      </c>
      <c r="B74" s="52"/>
      <c r="C74" s="53" t="s">
        <v>151</v>
      </c>
      <c r="D74" s="54" t="s">
        <v>73</v>
      </c>
      <c r="E74" s="55"/>
      <c r="F74" s="55">
        <v>25.31</v>
      </c>
      <c r="G74" s="55">
        <v>25.31</v>
      </c>
      <c r="H74" s="33">
        <v>9</v>
      </c>
    </row>
    <row r="75" spans="1:8" s="33" customFormat="1" x14ac:dyDescent="0.2">
      <c r="A75" s="52" t="s">
        <v>152</v>
      </c>
      <c r="B75" s="52"/>
      <c r="C75" s="53" t="s">
        <v>153</v>
      </c>
      <c r="D75" s="54" t="s">
        <v>131</v>
      </c>
      <c r="E75" s="55">
        <v>0.97</v>
      </c>
      <c r="F75" s="55">
        <v>3.74</v>
      </c>
      <c r="G75" s="55">
        <v>4.71</v>
      </c>
      <c r="H75" s="33">
        <v>9</v>
      </c>
    </row>
    <row r="76" spans="1:8" s="33" customFormat="1" ht="25.5" x14ac:dyDescent="0.2">
      <c r="A76" s="52" t="s">
        <v>154</v>
      </c>
      <c r="B76" s="52"/>
      <c r="C76" s="53" t="s">
        <v>155</v>
      </c>
      <c r="D76" s="54" t="s">
        <v>156</v>
      </c>
      <c r="E76" s="55"/>
      <c r="F76" s="55">
        <v>381.94</v>
      </c>
      <c r="G76" s="55">
        <v>381.94</v>
      </c>
      <c r="H76" s="33">
        <v>9</v>
      </c>
    </row>
    <row r="77" spans="1:8" s="33" customFormat="1" x14ac:dyDescent="0.2">
      <c r="A77" s="52" t="s">
        <v>157</v>
      </c>
      <c r="B77" s="52"/>
      <c r="C77" s="53" t="s">
        <v>158</v>
      </c>
      <c r="D77" s="54" t="s">
        <v>131</v>
      </c>
      <c r="E77" s="55">
        <v>199.82</v>
      </c>
      <c r="F77" s="55"/>
      <c r="G77" s="55">
        <v>199.82</v>
      </c>
      <c r="H77" s="33">
        <v>9</v>
      </c>
    </row>
    <row r="78" spans="1:8" s="33" customFormat="1" x14ac:dyDescent="0.2">
      <c r="A78" s="52" t="s">
        <v>159</v>
      </c>
      <c r="B78" s="52"/>
      <c r="C78" s="53" t="s">
        <v>160</v>
      </c>
      <c r="D78" s="54" t="s">
        <v>131</v>
      </c>
      <c r="E78" s="55">
        <v>237.7</v>
      </c>
      <c r="F78" s="55"/>
      <c r="G78" s="55">
        <v>237.7</v>
      </c>
      <c r="H78" s="33">
        <v>9</v>
      </c>
    </row>
    <row r="79" spans="1:8" s="33" customFormat="1" x14ac:dyDescent="0.2">
      <c r="A79" s="52" t="s">
        <v>161</v>
      </c>
      <c r="B79" s="52"/>
      <c r="C79" s="53" t="s">
        <v>162</v>
      </c>
      <c r="D79" s="54" t="s">
        <v>131</v>
      </c>
      <c r="E79" s="55">
        <v>308.10000000000002</v>
      </c>
      <c r="F79" s="55"/>
      <c r="G79" s="55">
        <v>308.10000000000002</v>
      </c>
      <c r="H79" s="33">
        <v>9</v>
      </c>
    </row>
    <row r="80" spans="1:8" s="33" customFormat="1" x14ac:dyDescent="0.2">
      <c r="A80" s="52" t="s">
        <v>163</v>
      </c>
      <c r="B80" s="52"/>
      <c r="C80" s="53" t="s">
        <v>164</v>
      </c>
      <c r="D80" s="54" t="s">
        <v>131</v>
      </c>
      <c r="E80" s="55">
        <v>315.17</v>
      </c>
      <c r="F80" s="55"/>
      <c r="G80" s="55">
        <v>315.17</v>
      </c>
      <c r="H80" s="33">
        <v>9</v>
      </c>
    </row>
    <row r="81" spans="1:8" s="33" customFormat="1" ht="25.5" x14ac:dyDescent="0.2">
      <c r="A81" s="52" t="s">
        <v>165</v>
      </c>
      <c r="B81" s="52"/>
      <c r="C81" s="53" t="s">
        <v>166</v>
      </c>
      <c r="D81" s="54" t="s">
        <v>70</v>
      </c>
      <c r="E81" s="55">
        <v>279.91000000000003</v>
      </c>
      <c r="F81" s="55"/>
      <c r="G81" s="55">
        <v>279.91000000000003</v>
      </c>
      <c r="H81" s="33">
        <v>9</v>
      </c>
    </row>
    <row r="82" spans="1:8" s="33" customFormat="1" ht="25.5" x14ac:dyDescent="0.2">
      <c r="A82" s="52" t="s">
        <v>167</v>
      </c>
      <c r="B82" s="52"/>
      <c r="C82" s="53" t="s">
        <v>168</v>
      </c>
      <c r="D82" s="54" t="s">
        <v>21</v>
      </c>
      <c r="E82" s="55">
        <v>12.56</v>
      </c>
      <c r="F82" s="55"/>
      <c r="G82" s="55">
        <v>12.56</v>
      </c>
      <c r="H82" s="33">
        <v>9</v>
      </c>
    </row>
    <row r="83" spans="1:8" s="33" customFormat="1" ht="25.5" x14ac:dyDescent="0.2">
      <c r="A83" s="52" t="s">
        <v>169</v>
      </c>
      <c r="B83" s="52"/>
      <c r="C83" s="53" t="s">
        <v>170</v>
      </c>
      <c r="D83" s="54" t="s">
        <v>21</v>
      </c>
      <c r="E83" s="55">
        <v>12.86</v>
      </c>
      <c r="F83" s="55"/>
      <c r="G83" s="55">
        <v>12.86</v>
      </c>
      <c r="H83" s="33">
        <v>9</v>
      </c>
    </row>
    <row r="84" spans="1:8" s="33" customFormat="1" ht="25.5" x14ac:dyDescent="0.2">
      <c r="A84" s="52" t="s">
        <v>171</v>
      </c>
      <c r="B84" s="52"/>
      <c r="C84" s="53" t="s">
        <v>172</v>
      </c>
      <c r="D84" s="54" t="s">
        <v>21</v>
      </c>
      <c r="E84" s="55">
        <v>15.36</v>
      </c>
      <c r="F84" s="55"/>
      <c r="G84" s="55">
        <v>15.36</v>
      </c>
      <c r="H84" s="33">
        <v>9</v>
      </c>
    </row>
    <row r="85" spans="1:8" s="33" customFormat="1" ht="25.5" x14ac:dyDescent="0.2">
      <c r="A85" s="52" t="s">
        <v>173</v>
      </c>
      <c r="B85" s="52"/>
      <c r="C85" s="53" t="s">
        <v>174</v>
      </c>
      <c r="D85" s="54" t="s">
        <v>21</v>
      </c>
      <c r="E85" s="55">
        <v>18.84</v>
      </c>
      <c r="F85" s="55"/>
      <c r="G85" s="55">
        <v>18.84</v>
      </c>
      <c r="H85" s="33">
        <v>9</v>
      </c>
    </row>
    <row r="86" spans="1:8" s="33" customFormat="1" ht="25.5" x14ac:dyDescent="0.2">
      <c r="A86" s="52" t="s">
        <v>175</v>
      </c>
      <c r="B86" s="52"/>
      <c r="C86" s="53" t="s">
        <v>176</v>
      </c>
      <c r="D86" s="54" t="s">
        <v>21</v>
      </c>
      <c r="E86" s="55">
        <v>18.97</v>
      </c>
      <c r="F86" s="55"/>
      <c r="G86" s="55">
        <v>18.97</v>
      </c>
      <c r="H86" s="33">
        <v>9</v>
      </c>
    </row>
    <row r="87" spans="1:8" s="33" customFormat="1" ht="25.5" x14ac:dyDescent="0.2">
      <c r="A87" s="52" t="s">
        <v>177</v>
      </c>
      <c r="B87" s="52"/>
      <c r="C87" s="53" t="s">
        <v>178</v>
      </c>
      <c r="D87" s="54" t="s">
        <v>21</v>
      </c>
      <c r="E87" s="55">
        <v>22.64</v>
      </c>
      <c r="F87" s="55"/>
      <c r="G87" s="55">
        <v>22.64</v>
      </c>
      <c r="H87" s="33">
        <v>9</v>
      </c>
    </row>
    <row r="88" spans="1:8" s="33" customFormat="1" ht="25.5" x14ac:dyDescent="0.2">
      <c r="A88" s="52" t="s">
        <v>179</v>
      </c>
      <c r="B88" s="52"/>
      <c r="C88" s="53" t="s">
        <v>180</v>
      </c>
      <c r="D88" s="54" t="s">
        <v>21</v>
      </c>
      <c r="E88" s="55">
        <v>23.47</v>
      </c>
      <c r="F88" s="55"/>
      <c r="G88" s="55">
        <v>23.47</v>
      </c>
      <c r="H88" s="33">
        <v>9</v>
      </c>
    </row>
    <row r="89" spans="1:8" s="33" customFormat="1" ht="25.5" x14ac:dyDescent="0.2">
      <c r="A89" s="52" t="s">
        <v>181</v>
      </c>
      <c r="B89" s="52"/>
      <c r="C89" s="53" t="s">
        <v>182</v>
      </c>
      <c r="D89" s="54" t="s">
        <v>21</v>
      </c>
      <c r="E89" s="55">
        <v>25.12</v>
      </c>
      <c r="F89" s="55"/>
      <c r="G89" s="55">
        <v>25.12</v>
      </c>
      <c r="H89" s="33">
        <v>9</v>
      </c>
    </row>
    <row r="90" spans="1:8" s="33" customFormat="1" ht="25.5" x14ac:dyDescent="0.2">
      <c r="A90" s="52" t="s">
        <v>183</v>
      </c>
      <c r="B90" s="52"/>
      <c r="C90" s="53" t="s">
        <v>184</v>
      </c>
      <c r="D90" s="54" t="s">
        <v>21</v>
      </c>
      <c r="E90" s="55">
        <v>25.29</v>
      </c>
      <c r="F90" s="55"/>
      <c r="G90" s="55">
        <v>25.29</v>
      </c>
      <c r="H90" s="33">
        <v>9</v>
      </c>
    </row>
    <row r="91" spans="1:8" s="33" customFormat="1" ht="25.5" x14ac:dyDescent="0.2">
      <c r="A91" s="52" t="s">
        <v>185</v>
      </c>
      <c r="B91" s="52"/>
      <c r="C91" s="53" t="s">
        <v>186</v>
      </c>
      <c r="D91" s="54" t="s">
        <v>21</v>
      </c>
      <c r="E91" s="55">
        <v>30.19</v>
      </c>
      <c r="F91" s="55"/>
      <c r="G91" s="55">
        <v>30.19</v>
      </c>
      <c r="H91" s="33">
        <v>9</v>
      </c>
    </row>
    <row r="92" spans="1:8" s="33" customFormat="1" ht="25.5" x14ac:dyDescent="0.2">
      <c r="A92" s="52" t="s">
        <v>187</v>
      </c>
      <c r="B92" s="52"/>
      <c r="C92" s="53" t="s">
        <v>188</v>
      </c>
      <c r="D92" s="54" t="s">
        <v>21</v>
      </c>
      <c r="E92" s="55">
        <v>31.3</v>
      </c>
      <c r="F92" s="55"/>
      <c r="G92" s="55">
        <v>31.3</v>
      </c>
      <c r="H92" s="33">
        <v>9</v>
      </c>
    </row>
    <row r="93" spans="1:8" s="33" customFormat="1" x14ac:dyDescent="0.2">
      <c r="A93" s="52" t="s">
        <v>189</v>
      </c>
      <c r="B93" s="52"/>
      <c r="C93" s="53" t="s">
        <v>190</v>
      </c>
      <c r="D93" s="54" t="s">
        <v>131</v>
      </c>
      <c r="E93" s="55">
        <v>200.91</v>
      </c>
      <c r="F93" s="55"/>
      <c r="G93" s="55">
        <v>200.91</v>
      </c>
      <c r="H93" s="33">
        <v>9</v>
      </c>
    </row>
    <row r="94" spans="1:8" s="33" customFormat="1" x14ac:dyDescent="0.2">
      <c r="A94" s="52" t="s">
        <v>191</v>
      </c>
      <c r="B94" s="52"/>
      <c r="C94" s="53" t="s">
        <v>192</v>
      </c>
      <c r="D94" s="54" t="s">
        <v>131</v>
      </c>
      <c r="E94" s="55">
        <v>301.52</v>
      </c>
      <c r="F94" s="55"/>
      <c r="G94" s="55">
        <v>301.52</v>
      </c>
      <c r="H94" s="33">
        <v>9</v>
      </c>
    </row>
    <row r="95" spans="1:8" s="33" customFormat="1" x14ac:dyDescent="0.2">
      <c r="A95" s="52" t="s">
        <v>193</v>
      </c>
      <c r="B95" s="52"/>
      <c r="C95" s="53" t="s">
        <v>194</v>
      </c>
      <c r="D95" s="54" t="s">
        <v>131</v>
      </c>
      <c r="E95" s="55">
        <v>328.99</v>
      </c>
      <c r="F95" s="55"/>
      <c r="G95" s="55">
        <v>328.99</v>
      </c>
      <c r="H95" s="33">
        <v>9</v>
      </c>
    </row>
    <row r="96" spans="1:8" s="33" customFormat="1" x14ac:dyDescent="0.2">
      <c r="A96" s="52" t="s">
        <v>195</v>
      </c>
      <c r="B96" s="52"/>
      <c r="C96" s="53" t="s">
        <v>196</v>
      </c>
      <c r="D96" s="54" t="s">
        <v>131</v>
      </c>
      <c r="E96" s="55">
        <v>365.71</v>
      </c>
      <c r="F96" s="55"/>
      <c r="G96" s="55">
        <v>365.71</v>
      </c>
      <c r="H96" s="33">
        <v>9</v>
      </c>
    </row>
    <row r="97" spans="1:8" s="33" customFormat="1" x14ac:dyDescent="0.2">
      <c r="A97" s="52" t="s">
        <v>197</v>
      </c>
      <c r="B97" s="52"/>
      <c r="C97" s="53" t="s">
        <v>198</v>
      </c>
      <c r="D97" s="54" t="s">
        <v>131</v>
      </c>
      <c r="E97" s="55">
        <v>397.89</v>
      </c>
      <c r="F97" s="55"/>
      <c r="G97" s="55">
        <v>397.89</v>
      </c>
      <c r="H97" s="33">
        <v>9</v>
      </c>
    </row>
    <row r="98" spans="1:8" s="33" customFormat="1" x14ac:dyDescent="0.2">
      <c r="A98" s="52" t="s">
        <v>199</v>
      </c>
      <c r="B98" s="52"/>
      <c r="C98" s="53" t="s">
        <v>200</v>
      </c>
      <c r="D98" s="54" t="s">
        <v>131</v>
      </c>
      <c r="E98" s="55">
        <v>485.52</v>
      </c>
      <c r="F98" s="55"/>
      <c r="G98" s="55">
        <v>485.52</v>
      </c>
      <c r="H98" s="33">
        <v>9</v>
      </c>
    </row>
    <row r="99" spans="1:8" s="33" customFormat="1" x14ac:dyDescent="0.2">
      <c r="A99" s="52" t="s">
        <v>201</v>
      </c>
      <c r="B99" s="52"/>
      <c r="C99" s="53" t="s">
        <v>202</v>
      </c>
      <c r="D99" s="54" t="s">
        <v>131</v>
      </c>
      <c r="E99" s="55">
        <v>207.68</v>
      </c>
      <c r="F99" s="55"/>
      <c r="G99" s="55">
        <v>207.68</v>
      </c>
      <c r="H99" s="33">
        <v>9</v>
      </c>
    </row>
    <row r="100" spans="1:8" s="33" customFormat="1" ht="25.5" x14ac:dyDescent="0.2">
      <c r="A100" s="52" t="s">
        <v>203</v>
      </c>
      <c r="B100" s="52"/>
      <c r="C100" s="53" t="s">
        <v>204</v>
      </c>
      <c r="D100" s="54" t="s">
        <v>70</v>
      </c>
      <c r="E100" s="55">
        <v>1659.52</v>
      </c>
      <c r="F100" s="55">
        <v>3438.59</v>
      </c>
      <c r="G100" s="55">
        <v>5098.1099999999997</v>
      </c>
      <c r="H100" s="33">
        <v>9</v>
      </c>
    </row>
    <row r="101" spans="1:8" s="33" customFormat="1" ht="25.5" x14ac:dyDescent="0.2">
      <c r="A101" s="52" t="s">
        <v>205</v>
      </c>
      <c r="B101" s="52"/>
      <c r="C101" s="53" t="s">
        <v>206</v>
      </c>
      <c r="D101" s="54" t="s">
        <v>73</v>
      </c>
      <c r="E101" s="55">
        <v>6.7</v>
      </c>
      <c r="F101" s="55">
        <v>36.56</v>
      </c>
      <c r="G101" s="55">
        <v>43.26</v>
      </c>
      <c r="H101" s="33">
        <v>9</v>
      </c>
    </row>
    <row r="102" spans="1:8" s="33" customFormat="1" ht="25.5" x14ac:dyDescent="0.2">
      <c r="A102" s="52" t="s">
        <v>207</v>
      </c>
      <c r="B102" s="52"/>
      <c r="C102" s="53" t="s">
        <v>208</v>
      </c>
      <c r="D102" s="54" t="s">
        <v>73</v>
      </c>
      <c r="E102" s="55">
        <v>315.83999999999997</v>
      </c>
      <c r="F102" s="55">
        <v>260.83999999999997</v>
      </c>
      <c r="G102" s="55">
        <v>576.67999999999995</v>
      </c>
      <c r="H102" s="33">
        <v>9</v>
      </c>
    </row>
    <row r="103" spans="1:8" s="33" customFormat="1" x14ac:dyDescent="0.2">
      <c r="A103" s="52" t="s">
        <v>209</v>
      </c>
      <c r="B103" s="52"/>
      <c r="C103" s="53" t="s">
        <v>210</v>
      </c>
      <c r="D103" s="54"/>
      <c r="E103" s="55"/>
      <c r="F103" s="55"/>
      <c r="G103" s="55"/>
      <c r="H103" s="33">
        <v>5</v>
      </c>
    </row>
    <row r="104" spans="1:8" s="33" customFormat="1" ht="25.5" x14ac:dyDescent="0.2">
      <c r="A104" s="52" t="s">
        <v>211</v>
      </c>
      <c r="B104" s="52"/>
      <c r="C104" s="53" t="s">
        <v>212</v>
      </c>
      <c r="D104" s="54" t="s">
        <v>21</v>
      </c>
      <c r="E104" s="55">
        <v>231.55</v>
      </c>
      <c r="F104" s="55">
        <v>7639.23</v>
      </c>
      <c r="G104" s="55">
        <v>7870.78</v>
      </c>
      <c r="H104" s="33">
        <v>9</v>
      </c>
    </row>
    <row r="105" spans="1:8" s="33" customFormat="1" x14ac:dyDescent="0.2">
      <c r="A105" s="52" t="s">
        <v>213</v>
      </c>
      <c r="B105" s="52"/>
      <c r="C105" s="53" t="s">
        <v>214</v>
      </c>
      <c r="D105" s="54" t="s">
        <v>21</v>
      </c>
      <c r="E105" s="55">
        <v>231.55</v>
      </c>
      <c r="F105" s="55">
        <v>10232.76</v>
      </c>
      <c r="G105" s="55">
        <v>10464.31</v>
      </c>
      <c r="H105" s="33">
        <v>9</v>
      </c>
    </row>
    <row r="106" spans="1:8" s="33" customFormat="1" x14ac:dyDescent="0.2">
      <c r="A106" s="52" t="s">
        <v>215</v>
      </c>
      <c r="B106" s="52"/>
      <c r="C106" s="53" t="s">
        <v>216</v>
      </c>
      <c r="D106" s="54" t="s">
        <v>21</v>
      </c>
      <c r="E106" s="55">
        <v>231.55</v>
      </c>
      <c r="F106" s="55">
        <v>9054.33</v>
      </c>
      <c r="G106" s="55">
        <v>9285.8799999999992</v>
      </c>
      <c r="H106" s="33">
        <v>9</v>
      </c>
    </row>
    <row r="107" spans="1:8" s="33" customFormat="1" x14ac:dyDescent="0.2">
      <c r="A107" s="52" t="s">
        <v>217</v>
      </c>
      <c r="B107" s="52"/>
      <c r="C107" s="53" t="s">
        <v>218</v>
      </c>
      <c r="D107" s="54" t="s">
        <v>21</v>
      </c>
      <c r="E107" s="55">
        <v>669.05</v>
      </c>
      <c r="F107" s="55">
        <v>21085.47</v>
      </c>
      <c r="G107" s="55">
        <v>21754.52</v>
      </c>
      <c r="H107" s="33">
        <v>9</v>
      </c>
    </row>
    <row r="108" spans="1:8" s="33" customFormat="1" x14ac:dyDescent="0.2">
      <c r="A108" s="52" t="s">
        <v>219</v>
      </c>
      <c r="B108" s="52"/>
      <c r="C108" s="53" t="s">
        <v>220</v>
      </c>
      <c r="D108" s="54" t="s">
        <v>21</v>
      </c>
      <c r="E108" s="55">
        <v>669.05</v>
      </c>
      <c r="F108" s="55">
        <v>32355.200000000001</v>
      </c>
      <c r="G108" s="55">
        <v>33024.25</v>
      </c>
      <c r="H108" s="33">
        <v>9</v>
      </c>
    </row>
    <row r="109" spans="1:8" s="33" customFormat="1" ht="25.5" x14ac:dyDescent="0.2">
      <c r="A109" s="52" t="s">
        <v>221</v>
      </c>
      <c r="B109" s="52"/>
      <c r="C109" s="53" t="s">
        <v>222</v>
      </c>
      <c r="D109" s="54" t="s">
        <v>21</v>
      </c>
      <c r="E109" s="55">
        <v>669.05</v>
      </c>
      <c r="F109" s="55">
        <v>12826.39</v>
      </c>
      <c r="G109" s="55">
        <v>13495.44</v>
      </c>
      <c r="H109" s="33">
        <v>9</v>
      </c>
    </row>
    <row r="110" spans="1:8" s="33" customFormat="1" x14ac:dyDescent="0.2">
      <c r="A110" s="52" t="s">
        <v>223</v>
      </c>
      <c r="B110" s="52"/>
      <c r="C110" s="53" t="s">
        <v>224</v>
      </c>
      <c r="D110" s="54" t="s">
        <v>21</v>
      </c>
      <c r="E110" s="55">
        <v>544.04999999999995</v>
      </c>
      <c r="F110" s="55">
        <v>15394.63</v>
      </c>
      <c r="G110" s="55">
        <v>15938.68</v>
      </c>
      <c r="H110" s="33">
        <v>9</v>
      </c>
    </row>
    <row r="111" spans="1:8" s="33" customFormat="1" x14ac:dyDescent="0.2">
      <c r="A111" s="52" t="s">
        <v>225</v>
      </c>
      <c r="B111" s="52"/>
      <c r="C111" s="53" t="s">
        <v>226</v>
      </c>
      <c r="D111" s="54" t="s">
        <v>21</v>
      </c>
      <c r="E111" s="55">
        <v>331.55</v>
      </c>
      <c r="F111" s="55">
        <v>24934.7</v>
      </c>
      <c r="G111" s="55">
        <v>25266.25</v>
      </c>
      <c r="H111" s="33">
        <v>9</v>
      </c>
    </row>
    <row r="112" spans="1:8" s="33" customFormat="1" x14ac:dyDescent="0.2">
      <c r="A112" s="52" t="s">
        <v>227</v>
      </c>
      <c r="B112" s="52"/>
      <c r="C112" s="53" t="s">
        <v>228</v>
      </c>
      <c r="D112" s="54"/>
      <c r="E112" s="55"/>
      <c r="F112" s="55"/>
      <c r="G112" s="55"/>
      <c r="H112" s="33">
        <v>5</v>
      </c>
    </row>
    <row r="113" spans="1:8" s="33" customFormat="1" ht="38.25" x14ac:dyDescent="0.2">
      <c r="A113" s="52" t="s">
        <v>229</v>
      </c>
      <c r="B113" s="52"/>
      <c r="C113" s="53" t="s">
        <v>230</v>
      </c>
      <c r="D113" s="54" t="s">
        <v>70</v>
      </c>
      <c r="E113" s="55">
        <v>8405.0300000000007</v>
      </c>
      <c r="F113" s="55"/>
      <c r="G113" s="55">
        <v>8405.0300000000007</v>
      </c>
      <c r="H113" s="33">
        <v>9</v>
      </c>
    </row>
    <row r="114" spans="1:8" s="33" customFormat="1" ht="38.25" x14ac:dyDescent="0.2">
      <c r="A114" s="52" t="s">
        <v>231</v>
      </c>
      <c r="B114" s="52"/>
      <c r="C114" s="53" t="s">
        <v>232</v>
      </c>
      <c r="D114" s="54" t="s">
        <v>70</v>
      </c>
      <c r="E114" s="55">
        <v>11784.52</v>
      </c>
      <c r="F114" s="55"/>
      <c r="G114" s="55">
        <v>11784.52</v>
      </c>
      <c r="H114" s="33">
        <v>9</v>
      </c>
    </row>
    <row r="115" spans="1:8" s="33" customFormat="1" ht="38.25" x14ac:dyDescent="0.2">
      <c r="A115" s="52" t="s">
        <v>233</v>
      </c>
      <c r="B115" s="52"/>
      <c r="C115" s="53" t="s">
        <v>234</v>
      </c>
      <c r="D115" s="54" t="s">
        <v>70</v>
      </c>
      <c r="E115" s="55">
        <v>12185.01</v>
      </c>
      <c r="F115" s="55"/>
      <c r="G115" s="55">
        <v>12185.01</v>
      </c>
      <c r="H115" s="33">
        <v>9</v>
      </c>
    </row>
    <row r="116" spans="1:8" s="33" customFormat="1" ht="25.5" x14ac:dyDescent="0.2">
      <c r="A116" s="52" t="s">
        <v>235</v>
      </c>
      <c r="B116" s="52"/>
      <c r="C116" s="53" t="s">
        <v>236</v>
      </c>
      <c r="D116" s="54" t="s">
        <v>131</v>
      </c>
      <c r="E116" s="55">
        <v>448.32</v>
      </c>
      <c r="F116" s="55"/>
      <c r="G116" s="55">
        <v>448.32</v>
      </c>
      <c r="H116" s="33">
        <v>9</v>
      </c>
    </row>
    <row r="117" spans="1:8" s="33" customFormat="1" ht="25.5" x14ac:dyDescent="0.2">
      <c r="A117" s="52" t="s">
        <v>237</v>
      </c>
      <c r="B117" s="52"/>
      <c r="C117" s="53" t="s">
        <v>238</v>
      </c>
      <c r="D117" s="54" t="s">
        <v>131</v>
      </c>
      <c r="E117" s="55">
        <v>439.06</v>
      </c>
      <c r="F117" s="55"/>
      <c r="G117" s="55">
        <v>439.06</v>
      </c>
      <c r="H117" s="33">
        <v>9</v>
      </c>
    </row>
    <row r="118" spans="1:8" s="33" customFormat="1" ht="25.5" x14ac:dyDescent="0.2">
      <c r="A118" s="52" t="s">
        <v>239</v>
      </c>
      <c r="B118" s="52"/>
      <c r="C118" s="53" t="s">
        <v>240</v>
      </c>
      <c r="D118" s="54" t="s">
        <v>131</v>
      </c>
      <c r="E118" s="55">
        <v>878.27</v>
      </c>
      <c r="F118" s="55"/>
      <c r="G118" s="55">
        <v>878.27</v>
      </c>
      <c r="H118" s="33">
        <v>9</v>
      </c>
    </row>
    <row r="119" spans="1:8" s="33" customFormat="1" ht="25.5" x14ac:dyDescent="0.2">
      <c r="A119" s="52" t="s">
        <v>241</v>
      </c>
      <c r="B119" s="52"/>
      <c r="C119" s="53" t="s">
        <v>242</v>
      </c>
      <c r="D119" s="54" t="s">
        <v>131</v>
      </c>
      <c r="E119" s="55">
        <v>1160.31</v>
      </c>
      <c r="F119" s="55"/>
      <c r="G119" s="55">
        <v>1160.31</v>
      </c>
      <c r="H119" s="33">
        <v>9</v>
      </c>
    </row>
    <row r="120" spans="1:8" s="33" customFormat="1" ht="25.5" x14ac:dyDescent="0.2">
      <c r="A120" s="52" t="s">
        <v>243</v>
      </c>
      <c r="B120" s="52"/>
      <c r="C120" s="53" t="s">
        <v>244</v>
      </c>
      <c r="D120" s="54" t="s">
        <v>131</v>
      </c>
      <c r="E120" s="55">
        <v>1439.13</v>
      </c>
      <c r="F120" s="55"/>
      <c r="G120" s="55">
        <v>1439.13</v>
      </c>
      <c r="H120" s="33">
        <v>9</v>
      </c>
    </row>
    <row r="121" spans="1:8" s="33" customFormat="1" ht="25.5" x14ac:dyDescent="0.2">
      <c r="A121" s="52" t="s">
        <v>245</v>
      </c>
      <c r="B121" s="52"/>
      <c r="C121" s="53" t="s">
        <v>246</v>
      </c>
      <c r="D121" s="54" t="s">
        <v>131</v>
      </c>
      <c r="E121" s="55">
        <v>1809.54</v>
      </c>
      <c r="F121" s="55"/>
      <c r="G121" s="55">
        <v>1809.54</v>
      </c>
      <c r="H121" s="33">
        <v>9</v>
      </c>
    </row>
    <row r="122" spans="1:8" s="33" customFormat="1" ht="25.5" x14ac:dyDescent="0.2">
      <c r="A122" s="52" t="s">
        <v>247</v>
      </c>
      <c r="B122" s="52"/>
      <c r="C122" s="53" t="s">
        <v>248</v>
      </c>
      <c r="D122" s="54" t="s">
        <v>131</v>
      </c>
      <c r="E122" s="55">
        <v>2032.68</v>
      </c>
      <c r="F122" s="55"/>
      <c r="G122" s="55">
        <v>2032.68</v>
      </c>
      <c r="H122" s="33">
        <v>9</v>
      </c>
    </row>
    <row r="123" spans="1:8" s="33" customFormat="1" ht="25.5" x14ac:dyDescent="0.2">
      <c r="A123" s="52" t="s">
        <v>249</v>
      </c>
      <c r="B123" s="52"/>
      <c r="C123" s="53" t="s">
        <v>250</v>
      </c>
      <c r="D123" s="54" t="s">
        <v>131</v>
      </c>
      <c r="E123" s="55">
        <v>2264.09</v>
      </c>
      <c r="F123" s="55"/>
      <c r="G123" s="55">
        <v>2264.09</v>
      </c>
      <c r="H123" s="33">
        <v>9</v>
      </c>
    </row>
    <row r="124" spans="1:8" s="33" customFormat="1" ht="25.5" x14ac:dyDescent="0.2">
      <c r="A124" s="52" t="s">
        <v>251</v>
      </c>
      <c r="B124" s="52"/>
      <c r="C124" s="53" t="s">
        <v>252</v>
      </c>
      <c r="D124" s="54" t="s">
        <v>131</v>
      </c>
      <c r="E124" s="55">
        <v>2746.27</v>
      </c>
      <c r="F124" s="55"/>
      <c r="G124" s="55">
        <v>2746.27</v>
      </c>
      <c r="H124" s="33">
        <v>9</v>
      </c>
    </row>
    <row r="125" spans="1:8" s="33" customFormat="1" ht="25.5" x14ac:dyDescent="0.2">
      <c r="A125" s="52" t="s">
        <v>253</v>
      </c>
      <c r="B125" s="52"/>
      <c r="C125" s="53" t="s">
        <v>254</v>
      </c>
      <c r="D125" s="54" t="s">
        <v>131</v>
      </c>
      <c r="E125" s="55">
        <v>457.54</v>
      </c>
      <c r="F125" s="55"/>
      <c r="G125" s="55">
        <v>457.54</v>
      </c>
      <c r="H125" s="33">
        <v>9</v>
      </c>
    </row>
    <row r="126" spans="1:8" s="33" customFormat="1" ht="25.5" x14ac:dyDescent="0.2">
      <c r="A126" s="52" t="s">
        <v>255</v>
      </c>
      <c r="B126" s="52"/>
      <c r="C126" s="53" t="s">
        <v>256</v>
      </c>
      <c r="D126" s="54" t="s">
        <v>131</v>
      </c>
      <c r="E126" s="55">
        <v>1466.41</v>
      </c>
      <c r="F126" s="55"/>
      <c r="G126" s="55">
        <v>1466.41</v>
      </c>
      <c r="H126" s="33">
        <v>9</v>
      </c>
    </row>
    <row r="127" spans="1:8" s="33" customFormat="1" ht="25.5" x14ac:dyDescent="0.2">
      <c r="A127" s="52" t="s">
        <v>257</v>
      </c>
      <c r="B127" s="52"/>
      <c r="C127" s="53" t="s">
        <v>258</v>
      </c>
      <c r="D127" s="54" t="s">
        <v>131</v>
      </c>
      <c r="E127" s="55">
        <v>5470.28</v>
      </c>
      <c r="F127" s="55"/>
      <c r="G127" s="55">
        <v>5470.28</v>
      </c>
      <c r="H127" s="33">
        <v>9</v>
      </c>
    </row>
    <row r="128" spans="1:8" s="33" customFormat="1" ht="25.5" x14ac:dyDescent="0.2">
      <c r="A128" s="52" t="s">
        <v>259</v>
      </c>
      <c r="B128" s="52"/>
      <c r="C128" s="53" t="s">
        <v>260</v>
      </c>
      <c r="D128" s="54" t="s">
        <v>131</v>
      </c>
      <c r="E128" s="55">
        <v>379.63</v>
      </c>
      <c r="F128" s="55"/>
      <c r="G128" s="55">
        <v>379.63</v>
      </c>
      <c r="H128" s="33">
        <v>9</v>
      </c>
    </row>
    <row r="129" spans="1:8" s="33" customFormat="1" ht="25.5" x14ac:dyDescent="0.2">
      <c r="A129" s="52" t="s">
        <v>261</v>
      </c>
      <c r="B129" s="52"/>
      <c r="C129" s="53" t="s">
        <v>262</v>
      </c>
      <c r="D129" s="54" t="s">
        <v>131</v>
      </c>
      <c r="E129" s="55">
        <v>471.23</v>
      </c>
      <c r="F129" s="55"/>
      <c r="G129" s="55">
        <v>471.23</v>
      </c>
      <c r="H129" s="33">
        <v>9</v>
      </c>
    </row>
    <row r="130" spans="1:8" s="33" customFormat="1" ht="25.5" x14ac:dyDescent="0.2">
      <c r="A130" s="52" t="s">
        <v>263</v>
      </c>
      <c r="B130" s="52"/>
      <c r="C130" s="53" t="s">
        <v>264</v>
      </c>
      <c r="D130" s="54" t="s">
        <v>131</v>
      </c>
      <c r="E130" s="55">
        <v>546.89</v>
      </c>
      <c r="F130" s="55"/>
      <c r="G130" s="55">
        <v>546.89</v>
      </c>
      <c r="H130" s="33">
        <v>9</v>
      </c>
    </row>
    <row r="131" spans="1:8" s="33" customFormat="1" ht="25.5" x14ac:dyDescent="0.2">
      <c r="A131" s="52" t="s">
        <v>265</v>
      </c>
      <c r="B131" s="52"/>
      <c r="C131" s="53" t="s">
        <v>266</v>
      </c>
      <c r="D131" s="54" t="s">
        <v>131</v>
      </c>
      <c r="E131" s="55">
        <v>309.08999999999997</v>
      </c>
      <c r="F131" s="55"/>
      <c r="G131" s="55">
        <v>309.08999999999997</v>
      </c>
      <c r="H131" s="33">
        <v>9</v>
      </c>
    </row>
    <row r="132" spans="1:8" s="33" customFormat="1" ht="25.5" x14ac:dyDescent="0.2">
      <c r="A132" s="52" t="s">
        <v>267</v>
      </c>
      <c r="B132" s="52"/>
      <c r="C132" s="53" t="s">
        <v>268</v>
      </c>
      <c r="D132" s="54" t="s">
        <v>131</v>
      </c>
      <c r="E132" s="55">
        <v>488.27</v>
      </c>
      <c r="F132" s="55"/>
      <c r="G132" s="55">
        <v>488.27</v>
      </c>
      <c r="H132" s="33">
        <v>9</v>
      </c>
    </row>
    <row r="133" spans="1:8" s="33" customFormat="1" ht="25.5" x14ac:dyDescent="0.2">
      <c r="A133" s="52" t="s">
        <v>269</v>
      </c>
      <c r="B133" s="52"/>
      <c r="C133" s="53" t="s">
        <v>270</v>
      </c>
      <c r="D133" s="54" t="s">
        <v>131</v>
      </c>
      <c r="E133" s="55">
        <v>724.29</v>
      </c>
      <c r="F133" s="55"/>
      <c r="G133" s="55">
        <v>724.29</v>
      </c>
      <c r="H133" s="33">
        <v>9</v>
      </c>
    </row>
    <row r="134" spans="1:8" s="33" customFormat="1" ht="25.5" x14ac:dyDescent="0.2">
      <c r="A134" s="52" t="s">
        <v>271</v>
      </c>
      <c r="B134" s="52"/>
      <c r="C134" s="53" t="s">
        <v>272</v>
      </c>
      <c r="D134" s="54" t="s">
        <v>131</v>
      </c>
      <c r="E134" s="55">
        <v>1696.22</v>
      </c>
      <c r="F134" s="55"/>
      <c r="G134" s="55">
        <v>1696.22</v>
      </c>
      <c r="H134" s="33">
        <v>9</v>
      </c>
    </row>
    <row r="135" spans="1:8" s="33" customFormat="1" ht="25.5" x14ac:dyDescent="0.2">
      <c r="A135" s="52" t="s">
        <v>273</v>
      </c>
      <c r="B135" s="52"/>
      <c r="C135" s="53" t="s">
        <v>274</v>
      </c>
      <c r="D135" s="54" t="s">
        <v>131</v>
      </c>
      <c r="E135" s="55">
        <v>2202.29</v>
      </c>
      <c r="F135" s="55"/>
      <c r="G135" s="55">
        <v>2202.29</v>
      </c>
      <c r="H135" s="33">
        <v>9</v>
      </c>
    </row>
    <row r="136" spans="1:8" s="33" customFormat="1" ht="25.5" x14ac:dyDescent="0.2">
      <c r="A136" s="52" t="s">
        <v>275</v>
      </c>
      <c r="B136" s="52"/>
      <c r="C136" s="53" t="s">
        <v>276</v>
      </c>
      <c r="D136" s="54" t="s">
        <v>131</v>
      </c>
      <c r="E136" s="55">
        <v>2732.02</v>
      </c>
      <c r="F136" s="55"/>
      <c r="G136" s="55">
        <v>2732.02</v>
      </c>
      <c r="H136" s="33">
        <v>9</v>
      </c>
    </row>
    <row r="137" spans="1:8" s="33" customFormat="1" ht="25.5" x14ac:dyDescent="0.2">
      <c r="A137" s="52" t="s">
        <v>277</v>
      </c>
      <c r="B137" s="52"/>
      <c r="C137" s="53" t="s">
        <v>278</v>
      </c>
      <c r="D137" s="54" t="s">
        <v>131</v>
      </c>
      <c r="E137" s="55">
        <v>595.35</v>
      </c>
      <c r="F137" s="55"/>
      <c r="G137" s="55">
        <v>595.35</v>
      </c>
      <c r="H137" s="33">
        <v>9</v>
      </c>
    </row>
    <row r="138" spans="1:8" s="33" customFormat="1" ht="25.5" x14ac:dyDescent="0.2">
      <c r="A138" s="52" t="s">
        <v>279</v>
      </c>
      <c r="B138" s="52"/>
      <c r="C138" s="53" t="s">
        <v>280</v>
      </c>
      <c r="D138" s="54" t="s">
        <v>131</v>
      </c>
      <c r="E138" s="55">
        <v>337.04</v>
      </c>
      <c r="F138" s="55"/>
      <c r="G138" s="55">
        <v>337.04</v>
      </c>
      <c r="H138" s="33">
        <v>9</v>
      </c>
    </row>
    <row r="139" spans="1:8" s="33" customFormat="1" ht="25.5" x14ac:dyDescent="0.2">
      <c r="A139" s="52" t="s">
        <v>281</v>
      </c>
      <c r="B139" s="52"/>
      <c r="C139" s="53" t="s">
        <v>282</v>
      </c>
      <c r="D139" s="54" t="s">
        <v>131</v>
      </c>
      <c r="E139" s="55">
        <v>667.6</v>
      </c>
      <c r="F139" s="55"/>
      <c r="G139" s="55">
        <v>667.6</v>
      </c>
      <c r="H139" s="33">
        <v>9</v>
      </c>
    </row>
    <row r="140" spans="1:8" s="33" customFormat="1" ht="25.5" x14ac:dyDescent="0.2">
      <c r="A140" s="52" t="s">
        <v>283</v>
      </c>
      <c r="B140" s="52"/>
      <c r="C140" s="53" t="s">
        <v>284</v>
      </c>
      <c r="D140" s="54" t="s">
        <v>131</v>
      </c>
      <c r="E140" s="55">
        <v>658.5</v>
      </c>
      <c r="F140" s="55"/>
      <c r="G140" s="55">
        <v>658.5</v>
      </c>
      <c r="H140" s="33">
        <v>9</v>
      </c>
    </row>
    <row r="141" spans="1:8" s="33" customFormat="1" ht="25.5" x14ac:dyDescent="0.2">
      <c r="A141" s="52" t="s">
        <v>285</v>
      </c>
      <c r="B141" s="52"/>
      <c r="C141" s="53" t="s">
        <v>286</v>
      </c>
      <c r="D141" s="54" t="s">
        <v>131</v>
      </c>
      <c r="E141" s="55">
        <v>544.04</v>
      </c>
      <c r="F141" s="55"/>
      <c r="G141" s="55">
        <v>544.04</v>
      </c>
      <c r="H141" s="33">
        <v>9</v>
      </c>
    </row>
    <row r="142" spans="1:8" s="33" customFormat="1" ht="25.5" x14ac:dyDescent="0.2">
      <c r="A142" s="52" t="s">
        <v>287</v>
      </c>
      <c r="B142" s="52"/>
      <c r="C142" s="53" t="s">
        <v>288</v>
      </c>
      <c r="D142" s="54" t="s">
        <v>131</v>
      </c>
      <c r="E142" s="55">
        <v>792.09</v>
      </c>
      <c r="F142" s="55"/>
      <c r="G142" s="55">
        <v>792.09</v>
      </c>
      <c r="H142" s="33">
        <v>9</v>
      </c>
    </row>
    <row r="143" spans="1:8" s="33" customFormat="1" ht="25.5" x14ac:dyDescent="0.2">
      <c r="A143" s="52" t="s">
        <v>289</v>
      </c>
      <c r="B143" s="52"/>
      <c r="C143" s="53" t="s">
        <v>290</v>
      </c>
      <c r="D143" s="54" t="s">
        <v>131</v>
      </c>
      <c r="E143" s="55">
        <v>2038.65</v>
      </c>
      <c r="F143" s="55"/>
      <c r="G143" s="55">
        <v>2038.65</v>
      </c>
      <c r="H143" s="33">
        <v>9</v>
      </c>
    </row>
    <row r="144" spans="1:8" s="33" customFormat="1" ht="25.5" x14ac:dyDescent="0.2">
      <c r="A144" s="52" t="s">
        <v>291</v>
      </c>
      <c r="B144" s="52"/>
      <c r="C144" s="53" t="s">
        <v>292</v>
      </c>
      <c r="D144" s="54" t="s">
        <v>131</v>
      </c>
      <c r="E144" s="55">
        <v>1223.8699999999999</v>
      </c>
      <c r="F144" s="55"/>
      <c r="G144" s="55">
        <v>1223.8699999999999</v>
      </c>
      <c r="H144" s="33">
        <v>9</v>
      </c>
    </row>
    <row r="145" spans="1:8" s="33" customFormat="1" ht="25.5" x14ac:dyDescent="0.2">
      <c r="A145" s="52" t="s">
        <v>293</v>
      </c>
      <c r="B145" s="52"/>
      <c r="C145" s="53" t="s">
        <v>294</v>
      </c>
      <c r="D145" s="54" t="s">
        <v>131</v>
      </c>
      <c r="E145" s="55">
        <v>1243.4000000000001</v>
      </c>
      <c r="F145" s="55"/>
      <c r="G145" s="55">
        <v>1243.4000000000001</v>
      </c>
      <c r="H145" s="33">
        <v>9</v>
      </c>
    </row>
    <row r="146" spans="1:8" s="33" customFormat="1" ht="25.5" x14ac:dyDescent="0.2">
      <c r="A146" s="52" t="s">
        <v>295</v>
      </c>
      <c r="B146" s="52"/>
      <c r="C146" s="53" t="s">
        <v>296</v>
      </c>
      <c r="D146" s="54" t="s">
        <v>131</v>
      </c>
      <c r="E146" s="55">
        <v>1662.15</v>
      </c>
      <c r="F146" s="55"/>
      <c r="G146" s="55">
        <v>1662.15</v>
      </c>
      <c r="H146" s="33">
        <v>9</v>
      </c>
    </row>
    <row r="147" spans="1:8" s="33" customFormat="1" ht="25.5" x14ac:dyDescent="0.2">
      <c r="A147" s="52" t="s">
        <v>297</v>
      </c>
      <c r="B147" s="52"/>
      <c r="C147" s="53" t="s">
        <v>298</v>
      </c>
      <c r="D147" s="54" t="s">
        <v>131</v>
      </c>
      <c r="E147" s="55">
        <v>1792.44</v>
      </c>
      <c r="F147" s="55"/>
      <c r="G147" s="55">
        <v>1792.44</v>
      </c>
      <c r="H147" s="33">
        <v>9</v>
      </c>
    </row>
    <row r="148" spans="1:8" s="33" customFormat="1" ht="25.5" x14ac:dyDescent="0.2">
      <c r="A148" s="52" t="s">
        <v>299</v>
      </c>
      <c r="B148" s="52"/>
      <c r="C148" s="53" t="s">
        <v>300</v>
      </c>
      <c r="D148" s="54" t="s">
        <v>131</v>
      </c>
      <c r="E148" s="55">
        <v>480.77</v>
      </c>
      <c r="F148" s="55"/>
      <c r="G148" s="55">
        <v>480.77</v>
      </c>
      <c r="H148" s="33">
        <v>9</v>
      </c>
    </row>
    <row r="149" spans="1:8" s="33" customFormat="1" ht="25.5" x14ac:dyDescent="0.2">
      <c r="A149" s="52" t="s">
        <v>301</v>
      </c>
      <c r="B149" s="52"/>
      <c r="C149" s="53" t="s">
        <v>302</v>
      </c>
      <c r="D149" s="54" t="s">
        <v>131</v>
      </c>
      <c r="E149" s="55">
        <v>820.28</v>
      </c>
      <c r="F149" s="55"/>
      <c r="G149" s="55">
        <v>820.28</v>
      </c>
      <c r="H149" s="33">
        <v>9</v>
      </c>
    </row>
    <row r="150" spans="1:8" s="33" customFormat="1" ht="25.5" x14ac:dyDescent="0.2">
      <c r="A150" s="52" t="s">
        <v>303</v>
      </c>
      <c r="B150" s="52"/>
      <c r="C150" s="53" t="s">
        <v>304</v>
      </c>
      <c r="D150" s="54" t="s">
        <v>131</v>
      </c>
      <c r="E150" s="55">
        <v>1168.96</v>
      </c>
      <c r="F150" s="55"/>
      <c r="G150" s="55">
        <v>1168.96</v>
      </c>
      <c r="H150" s="33">
        <v>9</v>
      </c>
    </row>
    <row r="151" spans="1:8" s="33" customFormat="1" ht="25.5" x14ac:dyDescent="0.2">
      <c r="A151" s="52" t="s">
        <v>305</v>
      </c>
      <c r="B151" s="52"/>
      <c r="C151" s="53" t="s">
        <v>306</v>
      </c>
      <c r="D151" s="54" t="s">
        <v>131</v>
      </c>
      <c r="E151" s="55">
        <v>1300.52</v>
      </c>
      <c r="F151" s="55"/>
      <c r="G151" s="55">
        <v>1300.52</v>
      </c>
      <c r="H151" s="33">
        <v>9</v>
      </c>
    </row>
    <row r="152" spans="1:8" s="33" customFormat="1" ht="25.5" x14ac:dyDescent="0.2">
      <c r="A152" s="52" t="s">
        <v>307</v>
      </c>
      <c r="B152" s="52"/>
      <c r="C152" s="53" t="s">
        <v>308</v>
      </c>
      <c r="D152" s="54" t="s">
        <v>131</v>
      </c>
      <c r="E152" s="55">
        <v>2316.52</v>
      </c>
      <c r="F152" s="55"/>
      <c r="G152" s="55">
        <v>2316.52</v>
      </c>
      <c r="H152" s="33">
        <v>9</v>
      </c>
    </row>
    <row r="153" spans="1:8" s="33" customFormat="1" ht="25.5" x14ac:dyDescent="0.2">
      <c r="A153" s="52" t="s">
        <v>309</v>
      </c>
      <c r="B153" s="52"/>
      <c r="C153" s="53" t="s">
        <v>310</v>
      </c>
      <c r="D153" s="54" t="s">
        <v>131</v>
      </c>
      <c r="E153" s="55">
        <v>949.93</v>
      </c>
      <c r="F153" s="55"/>
      <c r="G153" s="55">
        <v>949.93</v>
      </c>
      <c r="H153" s="33">
        <v>9</v>
      </c>
    </row>
    <row r="154" spans="1:8" s="33" customFormat="1" x14ac:dyDescent="0.2">
      <c r="A154" s="52" t="s">
        <v>311</v>
      </c>
      <c r="B154" s="52"/>
      <c r="C154" s="53" t="s">
        <v>312</v>
      </c>
      <c r="D154" s="54" t="s">
        <v>156</v>
      </c>
      <c r="E154" s="55">
        <v>1667.98</v>
      </c>
      <c r="F154" s="55"/>
      <c r="G154" s="55">
        <v>1667.98</v>
      </c>
      <c r="H154" s="33">
        <v>9</v>
      </c>
    </row>
    <row r="155" spans="1:8" s="33" customFormat="1" x14ac:dyDescent="0.2">
      <c r="A155" s="52" t="s">
        <v>313</v>
      </c>
      <c r="B155" s="52"/>
      <c r="C155" s="53" t="s">
        <v>314</v>
      </c>
      <c r="D155" s="54" t="s">
        <v>156</v>
      </c>
      <c r="E155" s="55">
        <v>2084.4</v>
      </c>
      <c r="F155" s="55"/>
      <c r="G155" s="55">
        <v>2084.4</v>
      </c>
      <c r="H155" s="33">
        <v>9</v>
      </c>
    </row>
    <row r="156" spans="1:8" s="33" customFormat="1" x14ac:dyDescent="0.2">
      <c r="A156" s="52" t="s">
        <v>315</v>
      </c>
      <c r="B156" s="52"/>
      <c r="C156" s="53" t="s">
        <v>316</v>
      </c>
      <c r="D156" s="54" t="s">
        <v>131</v>
      </c>
      <c r="E156" s="55">
        <v>88.34</v>
      </c>
      <c r="F156" s="55"/>
      <c r="G156" s="55">
        <v>88.34</v>
      </c>
      <c r="H156" s="33">
        <v>9</v>
      </c>
    </row>
    <row r="157" spans="1:8" s="33" customFormat="1" x14ac:dyDescent="0.2">
      <c r="A157" s="52" t="s">
        <v>317</v>
      </c>
      <c r="B157" s="52"/>
      <c r="C157" s="53" t="s">
        <v>318</v>
      </c>
      <c r="D157" s="54" t="s">
        <v>131</v>
      </c>
      <c r="E157" s="55">
        <v>186.05</v>
      </c>
      <c r="F157" s="55"/>
      <c r="G157" s="55">
        <v>186.05</v>
      </c>
      <c r="H157" s="33">
        <v>9</v>
      </c>
    </row>
    <row r="158" spans="1:8" s="33" customFormat="1" ht="38.25" x14ac:dyDescent="0.2">
      <c r="A158" s="52" t="s">
        <v>319</v>
      </c>
      <c r="B158" s="52"/>
      <c r="C158" s="53" t="s">
        <v>320</v>
      </c>
      <c r="D158" s="54" t="s">
        <v>70</v>
      </c>
      <c r="E158" s="55">
        <v>3761.22</v>
      </c>
      <c r="F158" s="55"/>
      <c r="G158" s="55">
        <v>3761.22</v>
      </c>
      <c r="H158" s="33">
        <v>9</v>
      </c>
    </row>
    <row r="159" spans="1:8" s="33" customFormat="1" x14ac:dyDescent="0.2">
      <c r="A159" s="52" t="s">
        <v>321</v>
      </c>
      <c r="B159" s="52"/>
      <c r="C159" s="53" t="s">
        <v>322</v>
      </c>
      <c r="D159" s="54" t="s">
        <v>323</v>
      </c>
      <c r="E159" s="55">
        <v>461.72</v>
      </c>
      <c r="F159" s="55"/>
      <c r="G159" s="55">
        <v>461.72</v>
      </c>
      <c r="H159" s="33">
        <v>9</v>
      </c>
    </row>
    <row r="160" spans="1:8" s="33" customFormat="1" ht="25.5" x14ac:dyDescent="0.2">
      <c r="A160" s="52" t="s">
        <v>324</v>
      </c>
      <c r="B160" s="52"/>
      <c r="C160" s="53" t="s">
        <v>325</v>
      </c>
      <c r="D160" s="54" t="s">
        <v>323</v>
      </c>
      <c r="E160" s="55">
        <v>403.15</v>
      </c>
      <c r="F160" s="55"/>
      <c r="G160" s="55">
        <v>403.15</v>
      </c>
      <c r="H160" s="33">
        <v>9</v>
      </c>
    </row>
    <row r="161" spans="1:8" s="33" customFormat="1" x14ac:dyDescent="0.2">
      <c r="A161" s="52" t="s">
        <v>326</v>
      </c>
      <c r="B161" s="52"/>
      <c r="C161" s="53" t="s">
        <v>327</v>
      </c>
      <c r="D161" s="54" t="s">
        <v>323</v>
      </c>
      <c r="E161" s="55">
        <v>320.70999999999998</v>
      </c>
      <c r="F161" s="55"/>
      <c r="G161" s="55">
        <v>320.70999999999998</v>
      </c>
      <c r="H161" s="33">
        <v>9</v>
      </c>
    </row>
    <row r="162" spans="1:8" s="33" customFormat="1" x14ac:dyDescent="0.2">
      <c r="A162" s="52" t="s">
        <v>328</v>
      </c>
      <c r="B162" s="52"/>
      <c r="C162" s="53" t="s">
        <v>329</v>
      </c>
      <c r="D162" s="54" t="s">
        <v>323</v>
      </c>
      <c r="E162" s="55">
        <v>308.5</v>
      </c>
      <c r="F162" s="55"/>
      <c r="G162" s="55">
        <v>308.5</v>
      </c>
      <c r="H162" s="33">
        <v>9</v>
      </c>
    </row>
    <row r="163" spans="1:8" s="33" customFormat="1" x14ac:dyDescent="0.2">
      <c r="A163" s="52" t="s">
        <v>330</v>
      </c>
      <c r="B163" s="52"/>
      <c r="C163" s="53" t="s">
        <v>331</v>
      </c>
      <c r="D163" s="54" t="s">
        <v>21</v>
      </c>
      <c r="E163" s="55">
        <v>2498.9699999999998</v>
      </c>
      <c r="F163" s="55"/>
      <c r="G163" s="55">
        <v>2498.9699999999998</v>
      </c>
      <c r="H163" s="33">
        <v>9</v>
      </c>
    </row>
    <row r="164" spans="1:8" s="33" customFormat="1" ht="25.5" x14ac:dyDescent="0.2">
      <c r="A164" s="52" t="s">
        <v>332</v>
      </c>
      <c r="B164" s="52"/>
      <c r="C164" s="53" t="s">
        <v>333</v>
      </c>
      <c r="D164" s="54" t="s">
        <v>334</v>
      </c>
      <c r="E164" s="55">
        <v>2954.76</v>
      </c>
      <c r="F164" s="55"/>
      <c r="G164" s="55">
        <v>2954.76</v>
      </c>
      <c r="H164" s="33">
        <v>9</v>
      </c>
    </row>
    <row r="165" spans="1:8" s="33" customFormat="1" x14ac:dyDescent="0.2">
      <c r="A165" s="52" t="s">
        <v>335</v>
      </c>
      <c r="B165" s="52"/>
      <c r="C165" s="53" t="s">
        <v>336</v>
      </c>
      <c r="D165" s="54" t="s">
        <v>21</v>
      </c>
      <c r="E165" s="55">
        <v>296.7</v>
      </c>
      <c r="F165" s="55"/>
      <c r="G165" s="55">
        <v>296.7</v>
      </c>
      <c r="H165" s="33">
        <v>9</v>
      </c>
    </row>
    <row r="166" spans="1:8" s="33" customFormat="1" ht="25.5" x14ac:dyDescent="0.2">
      <c r="A166" s="52" t="s">
        <v>337</v>
      </c>
      <c r="B166" s="52"/>
      <c r="C166" s="53" t="s">
        <v>338</v>
      </c>
      <c r="D166" s="54" t="s">
        <v>156</v>
      </c>
      <c r="E166" s="55">
        <v>2242.35</v>
      </c>
      <c r="F166" s="55"/>
      <c r="G166" s="55">
        <v>2242.35</v>
      </c>
      <c r="H166" s="33">
        <v>9</v>
      </c>
    </row>
    <row r="167" spans="1:8" s="33" customFormat="1" ht="25.5" x14ac:dyDescent="0.2">
      <c r="A167" s="52" t="s">
        <v>339</v>
      </c>
      <c r="B167" s="52"/>
      <c r="C167" s="53" t="s">
        <v>340</v>
      </c>
      <c r="D167" s="54" t="s">
        <v>21</v>
      </c>
      <c r="E167" s="55">
        <v>1283.8800000000001</v>
      </c>
      <c r="F167" s="55">
        <v>439.2</v>
      </c>
      <c r="G167" s="55">
        <v>1723.08</v>
      </c>
      <c r="H167" s="33">
        <v>9</v>
      </c>
    </row>
    <row r="168" spans="1:8" s="33" customFormat="1" x14ac:dyDescent="0.2">
      <c r="A168" s="52" t="s">
        <v>341</v>
      </c>
      <c r="B168" s="52"/>
      <c r="C168" s="53" t="s">
        <v>342</v>
      </c>
      <c r="D168" s="54" t="s">
        <v>21</v>
      </c>
      <c r="E168" s="55">
        <v>1125.57</v>
      </c>
      <c r="F168" s="55"/>
      <c r="G168" s="55">
        <v>1125.57</v>
      </c>
      <c r="H168" s="33">
        <v>9</v>
      </c>
    </row>
    <row r="169" spans="1:8" s="33" customFormat="1" x14ac:dyDescent="0.2">
      <c r="A169" s="52" t="s">
        <v>343</v>
      </c>
      <c r="B169" s="52"/>
      <c r="C169" s="53" t="s">
        <v>344</v>
      </c>
      <c r="D169" s="54" t="s">
        <v>21</v>
      </c>
      <c r="E169" s="55">
        <v>4479.57</v>
      </c>
      <c r="F169" s="55"/>
      <c r="G169" s="55">
        <v>4479.57</v>
      </c>
      <c r="H169" s="33">
        <v>9</v>
      </c>
    </row>
    <row r="170" spans="1:8" s="33" customFormat="1" x14ac:dyDescent="0.2">
      <c r="A170" s="52" t="s">
        <v>345</v>
      </c>
      <c r="B170" s="52"/>
      <c r="C170" s="53" t="s">
        <v>346</v>
      </c>
      <c r="D170" s="54" t="s">
        <v>21</v>
      </c>
      <c r="E170" s="55">
        <v>4566.43</v>
      </c>
      <c r="F170" s="55"/>
      <c r="G170" s="55">
        <v>4566.43</v>
      </c>
      <c r="H170" s="33">
        <v>9</v>
      </c>
    </row>
    <row r="171" spans="1:8" s="33" customFormat="1" x14ac:dyDescent="0.2">
      <c r="A171" s="52" t="s">
        <v>347</v>
      </c>
      <c r="B171" s="52"/>
      <c r="C171" s="53" t="s">
        <v>348</v>
      </c>
      <c r="D171" s="54" t="s">
        <v>21</v>
      </c>
      <c r="E171" s="55">
        <v>6302.03</v>
      </c>
      <c r="F171" s="55"/>
      <c r="G171" s="55">
        <v>6302.03</v>
      </c>
      <c r="H171" s="33">
        <v>9</v>
      </c>
    </row>
    <row r="172" spans="1:8" s="33" customFormat="1" x14ac:dyDescent="0.2">
      <c r="A172" s="52" t="s">
        <v>349</v>
      </c>
      <c r="B172" s="52"/>
      <c r="C172" s="53" t="s">
        <v>350</v>
      </c>
      <c r="D172" s="54"/>
      <c r="E172" s="55"/>
      <c r="F172" s="55"/>
      <c r="G172" s="55"/>
      <c r="H172" s="33">
        <v>2</v>
      </c>
    </row>
    <row r="173" spans="1:8" s="33" customFormat="1" x14ac:dyDescent="0.2">
      <c r="A173" s="52" t="s">
        <v>351</v>
      </c>
      <c r="B173" s="52"/>
      <c r="C173" s="53" t="s">
        <v>352</v>
      </c>
      <c r="D173" s="54"/>
      <c r="E173" s="55"/>
      <c r="F173" s="55"/>
      <c r="G173" s="55"/>
      <c r="H173" s="33">
        <v>5</v>
      </c>
    </row>
    <row r="174" spans="1:8" s="33" customFormat="1" x14ac:dyDescent="0.2">
      <c r="A174" s="52" t="s">
        <v>353</v>
      </c>
      <c r="B174" s="52"/>
      <c r="C174" s="53" t="s">
        <v>354</v>
      </c>
      <c r="D174" s="54" t="s">
        <v>73</v>
      </c>
      <c r="E174" s="55">
        <v>411</v>
      </c>
      <c r="F174" s="55">
        <v>108.12</v>
      </c>
      <c r="G174" s="55">
        <v>519.12</v>
      </c>
      <c r="H174" s="33">
        <v>9</v>
      </c>
    </row>
    <row r="175" spans="1:8" s="33" customFormat="1" x14ac:dyDescent="0.2">
      <c r="A175" s="52" t="s">
        <v>355</v>
      </c>
      <c r="B175" s="52"/>
      <c r="C175" s="53" t="s">
        <v>356</v>
      </c>
      <c r="D175" s="54" t="s">
        <v>73</v>
      </c>
      <c r="E175" s="55">
        <v>650.02</v>
      </c>
      <c r="F175" s="55">
        <v>272.89</v>
      </c>
      <c r="G175" s="55">
        <v>922.91</v>
      </c>
      <c r="H175" s="33">
        <v>9</v>
      </c>
    </row>
    <row r="176" spans="1:8" s="33" customFormat="1" ht="25.5" x14ac:dyDescent="0.2">
      <c r="A176" s="52" t="s">
        <v>357</v>
      </c>
      <c r="B176" s="52"/>
      <c r="C176" s="53" t="s">
        <v>358</v>
      </c>
      <c r="D176" s="54" t="s">
        <v>359</v>
      </c>
      <c r="E176" s="55">
        <v>918.46</v>
      </c>
      <c r="F176" s="55"/>
      <c r="G176" s="55">
        <v>918.46</v>
      </c>
      <c r="H176" s="33">
        <v>9</v>
      </c>
    </row>
    <row r="177" spans="1:8" s="33" customFormat="1" x14ac:dyDescent="0.2">
      <c r="A177" s="52" t="s">
        <v>360</v>
      </c>
      <c r="B177" s="52"/>
      <c r="C177" s="53" t="s">
        <v>361</v>
      </c>
      <c r="D177" s="54" t="s">
        <v>73</v>
      </c>
      <c r="E177" s="55">
        <v>17.2</v>
      </c>
      <c r="F177" s="55">
        <v>5.95</v>
      </c>
      <c r="G177" s="55">
        <v>23.15</v>
      </c>
      <c r="H177" s="33">
        <v>9</v>
      </c>
    </row>
    <row r="178" spans="1:8" s="33" customFormat="1" x14ac:dyDescent="0.2">
      <c r="A178" s="52" t="s">
        <v>362</v>
      </c>
      <c r="B178" s="52"/>
      <c r="C178" s="53" t="s">
        <v>363</v>
      </c>
      <c r="D178" s="54"/>
      <c r="E178" s="55"/>
      <c r="F178" s="55"/>
      <c r="G178" s="55"/>
      <c r="H178" s="33">
        <v>5</v>
      </c>
    </row>
    <row r="179" spans="1:8" s="33" customFormat="1" x14ac:dyDescent="0.2">
      <c r="A179" s="52" t="s">
        <v>364</v>
      </c>
      <c r="B179" s="52"/>
      <c r="C179" s="53" t="s">
        <v>365</v>
      </c>
      <c r="D179" s="54" t="s">
        <v>359</v>
      </c>
      <c r="E179" s="55">
        <v>726.47</v>
      </c>
      <c r="F179" s="55">
        <v>68.89</v>
      </c>
      <c r="G179" s="55">
        <v>795.36</v>
      </c>
      <c r="H179" s="33">
        <v>9</v>
      </c>
    </row>
    <row r="180" spans="1:8" s="33" customFormat="1" ht="25.5" x14ac:dyDescent="0.2">
      <c r="A180" s="52" t="s">
        <v>366</v>
      </c>
      <c r="B180" s="52"/>
      <c r="C180" s="53" t="s">
        <v>367</v>
      </c>
      <c r="D180" s="54" t="s">
        <v>359</v>
      </c>
      <c r="E180" s="55">
        <v>1113.52</v>
      </c>
      <c r="F180" s="55">
        <v>115.51</v>
      </c>
      <c r="G180" s="55">
        <v>1229.03</v>
      </c>
      <c r="H180" s="33">
        <v>9</v>
      </c>
    </row>
    <row r="181" spans="1:8" s="33" customFormat="1" ht="38.25" x14ac:dyDescent="0.2">
      <c r="A181" s="52" t="s">
        <v>368</v>
      </c>
      <c r="B181" s="52"/>
      <c r="C181" s="53" t="s">
        <v>369</v>
      </c>
      <c r="D181" s="54" t="s">
        <v>359</v>
      </c>
      <c r="E181" s="55">
        <v>1082.42</v>
      </c>
      <c r="F181" s="55">
        <v>115.51</v>
      </c>
      <c r="G181" s="55">
        <v>1197.93</v>
      </c>
      <c r="H181" s="33">
        <v>9</v>
      </c>
    </row>
    <row r="182" spans="1:8" s="33" customFormat="1" x14ac:dyDescent="0.2">
      <c r="A182" s="52" t="s">
        <v>370</v>
      </c>
      <c r="B182" s="52"/>
      <c r="C182" s="53" t="s">
        <v>371</v>
      </c>
      <c r="D182" s="54" t="s">
        <v>359</v>
      </c>
      <c r="E182" s="55">
        <v>696.16</v>
      </c>
      <c r="F182" s="55">
        <v>68.89</v>
      </c>
      <c r="G182" s="55">
        <v>765.05</v>
      </c>
      <c r="H182" s="33">
        <v>9</v>
      </c>
    </row>
    <row r="183" spans="1:8" s="33" customFormat="1" x14ac:dyDescent="0.2">
      <c r="A183" s="52" t="s">
        <v>372</v>
      </c>
      <c r="B183" s="52"/>
      <c r="C183" s="53" t="s">
        <v>373</v>
      </c>
      <c r="D183" s="54" t="s">
        <v>359</v>
      </c>
      <c r="E183" s="55">
        <v>662.34</v>
      </c>
      <c r="F183" s="55">
        <v>22.96</v>
      </c>
      <c r="G183" s="55">
        <v>685.3</v>
      </c>
      <c r="H183" s="33">
        <v>9</v>
      </c>
    </row>
    <row r="184" spans="1:8" s="33" customFormat="1" x14ac:dyDescent="0.2">
      <c r="A184" s="52" t="s">
        <v>374</v>
      </c>
      <c r="B184" s="52"/>
      <c r="C184" s="53" t="s">
        <v>375</v>
      </c>
      <c r="D184" s="54"/>
      <c r="E184" s="55"/>
      <c r="F184" s="55"/>
      <c r="G184" s="55"/>
      <c r="H184" s="33">
        <v>5</v>
      </c>
    </row>
    <row r="185" spans="1:8" s="33" customFormat="1" x14ac:dyDescent="0.2">
      <c r="A185" s="52" t="s">
        <v>376</v>
      </c>
      <c r="B185" s="52"/>
      <c r="C185" s="53" t="s">
        <v>377</v>
      </c>
      <c r="D185" s="54" t="s">
        <v>73</v>
      </c>
      <c r="E185" s="55">
        <v>0.57999999999999996</v>
      </c>
      <c r="F185" s="55">
        <v>1.69</v>
      </c>
      <c r="G185" s="55">
        <v>2.27</v>
      </c>
      <c r="H185" s="33">
        <v>9</v>
      </c>
    </row>
    <row r="186" spans="1:8" s="33" customFormat="1" x14ac:dyDescent="0.2">
      <c r="A186" s="52" t="s">
        <v>378</v>
      </c>
      <c r="B186" s="52"/>
      <c r="C186" s="53" t="s">
        <v>379</v>
      </c>
      <c r="D186" s="54" t="s">
        <v>73</v>
      </c>
      <c r="E186" s="55">
        <v>5.23</v>
      </c>
      <c r="F186" s="55">
        <v>16.649999999999999</v>
      </c>
      <c r="G186" s="55">
        <v>21.88</v>
      </c>
      <c r="H186" s="33">
        <v>9</v>
      </c>
    </row>
    <row r="187" spans="1:8" s="33" customFormat="1" ht="25.5" x14ac:dyDescent="0.2">
      <c r="A187" s="52" t="s">
        <v>380</v>
      </c>
      <c r="B187" s="52"/>
      <c r="C187" s="53" t="s">
        <v>381</v>
      </c>
      <c r="D187" s="54" t="s">
        <v>73</v>
      </c>
      <c r="E187" s="55">
        <v>17.52</v>
      </c>
      <c r="F187" s="55">
        <v>24.81</v>
      </c>
      <c r="G187" s="55">
        <v>42.33</v>
      </c>
      <c r="H187" s="33">
        <v>9</v>
      </c>
    </row>
    <row r="188" spans="1:8" s="33" customFormat="1" x14ac:dyDescent="0.2">
      <c r="A188" s="52" t="s">
        <v>382</v>
      </c>
      <c r="B188" s="52"/>
      <c r="C188" s="53" t="s">
        <v>383</v>
      </c>
      <c r="D188" s="54" t="s">
        <v>73</v>
      </c>
      <c r="E188" s="55">
        <v>53.74</v>
      </c>
      <c r="F188" s="55">
        <v>44.99</v>
      </c>
      <c r="G188" s="55">
        <v>98.73</v>
      </c>
      <c r="H188" s="33">
        <v>9</v>
      </c>
    </row>
    <row r="189" spans="1:8" s="33" customFormat="1" x14ac:dyDescent="0.2">
      <c r="A189" s="52" t="s">
        <v>384</v>
      </c>
      <c r="B189" s="52"/>
      <c r="C189" s="53" t="s">
        <v>385</v>
      </c>
      <c r="D189" s="54" t="s">
        <v>73</v>
      </c>
      <c r="E189" s="55">
        <v>53.74</v>
      </c>
      <c r="F189" s="55">
        <v>44.69</v>
      </c>
      <c r="G189" s="55">
        <v>98.43</v>
      </c>
      <c r="H189" s="33">
        <v>9</v>
      </c>
    </row>
    <row r="190" spans="1:8" s="33" customFormat="1" ht="25.5" x14ac:dyDescent="0.2">
      <c r="A190" s="52" t="s">
        <v>386</v>
      </c>
      <c r="B190" s="52"/>
      <c r="C190" s="53" t="s">
        <v>387</v>
      </c>
      <c r="D190" s="54" t="s">
        <v>388</v>
      </c>
      <c r="E190" s="55">
        <v>42.86</v>
      </c>
      <c r="F190" s="55">
        <v>0.84</v>
      </c>
      <c r="G190" s="55">
        <v>43.7</v>
      </c>
      <c r="H190" s="33">
        <v>9</v>
      </c>
    </row>
    <row r="191" spans="1:8" s="33" customFormat="1" x14ac:dyDescent="0.2">
      <c r="A191" s="52" t="s">
        <v>389</v>
      </c>
      <c r="B191" s="52"/>
      <c r="C191" s="53" t="s">
        <v>390</v>
      </c>
      <c r="D191" s="54" t="s">
        <v>73</v>
      </c>
      <c r="E191" s="55">
        <v>13.64</v>
      </c>
      <c r="F191" s="55">
        <v>3.37</v>
      </c>
      <c r="G191" s="55">
        <v>17.010000000000002</v>
      </c>
      <c r="H191" s="33">
        <v>9</v>
      </c>
    </row>
    <row r="192" spans="1:8" s="33" customFormat="1" x14ac:dyDescent="0.2">
      <c r="A192" s="52" t="s">
        <v>393</v>
      </c>
      <c r="B192" s="52"/>
      <c r="C192" s="53" t="s">
        <v>394</v>
      </c>
      <c r="D192" s="54" t="s">
        <v>73</v>
      </c>
      <c r="E192" s="55">
        <v>89.08</v>
      </c>
      <c r="F192" s="55">
        <v>32.18</v>
      </c>
      <c r="G192" s="55">
        <v>121.26</v>
      </c>
      <c r="H192" s="33">
        <v>9</v>
      </c>
    </row>
    <row r="193" spans="1:8" s="33" customFormat="1" x14ac:dyDescent="0.2">
      <c r="A193" s="52" t="s">
        <v>395</v>
      </c>
      <c r="B193" s="52"/>
      <c r="C193" s="53" t="s">
        <v>396</v>
      </c>
      <c r="D193" s="54" t="s">
        <v>73</v>
      </c>
      <c r="E193" s="55">
        <v>100.8</v>
      </c>
      <c r="F193" s="55">
        <v>32.18</v>
      </c>
      <c r="G193" s="55">
        <v>132.97999999999999</v>
      </c>
      <c r="H193" s="33">
        <v>9</v>
      </c>
    </row>
    <row r="194" spans="1:8" s="33" customFormat="1" ht="25.5" x14ac:dyDescent="0.2">
      <c r="A194" s="52" t="s">
        <v>397</v>
      </c>
      <c r="B194" s="52"/>
      <c r="C194" s="53" t="s">
        <v>398</v>
      </c>
      <c r="D194" s="54" t="s">
        <v>156</v>
      </c>
      <c r="E194" s="55">
        <v>63.46</v>
      </c>
      <c r="F194" s="55">
        <v>37.119999999999997</v>
      </c>
      <c r="G194" s="55">
        <v>100.58</v>
      </c>
      <c r="H194" s="33">
        <v>9</v>
      </c>
    </row>
    <row r="195" spans="1:8" s="33" customFormat="1" x14ac:dyDescent="0.2">
      <c r="A195" s="52" t="s">
        <v>399</v>
      </c>
      <c r="B195" s="52"/>
      <c r="C195" s="53" t="s">
        <v>400</v>
      </c>
      <c r="D195" s="54"/>
      <c r="E195" s="55"/>
      <c r="F195" s="55"/>
      <c r="G195" s="55"/>
      <c r="H195" s="33">
        <v>5</v>
      </c>
    </row>
    <row r="196" spans="1:8" s="33" customFormat="1" ht="25.5" x14ac:dyDescent="0.2">
      <c r="A196" s="52" t="s">
        <v>401</v>
      </c>
      <c r="B196" s="52"/>
      <c r="C196" s="53" t="s">
        <v>402</v>
      </c>
      <c r="D196" s="54" t="s">
        <v>131</v>
      </c>
      <c r="E196" s="55"/>
      <c r="F196" s="55">
        <v>10.3</v>
      </c>
      <c r="G196" s="55">
        <v>10.3</v>
      </c>
      <c r="H196" s="33">
        <v>9</v>
      </c>
    </row>
    <row r="197" spans="1:8" s="33" customFormat="1" ht="25.5" x14ac:dyDescent="0.2">
      <c r="A197" s="52" t="s">
        <v>403</v>
      </c>
      <c r="B197" s="52"/>
      <c r="C197" s="53" t="s">
        <v>404</v>
      </c>
      <c r="D197" s="54" t="s">
        <v>131</v>
      </c>
      <c r="E197" s="55"/>
      <c r="F197" s="55">
        <v>26</v>
      </c>
      <c r="G197" s="55">
        <v>26</v>
      </c>
      <c r="H197" s="33">
        <v>9</v>
      </c>
    </row>
    <row r="198" spans="1:8" s="33" customFormat="1" ht="25.5" x14ac:dyDescent="0.2">
      <c r="A198" s="52" t="s">
        <v>405</v>
      </c>
      <c r="B198" s="52"/>
      <c r="C198" s="53" t="s">
        <v>406</v>
      </c>
      <c r="D198" s="54" t="s">
        <v>73</v>
      </c>
      <c r="E198" s="55"/>
      <c r="F198" s="55">
        <v>10.3</v>
      </c>
      <c r="G198" s="55">
        <v>10.3</v>
      </c>
      <c r="H198" s="33">
        <v>9</v>
      </c>
    </row>
    <row r="199" spans="1:8" s="33" customFormat="1" ht="25.5" x14ac:dyDescent="0.2">
      <c r="A199" s="52" t="s">
        <v>407</v>
      </c>
      <c r="B199" s="52"/>
      <c r="C199" s="53" t="s">
        <v>408</v>
      </c>
      <c r="D199" s="54" t="s">
        <v>73</v>
      </c>
      <c r="E199" s="55"/>
      <c r="F199" s="55">
        <v>26</v>
      </c>
      <c r="G199" s="55">
        <v>26</v>
      </c>
      <c r="H199" s="33">
        <v>9</v>
      </c>
    </row>
    <row r="200" spans="1:8" s="33" customFormat="1" ht="25.5" x14ac:dyDescent="0.2">
      <c r="A200" s="52" t="s">
        <v>409</v>
      </c>
      <c r="B200" s="52"/>
      <c r="C200" s="53" t="s">
        <v>410</v>
      </c>
      <c r="D200" s="54" t="s">
        <v>359</v>
      </c>
      <c r="E200" s="55">
        <v>2153.7399999999998</v>
      </c>
      <c r="F200" s="55"/>
      <c r="G200" s="55">
        <v>2153.7399999999998</v>
      </c>
      <c r="H200" s="33">
        <v>9</v>
      </c>
    </row>
    <row r="201" spans="1:8" s="33" customFormat="1" x14ac:dyDescent="0.2">
      <c r="A201" s="52" t="s">
        <v>411</v>
      </c>
      <c r="B201" s="52"/>
      <c r="C201" s="53" t="s">
        <v>412</v>
      </c>
      <c r="D201" s="54" t="s">
        <v>413</v>
      </c>
      <c r="E201" s="55">
        <v>22.95</v>
      </c>
      <c r="F201" s="55">
        <v>4.05</v>
      </c>
      <c r="G201" s="55">
        <v>27</v>
      </c>
      <c r="H201" s="33">
        <v>9</v>
      </c>
    </row>
    <row r="202" spans="1:8" s="33" customFormat="1" ht="25.5" x14ac:dyDescent="0.2">
      <c r="A202" s="52" t="s">
        <v>414</v>
      </c>
      <c r="B202" s="52"/>
      <c r="C202" s="53" t="s">
        <v>415</v>
      </c>
      <c r="D202" s="54" t="s">
        <v>388</v>
      </c>
      <c r="E202" s="55">
        <v>10.01</v>
      </c>
      <c r="F202" s="55">
        <v>4.05</v>
      </c>
      <c r="G202" s="55">
        <v>14.06</v>
      </c>
      <c r="H202" s="33">
        <v>9</v>
      </c>
    </row>
    <row r="203" spans="1:8" s="33" customFormat="1" x14ac:dyDescent="0.2">
      <c r="A203" s="52" t="s">
        <v>416</v>
      </c>
      <c r="B203" s="52"/>
      <c r="C203" s="53" t="s">
        <v>417</v>
      </c>
      <c r="D203" s="54"/>
      <c r="E203" s="55"/>
      <c r="F203" s="55"/>
      <c r="G203" s="55"/>
      <c r="H203" s="33">
        <v>5</v>
      </c>
    </row>
    <row r="204" spans="1:8" s="33" customFormat="1" ht="25.5" x14ac:dyDescent="0.2">
      <c r="A204" s="52" t="s">
        <v>418</v>
      </c>
      <c r="B204" s="52"/>
      <c r="C204" s="53" t="s">
        <v>419</v>
      </c>
      <c r="D204" s="54" t="s">
        <v>359</v>
      </c>
      <c r="E204" s="55">
        <v>9672.35</v>
      </c>
      <c r="F204" s="55">
        <v>2889</v>
      </c>
      <c r="G204" s="55">
        <v>12561.35</v>
      </c>
      <c r="H204" s="33">
        <v>9</v>
      </c>
    </row>
    <row r="205" spans="1:8" s="33" customFormat="1" ht="25.5" x14ac:dyDescent="0.2">
      <c r="A205" s="52" t="s">
        <v>420</v>
      </c>
      <c r="B205" s="52"/>
      <c r="C205" s="53" t="s">
        <v>421</v>
      </c>
      <c r="D205" s="54" t="s">
        <v>359</v>
      </c>
      <c r="E205" s="55">
        <v>19505.96</v>
      </c>
      <c r="F205" s="55">
        <v>2889</v>
      </c>
      <c r="G205" s="55">
        <v>22394.959999999999</v>
      </c>
      <c r="H205" s="33">
        <v>9</v>
      </c>
    </row>
    <row r="206" spans="1:8" s="33" customFormat="1" x14ac:dyDescent="0.2">
      <c r="A206" s="52" t="s">
        <v>422</v>
      </c>
      <c r="B206" s="52"/>
      <c r="C206" s="53" t="s">
        <v>423</v>
      </c>
      <c r="D206" s="54"/>
      <c r="E206" s="55"/>
      <c r="F206" s="55"/>
      <c r="G206" s="55"/>
      <c r="H206" s="33">
        <v>5</v>
      </c>
    </row>
    <row r="207" spans="1:8" s="33" customFormat="1" x14ac:dyDescent="0.2">
      <c r="A207" s="52" t="s">
        <v>424</v>
      </c>
      <c r="B207" s="52"/>
      <c r="C207" s="53" t="s">
        <v>425</v>
      </c>
      <c r="D207" s="54" t="s">
        <v>73</v>
      </c>
      <c r="E207" s="55">
        <v>804.11</v>
      </c>
      <c r="F207" s="55">
        <v>77.5</v>
      </c>
      <c r="G207" s="55">
        <v>881.61</v>
      </c>
      <c r="H207" s="33">
        <v>9</v>
      </c>
    </row>
    <row r="208" spans="1:8" s="33" customFormat="1" x14ac:dyDescent="0.2">
      <c r="A208" s="52" t="s">
        <v>426</v>
      </c>
      <c r="B208" s="52"/>
      <c r="C208" s="53" t="s">
        <v>427</v>
      </c>
      <c r="D208" s="54" t="s">
        <v>73</v>
      </c>
      <c r="E208" s="55">
        <v>299.74</v>
      </c>
      <c r="F208" s="55">
        <v>21.93</v>
      </c>
      <c r="G208" s="55">
        <v>321.67</v>
      </c>
      <c r="H208" s="33">
        <v>9</v>
      </c>
    </row>
    <row r="209" spans="1:8" s="33" customFormat="1" x14ac:dyDescent="0.2">
      <c r="A209" s="52" t="s">
        <v>428</v>
      </c>
      <c r="B209" s="52"/>
      <c r="C209" s="53" t="s">
        <v>429</v>
      </c>
      <c r="D209" s="54" t="s">
        <v>73</v>
      </c>
      <c r="E209" s="55">
        <v>127.72</v>
      </c>
      <c r="F209" s="55">
        <v>44.24</v>
      </c>
      <c r="G209" s="55">
        <v>171.96</v>
      </c>
      <c r="H209" s="33">
        <v>9</v>
      </c>
    </row>
    <row r="210" spans="1:8" s="33" customFormat="1" x14ac:dyDescent="0.2">
      <c r="A210" s="52" t="s">
        <v>430</v>
      </c>
      <c r="B210" s="52"/>
      <c r="C210" s="53" t="s">
        <v>431</v>
      </c>
      <c r="D210" s="54"/>
      <c r="E210" s="55"/>
      <c r="F210" s="55"/>
      <c r="G210" s="55"/>
      <c r="H210" s="33">
        <v>5</v>
      </c>
    </row>
    <row r="211" spans="1:8" s="33" customFormat="1" ht="38.25" x14ac:dyDescent="0.2">
      <c r="A211" s="52" t="s">
        <v>432</v>
      </c>
      <c r="B211" s="52"/>
      <c r="C211" s="53" t="s">
        <v>433</v>
      </c>
      <c r="D211" s="54" t="s">
        <v>73</v>
      </c>
      <c r="E211" s="55">
        <v>2.6</v>
      </c>
      <c r="F211" s="55">
        <v>4.22</v>
      </c>
      <c r="G211" s="55">
        <v>6.82</v>
      </c>
      <c r="H211" s="33">
        <v>9</v>
      </c>
    </row>
    <row r="212" spans="1:8" s="33" customFormat="1" ht="38.25" x14ac:dyDescent="0.2">
      <c r="A212" s="52" t="s">
        <v>434</v>
      </c>
      <c r="B212" s="52"/>
      <c r="C212" s="53" t="s">
        <v>435</v>
      </c>
      <c r="D212" s="54" t="s">
        <v>73</v>
      </c>
      <c r="E212" s="55">
        <v>4.1399999999999997</v>
      </c>
      <c r="F212" s="55">
        <v>0.13</v>
      </c>
      <c r="G212" s="55">
        <v>4.2699999999999996</v>
      </c>
      <c r="H212" s="33">
        <v>9</v>
      </c>
    </row>
    <row r="213" spans="1:8" s="33" customFormat="1" ht="38.25" x14ac:dyDescent="0.2">
      <c r="A213" s="52" t="s">
        <v>436</v>
      </c>
      <c r="B213" s="52"/>
      <c r="C213" s="53" t="s">
        <v>437</v>
      </c>
      <c r="D213" s="54" t="s">
        <v>73</v>
      </c>
      <c r="E213" s="55">
        <v>4.46</v>
      </c>
      <c r="F213" s="55">
        <v>0.13</v>
      </c>
      <c r="G213" s="55">
        <v>4.59</v>
      </c>
      <c r="H213" s="33">
        <v>9</v>
      </c>
    </row>
    <row r="214" spans="1:8" s="33" customFormat="1" x14ac:dyDescent="0.2">
      <c r="A214" s="52" t="s">
        <v>438</v>
      </c>
      <c r="B214" s="52"/>
      <c r="C214" s="53" t="s">
        <v>439</v>
      </c>
      <c r="D214" s="54" t="s">
        <v>156</v>
      </c>
      <c r="E214" s="55">
        <v>70.23</v>
      </c>
      <c r="F214" s="55">
        <v>7.59</v>
      </c>
      <c r="G214" s="55">
        <v>77.819999999999993</v>
      </c>
      <c r="H214" s="33">
        <v>9</v>
      </c>
    </row>
    <row r="215" spans="1:8" s="33" customFormat="1" x14ac:dyDescent="0.2">
      <c r="A215" s="52" t="s">
        <v>440</v>
      </c>
      <c r="B215" s="52"/>
      <c r="C215" s="53" t="s">
        <v>441</v>
      </c>
      <c r="D215" s="54" t="s">
        <v>156</v>
      </c>
      <c r="E215" s="55">
        <v>82.71</v>
      </c>
      <c r="F215" s="55">
        <v>8.94</v>
      </c>
      <c r="G215" s="55">
        <v>91.65</v>
      </c>
      <c r="H215" s="33">
        <v>9</v>
      </c>
    </row>
    <row r="216" spans="1:8" s="33" customFormat="1" x14ac:dyDescent="0.2">
      <c r="A216" s="52" t="s">
        <v>442</v>
      </c>
      <c r="B216" s="52"/>
      <c r="C216" s="53" t="s">
        <v>443</v>
      </c>
      <c r="D216" s="54"/>
      <c r="E216" s="55"/>
      <c r="F216" s="55"/>
      <c r="G216" s="55"/>
      <c r="H216" s="33">
        <v>5</v>
      </c>
    </row>
    <row r="217" spans="1:8" s="33" customFormat="1" x14ac:dyDescent="0.2">
      <c r="A217" s="52" t="s">
        <v>444</v>
      </c>
      <c r="B217" s="52"/>
      <c r="C217" s="53" t="s">
        <v>445</v>
      </c>
      <c r="D217" s="54" t="s">
        <v>73</v>
      </c>
      <c r="E217" s="55">
        <v>11.4</v>
      </c>
      <c r="F217" s="55">
        <v>4.8600000000000003</v>
      </c>
      <c r="G217" s="55">
        <v>16.260000000000002</v>
      </c>
      <c r="H217" s="33">
        <v>9</v>
      </c>
    </row>
    <row r="218" spans="1:8" s="33" customFormat="1" x14ac:dyDescent="0.2">
      <c r="A218" s="52" t="s">
        <v>446</v>
      </c>
      <c r="B218" s="52"/>
      <c r="C218" s="53" t="s">
        <v>447</v>
      </c>
      <c r="D218" s="54" t="s">
        <v>131</v>
      </c>
      <c r="E218" s="55">
        <v>1.04</v>
      </c>
      <c r="F218" s="55">
        <v>0.34</v>
      </c>
      <c r="G218" s="55">
        <v>1.38</v>
      </c>
      <c r="H218" s="33">
        <v>9</v>
      </c>
    </row>
    <row r="219" spans="1:8" s="33" customFormat="1" x14ac:dyDescent="0.2">
      <c r="A219" s="52" t="s">
        <v>448</v>
      </c>
      <c r="B219" s="52"/>
      <c r="C219" s="53" t="s">
        <v>449</v>
      </c>
      <c r="D219" s="54" t="s">
        <v>131</v>
      </c>
      <c r="E219" s="55">
        <v>1.04</v>
      </c>
      <c r="F219" s="55">
        <v>0.34</v>
      </c>
      <c r="G219" s="55">
        <v>1.38</v>
      </c>
      <c r="H219" s="33">
        <v>9</v>
      </c>
    </row>
    <row r="220" spans="1:8" s="33" customFormat="1" x14ac:dyDescent="0.2">
      <c r="A220" s="52" t="s">
        <v>450</v>
      </c>
      <c r="B220" s="52"/>
      <c r="C220" s="53" t="s">
        <v>451</v>
      </c>
      <c r="D220" s="54" t="s">
        <v>73</v>
      </c>
      <c r="E220" s="55">
        <v>1</v>
      </c>
      <c r="F220" s="55">
        <v>0.69</v>
      </c>
      <c r="G220" s="55">
        <v>1.69</v>
      </c>
      <c r="H220" s="33">
        <v>9</v>
      </c>
    </row>
    <row r="221" spans="1:8" s="33" customFormat="1" x14ac:dyDescent="0.2">
      <c r="A221" s="52" t="s">
        <v>452</v>
      </c>
      <c r="B221" s="52"/>
      <c r="C221" s="53" t="s">
        <v>453</v>
      </c>
      <c r="D221" s="54"/>
      <c r="E221" s="55"/>
      <c r="F221" s="55"/>
      <c r="G221" s="55"/>
      <c r="H221" s="33">
        <v>2</v>
      </c>
    </row>
    <row r="222" spans="1:8" s="33" customFormat="1" x14ac:dyDescent="0.2">
      <c r="A222" s="52" t="s">
        <v>454</v>
      </c>
      <c r="B222" s="52"/>
      <c r="C222" s="53" t="s">
        <v>455</v>
      </c>
      <c r="D222" s="54"/>
      <c r="E222" s="55"/>
      <c r="F222" s="55"/>
      <c r="G222" s="55"/>
      <c r="H222" s="33">
        <v>5</v>
      </c>
    </row>
    <row r="223" spans="1:8" s="33" customFormat="1" x14ac:dyDescent="0.2">
      <c r="A223" s="52" t="s">
        <v>456</v>
      </c>
      <c r="B223" s="52"/>
      <c r="C223" s="53" t="s">
        <v>457</v>
      </c>
      <c r="D223" s="54" t="s">
        <v>156</v>
      </c>
      <c r="E223" s="55"/>
      <c r="F223" s="55">
        <v>185.57</v>
      </c>
      <c r="G223" s="55">
        <v>185.57</v>
      </c>
      <c r="H223" s="33">
        <v>9</v>
      </c>
    </row>
    <row r="224" spans="1:8" s="33" customFormat="1" x14ac:dyDescent="0.2">
      <c r="A224" s="52" t="s">
        <v>458</v>
      </c>
      <c r="B224" s="52"/>
      <c r="C224" s="53" t="s">
        <v>459</v>
      </c>
      <c r="D224" s="54" t="s">
        <v>156</v>
      </c>
      <c r="E224" s="55"/>
      <c r="F224" s="55">
        <v>337.4</v>
      </c>
      <c r="G224" s="55">
        <v>337.4</v>
      </c>
      <c r="H224" s="33">
        <v>9</v>
      </c>
    </row>
    <row r="225" spans="1:8" s="33" customFormat="1" x14ac:dyDescent="0.2">
      <c r="A225" s="52" t="s">
        <v>460</v>
      </c>
      <c r="B225" s="52"/>
      <c r="C225" s="53" t="s">
        <v>461</v>
      </c>
      <c r="D225" s="54" t="s">
        <v>73</v>
      </c>
      <c r="E225" s="55"/>
      <c r="F225" s="55">
        <v>25.31</v>
      </c>
      <c r="G225" s="55">
        <v>25.31</v>
      </c>
      <c r="H225" s="33">
        <v>9</v>
      </c>
    </row>
    <row r="226" spans="1:8" s="33" customFormat="1" ht="38.25" x14ac:dyDescent="0.2">
      <c r="A226" s="52" t="s">
        <v>462</v>
      </c>
      <c r="B226" s="52"/>
      <c r="C226" s="53" t="s">
        <v>463</v>
      </c>
      <c r="D226" s="54" t="s">
        <v>156</v>
      </c>
      <c r="E226" s="55">
        <v>458.45</v>
      </c>
      <c r="F226" s="55">
        <v>101.22</v>
      </c>
      <c r="G226" s="55">
        <v>559.66999999999996</v>
      </c>
      <c r="H226" s="33">
        <v>9</v>
      </c>
    </row>
    <row r="227" spans="1:8" s="33" customFormat="1" ht="25.5" x14ac:dyDescent="0.2">
      <c r="A227" s="52" t="s">
        <v>464</v>
      </c>
      <c r="B227" s="52"/>
      <c r="C227" s="53" t="s">
        <v>465</v>
      </c>
      <c r="D227" s="54" t="s">
        <v>156</v>
      </c>
      <c r="E227" s="55">
        <v>436.54</v>
      </c>
      <c r="F227" s="55">
        <v>101.22</v>
      </c>
      <c r="G227" s="55">
        <v>537.76</v>
      </c>
      <c r="H227" s="33">
        <v>9</v>
      </c>
    </row>
    <row r="228" spans="1:8" s="33" customFormat="1" ht="38.25" x14ac:dyDescent="0.2">
      <c r="A228" s="52" t="s">
        <v>466</v>
      </c>
      <c r="B228" s="52"/>
      <c r="C228" s="53" t="s">
        <v>467</v>
      </c>
      <c r="D228" s="54" t="s">
        <v>156</v>
      </c>
      <c r="E228" s="55">
        <v>240.18</v>
      </c>
      <c r="F228" s="55">
        <v>67.48</v>
      </c>
      <c r="G228" s="55">
        <v>307.66000000000003</v>
      </c>
      <c r="H228" s="33">
        <v>9</v>
      </c>
    </row>
    <row r="229" spans="1:8" s="33" customFormat="1" ht="25.5" x14ac:dyDescent="0.2">
      <c r="A229" s="52" t="s">
        <v>468</v>
      </c>
      <c r="B229" s="52"/>
      <c r="C229" s="53" t="s">
        <v>469</v>
      </c>
      <c r="D229" s="54" t="s">
        <v>156</v>
      </c>
      <c r="E229" s="55">
        <v>218.27</v>
      </c>
      <c r="F229" s="55">
        <v>67.48</v>
      </c>
      <c r="G229" s="55">
        <v>285.75</v>
      </c>
      <c r="H229" s="33">
        <v>9</v>
      </c>
    </row>
    <row r="230" spans="1:8" s="33" customFormat="1" ht="38.25" x14ac:dyDescent="0.2">
      <c r="A230" s="52" t="s">
        <v>470</v>
      </c>
      <c r="B230" s="52"/>
      <c r="C230" s="53" t="s">
        <v>471</v>
      </c>
      <c r="D230" s="54" t="s">
        <v>73</v>
      </c>
      <c r="E230" s="55">
        <v>23.53</v>
      </c>
      <c r="F230" s="55">
        <v>6.75</v>
      </c>
      <c r="G230" s="55">
        <v>30.28</v>
      </c>
      <c r="H230" s="33">
        <v>9</v>
      </c>
    </row>
    <row r="231" spans="1:8" s="33" customFormat="1" ht="25.5" x14ac:dyDescent="0.2">
      <c r="A231" s="52" t="s">
        <v>472</v>
      </c>
      <c r="B231" s="52"/>
      <c r="C231" s="53" t="s">
        <v>473</v>
      </c>
      <c r="D231" s="54" t="s">
        <v>73</v>
      </c>
      <c r="E231" s="55">
        <v>21.83</v>
      </c>
      <c r="F231" s="55">
        <v>6.75</v>
      </c>
      <c r="G231" s="55">
        <v>28.58</v>
      </c>
      <c r="H231" s="33">
        <v>9</v>
      </c>
    </row>
    <row r="232" spans="1:8" s="33" customFormat="1" ht="38.25" x14ac:dyDescent="0.2">
      <c r="A232" s="52" t="s">
        <v>474</v>
      </c>
      <c r="B232" s="52"/>
      <c r="C232" s="53" t="s">
        <v>475</v>
      </c>
      <c r="D232" s="54" t="s">
        <v>156</v>
      </c>
      <c r="E232" s="55">
        <v>235.26</v>
      </c>
      <c r="F232" s="55">
        <v>67.48</v>
      </c>
      <c r="G232" s="55">
        <v>302.74</v>
      </c>
      <c r="H232" s="33">
        <v>9</v>
      </c>
    </row>
    <row r="233" spans="1:8" s="33" customFormat="1" ht="25.5" x14ac:dyDescent="0.2">
      <c r="A233" s="52" t="s">
        <v>476</v>
      </c>
      <c r="B233" s="52"/>
      <c r="C233" s="53" t="s">
        <v>477</v>
      </c>
      <c r="D233" s="54" t="s">
        <v>156</v>
      </c>
      <c r="E233" s="55">
        <v>218.27</v>
      </c>
      <c r="F233" s="55">
        <v>67.48</v>
      </c>
      <c r="G233" s="55">
        <v>285.75</v>
      </c>
      <c r="H233" s="33">
        <v>9</v>
      </c>
    </row>
    <row r="234" spans="1:8" s="33" customFormat="1" x14ac:dyDescent="0.2">
      <c r="A234" s="52" t="s">
        <v>478</v>
      </c>
      <c r="B234" s="52"/>
      <c r="C234" s="53" t="s">
        <v>479</v>
      </c>
      <c r="D234" s="54"/>
      <c r="E234" s="55"/>
      <c r="F234" s="55"/>
      <c r="G234" s="55"/>
      <c r="H234" s="33">
        <v>5</v>
      </c>
    </row>
    <row r="235" spans="1:8" s="33" customFormat="1" x14ac:dyDescent="0.2">
      <c r="A235" s="52" t="s">
        <v>480</v>
      </c>
      <c r="B235" s="52"/>
      <c r="C235" s="53" t="s">
        <v>481</v>
      </c>
      <c r="D235" s="54" t="s">
        <v>156</v>
      </c>
      <c r="E235" s="55"/>
      <c r="F235" s="55">
        <v>101.22</v>
      </c>
      <c r="G235" s="55">
        <v>101.22</v>
      </c>
      <c r="H235" s="33">
        <v>9</v>
      </c>
    </row>
    <row r="236" spans="1:8" s="33" customFormat="1" ht="25.5" x14ac:dyDescent="0.2">
      <c r="A236" s="52" t="s">
        <v>482</v>
      </c>
      <c r="B236" s="52"/>
      <c r="C236" s="53" t="s">
        <v>483</v>
      </c>
      <c r="D236" s="54" t="s">
        <v>156</v>
      </c>
      <c r="E236" s="55"/>
      <c r="F236" s="55">
        <v>67.48</v>
      </c>
      <c r="G236" s="55">
        <v>67.48</v>
      </c>
      <c r="H236" s="33">
        <v>9</v>
      </c>
    </row>
    <row r="237" spans="1:8" s="33" customFormat="1" x14ac:dyDescent="0.2">
      <c r="A237" s="52" t="s">
        <v>484</v>
      </c>
      <c r="B237" s="52"/>
      <c r="C237" s="53" t="s">
        <v>485</v>
      </c>
      <c r="D237" s="54"/>
      <c r="E237" s="55"/>
      <c r="F237" s="55"/>
      <c r="G237" s="55"/>
      <c r="H237" s="33">
        <v>5</v>
      </c>
    </row>
    <row r="238" spans="1:8" s="33" customFormat="1" x14ac:dyDescent="0.2">
      <c r="A238" s="52" t="s">
        <v>486</v>
      </c>
      <c r="B238" s="52"/>
      <c r="C238" s="53" t="s">
        <v>487</v>
      </c>
      <c r="D238" s="54" t="s">
        <v>73</v>
      </c>
      <c r="E238" s="55"/>
      <c r="F238" s="55">
        <v>2.5299999999999998</v>
      </c>
      <c r="G238" s="55">
        <v>2.5299999999999998</v>
      </c>
      <c r="H238" s="33">
        <v>9</v>
      </c>
    </row>
    <row r="239" spans="1:8" s="33" customFormat="1" x14ac:dyDescent="0.2">
      <c r="A239" s="52" t="s">
        <v>488</v>
      </c>
      <c r="B239" s="52"/>
      <c r="C239" s="53" t="s">
        <v>489</v>
      </c>
      <c r="D239" s="54" t="s">
        <v>73</v>
      </c>
      <c r="E239" s="55"/>
      <c r="F239" s="55">
        <v>5.0599999999999996</v>
      </c>
      <c r="G239" s="55">
        <v>5.0599999999999996</v>
      </c>
      <c r="H239" s="33">
        <v>9</v>
      </c>
    </row>
    <row r="240" spans="1:8" s="33" customFormat="1" x14ac:dyDescent="0.2">
      <c r="A240" s="52" t="s">
        <v>490</v>
      </c>
      <c r="B240" s="52"/>
      <c r="C240" s="53" t="s">
        <v>491</v>
      </c>
      <c r="D240" s="54" t="s">
        <v>73</v>
      </c>
      <c r="E240" s="55"/>
      <c r="F240" s="55">
        <v>8.44</v>
      </c>
      <c r="G240" s="55">
        <v>8.44</v>
      </c>
      <c r="H240" s="33">
        <v>9</v>
      </c>
    </row>
    <row r="241" spans="1:8" s="33" customFormat="1" x14ac:dyDescent="0.2">
      <c r="A241" s="52" t="s">
        <v>492</v>
      </c>
      <c r="B241" s="52"/>
      <c r="C241" s="53" t="s">
        <v>493</v>
      </c>
      <c r="D241" s="54"/>
      <c r="E241" s="55"/>
      <c r="F241" s="55"/>
      <c r="G241" s="55"/>
      <c r="H241" s="33">
        <v>5</v>
      </c>
    </row>
    <row r="242" spans="1:8" s="33" customFormat="1" x14ac:dyDescent="0.2">
      <c r="A242" s="52" t="s">
        <v>494</v>
      </c>
      <c r="B242" s="52"/>
      <c r="C242" s="53" t="s">
        <v>495</v>
      </c>
      <c r="D242" s="54" t="s">
        <v>73</v>
      </c>
      <c r="E242" s="55"/>
      <c r="F242" s="55">
        <v>10.119999999999999</v>
      </c>
      <c r="G242" s="55">
        <v>10.119999999999999</v>
      </c>
      <c r="H242" s="33">
        <v>9</v>
      </c>
    </row>
    <row r="243" spans="1:8" s="33" customFormat="1" ht="25.5" x14ac:dyDescent="0.2">
      <c r="A243" s="52" t="s">
        <v>496</v>
      </c>
      <c r="B243" s="52"/>
      <c r="C243" s="53" t="s">
        <v>497</v>
      </c>
      <c r="D243" s="54" t="s">
        <v>73</v>
      </c>
      <c r="E243" s="55"/>
      <c r="F243" s="55">
        <v>8.44</v>
      </c>
      <c r="G243" s="55">
        <v>8.44</v>
      </c>
      <c r="H243" s="33">
        <v>9</v>
      </c>
    </row>
    <row r="244" spans="1:8" s="33" customFormat="1" ht="25.5" x14ac:dyDescent="0.2">
      <c r="A244" s="52" t="s">
        <v>498</v>
      </c>
      <c r="B244" s="52"/>
      <c r="C244" s="53" t="s">
        <v>499</v>
      </c>
      <c r="D244" s="54" t="s">
        <v>131</v>
      </c>
      <c r="E244" s="55"/>
      <c r="F244" s="55">
        <v>2.5299999999999998</v>
      </c>
      <c r="G244" s="55">
        <v>2.5299999999999998</v>
      </c>
      <c r="H244" s="33">
        <v>9</v>
      </c>
    </row>
    <row r="245" spans="1:8" s="33" customFormat="1" x14ac:dyDescent="0.2">
      <c r="A245" s="52" t="s">
        <v>500</v>
      </c>
      <c r="B245" s="52"/>
      <c r="C245" s="53" t="s">
        <v>501</v>
      </c>
      <c r="D245" s="54"/>
      <c r="E245" s="55"/>
      <c r="F245" s="55"/>
      <c r="G245" s="55"/>
      <c r="H245" s="33">
        <v>5</v>
      </c>
    </row>
    <row r="246" spans="1:8" s="33" customFormat="1" x14ac:dyDescent="0.2">
      <c r="A246" s="52" t="s">
        <v>502</v>
      </c>
      <c r="B246" s="52"/>
      <c r="C246" s="53" t="s">
        <v>503</v>
      </c>
      <c r="D246" s="54" t="s">
        <v>73</v>
      </c>
      <c r="E246" s="55"/>
      <c r="F246" s="55">
        <v>6.75</v>
      </c>
      <c r="G246" s="55">
        <v>6.75</v>
      </c>
      <c r="H246" s="33">
        <v>9</v>
      </c>
    </row>
    <row r="247" spans="1:8" s="33" customFormat="1" x14ac:dyDescent="0.2">
      <c r="A247" s="52" t="s">
        <v>504</v>
      </c>
      <c r="B247" s="52"/>
      <c r="C247" s="53" t="s">
        <v>505</v>
      </c>
      <c r="D247" s="54"/>
      <c r="E247" s="55"/>
      <c r="F247" s="55"/>
      <c r="G247" s="55"/>
      <c r="H247" s="33">
        <v>5</v>
      </c>
    </row>
    <row r="248" spans="1:8" s="33" customFormat="1" ht="38.25" x14ac:dyDescent="0.2">
      <c r="A248" s="52" t="s">
        <v>506</v>
      </c>
      <c r="B248" s="52"/>
      <c r="C248" s="53" t="s">
        <v>507</v>
      </c>
      <c r="D248" s="54" t="s">
        <v>73</v>
      </c>
      <c r="E248" s="55">
        <v>17.579999999999998</v>
      </c>
      <c r="F248" s="55">
        <v>8.44</v>
      </c>
      <c r="G248" s="55">
        <v>26.02</v>
      </c>
      <c r="H248" s="33">
        <v>9</v>
      </c>
    </row>
    <row r="249" spans="1:8" s="33" customFormat="1" ht="38.25" x14ac:dyDescent="0.2">
      <c r="A249" s="52" t="s">
        <v>508</v>
      </c>
      <c r="B249" s="52"/>
      <c r="C249" s="53" t="s">
        <v>509</v>
      </c>
      <c r="D249" s="54" t="s">
        <v>73</v>
      </c>
      <c r="E249" s="55">
        <v>1.58</v>
      </c>
      <c r="F249" s="55">
        <v>8.44</v>
      </c>
      <c r="G249" s="55">
        <v>10.02</v>
      </c>
      <c r="H249" s="33">
        <v>9</v>
      </c>
    </row>
    <row r="250" spans="1:8" s="33" customFormat="1" x14ac:dyDescent="0.2">
      <c r="A250" s="52" t="s">
        <v>510</v>
      </c>
      <c r="B250" s="52"/>
      <c r="C250" s="53" t="s">
        <v>511</v>
      </c>
      <c r="D250" s="54"/>
      <c r="E250" s="55"/>
      <c r="F250" s="55"/>
      <c r="G250" s="55"/>
      <c r="H250" s="33">
        <v>5</v>
      </c>
    </row>
    <row r="251" spans="1:8" s="33" customFormat="1" ht="38.25" x14ac:dyDescent="0.2">
      <c r="A251" s="52" t="s">
        <v>512</v>
      </c>
      <c r="B251" s="52"/>
      <c r="C251" s="53" t="s">
        <v>513</v>
      </c>
      <c r="D251" s="54" t="s">
        <v>73</v>
      </c>
      <c r="E251" s="55">
        <v>24.17</v>
      </c>
      <c r="F251" s="55">
        <v>3.37</v>
      </c>
      <c r="G251" s="55">
        <v>27.54</v>
      </c>
      <c r="H251" s="33">
        <v>9</v>
      </c>
    </row>
    <row r="252" spans="1:8" s="33" customFormat="1" ht="25.5" x14ac:dyDescent="0.2">
      <c r="A252" s="52" t="s">
        <v>514</v>
      </c>
      <c r="B252" s="52"/>
      <c r="C252" s="53" t="s">
        <v>515</v>
      </c>
      <c r="D252" s="54" t="s">
        <v>73</v>
      </c>
      <c r="E252" s="55">
        <v>21.83</v>
      </c>
      <c r="F252" s="55">
        <v>3.37</v>
      </c>
      <c r="G252" s="55">
        <v>25.2</v>
      </c>
      <c r="H252" s="33">
        <v>9</v>
      </c>
    </row>
    <row r="253" spans="1:8" s="33" customFormat="1" ht="38.25" x14ac:dyDescent="0.2">
      <c r="A253" s="52" t="s">
        <v>516</v>
      </c>
      <c r="B253" s="52"/>
      <c r="C253" s="53" t="s">
        <v>517</v>
      </c>
      <c r="D253" s="54" t="s">
        <v>73</v>
      </c>
      <c r="E253" s="55">
        <v>9.5399999999999991</v>
      </c>
      <c r="F253" s="55">
        <v>1.18</v>
      </c>
      <c r="G253" s="55">
        <v>10.72</v>
      </c>
      <c r="H253" s="33">
        <v>9</v>
      </c>
    </row>
    <row r="254" spans="1:8" s="33" customFormat="1" ht="25.5" x14ac:dyDescent="0.2">
      <c r="A254" s="52" t="s">
        <v>518</v>
      </c>
      <c r="B254" s="52"/>
      <c r="C254" s="53" t="s">
        <v>519</v>
      </c>
      <c r="D254" s="54" t="s">
        <v>73</v>
      </c>
      <c r="E254" s="55">
        <v>6.87</v>
      </c>
      <c r="F254" s="55">
        <v>1.18</v>
      </c>
      <c r="G254" s="55">
        <v>8.0500000000000007</v>
      </c>
      <c r="H254" s="33">
        <v>9</v>
      </c>
    </row>
    <row r="255" spans="1:8" s="33" customFormat="1" ht="38.25" x14ac:dyDescent="0.2">
      <c r="A255" s="52" t="s">
        <v>520</v>
      </c>
      <c r="B255" s="52"/>
      <c r="C255" s="53" t="s">
        <v>521</v>
      </c>
      <c r="D255" s="54" t="s">
        <v>73</v>
      </c>
      <c r="E255" s="55">
        <v>12.71</v>
      </c>
      <c r="F255" s="55">
        <v>0.51</v>
      </c>
      <c r="G255" s="55">
        <v>13.22</v>
      </c>
      <c r="H255" s="33">
        <v>9</v>
      </c>
    </row>
    <row r="256" spans="1:8" s="33" customFormat="1" x14ac:dyDescent="0.2">
      <c r="A256" s="52" t="s">
        <v>522</v>
      </c>
      <c r="B256" s="52"/>
      <c r="C256" s="53" t="s">
        <v>523</v>
      </c>
      <c r="D256" s="54"/>
      <c r="E256" s="55"/>
      <c r="F256" s="55"/>
      <c r="G256" s="55"/>
      <c r="H256" s="33">
        <v>5</v>
      </c>
    </row>
    <row r="257" spans="1:8" s="33" customFormat="1" ht="25.5" x14ac:dyDescent="0.2">
      <c r="A257" s="52" t="s">
        <v>524</v>
      </c>
      <c r="B257" s="52"/>
      <c r="C257" s="53" t="s">
        <v>525</v>
      </c>
      <c r="D257" s="54" t="s">
        <v>73</v>
      </c>
      <c r="E257" s="55"/>
      <c r="F257" s="55">
        <v>8.77</v>
      </c>
      <c r="G257" s="55">
        <v>8.77</v>
      </c>
      <c r="H257" s="33">
        <v>9</v>
      </c>
    </row>
    <row r="258" spans="1:8" s="33" customFormat="1" ht="25.5" x14ac:dyDescent="0.2">
      <c r="A258" s="52" t="s">
        <v>526</v>
      </c>
      <c r="B258" s="52"/>
      <c r="C258" s="53" t="s">
        <v>527</v>
      </c>
      <c r="D258" s="54" t="s">
        <v>73</v>
      </c>
      <c r="E258" s="55"/>
      <c r="F258" s="55">
        <v>5.0599999999999996</v>
      </c>
      <c r="G258" s="55">
        <v>5.0599999999999996</v>
      </c>
      <c r="H258" s="33">
        <v>9</v>
      </c>
    </row>
    <row r="259" spans="1:8" s="33" customFormat="1" ht="25.5" x14ac:dyDescent="0.2">
      <c r="A259" s="52" t="s">
        <v>528</v>
      </c>
      <c r="B259" s="52"/>
      <c r="C259" s="53" t="s">
        <v>529</v>
      </c>
      <c r="D259" s="54" t="s">
        <v>73</v>
      </c>
      <c r="E259" s="55"/>
      <c r="F259" s="55">
        <v>5.0599999999999996</v>
      </c>
      <c r="G259" s="55">
        <v>5.0599999999999996</v>
      </c>
      <c r="H259" s="33">
        <v>9</v>
      </c>
    </row>
    <row r="260" spans="1:8" s="33" customFormat="1" ht="25.5" x14ac:dyDescent="0.2">
      <c r="A260" s="52" t="s">
        <v>530</v>
      </c>
      <c r="B260" s="52"/>
      <c r="C260" s="53" t="s">
        <v>531</v>
      </c>
      <c r="D260" s="54" t="s">
        <v>73</v>
      </c>
      <c r="E260" s="55"/>
      <c r="F260" s="55">
        <v>5.57</v>
      </c>
      <c r="G260" s="55">
        <v>5.57</v>
      </c>
      <c r="H260" s="33">
        <v>9</v>
      </c>
    </row>
    <row r="261" spans="1:8" s="33" customFormat="1" x14ac:dyDescent="0.2">
      <c r="A261" s="52" t="s">
        <v>532</v>
      </c>
      <c r="B261" s="52"/>
      <c r="C261" s="53" t="s">
        <v>533</v>
      </c>
      <c r="D261" s="54"/>
      <c r="E261" s="55"/>
      <c r="F261" s="55"/>
      <c r="G261" s="55"/>
      <c r="H261" s="33">
        <v>5</v>
      </c>
    </row>
    <row r="262" spans="1:8" s="33" customFormat="1" x14ac:dyDescent="0.2">
      <c r="A262" s="52" t="s">
        <v>534</v>
      </c>
      <c r="B262" s="52"/>
      <c r="C262" s="53" t="s">
        <v>535</v>
      </c>
      <c r="D262" s="54" t="s">
        <v>73</v>
      </c>
      <c r="E262" s="55"/>
      <c r="F262" s="55">
        <v>13.57</v>
      </c>
      <c r="G262" s="55">
        <v>13.57</v>
      </c>
      <c r="H262" s="33">
        <v>9</v>
      </c>
    </row>
    <row r="263" spans="1:8" s="33" customFormat="1" ht="25.5" x14ac:dyDescent="0.2">
      <c r="A263" s="52" t="s">
        <v>536</v>
      </c>
      <c r="B263" s="52"/>
      <c r="C263" s="53" t="s">
        <v>537</v>
      </c>
      <c r="D263" s="54" t="s">
        <v>73</v>
      </c>
      <c r="E263" s="55"/>
      <c r="F263" s="55">
        <v>16.28</v>
      </c>
      <c r="G263" s="55">
        <v>16.28</v>
      </c>
      <c r="H263" s="33">
        <v>9</v>
      </c>
    </row>
    <row r="264" spans="1:8" s="33" customFormat="1" ht="25.5" x14ac:dyDescent="0.2">
      <c r="A264" s="52" t="s">
        <v>538</v>
      </c>
      <c r="B264" s="52"/>
      <c r="C264" s="53" t="s">
        <v>539</v>
      </c>
      <c r="D264" s="54" t="s">
        <v>131</v>
      </c>
      <c r="E264" s="55"/>
      <c r="F264" s="55">
        <v>5.42</v>
      </c>
      <c r="G264" s="55">
        <v>5.42</v>
      </c>
      <c r="H264" s="33">
        <v>9</v>
      </c>
    </row>
    <row r="265" spans="1:8" s="33" customFormat="1" x14ac:dyDescent="0.2">
      <c r="A265" s="52" t="s">
        <v>540</v>
      </c>
      <c r="B265" s="52"/>
      <c r="C265" s="53" t="s">
        <v>541</v>
      </c>
      <c r="D265" s="54"/>
      <c r="E265" s="55"/>
      <c r="F265" s="55"/>
      <c r="G265" s="55"/>
      <c r="H265" s="33">
        <v>5</v>
      </c>
    </row>
    <row r="266" spans="1:8" s="33" customFormat="1" x14ac:dyDescent="0.2">
      <c r="A266" s="52" t="s">
        <v>542</v>
      </c>
      <c r="B266" s="52"/>
      <c r="C266" s="53" t="s">
        <v>543</v>
      </c>
      <c r="D266" s="54" t="s">
        <v>131</v>
      </c>
      <c r="E266" s="55">
        <v>0.08</v>
      </c>
      <c r="F266" s="55">
        <v>1.23</v>
      </c>
      <c r="G266" s="55">
        <v>1.31</v>
      </c>
      <c r="H266" s="33">
        <v>9</v>
      </c>
    </row>
    <row r="267" spans="1:8" s="33" customFormat="1" ht="25.5" x14ac:dyDescent="0.2">
      <c r="A267" s="52" t="s">
        <v>544</v>
      </c>
      <c r="B267" s="52"/>
      <c r="C267" s="53" t="s">
        <v>545</v>
      </c>
      <c r="D267" s="54" t="s">
        <v>131</v>
      </c>
      <c r="E267" s="55">
        <v>0.77</v>
      </c>
      <c r="F267" s="55">
        <v>1.23</v>
      </c>
      <c r="G267" s="55">
        <v>2</v>
      </c>
      <c r="H267" s="33">
        <v>9</v>
      </c>
    </row>
    <row r="268" spans="1:8" s="33" customFormat="1" ht="25.5" x14ac:dyDescent="0.2">
      <c r="A268" s="52" t="s">
        <v>546</v>
      </c>
      <c r="B268" s="52"/>
      <c r="C268" s="53" t="s">
        <v>547</v>
      </c>
      <c r="D268" s="54" t="s">
        <v>73</v>
      </c>
      <c r="E268" s="55">
        <v>3.83</v>
      </c>
      <c r="F268" s="55">
        <v>9.84</v>
      </c>
      <c r="G268" s="55">
        <v>13.67</v>
      </c>
      <c r="H268" s="33">
        <v>9</v>
      </c>
    </row>
    <row r="269" spans="1:8" s="33" customFormat="1" ht="25.5" x14ac:dyDescent="0.2">
      <c r="A269" s="52" t="s">
        <v>548</v>
      </c>
      <c r="B269" s="52"/>
      <c r="C269" s="53" t="s">
        <v>549</v>
      </c>
      <c r="D269" s="54" t="s">
        <v>73</v>
      </c>
      <c r="E269" s="55">
        <v>0.38</v>
      </c>
      <c r="F269" s="55">
        <v>7.38</v>
      </c>
      <c r="G269" s="55">
        <v>7.76</v>
      </c>
      <c r="H269" s="33">
        <v>9</v>
      </c>
    </row>
    <row r="270" spans="1:8" s="33" customFormat="1" x14ac:dyDescent="0.2">
      <c r="A270" s="52" t="s">
        <v>550</v>
      </c>
      <c r="B270" s="52"/>
      <c r="C270" s="53" t="s">
        <v>551</v>
      </c>
      <c r="D270" s="54" t="s">
        <v>73</v>
      </c>
      <c r="E270" s="55">
        <v>3.83</v>
      </c>
      <c r="F270" s="55">
        <v>7.38</v>
      </c>
      <c r="G270" s="55">
        <v>11.21</v>
      </c>
      <c r="H270" s="33">
        <v>9</v>
      </c>
    </row>
    <row r="271" spans="1:8" s="33" customFormat="1" x14ac:dyDescent="0.2">
      <c r="A271" s="52" t="s">
        <v>552</v>
      </c>
      <c r="B271" s="52"/>
      <c r="C271" s="53" t="s">
        <v>553</v>
      </c>
      <c r="D271" s="54" t="s">
        <v>73</v>
      </c>
      <c r="E271" s="55">
        <v>0.38</v>
      </c>
      <c r="F271" s="55">
        <v>4.92</v>
      </c>
      <c r="G271" s="55">
        <v>5.3</v>
      </c>
      <c r="H271" s="33">
        <v>9</v>
      </c>
    </row>
    <row r="272" spans="1:8" s="33" customFormat="1" x14ac:dyDescent="0.2">
      <c r="A272" s="52" t="s">
        <v>554</v>
      </c>
      <c r="B272" s="52"/>
      <c r="C272" s="53" t="s">
        <v>555</v>
      </c>
      <c r="D272" s="54"/>
      <c r="E272" s="55"/>
      <c r="F272" s="55"/>
      <c r="G272" s="55"/>
      <c r="H272" s="33">
        <v>5</v>
      </c>
    </row>
    <row r="273" spans="1:8" s="33" customFormat="1" x14ac:dyDescent="0.2">
      <c r="A273" s="52" t="s">
        <v>556</v>
      </c>
      <c r="B273" s="52"/>
      <c r="C273" s="53" t="s">
        <v>557</v>
      </c>
      <c r="D273" s="54" t="s">
        <v>73</v>
      </c>
      <c r="E273" s="55">
        <v>92.18</v>
      </c>
      <c r="F273" s="55"/>
      <c r="G273" s="55">
        <v>92.18</v>
      </c>
      <c r="H273" s="33">
        <v>9</v>
      </c>
    </row>
    <row r="274" spans="1:8" s="33" customFormat="1" x14ac:dyDescent="0.2">
      <c r="A274" s="52" t="s">
        <v>558</v>
      </c>
      <c r="B274" s="52"/>
      <c r="C274" s="53" t="s">
        <v>559</v>
      </c>
      <c r="D274" s="54" t="s">
        <v>21</v>
      </c>
      <c r="E274" s="55">
        <v>3.98</v>
      </c>
      <c r="F274" s="55">
        <v>7.48</v>
      </c>
      <c r="G274" s="55">
        <v>11.46</v>
      </c>
      <c r="H274" s="33">
        <v>9</v>
      </c>
    </row>
    <row r="275" spans="1:8" s="33" customFormat="1" x14ac:dyDescent="0.2">
      <c r="A275" s="52" t="s">
        <v>560</v>
      </c>
      <c r="B275" s="52"/>
      <c r="C275" s="53" t="s">
        <v>561</v>
      </c>
      <c r="D275" s="54"/>
      <c r="E275" s="55"/>
      <c r="F275" s="55"/>
      <c r="G275" s="55"/>
      <c r="H275" s="33">
        <v>2</v>
      </c>
    </row>
    <row r="276" spans="1:8" s="33" customFormat="1" x14ac:dyDescent="0.2">
      <c r="A276" s="52" t="s">
        <v>562</v>
      </c>
      <c r="B276" s="52"/>
      <c r="C276" s="53" t="s">
        <v>563</v>
      </c>
      <c r="D276" s="54"/>
      <c r="E276" s="55"/>
      <c r="F276" s="55"/>
      <c r="G276" s="55"/>
      <c r="H276" s="33">
        <v>5</v>
      </c>
    </row>
    <row r="277" spans="1:8" s="33" customFormat="1" ht="25.5" x14ac:dyDescent="0.2">
      <c r="A277" s="52" t="s">
        <v>564</v>
      </c>
      <c r="B277" s="52"/>
      <c r="C277" s="53" t="s">
        <v>565</v>
      </c>
      <c r="D277" s="54" t="s">
        <v>73</v>
      </c>
      <c r="E277" s="55"/>
      <c r="F277" s="55">
        <v>30.8</v>
      </c>
      <c r="G277" s="55">
        <v>30.8</v>
      </c>
      <c r="H277" s="33">
        <v>9</v>
      </c>
    </row>
    <row r="278" spans="1:8" s="33" customFormat="1" ht="25.5" x14ac:dyDescent="0.2">
      <c r="A278" s="52" t="s">
        <v>566</v>
      </c>
      <c r="B278" s="52"/>
      <c r="C278" s="53" t="s">
        <v>567</v>
      </c>
      <c r="D278" s="54" t="s">
        <v>73</v>
      </c>
      <c r="E278" s="55"/>
      <c r="F278" s="55">
        <v>26.69</v>
      </c>
      <c r="G278" s="55">
        <v>26.69</v>
      </c>
      <c r="H278" s="33">
        <v>9</v>
      </c>
    </row>
    <row r="279" spans="1:8" s="33" customFormat="1" ht="25.5" x14ac:dyDescent="0.2">
      <c r="A279" s="52" t="s">
        <v>568</v>
      </c>
      <c r="B279" s="52"/>
      <c r="C279" s="53" t="s">
        <v>569</v>
      </c>
      <c r="D279" s="54" t="s">
        <v>73</v>
      </c>
      <c r="E279" s="55"/>
      <c r="F279" s="55">
        <v>16.420000000000002</v>
      </c>
      <c r="G279" s="55">
        <v>16.420000000000002</v>
      </c>
      <c r="H279" s="33">
        <v>9</v>
      </c>
    </row>
    <row r="280" spans="1:8" s="33" customFormat="1" x14ac:dyDescent="0.2">
      <c r="A280" s="52" t="s">
        <v>570</v>
      </c>
      <c r="B280" s="52"/>
      <c r="C280" s="53" t="s">
        <v>571</v>
      </c>
      <c r="D280" s="54" t="s">
        <v>73</v>
      </c>
      <c r="E280" s="55">
        <v>2.69</v>
      </c>
      <c r="F280" s="55">
        <v>0.56999999999999995</v>
      </c>
      <c r="G280" s="55">
        <v>3.26</v>
      </c>
      <c r="H280" s="33">
        <v>9</v>
      </c>
    </row>
    <row r="281" spans="1:8" s="33" customFormat="1" ht="25.5" x14ac:dyDescent="0.2">
      <c r="A281" s="52" t="s">
        <v>572</v>
      </c>
      <c r="B281" s="52"/>
      <c r="C281" s="53" t="s">
        <v>573</v>
      </c>
      <c r="D281" s="54" t="s">
        <v>131</v>
      </c>
      <c r="E281" s="55"/>
      <c r="F281" s="55">
        <v>3.56</v>
      </c>
      <c r="G281" s="55">
        <v>3.56</v>
      </c>
      <c r="H281" s="33">
        <v>9</v>
      </c>
    </row>
    <row r="282" spans="1:8" s="33" customFormat="1" x14ac:dyDescent="0.2">
      <c r="A282" s="52" t="s">
        <v>574</v>
      </c>
      <c r="B282" s="52"/>
      <c r="C282" s="53" t="s">
        <v>575</v>
      </c>
      <c r="D282" s="54" t="s">
        <v>131</v>
      </c>
      <c r="E282" s="55"/>
      <c r="F282" s="55">
        <v>10.46</v>
      </c>
      <c r="G282" s="55">
        <v>10.46</v>
      </c>
      <c r="H282" s="33">
        <v>9</v>
      </c>
    </row>
    <row r="283" spans="1:8" s="33" customFormat="1" ht="25.5" x14ac:dyDescent="0.2">
      <c r="A283" s="52" t="s">
        <v>576</v>
      </c>
      <c r="B283" s="52"/>
      <c r="C283" s="53" t="s">
        <v>577</v>
      </c>
      <c r="D283" s="54"/>
      <c r="E283" s="55"/>
      <c r="F283" s="55"/>
      <c r="G283" s="55"/>
      <c r="H283" s="33">
        <v>5</v>
      </c>
    </row>
    <row r="284" spans="1:8" s="33" customFormat="1" x14ac:dyDescent="0.2">
      <c r="A284" s="52" t="s">
        <v>578</v>
      </c>
      <c r="B284" s="52"/>
      <c r="C284" s="53" t="s">
        <v>579</v>
      </c>
      <c r="D284" s="54" t="s">
        <v>131</v>
      </c>
      <c r="E284" s="55"/>
      <c r="F284" s="55">
        <v>1.1299999999999999</v>
      </c>
      <c r="G284" s="55">
        <v>1.1299999999999999</v>
      </c>
      <c r="H284" s="33">
        <v>9</v>
      </c>
    </row>
    <row r="285" spans="1:8" s="33" customFormat="1" ht="25.5" x14ac:dyDescent="0.2">
      <c r="A285" s="52" t="s">
        <v>580</v>
      </c>
      <c r="B285" s="52"/>
      <c r="C285" s="53" t="s">
        <v>581</v>
      </c>
      <c r="D285" s="54" t="s">
        <v>131</v>
      </c>
      <c r="E285" s="55"/>
      <c r="F285" s="55">
        <v>3.74</v>
      </c>
      <c r="G285" s="55">
        <v>3.74</v>
      </c>
      <c r="H285" s="33">
        <v>9</v>
      </c>
    </row>
    <row r="286" spans="1:8" s="33" customFormat="1" x14ac:dyDescent="0.2">
      <c r="A286" s="52" t="s">
        <v>582</v>
      </c>
      <c r="B286" s="52"/>
      <c r="C286" s="53" t="s">
        <v>583</v>
      </c>
      <c r="D286" s="54" t="s">
        <v>73</v>
      </c>
      <c r="E286" s="55"/>
      <c r="F286" s="55">
        <v>20.57</v>
      </c>
      <c r="G286" s="55">
        <v>20.57</v>
      </c>
      <c r="H286" s="33">
        <v>9</v>
      </c>
    </row>
    <row r="287" spans="1:8" s="33" customFormat="1" x14ac:dyDescent="0.2">
      <c r="A287" s="52" t="s">
        <v>584</v>
      </c>
      <c r="B287" s="52"/>
      <c r="C287" s="53" t="s">
        <v>585</v>
      </c>
      <c r="D287" s="54" t="s">
        <v>73</v>
      </c>
      <c r="E287" s="55"/>
      <c r="F287" s="55">
        <v>16.829999999999998</v>
      </c>
      <c r="G287" s="55">
        <v>16.829999999999998</v>
      </c>
      <c r="H287" s="33">
        <v>9</v>
      </c>
    </row>
    <row r="288" spans="1:8" s="33" customFormat="1" x14ac:dyDescent="0.2">
      <c r="A288" s="52" t="s">
        <v>586</v>
      </c>
      <c r="B288" s="52"/>
      <c r="C288" s="53" t="s">
        <v>587</v>
      </c>
      <c r="D288" s="54" t="s">
        <v>73</v>
      </c>
      <c r="E288" s="55"/>
      <c r="F288" s="55">
        <v>14.96</v>
      </c>
      <c r="G288" s="55">
        <v>14.96</v>
      </c>
      <c r="H288" s="33">
        <v>9</v>
      </c>
    </row>
    <row r="289" spans="1:8" s="33" customFormat="1" ht="25.5" x14ac:dyDescent="0.2">
      <c r="A289" s="52" t="s">
        <v>588</v>
      </c>
      <c r="B289" s="52"/>
      <c r="C289" s="53" t="s">
        <v>589</v>
      </c>
      <c r="D289" s="54" t="s">
        <v>73</v>
      </c>
      <c r="E289" s="55"/>
      <c r="F289" s="55">
        <v>11.22</v>
      </c>
      <c r="G289" s="55">
        <v>11.22</v>
      </c>
      <c r="H289" s="33">
        <v>9</v>
      </c>
    </row>
    <row r="290" spans="1:8" s="33" customFormat="1" x14ac:dyDescent="0.2">
      <c r="A290" s="52" t="s">
        <v>590</v>
      </c>
      <c r="B290" s="52"/>
      <c r="C290" s="53" t="s">
        <v>591</v>
      </c>
      <c r="D290" s="54" t="s">
        <v>592</v>
      </c>
      <c r="E290" s="55">
        <v>2.33</v>
      </c>
      <c r="F290" s="55"/>
      <c r="G290" s="55">
        <v>2.33</v>
      </c>
      <c r="H290" s="33">
        <v>9</v>
      </c>
    </row>
    <row r="291" spans="1:8" s="33" customFormat="1" x14ac:dyDescent="0.2">
      <c r="A291" s="52" t="s">
        <v>593</v>
      </c>
      <c r="B291" s="52"/>
      <c r="C291" s="53" t="s">
        <v>594</v>
      </c>
      <c r="D291" s="54"/>
      <c r="E291" s="55"/>
      <c r="F291" s="55"/>
      <c r="G291" s="55"/>
      <c r="H291" s="33">
        <v>5</v>
      </c>
    </row>
    <row r="292" spans="1:8" s="33" customFormat="1" x14ac:dyDescent="0.2">
      <c r="A292" s="52" t="s">
        <v>595</v>
      </c>
      <c r="B292" s="52"/>
      <c r="C292" s="53" t="s">
        <v>596</v>
      </c>
      <c r="D292" s="54" t="s">
        <v>73</v>
      </c>
      <c r="E292" s="55"/>
      <c r="F292" s="55">
        <v>13.5</v>
      </c>
      <c r="G292" s="55">
        <v>13.5</v>
      </c>
      <c r="H292" s="33">
        <v>9</v>
      </c>
    </row>
    <row r="293" spans="1:8" s="33" customFormat="1" x14ac:dyDescent="0.2">
      <c r="A293" s="52" t="s">
        <v>597</v>
      </c>
      <c r="B293" s="52"/>
      <c r="C293" s="53" t="s">
        <v>598</v>
      </c>
      <c r="D293" s="54" t="s">
        <v>73</v>
      </c>
      <c r="E293" s="55"/>
      <c r="F293" s="55">
        <v>6.75</v>
      </c>
      <c r="G293" s="55">
        <v>6.75</v>
      </c>
      <c r="H293" s="33">
        <v>9</v>
      </c>
    </row>
    <row r="294" spans="1:8" s="33" customFormat="1" x14ac:dyDescent="0.2">
      <c r="A294" s="52" t="s">
        <v>599</v>
      </c>
      <c r="B294" s="52"/>
      <c r="C294" s="53" t="s">
        <v>600</v>
      </c>
      <c r="D294" s="54" t="s">
        <v>131</v>
      </c>
      <c r="E294" s="55"/>
      <c r="F294" s="55">
        <v>5.0599999999999996</v>
      </c>
      <c r="G294" s="55">
        <v>5.0599999999999996</v>
      </c>
      <c r="H294" s="33">
        <v>9</v>
      </c>
    </row>
    <row r="295" spans="1:8" s="33" customFormat="1" x14ac:dyDescent="0.2">
      <c r="A295" s="52" t="s">
        <v>601</v>
      </c>
      <c r="B295" s="52"/>
      <c r="C295" s="53" t="s">
        <v>602</v>
      </c>
      <c r="D295" s="54" t="s">
        <v>131</v>
      </c>
      <c r="E295" s="55"/>
      <c r="F295" s="55">
        <v>8.44</v>
      </c>
      <c r="G295" s="55">
        <v>8.44</v>
      </c>
      <c r="H295" s="33">
        <v>9</v>
      </c>
    </row>
    <row r="296" spans="1:8" s="33" customFormat="1" x14ac:dyDescent="0.2">
      <c r="A296" s="52" t="s">
        <v>603</v>
      </c>
      <c r="B296" s="52"/>
      <c r="C296" s="53" t="s">
        <v>604</v>
      </c>
      <c r="D296" s="54" t="s">
        <v>73</v>
      </c>
      <c r="E296" s="55"/>
      <c r="F296" s="55">
        <v>10.27</v>
      </c>
      <c r="G296" s="55">
        <v>10.27</v>
      </c>
      <c r="H296" s="33">
        <v>9</v>
      </c>
    </row>
    <row r="297" spans="1:8" s="33" customFormat="1" x14ac:dyDescent="0.2">
      <c r="A297" s="52" t="s">
        <v>605</v>
      </c>
      <c r="B297" s="52"/>
      <c r="C297" s="53" t="s">
        <v>606</v>
      </c>
      <c r="D297" s="54"/>
      <c r="E297" s="55"/>
      <c r="F297" s="55"/>
      <c r="G297" s="55"/>
      <c r="H297" s="33">
        <v>5</v>
      </c>
    </row>
    <row r="298" spans="1:8" s="33" customFormat="1" ht="25.5" x14ac:dyDescent="0.2">
      <c r="A298" s="52" t="s">
        <v>607</v>
      </c>
      <c r="B298" s="52"/>
      <c r="C298" s="53" t="s">
        <v>608</v>
      </c>
      <c r="D298" s="54" t="s">
        <v>73</v>
      </c>
      <c r="E298" s="55"/>
      <c r="F298" s="55">
        <v>36.090000000000003</v>
      </c>
      <c r="G298" s="55">
        <v>36.090000000000003</v>
      </c>
      <c r="H298" s="33">
        <v>9</v>
      </c>
    </row>
    <row r="299" spans="1:8" s="33" customFormat="1" x14ac:dyDescent="0.2">
      <c r="A299" s="52" t="s">
        <v>609</v>
      </c>
      <c r="B299" s="52"/>
      <c r="C299" s="53" t="s">
        <v>610</v>
      </c>
      <c r="D299" s="54" t="s">
        <v>73</v>
      </c>
      <c r="E299" s="55"/>
      <c r="F299" s="55">
        <v>21.93</v>
      </c>
      <c r="G299" s="55">
        <v>21.93</v>
      </c>
      <c r="H299" s="33">
        <v>9</v>
      </c>
    </row>
    <row r="300" spans="1:8" s="33" customFormat="1" x14ac:dyDescent="0.2">
      <c r="A300" s="52" t="s">
        <v>611</v>
      </c>
      <c r="B300" s="52"/>
      <c r="C300" s="53" t="s">
        <v>612</v>
      </c>
      <c r="D300" s="54" t="s">
        <v>131</v>
      </c>
      <c r="E300" s="55"/>
      <c r="F300" s="55">
        <v>15.18</v>
      </c>
      <c r="G300" s="55">
        <v>15.18</v>
      </c>
      <c r="H300" s="33">
        <v>9</v>
      </c>
    </row>
    <row r="301" spans="1:8" s="33" customFormat="1" x14ac:dyDescent="0.2">
      <c r="A301" s="52" t="s">
        <v>613</v>
      </c>
      <c r="B301" s="52"/>
      <c r="C301" s="53" t="s">
        <v>614</v>
      </c>
      <c r="D301" s="54" t="s">
        <v>131</v>
      </c>
      <c r="E301" s="55"/>
      <c r="F301" s="55">
        <v>16.87</v>
      </c>
      <c r="G301" s="55">
        <v>16.87</v>
      </c>
      <c r="H301" s="33">
        <v>9</v>
      </c>
    </row>
    <row r="302" spans="1:8" s="33" customFormat="1" x14ac:dyDescent="0.2">
      <c r="A302" s="52" t="s">
        <v>615</v>
      </c>
      <c r="B302" s="52"/>
      <c r="C302" s="53" t="s">
        <v>616</v>
      </c>
      <c r="D302" s="54" t="s">
        <v>131</v>
      </c>
      <c r="E302" s="55"/>
      <c r="F302" s="55">
        <v>13.5</v>
      </c>
      <c r="G302" s="55">
        <v>13.5</v>
      </c>
      <c r="H302" s="33">
        <v>9</v>
      </c>
    </row>
    <row r="303" spans="1:8" s="33" customFormat="1" x14ac:dyDescent="0.2">
      <c r="A303" s="52" t="s">
        <v>617</v>
      </c>
      <c r="B303" s="52"/>
      <c r="C303" s="53" t="s">
        <v>618</v>
      </c>
      <c r="D303" s="54"/>
      <c r="E303" s="55"/>
      <c r="F303" s="55"/>
      <c r="G303" s="55"/>
      <c r="H303" s="33">
        <v>5</v>
      </c>
    </row>
    <row r="304" spans="1:8" s="33" customFormat="1" x14ac:dyDescent="0.2">
      <c r="A304" s="52" t="s">
        <v>619</v>
      </c>
      <c r="B304" s="52"/>
      <c r="C304" s="53" t="s">
        <v>620</v>
      </c>
      <c r="D304" s="54" t="s">
        <v>73</v>
      </c>
      <c r="E304" s="55"/>
      <c r="F304" s="55">
        <v>47.31</v>
      </c>
      <c r="G304" s="55">
        <v>47.31</v>
      </c>
      <c r="H304" s="33">
        <v>9</v>
      </c>
    </row>
    <row r="305" spans="1:8" s="33" customFormat="1" x14ac:dyDescent="0.2">
      <c r="A305" s="52" t="s">
        <v>621</v>
      </c>
      <c r="B305" s="52"/>
      <c r="C305" s="53" t="s">
        <v>622</v>
      </c>
      <c r="D305" s="54" t="s">
        <v>73</v>
      </c>
      <c r="E305" s="55"/>
      <c r="F305" s="55">
        <v>10.119999999999999</v>
      </c>
      <c r="G305" s="55">
        <v>10.119999999999999</v>
      </c>
      <c r="H305" s="33">
        <v>9</v>
      </c>
    </row>
    <row r="306" spans="1:8" s="33" customFormat="1" x14ac:dyDescent="0.2">
      <c r="A306" s="52" t="s">
        <v>623</v>
      </c>
      <c r="B306" s="52"/>
      <c r="C306" s="53" t="s">
        <v>624</v>
      </c>
      <c r="D306" s="54" t="s">
        <v>73</v>
      </c>
      <c r="E306" s="55"/>
      <c r="F306" s="55">
        <v>13.09</v>
      </c>
      <c r="G306" s="55">
        <v>13.09</v>
      </c>
      <c r="H306" s="33">
        <v>9</v>
      </c>
    </row>
    <row r="307" spans="1:8" s="33" customFormat="1" x14ac:dyDescent="0.2">
      <c r="A307" s="52" t="s">
        <v>625</v>
      </c>
      <c r="B307" s="52"/>
      <c r="C307" s="53" t="s">
        <v>626</v>
      </c>
      <c r="D307" s="54" t="s">
        <v>73</v>
      </c>
      <c r="E307" s="55"/>
      <c r="F307" s="55">
        <v>22.44</v>
      </c>
      <c r="G307" s="55">
        <v>22.44</v>
      </c>
      <c r="H307" s="33">
        <v>9</v>
      </c>
    </row>
    <row r="308" spans="1:8" s="33" customFormat="1" x14ac:dyDescent="0.2">
      <c r="A308" s="52" t="s">
        <v>627</v>
      </c>
      <c r="B308" s="52"/>
      <c r="C308" s="53" t="s">
        <v>628</v>
      </c>
      <c r="D308" s="54" t="s">
        <v>131</v>
      </c>
      <c r="E308" s="55"/>
      <c r="F308" s="55">
        <v>11.22</v>
      </c>
      <c r="G308" s="55">
        <v>11.22</v>
      </c>
      <c r="H308" s="33">
        <v>9</v>
      </c>
    </row>
    <row r="309" spans="1:8" s="33" customFormat="1" x14ac:dyDescent="0.2">
      <c r="A309" s="52" t="s">
        <v>629</v>
      </c>
      <c r="B309" s="52"/>
      <c r="C309" s="53" t="s">
        <v>630</v>
      </c>
      <c r="D309" s="54" t="s">
        <v>131</v>
      </c>
      <c r="E309" s="55"/>
      <c r="F309" s="55">
        <v>2.5299999999999998</v>
      </c>
      <c r="G309" s="55">
        <v>2.5299999999999998</v>
      </c>
      <c r="H309" s="33">
        <v>9</v>
      </c>
    </row>
    <row r="310" spans="1:8" s="33" customFormat="1" x14ac:dyDescent="0.2">
      <c r="A310" s="52" t="s">
        <v>631</v>
      </c>
      <c r="B310" s="52"/>
      <c r="C310" s="53" t="s">
        <v>632</v>
      </c>
      <c r="D310" s="54"/>
      <c r="E310" s="55"/>
      <c r="F310" s="55"/>
      <c r="G310" s="55"/>
      <c r="H310" s="33">
        <v>5</v>
      </c>
    </row>
    <row r="311" spans="1:8" s="33" customFormat="1" x14ac:dyDescent="0.2">
      <c r="A311" s="52" t="s">
        <v>633</v>
      </c>
      <c r="B311" s="52"/>
      <c r="C311" s="53" t="s">
        <v>634</v>
      </c>
      <c r="D311" s="54" t="s">
        <v>73</v>
      </c>
      <c r="E311" s="55"/>
      <c r="F311" s="55">
        <v>47.31</v>
      </c>
      <c r="G311" s="55">
        <v>47.31</v>
      </c>
      <c r="H311" s="33">
        <v>9</v>
      </c>
    </row>
    <row r="312" spans="1:8" s="33" customFormat="1" x14ac:dyDescent="0.2">
      <c r="A312" s="52" t="s">
        <v>635</v>
      </c>
      <c r="B312" s="52"/>
      <c r="C312" s="53" t="s">
        <v>636</v>
      </c>
      <c r="D312" s="54" t="s">
        <v>73</v>
      </c>
      <c r="E312" s="55"/>
      <c r="F312" s="55">
        <v>3.74</v>
      </c>
      <c r="G312" s="55">
        <v>3.74</v>
      </c>
      <c r="H312" s="33">
        <v>9</v>
      </c>
    </row>
    <row r="313" spans="1:8" s="33" customFormat="1" x14ac:dyDescent="0.2">
      <c r="A313" s="52" t="s">
        <v>637</v>
      </c>
      <c r="B313" s="52"/>
      <c r="C313" s="53" t="s">
        <v>638</v>
      </c>
      <c r="D313" s="54" t="s">
        <v>131</v>
      </c>
      <c r="E313" s="55"/>
      <c r="F313" s="55">
        <v>3.47</v>
      </c>
      <c r="G313" s="55">
        <v>3.47</v>
      </c>
      <c r="H313" s="33">
        <v>9</v>
      </c>
    </row>
    <row r="314" spans="1:8" s="33" customFormat="1" x14ac:dyDescent="0.2">
      <c r="A314" s="52" t="s">
        <v>639</v>
      </c>
      <c r="B314" s="52"/>
      <c r="C314" s="53" t="s">
        <v>640</v>
      </c>
      <c r="D314" s="54" t="s">
        <v>131</v>
      </c>
      <c r="E314" s="55"/>
      <c r="F314" s="55">
        <v>0.84</v>
      </c>
      <c r="G314" s="55">
        <v>0.84</v>
      </c>
      <c r="H314" s="33">
        <v>9</v>
      </c>
    </row>
    <row r="315" spans="1:8" s="33" customFormat="1" ht="25.5" x14ac:dyDescent="0.2">
      <c r="A315" s="52" t="s">
        <v>641</v>
      </c>
      <c r="B315" s="52"/>
      <c r="C315" s="53" t="s">
        <v>642</v>
      </c>
      <c r="D315" s="54" t="s">
        <v>73</v>
      </c>
      <c r="E315" s="55"/>
      <c r="F315" s="55">
        <v>41.15</v>
      </c>
      <c r="G315" s="55">
        <v>41.15</v>
      </c>
      <c r="H315" s="33">
        <v>9</v>
      </c>
    </row>
    <row r="316" spans="1:8" s="33" customFormat="1" x14ac:dyDescent="0.2">
      <c r="A316" s="52" t="s">
        <v>643</v>
      </c>
      <c r="B316" s="52"/>
      <c r="C316" s="53" t="s">
        <v>644</v>
      </c>
      <c r="D316" s="54"/>
      <c r="E316" s="55"/>
      <c r="F316" s="55"/>
      <c r="G316" s="55"/>
      <c r="H316" s="33">
        <v>5</v>
      </c>
    </row>
    <row r="317" spans="1:8" s="33" customFormat="1" x14ac:dyDescent="0.2">
      <c r="A317" s="52" t="s">
        <v>645</v>
      </c>
      <c r="B317" s="52"/>
      <c r="C317" s="53" t="s">
        <v>646</v>
      </c>
      <c r="D317" s="54" t="s">
        <v>73</v>
      </c>
      <c r="E317" s="55"/>
      <c r="F317" s="55">
        <v>10.47</v>
      </c>
      <c r="G317" s="55">
        <v>10.47</v>
      </c>
      <c r="H317" s="33">
        <v>9</v>
      </c>
    </row>
    <row r="318" spans="1:8" s="33" customFormat="1" x14ac:dyDescent="0.2">
      <c r="A318" s="52" t="s">
        <v>647</v>
      </c>
      <c r="B318" s="52"/>
      <c r="C318" s="53" t="s">
        <v>648</v>
      </c>
      <c r="D318" s="54" t="s">
        <v>73</v>
      </c>
      <c r="E318" s="55"/>
      <c r="F318" s="55">
        <v>5.61</v>
      </c>
      <c r="G318" s="55">
        <v>5.61</v>
      </c>
      <c r="H318" s="33">
        <v>9</v>
      </c>
    </row>
    <row r="319" spans="1:8" s="33" customFormat="1" x14ac:dyDescent="0.2">
      <c r="A319" s="52" t="s">
        <v>649</v>
      </c>
      <c r="B319" s="52"/>
      <c r="C319" s="53" t="s">
        <v>650</v>
      </c>
      <c r="D319" s="54" t="s">
        <v>73</v>
      </c>
      <c r="E319" s="55"/>
      <c r="F319" s="55">
        <v>4.22</v>
      </c>
      <c r="G319" s="55">
        <v>4.22</v>
      </c>
      <c r="H319" s="33">
        <v>9</v>
      </c>
    </row>
    <row r="320" spans="1:8" s="33" customFormat="1" x14ac:dyDescent="0.2">
      <c r="A320" s="52" t="s">
        <v>651</v>
      </c>
      <c r="B320" s="52"/>
      <c r="C320" s="53" t="s">
        <v>652</v>
      </c>
      <c r="D320" s="54"/>
      <c r="E320" s="55"/>
      <c r="F320" s="55"/>
      <c r="G320" s="55"/>
      <c r="H320" s="33">
        <v>5</v>
      </c>
    </row>
    <row r="321" spans="1:8" s="33" customFormat="1" x14ac:dyDescent="0.2">
      <c r="A321" s="52" t="s">
        <v>653</v>
      </c>
      <c r="B321" s="52"/>
      <c r="C321" s="53" t="s">
        <v>654</v>
      </c>
      <c r="D321" s="54" t="s">
        <v>21</v>
      </c>
      <c r="E321" s="55"/>
      <c r="F321" s="55">
        <v>18.71</v>
      </c>
      <c r="G321" s="55">
        <v>18.71</v>
      </c>
      <c r="H321" s="33">
        <v>9</v>
      </c>
    </row>
    <row r="322" spans="1:8" s="33" customFormat="1" ht="25.5" x14ac:dyDescent="0.2">
      <c r="A322" s="52" t="s">
        <v>655</v>
      </c>
      <c r="B322" s="52"/>
      <c r="C322" s="53" t="s">
        <v>656</v>
      </c>
      <c r="D322" s="54" t="s">
        <v>131</v>
      </c>
      <c r="E322" s="55"/>
      <c r="F322" s="55">
        <v>1.44</v>
      </c>
      <c r="G322" s="55">
        <v>1.44</v>
      </c>
      <c r="H322" s="33">
        <v>9</v>
      </c>
    </row>
    <row r="323" spans="1:8" s="33" customFormat="1" ht="25.5" x14ac:dyDescent="0.2">
      <c r="A323" s="52" t="s">
        <v>657</v>
      </c>
      <c r="B323" s="52"/>
      <c r="C323" s="53" t="s">
        <v>658</v>
      </c>
      <c r="D323" s="54" t="s">
        <v>131</v>
      </c>
      <c r="E323" s="55"/>
      <c r="F323" s="55">
        <v>11.22</v>
      </c>
      <c r="G323" s="55">
        <v>11.22</v>
      </c>
      <c r="H323" s="33">
        <v>9</v>
      </c>
    </row>
    <row r="324" spans="1:8" s="33" customFormat="1" ht="25.5" x14ac:dyDescent="0.2">
      <c r="A324" s="52" t="s">
        <v>659</v>
      </c>
      <c r="B324" s="52"/>
      <c r="C324" s="53" t="s">
        <v>660</v>
      </c>
      <c r="D324" s="54" t="s">
        <v>73</v>
      </c>
      <c r="E324" s="55"/>
      <c r="F324" s="55">
        <v>5.0599999999999996</v>
      </c>
      <c r="G324" s="55">
        <v>5.0599999999999996</v>
      </c>
      <c r="H324" s="33">
        <v>9</v>
      </c>
    </row>
    <row r="325" spans="1:8" s="33" customFormat="1" x14ac:dyDescent="0.2">
      <c r="A325" s="52" t="s">
        <v>661</v>
      </c>
      <c r="B325" s="52"/>
      <c r="C325" s="53" t="s">
        <v>662</v>
      </c>
      <c r="D325" s="54" t="s">
        <v>73</v>
      </c>
      <c r="E325" s="55"/>
      <c r="F325" s="55">
        <v>16.829999999999998</v>
      </c>
      <c r="G325" s="55">
        <v>16.829999999999998</v>
      </c>
      <c r="H325" s="33">
        <v>9</v>
      </c>
    </row>
    <row r="326" spans="1:8" s="33" customFormat="1" x14ac:dyDescent="0.2">
      <c r="A326" s="52" t="s">
        <v>663</v>
      </c>
      <c r="B326" s="52"/>
      <c r="C326" s="53" t="s">
        <v>664</v>
      </c>
      <c r="D326" s="54"/>
      <c r="E326" s="55"/>
      <c r="F326" s="55"/>
      <c r="G326" s="55"/>
      <c r="H326" s="33">
        <v>5</v>
      </c>
    </row>
    <row r="327" spans="1:8" s="33" customFormat="1" x14ac:dyDescent="0.2">
      <c r="A327" s="52" t="s">
        <v>665</v>
      </c>
      <c r="B327" s="52"/>
      <c r="C327" s="53" t="s">
        <v>666</v>
      </c>
      <c r="D327" s="54" t="s">
        <v>73</v>
      </c>
      <c r="E327" s="55"/>
      <c r="F327" s="55">
        <v>26.18</v>
      </c>
      <c r="G327" s="55">
        <v>26.18</v>
      </c>
      <c r="H327" s="33">
        <v>9</v>
      </c>
    </row>
    <row r="328" spans="1:8" s="33" customFormat="1" x14ac:dyDescent="0.2">
      <c r="A328" s="52" t="s">
        <v>667</v>
      </c>
      <c r="B328" s="52"/>
      <c r="C328" s="53" t="s">
        <v>668</v>
      </c>
      <c r="D328" s="54" t="s">
        <v>21</v>
      </c>
      <c r="E328" s="55"/>
      <c r="F328" s="55">
        <v>21.93</v>
      </c>
      <c r="G328" s="55">
        <v>21.93</v>
      </c>
      <c r="H328" s="33">
        <v>9</v>
      </c>
    </row>
    <row r="329" spans="1:8" s="33" customFormat="1" ht="25.5" x14ac:dyDescent="0.2">
      <c r="A329" s="52" t="s">
        <v>669</v>
      </c>
      <c r="B329" s="52"/>
      <c r="C329" s="53" t="s">
        <v>670</v>
      </c>
      <c r="D329" s="54" t="s">
        <v>131</v>
      </c>
      <c r="E329" s="55"/>
      <c r="F329" s="55">
        <v>8.98</v>
      </c>
      <c r="G329" s="55">
        <v>8.98</v>
      </c>
      <c r="H329" s="33">
        <v>9</v>
      </c>
    </row>
    <row r="330" spans="1:8" s="33" customFormat="1" ht="25.5" x14ac:dyDescent="0.2">
      <c r="A330" s="52" t="s">
        <v>671</v>
      </c>
      <c r="B330" s="52"/>
      <c r="C330" s="53" t="s">
        <v>672</v>
      </c>
      <c r="D330" s="54" t="s">
        <v>131</v>
      </c>
      <c r="E330" s="55"/>
      <c r="F330" s="55">
        <v>6.16</v>
      </c>
      <c r="G330" s="55">
        <v>6.16</v>
      </c>
      <c r="H330" s="33">
        <v>9</v>
      </c>
    </row>
    <row r="331" spans="1:8" s="33" customFormat="1" x14ac:dyDescent="0.2">
      <c r="A331" s="52" t="s">
        <v>673</v>
      </c>
      <c r="B331" s="52"/>
      <c r="C331" s="53" t="s">
        <v>674</v>
      </c>
      <c r="D331" s="54" t="s">
        <v>73</v>
      </c>
      <c r="E331" s="55"/>
      <c r="F331" s="55">
        <v>26.18</v>
      </c>
      <c r="G331" s="55">
        <v>26.18</v>
      </c>
      <c r="H331" s="33">
        <v>9</v>
      </c>
    </row>
    <row r="332" spans="1:8" s="33" customFormat="1" x14ac:dyDescent="0.2">
      <c r="A332" s="52" t="s">
        <v>675</v>
      </c>
      <c r="B332" s="52"/>
      <c r="C332" s="53" t="s">
        <v>676</v>
      </c>
      <c r="D332" s="54" t="s">
        <v>131</v>
      </c>
      <c r="E332" s="55"/>
      <c r="F332" s="55">
        <v>29.92</v>
      </c>
      <c r="G332" s="55">
        <v>29.92</v>
      </c>
      <c r="H332" s="33">
        <v>9</v>
      </c>
    </row>
    <row r="333" spans="1:8" s="33" customFormat="1" ht="25.5" x14ac:dyDescent="0.2">
      <c r="A333" s="52" t="s">
        <v>677</v>
      </c>
      <c r="B333" s="52"/>
      <c r="C333" s="53" t="s">
        <v>678</v>
      </c>
      <c r="D333" s="54" t="s">
        <v>21</v>
      </c>
      <c r="E333" s="55"/>
      <c r="F333" s="55">
        <v>21.93</v>
      </c>
      <c r="G333" s="55">
        <v>21.93</v>
      </c>
      <c r="H333" s="33">
        <v>9</v>
      </c>
    </row>
    <row r="334" spans="1:8" s="33" customFormat="1" x14ac:dyDescent="0.2">
      <c r="A334" s="52" t="s">
        <v>679</v>
      </c>
      <c r="B334" s="52"/>
      <c r="C334" s="53" t="s">
        <v>680</v>
      </c>
      <c r="D334" s="54" t="s">
        <v>73</v>
      </c>
      <c r="E334" s="55"/>
      <c r="F334" s="55">
        <v>3.56</v>
      </c>
      <c r="G334" s="55">
        <v>3.56</v>
      </c>
      <c r="H334" s="33">
        <v>9</v>
      </c>
    </row>
    <row r="335" spans="1:8" s="33" customFormat="1" x14ac:dyDescent="0.2">
      <c r="A335" s="52" t="s">
        <v>681</v>
      </c>
      <c r="B335" s="52"/>
      <c r="C335" s="53" t="s">
        <v>682</v>
      </c>
      <c r="D335" s="54"/>
      <c r="E335" s="55"/>
      <c r="F335" s="55"/>
      <c r="G335" s="55"/>
      <c r="H335" s="33">
        <v>5</v>
      </c>
    </row>
    <row r="336" spans="1:8" s="33" customFormat="1" x14ac:dyDescent="0.2">
      <c r="A336" s="52" t="s">
        <v>683</v>
      </c>
      <c r="B336" s="52"/>
      <c r="C336" s="53" t="s">
        <v>684</v>
      </c>
      <c r="D336" s="54" t="s">
        <v>21</v>
      </c>
      <c r="E336" s="55"/>
      <c r="F336" s="55">
        <v>10.27</v>
      </c>
      <c r="G336" s="55">
        <v>10.27</v>
      </c>
      <c r="H336" s="33">
        <v>9</v>
      </c>
    </row>
    <row r="337" spans="1:8" s="33" customFormat="1" x14ac:dyDescent="0.2">
      <c r="A337" s="52" t="s">
        <v>685</v>
      </c>
      <c r="B337" s="52"/>
      <c r="C337" s="53" t="s">
        <v>686</v>
      </c>
      <c r="D337" s="54" t="s">
        <v>21</v>
      </c>
      <c r="E337" s="55"/>
      <c r="F337" s="55">
        <v>4.1100000000000003</v>
      </c>
      <c r="G337" s="55">
        <v>4.1100000000000003</v>
      </c>
      <c r="H337" s="33">
        <v>9</v>
      </c>
    </row>
    <row r="338" spans="1:8" s="33" customFormat="1" x14ac:dyDescent="0.2">
      <c r="A338" s="52" t="s">
        <v>687</v>
      </c>
      <c r="B338" s="52"/>
      <c r="C338" s="53" t="s">
        <v>688</v>
      </c>
      <c r="D338" s="54" t="s">
        <v>21</v>
      </c>
      <c r="E338" s="55"/>
      <c r="F338" s="55">
        <v>2.0499999999999998</v>
      </c>
      <c r="G338" s="55">
        <v>2.0499999999999998</v>
      </c>
      <c r="H338" s="33">
        <v>9</v>
      </c>
    </row>
    <row r="339" spans="1:8" s="33" customFormat="1" ht="25.5" x14ac:dyDescent="0.2">
      <c r="A339" s="52" t="s">
        <v>689</v>
      </c>
      <c r="B339" s="52"/>
      <c r="C339" s="53" t="s">
        <v>690</v>
      </c>
      <c r="D339" s="54" t="s">
        <v>21</v>
      </c>
      <c r="E339" s="55"/>
      <c r="F339" s="55">
        <v>16.190000000000001</v>
      </c>
      <c r="G339" s="55">
        <v>16.190000000000001</v>
      </c>
      <c r="H339" s="33">
        <v>9</v>
      </c>
    </row>
    <row r="340" spans="1:8" s="33" customFormat="1" x14ac:dyDescent="0.2">
      <c r="A340" s="52" t="s">
        <v>691</v>
      </c>
      <c r="B340" s="52"/>
      <c r="C340" s="53" t="s">
        <v>692</v>
      </c>
      <c r="D340" s="54"/>
      <c r="E340" s="55"/>
      <c r="F340" s="55"/>
      <c r="G340" s="55"/>
      <c r="H340" s="33">
        <v>5</v>
      </c>
    </row>
    <row r="341" spans="1:8" s="33" customFormat="1" x14ac:dyDescent="0.2">
      <c r="A341" s="52" t="s">
        <v>693</v>
      </c>
      <c r="B341" s="52"/>
      <c r="C341" s="53" t="s">
        <v>694</v>
      </c>
      <c r="D341" s="54" t="s">
        <v>21</v>
      </c>
      <c r="E341" s="55"/>
      <c r="F341" s="55">
        <v>36.9</v>
      </c>
      <c r="G341" s="55">
        <v>36.9</v>
      </c>
      <c r="H341" s="33">
        <v>9</v>
      </c>
    </row>
    <row r="342" spans="1:8" s="33" customFormat="1" x14ac:dyDescent="0.2">
      <c r="A342" s="52" t="s">
        <v>695</v>
      </c>
      <c r="B342" s="52"/>
      <c r="C342" s="53" t="s">
        <v>696</v>
      </c>
      <c r="D342" s="54" t="s">
        <v>73</v>
      </c>
      <c r="E342" s="55"/>
      <c r="F342" s="55">
        <v>52.36</v>
      </c>
      <c r="G342" s="55">
        <v>52.36</v>
      </c>
      <c r="H342" s="33">
        <v>9</v>
      </c>
    </row>
    <row r="343" spans="1:8" s="33" customFormat="1" x14ac:dyDescent="0.2">
      <c r="A343" s="52" t="s">
        <v>697</v>
      </c>
      <c r="B343" s="52"/>
      <c r="C343" s="53" t="s">
        <v>698</v>
      </c>
      <c r="D343" s="54" t="s">
        <v>21</v>
      </c>
      <c r="E343" s="55"/>
      <c r="F343" s="55">
        <v>12.32</v>
      </c>
      <c r="G343" s="55">
        <v>12.32</v>
      </c>
      <c r="H343" s="33">
        <v>9</v>
      </c>
    </row>
    <row r="344" spans="1:8" s="33" customFormat="1" x14ac:dyDescent="0.2">
      <c r="A344" s="52" t="s">
        <v>699</v>
      </c>
      <c r="B344" s="52"/>
      <c r="C344" s="53" t="s">
        <v>700</v>
      </c>
      <c r="D344" s="54" t="s">
        <v>21</v>
      </c>
      <c r="E344" s="55"/>
      <c r="F344" s="55">
        <v>5.13</v>
      </c>
      <c r="G344" s="55">
        <v>5.13</v>
      </c>
      <c r="H344" s="33">
        <v>9</v>
      </c>
    </row>
    <row r="345" spans="1:8" s="33" customFormat="1" x14ac:dyDescent="0.2">
      <c r="A345" s="52" t="s">
        <v>701</v>
      </c>
      <c r="B345" s="52"/>
      <c r="C345" s="53" t="s">
        <v>702</v>
      </c>
      <c r="D345" s="54" t="s">
        <v>21</v>
      </c>
      <c r="E345" s="55"/>
      <c r="F345" s="55">
        <v>47.17</v>
      </c>
      <c r="G345" s="55">
        <v>47.17</v>
      </c>
      <c r="H345" s="33">
        <v>9</v>
      </c>
    </row>
    <row r="346" spans="1:8" s="33" customFormat="1" x14ac:dyDescent="0.2">
      <c r="A346" s="52" t="s">
        <v>703</v>
      </c>
      <c r="B346" s="52"/>
      <c r="C346" s="53" t="s">
        <v>704</v>
      </c>
      <c r="D346" s="54" t="s">
        <v>21</v>
      </c>
      <c r="E346" s="55"/>
      <c r="F346" s="55">
        <v>27.06</v>
      </c>
      <c r="G346" s="55">
        <v>27.06</v>
      </c>
      <c r="H346" s="33">
        <v>9</v>
      </c>
    </row>
    <row r="347" spans="1:8" s="33" customFormat="1" x14ac:dyDescent="0.2">
      <c r="A347" s="52" t="s">
        <v>705</v>
      </c>
      <c r="B347" s="52"/>
      <c r="C347" s="53" t="s">
        <v>706</v>
      </c>
      <c r="D347" s="54" t="s">
        <v>21</v>
      </c>
      <c r="E347" s="55"/>
      <c r="F347" s="55">
        <v>27.06</v>
      </c>
      <c r="G347" s="55">
        <v>27.06</v>
      </c>
      <c r="H347" s="33">
        <v>9</v>
      </c>
    </row>
    <row r="348" spans="1:8" s="33" customFormat="1" x14ac:dyDescent="0.2">
      <c r="A348" s="52" t="s">
        <v>707</v>
      </c>
      <c r="B348" s="52"/>
      <c r="C348" s="53" t="s">
        <v>708</v>
      </c>
      <c r="D348" s="54" t="s">
        <v>21</v>
      </c>
      <c r="E348" s="55"/>
      <c r="F348" s="55">
        <v>6.4</v>
      </c>
      <c r="G348" s="55">
        <v>6.4</v>
      </c>
      <c r="H348" s="33">
        <v>9</v>
      </c>
    </row>
    <row r="349" spans="1:8" s="33" customFormat="1" x14ac:dyDescent="0.2">
      <c r="A349" s="52" t="s">
        <v>709</v>
      </c>
      <c r="B349" s="52"/>
      <c r="C349" s="53" t="s">
        <v>710</v>
      </c>
      <c r="D349" s="54" t="s">
        <v>21</v>
      </c>
      <c r="E349" s="55"/>
      <c r="F349" s="55">
        <v>9.84</v>
      </c>
      <c r="G349" s="55">
        <v>9.84</v>
      </c>
      <c r="H349" s="33">
        <v>9</v>
      </c>
    </row>
    <row r="350" spans="1:8" s="33" customFormat="1" x14ac:dyDescent="0.2">
      <c r="A350" s="52" t="s">
        <v>711</v>
      </c>
      <c r="B350" s="52"/>
      <c r="C350" s="53" t="s">
        <v>712</v>
      </c>
      <c r="D350" s="54" t="s">
        <v>21</v>
      </c>
      <c r="E350" s="55"/>
      <c r="F350" s="55">
        <v>18.7</v>
      </c>
      <c r="G350" s="55">
        <v>18.7</v>
      </c>
      <c r="H350" s="33">
        <v>9</v>
      </c>
    </row>
    <row r="351" spans="1:8" s="33" customFormat="1" x14ac:dyDescent="0.2">
      <c r="A351" s="52" t="s">
        <v>713</v>
      </c>
      <c r="B351" s="52"/>
      <c r="C351" s="53" t="s">
        <v>714</v>
      </c>
      <c r="D351" s="54"/>
      <c r="E351" s="55"/>
      <c r="F351" s="55"/>
      <c r="G351" s="55"/>
      <c r="H351" s="33">
        <v>5</v>
      </c>
    </row>
    <row r="352" spans="1:8" s="33" customFormat="1" x14ac:dyDescent="0.2">
      <c r="A352" s="52" t="s">
        <v>715</v>
      </c>
      <c r="B352" s="52"/>
      <c r="C352" s="53" t="s">
        <v>716</v>
      </c>
      <c r="D352" s="54" t="s">
        <v>21</v>
      </c>
      <c r="E352" s="55"/>
      <c r="F352" s="55">
        <v>78.37</v>
      </c>
      <c r="G352" s="55">
        <v>78.37</v>
      </c>
      <c r="H352" s="33">
        <v>9</v>
      </c>
    </row>
    <row r="353" spans="1:8" s="33" customFormat="1" x14ac:dyDescent="0.2">
      <c r="A353" s="52" t="s">
        <v>717</v>
      </c>
      <c r="B353" s="52"/>
      <c r="C353" s="53" t="s">
        <v>718</v>
      </c>
      <c r="D353" s="54" t="s">
        <v>21</v>
      </c>
      <c r="E353" s="55"/>
      <c r="F353" s="55">
        <v>62.21</v>
      </c>
      <c r="G353" s="55">
        <v>62.21</v>
      </c>
      <c r="H353" s="33">
        <v>9</v>
      </c>
    </row>
    <row r="354" spans="1:8" s="33" customFormat="1" x14ac:dyDescent="0.2">
      <c r="A354" s="52" t="s">
        <v>719</v>
      </c>
      <c r="B354" s="52"/>
      <c r="C354" s="53" t="s">
        <v>720</v>
      </c>
      <c r="D354" s="54"/>
      <c r="E354" s="55"/>
      <c r="F354" s="55"/>
      <c r="G354" s="55"/>
      <c r="H354" s="33">
        <v>5</v>
      </c>
    </row>
    <row r="355" spans="1:8" s="33" customFormat="1" x14ac:dyDescent="0.2">
      <c r="A355" s="52" t="s">
        <v>721</v>
      </c>
      <c r="B355" s="52"/>
      <c r="C355" s="53" t="s">
        <v>722</v>
      </c>
      <c r="D355" s="54" t="s">
        <v>73</v>
      </c>
      <c r="E355" s="55"/>
      <c r="F355" s="55">
        <v>5.0599999999999996</v>
      </c>
      <c r="G355" s="55">
        <v>5.0599999999999996</v>
      </c>
      <c r="H355" s="33">
        <v>9</v>
      </c>
    </row>
    <row r="356" spans="1:8" s="33" customFormat="1" x14ac:dyDescent="0.2">
      <c r="A356" s="52" t="s">
        <v>723</v>
      </c>
      <c r="B356" s="52"/>
      <c r="C356" s="53" t="s">
        <v>724</v>
      </c>
      <c r="D356" s="54" t="s">
        <v>73</v>
      </c>
      <c r="E356" s="55"/>
      <c r="F356" s="55">
        <v>0.84</v>
      </c>
      <c r="G356" s="55">
        <v>0.84</v>
      </c>
      <c r="H356" s="33">
        <v>9</v>
      </c>
    </row>
    <row r="357" spans="1:8" s="33" customFormat="1" x14ac:dyDescent="0.2">
      <c r="A357" s="52" t="s">
        <v>725</v>
      </c>
      <c r="B357" s="52"/>
      <c r="C357" s="53" t="s">
        <v>726</v>
      </c>
      <c r="D357" s="54"/>
      <c r="E357" s="55"/>
      <c r="F357" s="55"/>
      <c r="G357" s="55"/>
      <c r="H357" s="33">
        <v>5</v>
      </c>
    </row>
    <row r="358" spans="1:8" s="33" customFormat="1" ht="25.5" x14ac:dyDescent="0.2">
      <c r="A358" s="52" t="s">
        <v>727</v>
      </c>
      <c r="B358" s="52"/>
      <c r="C358" s="53" t="s">
        <v>728</v>
      </c>
      <c r="D358" s="54" t="s">
        <v>73</v>
      </c>
      <c r="E358" s="55"/>
      <c r="F358" s="55">
        <v>12.3</v>
      </c>
      <c r="G358" s="55">
        <v>12.3</v>
      </c>
      <c r="H358" s="33">
        <v>9</v>
      </c>
    </row>
    <row r="359" spans="1:8" s="33" customFormat="1" x14ac:dyDescent="0.2">
      <c r="A359" s="52" t="s">
        <v>729</v>
      </c>
      <c r="B359" s="52"/>
      <c r="C359" s="53" t="s">
        <v>730</v>
      </c>
      <c r="D359" s="54" t="s">
        <v>73</v>
      </c>
      <c r="E359" s="55"/>
      <c r="F359" s="55">
        <v>37.4</v>
      </c>
      <c r="G359" s="55">
        <v>37.4</v>
      </c>
      <c r="H359" s="33">
        <v>9</v>
      </c>
    </row>
    <row r="360" spans="1:8" s="33" customFormat="1" x14ac:dyDescent="0.2">
      <c r="A360" s="52" t="s">
        <v>731</v>
      </c>
      <c r="B360" s="52"/>
      <c r="C360" s="53" t="s">
        <v>732</v>
      </c>
      <c r="D360" s="54"/>
      <c r="E360" s="55"/>
      <c r="F360" s="55"/>
      <c r="G360" s="55"/>
      <c r="H360" s="33">
        <v>5</v>
      </c>
    </row>
    <row r="361" spans="1:8" s="33" customFormat="1" ht="25.5" x14ac:dyDescent="0.2">
      <c r="A361" s="52" t="s">
        <v>733</v>
      </c>
      <c r="B361" s="52"/>
      <c r="C361" s="53" t="s">
        <v>734</v>
      </c>
      <c r="D361" s="54" t="s">
        <v>21</v>
      </c>
      <c r="E361" s="55"/>
      <c r="F361" s="55">
        <v>16.59</v>
      </c>
      <c r="G361" s="55">
        <v>16.59</v>
      </c>
      <c r="H361" s="33">
        <v>9</v>
      </c>
    </row>
    <row r="362" spans="1:8" s="33" customFormat="1" ht="25.5" x14ac:dyDescent="0.2">
      <c r="A362" s="52" t="s">
        <v>735</v>
      </c>
      <c r="B362" s="52"/>
      <c r="C362" s="53" t="s">
        <v>736</v>
      </c>
      <c r="D362" s="54" t="s">
        <v>21</v>
      </c>
      <c r="E362" s="55"/>
      <c r="F362" s="55">
        <v>62.21</v>
      </c>
      <c r="G362" s="55">
        <v>62.21</v>
      </c>
      <c r="H362" s="33">
        <v>9</v>
      </c>
    </row>
    <row r="363" spans="1:8" s="33" customFormat="1" x14ac:dyDescent="0.2">
      <c r="A363" s="52" t="s">
        <v>737</v>
      </c>
      <c r="B363" s="52"/>
      <c r="C363" s="53" t="s">
        <v>738</v>
      </c>
      <c r="D363" s="54" t="s">
        <v>21</v>
      </c>
      <c r="E363" s="55"/>
      <c r="F363" s="55">
        <v>20.74</v>
      </c>
      <c r="G363" s="55">
        <v>20.74</v>
      </c>
      <c r="H363" s="33">
        <v>9</v>
      </c>
    </row>
    <row r="364" spans="1:8" s="33" customFormat="1" x14ac:dyDescent="0.2">
      <c r="A364" s="52" t="s">
        <v>739</v>
      </c>
      <c r="B364" s="52"/>
      <c r="C364" s="53" t="s">
        <v>740</v>
      </c>
      <c r="D364" s="54" t="s">
        <v>131</v>
      </c>
      <c r="E364" s="55"/>
      <c r="F364" s="55">
        <v>16.59</v>
      </c>
      <c r="G364" s="55">
        <v>16.59</v>
      </c>
      <c r="H364" s="33">
        <v>9</v>
      </c>
    </row>
    <row r="365" spans="1:8" s="33" customFormat="1" x14ac:dyDescent="0.2">
      <c r="A365" s="52" t="s">
        <v>741</v>
      </c>
      <c r="B365" s="52"/>
      <c r="C365" s="53" t="s">
        <v>742</v>
      </c>
      <c r="D365" s="54" t="s">
        <v>21</v>
      </c>
      <c r="E365" s="55"/>
      <c r="F365" s="55">
        <v>6.22</v>
      </c>
      <c r="G365" s="55">
        <v>6.22</v>
      </c>
      <c r="H365" s="33">
        <v>9</v>
      </c>
    </row>
    <row r="366" spans="1:8" s="33" customFormat="1" x14ac:dyDescent="0.2">
      <c r="A366" s="52" t="s">
        <v>743</v>
      </c>
      <c r="B366" s="52"/>
      <c r="C366" s="53" t="s">
        <v>744</v>
      </c>
      <c r="D366" s="54" t="s">
        <v>21</v>
      </c>
      <c r="E366" s="55"/>
      <c r="F366" s="55">
        <v>6.22</v>
      </c>
      <c r="G366" s="55">
        <v>6.22</v>
      </c>
      <c r="H366" s="33">
        <v>9</v>
      </c>
    </row>
    <row r="367" spans="1:8" s="33" customFormat="1" x14ac:dyDescent="0.2">
      <c r="A367" s="52" t="s">
        <v>745</v>
      </c>
      <c r="B367" s="52"/>
      <c r="C367" s="53" t="s">
        <v>746</v>
      </c>
      <c r="D367" s="54" t="s">
        <v>21</v>
      </c>
      <c r="E367" s="55"/>
      <c r="F367" s="55">
        <v>41.47</v>
      </c>
      <c r="G367" s="55">
        <v>41.47</v>
      </c>
      <c r="H367" s="33">
        <v>9</v>
      </c>
    </row>
    <row r="368" spans="1:8" s="33" customFormat="1" x14ac:dyDescent="0.2">
      <c r="A368" s="52" t="s">
        <v>747</v>
      </c>
      <c r="B368" s="52"/>
      <c r="C368" s="53" t="s">
        <v>748</v>
      </c>
      <c r="D368" s="54" t="s">
        <v>21</v>
      </c>
      <c r="E368" s="55"/>
      <c r="F368" s="55">
        <v>20.74</v>
      </c>
      <c r="G368" s="55">
        <v>20.74</v>
      </c>
      <c r="H368" s="33">
        <v>9</v>
      </c>
    </row>
    <row r="369" spans="1:8" s="33" customFormat="1" x14ac:dyDescent="0.2">
      <c r="A369" s="52" t="s">
        <v>749</v>
      </c>
      <c r="B369" s="52"/>
      <c r="C369" s="53" t="s">
        <v>750</v>
      </c>
      <c r="D369" s="54" t="s">
        <v>21</v>
      </c>
      <c r="E369" s="55"/>
      <c r="F369" s="55">
        <v>18.66</v>
      </c>
      <c r="G369" s="55">
        <v>18.66</v>
      </c>
      <c r="H369" s="33">
        <v>9</v>
      </c>
    </row>
    <row r="370" spans="1:8" s="33" customFormat="1" x14ac:dyDescent="0.2">
      <c r="A370" s="52" t="s">
        <v>751</v>
      </c>
      <c r="B370" s="52"/>
      <c r="C370" s="53" t="s">
        <v>752</v>
      </c>
      <c r="D370" s="54" t="s">
        <v>21</v>
      </c>
      <c r="E370" s="55"/>
      <c r="F370" s="55">
        <v>16.59</v>
      </c>
      <c r="G370" s="55">
        <v>16.59</v>
      </c>
      <c r="H370" s="33">
        <v>9</v>
      </c>
    </row>
    <row r="371" spans="1:8" s="33" customFormat="1" x14ac:dyDescent="0.2">
      <c r="A371" s="52" t="s">
        <v>753</v>
      </c>
      <c r="B371" s="52"/>
      <c r="C371" s="53" t="s">
        <v>754</v>
      </c>
      <c r="D371" s="54" t="s">
        <v>21</v>
      </c>
      <c r="E371" s="55"/>
      <c r="F371" s="55">
        <v>16.59</v>
      </c>
      <c r="G371" s="55">
        <v>16.59</v>
      </c>
      <c r="H371" s="33">
        <v>9</v>
      </c>
    </row>
    <row r="372" spans="1:8" s="33" customFormat="1" x14ac:dyDescent="0.2">
      <c r="A372" s="52" t="s">
        <v>755</v>
      </c>
      <c r="B372" s="52"/>
      <c r="C372" s="53" t="s">
        <v>756</v>
      </c>
      <c r="D372" s="54" t="s">
        <v>21</v>
      </c>
      <c r="E372" s="55"/>
      <c r="F372" s="55">
        <v>12.44</v>
      </c>
      <c r="G372" s="55">
        <v>12.44</v>
      </c>
      <c r="H372" s="33">
        <v>9</v>
      </c>
    </row>
    <row r="373" spans="1:8" s="33" customFormat="1" x14ac:dyDescent="0.2">
      <c r="A373" s="52" t="s">
        <v>757</v>
      </c>
      <c r="B373" s="52"/>
      <c r="C373" s="53" t="s">
        <v>758</v>
      </c>
      <c r="D373" s="54"/>
      <c r="E373" s="55"/>
      <c r="F373" s="55"/>
      <c r="G373" s="55"/>
      <c r="H373" s="33">
        <v>5</v>
      </c>
    </row>
    <row r="374" spans="1:8" s="33" customFormat="1" x14ac:dyDescent="0.2">
      <c r="A374" s="52" t="s">
        <v>759</v>
      </c>
      <c r="B374" s="52"/>
      <c r="C374" s="53" t="s">
        <v>760</v>
      </c>
      <c r="D374" s="54" t="s">
        <v>21</v>
      </c>
      <c r="E374" s="55"/>
      <c r="F374" s="55">
        <v>10.37</v>
      </c>
      <c r="G374" s="55">
        <v>10.37</v>
      </c>
      <c r="H374" s="33">
        <v>9</v>
      </c>
    </row>
    <row r="375" spans="1:8" s="33" customFormat="1" x14ac:dyDescent="0.2">
      <c r="A375" s="52" t="s">
        <v>761</v>
      </c>
      <c r="B375" s="52"/>
      <c r="C375" s="53" t="s">
        <v>762</v>
      </c>
      <c r="D375" s="54" t="s">
        <v>131</v>
      </c>
      <c r="E375" s="55"/>
      <c r="F375" s="55">
        <v>14.51</v>
      </c>
      <c r="G375" s="55">
        <v>14.51</v>
      </c>
      <c r="H375" s="33">
        <v>9</v>
      </c>
    </row>
    <row r="376" spans="1:8" s="33" customFormat="1" ht="25.5" x14ac:dyDescent="0.2">
      <c r="A376" s="52" t="s">
        <v>763</v>
      </c>
      <c r="B376" s="52"/>
      <c r="C376" s="53" t="s">
        <v>764</v>
      </c>
      <c r="D376" s="54" t="s">
        <v>21</v>
      </c>
      <c r="E376" s="55"/>
      <c r="F376" s="55">
        <v>207.35</v>
      </c>
      <c r="G376" s="55">
        <v>207.35</v>
      </c>
      <c r="H376" s="33">
        <v>9</v>
      </c>
    </row>
    <row r="377" spans="1:8" s="33" customFormat="1" ht="25.5" x14ac:dyDescent="0.2">
      <c r="A377" s="52" t="s">
        <v>765</v>
      </c>
      <c r="B377" s="52"/>
      <c r="C377" s="53" t="s">
        <v>766</v>
      </c>
      <c r="D377" s="54" t="s">
        <v>21</v>
      </c>
      <c r="E377" s="55"/>
      <c r="F377" s="55">
        <v>165.88</v>
      </c>
      <c r="G377" s="55">
        <v>165.88</v>
      </c>
      <c r="H377" s="33">
        <v>9</v>
      </c>
    </row>
    <row r="378" spans="1:8" s="33" customFormat="1" x14ac:dyDescent="0.2">
      <c r="A378" s="52" t="s">
        <v>767</v>
      </c>
      <c r="B378" s="52"/>
      <c r="C378" s="53" t="s">
        <v>768</v>
      </c>
      <c r="D378" s="54" t="s">
        <v>21</v>
      </c>
      <c r="E378" s="55"/>
      <c r="F378" s="55">
        <v>82.94</v>
      </c>
      <c r="G378" s="55">
        <v>82.94</v>
      </c>
      <c r="H378" s="33">
        <v>9</v>
      </c>
    </row>
    <row r="379" spans="1:8" s="33" customFormat="1" x14ac:dyDescent="0.2">
      <c r="A379" s="52" t="s">
        <v>769</v>
      </c>
      <c r="B379" s="52"/>
      <c r="C379" s="53" t="s">
        <v>770</v>
      </c>
      <c r="D379" s="54" t="s">
        <v>21</v>
      </c>
      <c r="E379" s="55"/>
      <c r="F379" s="55">
        <v>46.04</v>
      </c>
      <c r="G379" s="55">
        <v>46.04</v>
      </c>
      <c r="H379" s="33">
        <v>9</v>
      </c>
    </row>
    <row r="380" spans="1:8" s="33" customFormat="1" x14ac:dyDescent="0.2">
      <c r="A380" s="52" t="s">
        <v>771</v>
      </c>
      <c r="B380" s="52"/>
      <c r="C380" s="53" t="s">
        <v>772</v>
      </c>
      <c r="D380" s="54" t="s">
        <v>21</v>
      </c>
      <c r="E380" s="55"/>
      <c r="F380" s="55">
        <v>6.15</v>
      </c>
      <c r="G380" s="55">
        <v>6.15</v>
      </c>
      <c r="H380" s="33">
        <v>9</v>
      </c>
    </row>
    <row r="381" spans="1:8" s="33" customFormat="1" x14ac:dyDescent="0.2">
      <c r="A381" s="52" t="s">
        <v>773</v>
      </c>
      <c r="B381" s="52"/>
      <c r="C381" s="53" t="s">
        <v>774</v>
      </c>
      <c r="D381" s="54" t="s">
        <v>21</v>
      </c>
      <c r="E381" s="55"/>
      <c r="F381" s="55">
        <v>7.38</v>
      </c>
      <c r="G381" s="55">
        <v>7.38</v>
      </c>
      <c r="H381" s="33">
        <v>9</v>
      </c>
    </row>
    <row r="382" spans="1:8" s="33" customFormat="1" x14ac:dyDescent="0.2">
      <c r="A382" s="52" t="s">
        <v>775</v>
      </c>
      <c r="B382" s="52"/>
      <c r="C382" s="53" t="s">
        <v>776</v>
      </c>
      <c r="D382" s="54" t="s">
        <v>21</v>
      </c>
      <c r="E382" s="55"/>
      <c r="F382" s="55">
        <v>46.04</v>
      </c>
      <c r="G382" s="55">
        <v>46.04</v>
      </c>
      <c r="H382" s="33">
        <v>9</v>
      </c>
    </row>
    <row r="383" spans="1:8" s="33" customFormat="1" x14ac:dyDescent="0.2">
      <c r="A383" s="52" t="s">
        <v>777</v>
      </c>
      <c r="B383" s="52"/>
      <c r="C383" s="53" t="s">
        <v>778</v>
      </c>
      <c r="D383" s="54" t="s">
        <v>131</v>
      </c>
      <c r="E383" s="55"/>
      <c r="F383" s="55">
        <v>10.37</v>
      </c>
      <c r="G383" s="55">
        <v>10.37</v>
      </c>
      <c r="H383" s="33">
        <v>9</v>
      </c>
    </row>
    <row r="384" spans="1:8" s="33" customFormat="1" x14ac:dyDescent="0.2">
      <c r="A384" s="52" t="s">
        <v>779</v>
      </c>
      <c r="B384" s="52"/>
      <c r="C384" s="53" t="s">
        <v>780</v>
      </c>
      <c r="D384" s="54" t="s">
        <v>21</v>
      </c>
      <c r="E384" s="55"/>
      <c r="F384" s="55">
        <v>20.74</v>
      </c>
      <c r="G384" s="55">
        <v>20.74</v>
      </c>
      <c r="H384" s="33">
        <v>9</v>
      </c>
    </row>
    <row r="385" spans="1:8" s="33" customFormat="1" x14ac:dyDescent="0.2">
      <c r="A385" s="52" t="s">
        <v>781</v>
      </c>
      <c r="B385" s="52"/>
      <c r="C385" s="53" t="s">
        <v>782</v>
      </c>
      <c r="D385" s="54" t="s">
        <v>21</v>
      </c>
      <c r="E385" s="55"/>
      <c r="F385" s="55">
        <v>16.59</v>
      </c>
      <c r="G385" s="55">
        <v>16.59</v>
      </c>
      <c r="H385" s="33">
        <v>9</v>
      </c>
    </row>
    <row r="386" spans="1:8" s="33" customFormat="1" x14ac:dyDescent="0.2">
      <c r="A386" s="52" t="s">
        <v>783</v>
      </c>
      <c r="B386" s="52"/>
      <c r="C386" s="53" t="s">
        <v>784</v>
      </c>
      <c r="D386" s="54" t="s">
        <v>21</v>
      </c>
      <c r="E386" s="55"/>
      <c r="F386" s="55">
        <v>24.88</v>
      </c>
      <c r="G386" s="55">
        <v>24.88</v>
      </c>
      <c r="H386" s="33">
        <v>9</v>
      </c>
    </row>
    <row r="387" spans="1:8" s="33" customFormat="1" x14ac:dyDescent="0.2">
      <c r="A387" s="52" t="s">
        <v>785</v>
      </c>
      <c r="B387" s="52"/>
      <c r="C387" s="53" t="s">
        <v>786</v>
      </c>
      <c r="D387" s="54" t="s">
        <v>21</v>
      </c>
      <c r="E387" s="55"/>
      <c r="F387" s="55">
        <v>20.74</v>
      </c>
      <c r="G387" s="55">
        <v>20.74</v>
      </c>
      <c r="H387" s="33">
        <v>9</v>
      </c>
    </row>
    <row r="388" spans="1:8" s="33" customFormat="1" ht="25.5" x14ac:dyDescent="0.2">
      <c r="A388" s="52" t="s">
        <v>787</v>
      </c>
      <c r="B388" s="52"/>
      <c r="C388" s="53" t="s">
        <v>788</v>
      </c>
      <c r="D388" s="54" t="s">
        <v>21</v>
      </c>
      <c r="E388" s="55"/>
      <c r="F388" s="55">
        <v>41.47</v>
      </c>
      <c r="G388" s="55">
        <v>41.47</v>
      </c>
      <c r="H388" s="33">
        <v>9</v>
      </c>
    </row>
    <row r="389" spans="1:8" s="33" customFormat="1" x14ac:dyDescent="0.2">
      <c r="A389" s="52" t="s">
        <v>789</v>
      </c>
      <c r="B389" s="52"/>
      <c r="C389" s="53" t="s">
        <v>790</v>
      </c>
      <c r="D389" s="54" t="s">
        <v>21</v>
      </c>
      <c r="E389" s="55"/>
      <c r="F389" s="55">
        <v>62.21</v>
      </c>
      <c r="G389" s="55">
        <v>62.21</v>
      </c>
      <c r="H389" s="33">
        <v>9</v>
      </c>
    </row>
    <row r="390" spans="1:8" s="33" customFormat="1" ht="25.5" x14ac:dyDescent="0.2">
      <c r="A390" s="52" t="s">
        <v>791</v>
      </c>
      <c r="B390" s="52"/>
      <c r="C390" s="53" t="s">
        <v>792</v>
      </c>
      <c r="D390" s="54" t="s">
        <v>21</v>
      </c>
      <c r="E390" s="55"/>
      <c r="F390" s="55">
        <v>116.68</v>
      </c>
      <c r="G390" s="55">
        <v>116.68</v>
      </c>
      <c r="H390" s="33">
        <v>9</v>
      </c>
    </row>
    <row r="391" spans="1:8" s="33" customFormat="1" x14ac:dyDescent="0.2">
      <c r="A391" s="52" t="s">
        <v>793</v>
      </c>
      <c r="B391" s="52"/>
      <c r="C391" s="53" t="s">
        <v>794</v>
      </c>
      <c r="D391" s="54" t="s">
        <v>21</v>
      </c>
      <c r="E391" s="55"/>
      <c r="F391" s="55">
        <v>31.1</v>
      </c>
      <c r="G391" s="55">
        <v>31.1</v>
      </c>
      <c r="H391" s="33">
        <v>9</v>
      </c>
    </row>
    <row r="392" spans="1:8" s="33" customFormat="1" ht="25.5" x14ac:dyDescent="0.2">
      <c r="A392" s="52" t="s">
        <v>795</v>
      </c>
      <c r="B392" s="52"/>
      <c r="C392" s="53" t="s">
        <v>796</v>
      </c>
      <c r="D392" s="54" t="s">
        <v>21</v>
      </c>
      <c r="E392" s="55"/>
      <c r="F392" s="55">
        <v>8.44</v>
      </c>
      <c r="G392" s="55">
        <v>8.44</v>
      </c>
      <c r="H392" s="33">
        <v>9</v>
      </c>
    </row>
    <row r="393" spans="1:8" s="33" customFormat="1" x14ac:dyDescent="0.2">
      <c r="A393" s="52" t="s">
        <v>797</v>
      </c>
      <c r="B393" s="52"/>
      <c r="C393" s="53" t="s">
        <v>798</v>
      </c>
      <c r="D393" s="54" t="s">
        <v>21</v>
      </c>
      <c r="E393" s="55"/>
      <c r="F393" s="55">
        <v>16.52</v>
      </c>
      <c r="G393" s="55">
        <v>16.52</v>
      </c>
      <c r="H393" s="33">
        <v>9</v>
      </c>
    </row>
    <row r="394" spans="1:8" s="33" customFormat="1" ht="25.5" x14ac:dyDescent="0.2">
      <c r="A394" s="52" t="s">
        <v>799</v>
      </c>
      <c r="B394" s="52"/>
      <c r="C394" s="53" t="s">
        <v>800</v>
      </c>
      <c r="D394" s="54" t="s">
        <v>131</v>
      </c>
      <c r="E394" s="55"/>
      <c r="F394" s="55">
        <v>4.97</v>
      </c>
      <c r="G394" s="55">
        <v>4.97</v>
      </c>
      <c r="H394" s="33">
        <v>9</v>
      </c>
    </row>
    <row r="395" spans="1:8" s="33" customFormat="1" x14ac:dyDescent="0.2">
      <c r="A395" s="52" t="s">
        <v>801</v>
      </c>
      <c r="B395" s="52"/>
      <c r="C395" s="53" t="s">
        <v>802</v>
      </c>
      <c r="D395" s="54" t="s">
        <v>131</v>
      </c>
      <c r="E395" s="55"/>
      <c r="F395" s="55">
        <v>2.4900000000000002</v>
      </c>
      <c r="G395" s="55">
        <v>2.4900000000000002</v>
      </c>
      <c r="H395" s="33">
        <v>9</v>
      </c>
    </row>
    <row r="396" spans="1:8" s="33" customFormat="1" ht="25.5" x14ac:dyDescent="0.2">
      <c r="A396" s="52" t="s">
        <v>803</v>
      </c>
      <c r="B396" s="52"/>
      <c r="C396" s="53" t="s">
        <v>804</v>
      </c>
      <c r="D396" s="54" t="s">
        <v>131</v>
      </c>
      <c r="E396" s="55"/>
      <c r="F396" s="55">
        <v>4.1500000000000004</v>
      </c>
      <c r="G396" s="55">
        <v>4.1500000000000004</v>
      </c>
      <c r="H396" s="33">
        <v>9</v>
      </c>
    </row>
    <row r="397" spans="1:8" s="33" customFormat="1" x14ac:dyDescent="0.2">
      <c r="A397" s="52" t="s">
        <v>805</v>
      </c>
      <c r="B397" s="52"/>
      <c r="C397" s="53" t="s">
        <v>806</v>
      </c>
      <c r="D397" s="54" t="s">
        <v>131</v>
      </c>
      <c r="E397" s="55"/>
      <c r="F397" s="55">
        <v>2.0699999999999998</v>
      </c>
      <c r="G397" s="55">
        <v>2.0699999999999998</v>
      </c>
      <c r="H397" s="33">
        <v>9</v>
      </c>
    </row>
    <row r="398" spans="1:8" s="33" customFormat="1" x14ac:dyDescent="0.2">
      <c r="A398" s="52" t="s">
        <v>807</v>
      </c>
      <c r="B398" s="52"/>
      <c r="C398" s="53" t="s">
        <v>808</v>
      </c>
      <c r="D398" s="54" t="s">
        <v>131</v>
      </c>
      <c r="E398" s="55"/>
      <c r="F398" s="55">
        <v>29.17</v>
      </c>
      <c r="G398" s="55">
        <v>29.17</v>
      </c>
      <c r="H398" s="33">
        <v>9</v>
      </c>
    </row>
    <row r="399" spans="1:8" s="33" customFormat="1" x14ac:dyDescent="0.2">
      <c r="A399" s="52" t="s">
        <v>809</v>
      </c>
      <c r="B399" s="52"/>
      <c r="C399" s="53" t="s">
        <v>810</v>
      </c>
      <c r="D399" s="54" t="s">
        <v>131</v>
      </c>
      <c r="E399" s="55"/>
      <c r="F399" s="55">
        <v>8.2899999999999991</v>
      </c>
      <c r="G399" s="55">
        <v>8.2899999999999991</v>
      </c>
      <c r="H399" s="33">
        <v>9</v>
      </c>
    </row>
    <row r="400" spans="1:8" s="33" customFormat="1" x14ac:dyDescent="0.2">
      <c r="A400" s="52" t="s">
        <v>811</v>
      </c>
      <c r="B400" s="52"/>
      <c r="C400" s="53" t="s">
        <v>812</v>
      </c>
      <c r="D400" s="54" t="s">
        <v>21</v>
      </c>
      <c r="E400" s="55"/>
      <c r="F400" s="55">
        <v>41.47</v>
      </c>
      <c r="G400" s="55">
        <v>41.47</v>
      </c>
      <c r="H400" s="33">
        <v>9</v>
      </c>
    </row>
    <row r="401" spans="1:8" s="33" customFormat="1" x14ac:dyDescent="0.2">
      <c r="A401" s="52" t="s">
        <v>813</v>
      </c>
      <c r="B401" s="52"/>
      <c r="C401" s="53" t="s">
        <v>814</v>
      </c>
      <c r="D401" s="54" t="s">
        <v>21</v>
      </c>
      <c r="E401" s="55"/>
      <c r="F401" s="55">
        <v>8.2899999999999991</v>
      </c>
      <c r="G401" s="55">
        <v>8.2899999999999991</v>
      </c>
      <c r="H401" s="33">
        <v>9</v>
      </c>
    </row>
    <row r="402" spans="1:8" s="33" customFormat="1" x14ac:dyDescent="0.2">
      <c r="A402" s="52" t="s">
        <v>815</v>
      </c>
      <c r="B402" s="52"/>
      <c r="C402" s="53" t="s">
        <v>816</v>
      </c>
      <c r="D402" s="54" t="s">
        <v>21</v>
      </c>
      <c r="E402" s="55"/>
      <c r="F402" s="55">
        <v>62.21</v>
      </c>
      <c r="G402" s="55">
        <v>62.21</v>
      </c>
      <c r="H402" s="33">
        <v>9</v>
      </c>
    </row>
    <row r="403" spans="1:8" s="33" customFormat="1" x14ac:dyDescent="0.2">
      <c r="A403" s="52" t="s">
        <v>817</v>
      </c>
      <c r="B403" s="52"/>
      <c r="C403" s="53" t="s">
        <v>818</v>
      </c>
      <c r="D403" s="54" t="s">
        <v>21</v>
      </c>
      <c r="E403" s="55"/>
      <c r="F403" s="55">
        <v>87.51</v>
      </c>
      <c r="G403" s="55">
        <v>87.51</v>
      </c>
      <c r="H403" s="33">
        <v>9</v>
      </c>
    </row>
    <row r="404" spans="1:8" s="33" customFormat="1" x14ac:dyDescent="0.2">
      <c r="A404" s="52" t="s">
        <v>819</v>
      </c>
      <c r="B404" s="52"/>
      <c r="C404" s="53" t="s">
        <v>820</v>
      </c>
      <c r="D404" s="54"/>
      <c r="E404" s="55"/>
      <c r="F404" s="55"/>
      <c r="G404" s="55"/>
      <c r="H404" s="33">
        <v>5</v>
      </c>
    </row>
    <row r="405" spans="1:8" s="33" customFormat="1" x14ac:dyDescent="0.2">
      <c r="A405" s="52" t="s">
        <v>821</v>
      </c>
      <c r="B405" s="52"/>
      <c r="C405" s="53" t="s">
        <v>822</v>
      </c>
      <c r="D405" s="54" t="s">
        <v>21</v>
      </c>
      <c r="E405" s="55"/>
      <c r="F405" s="55">
        <v>170.71</v>
      </c>
      <c r="G405" s="55">
        <v>170.71</v>
      </c>
      <c r="H405" s="33">
        <v>9</v>
      </c>
    </row>
    <row r="406" spans="1:8" s="33" customFormat="1" x14ac:dyDescent="0.2">
      <c r="A406" s="52" t="s">
        <v>823</v>
      </c>
      <c r="B406" s="52"/>
      <c r="C406" s="53" t="s">
        <v>824</v>
      </c>
      <c r="D406" s="54" t="s">
        <v>21</v>
      </c>
      <c r="E406" s="55"/>
      <c r="F406" s="55">
        <v>41.47</v>
      </c>
      <c r="G406" s="55">
        <v>41.47</v>
      </c>
      <c r="H406" s="33">
        <v>9</v>
      </c>
    </row>
    <row r="407" spans="1:8" s="33" customFormat="1" x14ac:dyDescent="0.2">
      <c r="A407" s="52" t="s">
        <v>825</v>
      </c>
      <c r="B407" s="52"/>
      <c r="C407" s="53" t="s">
        <v>826</v>
      </c>
      <c r="D407" s="54" t="s">
        <v>21</v>
      </c>
      <c r="E407" s="55"/>
      <c r="F407" s="55">
        <v>10.37</v>
      </c>
      <c r="G407" s="55">
        <v>10.37</v>
      </c>
      <c r="H407" s="33">
        <v>9</v>
      </c>
    </row>
    <row r="408" spans="1:8" s="33" customFormat="1" ht="25.5" x14ac:dyDescent="0.2">
      <c r="A408" s="52" t="s">
        <v>827</v>
      </c>
      <c r="B408" s="52"/>
      <c r="C408" s="53" t="s">
        <v>828</v>
      </c>
      <c r="D408" s="54" t="s">
        <v>73</v>
      </c>
      <c r="E408" s="55"/>
      <c r="F408" s="55">
        <v>41.47</v>
      </c>
      <c r="G408" s="55">
        <v>41.47</v>
      </c>
      <c r="H408" s="33">
        <v>9</v>
      </c>
    </row>
    <row r="409" spans="1:8" s="33" customFormat="1" x14ac:dyDescent="0.2">
      <c r="A409" s="52" t="s">
        <v>829</v>
      </c>
      <c r="B409" s="52"/>
      <c r="C409" s="53" t="s">
        <v>830</v>
      </c>
      <c r="D409" s="54" t="s">
        <v>21</v>
      </c>
      <c r="E409" s="55"/>
      <c r="F409" s="55">
        <v>8.2899999999999991</v>
      </c>
      <c r="G409" s="55">
        <v>8.2899999999999991</v>
      </c>
      <c r="H409" s="33">
        <v>9</v>
      </c>
    </row>
    <row r="410" spans="1:8" s="33" customFormat="1" ht="25.5" x14ac:dyDescent="0.2">
      <c r="A410" s="52" t="s">
        <v>831</v>
      </c>
      <c r="B410" s="52"/>
      <c r="C410" s="53" t="s">
        <v>832</v>
      </c>
      <c r="D410" s="54" t="s">
        <v>21</v>
      </c>
      <c r="E410" s="55"/>
      <c r="F410" s="55">
        <v>16.59</v>
      </c>
      <c r="G410" s="55">
        <v>16.59</v>
      </c>
      <c r="H410" s="33">
        <v>9</v>
      </c>
    </row>
    <row r="411" spans="1:8" s="33" customFormat="1" x14ac:dyDescent="0.2">
      <c r="A411" s="52" t="s">
        <v>833</v>
      </c>
      <c r="B411" s="52"/>
      <c r="C411" s="53" t="s">
        <v>834</v>
      </c>
      <c r="D411" s="54" t="s">
        <v>21</v>
      </c>
      <c r="E411" s="55"/>
      <c r="F411" s="55">
        <v>4.1500000000000004</v>
      </c>
      <c r="G411" s="55">
        <v>4.1500000000000004</v>
      </c>
      <c r="H411" s="33">
        <v>9</v>
      </c>
    </row>
    <row r="412" spans="1:8" s="33" customFormat="1" x14ac:dyDescent="0.2">
      <c r="A412" s="52" t="s">
        <v>835</v>
      </c>
      <c r="B412" s="52"/>
      <c r="C412" s="53" t="s">
        <v>836</v>
      </c>
      <c r="D412" s="54" t="s">
        <v>21</v>
      </c>
      <c r="E412" s="55"/>
      <c r="F412" s="55">
        <v>6.22</v>
      </c>
      <c r="G412" s="55">
        <v>6.22</v>
      </c>
      <c r="H412" s="33">
        <v>9</v>
      </c>
    </row>
    <row r="413" spans="1:8" s="33" customFormat="1" x14ac:dyDescent="0.2">
      <c r="A413" s="52" t="s">
        <v>837</v>
      </c>
      <c r="B413" s="52"/>
      <c r="C413" s="53" t="s">
        <v>838</v>
      </c>
      <c r="D413" s="54" t="s">
        <v>21</v>
      </c>
      <c r="E413" s="55"/>
      <c r="F413" s="55">
        <v>10.37</v>
      </c>
      <c r="G413" s="55">
        <v>10.37</v>
      </c>
      <c r="H413" s="33">
        <v>9</v>
      </c>
    </row>
    <row r="414" spans="1:8" s="33" customFormat="1" x14ac:dyDescent="0.2">
      <c r="A414" s="52" t="s">
        <v>839</v>
      </c>
      <c r="B414" s="52"/>
      <c r="C414" s="53" t="s">
        <v>840</v>
      </c>
      <c r="D414" s="54" t="s">
        <v>21</v>
      </c>
      <c r="E414" s="55"/>
      <c r="F414" s="55">
        <v>10.37</v>
      </c>
      <c r="G414" s="55">
        <v>10.37</v>
      </c>
      <c r="H414" s="33">
        <v>9</v>
      </c>
    </row>
    <row r="415" spans="1:8" s="33" customFormat="1" x14ac:dyDescent="0.2">
      <c r="A415" s="52" t="s">
        <v>841</v>
      </c>
      <c r="B415" s="52"/>
      <c r="C415" s="53" t="s">
        <v>842</v>
      </c>
      <c r="D415" s="54"/>
      <c r="E415" s="55"/>
      <c r="F415" s="55"/>
      <c r="G415" s="55"/>
      <c r="H415" s="33">
        <v>5</v>
      </c>
    </row>
    <row r="416" spans="1:8" s="33" customFormat="1" ht="25.5" x14ac:dyDescent="0.2">
      <c r="A416" s="52" t="s">
        <v>843</v>
      </c>
      <c r="B416" s="52"/>
      <c r="C416" s="53" t="s">
        <v>844</v>
      </c>
      <c r="D416" s="54" t="s">
        <v>21</v>
      </c>
      <c r="E416" s="55"/>
      <c r="F416" s="55">
        <v>29.17</v>
      </c>
      <c r="G416" s="55">
        <v>29.17</v>
      </c>
      <c r="H416" s="33">
        <v>9</v>
      </c>
    </row>
    <row r="417" spans="1:8" s="33" customFormat="1" x14ac:dyDescent="0.2">
      <c r="A417" s="52" t="s">
        <v>845</v>
      </c>
      <c r="B417" s="52"/>
      <c r="C417" s="53" t="s">
        <v>846</v>
      </c>
      <c r="D417" s="54" t="s">
        <v>21</v>
      </c>
      <c r="E417" s="55"/>
      <c r="F417" s="55">
        <v>3.37</v>
      </c>
      <c r="G417" s="55">
        <v>3.37</v>
      </c>
      <c r="H417" s="33">
        <v>9</v>
      </c>
    </row>
    <row r="418" spans="1:8" s="33" customFormat="1" x14ac:dyDescent="0.2">
      <c r="A418" s="52" t="s">
        <v>847</v>
      </c>
      <c r="B418" s="52"/>
      <c r="C418" s="53" t="s">
        <v>848</v>
      </c>
      <c r="D418" s="54" t="s">
        <v>21</v>
      </c>
      <c r="E418" s="55"/>
      <c r="F418" s="55">
        <v>41.47</v>
      </c>
      <c r="G418" s="55">
        <v>41.47</v>
      </c>
      <c r="H418" s="33">
        <v>9</v>
      </c>
    </row>
    <row r="419" spans="1:8" s="33" customFormat="1" x14ac:dyDescent="0.2">
      <c r="A419" s="52" t="s">
        <v>849</v>
      </c>
      <c r="B419" s="52"/>
      <c r="C419" s="53" t="s">
        <v>850</v>
      </c>
      <c r="D419" s="54" t="s">
        <v>21</v>
      </c>
      <c r="E419" s="55"/>
      <c r="F419" s="55">
        <v>20.74</v>
      </c>
      <c r="G419" s="55">
        <v>20.74</v>
      </c>
      <c r="H419" s="33">
        <v>9</v>
      </c>
    </row>
    <row r="420" spans="1:8" s="33" customFormat="1" x14ac:dyDescent="0.2">
      <c r="A420" s="52" t="s">
        <v>851</v>
      </c>
      <c r="B420" s="52"/>
      <c r="C420" s="53" t="s">
        <v>852</v>
      </c>
      <c r="D420" s="54" t="s">
        <v>21</v>
      </c>
      <c r="E420" s="55"/>
      <c r="F420" s="55">
        <v>16.87</v>
      </c>
      <c r="G420" s="55">
        <v>16.87</v>
      </c>
      <c r="H420" s="33">
        <v>9</v>
      </c>
    </row>
    <row r="421" spans="1:8" s="33" customFormat="1" x14ac:dyDescent="0.2">
      <c r="A421" s="52" t="s">
        <v>853</v>
      </c>
      <c r="B421" s="52"/>
      <c r="C421" s="53" t="s">
        <v>854</v>
      </c>
      <c r="D421" s="54" t="s">
        <v>21</v>
      </c>
      <c r="E421" s="55"/>
      <c r="F421" s="55">
        <v>58.34</v>
      </c>
      <c r="G421" s="55">
        <v>58.34</v>
      </c>
      <c r="H421" s="33">
        <v>9</v>
      </c>
    </row>
    <row r="422" spans="1:8" s="33" customFormat="1" x14ac:dyDescent="0.2">
      <c r="A422" s="52" t="s">
        <v>855</v>
      </c>
      <c r="B422" s="52"/>
      <c r="C422" s="53" t="s">
        <v>856</v>
      </c>
      <c r="D422" s="54"/>
      <c r="E422" s="55"/>
      <c r="F422" s="55"/>
      <c r="G422" s="55"/>
      <c r="H422" s="33">
        <v>5</v>
      </c>
    </row>
    <row r="423" spans="1:8" s="33" customFormat="1" x14ac:dyDescent="0.2">
      <c r="A423" s="52" t="s">
        <v>857</v>
      </c>
      <c r="B423" s="52"/>
      <c r="C423" s="53" t="s">
        <v>858</v>
      </c>
      <c r="D423" s="54" t="s">
        <v>859</v>
      </c>
      <c r="E423" s="55"/>
      <c r="F423" s="55">
        <v>0.67</v>
      </c>
      <c r="G423" s="55">
        <v>0.67</v>
      </c>
      <c r="H423" s="33">
        <v>9</v>
      </c>
    </row>
    <row r="424" spans="1:8" s="33" customFormat="1" x14ac:dyDescent="0.2">
      <c r="A424" s="52" t="s">
        <v>860</v>
      </c>
      <c r="B424" s="52"/>
      <c r="C424" s="53" t="s">
        <v>861</v>
      </c>
      <c r="D424" s="54" t="s">
        <v>21</v>
      </c>
      <c r="E424" s="55"/>
      <c r="F424" s="55">
        <v>62.21</v>
      </c>
      <c r="G424" s="55">
        <v>62.21</v>
      </c>
      <c r="H424" s="33">
        <v>9</v>
      </c>
    </row>
    <row r="425" spans="1:8" s="33" customFormat="1" ht="25.5" x14ac:dyDescent="0.2">
      <c r="A425" s="52" t="s">
        <v>862</v>
      </c>
      <c r="B425" s="52"/>
      <c r="C425" s="53" t="s">
        <v>863</v>
      </c>
      <c r="D425" s="54" t="s">
        <v>21</v>
      </c>
      <c r="E425" s="55"/>
      <c r="F425" s="55">
        <v>82.94</v>
      </c>
      <c r="G425" s="55">
        <v>82.94</v>
      </c>
      <c r="H425" s="33">
        <v>9</v>
      </c>
    </row>
    <row r="426" spans="1:8" s="33" customFormat="1" x14ac:dyDescent="0.2">
      <c r="A426" s="52" t="s">
        <v>864</v>
      </c>
      <c r="B426" s="52"/>
      <c r="C426" s="53" t="s">
        <v>865</v>
      </c>
      <c r="D426" s="54" t="s">
        <v>131</v>
      </c>
      <c r="E426" s="55"/>
      <c r="F426" s="55">
        <v>16.59</v>
      </c>
      <c r="G426" s="55">
        <v>16.59</v>
      </c>
      <c r="H426" s="33">
        <v>9</v>
      </c>
    </row>
    <row r="427" spans="1:8" s="33" customFormat="1" x14ac:dyDescent="0.2">
      <c r="A427" s="52" t="s">
        <v>866</v>
      </c>
      <c r="B427" s="52"/>
      <c r="C427" s="53" t="s">
        <v>867</v>
      </c>
      <c r="D427" s="54" t="s">
        <v>73</v>
      </c>
      <c r="E427" s="55"/>
      <c r="F427" s="55">
        <v>41.47</v>
      </c>
      <c r="G427" s="55">
        <v>41.47</v>
      </c>
      <c r="H427" s="33">
        <v>9</v>
      </c>
    </row>
    <row r="428" spans="1:8" s="33" customFormat="1" x14ac:dyDescent="0.2">
      <c r="A428" s="52" t="s">
        <v>868</v>
      </c>
      <c r="B428" s="52"/>
      <c r="C428" s="53" t="s">
        <v>869</v>
      </c>
      <c r="D428" s="54" t="s">
        <v>21</v>
      </c>
      <c r="E428" s="55">
        <v>132.28</v>
      </c>
      <c r="F428" s="55">
        <v>116.68</v>
      </c>
      <c r="G428" s="55">
        <v>248.96</v>
      </c>
      <c r="H428" s="33">
        <v>9</v>
      </c>
    </row>
    <row r="429" spans="1:8" s="33" customFormat="1" x14ac:dyDescent="0.2">
      <c r="A429" s="52" t="s">
        <v>870</v>
      </c>
      <c r="B429" s="52"/>
      <c r="C429" s="53" t="s">
        <v>871</v>
      </c>
      <c r="D429" s="54" t="s">
        <v>21</v>
      </c>
      <c r="E429" s="55">
        <v>132.28</v>
      </c>
      <c r="F429" s="55">
        <v>116.68</v>
      </c>
      <c r="G429" s="55">
        <v>248.96</v>
      </c>
      <c r="H429" s="33">
        <v>9</v>
      </c>
    </row>
    <row r="430" spans="1:8" s="33" customFormat="1" x14ac:dyDescent="0.2">
      <c r="A430" s="52" t="s">
        <v>872</v>
      </c>
      <c r="B430" s="52"/>
      <c r="C430" s="53" t="s">
        <v>873</v>
      </c>
      <c r="D430" s="54" t="s">
        <v>21</v>
      </c>
      <c r="E430" s="55"/>
      <c r="F430" s="55">
        <v>130.66999999999999</v>
      </c>
      <c r="G430" s="55">
        <v>130.66999999999999</v>
      </c>
      <c r="H430" s="33">
        <v>9</v>
      </c>
    </row>
    <row r="431" spans="1:8" s="33" customFormat="1" ht="25.5" x14ac:dyDescent="0.2">
      <c r="A431" s="52" t="s">
        <v>874</v>
      </c>
      <c r="B431" s="52"/>
      <c r="C431" s="53" t="s">
        <v>875</v>
      </c>
      <c r="D431" s="54" t="s">
        <v>73</v>
      </c>
      <c r="E431" s="55"/>
      <c r="F431" s="55">
        <v>82.94</v>
      </c>
      <c r="G431" s="55">
        <v>82.94</v>
      </c>
      <c r="H431" s="33">
        <v>9</v>
      </c>
    </row>
    <row r="432" spans="1:8" s="33" customFormat="1" x14ac:dyDescent="0.2">
      <c r="A432" s="52" t="s">
        <v>876</v>
      </c>
      <c r="B432" s="52"/>
      <c r="C432" s="53" t="s">
        <v>877</v>
      </c>
      <c r="D432" s="54" t="s">
        <v>21</v>
      </c>
      <c r="E432" s="55"/>
      <c r="F432" s="55">
        <v>14.59</v>
      </c>
      <c r="G432" s="55">
        <v>14.59</v>
      </c>
      <c r="H432" s="33">
        <v>9</v>
      </c>
    </row>
    <row r="433" spans="1:8" s="33" customFormat="1" x14ac:dyDescent="0.2">
      <c r="A433" s="52" t="s">
        <v>878</v>
      </c>
      <c r="B433" s="52"/>
      <c r="C433" s="53" t="s">
        <v>879</v>
      </c>
      <c r="D433" s="54" t="s">
        <v>21</v>
      </c>
      <c r="E433" s="55"/>
      <c r="F433" s="55">
        <v>82.94</v>
      </c>
      <c r="G433" s="55">
        <v>82.94</v>
      </c>
      <c r="H433" s="33">
        <v>9</v>
      </c>
    </row>
    <row r="434" spans="1:8" s="33" customFormat="1" x14ac:dyDescent="0.2">
      <c r="A434" s="52" t="s">
        <v>880</v>
      </c>
      <c r="B434" s="52"/>
      <c r="C434" s="53" t="s">
        <v>881</v>
      </c>
      <c r="D434" s="54" t="s">
        <v>21</v>
      </c>
      <c r="E434" s="55"/>
      <c r="F434" s="55">
        <v>19.68</v>
      </c>
      <c r="G434" s="55">
        <v>19.68</v>
      </c>
      <c r="H434" s="33">
        <v>9</v>
      </c>
    </row>
    <row r="435" spans="1:8" s="33" customFormat="1" x14ac:dyDescent="0.2">
      <c r="A435" s="52" t="s">
        <v>882</v>
      </c>
      <c r="B435" s="52"/>
      <c r="C435" s="53" t="s">
        <v>883</v>
      </c>
      <c r="D435" s="54" t="s">
        <v>21</v>
      </c>
      <c r="E435" s="55"/>
      <c r="F435" s="55">
        <v>3.37</v>
      </c>
      <c r="G435" s="55">
        <v>3.37</v>
      </c>
      <c r="H435" s="33">
        <v>9</v>
      </c>
    </row>
    <row r="436" spans="1:8" s="33" customFormat="1" x14ac:dyDescent="0.2">
      <c r="A436" s="52" t="s">
        <v>884</v>
      </c>
      <c r="B436" s="52"/>
      <c r="C436" s="53" t="s">
        <v>885</v>
      </c>
      <c r="D436" s="54" t="s">
        <v>21</v>
      </c>
      <c r="E436" s="55"/>
      <c r="F436" s="55">
        <v>3.37</v>
      </c>
      <c r="G436" s="55">
        <v>3.37</v>
      </c>
      <c r="H436" s="33">
        <v>9</v>
      </c>
    </row>
    <row r="437" spans="1:8" s="33" customFormat="1" ht="25.5" x14ac:dyDescent="0.2">
      <c r="A437" s="52" t="s">
        <v>886</v>
      </c>
      <c r="B437" s="52"/>
      <c r="C437" s="53" t="s">
        <v>887</v>
      </c>
      <c r="D437" s="54" t="s">
        <v>21</v>
      </c>
      <c r="E437" s="55"/>
      <c r="F437" s="55">
        <v>26.99</v>
      </c>
      <c r="G437" s="55">
        <v>26.99</v>
      </c>
      <c r="H437" s="33">
        <v>9</v>
      </c>
    </row>
    <row r="438" spans="1:8" s="33" customFormat="1" x14ac:dyDescent="0.2">
      <c r="A438" s="52" t="s">
        <v>888</v>
      </c>
      <c r="B438" s="52"/>
      <c r="C438" s="53" t="s">
        <v>889</v>
      </c>
      <c r="D438" s="54"/>
      <c r="E438" s="55"/>
      <c r="F438" s="55"/>
      <c r="G438" s="55"/>
      <c r="H438" s="33">
        <v>5</v>
      </c>
    </row>
    <row r="439" spans="1:8" s="33" customFormat="1" x14ac:dyDescent="0.2">
      <c r="A439" s="52" t="s">
        <v>890</v>
      </c>
      <c r="B439" s="52"/>
      <c r="C439" s="53" t="s">
        <v>891</v>
      </c>
      <c r="D439" s="54" t="s">
        <v>21</v>
      </c>
      <c r="E439" s="55"/>
      <c r="F439" s="55">
        <v>4.22</v>
      </c>
      <c r="G439" s="55">
        <v>4.22</v>
      </c>
      <c r="H439" s="33">
        <v>9</v>
      </c>
    </row>
    <row r="440" spans="1:8" s="33" customFormat="1" x14ac:dyDescent="0.2">
      <c r="A440" s="52" t="s">
        <v>892</v>
      </c>
      <c r="B440" s="52"/>
      <c r="C440" s="53" t="s">
        <v>893</v>
      </c>
      <c r="D440" s="54" t="s">
        <v>21</v>
      </c>
      <c r="E440" s="55"/>
      <c r="F440" s="55">
        <v>287.39</v>
      </c>
      <c r="G440" s="55">
        <v>287.39</v>
      </c>
      <c r="H440" s="33">
        <v>9</v>
      </c>
    </row>
    <row r="441" spans="1:8" s="33" customFormat="1" x14ac:dyDescent="0.2">
      <c r="A441" s="52" t="s">
        <v>894</v>
      </c>
      <c r="B441" s="52"/>
      <c r="C441" s="53" t="s">
        <v>895</v>
      </c>
      <c r="D441" s="54" t="s">
        <v>21</v>
      </c>
      <c r="E441" s="55"/>
      <c r="F441" s="55">
        <v>26.96</v>
      </c>
      <c r="G441" s="55">
        <v>26.96</v>
      </c>
      <c r="H441" s="33">
        <v>9</v>
      </c>
    </row>
    <row r="442" spans="1:8" s="33" customFormat="1" ht="25.5" x14ac:dyDescent="0.2">
      <c r="A442" s="52" t="s">
        <v>896</v>
      </c>
      <c r="B442" s="52"/>
      <c r="C442" s="53" t="s">
        <v>897</v>
      </c>
      <c r="D442" s="54" t="s">
        <v>21</v>
      </c>
      <c r="E442" s="55">
        <v>264.55</v>
      </c>
      <c r="F442" s="55">
        <v>331.76</v>
      </c>
      <c r="G442" s="55">
        <v>596.30999999999995</v>
      </c>
      <c r="H442" s="33">
        <v>9</v>
      </c>
    </row>
    <row r="443" spans="1:8" s="33" customFormat="1" ht="25.5" x14ac:dyDescent="0.2">
      <c r="A443" s="52" t="s">
        <v>898</v>
      </c>
      <c r="B443" s="52"/>
      <c r="C443" s="53" t="s">
        <v>899</v>
      </c>
      <c r="D443" s="54" t="s">
        <v>131</v>
      </c>
      <c r="E443" s="55"/>
      <c r="F443" s="55">
        <v>20.74</v>
      </c>
      <c r="G443" s="55">
        <v>20.74</v>
      </c>
      <c r="H443" s="33">
        <v>9</v>
      </c>
    </row>
    <row r="444" spans="1:8" s="33" customFormat="1" ht="25.5" x14ac:dyDescent="0.2">
      <c r="A444" s="52" t="s">
        <v>900</v>
      </c>
      <c r="B444" s="52"/>
      <c r="C444" s="53" t="s">
        <v>901</v>
      </c>
      <c r="D444" s="54" t="s">
        <v>131</v>
      </c>
      <c r="E444" s="55"/>
      <c r="F444" s="55">
        <v>10.37</v>
      </c>
      <c r="G444" s="55">
        <v>10.37</v>
      </c>
      <c r="H444" s="33">
        <v>9</v>
      </c>
    </row>
    <row r="445" spans="1:8" s="33" customFormat="1" ht="25.5" x14ac:dyDescent="0.2">
      <c r="A445" s="52" t="s">
        <v>902</v>
      </c>
      <c r="B445" s="52"/>
      <c r="C445" s="53" t="s">
        <v>903</v>
      </c>
      <c r="D445" s="54" t="s">
        <v>131</v>
      </c>
      <c r="E445" s="55"/>
      <c r="F445" s="55">
        <v>41.47</v>
      </c>
      <c r="G445" s="55">
        <v>41.47</v>
      </c>
      <c r="H445" s="33">
        <v>9</v>
      </c>
    </row>
    <row r="446" spans="1:8" s="33" customFormat="1" ht="25.5" x14ac:dyDescent="0.2">
      <c r="A446" s="52" t="s">
        <v>904</v>
      </c>
      <c r="B446" s="52"/>
      <c r="C446" s="53" t="s">
        <v>905</v>
      </c>
      <c r="D446" s="54" t="s">
        <v>131</v>
      </c>
      <c r="E446" s="55"/>
      <c r="F446" s="55">
        <v>20.74</v>
      </c>
      <c r="G446" s="55">
        <v>20.74</v>
      </c>
      <c r="H446" s="33">
        <v>9</v>
      </c>
    </row>
    <row r="447" spans="1:8" s="33" customFormat="1" x14ac:dyDescent="0.2">
      <c r="A447" s="52" t="s">
        <v>906</v>
      </c>
      <c r="B447" s="52"/>
      <c r="C447" s="53" t="s">
        <v>907</v>
      </c>
      <c r="D447" s="54" t="s">
        <v>131</v>
      </c>
      <c r="E447" s="55"/>
      <c r="F447" s="55">
        <v>8.2899999999999991</v>
      </c>
      <c r="G447" s="55">
        <v>8.2899999999999991</v>
      </c>
      <c r="H447" s="33">
        <v>9</v>
      </c>
    </row>
    <row r="448" spans="1:8" s="33" customFormat="1" x14ac:dyDescent="0.2">
      <c r="A448" s="52" t="s">
        <v>908</v>
      </c>
      <c r="B448" s="52"/>
      <c r="C448" s="53" t="s">
        <v>909</v>
      </c>
      <c r="D448" s="54"/>
      <c r="E448" s="55"/>
      <c r="F448" s="55"/>
      <c r="G448" s="55"/>
      <c r="H448" s="33">
        <v>5</v>
      </c>
    </row>
    <row r="449" spans="1:18" s="33" customFormat="1" x14ac:dyDescent="0.2">
      <c r="A449" s="52" t="s">
        <v>910</v>
      </c>
      <c r="B449" s="52"/>
      <c r="C449" s="53" t="s">
        <v>911</v>
      </c>
      <c r="D449" s="54" t="s">
        <v>131</v>
      </c>
      <c r="E449" s="55"/>
      <c r="F449" s="55">
        <v>3.88</v>
      </c>
      <c r="G449" s="55">
        <v>3.88</v>
      </c>
      <c r="H449" s="33">
        <v>9</v>
      </c>
    </row>
    <row r="450" spans="1:18" s="33" customFormat="1" x14ac:dyDescent="0.2">
      <c r="A450" s="52" t="s">
        <v>912</v>
      </c>
      <c r="B450" s="52"/>
      <c r="C450" s="53" t="s">
        <v>913</v>
      </c>
      <c r="D450" s="54" t="s">
        <v>131</v>
      </c>
      <c r="E450" s="55"/>
      <c r="F450" s="55">
        <v>2.5299999999999998</v>
      </c>
      <c r="G450" s="55">
        <v>2.5299999999999998</v>
      </c>
      <c r="H450" s="33">
        <v>9</v>
      </c>
    </row>
    <row r="451" spans="1:18" s="33" customFormat="1" ht="25.5" x14ac:dyDescent="0.2">
      <c r="A451" s="52" t="s">
        <v>914</v>
      </c>
      <c r="B451" s="52"/>
      <c r="C451" s="53" t="s">
        <v>915</v>
      </c>
      <c r="D451" s="54" t="s">
        <v>131</v>
      </c>
      <c r="E451" s="55"/>
      <c r="F451" s="55">
        <v>6.75</v>
      </c>
      <c r="G451" s="55">
        <v>6.75</v>
      </c>
      <c r="H451" s="33">
        <v>9</v>
      </c>
    </row>
    <row r="452" spans="1:18" s="33" customFormat="1" x14ac:dyDescent="0.2">
      <c r="A452" s="52" t="s">
        <v>916</v>
      </c>
      <c r="B452" s="52"/>
      <c r="C452" s="53" t="s">
        <v>917</v>
      </c>
      <c r="D452" s="54" t="s">
        <v>21</v>
      </c>
      <c r="E452" s="55"/>
      <c r="F452" s="55">
        <v>73.8</v>
      </c>
      <c r="G452" s="55">
        <v>73.8</v>
      </c>
      <c r="H452" s="33">
        <v>9</v>
      </c>
    </row>
    <row r="453" spans="1:18" s="33" customFormat="1" x14ac:dyDescent="0.2">
      <c r="A453" s="52" t="s">
        <v>918</v>
      </c>
      <c r="B453" s="52"/>
      <c r="C453" s="53" t="s">
        <v>919</v>
      </c>
      <c r="D453" s="54" t="s">
        <v>21</v>
      </c>
      <c r="E453" s="55"/>
      <c r="F453" s="55">
        <v>124.41</v>
      </c>
      <c r="G453" s="55">
        <v>124.41</v>
      </c>
      <c r="H453" s="33">
        <v>9</v>
      </c>
    </row>
    <row r="454" spans="1:18" s="33" customFormat="1" x14ac:dyDescent="0.2">
      <c r="A454" s="52" t="s">
        <v>920</v>
      </c>
      <c r="B454" s="52"/>
      <c r="C454" s="53" t="s">
        <v>921</v>
      </c>
      <c r="D454" s="54"/>
      <c r="E454" s="55"/>
      <c r="F454" s="55"/>
      <c r="G454" s="55"/>
      <c r="H454" s="33">
        <v>5</v>
      </c>
    </row>
    <row r="455" spans="1:18" s="33" customFormat="1" x14ac:dyDescent="0.2">
      <c r="A455" s="52" t="s">
        <v>922</v>
      </c>
      <c r="B455" s="52"/>
      <c r="C455" s="53" t="s">
        <v>923</v>
      </c>
      <c r="D455" s="54" t="s">
        <v>21</v>
      </c>
      <c r="E455" s="55"/>
      <c r="F455" s="55">
        <v>11.67</v>
      </c>
      <c r="G455" s="55">
        <v>11.67</v>
      </c>
      <c r="H455" s="33">
        <v>9</v>
      </c>
    </row>
    <row r="456" spans="1:18" s="33" customFormat="1" x14ac:dyDescent="0.2">
      <c r="A456" s="52" t="s">
        <v>924</v>
      </c>
      <c r="B456" s="52"/>
      <c r="C456" s="53" t="s">
        <v>925</v>
      </c>
      <c r="D456" s="54"/>
      <c r="E456" s="55"/>
      <c r="F456" s="55"/>
      <c r="G456" s="55"/>
      <c r="H456" s="33">
        <v>5</v>
      </c>
    </row>
    <row r="457" spans="1:18" s="33" customFormat="1" x14ac:dyDescent="0.2">
      <c r="A457" s="52" t="s">
        <v>926</v>
      </c>
      <c r="B457" s="52"/>
      <c r="C457" s="53" t="s">
        <v>927</v>
      </c>
      <c r="D457" s="54" t="s">
        <v>21</v>
      </c>
      <c r="E457" s="55"/>
      <c r="F457" s="55">
        <v>18.8</v>
      </c>
      <c r="G457" s="55">
        <v>18.8</v>
      </c>
      <c r="H457" s="33">
        <v>9</v>
      </c>
    </row>
    <row r="458" spans="1:18" s="33" customFormat="1" x14ac:dyDescent="0.2">
      <c r="A458" s="52" t="s">
        <v>928</v>
      </c>
      <c r="B458" s="52"/>
      <c r="C458" s="53" t="s">
        <v>929</v>
      </c>
      <c r="D458" s="54"/>
      <c r="E458" s="55"/>
      <c r="F458" s="55"/>
      <c r="G458" s="55"/>
      <c r="H458" s="33">
        <v>5</v>
      </c>
    </row>
    <row r="459" spans="1:18" s="33" customFormat="1" ht="25.5" x14ac:dyDescent="0.2">
      <c r="A459" s="52" t="s">
        <v>930</v>
      </c>
      <c r="B459" s="52"/>
      <c r="C459" s="53" t="s">
        <v>931</v>
      </c>
      <c r="D459" s="54" t="s">
        <v>131</v>
      </c>
      <c r="E459" s="55">
        <v>0.9</v>
      </c>
      <c r="F459" s="55">
        <v>6.75</v>
      </c>
      <c r="G459" s="55">
        <v>7.65</v>
      </c>
      <c r="H459" s="33">
        <v>9</v>
      </c>
    </row>
    <row r="460" spans="1:18" s="33" customFormat="1" x14ac:dyDescent="0.2">
      <c r="A460" s="52" t="s">
        <v>932</v>
      </c>
      <c r="B460" s="52"/>
      <c r="C460" s="53" t="s">
        <v>933</v>
      </c>
      <c r="D460" s="54" t="s">
        <v>131</v>
      </c>
      <c r="E460" s="55"/>
      <c r="F460" s="55">
        <v>3.37</v>
      </c>
      <c r="G460" s="55">
        <v>3.37</v>
      </c>
      <c r="H460" s="33">
        <v>9</v>
      </c>
    </row>
    <row r="461" spans="1:18" s="33" customFormat="1" ht="25.5" x14ac:dyDescent="0.2">
      <c r="A461" s="57" t="s">
        <v>934</v>
      </c>
      <c r="B461" s="52"/>
      <c r="C461" s="53" t="s">
        <v>935</v>
      </c>
      <c r="D461" s="54" t="s">
        <v>131</v>
      </c>
      <c r="E461" s="55"/>
      <c r="F461" s="55">
        <v>6.75</v>
      </c>
      <c r="G461" s="55">
        <v>6.75</v>
      </c>
      <c r="H461" s="33">
        <v>9</v>
      </c>
    </row>
    <row r="462" spans="1:18" s="33" customFormat="1" ht="38.25" x14ac:dyDescent="0.2">
      <c r="A462" s="52" t="s">
        <v>936</v>
      </c>
      <c r="B462" s="52"/>
      <c r="C462" s="53" t="s">
        <v>937</v>
      </c>
      <c r="D462" s="54" t="s">
        <v>73</v>
      </c>
      <c r="E462" s="55">
        <v>7.17</v>
      </c>
      <c r="F462" s="55">
        <v>10.119999999999999</v>
      </c>
      <c r="G462" s="55">
        <v>17.29</v>
      </c>
      <c r="H462" s="33">
        <v>9</v>
      </c>
      <c r="R462" s="58"/>
    </row>
    <row r="463" spans="1:18" s="33" customFormat="1" ht="25.5" x14ac:dyDescent="0.2">
      <c r="A463" s="52" t="s">
        <v>938</v>
      </c>
      <c r="B463" s="52"/>
      <c r="C463" s="53" t="s">
        <v>939</v>
      </c>
      <c r="D463" s="54" t="s">
        <v>73</v>
      </c>
      <c r="E463" s="55"/>
      <c r="F463" s="55">
        <v>10.119999999999999</v>
      </c>
      <c r="G463" s="55">
        <v>10.119999999999999</v>
      </c>
      <c r="H463" s="33">
        <v>9</v>
      </c>
    </row>
    <row r="464" spans="1:18" s="33" customFormat="1" x14ac:dyDescent="0.2">
      <c r="A464" s="52" t="s">
        <v>940</v>
      </c>
      <c r="B464" s="52"/>
      <c r="C464" s="53" t="s">
        <v>941</v>
      </c>
      <c r="D464" s="54"/>
      <c r="E464" s="55"/>
      <c r="F464" s="55"/>
      <c r="G464" s="55"/>
      <c r="H464" s="33">
        <v>5</v>
      </c>
    </row>
    <row r="465" spans="1:8" s="33" customFormat="1" x14ac:dyDescent="0.2">
      <c r="A465" s="52" t="s">
        <v>942</v>
      </c>
      <c r="B465" s="52"/>
      <c r="C465" s="53" t="s">
        <v>943</v>
      </c>
      <c r="D465" s="54" t="s">
        <v>73</v>
      </c>
      <c r="E465" s="55">
        <v>44.18</v>
      </c>
      <c r="F465" s="55">
        <v>14.96</v>
      </c>
      <c r="G465" s="55">
        <v>59.14</v>
      </c>
      <c r="H465" s="33">
        <v>9</v>
      </c>
    </row>
    <row r="466" spans="1:8" s="33" customFormat="1" ht="25.5" x14ac:dyDescent="0.2">
      <c r="A466" s="52" t="s">
        <v>944</v>
      </c>
      <c r="B466" s="52"/>
      <c r="C466" s="53" t="s">
        <v>945</v>
      </c>
      <c r="D466" s="54"/>
      <c r="E466" s="55"/>
      <c r="F466" s="55"/>
      <c r="G466" s="55"/>
      <c r="H466" s="33">
        <v>2</v>
      </c>
    </row>
    <row r="467" spans="1:8" s="33" customFormat="1" x14ac:dyDescent="0.2">
      <c r="A467" s="52" t="s">
        <v>946</v>
      </c>
      <c r="B467" s="52"/>
      <c r="C467" s="53" t="s">
        <v>947</v>
      </c>
      <c r="D467" s="54"/>
      <c r="E467" s="55"/>
      <c r="F467" s="55"/>
      <c r="G467" s="55"/>
      <c r="H467" s="33">
        <v>5</v>
      </c>
    </row>
    <row r="468" spans="1:8" s="33" customFormat="1" ht="25.5" x14ac:dyDescent="0.2">
      <c r="A468" s="52" t="s">
        <v>948</v>
      </c>
      <c r="B468" s="52"/>
      <c r="C468" s="53" t="s">
        <v>949</v>
      </c>
      <c r="D468" s="54" t="s">
        <v>156</v>
      </c>
      <c r="E468" s="55">
        <v>30.06</v>
      </c>
      <c r="F468" s="55">
        <v>91.1</v>
      </c>
      <c r="G468" s="55">
        <v>121.16</v>
      </c>
      <c r="H468" s="33">
        <v>9</v>
      </c>
    </row>
    <row r="469" spans="1:8" s="33" customFormat="1" x14ac:dyDescent="0.2">
      <c r="A469" s="52" t="s">
        <v>950</v>
      </c>
      <c r="B469" s="52"/>
      <c r="C469" s="53" t="s">
        <v>951</v>
      </c>
      <c r="D469" s="54"/>
      <c r="E469" s="55"/>
      <c r="F469" s="55"/>
      <c r="G469" s="55"/>
      <c r="H469" s="33">
        <v>5</v>
      </c>
    </row>
    <row r="470" spans="1:8" s="33" customFormat="1" ht="38.25" x14ac:dyDescent="0.2">
      <c r="A470" s="52" t="s">
        <v>952</v>
      </c>
      <c r="B470" s="52"/>
      <c r="C470" s="53" t="s">
        <v>953</v>
      </c>
      <c r="D470" s="54" t="s">
        <v>156</v>
      </c>
      <c r="E470" s="55">
        <v>90.91</v>
      </c>
      <c r="F470" s="55">
        <v>10.119999999999999</v>
      </c>
      <c r="G470" s="55">
        <v>101.03</v>
      </c>
      <c r="H470" s="33">
        <v>9</v>
      </c>
    </row>
    <row r="471" spans="1:8" s="33" customFormat="1" ht="38.25" x14ac:dyDescent="0.2">
      <c r="A471" s="52" t="s">
        <v>954</v>
      </c>
      <c r="B471" s="52"/>
      <c r="C471" s="53" t="s">
        <v>955</v>
      </c>
      <c r="D471" s="54" t="s">
        <v>156</v>
      </c>
      <c r="E471" s="55">
        <v>107.04</v>
      </c>
      <c r="F471" s="55">
        <v>10.119999999999999</v>
      </c>
      <c r="G471" s="55">
        <v>117.16</v>
      </c>
      <c r="H471" s="33">
        <v>9</v>
      </c>
    </row>
    <row r="472" spans="1:8" s="33" customFormat="1" ht="38.25" x14ac:dyDescent="0.2">
      <c r="A472" s="52" t="s">
        <v>956</v>
      </c>
      <c r="B472" s="52"/>
      <c r="C472" s="53" t="s">
        <v>957</v>
      </c>
      <c r="D472" s="54" t="s">
        <v>156</v>
      </c>
      <c r="E472" s="55">
        <v>116.2</v>
      </c>
      <c r="F472" s="55">
        <v>10.119999999999999</v>
      </c>
      <c r="G472" s="55">
        <v>126.32</v>
      </c>
      <c r="H472" s="33">
        <v>9</v>
      </c>
    </row>
    <row r="473" spans="1:8" s="33" customFormat="1" ht="25.5" x14ac:dyDescent="0.2">
      <c r="A473" s="52" t="s">
        <v>958</v>
      </c>
      <c r="B473" s="52"/>
      <c r="C473" s="53" t="s">
        <v>959</v>
      </c>
      <c r="D473" s="54" t="s">
        <v>156</v>
      </c>
      <c r="E473" s="55">
        <v>111.48</v>
      </c>
      <c r="F473" s="55">
        <v>10.119999999999999</v>
      </c>
      <c r="G473" s="55">
        <v>121.6</v>
      </c>
      <c r="H473" s="33">
        <v>9</v>
      </c>
    </row>
    <row r="474" spans="1:8" s="33" customFormat="1" x14ac:dyDescent="0.2">
      <c r="A474" s="52" t="s">
        <v>960</v>
      </c>
      <c r="B474" s="52"/>
      <c r="C474" s="53" t="s">
        <v>961</v>
      </c>
      <c r="D474" s="54"/>
      <c r="E474" s="55"/>
      <c r="F474" s="55"/>
      <c r="G474" s="55"/>
      <c r="H474" s="33">
        <v>5</v>
      </c>
    </row>
    <row r="475" spans="1:8" s="33" customFormat="1" ht="25.5" x14ac:dyDescent="0.2">
      <c r="A475" s="52" t="s">
        <v>962</v>
      </c>
      <c r="B475" s="52"/>
      <c r="C475" s="53" t="s">
        <v>963</v>
      </c>
      <c r="D475" s="54" t="s">
        <v>156</v>
      </c>
      <c r="E475" s="55">
        <v>21.94</v>
      </c>
      <c r="F475" s="55"/>
      <c r="G475" s="55">
        <v>21.94</v>
      </c>
      <c r="H475" s="33">
        <v>9</v>
      </c>
    </row>
    <row r="476" spans="1:8" s="33" customFormat="1" ht="25.5" x14ac:dyDescent="0.2">
      <c r="A476" s="52" t="s">
        <v>964</v>
      </c>
      <c r="B476" s="52"/>
      <c r="C476" s="53" t="s">
        <v>965</v>
      </c>
      <c r="D476" s="54" t="s">
        <v>156</v>
      </c>
      <c r="E476" s="55">
        <v>41.14</v>
      </c>
      <c r="F476" s="55"/>
      <c r="G476" s="55">
        <v>41.14</v>
      </c>
      <c r="H476" s="33">
        <v>9</v>
      </c>
    </row>
    <row r="477" spans="1:8" s="33" customFormat="1" ht="25.5" x14ac:dyDescent="0.2">
      <c r="A477" s="52" t="s">
        <v>966</v>
      </c>
      <c r="B477" s="52"/>
      <c r="C477" s="53" t="s">
        <v>967</v>
      </c>
      <c r="D477" s="54" t="s">
        <v>156</v>
      </c>
      <c r="E477" s="55">
        <v>51.08</v>
      </c>
      <c r="F477" s="55"/>
      <c r="G477" s="55">
        <v>51.08</v>
      </c>
      <c r="H477" s="33">
        <v>9</v>
      </c>
    </row>
    <row r="478" spans="1:8" s="33" customFormat="1" ht="25.5" x14ac:dyDescent="0.2">
      <c r="A478" s="52" t="s">
        <v>968</v>
      </c>
      <c r="B478" s="52"/>
      <c r="C478" s="53" t="s">
        <v>969</v>
      </c>
      <c r="D478" s="54" t="s">
        <v>156</v>
      </c>
      <c r="E478" s="55">
        <v>58.09</v>
      </c>
      <c r="F478" s="55"/>
      <c r="G478" s="55">
        <v>58.09</v>
      </c>
      <c r="H478" s="33">
        <v>9</v>
      </c>
    </row>
    <row r="479" spans="1:8" s="33" customFormat="1" x14ac:dyDescent="0.2">
      <c r="A479" s="52" t="s">
        <v>970</v>
      </c>
      <c r="B479" s="52"/>
      <c r="C479" s="53" t="s">
        <v>971</v>
      </c>
      <c r="D479" s="54" t="s">
        <v>972</v>
      </c>
      <c r="E479" s="55">
        <v>2.91</v>
      </c>
      <c r="F479" s="55"/>
      <c r="G479" s="55">
        <v>2.91</v>
      </c>
      <c r="H479" s="33">
        <v>9</v>
      </c>
    </row>
    <row r="480" spans="1:8" s="33" customFormat="1" ht="25.5" x14ac:dyDescent="0.2">
      <c r="A480" s="52" t="s">
        <v>973</v>
      </c>
      <c r="B480" s="52"/>
      <c r="C480" s="53" t="s">
        <v>974</v>
      </c>
      <c r="D480" s="54" t="s">
        <v>156</v>
      </c>
      <c r="E480" s="55">
        <v>17.5</v>
      </c>
      <c r="F480" s="55"/>
      <c r="G480" s="55">
        <v>17.5</v>
      </c>
      <c r="H480" s="33">
        <v>9</v>
      </c>
    </row>
    <row r="481" spans="1:8" s="33" customFormat="1" x14ac:dyDescent="0.2">
      <c r="A481" s="52" t="s">
        <v>975</v>
      </c>
      <c r="B481" s="52"/>
      <c r="C481" s="53" t="s">
        <v>976</v>
      </c>
      <c r="D481" s="54"/>
      <c r="E481" s="55"/>
      <c r="F481" s="55"/>
      <c r="G481" s="55"/>
      <c r="H481" s="33">
        <v>5</v>
      </c>
    </row>
    <row r="482" spans="1:8" s="33" customFormat="1" x14ac:dyDescent="0.2">
      <c r="A482" s="52" t="s">
        <v>977</v>
      </c>
      <c r="B482" s="52"/>
      <c r="C482" s="53" t="s">
        <v>978</v>
      </c>
      <c r="D482" s="54" t="s">
        <v>979</v>
      </c>
      <c r="E482" s="55">
        <v>37.229999999999997</v>
      </c>
      <c r="F482" s="55"/>
      <c r="G482" s="55">
        <v>37.229999999999997</v>
      </c>
      <c r="H482" s="33">
        <v>9</v>
      </c>
    </row>
    <row r="483" spans="1:8" s="33" customFormat="1" x14ac:dyDescent="0.2">
      <c r="A483" s="52" t="s">
        <v>980</v>
      </c>
      <c r="B483" s="52"/>
      <c r="C483" s="53" t="s">
        <v>981</v>
      </c>
      <c r="D483" s="54" t="s">
        <v>156</v>
      </c>
      <c r="E483" s="55">
        <v>28.52</v>
      </c>
      <c r="F483" s="55"/>
      <c r="G483" s="55">
        <v>28.52</v>
      </c>
      <c r="H483" s="33">
        <v>9</v>
      </c>
    </row>
    <row r="484" spans="1:8" s="33" customFormat="1" ht="25.5" x14ac:dyDescent="0.2">
      <c r="A484" s="52" t="s">
        <v>982</v>
      </c>
      <c r="B484" s="52"/>
      <c r="C484" s="53" t="s">
        <v>983</v>
      </c>
      <c r="D484" s="54" t="s">
        <v>979</v>
      </c>
      <c r="E484" s="55">
        <v>1103.7</v>
      </c>
      <c r="F484" s="55"/>
      <c r="G484" s="55">
        <v>1103.7</v>
      </c>
      <c r="H484" s="33">
        <v>9</v>
      </c>
    </row>
    <row r="485" spans="1:8" s="33" customFormat="1" x14ac:dyDescent="0.2">
      <c r="A485" s="52" t="s">
        <v>984</v>
      </c>
      <c r="B485" s="52"/>
      <c r="C485" s="53" t="s">
        <v>985</v>
      </c>
      <c r="D485" s="54"/>
      <c r="E485" s="55"/>
      <c r="F485" s="55"/>
      <c r="G485" s="55"/>
      <c r="H485" s="33">
        <v>5</v>
      </c>
    </row>
    <row r="486" spans="1:8" s="33" customFormat="1" x14ac:dyDescent="0.2">
      <c r="A486" s="52" t="s">
        <v>986</v>
      </c>
      <c r="B486" s="52"/>
      <c r="C486" s="53" t="s">
        <v>987</v>
      </c>
      <c r="D486" s="54" t="s">
        <v>156</v>
      </c>
      <c r="E486" s="55">
        <v>5.38</v>
      </c>
      <c r="F486" s="55"/>
      <c r="G486" s="55">
        <v>5.38</v>
      </c>
      <c r="H486" s="33">
        <v>9</v>
      </c>
    </row>
    <row r="487" spans="1:8" s="33" customFormat="1" x14ac:dyDescent="0.2">
      <c r="A487" s="57" t="s">
        <v>988</v>
      </c>
      <c r="B487" s="52"/>
      <c r="C487" s="53" t="s">
        <v>989</v>
      </c>
      <c r="D487" s="54" t="s">
        <v>156</v>
      </c>
      <c r="E487" s="55">
        <v>8.5299999999999994</v>
      </c>
      <c r="F487" s="55"/>
      <c r="G487" s="55">
        <v>8.5299999999999994</v>
      </c>
      <c r="H487" s="33">
        <v>9</v>
      </c>
    </row>
    <row r="488" spans="1:8" s="33" customFormat="1" ht="25.5" x14ac:dyDescent="0.2">
      <c r="A488" s="52" t="s">
        <v>990</v>
      </c>
      <c r="B488" s="52"/>
      <c r="C488" s="53" t="s">
        <v>991</v>
      </c>
      <c r="D488" s="54" t="s">
        <v>156</v>
      </c>
      <c r="E488" s="55">
        <v>12.74</v>
      </c>
      <c r="F488" s="55"/>
      <c r="G488" s="55">
        <v>12.74</v>
      </c>
      <c r="H488" s="33">
        <v>9</v>
      </c>
    </row>
    <row r="489" spans="1:8" s="33" customFormat="1" ht="25.5" x14ac:dyDescent="0.2">
      <c r="A489" s="52" t="s">
        <v>992</v>
      </c>
      <c r="B489" s="52"/>
      <c r="C489" s="53" t="s">
        <v>993</v>
      </c>
      <c r="D489" s="54" t="s">
        <v>156</v>
      </c>
      <c r="E489" s="55">
        <v>14.07</v>
      </c>
      <c r="F489" s="55"/>
      <c r="G489" s="55">
        <v>14.07</v>
      </c>
      <c r="H489" s="33">
        <v>9</v>
      </c>
    </row>
    <row r="490" spans="1:8" s="33" customFormat="1" ht="25.5" x14ac:dyDescent="0.2">
      <c r="A490" s="52" t="s">
        <v>994</v>
      </c>
      <c r="B490" s="52"/>
      <c r="C490" s="53" t="s">
        <v>995</v>
      </c>
      <c r="D490" s="54" t="s">
        <v>156</v>
      </c>
      <c r="E490" s="55">
        <v>18.809999999999999</v>
      </c>
      <c r="F490" s="55"/>
      <c r="G490" s="55">
        <v>18.809999999999999</v>
      </c>
      <c r="H490" s="33">
        <v>9</v>
      </c>
    </row>
    <row r="491" spans="1:8" s="33" customFormat="1" ht="25.5" x14ac:dyDescent="0.2">
      <c r="A491" s="52" t="s">
        <v>996</v>
      </c>
      <c r="B491" s="52"/>
      <c r="C491" s="53" t="s">
        <v>997</v>
      </c>
      <c r="D491" s="54" t="s">
        <v>156</v>
      </c>
      <c r="E491" s="55">
        <v>28.19</v>
      </c>
      <c r="F491" s="55"/>
      <c r="G491" s="55">
        <v>28.19</v>
      </c>
      <c r="H491" s="33">
        <v>9</v>
      </c>
    </row>
    <row r="492" spans="1:8" s="33" customFormat="1" ht="25.5" x14ac:dyDescent="0.2">
      <c r="A492" s="52" t="s">
        <v>998</v>
      </c>
      <c r="B492" s="52"/>
      <c r="C492" s="53" t="s">
        <v>999</v>
      </c>
      <c r="D492" s="54" t="s">
        <v>156</v>
      </c>
      <c r="E492" s="55">
        <v>37.549999999999997</v>
      </c>
      <c r="F492" s="55"/>
      <c r="G492" s="55">
        <v>37.549999999999997</v>
      </c>
      <c r="H492" s="33">
        <v>9</v>
      </c>
    </row>
    <row r="493" spans="1:8" s="33" customFormat="1" ht="25.5" x14ac:dyDescent="0.2">
      <c r="A493" s="52" t="s">
        <v>1000</v>
      </c>
      <c r="B493" s="52"/>
      <c r="C493" s="53" t="s">
        <v>1001</v>
      </c>
      <c r="D493" s="54" t="s">
        <v>972</v>
      </c>
      <c r="E493" s="55">
        <v>1.81</v>
      </c>
      <c r="F493" s="55"/>
      <c r="G493" s="55">
        <v>1.81</v>
      </c>
      <c r="H493" s="33">
        <v>9</v>
      </c>
    </row>
    <row r="494" spans="1:8" s="33" customFormat="1" x14ac:dyDescent="0.2">
      <c r="A494" s="52" t="s">
        <v>1002</v>
      </c>
      <c r="B494" s="52"/>
      <c r="C494" s="53" t="s">
        <v>1003</v>
      </c>
      <c r="D494" s="54" t="s">
        <v>156</v>
      </c>
      <c r="E494" s="55">
        <v>14.67</v>
      </c>
      <c r="F494" s="55"/>
      <c r="G494" s="55">
        <v>14.67</v>
      </c>
      <c r="H494" s="33">
        <v>9</v>
      </c>
    </row>
    <row r="495" spans="1:8" s="33" customFormat="1" ht="25.5" x14ac:dyDescent="0.2">
      <c r="A495" s="52" t="s">
        <v>1004</v>
      </c>
      <c r="B495" s="52"/>
      <c r="C495" s="53" t="s">
        <v>1005</v>
      </c>
      <c r="D495" s="54" t="s">
        <v>156</v>
      </c>
      <c r="E495" s="55">
        <v>20.239999999999998</v>
      </c>
      <c r="F495" s="55"/>
      <c r="G495" s="55">
        <v>20.239999999999998</v>
      </c>
      <c r="H495" s="33">
        <v>9</v>
      </c>
    </row>
    <row r="496" spans="1:8" s="33" customFormat="1" ht="25.5" x14ac:dyDescent="0.2">
      <c r="A496" s="52" t="s">
        <v>1006</v>
      </c>
      <c r="B496" s="52"/>
      <c r="C496" s="53" t="s">
        <v>1007</v>
      </c>
      <c r="D496" s="54" t="s">
        <v>156</v>
      </c>
      <c r="E496" s="55">
        <v>21.12</v>
      </c>
      <c r="F496" s="55"/>
      <c r="G496" s="55">
        <v>21.12</v>
      </c>
      <c r="H496" s="33">
        <v>9</v>
      </c>
    </row>
    <row r="497" spans="1:8" s="33" customFormat="1" ht="25.5" x14ac:dyDescent="0.2">
      <c r="A497" s="52" t="s">
        <v>1008</v>
      </c>
      <c r="B497" s="52"/>
      <c r="C497" s="53" t="s">
        <v>1009</v>
      </c>
      <c r="D497" s="54" t="s">
        <v>156</v>
      </c>
      <c r="E497" s="55">
        <v>27</v>
      </c>
      <c r="F497" s="55"/>
      <c r="G497" s="55">
        <v>27</v>
      </c>
      <c r="H497" s="33">
        <v>9</v>
      </c>
    </row>
    <row r="498" spans="1:8" s="33" customFormat="1" ht="25.5" x14ac:dyDescent="0.2">
      <c r="A498" s="52" t="s">
        <v>1010</v>
      </c>
      <c r="B498" s="52"/>
      <c r="C498" s="53" t="s">
        <v>1011</v>
      </c>
      <c r="D498" s="54" t="s">
        <v>156</v>
      </c>
      <c r="E498" s="55">
        <v>40.47</v>
      </c>
      <c r="F498" s="55"/>
      <c r="G498" s="55">
        <v>40.47</v>
      </c>
      <c r="H498" s="33">
        <v>9</v>
      </c>
    </row>
    <row r="499" spans="1:8" s="33" customFormat="1" ht="25.5" x14ac:dyDescent="0.2">
      <c r="A499" s="52" t="s">
        <v>1012</v>
      </c>
      <c r="B499" s="52"/>
      <c r="C499" s="53" t="s">
        <v>1013</v>
      </c>
      <c r="D499" s="54" t="s">
        <v>156</v>
      </c>
      <c r="E499" s="55">
        <v>53.95</v>
      </c>
      <c r="F499" s="55"/>
      <c r="G499" s="55">
        <v>53.95</v>
      </c>
      <c r="H499" s="33">
        <v>9</v>
      </c>
    </row>
    <row r="500" spans="1:8" s="33" customFormat="1" ht="25.5" x14ac:dyDescent="0.2">
      <c r="A500" s="52" t="s">
        <v>1014</v>
      </c>
      <c r="B500" s="52"/>
      <c r="C500" s="53" t="s">
        <v>1015</v>
      </c>
      <c r="D500" s="54" t="s">
        <v>972</v>
      </c>
      <c r="E500" s="55">
        <v>2.62</v>
      </c>
      <c r="F500" s="55"/>
      <c r="G500" s="55">
        <v>2.62</v>
      </c>
      <c r="H500" s="33">
        <v>9</v>
      </c>
    </row>
    <row r="501" spans="1:8" s="33" customFormat="1" x14ac:dyDescent="0.2">
      <c r="A501" s="52" t="s">
        <v>1016</v>
      </c>
      <c r="B501" s="52"/>
      <c r="C501" s="53" t="s">
        <v>1017</v>
      </c>
      <c r="D501" s="54"/>
      <c r="E501" s="55"/>
      <c r="F501" s="55"/>
      <c r="G501" s="55"/>
      <c r="H501" s="33">
        <v>2</v>
      </c>
    </row>
    <row r="502" spans="1:8" s="33" customFormat="1" x14ac:dyDescent="0.2">
      <c r="A502" s="52" t="s">
        <v>1018</v>
      </c>
      <c r="B502" s="52"/>
      <c r="C502" s="53" t="s">
        <v>1019</v>
      </c>
      <c r="D502" s="54"/>
      <c r="E502" s="55"/>
      <c r="F502" s="55"/>
      <c r="G502" s="55"/>
      <c r="H502" s="33">
        <v>5</v>
      </c>
    </row>
    <row r="503" spans="1:8" s="33" customFormat="1" x14ac:dyDescent="0.2">
      <c r="A503" s="52" t="s">
        <v>1020</v>
      </c>
      <c r="B503" s="52"/>
      <c r="C503" s="53" t="s">
        <v>1021</v>
      </c>
      <c r="D503" s="54" t="s">
        <v>156</v>
      </c>
      <c r="E503" s="55"/>
      <c r="F503" s="55">
        <v>42.18</v>
      </c>
      <c r="G503" s="55">
        <v>42.18</v>
      </c>
      <c r="H503" s="33">
        <v>9</v>
      </c>
    </row>
    <row r="504" spans="1:8" s="33" customFormat="1" x14ac:dyDescent="0.2">
      <c r="A504" s="52" t="s">
        <v>1022</v>
      </c>
      <c r="B504" s="52"/>
      <c r="C504" s="53" t="s">
        <v>1023</v>
      </c>
      <c r="D504" s="54" t="s">
        <v>156</v>
      </c>
      <c r="E504" s="55"/>
      <c r="F504" s="55">
        <v>52.63</v>
      </c>
      <c r="G504" s="55">
        <v>52.63</v>
      </c>
      <c r="H504" s="33">
        <v>9</v>
      </c>
    </row>
    <row r="505" spans="1:8" s="33" customFormat="1" x14ac:dyDescent="0.2">
      <c r="A505" s="52" t="s">
        <v>1024</v>
      </c>
      <c r="B505" s="52"/>
      <c r="C505" s="53" t="s">
        <v>1025</v>
      </c>
      <c r="D505" s="54"/>
      <c r="E505" s="55"/>
      <c r="F505" s="55"/>
      <c r="G505" s="55"/>
      <c r="H505" s="33">
        <v>5</v>
      </c>
    </row>
    <row r="506" spans="1:8" s="33" customFormat="1" ht="25.5" x14ac:dyDescent="0.2">
      <c r="A506" s="52" t="s">
        <v>1026</v>
      </c>
      <c r="B506" s="52"/>
      <c r="C506" s="53" t="s">
        <v>1027</v>
      </c>
      <c r="D506" s="54" t="s">
        <v>156</v>
      </c>
      <c r="E506" s="55"/>
      <c r="F506" s="55">
        <v>50.61</v>
      </c>
      <c r="G506" s="55">
        <v>50.61</v>
      </c>
      <c r="H506" s="33">
        <v>9</v>
      </c>
    </row>
    <row r="507" spans="1:8" s="33" customFormat="1" ht="25.5" x14ac:dyDescent="0.2">
      <c r="A507" s="52" t="s">
        <v>1028</v>
      </c>
      <c r="B507" s="52"/>
      <c r="C507" s="53" t="s">
        <v>1029</v>
      </c>
      <c r="D507" s="54" t="s">
        <v>156</v>
      </c>
      <c r="E507" s="55"/>
      <c r="F507" s="55">
        <v>65.459999999999994</v>
      </c>
      <c r="G507" s="55">
        <v>65.459999999999994</v>
      </c>
      <c r="H507" s="33">
        <v>9</v>
      </c>
    </row>
    <row r="508" spans="1:8" s="33" customFormat="1" x14ac:dyDescent="0.2">
      <c r="A508" s="52" t="s">
        <v>1030</v>
      </c>
      <c r="B508" s="52"/>
      <c r="C508" s="53" t="s">
        <v>1031</v>
      </c>
      <c r="D508" s="54"/>
      <c r="E508" s="55"/>
      <c r="F508" s="55"/>
      <c r="G508" s="55"/>
      <c r="H508" s="33">
        <v>5</v>
      </c>
    </row>
    <row r="509" spans="1:8" s="33" customFormat="1" x14ac:dyDescent="0.2">
      <c r="A509" s="52" t="s">
        <v>1032</v>
      </c>
      <c r="B509" s="52"/>
      <c r="C509" s="53" t="s">
        <v>1033</v>
      </c>
      <c r="D509" s="54" t="s">
        <v>156</v>
      </c>
      <c r="E509" s="55"/>
      <c r="F509" s="55">
        <v>7.25</v>
      </c>
      <c r="G509" s="55">
        <v>7.25</v>
      </c>
      <c r="H509" s="33">
        <v>9</v>
      </c>
    </row>
    <row r="510" spans="1:8" s="33" customFormat="1" x14ac:dyDescent="0.2">
      <c r="A510" s="52" t="s">
        <v>1034</v>
      </c>
      <c r="B510" s="52"/>
      <c r="C510" s="53" t="s">
        <v>1035</v>
      </c>
      <c r="D510" s="54" t="s">
        <v>156</v>
      </c>
      <c r="E510" s="55"/>
      <c r="F510" s="55">
        <v>15.74</v>
      </c>
      <c r="G510" s="55">
        <v>15.74</v>
      </c>
      <c r="H510" s="33">
        <v>9</v>
      </c>
    </row>
    <row r="511" spans="1:8" s="33" customFormat="1" x14ac:dyDescent="0.2">
      <c r="A511" s="52" t="s">
        <v>1036</v>
      </c>
      <c r="B511" s="52"/>
      <c r="C511" s="53" t="s">
        <v>1037</v>
      </c>
      <c r="D511" s="54" t="s">
        <v>156</v>
      </c>
      <c r="E511" s="55">
        <v>18.18</v>
      </c>
      <c r="F511" s="55">
        <v>56.68</v>
      </c>
      <c r="G511" s="55">
        <v>74.86</v>
      </c>
      <c r="H511" s="33">
        <v>9</v>
      </c>
    </row>
    <row r="512" spans="1:8" s="33" customFormat="1" x14ac:dyDescent="0.2">
      <c r="A512" s="52" t="s">
        <v>1038</v>
      </c>
      <c r="B512" s="52"/>
      <c r="C512" s="53" t="s">
        <v>1039</v>
      </c>
      <c r="D512" s="54"/>
      <c r="E512" s="55"/>
      <c r="F512" s="55"/>
      <c r="G512" s="55"/>
      <c r="H512" s="33">
        <v>5</v>
      </c>
    </row>
    <row r="513" spans="1:8" s="33" customFormat="1" x14ac:dyDescent="0.2">
      <c r="A513" s="52" t="s">
        <v>1040</v>
      </c>
      <c r="B513" s="52"/>
      <c r="C513" s="53" t="s">
        <v>1041</v>
      </c>
      <c r="D513" s="54" t="s">
        <v>156</v>
      </c>
      <c r="E513" s="55"/>
      <c r="F513" s="55">
        <v>52.11</v>
      </c>
      <c r="G513" s="55">
        <v>52.11</v>
      </c>
      <c r="H513" s="33">
        <v>9</v>
      </c>
    </row>
    <row r="514" spans="1:8" s="33" customFormat="1" x14ac:dyDescent="0.2">
      <c r="A514" s="52" t="s">
        <v>1042</v>
      </c>
      <c r="B514" s="52"/>
      <c r="C514" s="53" t="s">
        <v>1043</v>
      </c>
      <c r="D514" s="54"/>
      <c r="E514" s="55"/>
      <c r="F514" s="55"/>
      <c r="G514" s="55"/>
      <c r="H514" s="33">
        <v>5</v>
      </c>
    </row>
    <row r="515" spans="1:8" s="33" customFormat="1" x14ac:dyDescent="0.2">
      <c r="A515" s="52" t="s">
        <v>1044</v>
      </c>
      <c r="B515" s="52"/>
      <c r="C515" s="53" t="s">
        <v>1045</v>
      </c>
      <c r="D515" s="54" t="s">
        <v>156</v>
      </c>
      <c r="E515" s="55"/>
      <c r="F515" s="55">
        <v>10.119999999999999</v>
      </c>
      <c r="G515" s="55">
        <v>10.119999999999999</v>
      </c>
      <c r="H515" s="33">
        <v>9</v>
      </c>
    </row>
    <row r="516" spans="1:8" s="33" customFormat="1" x14ac:dyDescent="0.2">
      <c r="A516" s="52" t="s">
        <v>1046</v>
      </c>
      <c r="B516" s="52"/>
      <c r="C516" s="53" t="s">
        <v>1047</v>
      </c>
      <c r="D516" s="54"/>
      <c r="E516" s="55"/>
      <c r="F516" s="55"/>
      <c r="G516" s="55"/>
      <c r="H516" s="33">
        <v>2</v>
      </c>
    </row>
    <row r="517" spans="1:8" s="33" customFormat="1" ht="25.5" x14ac:dyDescent="0.2">
      <c r="A517" s="52" t="s">
        <v>1048</v>
      </c>
      <c r="B517" s="52"/>
      <c r="C517" s="53" t="s">
        <v>1049</v>
      </c>
      <c r="D517" s="54"/>
      <c r="E517" s="55"/>
      <c r="F517" s="55"/>
      <c r="G517" s="55"/>
      <c r="H517" s="33">
        <v>5</v>
      </c>
    </row>
    <row r="518" spans="1:8" s="33" customFormat="1" ht="25.5" x14ac:dyDescent="0.2">
      <c r="A518" s="52" t="s">
        <v>1050</v>
      </c>
      <c r="B518" s="52"/>
      <c r="C518" s="53" t="s">
        <v>1051</v>
      </c>
      <c r="D518" s="54" t="s">
        <v>156</v>
      </c>
      <c r="E518" s="55">
        <v>16.5</v>
      </c>
      <c r="F518" s="55">
        <v>0.24</v>
      </c>
      <c r="G518" s="55">
        <v>16.739999999999998</v>
      </c>
      <c r="H518" s="33">
        <v>9</v>
      </c>
    </row>
    <row r="519" spans="1:8" s="33" customFormat="1" ht="25.5" x14ac:dyDescent="0.2">
      <c r="A519" s="52" t="s">
        <v>1052</v>
      </c>
      <c r="B519" s="52"/>
      <c r="C519" s="53" t="s">
        <v>1053</v>
      </c>
      <c r="D519" s="54" t="s">
        <v>156</v>
      </c>
      <c r="E519" s="55">
        <v>16.93</v>
      </c>
      <c r="F519" s="55">
        <v>0.24</v>
      </c>
      <c r="G519" s="55">
        <v>17.170000000000002</v>
      </c>
      <c r="H519" s="33">
        <v>9</v>
      </c>
    </row>
    <row r="520" spans="1:8" s="33" customFormat="1" ht="25.5" x14ac:dyDescent="0.2">
      <c r="A520" s="52" t="s">
        <v>1054</v>
      </c>
      <c r="B520" s="52"/>
      <c r="C520" s="53" t="s">
        <v>1055</v>
      </c>
      <c r="D520" s="54" t="s">
        <v>156</v>
      </c>
      <c r="E520" s="55">
        <v>27.56</v>
      </c>
      <c r="F520" s="55">
        <v>0.79</v>
      </c>
      <c r="G520" s="55">
        <v>28.35</v>
      </c>
      <c r="H520" s="33">
        <v>9</v>
      </c>
    </row>
    <row r="521" spans="1:8" s="33" customFormat="1" x14ac:dyDescent="0.2">
      <c r="A521" s="52" t="s">
        <v>1056</v>
      </c>
      <c r="B521" s="52"/>
      <c r="C521" s="53" t="s">
        <v>1057</v>
      </c>
      <c r="D521" s="54" t="s">
        <v>156</v>
      </c>
      <c r="E521" s="55">
        <v>15.24</v>
      </c>
      <c r="F521" s="55"/>
      <c r="G521" s="55">
        <v>15.24</v>
      </c>
      <c r="H521" s="33">
        <v>9</v>
      </c>
    </row>
    <row r="522" spans="1:8" s="33" customFormat="1" x14ac:dyDescent="0.2">
      <c r="A522" s="52" t="s">
        <v>1058</v>
      </c>
      <c r="B522" s="52"/>
      <c r="C522" s="53" t="s">
        <v>1059</v>
      </c>
      <c r="D522" s="54"/>
      <c r="E522" s="55"/>
      <c r="F522" s="55"/>
      <c r="G522" s="55"/>
      <c r="H522" s="33">
        <v>5</v>
      </c>
    </row>
    <row r="523" spans="1:8" s="33" customFormat="1" ht="25.5" x14ac:dyDescent="0.2">
      <c r="A523" s="52" t="s">
        <v>1060</v>
      </c>
      <c r="B523" s="52"/>
      <c r="C523" s="53" t="s">
        <v>1061</v>
      </c>
      <c r="D523" s="54" t="s">
        <v>156</v>
      </c>
      <c r="E523" s="55">
        <v>10.19</v>
      </c>
      <c r="F523" s="55">
        <v>1.0900000000000001</v>
      </c>
      <c r="G523" s="55">
        <v>11.28</v>
      </c>
      <c r="H523" s="33">
        <v>9</v>
      </c>
    </row>
    <row r="524" spans="1:8" s="33" customFormat="1" ht="25.5" x14ac:dyDescent="0.2">
      <c r="A524" s="52" t="s">
        <v>1062</v>
      </c>
      <c r="B524" s="52"/>
      <c r="C524" s="53" t="s">
        <v>1063</v>
      </c>
      <c r="D524" s="54" t="s">
        <v>156</v>
      </c>
      <c r="E524" s="55">
        <v>11.49</v>
      </c>
      <c r="F524" s="55">
        <v>1.22</v>
      </c>
      <c r="G524" s="55">
        <v>12.71</v>
      </c>
      <c r="H524" s="33">
        <v>9</v>
      </c>
    </row>
    <row r="525" spans="1:8" s="33" customFormat="1" ht="25.5" x14ac:dyDescent="0.2">
      <c r="A525" s="52" t="s">
        <v>1064</v>
      </c>
      <c r="B525" s="52"/>
      <c r="C525" s="53" t="s">
        <v>1065</v>
      </c>
      <c r="D525" s="54" t="s">
        <v>156</v>
      </c>
      <c r="E525" s="55">
        <v>20.83</v>
      </c>
      <c r="F525" s="55">
        <v>0.7</v>
      </c>
      <c r="G525" s="55">
        <v>21.53</v>
      </c>
      <c r="H525" s="33">
        <v>9</v>
      </c>
    </row>
    <row r="526" spans="1:8" s="33" customFormat="1" ht="25.5" x14ac:dyDescent="0.2">
      <c r="A526" s="52" t="s">
        <v>1066</v>
      </c>
      <c r="B526" s="52"/>
      <c r="C526" s="53" t="s">
        <v>1067</v>
      </c>
      <c r="D526" s="54" t="s">
        <v>156</v>
      </c>
      <c r="E526" s="55">
        <v>22.05</v>
      </c>
      <c r="F526" s="55">
        <v>0.67</v>
      </c>
      <c r="G526" s="55">
        <v>22.72</v>
      </c>
      <c r="H526" s="33">
        <v>9</v>
      </c>
    </row>
    <row r="527" spans="1:8" s="33" customFormat="1" x14ac:dyDescent="0.2">
      <c r="A527" s="52" t="s">
        <v>1068</v>
      </c>
      <c r="B527" s="52"/>
      <c r="C527" s="53" t="s">
        <v>1069</v>
      </c>
      <c r="D527" s="54"/>
      <c r="E527" s="55"/>
      <c r="F527" s="55"/>
      <c r="G527" s="55"/>
      <c r="H527" s="33">
        <v>5</v>
      </c>
    </row>
    <row r="528" spans="1:8" s="33" customFormat="1" x14ac:dyDescent="0.2">
      <c r="A528" s="52" t="s">
        <v>1070</v>
      </c>
      <c r="B528" s="52"/>
      <c r="C528" s="53" t="s">
        <v>1071</v>
      </c>
      <c r="D528" s="54" t="s">
        <v>156</v>
      </c>
      <c r="E528" s="55">
        <v>39.39</v>
      </c>
      <c r="F528" s="55">
        <v>1.57</v>
      </c>
      <c r="G528" s="55">
        <v>40.96</v>
      </c>
      <c r="H528" s="33">
        <v>9</v>
      </c>
    </row>
    <row r="529" spans="1:8" s="33" customFormat="1" x14ac:dyDescent="0.2">
      <c r="A529" s="52" t="s">
        <v>1072</v>
      </c>
      <c r="B529" s="52"/>
      <c r="C529" s="53" t="s">
        <v>1073</v>
      </c>
      <c r="D529" s="54" t="s">
        <v>156</v>
      </c>
      <c r="E529" s="55">
        <v>33.64</v>
      </c>
      <c r="F529" s="55">
        <v>1.27</v>
      </c>
      <c r="G529" s="55">
        <v>34.909999999999997</v>
      </c>
      <c r="H529" s="33">
        <v>9</v>
      </c>
    </row>
    <row r="530" spans="1:8" s="33" customFormat="1" x14ac:dyDescent="0.2">
      <c r="A530" s="52" t="s">
        <v>1074</v>
      </c>
      <c r="B530" s="52"/>
      <c r="C530" s="53" t="s">
        <v>1075</v>
      </c>
      <c r="D530" s="54"/>
      <c r="E530" s="55"/>
      <c r="F530" s="55"/>
      <c r="G530" s="55"/>
      <c r="H530" s="33">
        <v>5</v>
      </c>
    </row>
    <row r="531" spans="1:8" s="33" customFormat="1" ht="25.5" x14ac:dyDescent="0.2">
      <c r="A531" s="52" t="s">
        <v>1076</v>
      </c>
      <c r="B531" s="52"/>
      <c r="C531" s="53" t="s">
        <v>1077</v>
      </c>
      <c r="D531" s="54" t="s">
        <v>156</v>
      </c>
      <c r="E531" s="55">
        <v>270.61</v>
      </c>
      <c r="F531" s="55"/>
      <c r="G531" s="55">
        <v>270.61</v>
      </c>
      <c r="H531" s="33">
        <v>9</v>
      </c>
    </row>
    <row r="532" spans="1:8" s="33" customFormat="1" x14ac:dyDescent="0.2">
      <c r="A532" s="52" t="s">
        <v>1078</v>
      </c>
      <c r="B532" s="52"/>
      <c r="C532" s="53" t="s">
        <v>1079</v>
      </c>
      <c r="D532" s="54"/>
      <c r="E532" s="55"/>
      <c r="F532" s="55"/>
      <c r="G532" s="55"/>
      <c r="H532" s="33">
        <v>5</v>
      </c>
    </row>
    <row r="533" spans="1:8" s="33" customFormat="1" ht="25.5" x14ac:dyDescent="0.2">
      <c r="A533" s="52" t="s">
        <v>1080</v>
      </c>
      <c r="B533" s="52"/>
      <c r="C533" s="53" t="s">
        <v>1081</v>
      </c>
      <c r="D533" s="54" t="s">
        <v>156</v>
      </c>
      <c r="E533" s="55">
        <v>6.85</v>
      </c>
      <c r="F533" s="55">
        <v>0.1</v>
      </c>
      <c r="G533" s="55">
        <v>6.95</v>
      </c>
      <c r="H533" s="33">
        <v>9</v>
      </c>
    </row>
    <row r="534" spans="1:8" s="33" customFormat="1" x14ac:dyDescent="0.2">
      <c r="A534" s="52" t="s">
        <v>1082</v>
      </c>
      <c r="B534" s="52"/>
      <c r="C534" s="53" t="s">
        <v>1083</v>
      </c>
      <c r="D534" s="54"/>
      <c r="E534" s="55"/>
      <c r="F534" s="55"/>
      <c r="G534" s="55"/>
      <c r="H534" s="33">
        <v>5</v>
      </c>
    </row>
    <row r="535" spans="1:8" s="33" customFormat="1" ht="25.5" x14ac:dyDescent="0.2">
      <c r="A535" s="57" t="s">
        <v>1084</v>
      </c>
      <c r="B535" s="52"/>
      <c r="C535" s="53" t="s">
        <v>1085</v>
      </c>
      <c r="D535" s="54" t="s">
        <v>156</v>
      </c>
      <c r="E535" s="55">
        <v>3.92</v>
      </c>
      <c r="F535" s="55">
        <v>2.35</v>
      </c>
      <c r="G535" s="55">
        <v>6.27</v>
      </c>
      <c r="H535" s="33">
        <v>9</v>
      </c>
    </row>
    <row r="536" spans="1:8" s="33" customFormat="1" ht="25.5" x14ac:dyDescent="0.2">
      <c r="A536" s="52" t="s">
        <v>1086</v>
      </c>
      <c r="B536" s="52"/>
      <c r="C536" s="53" t="s">
        <v>1087</v>
      </c>
      <c r="D536" s="54" t="s">
        <v>156</v>
      </c>
      <c r="E536" s="55">
        <v>21.72</v>
      </c>
      <c r="F536" s="55">
        <v>2.16</v>
      </c>
      <c r="G536" s="55">
        <v>23.88</v>
      </c>
      <c r="H536" s="33">
        <v>9</v>
      </c>
    </row>
    <row r="537" spans="1:8" s="33" customFormat="1" x14ac:dyDescent="0.2">
      <c r="A537" s="52" t="s">
        <v>1088</v>
      </c>
      <c r="B537" s="52"/>
      <c r="C537" s="53" t="s">
        <v>1089</v>
      </c>
      <c r="D537" s="54"/>
      <c r="E537" s="55"/>
      <c r="F537" s="55"/>
      <c r="G537" s="55"/>
      <c r="H537" s="33">
        <v>5</v>
      </c>
    </row>
    <row r="538" spans="1:8" s="33" customFormat="1" ht="25.5" x14ac:dyDescent="0.2">
      <c r="A538" s="52" t="s">
        <v>1090</v>
      </c>
      <c r="B538" s="52"/>
      <c r="C538" s="53" t="s">
        <v>1091</v>
      </c>
      <c r="D538" s="54" t="s">
        <v>156</v>
      </c>
      <c r="E538" s="55">
        <v>18.53</v>
      </c>
      <c r="F538" s="55">
        <v>0.36</v>
      </c>
      <c r="G538" s="55">
        <v>18.89</v>
      </c>
      <c r="H538" s="33">
        <v>9</v>
      </c>
    </row>
    <row r="539" spans="1:8" s="33" customFormat="1" ht="25.5" x14ac:dyDescent="0.2">
      <c r="A539" s="52" t="s">
        <v>1092</v>
      </c>
      <c r="B539" s="52"/>
      <c r="C539" s="53" t="s">
        <v>1093</v>
      </c>
      <c r="D539" s="54" t="s">
        <v>156</v>
      </c>
      <c r="E539" s="55">
        <v>13.19</v>
      </c>
      <c r="F539" s="55">
        <v>0.25</v>
      </c>
      <c r="G539" s="55">
        <v>13.44</v>
      </c>
      <c r="H539" s="33">
        <v>9</v>
      </c>
    </row>
    <row r="540" spans="1:8" s="33" customFormat="1" ht="25.5" x14ac:dyDescent="0.2">
      <c r="A540" s="52" t="s">
        <v>1094</v>
      </c>
      <c r="B540" s="52"/>
      <c r="C540" s="53" t="s">
        <v>1095</v>
      </c>
      <c r="D540" s="54" t="s">
        <v>156</v>
      </c>
      <c r="E540" s="55">
        <v>13.39</v>
      </c>
      <c r="F540" s="55">
        <v>0.11</v>
      </c>
      <c r="G540" s="55">
        <v>13.5</v>
      </c>
      <c r="H540" s="33">
        <v>9</v>
      </c>
    </row>
    <row r="541" spans="1:8" s="33" customFormat="1" ht="25.5" x14ac:dyDescent="0.2">
      <c r="A541" s="52" t="s">
        <v>1096</v>
      </c>
      <c r="B541" s="52"/>
      <c r="C541" s="53" t="s">
        <v>1097</v>
      </c>
      <c r="D541" s="54" t="s">
        <v>156</v>
      </c>
      <c r="E541" s="55">
        <v>21.23</v>
      </c>
      <c r="F541" s="55">
        <v>0.34</v>
      </c>
      <c r="G541" s="55">
        <v>21.57</v>
      </c>
      <c r="H541" s="33">
        <v>9</v>
      </c>
    </row>
    <row r="542" spans="1:8" s="33" customFormat="1" x14ac:dyDescent="0.2">
      <c r="A542" s="52" t="s">
        <v>1098</v>
      </c>
      <c r="B542" s="52"/>
      <c r="C542" s="53" t="s">
        <v>1099</v>
      </c>
      <c r="D542" s="54"/>
      <c r="E542" s="55"/>
      <c r="F542" s="55"/>
      <c r="G542" s="55"/>
      <c r="H542" s="33">
        <v>2</v>
      </c>
    </row>
    <row r="543" spans="1:8" s="33" customFormat="1" x14ac:dyDescent="0.2">
      <c r="A543" s="52" t="s">
        <v>1100</v>
      </c>
      <c r="B543" s="52"/>
      <c r="C543" s="53" t="s">
        <v>1101</v>
      </c>
      <c r="D543" s="54"/>
      <c r="E543" s="55"/>
      <c r="F543" s="55"/>
      <c r="G543" s="55"/>
      <c r="H543" s="33">
        <v>5</v>
      </c>
    </row>
    <row r="544" spans="1:8" s="33" customFormat="1" x14ac:dyDescent="0.2">
      <c r="A544" s="52" t="s">
        <v>1102</v>
      </c>
      <c r="B544" s="52"/>
      <c r="C544" s="53" t="s">
        <v>1103</v>
      </c>
      <c r="D544" s="54" t="s">
        <v>73</v>
      </c>
      <c r="E544" s="55">
        <v>38.4</v>
      </c>
      <c r="F544" s="55">
        <v>49.74</v>
      </c>
      <c r="G544" s="55">
        <v>88.14</v>
      </c>
      <c r="H544" s="33">
        <v>9</v>
      </c>
    </row>
    <row r="545" spans="1:8" s="33" customFormat="1" x14ac:dyDescent="0.2">
      <c r="A545" s="52" t="s">
        <v>1104</v>
      </c>
      <c r="B545" s="52"/>
      <c r="C545" s="53" t="s">
        <v>1105</v>
      </c>
      <c r="D545" s="54" t="s">
        <v>73</v>
      </c>
      <c r="E545" s="55">
        <v>20.04</v>
      </c>
      <c r="F545" s="55">
        <v>29.92</v>
      </c>
      <c r="G545" s="55">
        <v>49.96</v>
      </c>
      <c r="H545" s="33">
        <v>9</v>
      </c>
    </row>
    <row r="546" spans="1:8" s="33" customFormat="1" x14ac:dyDescent="0.2">
      <c r="A546" s="52" t="s">
        <v>1106</v>
      </c>
      <c r="B546" s="52"/>
      <c r="C546" s="53" t="s">
        <v>1107</v>
      </c>
      <c r="D546" s="54" t="s">
        <v>73</v>
      </c>
      <c r="E546" s="55">
        <v>13.69</v>
      </c>
      <c r="F546" s="55">
        <v>7.24</v>
      </c>
      <c r="G546" s="55">
        <v>20.93</v>
      </c>
      <c r="H546" s="33">
        <v>9</v>
      </c>
    </row>
    <row r="547" spans="1:8" s="33" customFormat="1" x14ac:dyDescent="0.2">
      <c r="A547" s="52" t="s">
        <v>1108</v>
      </c>
      <c r="B547" s="52"/>
      <c r="C547" s="53" t="s">
        <v>1109</v>
      </c>
      <c r="D547" s="54" t="s">
        <v>73</v>
      </c>
      <c r="E547" s="55">
        <v>50.1</v>
      </c>
      <c r="F547" s="55">
        <v>57.89</v>
      </c>
      <c r="G547" s="55">
        <v>107.99</v>
      </c>
      <c r="H547" s="33">
        <v>9</v>
      </c>
    </row>
    <row r="548" spans="1:8" s="33" customFormat="1" ht="25.5" x14ac:dyDescent="0.2">
      <c r="A548" s="52" t="s">
        <v>1110</v>
      </c>
      <c r="B548" s="52"/>
      <c r="C548" s="53" t="s">
        <v>1111</v>
      </c>
      <c r="D548" s="54" t="s">
        <v>73</v>
      </c>
      <c r="E548" s="55">
        <v>301.52</v>
      </c>
      <c r="F548" s="55"/>
      <c r="G548" s="55">
        <v>301.52</v>
      </c>
      <c r="H548" s="33">
        <v>9</v>
      </c>
    </row>
    <row r="549" spans="1:8" s="33" customFormat="1" ht="25.5" x14ac:dyDescent="0.2">
      <c r="A549" s="52" t="s">
        <v>1112</v>
      </c>
      <c r="B549" s="52"/>
      <c r="C549" s="53" t="s">
        <v>1113</v>
      </c>
      <c r="D549" s="54" t="s">
        <v>73</v>
      </c>
      <c r="E549" s="55">
        <v>316.95</v>
      </c>
      <c r="F549" s="55"/>
      <c r="G549" s="55">
        <v>316.95</v>
      </c>
      <c r="H549" s="33">
        <v>9</v>
      </c>
    </row>
    <row r="550" spans="1:8" s="33" customFormat="1" ht="25.5" x14ac:dyDescent="0.2">
      <c r="A550" s="52" t="s">
        <v>1114</v>
      </c>
      <c r="B550" s="52"/>
      <c r="C550" s="53" t="s">
        <v>1115</v>
      </c>
      <c r="D550" s="54" t="s">
        <v>73</v>
      </c>
      <c r="E550" s="55">
        <v>341.2</v>
      </c>
      <c r="F550" s="55"/>
      <c r="G550" s="55">
        <v>341.2</v>
      </c>
      <c r="H550" s="33">
        <v>9</v>
      </c>
    </row>
    <row r="551" spans="1:8" s="33" customFormat="1" x14ac:dyDescent="0.2">
      <c r="A551" s="52" t="s">
        <v>1116</v>
      </c>
      <c r="B551" s="52"/>
      <c r="C551" s="53" t="s">
        <v>1117</v>
      </c>
      <c r="D551" s="54"/>
      <c r="E551" s="55"/>
      <c r="F551" s="55"/>
      <c r="G551" s="55"/>
      <c r="H551" s="33">
        <v>5</v>
      </c>
    </row>
    <row r="552" spans="1:8" s="33" customFormat="1" x14ac:dyDescent="0.2">
      <c r="A552" s="52" t="s">
        <v>1118</v>
      </c>
      <c r="B552" s="52"/>
      <c r="C552" s="53" t="s">
        <v>1119</v>
      </c>
      <c r="D552" s="54" t="s">
        <v>156</v>
      </c>
      <c r="E552" s="55">
        <v>20.59</v>
      </c>
      <c r="F552" s="55">
        <v>27.14</v>
      </c>
      <c r="G552" s="55">
        <v>47.73</v>
      </c>
      <c r="H552" s="33">
        <v>9</v>
      </c>
    </row>
    <row r="553" spans="1:8" s="33" customFormat="1" x14ac:dyDescent="0.2">
      <c r="A553" s="52" t="s">
        <v>1120</v>
      </c>
      <c r="B553" s="52"/>
      <c r="C553" s="53" t="s">
        <v>1121</v>
      </c>
      <c r="D553" s="54" t="s">
        <v>592</v>
      </c>
      <c r="E553" s="55">
        <v>10.039999999999999</v>
      </c>
      <c r="F553" s="55">
        <v>1.87</v>
      </c>
      <c r="G553" s="55">
        <v>11.91</v>
      </c>
      <c r="H553" s="33">
        <v>9</v>
      </c>
    </row>
    <row r="554" spans="1:8" s="33" customFormat="1" x14ac:dyDescent="0.2">
      <c r="A554" s="52" t="s">
        <v>1122</v>
      </c>
      <c r="B554" s="52"/>
      <c r="C554" s="53" t="s">
        <v>1123</v>
      </c>
      <c r="D554" s="54" t="s">
        <v>1124</v>
      </c>
      <c r="E554" s="55">
        <v>6.86</v>
      </c>
      <c r="F554" s="55">
        <v>1.69</v>
      </c>
      <c r="G554" s="55">
        <v>8.5500000000000007</v>
      </c>
      <c r="H554" s="33">
        <v>9</v>
      </c>
    </row>
    <row r="555" spans="1:8" s="33" customFormat="1" x14ac:dyDescent="0.2">
      <c r="A555" s="52" t="s">
        <v>1125</v>
      </c>
      <c r="B555" s="52"/>
      <c r="C555" s="53" t="s">
        <v>1126</v>
      </c>
      <c r="D555" s="54" t="s">
        <v>156</v>
      </c>
      <c r="E555" s="55"/>
      <c r="F555" s="55">
        <v>12.84</v>
      </c>
      <c r="G555" s="55">
        <v>12.84</v>
      </c>
      <c r="H555" s="33">
        <v>9</v>
      </c>
    </row>
    <row r="556" spans="1:8" s="33" customFormat="1" x14ac:dyDescent="0.2">
      <c r="A556" s="52" t="s">
        <v>1127</v>
      </c>
      <c r="B556" s="52"/>
      <c r="C556" s="53" t="s">
        <v>1128</v>
      </c>
      <c r="D556" s="54"/>
      <c r="E556" s="55"/>
      <c r="F556" s="55"/>
      <c r="G556" s="55"/>
      <c r="H556" s="33">
        <v>5</v>
      </c>
    </row>
    <row r="557" spans="1:8" s="33" customFormat="1" x14ac:dyDescent="0.2">
      <c r="A557" s="52" t="s">
        <v>1129</v>
      </c>
      <c r="B557" s="52"/>
      <c r="C557" s="53" t="s">
        <v>1130</v>
      </c>
      <c r="D557" s="54" t="s">
        <v>156</v>
      </c>
      <c r="E557" s="55"/>
      <c r="F557" s="55">
        <v>7.48</v>
      </c>
      <c r="G557" s="55">
        <v>7.48</v>
      </c>
      <c r="H557" s="33">
        <v>9</v>
      </c>
    </row>
    <row r="558" spans="1:8" s="33" customFormat="1" x14ac:dyDescent="0.2">
      <c r="A558" s="52" t="s">
        <v>1131</v>
      </c>
      <c r="B558" s="52"/>
      <c r="C558" s="53" t="s">
        <v>1132</v>
      </c>
      <c r="D558" s="54"/>
      <c r="E558" s="55"/>
      <c r="F558" s="55"/>
      <c r="G558" s="55"/>
      <c r="H558" s="33">
        <v>5</v>
      </c>
    </row>
    <row r="559" spans="1:8" s="33" customFormat="1" x14ac:dyDescent="0.2">
      <c r="A559" s="52" t="s">
        <v>1133</v>
      </c>
      <c r="B559" s="52"/>
      <c r="C559" s="53" t="s">
        <v>1134</v>
      </c>
      <c r="D559" s="54" t="s">
        <v>73</v>
      </c>
      <c r="E559" s="55">
        <v>28.35</v>
      </c>
      <c r="F559" s="55">
        <v>0.63</v>
      </c>
      <c r="G559" s="55">
        <v>28.98</v>
      </c>
      <c r="H559" s="33">
        <v>9</v>
      </c>
    </row>
    <row r="560" spans="1:8" s="33" customFormat="1" x14ac:dyDescent="0.2">
      <c r="A560" s="52" t="s">
        <v>1135</v>
      </c>
      <c r="B560" s="52"/>
      <c r="C560" s="53" t="s">
        <v>1136</v>
      </c>
      <c r="D560" s="54" t="s">
        <v>156</v>
      </c>
      <c r="E560" s="55">
        <v>120.07</v>
      </c>
      <c r="F560" s="55">
        <v>18.71</v>
      </c>
      <c r="G560" s="55">
        <v>138.78</v>
      </c>
      <c r="H560" s="33">
        <v>9</v>
      </c>
    </row>
    <row r="561" spans="1:8" s="33" customFormat="1" x14ac:dyDescent="0.2">
      <c r="A561" s="52" t="s">
        <v>1137</v>
      </c>
      <c r="B561" s="52"/>
      <c r="C561" s="53" t="s">
        <v>1138</v>
      </c>
      <c r="D561" s="54" t="s">
        <v>156</v>
      </c>
      <c r="E561" s="55">
        <v>153.76</v>
      </c>
      <c r="F561" s="55">
        <v>11.22</v>
      </c>
      <c r="G561" s="55">
        <v>164.98</v>
      </c>
      <c r="H561" s="33">
        <v>9</v>
      </c>
    </row>
    <row r="562" spans="1:8" s="33" customFormat="1" ht="25.5" x14ac:dyDescent="0.2">
      <c r="A562" s="52" t="s">
        <v>1139</v>
      </c>
      <c r="B562" s="52"/>
      <c r="C562" s="53" t="s">
        <v>1140</v>
      </c>
      <c r="D562" s="54" t="s">
        <v>73</v>
      </c>
      <c r="E562" s="55">
        <v>5.67</v>
      </c>
      <c r="F562" s="55">
        <v>11.22</v>
      </c>
      <c r="G562" s="55">
        <v>16.89</v>
      </c>
      <c r="H562" s="33">
        <v>9</v>
      </c>
    </row>
    <row r="563" spans="1:8" s="33" customFormat="1" ht="25.5" x14ac:dyDescent="0.2">
      <c r="A563" s="52" t="s">
        <v>1141</v>
      </c>
      <c r="B563" s="52"/>
      <c r="C563" s="53" t="s">
        <v>1142</v>
      </c>
      <c r="D563" s="54" t="s">
        <v>73</v>
      </c>
      <c r="E563" s="55">
        <v>8.36</v>
      </c>
      <c r="F563" s="55">
        <v>11.22</v>
      </c>
      <c r="G563" s="55">
        <v>19.579999999999998</v>
      </c>
      <c r="H563" s="33">
        <v>9</v>
      </c>
    </row>
    <row r="564" spans="1:8" s="33" customFormat="1" ht="25.5" x14ac:dyDescent="0.2">
      <c r="A564" s="52" t="s">
        <v>1143</v>
      </c>
      <c r="B564" s="52"/>
      <c r="C564" s="53" t="s">
        <v>1144</v>
      </c>
      <c r="D564" s="54" t="s">
        <v>73</v>
      </c>
      <c r="E564" s="55">
        <v>16.47</v>
      </c>
      <c r="F564" s="55">
        <v>11.22</v>
      </c>
      <c r="G564" s="55">
        <v>27.69</v>
      </c>
      <c r="H564" s="33">
        <v>9</v>
      </c>
    </row>
    <row r="565" spans="1:8" s="33" customFormat="1" x14ac:dyDescent="0.2">
      <c r="A565" s="52" t="s">
        <v>1145</v>
      </c>
      <c r="B565" s="52"/>
      <c r="C565" s="53" t="s">
        <v>1146</v>
      </c>
      <c r="D565" s="54"/>
      <c r="E565" s="55"/>
      <c r="F565" s="55"/>
      <c r="G565" s="55"/>
      <c r="H565" s="33">
        <v>5</v>
      </c>
    </row>
    <row r="566" spans="1:8" s="33" customFormat="1" x14ac:dyDescent="0.2">
      <c r="A566" s="52" t="s">
        <v>1147</v>
      </c>
      <c r="B566" s="52"/>
      <c r="C566" s="53" t="s">
        <v>1148</v>
      </c>
      <c r="D566" s="54" t="s">
        <v>131</v>
      </c>
      <c r="E566" s="55">
        <v>12.62</v>
      </c>
      <c r="F566" s="55">
        <v>13.09</v>
      </c>
      <c r="G566" s="55">
        <v>25.71</v>
      </c>
      <c r="H566" s="33">
        <v>9</v>
      </c>
    </row>
    <row r="567" spans="1:8" s="33" customFormat="1" x14ac:dyDescent="0.2">
      <c r="A567" s="52" t="s">
        <v>1149</v>
      </c>
      <c r="B567" s="52"/>
      <c r="C567" s="53" t="s">
        <v>1150</v>
      </c>
      <c r="D567" s="54" t="s">
        <v>131</v>
      </c>
      <c r="E567" s="55">
        <v>17.850000000000001</v>
      </c>
      <c r="F567" s="55">
        <v>14.96</v>
      </c>
      <c r="G567" s="55">
        <v>32.81</v>
      </c>
      <c r="H567" s="33">
        <v>9</v>
      </c>
    </row>
    <row r="568" spans="1:8" s="33" customFormat="1" x14ac:dyDescent="0.2">
      <c r="A568" s="52" t="s">
        <v>1151</v>
      </c>
      <c r="B568" s="52"/>
      <c r="C568" s="53" t="s">
        <v>1152</v>
      </c>
      <c r="D568" s="54" t="s">
        <v>131</v>
      </c>
      <c r="E568" s="55">
        <v>17.43</v>
      </c>
      <c r="F568" s="55">
        <v>18.71</v>
      </c>
      <c r="G568" s="55">
        <v>36.14</v>
      </c>
      <c r="H568" s="33">
        <v>9</v>
      </c>
    </row>
    <row r="569" spans="1:8" s="33" customFormat="1" x14ac:dyDescent="0.2">
      <c r="A569" s="52" t="s">
        <v>1153</v>
      </c>
      <c r="B569" s="52"/>
      <c r="C569" s="53" t="s">
        <v>1154</v>
      </c>
      <c r="D569" s="54"/>
      <c r="E569" s="55"/>
      <c r="F569" s="55"/>
      <c r="G569" s="55"/>
      <c r="H569" s="33">
        <v>5</v>
      </c>
    </row>
    <row r="570" spans="1:8" s="33" customFormat="1" ht="25.5" x14ac:dyDescent="0.2">
      <c r="A570" s="52" t="s">
        <v>1155</v>
      </c>
      <c r="B570" s="52"/>
      <c r="C570" s="53" t="s">
        <v>1156</v>
      </c>
      <c r="D570" s="54" t="s">
        <v>70</v>
      </c>
      <c r="E570" s="55">
        <v>12253.23</v>
      </c>
      <c r="F570" s="55"/>
      <c r="G570" s="55">
        <v>12253.23</v>
      </c>
      <c r="H570" s="33">
        <v>9</v>
      </c>
    </row>
    <row r="571" spans="1:8" s="33" customFormat="1" ht="38.25" x14ac:dyDescent="0.2">
      <c r="A571" s="52" t="s">
        <v>1157</v>
      </c>
      <c r="B571" s="52"/>
      <c r="C571" s="53" t="s">
        <v>1158</v>
      </c>
      <c r="D571" s="54" t="s">
        <v>1159</v>
      </c>
      <c r="E571" s="55">
        <v>700.86</v>
      </c>
      <c r="F571" s="55"/>
      <c r="G571" s="55">
        <v>700.86</v>
      </c>
      <c r="H571" s="33">
        <v>9</v>
      </c>
    </row>
    <row r="572" spans="1:8" s="33" customFormat="1" x14ac:dyDescent="0.2">
      <c r="A572" s="52" t="s">
        <v>1160</v>
      </c>
      <c r="B572" s="52"/>
      <c r="C572" s="53" t="s">
        <v>1161</v>
      </c>
      <c r="D572" s="54" t="s">
        <v>21</v>
      </c>
      <c r="E572" s="55">
        <v>397.73</v>
      </c>
      <c r="F572" s="55"/>
      <c r="G572" s="55">
        <v>397.73</v>
      </c>
      <c r="H572" s="33">
        <v>9</v>
      </c>
    </row>
    <row r="573" spans="1:8" s="33" customFormat="1" ht="25.5" x14ac:dyDescent="0.2">
      <c r="A573" s="52" t="s">
        <v>1162</v>
      </c>
      <c r="B573" s="52"/>
      <c r="C573" s="53" t="s">
        <v>1163</v>
      </c>
      <c r="D573" s="54" t="s">
        <v>1164</v>
      </c>
      <c r="E573" s="55">
        <v>2.86</v>
      </c>
      <c r="F573" s="55">
        <v>3.37</v>
      </c>
      <c r="G573" s="55">
        <v>6.23</v>
      </c>
      <c r="H573" s="33">
        <v>9</v>
      </c>
    </row>
    <row r="574" spans="1:8" s="33" customFormat="1" x14ac:dyDescent="0.2">
      <c r="A574" s="52" t="s">
        <v>1165</v>
      </c>
      <c r="B574" s="52"/>
      <c r="C574" s="53" t="s">
        <v>1166</v>
      </c>
      <c r="D574" s="54"/>
      <c r="E574" s="55"/>
      <c r="F574" s="55"/>
      <c r="G574" s="55"/>
      <c r="H574" s="33">
        <v>5</v>
      </c>
    </row>
    <row r="575" spans="1:8" s="33" customFormat="1" x14ac:dyDescent="0.2">
      <c r="A575" s="52" t="s">
        <v>1167</v>
      </c>
      <c r="B575" s="52"/>
      <c r="C575" s="53" t="s">
        <v>1168</v>
      </c>
      <c r="D575" s="54" t="s">
        <v>156</v>
      </c>
      <c r="E575" s="55">
        <v>135.81</v>
      </c>
      <c r="F575" s="55">
        <v>112.2</v>
      </c>
      <c r="G575" s="55">
        <v>248.01</v>
      </c>
      <c r="H575" s="33">
        <v>9</v>
      </c>
    </row>
    <row r="576" spans="1:8" s="33" customFormat="1" x14ac:dyDescent="0.2">
      <c r="A576" s="52" t="s">
        <v>1169</v>
      </c>
      <c r="B576" s="52"/>
      <c r="C576" s="53" t="s">
        <v>1170</v>
      </c>
      <c r="D576" s="54" t="s">
        <v>156</v>
      </c>
      <c r="E576" s="55">
        <v>267.38</v>
      </c>
      <c r="F576" s="55">
        <v>217.08</v>
      </c>
      <c r="G576" s="55">
        <v>484.46</v>
      </c>
      <c r="H576" s="33">
        <v>9</v>
      </c>
    </row>
    <row r="577" spans="1:8" s="33" customFormat="1" ht="38.25" x14ac:dyDescent="0.2">
      <c r="A577" s="52" t="s">
        <v>1171</v>
      </c>
      <c r="B577" s="52"/>
      <c r="C577" s="53" t="s">
        <v>1172</v>
      </c>
      <c r="D577" s="54" t="s">
        <v>156</v>
      </c>
      <c r="E577" s="55">
        <v>786.57</v>
      </c>
      <c r="F577" s="55">
        <v>100.94</v>
      </c>
      <c r="G577" s="55">
        <v>887.51</v>
      </c>
      <c r="H577" s="33">
        <v>9</v>
      </c>
    </row>
    <row r="578" spans="1:8" s="33" customFormat="1" ht="38.25" x14ac:dyDescent="0.2">
      <c r="A578" s="52" t="s">
        <v>1173</v>
      </c>
      <c r="B578" s="52"/>
      <c r="C578" s="53" t="s">
        <v>1174</v>
      </c>
      <c r="D578" s="54" t="s">
        <v>156</v>
      </c>
      <c r="E578" s="55">
        <v>597.32000000000005</v>
      </c>
      <c r="F578" s="55">
        <v>123.97</v>
      </c>
      <c r="G578" s="55">
        <v>721.29</v>
      </c>
      <c r="H578" s="33">
        <v>9</v>
      </c>
    </row>
    <row r="579" spans="1:8" s="33" customFormat="1" x14ac:dyDescent="0.2">
      <c r="A579" s="52" t="s">
        <v>1175</v>
      </c>
      <c r="B579" s="52"/>
      <c r="C579" s="53" t="s">
        <v>1176</v>
      </c>
      <c r="D579" s="54"/>
      <c r="E579" s="55"/>
      <c r="F579" s="55"/>
      <c r="G579" s="55"/>
      <c r="H579" s="33">
        <v>2</v>
      </c>
    </row>
    <row r="580" spans="1:8" s="33" customFormat="1" x14ac:dyDescent="0.2">
      <c r="A580" s="52" t="s">
        <v>1177</v>
      </c>
      <c r="B580" s="52"/>
      <c r="C580" s="53" t="s">
        <v>1178</v>
      </c>
      <c r="D580" s="54"/>
      <c r="E580" s="55"/>
      <c r="F580" s="55"/>
      <c r="G580" s="55"/>
      <c r="H580" s="33">
        <v>5</v>
      </c>
    </row>
    <row r="581" spans="1:8" s="33" customFormat="1" x14ac:dyDescent="0.2">
      <c r="A581" s="52" t="s">
        <v>1179</v>
      </c>
      <c r="B581" s="52"/>
      <c r="C581" s="53" t="s">
        <v>1180</v>
      </c>
      <c r="D581" s="54" t="s">
        <v>73</v>
      </c>
      <c r="E581" s="55">
        <v>43.88</v>
      </c>
      <c r="F581" s="55">
        <v>48.62</v>
      </c>
      <c r="G581" s="55">
        <v>92.5</v>
      </c>
      <c r="H581" s="33">
        <v>9</v>
      </c>
    </row>
    <row r="582" spans="1:8" s="33" customFormat="1" x14ac:dyDescent="0.2">
      <c r="A582" s="52" t="s">
        <v>1181</v>
      </c>
      <c r="B582" s="52"/>
      <c r="C582" s="53" t="s">
        <v>1182</v>
      </c>
      <c r="D582" s="54" t="s">
        <v>73</v>
      </c>
      <c r="E582" s="55">
        <v>181.89</v>
      </c>
      <c r="F582" s="55">
        <v>56.11</v>
      </c>
      <c r="G582" s="55">
        <v>238</v>
      </c>
      <c r="H582" s="33">
        <v>9</v>
      </c>
    </row>
    <row r="583" spans="1:8" s="33" customFormat="1" x14ac:dyDescent="0.2">
      <c r="A583" s="52" t="s">
        <v>1183</v>
      </c>
      <c r="B583" s="52"/>
      <c r="C583" s="53" t="s">
        <v>1184</v>
      </c>
      <c r="D583" s="54" t="s">
        <v>73</v>
      </c>
      <c r="E583" s="55">
        <v>67.75</v>
      </c>
      <c r="F583" s="55">
        <v>44.88</v>
      </c>
      <c r="G583" s="55">
        <v>112.63</v>
      </c>
      <c r="H583" s="33">
        <v>9</v>
      </c>
    </row>
    <row r="584" spans="1:8" s="33" customFormat="1" ht="25.5" x14ac:dyDescent="0.2">
      <c r="A584" s="52" t="s">
        <v>1185</v>
      </c>
      <c r="B584" s="52"/>
      <c r="C584" s="53" t="s">
        <v>1186</v>
      </c>
      <c r="D584" s="54" t="s">
        <v>73</v>
      </c>
      <c r="E584" s="55"/>
      <c r="F584" s="55">
        <v>5.76</v>
      </c>
      <c r="G584" s="55">
        <v>5.76</v>
      </c>
      <c r="H584" s="33">
        <v>9</v>
      </c>
    </row>
    <row r="585" spans="1:8" s="33" customFormat="1" ht="25.5" x14ac:dyDescent="0.2">
      <c r="A585" s="52" t="s">
        <v>1187</v>
      </c>
      <c r="B585" s="52"/>
      <c r="C585" s="53" t="s">
        <v>1188</v>
      </c>
      <c r="D585" s="54" t="s">
        <v>73</v>
      </c>
      <c r="E585" s="55"/>
      <c r="F585" s="55">
        <v>6.85</v>
      </c>
      <c r="G585" s="55">
        <v>6.85</v>
      </c>
      <c r="H585" s="33">
        <v>9</v>
      </c>
    </row>
    <row r="586" spans="1:8" s="33" customFormat="1" x14ac:dyDescent="0.2">
      <c r="A586" s="52" t="s">
        <v>1189</v>
      </c>
      <c r="B586" s="52"/>
      <c r="C586" s="53" t="s">
        <v>1190</v>
      </c>
      <c r="D586" s="54"/>
      <c r="E586" s="55"/>
      <c r="F586" s="55"/>
      <c r="G586" s="55"/>
      <c r="H586" s="33">
        <v>5</v>
      </c>
    </row>
    <row r="587" spans="1:8" s="33" customFormat="1" x14ac:dyDescent="0.2">
      <c r="A587" s="52" t="s">
        <v>1191</v>
      </c>
      <c r="B587" s="52"/>
      <c r="C587" s="53" t="s">
        <v>1192</v>
      </c>
      <c r="D587" s="54" t="s">
        <v>73</v>
      </c>
      <c r="E587" s="55">
        <v>130.26</v>
      </c>
      <c r="F587" s="55">
        <v>52.36</v>
      </c>
      <c r="G587" s="55">
        <v>182.62</v>
      </c>
      <c r="H587" s="33">
        <v>9</v>
      </c>
    </row>
    <row r="588" spans="1:8" s="33" customFormat="1" x14ac:dyDescent="0.2">
      <c r="A588" s="52" t="s">
        <v>1193</v>
      </c>
      <c r="B588" s="52"/>
      <c r="C588" s="53" t="s">
        <v>1194</v>
      </c>
      <c r="D588" s="54" t="s">
        <v>73</v>
      </c>
      <c r="E588" s="55">
        <v>140.28</v>
      </c>
      <c r="F588" s="55">
        <v>52.36</v>
      </c>
      <c r="G588" s="55">
        <v>192.64</v>
      </c>
      <c r="H588" s="33">
        <v>9</v>
      </c>
    </row>
    <row r="589" spans="1:8" s="33" customFormat="1" x14ac:dyDescent="0.2">
      <c r="A589" s="52" t="s">
        <v>1195</v>
      </c>
      <c r="B589" s="52"/>
      <c r="C589" s="53" t="s">
        <v>1196</v>
      </c>
      <c r="D589" s="54" t="s">
        <v>73</v>
      </c>
      <c r="E589" s="55">
        <v>123.24</v>
      </c>
      <c r="F589" s="55">
        <v>93.51</v>
      </c>
      <c r="G589" s="55">
        <v>216.75</v>
      </c>
      <c r="H589" s="33">
        <v>9</v>
      </c>
    </row>
    <row r="590" spans="1:8" s="33" customFormat="1" ht="25.5" x14ac:dyDescent="0.2">
      <c r="A590" s="52" t="s">
        <v>1197</v>
      </c>
      <c r="B590" s="52"/>
      <c r="C590" s="53" t="s">
        <v>1198</v>
      </c>
      <c r="D590" s="54" t="s">
        <v>73</v>
      </c>
      <c r="E590" s="55">
        <v>90.84</v>
      </c>
      <c r="F590" s="55">
        <v>50.49</v>
      </c>
      <c r="G590" s="55">
        <v>141.33000000000001</v>
      </c>
      <c r="H590" s="33">
        <v>9</v>
      </c>
    </row>
    <row r="591" spans="1:8" s="33" customFormat="1" x14ac:dyDescent="0.2">
      <c r="A591" s="52" t="s">
        <v>1199</v>
      </c>
      <c r="B591" s="52"/>
      <c r="C591" s="53" t="s">
        <v>1200</v>
      </c>
      <c r="D591" s="54" t="s">
        <v>73</v>
      </c>
      <c r="E591" s="55">
        <v>45.62</v>
      </c>
      <c r="F591" s="55">
        <v>41.14</v>
      </c>
      <c r="G591" s="55">
        <v>86.76</v>
      </c>
      <c r="H591" s="33">
        <v>9</v>
      </c>
    </row>
    <row r="592" spans="1:8" s="33" customFormat="1" x14ac:dyDescent="0.2">
      <c r="A592" s="52" t="s">
        <v>1201</v>
      </c>
      <c r="B592" s="52"/>
      <c r="C592" s="53" t="s">
        <v>1202</v>
      </c>
      <c r="D592" s="54" t="s">
        <v>73</v>
      </c>
      <c r="E592" s="55">
        <v>109.35</v>
      </c>
      <c r="F592" s="55">
        <v>81.83</v>
      </c>
      <c r="G592" s="55">
        <v>191.18</v>
      </c>
      <c r="H592" s="33">
        <v>9</v>
      </c>
    </row>
    <row r="593" spans="1:8" s="33" customFormat="1" ht="25.5" x14ac:dyDescent="0.2">
      <c r="A593" s="52" t="s">
        <v>1203</v>
      </c>
      <c r="B593" s="52"/>
      <c r="C593" s="53" t="s">
        <v>1204</v>
      </c>
      <c r="D593" s="54" t="s">
        <v>73</v>
      </c>
      <c r="E593" s="55">
        <v>103.65</v>
      </c>
      <c r="F593" s="55">
        <v>32.200000000000003</v>
      </c>
      <c r="G593" s="55">
        <v>135.85</v>
      </c>
      <c r="H593" s="33">
        <v>9</v>
      </c>
    </row>
    <row r="594" spans="1:8" s="33" customFormat="1" ht="25.5" x14ac:dyDescent="0.2">
      <c r="A594" s="52" t="s">
        <v>1205</v>
      </c>
      <c r="B594" s="52"/>
      <c r="C594" s="53" t="s">
        <v>1206</v>
      </c>
      <c r="D594" s="54" t="s">
        <v>73</v>
      </c>
      <c r="E594" s="55">
        <v>103.65</v>
      </c>
      <c r="F594" s="55">
        <v>57.42</v>
      </c>
      <c r="G594" s="55">
        <v>161.07</v>
      </c>
      <c r="H594" s="33">
        <v>9</v>
      </c>
    </row>
    <row r="595" spans="1:8" s="33" customFormat="1" ht="25.5" x14ac:dyDescent="0.2">
      <c r="A595" s="52" t="s">
        <v>1207</v>
      </c>
      <c r="B595" s="52"/>
      <c r="C595" s="53" t="s">
        <v>1208</v>
      </c>
      <c r="D595" s="54" t="s">
        <v>73</v>
      </c>
      <c r="E595" s="55">
        <v>66.47</v>
      </c>
      <c r="F595" s="55">
        <v>98.57</v>
      </c>
      <c r="G595" s="55">
        <v>165.04</v>
      </c>
      <c r="H595" s="33">
        <v>9</v>
      </c>
    </row>
    <row r="596" spans="1:8" s="33" customFormat="1" x14ac:dyDescent="0.2">
      <c r="A596" s="52" t="s">
        <v>1209</v>
      </c>
      <c r="B596" s="52"/>
      <c r="C596" s="53" t="s">
        <v>1210</v>
      </c>
      <c r="D596" s="54"/>
      <c r="E596" s="55"/>
      <c r="F596" s="55"/>
      <c r="G596" s="55"/>
      <c r="H596" s="33">
        <v>5</v>
      </c>
    </row>
    <row r="597" spans="1:8" s="33" customFormat="1" x14ac:dyDescent="0.2">
      <c r="A597" s="52" t="s">
        <v>1211</v>
      </c>
      <c r="B597" s="52"/>
      <c r="C597" s="53" t="s">
        <v>1212</v>
      </c>
      <c r="D597" s="54" t="s">
        <v>131</v>
      </c>
      <c r="E597" s="55">
        <v>88.96</v>
      </c>
      <c r="F597" s="55">
        <v>8.8800000000000008</v>
      </c>
      <c r="G597" s="55">
        <v>97.84</v>
      </c>
      <c r="H597" s="33">
        <v>9</v>
      </c>
    </row>
    <row r="598" spans="1:8" s="33" customFormat="1" x14ac:dyDescent="0.2">
      <c r="A598" s="52" t="s">
        <v>1213</v>
      </c>
      <c r="B598" s="52"/>
      <c r="C598" s="53" t="s">
        <v>1214</v>
      </c>
      <c r="D598" s="54" t="s">
        <v>131</v>
      </c>
      <c r="E598" s="55">
        <v>138.97999999999999</v>
      </c>
      <c r="F598" s="55">
        <v>8.8800000000000008</v>
      </c>
      <c r="G598" s="55">
        <v>147.86000000000001</v>
      </c>
      <c r="H598" s="33">
        <v>9</v>
      </c>
    </row>
    <row r="599" spans="1:8" s="33" customFormat="1" x14ac:dyDescent="0.2">
      <c r="A599" s="52" t="s">
        <v>1215</v>
      </c>
      <c r="B599" s="52"/>
      <c r="C599" s="53" t="s">
        <v>1216</v>
      </c>
      <c r="D599" s="54" t="s">
        <v>131</v>
      </c>
      <c r="E599" s="55">
        <v>167.64</v>
      </c>
      <c r="F599" s="55">
        <v>8.8800000000000008</v>
      </c>
      <c r="G599" s="55">
        <v>176.52</v>
      </c>
      <c r="H599" s="33">
        <v>9</v>
      </c>
    </row>
    <row r="600" spans="1:8" s="33" customFormat="1" x14ac:dyDescent="0.2">
      <c r="A600" s="52" t="s">
        <v>1217</v>
      </c>
      <c r="B600" s="52"/>
      <c r="C600" s="53" t="s">
        <v>1218</v>
      </c>
      <c r="D600" s="54" t="s">
        <v>131</v>
      </c>
      <c r="E600" s="55">
        <v>195.17</v>
      </c>
      <c r="F600" s="55">
        <v>8.8800000000000008</v>
      </c>
      <c r="G600" s="55">
        <v>204.05</v>
      </c>
      <c r="H600" s="33">
        <v>9</v>
      </c>
    </row>
    <row r="601" spans="1:8" s="33" customFormat="1" x14ac:dyDescent="0.2">
      <c r="A601" s="52" t="s">
        <v>1219</v>
      </c>
      <c r="B601" s="52"/>
      <c r="C601" s="53" t="s">
        <v>1220</v>
      </c>
      <c r="D601" s="54" t="s">
        <v>131</v>
      </c>
      <c r="E601" s="55">
        <v>215.06</v>
      </c>
      <c r="F601" s="55">
        <v>8.8800000000000008</v>
      </c>
      <c r="G601" s="55">
        <v>223.94</v>
      </c>
      <c r="H601" s="33">
        <v>9</v>
      </c>
    </row>
    <row r="602" spans="1:8" s="33" customFormat="1" x14ac:dyDescent="0.2">
      <c r="A602" s="52" t="s">
        <v>1221</v>
      </c>
      <c r="B602" s="52"/>
      <c r="C602" s="53" t="s">
        <v>1222</v>
      </c>
      <c r="D602" s="54" t="s">
        <v>131</v>
      </c>
      <c r="E602" s="55">
        <v>196.22</v>
      </c>
      <c r="F602" s="55">
        <v>8.8800000000000008</v>
      </c>
      <c r="G602" s="55">
        <v>205.1</v>
      </c>
      <c r="H602" s="33">
        <v>9</v>
      </c>
    </row>
    <row r="603" spans="1:8" s="33" customFormat="1" x14ac:dyDescent="0.2">
      <c r="A603" s="52" t="s">
        <v>1223</v>
      </c>
      <c r="B603" s="52"/>
      <c r="C603" s="53" t="s">
        <v>1224</v>
      </c>
      <c r="D603" s="54"/>
      <c r="E603" s="55"/>
      <c r="F603" s="55"/>
      <c r="G603" s="55"/>
      <c r="H603" s="33">
        <v>5</v>
      </c>
    </row>
    <row r="604" spans="1:8" s="33" customFormat="1" ht="25.5" x14ac:dyDescent="0.2">
      <c r="A604" s="52" t="s">
        <v>1225</v>
      </c>
      <c r="B604" s="52"/>
      <c r="C604" s="53" t="s">
        <v>1226</v>
      </c>
      <c r="D604" s="54" t="s">
        <v>156</v>
      </c>
      <c r="E604" s="55">
        <v>387.61</v>
      </c>
      <c r="F604" s="55">
        <v>65.459999999999994</v>
      </c>
      <c r="G604" s="55">
        <v>453.07</v>
      </c>
      <c r="H604" s="33">
        <v>9</v>
      </c>
    </row>
    <row r="605" spans="1:8" s="33" customFormat="1" x14ac:dyDescent="0.2">
      <c r="A605" s="52" t="s">
        <v>1227</v>
      </c>
      <c r="B605" s="52"/>
      <c r="C605" s="53" t="s">
        <v>1228</v>
      </c>
      <c r="D605" s="54"/>
      <c r="E605" s="55"/>
      <c r="F605" s="55"/>
      <c r="G605" s="55"/>
      <c r="H605" s="33">
        <v>2</v>
      </c>
    </row>
    <row r="606" spans="1:8" s="33" customFormat="1" x14ac:dyDescent="0.2">
      <c r="A606" s="52" t="s">
        <v>1229</v>
      </c>
      <c r="B606" s="52"/>
      <c r="C606" s="53" t="s">
        <v>1230</v>
      </c>
      <c r="D606" s="54"/>
      <c r="E606" s="55"/>
      <c r="F606" s="55"/>
      <c r="G606" s="55"/>
      <c r="H606" s="33">
        <v>5</v>
      </c>
    </row>
    <row r="607" spans="1:8" s="33" customFormat="1" x14ac:dyDescent="0.2">
      <c r="A607" s="52" t="s">
        <v>1231</v>
      </c>
      <c r="B607" s="52"/>
      <c r="C607" s="53" t="s">
        <v>1232</v>
      </c>
      <c r="D607" s="54" t="s">
        <v>592</v>
      </c>
      <c r="E607" s="55">
        <v>10.88</v>
      </c>
      <c r="F607" s="55">
        <v>2.17</v>
      </c>
      <c r="G607" s="55">
        <v>13.05</v>
      </c>
      <c r="H607" s="33">
        <v>9</v>
      </c>
    </row>
    <row r="608" spans="1:8" s="33" customFormat="1" x14ac:dyDescent="0.2">
      <c r="A608" s="52" t="s">
        <v>1233</v>
      </c>
      <c r="B608" s="52"/>
      <c r="C608" s="53" t="s">
        <v>1234</v>
      </c>
      <c r="D608" s="54" t="s">
        <v>592</v>
      </c>
      <c r="E608" s="55">
        <v>8.77</v>
      </c>
      <c r="F608" s="55">
        <v>2.17</v>
      </c>
      <c r="G608" s="55">
        <v>10.94</v>
      </c>
      <c r="H608" s="33">
        <v>9</v>
      </c>
    </row>
    <row r="609" spans="1:8" s="33" customFormat="1" x14ac:dyDescent="0.2">
      <c r="A609" s="52" t="s">
        <v>1235</v>
      </c>
      <c r="B609" s="52"/>
      <c r="C609" s="53" t="s">
        <v>1236</v>
      </c>
      <c r="D609" s="54" t="s">
        <v>592</v>
      </c>
      <c r="E609" s="55">
        <v>10</v>
      </c>
      <c r="F609" s="55">
        <v>2.17</v>
      </c>
      <c r="G609" s="55">
        <v>12.17</v>
      </c>
      <c r="H609" s="33">
        <v>9</v>
      </c>
    </row>
    <row r="610" spans="1:8" s="33" customFormat="1" x14ac:dyDescent="0.2">
      <c r="A610" s="52" t="s">
        <v>1237</v>
      </c>
      <c r="B610" s="52"/>
      <c r="C610" s="53" t="s">
        <v>1238</v>
      </c>
      <c r="D610" s="54"/>
      <c r="E610" s="55"/>
      <c r="F610" s="55"/>
      <c r="G610" s="55"/>
      <c r="H610" s="33">
        <v>5</v>
      </c>
    </row>
    <row r="611" spans="1:8" s="33" customFormat="1" x14ac:dyDescent="0.2">
      <c r="A611" s="52" t="s">
        <v>1239</v>
      </c>
      <c r="B611" s="52"/>
      <c r="C611" s="53" t="s">
        <v>1240</v>
      </c>
      <c r="D611" s="54" t="s">
        <v>592</v>
      </c>
      <c r="E611" s="55">
        <v>13.16</v>
      </c>
      <c r="F611" s="55">
        <v>1.08</v>
      </c>
      <c r="G611" s="55">
        <v>14.24</v>
      </c>
      <c r="H611" s="33">
        <v>9</v>
      </c>
    </row>
    <row r="612" spans="1:8" s="33" customFormat="1" x14ac:dyDescent="0.2">
      <c r="A612" s="52" t="s">
        <v>1241</v>
      </c>
      <c r="B612" s="52"/>
      <c r="C612" s="53" t="s">
        <v>1242</v>
      </c>
      <c r="D612" s="54"/>
      <c r="E612" s="55"/>
      <c r="F612" s="55"/>
      <c r="G612" s="55"/>
      <c r="H612" s="33">
        <v>2</v>
      </c>
    </row>
    <row r="613" spans="1:8" s="33" customFormat="1" x14ac:dyDescent="0.2">
      <c r="A613" s="52" t="s">
        <v>1243</v>
      </c>
      <c r="B613" s="52"/>
      <c r="C613" s="53" t="s">
        <v>1244</v>
      </c>
      <c r="D613" s="54"/>
      <c r="E613" s="55"/>
      <c r="F613" s="55"/>
      <c r="G613" s="55"/>
      <c r="H613" s="33">
        <v>5</v>
      </c>
    </row>
    <row r="614" spans="1:8" s="33" customFormat="1" x14ac:dyDescent="0.2">
      <c r="A614" s="52" t="s">
        <v>1245</v>
      </c>
      <c r="B614" s="52"/>
      <c r="C614" s="53" t="s">
        <v>1246</v>
      </c>
      <c r="D614" s="54" t="s">
        <v>156</v>
      </c>
      <c r="E614" s="55">
        <v>437.97</v>
      </c>
      <c r="F614" s="55"/>
      <c r="G614" s="55">
        <v>437.97</v>
      </c>
      <c r="H614" s="33">
        <v>9</v>
      </c>
    </row>
    <row r="615" spans="1:8" s="33" customFormat="1" x14ac:dyDescent="0.2">
      <c r="A615" s="52" t="s">
        <v>1247</v>
      </c>
      <c r="B615" s="52"/>
      <c r="C615" s="53" t="s">
        <v>1248</v>
      </c>
      <c r="D615" s="54" t="s">
        <v>156</v>
      </c>
      <c r="E615" s="55">
        <v>458.31</v>
      </c>
      <c r="F615" s="55"/>
      <c r="G615" s="55">
        <v>458.31</v>
      </c>
      <c r="H615" s="33">
        <v>9</v>
      </c>
    </row>
    <row r="616" spans="1:8" s="33" customFormat="1" x14ac:dyDescent="0.2">
      <c r="A616" s="52" t="s">
        <v>1249</v>
      </c>
      <c r="B616" s="52"/>
      <c r="C616" s="53" t="s">
        <v>1250</v>
      </c>
      <c r="D616" s="54" t="s">
        <v>156</v>
      </c>
      <c r="E616" s="55">
        <v>479.61</v>
      </c>
      <c r="F616" s="55"/>
      <c r="G616" s="55">
        <v>479.61</v>
      </c>
      <c r="H616" s="33">
        <v>9</v>
      </c>
    </row>
    <row r="617" spans="1:8" s="33" customFormat="1" x14ac:dyDescent="0.2">
      <c r="A617" s="52" t="s">
        <v>1251</v>
      </c>
      <c r="B617" s="52"/>
      <c r="C617" s="53" t="s">
        <v>1252</v>
      </c>
      <c r="D617" s="54" t="s">
        <v>156</v>
      </c>
      <c r="E617" s="55">
        <v>501.9</v>
      </c>
      <c r="F617" s="55"/>
      <c r="G617" s="55">
        <v>501.9</v>
      </c>
      <c r="H617" s="33">
        <v>9</v>
      </c>
    </row>
    <row r="618" spans="1:8" s="33" customFormat="1" x14ac:dyDescent="0.2">
      <c r="A618" s="52" t="s">
        <v>1253</v>
      </c>
      <c r="B618" s="52"/>
      <c r="C618" s="53" t="s">
        <v>1254</v>
      </c>
      <c r="D618" s="54" t="s">
        <v>156</v>
      </c>
      <c r="E618" s="55">
        <v>525.22</v>
      </c>
      <c r="F618" s="55"/>
      <c r="G618" s="55">
        <v>525.22</v>
      </c>
      <c r="H618" s="33">
        <v>9</v>
      </c>
    </row>
    <row r="619" spans="1:8" s="33" customFormat="1" x14ac:dyDescent="0.2">
      <c r="A619" s="52" t="s">
        <v>1255</v>
      </c>
      <c r="B619" s="52"/>
      <c r="C619" s="53" t="s">
        <v>1256</v>
      </c>
      <c r="D619" s="54" t="s">
        <v>156</v>
      </c>
      <c r="E619" s="55">
        <v>491.21</v>
      </c>
      <c r="F619" s="55"/>
      <c r="G619" s="55">
        <v>491.21</v>
      </c>
      <c r="H619" s="33">
        <v>9</v>
      </c>
    </row>
    <row r="620" spans="1:8" s="33" customFormat="1" x14ac:dyDescent="0.2">
      <c r="A620" s="52" t="s">
        <v>1257</v>
      </c>
      <c r="B620" s="52"/>
      <c r="C620" s="53" t="s">
        <v>1258</v>
      </c>
      <c r="D620" s="54" t="s">
        <v>156</v>
      </c>
      <c r="E620" s="55">
        <v>511.35</v>
      </c>
      <c r="F620" s="55"/>
      <c r="G620" s="55">
        <v>511.35</v>
      </c>
      <c r="H620" s="33">
        <v>9</v>
      </c>
    </row>
    <row r="621" spans="1:8" s="33" customFormat="1" x14ac:dyDescent="0.2">
      <c r="A621" s="52" t="s">
        <v>1259</v>
      </c>
      <c r="B621" s="52"/>
      <c r="C621" s="53" t="s">
        <v>1260</v>
      </c>
      <c r="D621" s="54" t="s">
        <v>156</v>
      </c>
      <c r="E621" s="55">
        <v>532.73</v>
      </c>
      <c r="F621" s="55"/>
      <c r="G621" s="55">
        <v>532.73</v>
      </c>
      <c r="H621" s="33">
        <v>9</v>
      </c>
    </row>
    <row r="622" spans="1:8" s="33" customFormat="1" x14ac:dyDescent="0.2">
      <c r="A622" s="52" t="s">
        <v>1261</v>
      </c>
      <c r="B622" s="52"/>
      <c r="C622" s="53" t="s">
        <v>1262</v>
      </c>
      <c r="D622" s="54" t="s">
        <v>156</v>
      </c>
      <c r="E622" s="55">
        <v>555.09</v>
      </c>
      <c r="F622" s="55"/>
      <c r="G622" s="55">
        <v>555.09</v>
      </c>
      <c r="H622" s="33">
        <v>9</v>
      </c>
    </row>
    <row r="623" spans="1:8" s="33" customFormat="1" x14ac:dyDescent="0.2">
      <c r="A623" s="52" t="s">
        <v>1263</v>
      </c>
      <c r="B623" s="52"/>
      <c r="C623" s="53" t="s">
        <v>1264</v>
      </c>
      <c r="D623" s="54" t="s">
        <v>156</v>
      </c>
      <c r="E623" s="55">
        <v>578.82000000000005</v>
      </c>
      <c r="F623" s="55"/>
      <c r="G623" s="55">
        <v>578.82000000000005</v>
      </c>
      <c r="H623" s="33">
        <v>9</v>
      </c>
    </row>
    <row r="624" spans="1:8" s="33" customFormat="1" ht="25.5" x14ac:dyDescent="0.2">
      <c r="A624" s="52" t="s">
        <v>1265</v>
      </c>
      <c r="B624" s="52"/>
      <c r="C624" s="53" t="s">
        <v>1266</v>
      </c>
      <c r="D624" s="54" t="s">
        <v>156</v>
      </c>
      <c r="E624" s="55">
        <v>569.11</v>
      </c>
      <c r="F624" s="55"/>
      <c r="G624" s="55">
        <v>569.11</v>
      </c>
      <c r="H624" s="33">
        <v>9</v>
      </c>
    </row>
    <row r="625" spans="1:8" s="33" customFormat="1" x14ac:dyDescent="0.2">
      <c r="A625" s="52" t="s">
        <v>1267</v>
      </c>
      <c r="B625" s="52"/>
      <c r="C625" s="53" t="s">
        <v>1268</v>
      </c>
      <c r="D625" s="54" t="s">
        <v>156</v>
      </c>
      <c r="E625" s="55">
        <v>561.76</v>
      </c>
      <c r="F625" s="55"/>
      <c r="G625" s="55">
        <v>561.76</v>
      </c>
      <c r="H625" s="33">
        <v>9</v>
      </c>
    </row>
    <row r="626" spans="1:8" s="33" customFormat="1" x14ac:dyDescent="0.2">
      <c r="A626" s="52" t="s">
        <v>1269</v>
      </c>
      <c r="B626" s="52"/>
      <c r="C626" s="53" t="s">
        <v>1270</v>
      </c>
      <c r="D626" s="54"/>
      <c r="E626" s="55"/>
      <c r="F626" s="55"/>
      <c r="G626" s="55"/>
      <c r="H626" s="33">
        <v>5</v>
      </c>
    </row>
    <row r="627" spans="1:8" s="33" customFormat="1" x14ac:dyDescent="0.2">
      <c r="A627" s="52" t="s">
        <v>1271</v>
      </c>
      <c r="B627" s="52"/>
      <c r="C627" s="53" t="s">
        <v>1272</v>
      </c>
      <c r="D627" s="54" t="s">
        <v>156</v>
      </c>
      <c r="E627" s="55">
        <v>471.45</v>
      </c>
      <c r="F627" s="55"/>
      <c r="G627" s="55">
        <v>471.45</v>
      </c>
      <c r="H627" s="33">
        <v>9</v>
      </c>
    </row>
    <row r="628" spans="1:8" s="33" customFormat="1" x14ac:dyDescent="0.2">
      <c r="A628" s="52" t="s">
        <v>1273</v>
      </c>
      <c r="B628" s="52"/>
      <c r="C628" s="53" t="s">
        <v>1274</v>
      </c>
      <c r="D628" s="54" t="s">
        <v>156</v>
      </c>
      <c r="E628" s="55">
        <v>498.75</v>
      </c>
      <c r="F628" s="55"/>
      <c r="G628" s="55">
        <v>498.75</v>
      </c>
      <c r="H628" s="33">
        <v>9</v>
      </c>
    </row>
    <row r="629" spans="1:8" s="33" customFormat="1" x14ac:dyDescent="0.2">
      <c r="A629" s="52" t="s">
        <v>1275</v>
      </c>
      <c r="B629" s="52"/>
      <c r="C629" s="53" t="s">
        <v>1276</v>
      </c>
      <c r="D629" s="54" t="s">
        <v>156</v>
      </c>
      <c r="E629" s="55">
        <v>472.11</v>
      </c>
      <c r="F629" s="55"/>
      <c r="G629" s="55">
        <v>472.11</v>
      </c>
      <c r="H629" s="33">
        <v>9</v>
      </c>
    </row>
    <row r="630" spans="1:8" s="33" customFormat="1" ht="25.5" x14ac:dyDescent="0.2">
      <c r="A630" s="52" t="s">
        <v>1277</v>
      </c>
      <c r="B630" s="52"/>
      <c r="C630" s="53" t="s">
        <v>1278</v>
      </c>
      <c r="D630" s="54"/>
      <c r="E630" s="55"/>
      <c r="F630" s="55"/>
      <c r="G630" s="55"/>
      <c r="H630" s="33">
        <v>5</v>
      </c>
    </row>
    <row r="631" spans="1:8" s="33" customFormat="1" x14ac:dyDescent="0.2">
      <c r="A631" s="52" t="s">
        <v>1279</v>
      </c>
      <c r="B631" s="52"/>
      <c r="C631" s="53" t="s">
        <v>1280</v>
      </c>
      <c r="D631" s="54" t="s">
        <v>156</v>
      </c>
      <c r="E631" s="55">
        <v>376.07</v>
      </c>
      <c r="F631" s="55">
        <v>101.22</v>
      </c>
      <c r="G631" s="55">
        <v>477.29</v>
      </c>
      <c r="H631" s="33">
        <v>9</v>
      </c>
    </row>
    <row r="632" spans="1:8" s="33" customFormat="1" ht="25.5" x14ac:dyDescent="0.2">
      <c r="A632" s="52" t="s">
        <v>1283</v>
      </c>
      <c r="B632" s="52"/>
      <c r="C632" s="53" t="s">
        <v>1284</v>
      </c>
      <c r="D632" s="54"/>
      <c r="E632" s="55"/>
      <c r="F632" s="55"/>
      <c r="G632" s="55"/>
      <c r="H632" s="33">
        <v>5</v>
      </c>
    </row>
    <row r="633" spans="1:8" s="33" customFormat="1" ht="25.5" x14ac:dyDescent="0.2">
      <c r="A633" s="52" t="s">
        <v>1285</v>
      </c>
      <c r="B633" s="52"/>
      <c r="C633" s="53" t="s">
        <v>1286</v>
      </c>
      <c r="D633" s="54" t="s">
        <v>156</v>
      </c>
      <c r="E633" s="55">
        <v>298.82</v>
      </c>
      <c r="F633" s="55">
        <v>42.18</v>
      </c>
      <c r="G633" s="55">
        <v>341</v>
      </c>
      <c r="H633" s="33">
        <v>9</v>
      </c>
    </row>
    <row r="634" spans="1:8" s="33" customFormat="1" ht="25.5" x14ac:dyDescent="0.2">
      <c r="A634" s="52" t="s">
        <v>1287</v>
      </c>
      <c r="B634" s="52"/>
      <c r="C634" s="53" t="s">
        <v>1288</v>
      </c>
      <c r="D634" s="54" t="s">
        <v>156</v>
      </c>
      <c r="E634" s="55">
        <v>330.82</v>
      </c>
      <c r="F634" s="55">
        <v>42.18</v>
      </c>
      <c r="G634" s="55">
        <v>373</v>
      </c>
      <c r="H634" s="33">
        <v>9</v>
      </c>
    </row>
    <row r="635" spans="1:8" s="33" customFormat="1" ht="25.5" x14ac:dyDescent="0.2">
      <c r="A635" s="52" t="s">
        <v>1289</v>
      </c>
      <c r="B635" s="52"/>
      <c r="C635" s="53" t="s">
        <v>1290</v>
      </c>
      <c r="D635" s="54" t="s">
        <v>156</v>
      </c>
      <c r="E635" s="55">
        <v>398.2</v>
      </c>
      <c r="F635" s="55">
        <v>42.18</v>
      </c>
      <c r="G635" s="55">
        <v>440.38</v>
      </c>
      <c r="H635" s="33">
        <v>9</v>
      </c>
    </row>
    <row r="636" spans="1:8" s="33" customFormat="1" x14ac:dyDescent="0.2">
      <c r="A636" s="52" t="s">
        <v>1291</v>
      </c>
      <c r="B636" s="52"/>
      <c r="C636" s="53" t="s">
        <v>1292</v>
      </c>
      <c r="D636" s="54"/>
      <c r="E636" s="55"/>
      <c r="F636" s="55"/>
      <c r="G636" s="55"/>
      <c r="H636" s="33">
        <v>5</v>
      </c>
    </row>
    <row r="637" spans="1:8" s="33" customFormat="1" x14ac:dyDescent="0.2">
      <c r="A637" s="52" t="s">
        <v>1293</v>
      </c>
      <c r="B637" s="52"/>
      <c r="C637" s="53" t="s">
        <v>1294</v>
      </c>
      <c r="D637" s="54" t="s">
        <v>156</v>
      </c>
      <c r="E637" s="55">
        <v>78.3</v>
      </c>
      <c r="F637" s="55">
        <v>42.18</v>
      </c>
      <c r="G637" s="55">
        <v>120.48</v>
      </c>
      <c r="H637" s="33">
        <v>9</v>
      </c>
    </row>
    <row r="638" spans="1:8" s="33" customFormat="1" x14ac:dyDescent="0.2">
      <c r="A638" s="52" t="s">
        <v>1295</v>
      </c>
      <c r="B638" s="52"/>
      <c r="C638" s="53" t="s">
        <v>1296</v>
      </c>
      <c r="D638" s="54" t="s">
        <v>156</v>
      </c>
      <c r="E638" s="55">
        <v>3980.1</v>
      </c>
      <c r="F638" s="55">
        <v>47.31</v>
      </c>
      <c r="G638" s="55">
        <v>4027.41</v>
      </c>
      <c r="H638" s="33">
        <v>9</v>
      </c>
    </row>
    <row r="639" spans="1:8" s="33" customFormat="1" x14ac:dyDescent="0.2">
      <c r="A639" s="52" t="s">
        <v>1297</v>
      </c>
      <c r="B639" s="52"/>
      <c r="C639" s="53" t="s">
        <v>1298</v>
      </c>
      <c r="D639" s="54" t="s">
        <v>156</v>
      </c>
      <c r="E639" s="55">
        <v>349.13</v>
      </c>
      <c r="F639" s="55">
        <v>47.31</v>
      </c>
      <c r="G639" s="55">
        <v>396.44</v>
      </c>
      <c r="H639" s="33">
        <v>9</v>
      </c>
    </row>
    <row r="640" spans="1:8" s="33" customFormat="1" ht="25.5" x14ac:dyDescent="0.2">
      <c r="A640" s="52" t="s">
        <v>1299</v>
      </c>
      <c r="B640" s="52"/>
      <c r="C640" s="53" t="s">
        <v>1300</v>
      </c>
      <c r="D640" s="54" t="s">
        <v>156</v>
      </c>
      <c r="E640" s="55">
        <v>344.57</v>
      </c>
      <c r="F640" s="55">
        <v>310.98</v>
      </c>
      <c r="G640" s="55">
        <v>655.55</v>
      </c>
      <c r="H640" s="33">
        <v>9</v>
      </c>
    </row>
    <row r="641" spans="1:8" s="33" customFormat="1" x14ac:dyDescent="0.2">
      <c r="A641" s="52" t="s">
        <v>1301</v>
      </c>
      <c r="B641" s="52"/>
      <c r="C641" s="53" t="s">
        <v>1302</v>
      </c>
      <c r="D641" s="54" t="s">
        <v>156</v>
      </c>
      <c r="E641" s="55">
        <v>2350.7600000000002</v>
      </c>
      <c r="F641" s="55">
        <v>569.12</v>
      </c>
      <c r="G641" s="55">
        <v>2919.88</v>
      </c>
      <c r="H641" s="33">
        <v>9</v>
      </c>
    </row>
    <row r="642" spans="1:8" s="33" customFormat="1" x14ac:dyDescent="0.2">
      <c r="A642" s="52" t="s">
        <v>1303</v>
      </c>
      <c r="B642" s="52"/>
      <c r="C642" s="53" t="s">
        <v>1304</v>
      </c>
      <c r="D642" s="54"/>
      <c r="E642" s="55"/>
      <c r="F642" s="55"/>
      <c r="G642" s="55"/>
      <c r="H642" s="33">
        <v>5</v>
      </c>
    </row>
    <row r="643" spans="1:8" s="33" customFormat="1" ht="25.5" x14ac:dyDescent="0.2">
      <c r="A643" s="52" t="s">
        <v>1305</v>
      </c>
      <c r="B643" s="52"/>
      <c r="C643" s="53" t="s">
        <v>1306</v>
      </c>
      <c r="D643" s="54" t="s">
        <v>156</v>
      </c>
      <c r="E643" s="55">
        <v>515.03</v>
      </c>
      <c r="F643" s="55">
        <v>42.18</v>
      </c>
      <c r="G643" s="55">
        <v>557.21</v>
      </c>
      <c r="H643" s="33">
        <v>9</v>
      </c>
    </row>
    <row r="644" spans="1:8" s="33" customFormat="1" x14ac:dyDescent="0.2">
      <c r="A644" s="52" t="s">
        <v>1307</v>
      </c>
      <c r="B644" s="52"/>
      <c r="C644" s="53" t="s">
        <v>1308</v>
      </c>
      <c r="D644" s="54"/>
      <c r="E644" s="55"/>
      <c r="F644" s="55"/>
      <c r="G644" s="55"/>
      <c r="H644" s="33">
        <v>5</v>
      </c>
    </row>
    <row r="645" spans="1:8" s="33" customFormat="1" ht="25.5" x14ac:dyDescent="0.2">
      <c r="A645" s="52" t="s">
        <v>1309</v>
      </c>
      <c r="B645" s="52"/>
      <c r="C645" s="53" t="s">
        <v>1310</v>
      </c>
      <c r="D645" s="54" t="s">
        <v>156</v>
      </c>
      <c r="E645" s="55"/>
      <c r="F645" s="55">
        <v>71.14</v>
      </c>
      <c r="G645" s="55">
        <v>71.14</v>
      </c>
      <c r="H645" s="33">
        <v>9</v>
      </c>
    </row>
    <row r="646" spans="1:8" s="33" customFormat="1" x14ac:dyDescent="0.2">
      <c r="A646" s="52" t="s">
        <v>1311</v>
      </c>
      <c r="B646" s="52"/>
      <c r="C646" s="53" t="s">
        <v>1312</v>
      </c>
      <c r="D646" s="54" t="s">
        <v>156</v>
      </c>
      <c r="E646" s="55"/>
      <c r="F646" s="55">
        <v>142.28</v>
      </c>
      <c r="G646" s="55">
        <v>142.28</v>
      </c>
      <c r="H646" s="33">
        <v>9</v>
      </c>
    </row>
    <row r="647" spans="1:8" s="33" customFormat="1" x14ac:dyDescent="0.2">
      <c r="A647" s="52" t="s">
        <v>1313</v>
      </c>
      <c r="B647" s="52"/>
      <c r="C647" s="53" t="s">
        <v>1314</v>
      </c>
      <c r="D647" s="54" t="s">
        <v>156</v>
      </c>
      <c r="E647" s="55"/>
      <c r="F647" s="55">
        <v>98.28</v>
      </c>
      <c r="G647" s="55">
        <v>98.28</v>
      </c>
      <c r="H647" s="33">
        <v>9</v>
      </c>
    </row>
    <row r="648" spans="1:8" s="33" customFormat="1" ht="25.5" x14ac:dyDescent="0.2">
      <c r="A648" s="52" t="s">
        <v>1315</v>
      </c>
      <c r="B648" s="52"/>
      <c r="C648" s="53" t="s">
        <v>1316</v>
      </c>
      <c r="D648" s="54" t="s">
        <v>156</v>
      </c>
      <c r="E648" s="55">
        <v>49.93</v>
      </c>
      <c r="F648" s="55">
        <v>54.27</v>
      </c>
      <c r="G648" s="55">
        <v>104.2</v>
      </c>
      <c r="H648" s="33">
        <v>9</v>
      </c>
    </row>
    <row r="649" spans="1:8" s="33" customFormat="1" x14ac:dyDescent="0.2">
      <c r="A649" s="52" t="s">
        <v>1317</v>
      </c>
      <c r="B649" s="52"/>
      <c r="C649" s="53" t="s">
        <v>1318</v>
      </c>
      <c r="D649" s="54" t="s">
        <v>73</v>
      </c>
      <c r="E649" s="55">
        <v>16.02</v>
      </c>
      <c r="F649" s="55"/>
      <c r="G649" s="55">
        <v>16.02</v>
      </c>
      <c r="H649" s="33">
        <v>9</v>
      </c>
    </row>
    <row r="650" spans="1:8" s="33" customFormat="1" x14ac:dyDescent="0.2">
      <c r="A650" s="52" t="s">
        <v>1319</v>
      </c>
      <c r="B650" s="52"/>
      <c r="C650" s="53" t="s">
        <v>1320</v>
      </c>
      <c r="D650" s="54"/>
      <c r="E650" s="55"/>
      <c r="F650" s="55"/>
      <c r="G650" s="55"/>
      <c r="H650" s="33">
        <v>5</v>
      </c>
    </row>
    <row r="651" spans="1:8" s="33" customFormat="1" x14ac:dyDescent="0.2">
      <c r="A651" s="52" t="s">
        <v>1321</v>
      </c>
      <c r="B651" s="52"/>
      <c r="C651" s="53" t="s">
        <v>1322</v>
      </c>
      <c r="D651" s="54" t="s">
        <v>156</v>
      </c>
      <c r="E651" s="55">
        <v>165.4</v>
      </c>
      <c r="F651" s="55">
        <v>59.05</v>
      </c>
      <c r="G651" s="55">
        <v>224.45</v>
      </c>
      <c r="H651" s="33">
        <v>9</v>
      </c>
    </row>
    <row r="652" spans="1:8" s="33" customFormat="1" x14ac:dyDescent="0.2">
      <c r="A652" s="52" t="s">
        <v>1323</v>
      </c>
      <c r="B652" s="52"/>
      <c r="C652" s="53" t="s">
        <v>1324</v>
      </c>
      <c r="D652" s="54" t="s">
        <v>156</v>
      </c>
      <c r="E652" s="55">
        <v>144.08000000000001</v>
      </c>
      <c r="F652" s="55">
        <v>25.31</v>
      </c>
      <c r="G652" s="55">
        <v>169.39</v>
      </c>
      <c r="H652" s="33">
        <v>9</v>
      </c>
    </row>
    <row r="653" spans="1:8" s="33" customFormat="1" x14ac:dyDescent="0.2">
      <c r="A653" s="52" t="s">
        <v>1325</v>
      </c>
      <c r="B653" s="52"/>
      <c r="C653" s="53" t="s">
        <v>1326</v>
      </c>
      <c r="D653" s="54" t="s">
        <v>73</v>
      </c>
      <c r="E653" s="55">
        <v>3.11</v>
      </c>
      <c r="F653" s="55">
        <v>0.51</v>
      </c>
      <c r="G653" s="55">
        <v>3.62</v>
      </c>
      <c r="H653" s="33">
        <v>9</v>
      </c>
    </row>
    <row r="654" spans="1:8" s="33" customFormat="1" ht="25.5" x14ac:dyDescent="0.2">
      <c r="A654" s="52" t="s">
        <v>1327</v>
      </c>
      <c r="B654" s="52"/>
      <c r="C654" s="53" t="s">
        <v>1328</v>
      </c>
      <c r="D654" s="54" t="s">
        <v>156</v>
      </c>
      <c r="E654" s="55">
        <v>777.71</v>
      </c>
      <c r="F654" s="55">
        <v>77.75</v>
      </c>
      <c r="G654" s="55">
        <v>855.46</v>
      </c>
      <c r="H654" s="33">
        <v>9</v>
      </c>
    </row>
    <row r="655" spans="1:8" s="33" customFormat="1" x14ac:dyDescent="0.2">
      <c r="A655" s="52" t="s">
        <v>1329</v>
      </c>
      <c r="B655" s="52"/>
      <c r="C655" s="53" t="s">
        <v>1330</v>
      </c>
      <c r="D655" s="54" t="s">
        <v>156</v>
      </c>
      <c r="E655" s="55">
        <v>315</v>
      </c>
      <c r="F655" s="55">
        <v>33.74</v>
      </c>
      <c r="G655" s="55">
        <v>348.74</v>
      </c>
      <c r="H655" s="33">
        <v>9</v>
      </c>
    </row>
    <row r="656" spans="1:8" s="33" customFormat="1" ht="25.5" x14ac:dyDescent="0.2">
      <c r="A656" s="52" t="s">
        <v>1331</v>
      </c>
      <c r="B656" s="52"/>
      <c r="C656" s="53" t="s">
        <v>1332</v>
      </c>
      <c r="D656" s="54" t="s">
        <v>156</v>
      </c>
      <c r="E656" s="55"/>
      <c r="F656" s="55">
        <v>33.74</v>
      </c>
      <c r="G656" s="55">
        <v>33.74</v>
      </c>
      <c r="H656" s="33">
        <v>9</v>
      </c>
    </row>
    <row r="657" spans="1:8" s="33" customFormat="1" x14ac:dyDescent="0.2">
      <c r="A657" s="52" t="s">
        <v>1333</v>
      </c>
      <c r="B657" s="52"/>
      <c r="C657" s="53" t="s">
        <v>1334</v>
      </c>
      <c r="D657" s="54" t="s">
        <v>156</v>
      </c>
      <c r="E657" s="55">
        <v>176.51</v>
      </c>
      <c r="F657" s="55">
        <v>16.87</v>
      </c>
      <c r="G657" s="55">
        <v>193.38</v>
      </c>
      <c r="H657" s="33">
        <v>9</v>
      </c>
    </row>
    <row r="658" spans="1:8" s="33" customFormat="1" x14ac:dyDescent="0.2">
      <c r="A658" s="52" t="s">
        <v>1335</v>
      </c>
      <c r="B658" s="52"/>
      <c r="C658" s="53" t="s">
        <v>1336</v>
      </c>
      <c r="D658" s="54" t="s">
        <v>156</v>
      </c>
      <c r="E658" s="55">
        <v>146.72999999999999</v>
      </c>
      <c r="F658" s="55">
        <v>50.61</v>
      </c>
      <c r="G658" s="55">
        <v>197.34</v>
      </c>
      <c r="H658" s="33">
        <v>9</v>
      </c>
    </row>
    <row r="659" spans="1:8" s="33" customFormat="1" x14ac:dyDescent="0.2">
      <c r="A659" s="52" t="s">
        <v>1337</v>
      </c>
      <c r="B659" s="52"/>
      <c r="C659" s="53" t="s">
        <v>1338</v>
      </c>
      <c r="D659" s="54" t="s">
        <v>156</v>
      </c>
      <c r="E659" s="55">
        <v>165.4</v>
      </c>
      <c r="F659" s="55">
        <v>79.58</v>
      </c>
      <c r="G659" s="55">
        <v>244.98</v>
      </c>
      <c r="H659" s="33">
        <v>9</v>
      </c>
    </row>
    <row r="660" spans="1:8" s="33" customFormat="1" x14ac:dyDescent="0.2">
      <c r="A660" s="52" t="s">
        <v>1339</v>
      </c>
      <c r="B660" s="52"/>
      <c r="C660" s="53" t="s">
        <v>1340</v>
      </c>
      <c r="D660" s="54" t="s">
        <v>156</v>
      </c>
      <c r="E660" s="55">
        <v>181.8</v>
      </c>
      <c r="F660" s="55">
        <v>0.17</v>
      </c>
      <c r="G660" s="55">
        <v>181.97</v>
      </c>
      <c r="H660" s="33">
        <v>9</v>
      </c>
    </row>
    <row r="661" spans="1:8" s="33" customFormat="1" x14ac:dyDescent="0.2">
      <c r="A661" s="52" t="s">
        <v>1341</v>
      </c>
      <c r="B661" s="52"/>
      <c r="C661" s="53" t="s">
        <v>1342</v>
      </c>
      <c r="D661" s="54" t="s">
        <v>156</v>
      </c>
      <c r="E661" s="55">
        <v>343.54</v>
      </c>
      <c r="F661" s="55">
        <v>13.5</v>
      </c>
      <c r="G661" s="55">
        <v>357.04</v>
      </c>
      <c r="H661" s="33">
        <v>9</v>
      </c>
    </row>
    <row r="662" spans="1:8" s="33" customFormat="1" ht="25.5" x14ac:dyDescent="0.2">
      <c r="A662" s="52" t="s">
        <v>1343</v>
      </c>
      <c r="B662" s="52"/>
      <c r="C662" s="53" t="s">
        <v>1344</v>
      </c>
      <c r="D662" s="54" t="s">
        <v>156</v>
      </c>
      <c r="E662" s="55">
        <v>1149.43</v>
      </c>
      <c r="F662" s="55">
        <v>13.5</v>
      </c>
      <c r="G662" s="55">
        <v>1162.93</v>
      </c>
      <c r="H662" s="33">
        <v>9</v>
      </c>
    </row>
    <row r="663" spans="1:8" s="33" customFormat="1" x14ac:dyDescent="0.2">
      <c r="A663" s="52" t="s">
        <v>1345</v>
      </c>
      <c r="B663" s="52"/>
      <c r="C663" s="53" t="s">
        <v>1346</v>
      </c>
      <c r="D663" s="54"/>
      <c r="E663" s="55"/>
      <c r="F663" s="55"/>
      <c r="G663" s="55"/>
      <c r="H663" s="33">
        <v>5</v>
      </c>
    </row>
    <row r="664" spans="1:8" s="33" customFormat="1" x14ac:dyDescent="0.2">
      <c r="A664" s="52" t="s">
        <v>1347</v>
      </c>
      <c r="B664" s="52"/>
      <c r="C664" s="53" t="s">
        <v>1348</v>
      </c>
      <c r="D664" s="54" t="s">
        <v>73</v>
      </c>
      <c r="E664" s="55">
        <v>1.69</v>
      </c>
      <c r="F664" s="55">
        <v>4.22</v>
      </c>
      <c r="G664" s="55">
        <v>5.91</v>
      </c>
      <c r="H664" s="33">
        <v>9</v>
      </c>
    </row>
    <row r="665" spans="1:8" s="33" customFormat="1" ht="25.5" x14ac:dyDescent="0.2">
      <c r="A665" s="52" t="s">
        <v>1349</v>
      </c>
      <c r="B665" s="52"/>
      <c r="C665" s="53" t="s">
        <v>1350</v>
      </c>
      <c r="D665" s="54" t="s">
        <v>131</v>
      </c>
      <c r="E665" s="55">
        <v>19.420000000000002</v>
      </c>
      <c r="F665" s="55"/>
      <c r="G665" s="55">
        <v>19.420000000000002</v>
      </c>
      <c r="H665" s="33">
        <v>9</v>
      </c>
    </row>
    <row r="666" spans="1:8" s="33" customFormat="1" x14ac:dyDescent="0.2">
      <c r="A666" s="52" t="s">
        <v>1351</v>
      </c>
      <c r="B666" s="52"/>
      <c r="C666" s="53" t="s">
        <v>1352</v>
      </c>
      <c r="D666" s="54" t="s">
        <v>73</v>
      </c>
      <c r="E666" s="55">
        <v>3.98</v>
      </c>
      <c r="F666" s="55">
        <v>4.22</v>
      </c>
      <c r="G666" s="55">
        <v>8.1999999999999993</v>
      </c>
      <c r="H666" s="33">
        <v>9</v>
      </c>
    </row>
    <row r="667" spans="1:8" s="33" customFormat="1" ht="25.5" x14ac:dyDescent="0.2">
      <c r="A667" s="52" t="s">
        <v>1353</v>
      </c>
      <c r="B667" s="52"/>
      <c r="C667" s="53" t="s">
        <v>1354</v>
      </c>
      <c r="D667" s="54" t="s">
        <v>156</v>
      </c>
      <c r="E667" s="55">
        <v>9142.69</v>
      </c>
      <c r="F667" s="55">
        <v>1465.12</v>
      </c>
      <c r="G667" s="55">
        <v>10607.81</v>
      </c>
      <c r="H667" s="33">
        <v>9</v>
      </c>
    </row>
    <row r="668" spans="1:8" s="33" customFormat="1" ht="25.5" x14ac:dyDescent="0.2">
      <c r="A668" s="52" t="s">
        <v>1355</v>
      </c>
      <c r="B668" s="52"/>
      <c r="C668" s="53" t="s">
        <v>1356</v>
      </c>
      <c r="D668" s="54" t="s">
        <v>131</v>
      </c>
      <c r="E668" s="55">
        <v>190.85</v>
      </c>
      <c r="F668" s="55">
        <v>112.2</v>
      </c>
      <c r="G668" s="55">
        <v>303.05</v>
      </c>
      <c r="H668" s="33">
        <v>9</v>
      </c>
    </row>
    <row r="669" spans="1:8" s="33" customFormat="1" x14ac:dyDescent="0.2">
      <c r="A669" s="52" t="s">
        <v>1357</v>
      </c>
      <c r="B669" s="52"/>
      <c r="C669" s="53" t="s">
        <v>1358</v>
      </c>
      <c r="D669" s="54"/>
      <c r="E669" s="55"/>
      <c r="F669" s="55"/>
      <c r="G669" s="55"/>
      <c r="H669" s="33">
        <v>2</v>
      </c>
    </row>
    <row r="670" spans="1:8" s="33" customFormat="1" x14ac:dyDescent="0.2">
      <c r="A670" s="52" t="s">
        <v>1359</v>
      </c>
      <c r="B670" s="52"/>
      <c r="C670" s="53" t="s">
        <v>1360</v>
      </c>
      <c r="D670" s="54"/>
      <c r="E670" s="55"/>
      <c r="F670" s="55"/>
      <c r="G670" s="55"/>
      <c r="H670" s="33">
        <v>5</v>
      </c>
    </row>
    <row r="671" spans="1:8" s="33" customFormat="1" x14ac:dyDescent="0.2">
      <c r="A671" s="52" t="s">
        <v>1361</v>
      </c>
      <c r="B671" s="52"/>
      <c r="C671" s="53" t="s">
        <v>1362</v>
      </c>
      <c r="D671" s="54" t="s">
        <v>131</v>
      </c>
      <c r="E671" s="55">
        <v>18</v>
      </c>
      <c r="F671" s="55">
        <v>39.369999999999997</v>
      </c>
      <c r="G671" s="55">
        <v>57.37</v>
      </c>
      <c r="H671" s="33">
        <v>9</v>
      </c>
    </row>
    <row r="672" spans="1:8" s="33" customFormat="1" x14ac:dyDescent="0.2">
      <c r="A672" s="52" t="s">
        <v>1363</v>
      </c>
      <c r="B672" s="52"/>
      <c r="C672" s="53" t="s">
        <v>1364</v>
      </c>
      <c r="D672" s="54" t="s">
        <v>131</v>
      </c>
      <c r="E672" s="55">
        <v>28.06</v>
      </c>
      <c r="F672" s="55">
        <v>40.94</v>
      </c>
      <c r="G672" s="55">
        <v>69</v>
      </c>
      <c r="H672" s="33">
        <v>9</v>
      </c>
    </row>
    <row r="673" spans="1:8" s="33" customFormat="1" x14ac:dyDescent="0.2">
      <c r="A673" s="52" t="s">
        <v>1365</v>
      </c>
      <c r="B673" s="52"/>
      <c r="C673" s="53" t="s">
        <v>1366</v>
      </c>
      <c r="D673" s="54" t="s">
        <v>131</v>
      </c>
      <c r="E673" s="55">
        <v>40.54</v>
      </c>
      <c r="F673" s="55">
        <v>65.180000000000007</v>
      </c>
      <c r="G673" s="55">
        <v>105.72</v>
      </c>
      <c r="H673" s="33">
        <v>9</v>
      </c>
    </row>
    <row r="674" spans="1:8" s="33" customFormat="1" x14ac:dyDescent="0.2">
      <c r="A674" s="52" t="s">
        <v>1367</v>
      </c>
      <c r="B674" s="52"/>
      <c r="C674" s="53" t="s">
        <v>1368</v>
      </c>
      <c r="D674" s="54"/>
      <c r="E674" s="55"/>
      <c r="F674" s="55"/>
      <c r="G674" s="55"/>
      <c r="H674" s="33">
        <v>5</v>
      </c>
    </row>
    <row r="675" spans="1:8" s="33" customFormat="1" ht="25.5" x14ac:dyDescent="0.2">
      <c r="A675" s="52" t="s">
        <v>8265</v>
      </c>
      <c r="B675" s="52"/>
      <c r="C675" s="53" t="s">
        <v>1370</v>
      </c>
      <c r="D675" s="54" t="s">
        <v>70</v>
      </c>
      <c r="E675" s="55">
        <v>23333.33</v>
      </c>
      <c r="F675" s="55"/>
      <c r="G675" s="55">
        <v>23333.33</v>
      </c>
      <c r="H675" s="33">
        <v>9</v>
      </c>
    </row>
    <row r="676" spans="1:8" s="33" customFormat="1" x14ac:dyDescent="0.2">
      <c r="A676" s="52" t="s">
        <v>8266</v>
      </c>
      <c r="B676" s="52"/>
      <c r="C676" s="53" t="s">
        <v>8267</v>
      </c>
      <c r="D676" s="54" t="s">
        <v>131</v>
      </c>
      <c r="E676" s="55">
        <v>149.56</v>
      </c>
      <c r="F676" s="55">
        <v>1.69</v>
      </c>
      <c r="G676" s="55">
        <v>151.25</v>
      </c>
      <c r="H676" s="33">
        <v>9</v>
      </c>
    </row>
    <row r="677" spans="1:8" s="33" customFormat="1" x14ac:dyDescent="0.2">
      <c r="A677" s="52" t="s">
        <v>8268</v>
      </c>
      <c r="B677" s="52"/>
      <c r="C677" s="53" t="s">
        <v>8269</v>
      </c>
      <c r="D677" s="54" t="s">
        <v>131</v>
      </c>
      <c r="E677" s="55">
        <v>161.05000000000001</v>
      </c>
      <c r="F677" s="55">
        <v>1.69</v>
      </c>
      <c r="G677" s="55">
        <v>162.74</v>
      </c>
      <c r="H677" s="33">
        <v>9</v>
      </c>
    </row>
    <row r="678" spans="1:8" s="33" customFormat="1" x14ac:dyDescent="0.2">
      <c r="A678" s="52" t="s">
        <v>8270</v>
      </c>
      <c r="B678" s="52"/>
      <c r="C678" s="53" t="s">
        <v>8271</v>
      </c>
      <c r="D678" s="54" t="s">
        <v>131</v>
      </c>
      <c r="E678" s="55">
        <v>195.19</v>
      </c>
      <c r="F678" s="55">
        <v>1.69</v>
      </c>
      <c r="G678" s="55">
        <v>196.88</v>
      </c>
      <c r="H678" s="33">
        <v>9</v>
      </c>
    </row>
    <row r="679" spans="1:8" s="33" customFormat="1" x14ac:dyDescent="0.2">
      <c r="A679" s="52" t="s">
        <v>8272</v>
      </c>
      <c r="B679" s="52"/>
      <c r="C679" s="53" t="s">
        <v>8273</v>
      </c>
      <c r="D679" s="54" t="s">
        <v>131</v>
      </c>
      <c r="E679" s="55">
        <v>220.82</v>
      </c>
      <c r="F679" s="55">
        <v>1.69</v>
      </c>
      <c r="G679" s="55">
        <v>222.51</v>
      </c>
      <c r="H679" s="33">
        <v>9</v>
      </c>
    </row>
    <row r="680" spans="1:8" s="33" customFormat="1" x14ac:dyDescent="0.2">
      <c r="A680" s="52" t="s">
        <v>8274</v>
      </c>
      <c r="B680" s="52"/>
      <c r="C680" s="53" t="s">
        <v>8275</v>
      </c>
      <c r="D680" s="54" t="s">
        <v>131</v>
      </c>
      <c r="E680" s="55">
        <v>258.73</v>
      </c>
      <c r="F680" s="55">
        <v>1.69</v>
      </c>
      <c r="G680" s="55">
        <v>260.42</v>
      </c>
      <c r="H680" s="33">
        <v>9</v>
      </c>
    </row>
    <row r="681" spans="1:8" s="33" customFormat="1" x14ac:dyDescent="0.2">
      <c r="A681" s="52" t="s">
        <v>1383</v>
      </c>
      <c r="B681" s="52"/>
      <c r="C681" s="53" t="s">
        <v>1384</v>
      </c>
      <c r="D681" s="54"/>
      <c r="E681" s="55"/>
      <c r="F681" s="55"/>
      <c r="G681" s="55"/>
      <c r="H681" s="33">
        <v>5</v>
      </c>
    </row>
    <row r="682" spans="1:8" s="33" customFormat="1" ht="25.5" x14ac:dyDescent="0.2">
      <c r="A682" s="52" t="s">
        <v>1385</v>
      </c>
      <c r="B682" s="52"/>
      <c r="C682" s="53" t="s">
        <v>1386</v>
      </c>
      <c r="D682" s="54" t="s">
        <v>70</v>
      </c>
      <c r="E682" s="55">
        <v>2049.9899999999998</v>
      </c>
      <c r="F682" s="55"/>
      <c r="G682" s="55">
        <v>2049.9899999999998</v>
      </c>
      <c r="H682" s="33">
        <v>9</v>
      </c>
    </row>
    <row r="683" spans="1:8" s="33" customFormat="1" x14ac:dyDescent="0.2">
      <c r="A683" s="52" t="s">
        <v>1387</v>
      </c>
      <c r="B683" s="52"/>
      <c r="C683" s="53" t="s">
        <v>1388</v>
      </c>
      <c r="D683" s="54" t="s">
        <v>131</v>
      </c>
      <c r="E683" s="55">
        <v>37.76</v>
      </c>
      <c r="F683" s="55">
        <v>12.47</v>
      </c>
      <c r="G683" s="55">
        <v>50.23</v>
      </c>
      <c r="H683" s="33">
        <v>9</v>
      </c>
    </row>
    <row r="684" spans="1:8" s="33" customFormat="1" x14ac:dyDescent="0.2">
      <c r="A684" s="52" t="s">
        <v>1389</v>
      </c>
      <c r="B684" s="52"/>
      <c r="C684" s="53" t="s">
        <v>1390</v>
      </c>
      <c r="D684" s="54" t="s">
        <v>131</v>
      </c>
      <c r="E684" s="55">
        <v>51.45</v>
      </c>
      <c r="F684" s="55">
        <v>18.02</v>
      </c>
      <c r="G684" s="55">
        <v>69.47</v>
      </c>
      <c r="H684" s="33">
        <v>9</v>
      </c>
    </row>
    <row r="685" spans="1:8" s="33" customFormat="1" x14ac:dyDescent="0.2">
      <c r="A685" s="52" t="s">
        <v>1391</v>
      </c>
      <c r="B685" s="52"/>
      <c r="C685" s="53" t="s">
        <v>1392</v>
      </c>
      <c r="D685" s="54" t="s">
        <v>131</v>
      </c>
      <c r="E685" s="55">
        <v>69.31</v>
      </c>
      <c r="F685" s="55">
        <v>24.68</v>
      </c>
      <c r="G685" s="55">
        <v>93.99</v>
      </c>
      <c r="H685" s="33">
        <v>9</v>
      </c>
    </row>
    <row r="686" spans="1:8" s="33" customFormat="1" x14ac:dyDescent="0.2">
      <c r="A686" s="52" t="s">
        <v>1393</v>
      </c>
      <c r="B686" s="52"/>
      <c r="C686" s="53" t="s">
        <v>1394</v>
      </c>
      <c r="D686" s="54" t="s">
        <v>131</v>
      </c>
      <c r="E686" s="55">
        <v>88.93</v>
      </c>
      <c r="F686" s="55">
        <v>32.659999999999997</v>
      </c>
      <c r="G686" s="55">
        <v>121.59</v>
      </c>
      <c r="H686" s="33">
        <v>9</v>
      </c>
    </row>
    <row r="687" spans="1:8" s="33" customFormat="1" x14ac:dyDescent="0.2">
      <c r="A687" s="52" t="s">
        <v>1395</v>
      </c>
      <c r="B687" s="52"/>
      <c r="C687" s="53" t="s">
        <v>1396</v>
      </c>
      <c r="D687" s="54"/>
      <c r="E687" s="55"/>
      <c r="F687" s="55"/>
      <c r="G687" s="55"/>
      <c r="H687" s="33">
        <v>5</v>
      </c>
    </row>
    <row r="688" spans="1:8" s="33" customFormat="1" ht="25.5" x14ac:dyDescent="0.2">
      <c r="A688" s="52" t="s">
        <v>1397</v>
      </c>
      <c r="B688" s="52"/>
      <c r="C688" s="53" t="s">
        <v>1398</v>
      </c>
      <c r="D688" s="54" t="s">
        <v>70</v>
      </c>
      <c r="E688" s="55">
        <v>2296.73</v>
      </c>
      <c r="F688" s="55"/>
      <c r="G688" s="55">
        <v>2296.73</v>
      </c>
      <c r="H688" s="33">
        <v>9</v>
      </c>
    </row>
    <row r="689" spans="1:8" s="33" customFormat="1" x14ac:dyDescent="0.2">
      <c r="A689" s="52" t="s">
        <v>1399</v>
      </c>
      <c r="B689" s="52"/>
      <c r="C689" s="53" t="s">
        <v>1400</v>
      </c>
      <c r="D689" s="54" t="s">
        <v>131</v>
      </c>
      <c r="E689" s="55">
        <v>61.63</v>
      </c>
      <c r="F689" s="55">
        <v>10.5</v>
      </c>
      <c r="G689" s="55">
        <v>72.13</v>
      </c>
      <c r="H689" s="33">
        <v>9</v>
      </c>
    </row>
    <row r="690" spans="1:8" s="33" customFormat="1" x14ac:dyDescent="0.2">
      <c r="A690" s="52" t="s">
        <v>1401</v>
      </c>
      <c r="B690" s="52"/>
      <c r="C690" s="53" t="s">
        <v>1402</v>
      </c>
      <c r="D690" s="54" t="s">
        <v>131</v>
      </c>
      <c r="E690" s="55">
        <v>78.180000000000007</v>
      </c>
      <c r="F690" s="55">
        <v>15.16</v>
      </c>
      <c r="G690" s="55">
        <v>93.34</v>
      </c>
      <c r="H690" s="33">
        <v>9</v>
      </c>
    </row>
    <row r="691" spans="1:8" s="33" customFormat="1" x14ac:dyDescent="0.2">
      <c r="A691" s="52" t="s">
        <v>1403</v>
      </c>
      <c r="B691" s="52"/>
      <c r="C691" s="53" t="s">
        <v>1404</v>
      </c>
      <c r="D691" s="54" t="s">
        <v>131</v>
      </c>
      <c r="E691" s="55">
        <v>101.65</v>
      </c>
      <c r="F691" s="55">
        <v>20.65</v>
      </c>
      <c r="G691" s="55">
        <v>122.3</v>
      </c>
      <c r="H691" s="33">
        <v>9</v>
      </c>
    </row>
    <row r="692" spans="1:8" s="33" customFormat="1" x14ac:dyDescent="0.2">
      <c r="A692" s="52" t="s">
        <v>1405</v>
      </c>
      <c r="B692" s="52"/>
      <c r="C692" s="53" t="s">
        <v>1406</v>
      </c>
      <c r="D692" s="54" t="s">
        <v>131</v>
      </c>
      <c r="E692" s="55">
        <v>159.75</v>
      </c>
      <c r="F692" s="55">
        <v>26.94</v>
      </c>
      <c r="G692" s="55">
        <v>186.69</v>
      </c>
      <c r="H692" s="33">
        <v>9</v>
      </c>
    </row>
    <row r="693" spans="1:8" s="33" customFormat="1" x14ac:dyDescent="0.2">
      <c r="A693" s="52" t="s">
        <v>1407</v>
      </c>
      <c r="B693" s="52"/>
      <c r="C693" s="53" t="s">
        <v>1408</v>
      </c>
      <c r="D693" s="54"/>
      <c r="E693" s="55"/>
      <c r="F693" s="55"/>
      <c r="G693" s="55"/>
      <c r="H693" s="33">
        <v>5</v>
      </c>
    </row>
    <row r="694" spans="1:8" s="33" customFormat="1" ht="25.5" x14ac:dyDescent="0.2">
      <c r="A694" s="52" t="s">
        <v>1409</v>
      </c>
      <c r="B694" s="52"/>
      <c r="C694" s="53" t="s">
        <v>1410</v>
      </c>
      <c r="D694" s="54" t="s">
        <v>70</v>
      </c>
      <c r="E694" s="55">
        <v>18879.87</v>
      </c>
      <c r="F694" s="55"/>
      <c r="G694" s="55">
        <v>18879.87</v>
      </c>
      <c r="H694" s="33">
        <v>9</v>
      </c>
    </row>
    <row r="695" spans="1:8" s="33" customFormat="1" x14ac:dyDescent="0.2">
      <c r="A695" s="52" t="s">
        <v>1411</v>
      </c>
      <c r="B695" s="52"/>
      <c r="C695" s="53" t="s">
        <v>1412</v>
      </c>
      <c r="D695" s="54" t="s">
        <v>131</v>
      </c>
      <c r="E695" s="55">
        <v>198.76</v>
      </c>
      <c r="F695" s="55">
        <v>7.64</v>
      </c>
      <c r="G695" s="55">
        <v>206.4</v>
      </c>
      <c r="H695" s="33">
        <v>9</v>
      </c>
    </row>
    <row r="696" spans="1:8" s="33" customFormat="1" x14ac:dyDescent="0.2">
      <c r="A696" s="52" t="s">
        <v>1413</v>
      </c>
      <c r="B696" s="52"/>
      <c r="C696" s="53" t="s">
        <v>1414</v>
      </c>
      <c r="D696" s="54" t="s">
        <v>131</v>
      </c>
      <c r="E696" s="55">
        <v>192.47</v>
      </c>
      <c r="F696" s="55">
        <v>9.57</v>
      </c>
      <c r="G696" s="55">
        <v>202.04</v>
      </c>
      <c r="H696" s="33">
        <v>9</v>
      </c>
    </row>
    <row r="697" spans="1:8" s="33" customFormat="1" x14ac:dyDescent="0.2">
      <c r="A697" s="52" t="s">
        <v>1415</v>
      </c>
      <c r="B697" s="52"/>
      <c r="C697" s="53" t="s">
        <v>1416</v>
      </c>
      <c r="D697" s="54" t="s">
        <v>131</v>
      </c>
      <c r="E697" s="55">
        <v>245.29</v>
      </c>
      <c r="F697" s="55">
        <v>14.49</v>
      </c>
      <c r="G697" s="55">
        <v>259.77999999999997</v>
      </c>
      <c r="H697" s="33">
        <v>9</v>
      </c>
    </row>
    <row r="698" spans="1:8" s="33" customFormat="1" x14ac:dyDescent="0.2">
      <c r="A698" s="52" t="s">
        <v>1417</v>
      </c>
      <c r="B698" s="52"/>
      <c r="C698" s="53" t="s">
        <v>1418</v>
      </c>
      <c r="D698" s="54" t="s">
        <v>131</v>
      </c>
      <c r="E698" s="55">
        <v>281.99</v>
      </c>
      <c r="F698" s="55">
        <v>20.27</v>
      </c>
      <c r="G698" s="55">
        <v>302.26</v>
      </c>
      <c r="H698" s="33">
        <v>9</v>
      </c>
    </row>
    <row r="699" spans="1:8" s="33" customFormat="1" x14ac:dyDescent="0.2">
      <c r="A699" s="52" t="s">
        <v>1419</v>
      </c>
      <c r="B699" s="52"/>
      <c r="C699" s="53" t="s">
        <v>1420</v>
      </c>
      <c r="D699" s="54" t="s">
        <v>131</v>
      </c>
      <c r="E699" s="55">
        <v>346.13</v>
      </c>
      <c r="F699" s="55">
        <v>30.98</v>
      </c>
      <c r="G699" s="55">
        <v>377.11</v>
      </c>
      <c r="H699" s="33">
        <v>9</v>
      </c>
    </row>
    <row r="700" spans="1:8" s="33" customFormat="1" x14ac:dyDescent="0.2">
      <c r="A700" s="52" t="s">
        <v>1421</v>
      </c>
      <c r="B700" s="52"/>
      <c r="C700" s="53" t="s">
        <v>1422</v>
      </c>
      <c r="D700" s="54" t="s">
        <v>131</v>
      </c>
      <c r="E700" s="55">
        <v>404.82</v>
      </c>
      <c r="F700" s="55">
        <v>36.340000000000003</v>
      </c>
      <c r="G700" s="55">
        <v>441.16</v>
      </c>
      <c r="H700" s="33">
        <v>9</v>
      </c>
    </row>
    <row r="701" spans="1:8" s="33" customFormat="1" x14ac:dyDescent="0.2">
      <c r="A701" s="52" t="s">
        <v>1423</v>
      </c>
      <c r="B701" s="52"/>
      <c r="C701" s="53" t="s">
        <v>1424</v>
      </c>
      <c r="D701" s="54" t="s">
        <v>131</v>
      </c>
      <c r="E701" s="55">
        <v>485.11</v>
      </c>
      <c r="F701" s="55">
        <v>42.97</v>
      </c>
      <c r="G701" s="55">
        <v>528.08000000000004</v>
      </c>
      <c r="H701" s="33">
        <v>9</v>
      </c>
    </row>
    <row r="702" spans="1:8" s="33" customFormat="1" x14ac:dyDescent="0.2">
      <c r="A702" s="52" t="s">
        <v>1425</v>
      </c>
      <c r="B702" s="52"/>
      <c r="C702" s="53" t="s">
        <v>1426</v>
      </c>
      <c r="D702" s="54" t="s">
        <v>131</v>
      </c>
      <c r="E702" s="55">
        <v>571.98</v>
      </c>
      <c r="F702" s="55">
        <v>36.340000000000003</v>
      </c>
      <c r="G702" s="55">
        <v>608.32000000000005</v>
      </c>
      <c r="H702" s="33">
        <v>9</v>
      </c>
    </row>
    <row r="703" spans="1:8" s="33" customFormat="1" x14ac:dyDescent="0.2">
      <c r="A703" s="52" t="s">
        <v>1427</v>
      </c>
      <c r="B703" s="52"/>
      <c r="C703" s="53" t="s">
        <v>1428</v>
      </c>
      <c r="D703" s="54" t="s">
        <v>131</v>
      </c>
      <c r="E703" s="55">
        <v>266.82</v>
      </c>
      <c r="F703" s="55"/>
      <c r="G703" s="55">
        <v>266.82</v>
      </c>
      <c r="H703" s="33">
        <v>9</v>
      </c>
    </row>
    <row r="704" spans="1:8" s="33" customFormat="1" x14ac:dyDescent="0.2">
      <c r="A704" s="52" t="s">
        <v>1429</v>
      </c>
      <c r="B704" s="52"/>
      <c r="C704" s="53" t="s">
        <v>1430</v>
      </c>
      <c r="D704" s="54" t="s">
        <v>131</v>
      </c>
      <c r="E704" s="55">
        <v>438.34</v>
      </c>
      <c r="F704" s="55"/>
      <c r="G704" s="55">
        <v>438.34</v>
      </c>
      <c r="H704" s="33">
        <v>9</v>
      </c>
    </row>
    <row r="705" spans="1:8" s="33" customFormat="1" ht="25.5" x14ac:dyDescent="0.2">
      <c r="A705" s="52" t="s">
        <v>1431</v>
      </c>
      <c r="B705" s="52"/>
      <c r="C705" s="53" t="s">
        <v>1432</v>
      </c>
      <c r="D705" s="54" t="s">
        <v>70</v>
      </c>
      <c r="E705" s="55">
        <v>18879.87</v>
      </c>
      <c r="F705" s="55"/>
      <c r="G705" s="55">
        <v>18879.87</v>
      </c>
      <c r="H705" s="33">
        <v>9</v>
      </c>
    </row>
    <row r="706" spans="1:8" s="33" customFormat="1" x14ac:dyDescent="0.2">
      <c r="A706" s="52" t="s">
        <v>1433</v>
      </c>
      <c r="B706" s="52"/>
      <c r="C706" s="53" t="s">
        <v>1434</v>
      </c>
      <c r="D706" s="54" t="s">
        <v>131</v>
      </c>
      <c r="E706" s="55">
        <v>874.31</v>
      </c>
      <c r="F706" s="55"/>
      <c r="G706" s="55">
        <v>874.31</v>
      </c>
      <c r="H706" s="33">
        <v>9</v>
      </c>
    </row>
    <row r="707" spans="1:8" s="33" customFormat="1" x14ac:dyDescent="0.2">
      <c r="A707" s="52" t="s">
        <v>1435</v>
      </c>
      <c r="B707" s="52"/>
      <c r="C707" s="53" t="s">
        <v>1436</v>
      </c>
      <c r="D707" s="54" t="s">
        <v>131</v>
      </c>
      <c r="E707" s="55">
        <v>1191.6400000000001</v>
      </c>
      <c r="F707" s="55"/>
      <c r="G707" s="55">
        <v>1191.6400000000001</v>
      </c>
      <c r="H707" s="33">
        <v>9</v>
      </c>
    </row>
    <row r="708" spans="1:8" s="33" customFormat="1" x14ac:dyDescent="0.2">
      <c r="A708" s="52" t="s">
        <v>1437</v>
      </c>
      <c r="B708" s="52"/>
      <c r="C708" s="53" t="s">
        <v>1438</v>
      </c>
      <c r="D708" s="54" t="s">
        <v>131</v>
      </c>
      <c r="E708" s="55">
        <v>1439.39</v>
      </c>
      <c r="F708" s="55"/>
      <c r="G708" s="55">
        <v>1439.39</v>
      </c>
      <c r="H708" s="33">
        <v>9</v>
      </c>
    </row>
    <row r="709" spans="1:8" s="33" customFormat="1" ht="25.5" x14ac:dyDescent="0.2">
      <c r="A709" s="52" t="s">
        <v>1439</v>
      </c>
      <c r="B709" s="52"/>
      <c r="C709" s="53" t="s">
        <v>1440</v>
      </c>
      <c r="D709" s="54" t="s">
        <v>131</v>
      </c>
      <c r="E709" s="55">
        <v>582.71</v>
      </c>
      <c r="F709" s="55"/>
      <c r="G709" s="55">
        <v>582.71</v>
      </c>
      <c r="H709" s="33">
        <v>9</v>
      </c>
    </row>
    <row r="710" spans="1:8" s="33" customFormat="1" ht="25.5" x14ac:dyDescent="0.2">
      <c r="A710" s="52" t="s">
        <v>1441</v>
      </c>
      <c r="B710" s="52"/>
      <c r="C710" s="53" t="s">
        <v>1442</v>
      </c>
      <c r="D710" s="54" t="s">
        <v>131</v>
      </c>
      <c r="E710" s="55">
        <v>676.36</v>
      </c>
      <c r="F710" s="55"/>
      <c r="G710" s="55">
        <v>676.36</v>
      </c>
      <c r="H710" s="33">
        <v>9</v>
      </c>
    </row>
    <row r="711" spans="1:8" s="33" customFormat="1" ht="25.5" x14ac:dyDescent="0.2">
      <c r="A711" s="52" t="s">
        <v>1443</v>
      </c>
      <c r="B711" s="52"/>
      <c r="C711" s="53" t="s">
        <v>1444</v>
      </c>
      <c r="D711" s="54" t="s">
        <v>156</v>
      </c>
      <c r="E711" s="55">
        <v>424.85</v>
      </c>
      <c r="F711" s="55"/>
      <c r="G711" s="55">
        <v>424.85</v>
      </c>
      <c r="H711" s="33">
        <v>9</v>
      </c>
    </row>
    <row r="712" spans="1:8" s="33" customFormat="1" x14ac:dyDescent="0.2">
      <c r="A712" s="52" t="s">
        <v>1445</v>
      </c>
      <c r="B712" s="52"/>
      <c r="C712" s="53" t="s">
        <v>1446</v>
      </c>
      <c r="D712" s="54"/>
      <c r="E712" s="55"/>
      <c r="F712" s="55"/>
      <c r="G712" s="55"/>
      <c r="H712" s="33">
        <v>5</v>
      </c>
    </row>
    <row r="713" spans="1:8" s="33" customFormat="1" ht="25.5" x14ac:dyDescent="0.2">
      <c r="A713" s="52" t="s">
        <v>1447</v>
      </c>
      <c r="B713" s="52"/>
      <c r="C713" s="53" t="s">
        <v>1448</v>
      </c>
      <c r="D713" s="54" t="s">
        <v>70</v>
      </c>
      <c r="E713" s="55">
        <v>1859.08</v>
      </c>
      <c r="F713" s="55"/>
      <c r="G713" s="55">
        <v>1859.08</v>
      </c>
      <c r="H713" s="33">
        <v>9</v>
      </c>
    </row>
    <row r="714" spans="1:8" s="33" customFormat="1" x14ac:dyDescent="0.2">
      <c r="A714" s="52" t="s">
        <v>1449</v>
      </c>
      <c r="B714" s="52"/>
      <c r="C714" s="53" t="s">
        <v>1450</v>
      </c>
      <c r="D714" s="54" t="s">
        <v>131</v>
      </c>
      <c r="E714" s="55">
        <v>30.92</v>
      </c>
      <c r="F714" s="55"/>
      <c r="G714" s="55">
        <v>30.92</v>
      </c>
      <c r="H714" s="33">
        <v>9</v>
      </c>
    </row>
    <row r="715" spans="1:8" s="33" customFormat="1" x14ac:dyDescent="0.2">
      <c r="A715" s="52" t="s">
        <v>1451</v>
      </c>
      <c r="B715" s="52"/>
      <c r="C715" s="53" t="s">
        <v>1452</v>
      </c>
      <c r="D715" s="54" t="s">
        <v>131</v>
      </c>
      <c r="E715" s="55">
        <v>36.15</v>
      </c>
      <c r="F715" s="55"/>
      <c r="G715" s="55">
        <v>36.15</v>
      </c>
      <c r="H715" s="33">
        <v>9</v>
      </c>
    </row>
    <row r="716" spans="1:8" s="33" customFormat="1" x14ac:dyDescent="0.2">
      <c r="A716" s="52" t="s">
        <v>1453</v>
      </c>
      <c r="B716" s="52"/>
      <c r="C716" s="53" t="s">
        <v>1454</v>
      </c>
      <c r="D716" s="54" t="s">
        <v>131</v>
      </c>
      <c r="E716" s="55">
        <v>55.26</v>
      </c>
      <c r="F716" s="55"/>
      <c r="G716" s="55">
        <v>55.26</v>
      </c>
      <c r="H716" s="33">
        <v>9</v>
      </c>
    </row>
    <row r="717" spans="1:8" s="33" customFormat="1" ht="25.5" x14ac:dyDescent="0.2">
      <c r="A717" s="52" t="s">
        <v>1455</v>
      </c>
      <c r="B717" s="52"/>
      <c r="C717" s="53" t="s">
        <v>1456</v>
      </c>
      <c r="D717" s="54" t="s">
        <v>156</v>
      </c>
      <c r="E717" s="55"/>
      <c r="F717" s="55">
        <v>414.7</v>
      </c>
      <c r="G717" s="55">
        <v>414.7</v>
      </c>
      <c r="H717" s="33">
        <v>9</v>
      </c>
    </row>
    <row r="718" spans="1:8" s="33" customFormat="1" x14ac:dyDescent="0.2">
      <c r="A718" s="52" t="s">
        <v>1457</v>
      </c>
      <c r="B718" s="52"/>
      <c r="C718" s="53" t="s">
        <v>1458</v>
      </c>
      <c r="D718" s="54"/>
      <c r="E718" s="55"/>
      <c r="F718" s="55"/>
      <c r="G718" s="55"/>
      <c r="H718" s="33">
        <v>5</v>
      </c>
    </row>
    <row r="719" spans="1:8" s="33" customFormat="1" ht="25.5" x14ac:dyDescent="0.2">
      <c r="A719" s="52" t="s">
        <v>1459</v>
      </c>
      <c r="B719" s="52"/>
      <c r="C719" s="53" t="s">
        <v>1460</v>
      </c>
      <c r="D719" s="54" t="s">
        <v>70</v>
      </c>
      <c r="E719" s="55">
        <v>28447.63</v>
      </c>
      <c r="F719" s="55"/>
      <c r="G719" s="55">
        <v>28447.63</v>
      </c>
      <c r="H719" s="33">
        <v>9</v>
      </c>
    </row>
    <row r="720" spans="1:8" s="33" customFormat="1" x14ac:dyDescent="0.2">
      <c r="A720" s="52" t="s">
        <v>1461</v>
      </c>
      <c r="B720" s="52"/>
      <c r="C720" s="53" t="s">
        <v>1462</v>
      </c>
      <c r="D720" s="54" t="s">
        <v>131</v>
      </c>
      <c r="E720" s="55">
        <v>34.9</v>
      </c>
      <c r="F720" s="55">
        <v>4.5</v>
      </c>
      <c r="G720" s="55">
        <v>39.4</v>
      </c>
      <c r="H720" s="33">
        <v>9</v>
      </c>
    </row>
    <row r="721" spans="1:8" s="33" customFormat="1" x14ac:dyDescent="0.2">
      <c r="A721" s="52" t="s">
        <v>1463</v>
      </c>
      <c r="B721" s="52"/>
      <c r="C721" s="53" t="s">
        <v>1464</v>
      </c>
      <c r="D721" s="54" t="s">
        <v>131</v>
      </c>
      <c r="E721" s="55">
        <v>44.52</v>
      </c>
      <c r="F721" s="55">
        <v>4.5</v>
      </c>
      <c r="G721" s="55">
        <v>49.02</v>
      </c>
      <c r="H721" s="33">
        <v>9</v>
      </c>
    </row>
    <row r="722" spans="1:8" s="33" customFormat="1" x14ac:dyDescent="0.2">
      <c r="A722" s="52" t="s">
        <v>1465</v>
      </c>
      <c r="B722" s="52"/>
      <c r="C722" s="53" t="s">
        <v>1466</v>
      </c>
      <c r="D722" s="54" t="s">
        <v>131</v>
      </c>
      <c r="E722" s="55">
        <v>59.76</v>
      </c>
      <c r="F722" s="55">
        <v>4.5</v>
      </c>
      <c r="G722" s="55">
        <v>64.260000000000005</v>
      </c>
      <c r="H722" s="33">
        <v>9</v>
      </c>
    </row>
    <row r="723" spans="1:8" s="33" customFormat="1" x14ac:dyDescent="0.2">
      <c r="A723" s="52" t="s">
        <v>1467</v>
      </c>
      <c r="B723" s="52"/>
      <c r="C723" s="53" t="s">
        <v>1468</v>
      </c>
      <c r="D723" s="54" t="s">
        <v>131</v>
      </c>
      <c r="E723" s="55">
        <v>69</v>
      </c>
      <c r="F723" s="55">
        <v>4.5</v>
      </c>
      <c r="G723" s="55">
        <v>73.5</v>
      </c>
      <c r="H723" s="33">
        <v>9</v>
      </c>
    </row>
    <row r="724" spans="1:8" s="33" customFormat="1" x14ac:dyDescent="0.2">
      <c r="A724" s="52" t="s">
        <v>1469</v>
      </c>
      <c r="B724" s="52"/>
      <c r="C724" s="53" t="s">
        <v>1470</v>
      </c>
      <c r="D724" s="54" t="s">
        <v>131</v>
      </c>
      <c r="E724" s="55">
        <v>75.489999999999995</v>
      </c>
      <c r="F724" s="55">
        <v>4.5</v>
      </c>
      <c r="G724" s="55">
        <v>79.989999999999995</v>
      </c>
      <c r="H724" s="33">
        <v>9</v>
      </c>
    </row>
    <row r="725" spans="1:8" s="33" customFormat="1" x14ac:dyDescent="0.2">
      <c r="A725" s="52" t="s">
        <v>1471</v>
      </c>
      <c r="B725" s="52"/>
      <c r="C725" s="53" t="s">
        <v>1472</v>
      </c>
      <c r="D725" s="54" t="s">
        <v>131</v>
      </c>
      <c r="E725" s="55">
        <v>93.44</v>
      </c>
      <c r="F725" s="55">
        <v>4.5</v>
      </c>
      <c r="G725" s="55">
        <v>97.94</v>
      </c>
      <c r="H725" s="33">
        <v>9</v>
      </c>
    </row>
    <row r="726" spans="1:8" s="33" customFormat="1" x14ac:dyDescent="0.2">
      <c r="A726" s="52" t="s">
        <v>1473</v>
      </c>
      <c r="B726" s="52"/>
      <c r="C726" s="53" t="s">
        <v>1474</v>
      </c>
      <c r="D726" s="54" t="s">
        <v>131</v>
      </c>
      <c r="E726" s="55">
        <v>114.14</v>
      </c>
      <c r="F726" s="55">
        <v>4.5</v>
      </c>
      <c r="G726" s="55">
        <v>118.64</v>
      </c>
      <c r="H726" s="33">
        <v>9</v>
      </c>
    </row>
    <row r="727" spans="1:8" s="33" customFormat="1" x14ac:dyDescent="0.2">
      <c r="A727" s="52" t="s">
        <v>1475</v>
      </c>
      <c r="B727" s="52"/>
      <c r="C727" s="53" t="s">
        <v>1476</v>
      </c>
      <c r="D727" s="54" t="s">
        <v>131</v>
      </c>
      <c r="E727" s="55">
        <v>141.96</v>
      </c>
      <c r="F727" s="55">
        <v>4.5</v>
      </c>
      <c r="G727" s="55">
        <v>146.46</v>
      </c>
      <c r="H727" s="33">
        <v>9</v>
      </c>
    </row>
    <row r="728" spans="1:8" s="33" customFormat="1" x14ac:dyDescent="0.2">
      <c r="A728" s="52" t="s">
        <v>1477</v>
      </c>
      <c r="B728" s="52"/>
      <c r="C728" s="53" t="s">
        <v>1478</v>
      </c>
      <c r="D728" s="54"/>
      <c r="E728" s="55"/>
      <c r="F728" s="55"/>
      <c r="G728" s="55"/>
      <c r="H728" s="33">
        <v>5</v>
      </c>
    </row>
    <row r="729" spans="1:8" s="33" customFormat="1" ht="25.5" x14ac:dyDescent="0.2">
      <c r="A729" s="52" t="s">
        <v>1479</v>
      </c>
      <c r="B729" s="52"/>
      <c r="C729" s="53" t="s">
        <v>1480</v>
      </c>
      <c r="D729" s="54" t="s">
        <v>70</v>
      </c>
      <c r="E729" s="55">
        <v>18974.23</v>
      </c>
      <c r="F729" s="55"/>
      <c r="G729" s="55">
        <v>18974.23</v>
      </c>
      <c r="H729" s="33">
        <v>9</v>
      </c>
    </row>
    <row r="730" spans="1:8" s="33" customFormat="1" x14ac:dyDescent="0.2">
      <c r="A730" s="52" t="s">
        <v>1481</v>
      </c>
      <c r="B730" s="52"/>
      <c r="C730" s="53" t="s">
        <v>1482</v>
      </c>
      <c r="D730" s="54" t="s">
        <v>131</v>
      </c>
      <c r="E730" s="55">
        <v>252.5</v>
      </c>
      <c r="F730" s="55">
        <v>20.27</v>
      </c>
      <c r="G730" s="55">
        <v>272.77</v>
      </c>
      <c r="H730" s="33">
        <v>9</v>
      </c>
    </row>
    <row r="731" spans="1:8" s="33" customFormat="1" x14ac:dyDescent="0.2">
      <c r="A731" s="52" t="s">
        <v>1483</v>
      </c>
      <c r="B731" s="52"/>
      <c r="C731" s="53" t="s">
        <v>1484</v>
      </c>
      <c r="D731" s="54" t="s">
        <v>131</v>
      </c>
      <c r="E731" s="55">
        <v>310.89999999999998</v>
      </c>
      <c r="F731" s="55">
        <v>30.98</v>
      </c>
      <c r="G731" s="55">
        <v>341.88</v>
      </c>
      <c r="H731" s="33">
        <v>9</v>
      </c>
    </row>
    <row r="732" spans="1:8" s="33" customFormat="1" x14ac:dyDescent="0.2">
      <c r="A732" s="52" t="s">
        <v>1485</v>
      </c>
      <c r="B732" s="52"/>
      <c r="C732" s="53" t="s">
        <v>1486</v>
      </c>
      <c r="D732" s="54" t="s">
        <v>131</v>
      </c>
      <c r="E732" s="55">
        <v>384.68</v>
      </c>
      <c r="F732" s="55">
        <v>36.340000000000003</v>
      </c>
      <c r="G732" s="55">
        <v>421.02</v>
      </c>
      <c r="H732" s="33">
        <v>9</v>
      </c>
    </row>
    <row r="733" spans="1:8" s="33" customFormat="1" x14ac:dyDescent="0.2">
      <c r="A733" s="52" t="s">
        <v>1487</v>
      </c>
      <c r="B733" s="52"/>
      <c r="C733" s="53" t="s">
        <v>1488</v>
      </c>
      <c r="D733" s="54"/>
      <c r="E733" s="55"/>
      <c r="F733" s="55"/>
      <c r="G733" s="55"/>
      <c r="H733" s="33">
        <v>2</v>
      </c>
    </row>
    <row r="734" spans="1:8" s="33" customFormat="1" x14ac:dyDescent="0.2">
      <c r="A734" s="52" t="s">
        <v>1489</v>
      </c>
      <c r="B734" s="52"/>
      <c r="C734" s="53" t="s">
        <v>1490</v>
      </c>
      <c r="D734" s="54"/>
      <c r="E734" s="55"/>
      <c r="F734" s="55"/>
      <c r="G734" s="55"/>
      <c r="H734" s="33">
        <v>5</v>
      </c>
    </row>
    <row r="735" spans="1:8" s="33" customFormat="1" ht="25.5" x14ac:dyDescent="0.2">
      <c r="A735" s="52" t="s">
        <v>1491</v>
      </c>
      <c r="B735" s="52"/>
      <c r="C735" s="53" t="s">
        <v>1492</v>
      </c>
      <c r="D735" s="54" t="s">
        <v>73</v>
      </c>
      <c r="E735" s="55">
        <v>138.74</v>
      </c>
      <c r="F735" s="55">
        <v>27.23</v>
      </c>
      <c r="G735" s="55">
        <v>165.97</v>
      </c>
      <c r="H735" s="33">
        <v>9</v>
      </c>
    </row>
    <row r="736" spans="1:8" s="33" customFormat="1" ht="25.5" x14ac:dyDescent="0.2">
      <c r="A736" s="52" t="s">
        <v>1493</v>
      </c>
      <c r="B736" s="52"/>
      <c r="C736" s="53" t="s">
        <v>1494</v>
      </c>
      <c r="D736" s="54" t="s">
        <v>73</v>
      </c>
      <c r="E736" s="55">
        <v>142.03</v>
      </c>
      <c r="F736" s="55">
        <v>29.94</v>
      </c>
      <c r="G736" s="55">
        <v>171.97</v>
      </c>
      <c r="H736" s="33">
        <v>9</v>
      </c>
    </row>
    <row r="737" spans="1:8" s="33" customFormat="1" ht="25.5" x14ac:dyDescent="0.2">
      <c r="A737" s="52" t="s">
        <v>1495</v>
      </c>
      <c r="B737" s="52"/>
      <c r="C737" s="53" t="s">
        <v>1496</v>
      </c>
      <c r="D737" s="54" t="s">
        <v>73</v>
      </c>
      <c r="E737" s="55">
        <v>173.28</v>
      </c>
      <c r="F737" s="55">
        <v>32.65</v>
      </c>
      <c r="G737" s="55">
        <v>205.93</v>
      </c>
      <c r="H737" s="33">
        <v>9</v>
      </c>
    </row>
    <row r="738" spans="1:8" s="33" customFormat="1" ht="25.5" x14ac:dyDescent="0.2">
      <c r="A738" s="52" t="s">
        <v>1497</v>
      </c>
      <c r="B738" s="52"/>
      <c r="C738" s="53" t="s">
        <v>1498</v>
      </c>
      <c r="D738" s="54" t="s">
        <v>73</v>
      </c>
      <c r="E738" s="55">
        <v>177.1</v>
      </c>
      <c r="F738" s="55">
        <v>35.369999999999997</v>
      </c>
      <c r="G738" s="55">
        <v>212.47</v>
      </c>
      <c r="H738" s="33">
        <v>9</v>
      </c>
    </row>
    <row r="739" spans="1:8" s="33" customFormat="1" ht="25.5" x14ac:dyDescent="0.2">
      <c r="A739" s="52" t="s">
        <v>1499</v>
      </c>
      <c r="B739" s="52"/>
      <c r="C739" s="53" t="s">
        <v>1500</v>
      </c>
      <c r="D739" s="54" t="s">
        <v>73</v>
      </c>
      <c r="E739" s="55">
        <v>250.45</v>
      </c>
      <c r="F739" s="55">
        <v>38.83</v>
      </c>
      <c r="G739" s="55">
        <v>289.27999999999997</v>
      </c>
      <c r="H739" s="33">
        <v>9</v>
      </c>
    </row>
    <row r="740" spans="1:8" s="33" customFormat="1" ht="25.5" x14ac:dyDescent="0.2">
      <c r="A740" s="52" t="s">
        <v>1501</v>
      </c>
      <c r="B740" s="52"/>
      <c r="C740" s="53" t="s">
        <v>1502</v>
      </c>
      <c r="D740" s="54" t="s">
        <v>73</v>
      </c>
      <c r="E740" s="55">
        <v>141.46</v>
      </c>
      <c r="F740" s="55">
        <v>29.94</v>
      </c>
      <c r="G740" s="55">
        <v>171.4</v>
      </c>
      <c r="H740" s="33">
        <v>9</v>
      </c>
    </row>
    <row r="741" spans="1:8" s="33" customFormat="1" ht="25.5" x14ac:dyDescent="0.2">
      <c r="A741" s="52" t="s">
        <v>1503</v>
      </c>
      <c r="B741" s="52"/>
      <c r="C741" s="53" t="s">
        <v>1504</v>
      </c>
      <c r="D741" s="54" t="s">
        <v>73</v>
      </c>
      <c r="E741" s="55">
        <v>166.01</v>
      </c>
      <c r="F741" s="55">
        <v>29.94</v>
      </c>
      <c r="G741" s="55">
        <v>195.95</v>
      </c>
      <c r="H741" s="33">
        <v>9</v>
      </c>
    </row>
    <row r="742" spans="1:8" s="33" customFormat="1" ht="25.5" x14ac:dyDescent="0.2">
      <c r="A742" s="52" t="s">
        <v>1505</v>
      </c>
      <c r="B742" s="52"/>
      <c r="C742" s="53" t="s">
        <v>1506</v>
      </c>
      <c r="D742" s="54" t="s">
        <v>73</v>
      </c>
      <c r="E742" s="55">
        <v>190.95</v>
      </c>
      <c r="F742" s="55">
        <v>32.65</v>
      </c>
      <c r="G742" s="55">
        <v>223.6</v>
      </c>
      <c r="H742" s="33">
        <v>9</v>
      </c>
    </row>
    <row r="743" spans="1:8" s="33" customFormat="1" ht="25.5" x14ac:dyDescent="0.2">
      <c r="A743" s="52" t="s">
        <v>1507</v>
      </c>
      <c r="B743" s="52"/>
      <c r="C743" s="53" t="s">
        <v>1508</v>
      </c>
      <c r="D743" s="54" t="s">
        <v>73</v>
      </c>
      <c r="E743" s="55">
        <v>227.86</v>
      </c>
      <c r="F743" s="55">
        <v>35.369999999999997</v>
      </c>
      <c r="G743" s="55">
        <v>263.23</v>
      </c>
      <c r="H743" s="33">
        <v>9</v>
      </c>
    </row>
    <row r="744" spans="1:8" s="33" customFormat="1" ht="25.5" x14ac:dyDescent="0.2">
      <c r="A744" s="52" t="s">
        <v>1509</v>
      </c>
      <c r="B744" s="52"/>
      <c r="C744" s="53" t="s">
        <v>1510</v>
      </c>
      <c r="D744" s="54" t="s">
        <v>73</v>
      </c>
      <c r="E744" s="55">
        <v>300.97000000000003</v>
      </c>
      <c r="F744" s="55">
        <v>38.83</v>
      </c>
      <c r="G744" s="55">
        <v>339.8</v>
      </c>
      <c r="H744" s="33">
        <v>9</v>
      </c>
    </row>
    <row r="745" spans="1:8" s="33" customFormat="1" x14ac:dyDescent="0.2">
      <c r="A745" s="52" t="s">
        <v>1511</v>
      </c>
      <c r="B745" s="52"/>
      <c r="C745" s="53" t="s">
        <v>1512</v>
      </c>
      <c r="D745" s="54"/>
      <c r="E745" s="55"/>
      <c r="F745" s="55"/>
      <c r="G745" s="55"/>
      <c r="H745" s="33">
        <v>5</v>
      </c>
    </row>
    <row r="746" spans="1:8" s="33" customFormat="1" ht="25.5" x14ac:dyDescent="0.2">
      <c r="A746" s="52" t="s">
        <v>1513</v>
      </c>
      <c r="B746" s="52"/>
      <c r="C746" s="53" t="s">
        <v>1514</v>
      </c>
      <c r="D746" s="54" t="s">
        <v>73</v>
      </c>
      <c r="E746" s="55">
        <v>162.83000000000001</v>
      </c>
      <c r="F746" s="55">
        <v>29.94</v>
      </c>
      <c r="G746" s="55">
        <v>192.77</v>
      </c>
      <c r="H746" s="33">
        <v>9</v>
      </c>
    </row>
    <row r="747" spans="1:8" s="33" customFormat="1" ht="25.5" x14ac:dyDescent="0.2">
      <c r="A747" s="52" t="s">
        <v>1515</v>
      </c>
      <c r="B747" s="52"/>
      <c r="C747" s="53" t="s">
        <v>1516</v>
      </c>
      <c r="D747" s="54" t="s">
        <v>73</v>
      </c>
      <c r="E747" s="55">
        <v>166.69</v>
      </c>
      <c r="F747" s="55">
        <v>32.65</v>
      </c>
      <c r="G747" s="55">
        <v>199.34</v>
      </c>
      <c r="H747" s="33">
        <v>9</v>
      </c>
    </row>
    <row r="748" spans="1:8" s="33" customFormat="1" ht="25.5" x14ac:dyDescent="0.2">
      <c r="A748" s="52" t="s">
        <v>1517</v>
      </c>
      <c r="B748" s="52"/>
      <c r="C748" s="53" t="s">
        <v>1518</v>
      </c>
      <c r="D748" s="54" t="s">
        <v>73</v>
      </c>
      <c r="E748" s="55">
        <v>177.81</v>
      </c>
      <c r="F748" s="55">
        <v>35.369999999999997</v>
      </c>
      <c r="G748" s="55">
        <v>213.18</v>
      </c>
      <c r="H748" s="33">
        <v>9</v>
      </c>
    </row>
    <row r="749" spans="1:8" s="33" customFormat="1" ht="25.5" x14ac:dyDescent="0.2">
      <c r="A749" s="52" t="s">
        <v>1519</v>
      </c>
      <c r="B749" s="52"/>
      <c r="C749" s="53" t="s">
        <v>1520</v>
      </c>
      <c r="D749" s="54" t="s">
        <v>73</v>
      </c>
      <c r="E749" s="55">
        <v>192.22</v>
      </c>
      <c r="F749" s="55">
        <v>38.83</v>
      </c>
      <c r="G749" s="55">
        <v>231.05</v>
      </c>
      <c r="H749" s="33">
        <v>9</v>
      </c>
    </row>
    <row r="750" spans="1:8" s="33" customFormat="1" x14ac:dyDescent="0.2">
      <c r="A750" s="52" t="s">
        <v>1521</v>
      </c>
      <c r="B750" s="52"/>
      <c r="C750" s="53" t="s">
        <v>1522</v>
      </c>
      <c r="D750" s="54"/>
      <c r="E750" s="55"/>
      <c r="F750" s="55"/>
      <c r="G750" s="55"/>
      <c r="H750" s="33">
        <v>5</v>
      </c>
    </row>
    <row r="751" spans="1:8" s="33" customFormat="1" x14ac:dyDescent="0.2">
      <c r="A751" s="52" t="s">
        <v>1523</v>
      </c>
      <c r="B751" s="52"/>
      <c r="C751" s="53" t="s">
        <v>1524</v>
      </c>
      <c r="D751" s="54" t="s">
        <v>73</v>
      </c>
      <c r="E751" s="55">
        <v>177.34</v>
      </c>
      <c r="F751" s="55">
        <v>9.1199999999999992</v>
      </c>
      <c r="G751" s="55">
        <v>186.46</v>
      </c>
      <c r="H751" s="33">
        <v>9</v>
      </c>
    </row>
    <row r="752" spans="1:8" s="33" customFormat="1" x14ac:dyDescent="0.2">
      <c r="A752" s="52" t="s">
        <v>1525</v>
      </c>
      <c r="B752" s="52"/>
      <c r="C752" s="53" t="s">
        <v>1526</v>
      </c>
      <c r="D752" s="54" t="s">
        <v>73</v>
      </c>
      <c r="E752" s="55">
        <v>188.29</v>
      </c>
      <c r="F752" s="55">
        <v>9.59</v>
      </c>
      <c r="G752" s="55">
        <v>197.88</v>
      </c>
      <c r="H752" s="33">
        <v>9</v>
      </c>
    </row>
    <row r="753" spans="1:8" s="33" customFormat="1" x14ac:dyDescent="0.2">
      <c r="A753" s="52" t="s">
        <v>1527</v>
      </c>
      <c r="B753" s="52"/>
      <c r="C753" s="53" t="s">
        <v>1528</v>
      </c>
      <c r="D753" s="54" t="s">
        <v>73</v>
      </c>
      <c r="E753" s="55">
        <v>207.99</v>
      </c>
      <c r="F753" s="55">
        <v>10.06</v>
      </c>
      <c r="G753" s="55">
        <v>218.05</v>
      </c>
      <c r="H753" s="33">
        <v>9</v>
      </c>
    </row>
    <row r="754" spans="1:8" s="33" customFormat="1" x14ac:dyDescent="0.2">
      <c r="A754" s="52" t="s">
        <v>1529</v>
      </c>
      <c r="B754" s="52"/>
      <c r="C754" s="53" t="s">
        <v>1530</v>
      </c>
      <c r="D754" s="54" t="s">
        <v>73</v>
      </c>
      <c r="E754" s="55">
        <v>265.27999999999997</v>
      </c>
      <c r="F754" s="55">
        <v>10.25</v>
      </c>
      <c r="G754" s="55">
        <v>275.52999999999997</v>
      </c>
      <c r="H754" s="33">
        <v>9</v>
      </c>
    </row>
    <row r="755" spans="1:8" s="33" customFormat="1" x14ac:dyDescent="0.2">
      <c r="A755" s="52" t="s">
        <v>1531</v>
      </c>
      <c r="B755" s="52"/>
      <c r="C755" s="53" t="s">
        <v>1532</v>
      </c>
      <c r="D755" s="54" t="s">
        <v>73</v>
      </c>
      <c r="E755" s="55">
        <v>164.44</v>
      </c>
      <c r="F755" s="55">
        <v>9.1199999999999992</v>
      </c>
      <c r="G755" s="55">
        <v>173.56</v>
      </c>
      <c r="H755" s="33">
        <v>9</v>
      </c>
    </row>
    <row r="756" spans="1:8" s="33" customFormat="1" x14ac:dyDescent="0.2">
      <c r="A756" s="52" t="s">
        <v>1533</v>
      </c>
      <c r="B756" s="52"/>
      <c r="C756" s="53" t="s">
        <v>1534</v>
      </c>
      <c r="D756" s="54" t="s">
        <v>73</v>
      </c>
      <c r="E756" s="55">
        <v>190.43</v>
      </c>
      <c r="F756" s="55">
        <v>9.59</v>
      </c>
      <c r="G756" s="55">
        <v>200.02</v>
      </c>
      <c r="H756" s="33">
        <v>9</v>
      </c>
    </row>
    <row r="757" spans="1:8" s="33" customFormat="1" x14ac:dyDescent="0.2">
      <c r="A757" s="52" t="s">
        <v>1535</v>
      </c>
      <c r="B757" s="52"/>
      <c r="C757" s="53" t="s">
        <v>1536</v>
      </c>
      <c r="D757" s="54"/>
      <c r="E757" s="55"/>
      <c r="F757" s="55"/>
      <c r="G757" s="55"/>
      <c r="H757" s="33">
        <v>2</v>
      </c>
    </row>
    <row r="758" spans="1:8" s="33" customFormat="1" x14ac:dyDescent="0.2">
      <c r="A758" s="52" t="s">
        <v>1537</v>
      </c>
      <c r="B758" s="52"/>
      <c r="C758" s="53" t="s">
        <v>1538</v>
      </c>
      <c r="D758" s="54"/>
      <c r="E758" s="55"/>
      <c r="F758" s="55"/>
      <c r="G758" s="55"/>
      <c r="H758" s="33">
        <v>5</v>
      </c>
    </row>
    <row r="759" spans="1:8" s="33" customFormat="1" x14ac:dyDescent="0.2">
      <c r="A759" s="52" t="s">
        <v>1539</v>
      </c>
      <c r="B759" s="52"/>
      <c r="C759" s="53" t="s">
        <v>1540</v>
      </c>
      <c r="D759" s="54" t="s">
        <v>156</v>
      </c>
      <c r="E759" s="55">
        <v>528.24</v>
      </c>
      <c r="F759" s="55">
        <v>309.88</v>
      </c>
      <c r="G759" s="55">
        <v>838.12</v>
      </c>
      <c r="H759" s="33">
        <v>9</v>
      </c>
    </row>
    <row r="760" spans="1:8" s="33" customFormat="1" ht="25.5" x14ac:dyDescent="0.2">
      <c r="A760" s="52" t="s">
        <v>1541</v>
      </c>
      <c r="B760" s="52"/>
      <c r="C760" s="53" t="s">
        <v>1542</v>
      </c>
      <c r="D760" s="54" t="s">
        <v>73</v>
      </c>
      <c r="E760" s="55">
        <v>60.55</v>
      </c>
      <c r="F760" s="55">
        <v>29.74</v>
      </c>
      <c r="G760" s="55">
        <v>90.29</v>
      </c>
      <c r="H760" s="33">
        <v>9</v>
      </c>
    </row>
    <row r="761" spans="1:8" s="33" customFormat="1" ht="25.5" x14ac:dyDescent="0.2">
      <c r="A761" s="52" t="s">
        <v>1543</v>
      </c>
      <c r="B761" s="52"/>
      <c r="C761" s="53" t="s">
        <v>1544</v>
      </c>
      <c r="D761" s="54" t="s">
        <v>73</v>
      </c>
      <c r="E761" s="55">
        <v>81.459999999999994</v>
      </c>
      <c r="F761" s="55">
        <v>30.41</v>
      </c>
      <c r="G761" s="55">
        <v>111.87</v>
      </c>
      <c r="H761" s="33">
        <v>9</v>
      </c>
    </row>
    <row r="762" spans="1:8" s="33" customFormat="1" x14ac:dyDescent="0.2">
      <c r="A762" s="52" t="s">
        <v>1545</v>
      </c>
      <c r="B762" s="52"/>
      <c r="C762" s="53" t="s">
        <v>1546</v>
      </c>
      <c r="D762" s="54"/>
      <c r="E762" s="55"/>
      <c r="F762" s="55"/>
      <c r="G762" s="55"/>
      <c r="H762" s="33">
        <v>5</v>
      </c>
    </row>
    <row r="763" spans="1:8" s="33" customFormat="1" x14ac:dyDescent="0.2">
      <c r="A763" s="52" t="s">
        <v>1547</v>
      </c>
      <c r="B763" s="52"/>
      <c r="C763" s="53" t="s">
        <v>1548</v>
      </c>
      <c r="D763" s="54" t="s">
        <v>73</v>
      </c>
      <c r="E763" s="55">
        <v>32.369999999999997</v>
      </c>
      <c r="F763" s="55">
        <v>38.270000000000003</v>
      </c>
      <c r="G763" s="55">
        <v>70.64</v>
      </c>
      <c r="H763" s="33">
        <v>9</v>
      </c>
    </row>
    <row r="764" spans="1:8" s="33" customFormat="1" x14ac:dyDescent="0.2">
      <c r="A764" s="52" t="s">
        <v>1549</v>
      </c>
      <c r="B764" s="52"/>
      <c r="C764" s="53" t="s">
        <v>1550</v>
      </c>
      <c r="D764" s="54" t="s">
        <v>73</v>
      </c>
      <c r="E764" s="55">
        <v>44.94</v>
      </c>
      <c r="F764" s="55">
        <v>60.56</v>
      </c>
      <c r="G764" s="55">
        <v>105.5</v>
      </c>
      <c r="H764" s="33">
        <v>9</v>
      </c>
    </row>
    <row r="765" spans="1:8" s="33" customFormat="1" x14ac:dyDescent="0.2">
      <c r="A765" s="52" t="s">
        <v>1551</v>
      </c>
      <c r="B765" s="52"/>
      <c r="C765" s="53" t="s">
        <v>1552</v>
      </c>
      <c r="D765" s="54" t="s">
        <v>73</v>
      </c>
      <c r="E765" s="55">
        <v>98.71</v>
      </c>
      <c r="F765" s="55">
        <v>98.27</v>
      </c>
      <c r="G765" s="55">
        <v>196.98</v>
      </c>
      <c r="H765" s="33">
        <v>9</v>
      </c>
    </row>
    <row r="766" spans="1:8" s="33" customFormat="1" x14ac:dyDescent="0.2">
      <c r="A766" s="52" t="s">
        <v>1553</v>
      </c>
      <c r="B766" s="52"/>
      <c r="C766" s="53" t="s">
        <v>1554</v>
      </c>
      <c r="D766" s="54" t="s">
        <v>73</v>
      </c>
      <c r="E766" s="55">
        <v>142.87</v>
      </c>
      <c r="F766" s="55">
        <v>121.19</v>
      </c>
      <c r="G766" s="55">
        <v>264.06</v>
      </c>
      <c r="H766" s="33">
        <v>9</v>
      </c>
    </row>
    <row r="767" spans="1:8" s="33" customFormat="1" x14ac:dyDescent="0.2">
      <c r="A767" s="52" t="s">
        <v>1555</v>
      </c>
      <c r="B767" s="52"/>
      <c r="C767" s="53" t="s">
        <v>1556</v>
      </c>
      <c r="D767" s="54" t="s">
        <v>73</v>
      </c>
      <c r="E767" s="55">
        <v>150.80000000000001</v>
      </c>
      <c r="F767" s="55">
        <v>60.56</v>
      </c>
      <c r="G767" s="55">
        <v>211.36</v>
      </c>
      <c r="H767" s="33">
        <v>9</v>
      </c>
    </row>
    <row r="768" spans="1:8" s="33" customFormat="1" x14ac:dyDescent="0.2">
      <c r="A768" s="52" t="s">
        <v>1557</v>
      </c>
      <c r="B768" s="52"/>
      <c r="C768" s="53" t="s">
        <v>1558</v>
      </c>
      <c r="D768" s="54" t="s">
        <v>73</v>
      </c>
      <c r="E768" s="55">
        <v>342.03</v>
      </c>
      <c r="F768" s="55">
        <v>98.27</v>
      </c>
      <c r="G768" s="55">
        <v>440.3</v>
      </c>
      <c r="H768" s="33">
        <v>9</v>
      </c>
    </row>
    <row r="769" spans="1:8" s="33" customFormat="1" x14ac:dyDescent="0.2">
      <c r="A769" s="52" t="s">
        <v>1559</v>
      </c>
      <c r="B769" s="52"/>
      <c r="C769" s="53" t="s">
        <v>1560</v>
      </c>
      <c r="D769" s="54"/>
      <c r="E769" s="55"/>
      <c r="F769" s="55"/>
      <c r="G769" s="55"/>
      <c r="H769" s="33">
        <v>5</v>
      </c>
    </row>
    <row r="770" spans="1:8" s="33" customFormat="1" x14ac:dyDescent="0.2">
      <c r="A770" s="52" t="s">
        <v>1561</v>
      </c>
      <c r="B770" s="52"/>
      <c r="C770" s="53" t="s">
        <v>1562</v>
      </c>
      <c r="D770" s="54" t="s">
        <v>73</v>
      </c>
      <c r="E770" s="55">
        <v>121.05</v>
      </c>
      <c r="F770" s="55">
        <v>53.97</v>
      </c>
      <c r="G770" s="55">
        <v>175.02</v>
      </c>
      <c r="H770" s="33">
        <v>9</v>
      </c>
    </row>
    <row r="771" spans="1:8" s="33" customFormat="1" x14ac:dyDescent="0.2">
      <c r="A771" s="52" t="s">
        <v>1563</v>
      </c>
      <c r="B771" s="52"/>
      <c r="C771" s="53" t="s">
        <v>1564</v>
      </c>
      <c r="D771" s="54" t="s">
        <v>73</v>
      </c>
      <c r="E771" s="55">
        <v>228.4</v>
      </c>
      <c r="F771" s="55">
        <v>101.8</v>
      </c>
      <c r="G771" s="55">
        <v>330.2</v>
      </c>
      <c r="H771" s="33">
        <v>9</v>
      </c>
    </row>
    <row r="772" spans="1:8" s="33" customFormat="1" x14ac:dyDescent="0.2">
      <c r="A772" s="52" t="s">
        <v>1565</v>
      </c>
      <c r="B772" s="52"/>
      <c r="C772" s="53" t="s">
        <v>1566</v>
      </c>
      <c r="D772" s="54" t="s">
        <v>73</v>
      </c>
      <c r="E772" s="55">
        <v>473</v>
      </c>
      <c r="F772" s="55">
        <v>142.38</v>
      </c>
      <c r="G772" s="55">
        <v>615.38</v>
      </c>
      <c r="H772" s="33">
        <v>9</v>
      </c>
    </row>
    <row r="773" spans="1:8" s="33" customFormat="1" x14ac:dyDescent="0.2">
      <c r="A773" s="52" t="s">
        <v>1567</v>
      </c>
      <c r="B773" s="52"/>
      <c r="C773" s="53" t="s">
        <v>1568</v>
      </c>
      <c r="D773" s="54"/>
      <c r="E773" s="55"/>
      <c r="F773" s="55"/>
      <c r="G773" s="55"/>
      <c r="H773" s="33">
        <v>5</v>
      </c>
    </row>
    <row r="774" spans="1:8" s="33" customFormat="1" x14ac:dyDescent="0.2">
      <c r="A774" s="52" t="s">
        <v>1569</v>
      </c>
      <c r="B774" s="52"/>
      <c r="C774" s="53" t="s">
        <v>1570</v>
      </c>
      <c r="D774" s="54" t="s">
        <v>73</v>
      </c>
      <c r="E774" s="55">
        <v>37.18</v>
      </c>
      <c r="F774" s="55">
        <v>27.4</v>
      </c>
      <c r="G774" s="55">
        <v>64.58</v>
      </c>
      <c r="H774" s="33">
        <v>9</v>
      </c>
    </row>
    <row r="775" spans="1:8" s="33" customFormat="1" x14ac:dyDescent="0.2">
      <c r="A775" s="52" t="s">
        <v>1571</v>
      </c>
      <c r="B775" s="52"/>
      <c r="C775" s="53" t="s">
        <v>1572</v>
      </c>
      <c r="D775" s="54" t="s">
        <v>73</v>
      </c>
      <c r="E775" s="55">
        <v>47.42</v>
      </c>
      <c r="F775" s="55">
        <v>29.74</v>
      </c>
      <c r="G775" s="55">
        <v>77.16</v>
      </c>
      <c r="H775" s="33">
        <v>9</v>
      </c>
    </row>
    <row r="776" spans="1:8" s="33" customFormat="1" x14ac:dyDescent="0.2">
      <c r="A776" s="52" t="s">
        <v>1573</v>
      </c>
      <c r="B776" s="52"/>
      <c r="C776" s="53" t="s">
        <v>1574</v>
      </c>
      <c r="D776" s="54" t="s">
        <v>73</v>
      </c>
      <c r="E776" s="55">
        <v>55.85</v>
      </c>
      <c r="F776" s="55">
        <v>31.91</v>
      </c>
      <c r="G776" s="55">
        <v>87.76</v>
      </c>
      <c r="H776" s="33">
        <v>9</v>
      </c>
    </row>
    <row r="777" spans="1:8" s="33" customFormat="1" x14ac:dyDescent="0.2">
      <c r="A777" s="52" t="s">
        <v>1575</v>
      </c>
      <c r="B777" s="52"/>
      <c r="C777" s="53" t="s">
        <v>1576</v>
      </c>
      <c r="D777" s="54"/>
      <c r="E777" s="55"/>
      <c r="F777" s="55"/>
      <c r="G777" s="55"/>
      <c r="H777" s="33">
        <v>5</v>
      </c>
    </row>
    <row r="778" spans="1:8" s="33" customFormat="1" x14ac:dyDescent="0.2">
      <c r="A778" s="52" t="s">
        <v>1577</v>
      </c>
      <c r="B778" s="52"/>
      <c r="C778" s="53" t="s">
        <v>1578</v>
      </c>
      <c r="D778" s="54" t="s">
        <v>73</v>
      </c>
      <c r="E778" s="55">
        <v>46.49</v>
      </c>
      <c r="F778" s="55">
        <v>29.74</v>
      </c>
      <c r="G778" s="55">
        <v>76.23</v>
      </c>
      <c r="H778" s="33">
        <v>9</v>
      </c>
    </row>
    <row r="779" spans="1:8" s="33" customFormat="1" x14ac:dyDescent="0.2">
      <c r="A779" s="52" t="s">
        <v>1579</v>
      </c>
      <c r="B779" s="52"/>
      <c r="C779" s="53" t="s">
        <v>1580</v>
      </c>
      <c r="D779" s="54" t="s">
        <v>73</v>
      </c>
      <c r="E779" s="55">
        <v>57.15</v>
      </c>
      <c r="F779" s="55">
        <v>31.91</v>
      </c>
      <c r="G779" s="55">
        <v>89.06</v>
      </c>
      <c r="H779" s="33">
        <v>9</v>
      </c>
    </row>
    <row r="780" spans="1:8" s="33" customFormat="1" x14ac:dyDescent="0.2">
      <c r="A780" s="52" t="s">
        <v>1581</v>
      </c>
      <c r="B780" s="52"/>
      <c r="C780" s="53" t="s">
        <v>1582</v>
      </c>
      <c r="D780" s="54"/>
      <c r="E780" s="55"/>
      <c r="F780" s="55"/>
      <c r="G780" s="55"/>
      <c r="H780" s="33">
        <v>5</v>
      </c>
    </row>
    <row r="781" spans="1:8" s="33" customFormat="1" ht="25.5" x14ac:dyDescent="0.2">
      <c r="A781" s="52" t="s">
        <v>1583</v>
      </c>
      <c r="B781" s="52"/>
      <c r="C781" s="53" t="s">
        <v>1584</v>
      </c>
      <c r="D781" s="54" t="s">
        <v>73</v>
      </c>
      <c r="E781" s="55">
        <v>39.07</v>
      </c>
      <c r="F781" s="55">
        <v>27.4</v>
      </c>
      <c r="G781" s="55">
        <v>66.47</v>
      </c>
      <c r="H781" s="33">
        <v>9</v>
      </c>
    </row>
    <row r="782" spans="1:8" s="33" customFormat="1" ht="25.5" x14ac:dyDescent="0.2">
      <c r="A782" s="52" t="s">
        <v>1585</v>
      </c>
      <c r="B782" s="52"/>
      <c r="C782" s="53" t="s">
        <v>1586</v>
      </c>
      <c r="D782" s="54" t="s">
        <v>73</v>
      </c>
      <c r="E782" s="55">
        <v>48.4</v>
      </c>
      <c r="F782" s="55">
        <v>29.74</v>
      </c>
      <c r="G782" s="55">
        <v>78.14</v>
      </c>
      <c r="H782" s="33">
        <v>9</v>
      </c>
    </row>
    <row r="783" spans="1:8" s="33" customFormat="1" ht="25.5" x14ac:dyDescent="0.2">
      <c r="A783" s="52" t="s">
        <v>1587</v>
      </c>
      <c r="B783" s="52"/>
      <c r="C783" s="53" t="s">
        <v>1588</v>
      </c>
      <c r="D783" s="54" t="s">
        <v>73</v>
      </c>
      <c r="E783" s="55">
        <v>63.19</v>
      </c>
      <c r="F783" s="55">
        <v>30.41</v>
      </c>
      <c r="G783" s="55">
        <v>93.6</v>
      </c>
      <c r="H783" s="33">
        <v>9</v>
      </c>
    </row>
    <row r="784" spans="1:8" s="33" customFormat="1" x14ac:dyDescent="0.2">
      <c r="A784" s="52" t="s">
        <v>1589</v>
      </c>
      <c r="B784" s="52"/>
      <c r="C784" s="53" t="s">
        <v>1590</v>
      </c>
      <c r="D784" s="54"/>
      <c r="E784" s="55"/>
      <c r="F784" s="55"/>
      <c r="G784" s="55"/>
      <c r="H784" s="33">
        <v>5</v>
      </c>
    </row>
    <row r="785" spans="1:8" s="33" customFormat="1" ht="25.5" x14ac:dyDescent="0.2">
      <c r="A785" s="52" t="s">
        <v>1591</v>
      </c>
      <c r="B785" s="52"/>
      <c r="C785" s="53" t="s">
        <v>1592</v>
      </c>
      <c r="D785" s="54" t="s">
        <v>73</v>
      </c>
      <c r="E785" s="55">
        <v>55.93</v>
      </c>
      <c r="F785" s="55">
        <v>33.479999999999997</v>
      </c>
      <c r="G785" s="55">
        <v>89.41</v>
      </c>
      <c r="H785" s="33">
        <v>9</v>
      </c>
    </row>
    <row r="786" spans="1:8" s="33" customFormat="1" ht="25.5" x14ac:dyDescent="0.2">
      <c r="A786" s="52" t="s">
        <v>1593</v>
      </c>
      <c r="B786" s="52"/>
      <c r="C786" s="53" t="s">
        <v>1594</v>
      </c>
      <c r="D786" s="54" t="s">
        <v>73</v>
      </c>
      <c r="E786" s="55">
        <v>75.91</v>
      </c>
      <c r="F786" s="55">
        <v>34.32</v>
      </c>
      <c r="G786" s="55">
        <v>110.23</v>
      </c>
      <c r="H786" s="33">
        <v>9</v>
      </c>
    </row>
    <row r="787" spans="1:8" s="33" customFormat="1" ht="25.5" x14ac:dyDescent="0.2">
      <c r="A787" s="52" t="s">
        <v>1595</v>
      </c>
      <c r="B787" s="52"/>
      <c r="C787" s="53" t="s">
        <v>1596</v>
      </c>
      <c r="D787" s="54" t="s">
        <v>73</v>
      </c>
      <c r="E787" s="55">
        <v>61.39</v>
      </c>
      <c r="F787" s="55">
        <v>44.32</v>
      </c>
      <c r="G787" s="55">
        <v>105.71</v>
      </c>
      <c r="H787" s="33">
        <v>9</v>
      </c>
    </row>
    <row r="788" spans="1:8" s="33" customFormat="1" ht="25.5" x14ac:dyDescent="0.2">
      <c r="A788" s="52" t="s">
        <v>1597</v>
      </c>
      <c r="B788" s="52"/>
      <c r="C788" s="53" t="s">
        <v>1598</v>
      </c>
      <c r="D788" s="54" t="s">
        <v>73</v>
      </c>
      <c r="E788" s="55">
        <v>82.67</v>
      </c>
      <c r="F788" s="55">
        <v>47.25</v>
      </c>
      <c r="G788" s="55">
        <v>129.91999999999999</v>
      </c>
      <c r="H788" s="33">
        <v>9</v>
      </c>
    </row>
    <row r="789" spans="1:8" s="33" customFormat="1" x14ac:dyDescent="0.2">
      <c r="A789" s="52" t="s">
        <v>1599</v>
      </c>
      <c r="B789" s="52"/>
      <c r="C789" s="53" t="s">
        <v>1600</v>
      </c>
      <c r="D789" s="54"/>
      <c r="E789" s="55"/>
      <c r="F789" s="55"/>
      <c r="G789" s="55"/>
      <c r="H789" s="33">
        <v>5</v>
      </c>
    </row>
    <row r="790" spans="1:8" s="33" customFormat="1" ht="25.5" x14ac:dyDescent="0.2">
      <c r="A790" s="52" t="s">
        <v>1601</v>
      </c>
      <c r="B790" s="52"/>
      <c r="C790" s="53" t="s">
        <v>1602</v>
      </c>
      <c r="D790" s="54" t="s">
        <v>73</v>
      </c>
      <c r="E790" s="55">
        <v>97.3</v>
      </c>
      <c r="F790" s="55">
        <v>12.98</v>
      </c>
      <c r="G790" s="55">
        <v>110.28</v>
      </c>
      <c r="H790" s="33">
        <v>9</v>
      </c>
    </row>
    <row r="791" spans="1:8" s="33" customFormat="1" ht="25.5" x14ac:dyDescent="0.2">
      <c r="A791" s="52" t="s">
        <v>1603</v>
      </c>
      <c r="B791" s="52"/>
      <c r="C791" s="53" t="s">
        <v>1604</v>
      </c>
      <c r="D791" s="54" t="s">
        <v>73</v>
      </c>
      <c r="E791" s="55">
        <v>110.58</v>
      </c>
      <c r="F791" s="55">
        <v>13.32</v>
      </c>
      <c r="G791" s="55">
        <v>123.9</v>
      </c>
      <c r="H791" s="33">
        <v>9</v>
      </c>
    </row>
    <row r="792" spans="1:8" s="33" customFormat="1" ht="25.5" x14ac:dyDescent="0.2">
      <c r="A792" s="52" t="s">
        <v>1605</v>
      </c>
      <c r="B792" s="52"/>
      <c r="C792" s="53" t="s">
        <v>1606</v>
      </c>
      <c r="D792" s="54" t="s">
        <v>73</v>
      </c>
      <c r="E792" s="55">
        <v>140.26</v>
      </c>
      <c r="F792" s="55">
        <v>13.49</v>
      </c>
      <c r="G792" s="55">
        <v>153.75</v>
      </c>
      <c r="H792" s="33">
        <v>9</v>
      </c>
    </row>
    <row r="793" spans="1:8" s="33" customFormat="1" ht="25.5" x14ac:dyDescent="0.2">
      <c r="A793" s="52" t="s">
        <v>1607</v>
      </c>
      <c r="B793" s="52"/>
      <c r="C793" s="53" t="s">
        <v>1608</v>
      </c>
      <c r="D793" s="54" t="s">
        <v>73</v>
      </c>
      <c r="E793" s="55">
        <v>187.7</v>
      </c>
      <c r="F793" s="55">
        <v>13.99</v>
      </c>
      <c r="G793" s="55">
        <v>201.69</v>
      </c>
      <c r="H793" s="33">
        <v>9</v>
      </c>
    </row>
    <row r="794" spans="1:8" s="33" customFormat="1" x14ac:dyDescent="0.2">
      <c r="A794" s="52" t="s">
        <v>1609</v>
      </c>
      <c r="B794" s="52"/>
      <c r="C794" s="53" t="s">
        <v>1610</v>
      </c>
      <c r="D794" s="54"/>
      <c r="E794" s="55"/>
      <c r="F794" s="55"/>
      <c r="G794" s="55"/>
      <c r="H794" s="33">
        <v>5</v>
      </c>
    </row>
    <row r="795" spans="1:8" s="33" customFormat="1" x14ac:dyDescent="0.2">
      <c r="A795" s="52" t="s">
        <v>1611</v>
      </c>
      <c r="B795" s="52"/>
      <c r="C795" s="53" t="s">
        <v>1612</v>
      </c>
      <c r="D795" s="54" t="s">
        <v>156</v>
      </c>
      <c r="E795" s="55">
        <v>983.35</v>
      </c>
      <c r="F795" s="55">
        <v>707.26</v>
      </c>
      <c r="G795" s="55">
        <v>1690.61</v>
      </c>
      <c r="H795" s="33">
        <v>9</v>
      </c>
    </row>
    <row r="796" spans="1:8" s="33" customFormat="1" x14ac:dyDescent="0.2">
      <c r="A796" s="52" t="s">
        <v>1613</v>
      </c>
      <c r="B796" s="52"/>
      <c r="C796" s="53" t="s">
        <v>1614</v>
      </c>
      <c r="D796" s="54" t="s">
        <v>131</v>
      </c>
      <c r="E796" s="55">
        <v>3.66</v>
      </c>
      <c r="F796" s="55">
        <v>6.4</v>
      </c>
      <c r="G796" s="55">
        <v>10.06</v>
      </c>
      <c r="H796" s="33">
        <v>9</v>
      </c>
    </row>
    <row r="797" spans="1:8" s="33" customFormat="1" x14ac:dyDescent="0.2">
      <c r="A797" s="52" t="s">
        <v>1615</v>
      </c>
      <c r="B797" s="52"/>
      <c r="C797" s="53" t="s">
        <v>1616</v>
      </c>
      <c r="D797" s="54"/>
      <c r="E797" s="55"/>
      <c r="F797" s="55"/>
      <c r="G797" s="55"/>
      <c r="H797" s="33">
        <v>5</v>
      </c>
    </row>
    <row r="798" spans="1:8" s="33" customFormat="1" ht="25.5" x14ac:dyDescent="0.2">
      <c r="A798" s="52" t="s">
        <v>1617</v>
      </c>
      <c r="B798" s="52"/>
      <c r="C798" s="53" t="s">
        <v>1618</v>
      </c>
      <c r="D798" s="54" t="s">
        <v>73</v>
      </c>
      <c r="E798" s="55">
        <v>147.12</v>
      </c>
      <c r="F798" s="55">
        <v>67.28</v>
      </c>
      <c r="G798" s="55">
        <v>214.4</v>
      </c>
      <c r="H798" s="33">
        <v>9</v>
      </c>
    </row>
    <row r="799" spans="1:8" s="33" customFormat="1" ht="25.5" x14ac:dyDescent="0.2">
      <c r="A799" s="52" t="s">
        <v>1619</v>
      </c>
      <c r="B799" s="52"/>
      <c r="C799" s="53" t="s">
        <v>1620</v>
      </c>
      <c r="D799" s="54" t="s">
        <v>73</v>
      </c>
      <c r="E799" s="55">
        <v>132.13</v>
      </c>
      <c r="F799" s="55">
        <v>55.84</v>
      </c>
      <c r="G799" s="55">
        <v>187.97</v>
      </c>
      <c r="H799" s="33">
        <v>9</v>
      </c>
    </row>
    <row r="800" spans="1:8" s="33" customFormat="1" x14ac:dyDescent="0.2">
      <c r="A800" s="52" t="s">
        <v>1621</v>
      </c>
      <c r="B800" s="52"/>
      <c r="C800" s="53" t="s">
        <v>1622</v>
      </c>
      <c r="D800" s="54" t="s">
        <v>73</v>
      </c>
      <c r="E800" s="55">
        <v>150.22999999999999</v>
      </c>
      <c r="F800" s="55">
        <v>55.83</v>
      </c>
      <c r="G800" s="55">
        <v>206.06</v>
      </c>
      <c r="H800" s="33">
        <v>9</v>
      </c>
    </row>
    <row r="801" spans="1:8" s="33" customFormat="1" ht="25.5" x14ac:dyDescent="0.2">
      <c r="A801" s="52" t="s">
        <v>1623</v>
      </c>
      <c r="B801" s="52"/>
      <c r="C801" s="53" t="s">
        <v>1624</v>
      </c>
      <c r="D801" s="54" t="s">
        <v>73</v>
      </c>
      <c r="E801" s="55">
        <v>1646.84</v>
      </c>
      <c r="F801" s="55">
        <v>151.46</v>
      </c>
      <c r="G801" s="55">
        <v>1798.3</v>
      </c>
      <c r="H801" s="33">
        <v>9</v>
      </c>
    </row>
    <row r="802" spans="1:8" s="33" customFormat="1" x14ac:dyDescent="0.2">
      <c r="A802" s="52" t="s">
        <v>1625</v>
      </c>
      <c r="B802" s="52"/>
      <c r="C802" s="53" t="s">
        <v>1626</v>
      </c>
      <c r="D802" s="54" t="s">
        <v>73</v>
      </c>
      <c r="E802" s="55">
        <v>1146.45</v>
      </c>
      <c r="F802" s="55">
        <v>100.57</v>
      </c>
      <c r="G802" s="55">
        <v>1247.02</v>
      </c>
      <c r="H802" s="33">
        <v>9</v>
      </c>
    </row>
    <row r="803" spans="1:8" s="33" customFormat="1" x14ac:dyDescent="0.2">
      <c r="A803" s="52" t="s">
        <v>1627</v>
      </c>
      <c r="B803" s="52"/>
      <c r="C803" s="53" t="s">
        <v>1628</v>
      </c>
      <c r="D803" s="54"/>
      <c r="E803" s="55"/>
      <c r="F803" s="55"/>
      <c r="G803" s="55"/>
      <c r="H803" s="33">
        <v>5</v>
      </c>
    </row>
    <row r="804" spans="1:8" s="33" customFormat="1" x14ac:dyDescent="0.2">
      <c r="A804" s="52" t="s">
        <v>1629</v>
      </c>
      <c r="B804" s="52"/>
      <c r="C804" s="53" t="s">
        <v>1630</v>
      </c>
      <c r="D804" s="54" t="s">
        <v>73</v>
      </c>
      <c r="E804" s="55">
        <v>961.5</v>
      </c>
      <c r="F804" s="55">
        <v>65.13</v>
      </c>
      <c r="G804" s="55">
        <v>1026.6300000000001</v>
      </c>
      <c r="H804" s="33">
        <v>9</v>
      </c>
    </row>
    <row r="805" spans="1:8" s="33" customFormat="1" x14ac:dyDescent="0.2">
      <c r="A805" s="52" t="s">
        <v>1631</v>
      </c>
      <c r="B805" s="52"/>
      <c r="C805" s="53" t="s">
        <v>1632</v>
      </c>
      <c r="D805" s="54" t="s">
        <v>73</v>
      </c>
      <c r="E805" s="55">
        <v>241.62</v>
      </c>
      <c r="F805" s="55"/>
      <c r="G805" s="55">
        <v>241.62</v>
      </c>
      <c r="H805" s="33">
        <v>9</v>
      </c>
    </row>
    <row r="806" spans="1:8" s="33" customFormat="1" ht="25.5" x14ac:dyDescent="0.2">
      <c r="A806" s="52" t="s">
        <v>1633</v>
      </c>
      <c r="B806" s="52"/>
      <c r="C806" s="53" t="s">
        <v>1634</v>
      </c>
      <c r="D806" s="54" t="s">
        <v>73</v>
      </c>
      <c r="E806" s="55">
        <v>666.36</v>
      </c>
      <c r="F806" s="55"/>
      <c r="G806" s="55">
        <v>666.36</v>
      </c>
      <c r="H806" s="33">
        <v>9</v>
      </c>
    </row>
    <row r="807" spans="1:8" s="33" customFormat="1" ht="25.5" x14ac:dyDescent="0.2">
      <c r="A807" s="52" t="s">
        <v>1635</v>
      </c>
      <c r="B807" s="52"/>
      <c r="C807" s="53" t="s">
        <v>1636</v>
      </c>
      <c r="D807" s="54" t="s">
        <v>73</v>
      </c>
      <c r="E807" s="55">
        <v>1093.58</v>
      </c>
      <c r="F807" s="55">
        <v>65.13</v>
      </c>
      <c r="G807" s="55">
        <v>1158.71</v>
      </c>
      <c r="H807" s="33">
        <v>9</v>
      </c>
    </row>
    <row r="808" spans="1:8" s="33" customFormat="1" ht="25.5" x14ac:dyDescent="0.2">
      <c r="A808" s="52" t="s">
        <v>1637</v>
      </c>
      <c r="B808" s="52"/>
      <c r="C808" s="53" t="s">
        <v>1638</v>
      </c>
      <c r="D808" s="54" t="s">
        <v>73</v>
      </c>
      <c r="E808" s="55">
        <v>137.77000000000001</v>
      </c>
      <c r="F808" s="55"/>
      <c r="G808" s="55">
        <v>137.77000000000001</v>
      </c>
      <c r="H808" s="33">
        <v>9</v>
      </c>
    </row>
    <row r="809" spans="1:8" s="33" customFormat="1" ht="25.5" x14ac:dyDescent="0.2">
      <c r="A809" s="52" t="s">
        <v>1639</v>
      </c>
      <c r="B809" s="52"/>
      <c r="C809" s="53" t="s">
        <v>1640</v>
      </c>
      <c r="D809" s="54" t="s">
        <v>73</v>
      </c>
      <c r="E809" s="55">
        <v>226.21</v>
      </c>
      <c r="F809" s="55"/>
      <c r="G809" s="55">
        <v>226.21</v>
      </c>
      <c r="H809" s="33">
        <v>9</v>
      </c>
    </row>
    <row r="810" spans="1:8" s="33" customFormat="1" ht="25.5" x14ac:dyDescent="0.2">
      <c r="A810" s="52" t="s">
        <v>1641</v>
      </c>
      <c r="B810" s="52"/>
      <c r="C810" s="53" t="s">
        <v>1642</v>
      </c>
      <c r="D810" s="54" t="s">
        <v>73</v>
      </c>
      <c r="E810" s="55">
        <v>155.13</v>
      </c>
      <c r="F810" s="55"/>
      <c r="G810" s="55">
        <v>155.13</v>
      </c>
      <c r="H810" s="33">
        <v>9</v>
      </c>
    </row>
    <row r="811" spans="1:8" s="33" customFormat="1" ht="25.5" x14ac:dyDescent="0.2">
      <c r="A811" s="52" t="s">
        <v>1643</v>
      </c>
      <c r="B811" s="52"/>
      <c r="C811" s="53" t="s">
        <v>1644</v>
      </c>
      <c r="D811" s="54" t="s">
        <v>73</v>
      </c>
      <c r="E811" s="55">
        <v>178.95</v>
      </c>
      <c r="F811" s="55"/>
      <c r="G811" s="55">
        <v>178.95</v>
      </c>
      <c r="H811" s="33">
        <v>9</v>
      </c>
    </row>
    <row r="812" spans="1:8" s="33" customFormat="1" ht="25.5" x14ac:dyDescent="0.2">
      <c r="A812" s="52" t="s">
        <v>1645</v>
      </c>
      <c r="B812" s="52"/>
      <c r="C812" s="53" t="s">
        <v>1646</v>
      </c>
      <c r="D812" s="54" t="s">
        <v>73</v>
      </c>
      <c r="E812" s="55">
        <v>155.21</v>
      </c>
      <c r="F812" s="55"/>
      <c r="G812" s="55">
        <v>155.21</v>
      </c>
      <c r="H812" s="33">
        <v>9</v>
      </c>
    </row>
    <row r="813" spans="1:8" s="33" customFormat="1" ht="25.5" x14ac:dyDescent="0.2">
      <c r="A813" s="52" t="s">
        <v>1647</v>
      </c>
      <c r="B813" s="52"/>
      <c r="C813" s="53" t="s">
        <v>1648</v>
      </c>
      <c r="D813" s="54" t="s">
        <v>73</v>
      </c>
      <c r="E813" s="55">
        <v>143.44</v>
      </c>
      <c r="F813" s="55"/>
      <c r="G813" s="55">
        <v>143.44</v>
      </c>
      <c r="H813" s="33">
        <v>9</v>
      </c>
    </row>
    <row r="814" spans="1:8" s="33" customFormat="1" ht="25.5" x14ac:dyDescent="0.2">
      <c r="A814" s="52" t="s">
        <v>1649</v>
      </c>
      <c r="B814" s="52"/>
      <c r="C814" s="53" t="s">
        <v>1650</v>
      </c>
      <c r="D814" s="54" t="s">
        <v>73</v>
      </c>
      <c r="E814" s="55">
        <v>170.06</v>
      </c>
      <c r="F814" s="55"/>
      <c r="G814" s="55">
        <v>170.06</v>
      </c>
      <c r="H814" s="33">
        <v>9</v>
      </c>
    </row>
    <row r="815" spans="1:8" s="33" customFormat="1" ht="25.5" x14ac:dyDescent="0.2">
      <c r="A815" s="52" t="s">
        <v>1651</v>
      </c>
      <c r="B815" s="52"/>
      <c r="C815" s="53" t="s">
        <v>1652</v>
      </c>
      <c r="D815" s="54" t="s">
        <v>73</v>
      </c>
      <c r="E815" s="55">
        <v>146.41999999999999</v>
      </c>
      <c r="F815" s="55"/>
      <c r="G815" s="55">
        <v>146.41999999999999</v>
      </c>
      <c r="H815" s="33">
        <v>9</v>
      </c>
    </row>
    <row r="816" spans="1:8" s="33" customFormat="1" ht="25.5" x14ac:dyDescent="0.2">
      <c r="A816" s="52" t="s">
        <v>1653</v>
      </c>
      <c r="B816" s="52"/>
      <c r="C816" s="53" t="s">
        <v>1654</v>
      </c>
      <c r="D816" s="54" t="s">
        <v>73</v>
      </c>
      <c r="E816" s="55">
        <v>200.56</v>
      </c>
      <c r="F816" s="55"/>
      <c r="G816" s="55">
        <v>200.56</v>
      </c>
      <c r="H816" s="33">
        <v>9</v>
      </c>
    </row>
    <row r="817" spans="1:8" s="33" customFormat="1" ht="25.5" x14ac:dyDescent="0.2">
      <c r="A817" s="52" t="s">
        <v>1655</v>
      </c>
      <c r="B817" s="52"/>
      <c r="C817" s="53" t="s">
        <v>1656</v>
      </c>
      <c r="D817" s="54" t="s">
        <v>73</v>
      </c>
      <c r="E817" s="55">
        <v>214.25</v>
      </c>
      <c r="F817" s="55"/>
      <c r="G817" s="55">
        <v>214.25</v>
      </c>
      <c r="H817" s="33">
        <v>9</v>
      </c>
    </row>
    <row r="818" spans="1:8" s="33" customFormat="1" ht="25.5" x14ac:dyDescent="0.2">
      <c r="A818" s="52" t="s">
        <v>1657</v>
      </c>
      <c r="B818" s="52"/>
      <c r="C818" s="53" t="s">
        <v>1658</v>
      </c>
      <c r="D818" s="54" t="s">
        <v>73</v>
      </c>
      <c r="E818" s="55">
        <v>954.75</v>
      </c>
      <c r="F818" s="55"/>
      <c r="G818" s="55">
        <v>954.75</v>
      </c>
      <c r="H818" s="33">
        <v>9</v>
      </c>
    </row>
    <row r="819" spans="1:8" s="33" customFormat="1" ht="25.5" x14ac:dyDescent="0.2">
      <c r="A819" s="52" t="s">
        <v>1659</v>
      </c>
      <c r="B819" s="52"/>
      <c r="C819" s="53" t="s">
        <v>1660</v>
      </c>
      <c r="D819" s="54" t="s">
        <v>73</v>
      </c>
      <c r="E819" s="55">
        <v>776.63</v>
      </c>
      <c r="F819" s="55"/>
      <c r="G819" s="55">
        <v>776.63</v>
      </c>
      <c r="H819" s="33">
        <v>9</v>
      </c>
    </row>
    <row r="820" spans="1:8" s="33" customFormat="1" ht="25.5" x14ac:dyDescent="0.2">
      <c r="A820" s="52" t="s">
        <v>1661</v>
      </c>
      <c r="B820" s="52"/>
      <c r="C820" s="53" t="s">
        <v>1662</v>
      </c>
      <c r="D820" s="54" t="s">
        <v>73</v>
      </c>
      <c r="E820" s="55">
        <v>1443.72</v>
      </c>
      <c r="F820" s="55"/>
      <c r="G820" s="55">
        <v>1443.72</v>
      </c>
      <c r="H820" s="33">
        <v>9</v>
      </c>
    </row>
    <row r="821" spans="1:8" s="33" customFormat="1" x14ac:dyDescent="0.2">
      <c r="A821" s="52" t="s">
        <v>1663</v>
      </c>
      <c r="B821" s="52"/>
      <c r="C821" s="53" t="s">
        <v>1664</v>
      </c>
      <c r="D821" s="54" t="s">
        <v>73</v>
      </c>
      <c r="E821" s="55">
        <v>309.64999999999998</v>
      </c>
      <c r="F821" s="55">
        <v>60.43</v>
      </c>
      <c r="G821" s="55">
        <v>370.08</v>
      </c>
      <c r="H821" s="33">
        <v>9</v>
      </c>
    </row>
    <row r="822" spans="1:8" s="33" customFormat="1" ht="25.5" x14ac:dyDescent="0.2">
      <c r="A822" s="52" t="s">
        <v>1665</v>
      </c>
      <c r="B822" s="52"/>
      <c r="C822" s="53" t="s">
        <v>1666</v>
      </c>
      <c r="D822" s="54" t="s">
        <v>73</v>
      </c>
      <c r="E822" s="55">
        <v>259.79000000000002</v>
      </c>
      <c r="F822" s="55"/>
      <c r="G822" s="55">
        <v>259.79000000000002</v>
      </c>
      <c r="H822" s="33">
        <v>9</v>
      </c>
    </row>
    <row r="823" spans="1:8" s="33" customFormat="1" ht="25.5" x14ac:dyDescent="0.2">
      <c r="A823" s="52" t="s">
        <v>1667</v>
      </c>
      <c r="B823" s="52"/>
      <c r="C823" s="53" t="s">
        <v>1668</v>
      </c>
      <c r="D823" s="54" t="s">
        <v>73</v>
      </c>
      <c r="E823" s="55">
        <v>263.20999999999998</v>
      </c>
      <c r="F823" s="55"/>
      <c r="G823" s="55">
        <v>263.20999999999998</v>
      </c>
      <c r="H823" s="33">
        <v>9</v>
      </c>
    </row>
    <row r="824" spans="1:8" s="33" customFormat="1" ht="25.5" x14ac:dyDescent="0.2">
      <c r="A824" s="52" t="s">
        <v>1669</v>
      </c>
      <c r="B824" s="52"/>
      <c r="C824" s="53" t="s">
        <v>1670</v>
      </c>
      <c r="D824" s="54" t="s">
        <v>73</v>
      </c>
      <c r="E824" s="55">
        <v>273.36</v>
      </c>
      <c r="F824" s="55"/>
      <c r="G824" s="55">
        <v>273.36</v>
      </c>
      <c r="H824" s="33">
        <v>9</v>
      </c>
    </row>
    <row r="825" spans="1:8" s="33" customFormat="1" ht="25.5" x14ac:dyDescent="0.2">
      <c r="A825" s="52" t="s">
        <v>1671</v>
      </c>
      <c r="B825" s="52"/>
      <c r="C825" s="53" t="s">
        <v>1672</v>
      </c>
      <c r="D825" s="54" t="s">
        <v>73</v>
      </c>
      <c r="E825" s="55">
        <v>229.91</v>
      </c>
      <c r="F825" s="55"/>
      <c r="G825" s="55">
        <v>229.91</v>
      </c>
      <c r="H825" s="33">
        <v>9</v>
      </c>
    </row>
    <row r="826" spans="1:8" s="33" customFormat="1" ht="25.5" x14ac:dyDescent="0.2">
      <c r="A826" s="52" t="s">
        <v>1673</v>
      </c>
      <c r="B826" s="52"/>
      <c r="C826" s="53" t="s">
        <v>1674</v>
      </c>
      <c r="D826" s="54" t="s">
        <v>73</v>
      </c>
      <c r="E826" s="55">
        <v>245.56</v>
      </c>
      <c r="F826" s="55"/>
      <c r="G826" s="55">
        <v>245.56</v>
      </c>
      <c r="H826" s="33">
        <v>9</v>
      </c>
    </row>
    <row r="827" spans="1:8" s="33" customFormat="1" ht="25.5" x14ac:dyDescent="0.2">
      <c r="A827" s="52" t="s">
        <v>1675</v>
      </c>
      <c r="B827" s="52"/>
      <c r="C827" s="53" t="s">
        <v>1676</v>
      </c>
      <c r="D827" s="54" t="s">
        <v>73</v>
      </c>
      <c r="E827" s="55">
        <v>238.78</v>
      </c>
      <c r="F827" s="55"/>
      <c r="G827" s="55">
        <v>238.78</v>
      </c>
      <c r="H827" s="33">
        <v>9</v>
      </c>
    </row>
    <row r="828" spans="1:8" s="33" customFormat="1" x14ac:dyDescent="0.2">
      <c r="A828" s="52" t="s">
        <v>1677</v>
      </c>
      <c r="B828" s="52"/>
      <c r="C828" s="53" t="s">
        <v>1678</v>
      </c>
      <c r="D828" s="54"/>
      <c r="E828" s="55"/>
      <c r="F828" s="55"/>
      <c r="G828" s="55"/>
      <c r="H828" s="33">
        <v>5</v>
      </c>
    </row>
    <row r="829" spans="1:8" s="33" customFormat="1" x14ac:dyDescent="0.2">
      <c r="A829" s="52" t="s">
        <v>1679</v>
      </c>
      <c r="B829" s="52"/>
      <c r="C829" s="53" t="s">
        <v>1680</v>
      </c>
      <c r="D829" s="54" t="s">
        <v>73</v>
      </c>
      <c r="E829" s="55">
        <v>107.96</v>
      </c>
      <c r="F829" s="55">
        <v>108.23</v>
      </c>
      <c r="G829" s="55">
        <v>216.19</v>
      </c>
      <c r="H829" s="33">
        <v>9</v>
      </c>
    </row>
    <row r="830" spans="1:8" s="33" customFormat="1" x14ac:dyDescent="0.2">
      <c r="A830" s="52" t="s">
        <v>1681</v>
      </c>
      <c r="B830" s="52"/>
      <c r="C830" s="53" t="s">
        <v>1682</v>
      </c>
      <c r="D830" s="54"/>
      <c r="E830" s="55"/>
      <c r="F830" s="55"/>
      <c r="G830" s="55"/>
      <c r="H830" s="33">
        <v>5</v>
      </c>
    </row>
    <row r="831" spans="1:8" s="33" customFormat="1" x14ac:dyDescent="0.2">
      <c r="A831" s="52" t="s">
        <v>1683</v>
      </c>
      <c r="B831" s="52"/>
      <c r="C831" s="53" t="s">
        <v>1684</v>
      </c>
      <c r="D831" s="54" t="s">
        <v>73</v>
      </c>
      <c r="E831" s="55"/>
      <c r="F831" s="55">
        <v>37.4</v>
      </c>
      <c r="G831" s="55">
        <v>37.4</v>
      </c>
      <c r="H831" s="33">
        <v>9</v>
      </c>
    </row>
    <row r="832" spans="1:8" s="33" customFormat="1" ht="25.5" x14ac:dyDescent="0.2">
      <c r="A832" s="52" t="s">
        <v>1685</v>
      </c>
      <c r="B832" s="52"/>
      <c r="C832" s="53" t="s">
        <v>1686</v>
      </c>
      <c r="D832" s="54" t="s">
        <v>21</v>
      </c>
      <c r="E832" s="55">
        <v>2.72</v>
      </c>
      <c r="F832" s="55">
        <v>5.13</v>
      </c>
      <c r="G832" s="55">
        <v>7.85</v>
      </c>
      <c r="H832" s="33">
        <v>9</v>
      </c>
    </row>
    <row r="833" spans="1:8" s="33" customFormat="1" ht="25.5" x14ac:dyDescent="0.2">
      <c r="A833" s="52" t="s">
        <v>1687</v>
      </c>
      <c r="B833" s="52"/>
      <c r="C833" s="53" t="s">
        <v>1688</v>
      </c>
      <c r="D833" s="54" t="s">
        <v>21</v>
      </c>
      <c r="E833" s="55">
        <v>3.14</v>
      </c>
      <c r="F833" s="55">
        <v>5.13</v>
      </c>
      <c r="G833" s="55">
        <v>8.27</v>
      </c>
      <c r="H833" s="33">
        <v>9</v>
      </c>
    </row>
    <row r="834" spans="1:8" s="33" customFormat="1" ht="25.5" x14ac:dyDescent="0.2">
      <c r="A834" s="52" t="s">
        <v>1689</v>
      </c>
      <c r="B834" s="52"/>
      <c r="C834" s="53" t="s">
        <v>1690</v>
      </c>
      <c r="D834" s="54" t="s">
        <v>21</v>
      </c>
      <c r="E834" s="55">
        <v>3.61</v>
      </c>
      <c r="F834" s="55">
        <v>5.13</v>
      </c>
      <c r="G834" s="55">
        <v>8.74</v>
      </c>
      <c r="H834" s="33">
        <v>9</v>
      </c>
    </row>
    <row r="835" spans="1:8" s="33" customFormat="1" ht="25.5" x14ac:dyDescent="0.2">
      <c r="A835" s="52" t="s">
        <v>1691</v>
      </c>
      <c r="B835" s="52"/>
      <c r="C835" s="53" t="s">
        <v>1692</v>
      </c>
      <c r="D835" s="54" t="s">
        <v>21</v>
      </c>
      <c r="E835" s="55">
        <v>3.86</v>
      </c>
      <c r="F835" s="55">
        <v>5.13</v>
      </c>
      <c r="G835" s="55">
        <v>8.99</v>
      </c>
      <c r="H835" s="33">
        <v>9</v>
      </c>
    </row>
    <row r="836" spans="1:8" s="33" customFormat="1" ht="25.5" x14ac:dyDescent="0.2">
      <c r="A836" s="52" t="s">
        <v>1693</v>
      </c>
      <c r="B836" s="52"/>
      <c r="C836" s="53" t="s">
        <v>1694</v>
      </c>
      <c r="D836" s="54" t="s">
        <v>21</v>
      </c>
      <c r="E836" s="55">
        <v>5.27</v>
      </c>
      <c r="F836" s="55">
        <v>5.13</v>
      </c>
      <c r="G836" s="55">
        <v>10.4</v>
      </c>
      <c r="H836" s="33">
        <v>9</v>
      </c>
    </row>
    <row r="837" spans="1:8" s="33" customFormat="1" x14ac:dyDescent="0.2">
      <c r="A837" s="52" t="s">
        <v>1695</v>
      </c>
      <c r="B837" s="52"/>
      <c r="C837" s="53" t="s">
        <v>1696</v>
      </c>
      <c r="D837" s="54"/>
      <c r="E837" s="55"/>
      <c r="F837" s="55"/>
      <c r="G837" s="55"/>
      <c r="H837" s="33">
        <v>2</v>
      </c>
    </row>
    <row r="838" spans="1:8" s="33" customFormat="1" x14ac:dyDescent="0.2">
      <c r="A838" s="52" t="s">
        <v>1697</v>
      </c>
      <c r="B838" s="52"/>
      <c r="C838" s="53" t="s">
        <v>1698</v>
      </c>
      <c r="D838" s="54"/>
      <c r="E838" s="55"/>
      <c r="F838" s="55"/>
      <c r="G838" s="55"/>
      <c r="H838" s="33">
        <v>5</v>
      </c>
    </row>
    <row r="839" spans="1:8" s="33" customFormat="1" ht="25.5" x14ac:dyDescent="0.2">
      <c r="A839" s="52" t="s">
        <v>1699</v>
      </c>
      <c r="B839" s="52"/>
      <c r="C839" s="53" t="s">
        <v>1700</v>
      </c>
      <c r="D839" s="54" t="s">
        <v>73</v>
      </c>
      <c r="E839" s="55">
        <v>113.98</v>
      </c>
      <c r="F839" s="55">
        <v>46.75</v>
      </c>
      <c r="G839" s="55">
        <v>160.72999999999999</v>
      </c>
      <c r="H839" s="33">
        <v>9</v>
      </c>
    </row>
    <row r="840" spans="1:8" s="33" customFormat="1" ht="25.5" x14ac:dyDescent="0.2">
      <c r="A840" s="52" t="s">
        <v>1701</v>
      </c>
      <c r="B840" s="52"/>
      <c r="C840" s="53" t="s">
        <v>1702</v>
      </c>
      <c r="D840" s="54" t="s">
        <v>73</v>
      </c>
      <c r="E840" s="55">
        <v>122.29</v>
      </c>
      <c r="F840" s="55">
        <v>48.62</v>
      </c>
      <c r="G840" s="55">
        <v>170.91</v>
      </c>
      <c r="H840" s="33">
        <v>9</v>
      </c>
    </row>
    <row r="841" spans="1:8" s="33" customFormat="1" ht="25.5" x14ac:dyDescent="0.2">
      <c r="A841" s="52" t="s">
        <v>1703</v>
      </c>
      <c r="B841" s="52"/>
      <c r="C841" s="53" t="s">
        <v>1704</v>
      </c>
      <c r="D841" s="54" t="s">
        <v>73</v>
      </c>
      <c r="E841" s="55">
        <v>130.59</v>
      </c>
      <c r="F841" s="55">
        <v>50.49</v>
      </c>
      <c r="G841" s="55">
        <v>181.08</v>
      </c>
      <c r="H841" s="33">
        <v>9</v>
      </c>
    </row>
    <row r="842" spans="1:8" s="33" customFormat="1" ht="25.5" x14ac:dyDescent="0.2">
      <c r="A842" s="52" t="s">
        <v>1705</v>
      </c>
      <c r="B842" s="52"/>
      <c r="C842" s="53" t="s">
        <v>1706</v>
      </c>
      <c r="D842" s="54" t="s">
        <v>73</v>
      </c>
      <c r="E842" s="55">
        <v>143.25</v>
      </c>
      <c r="F842" s="55">
        <v>54.23</v>
      </c>
      <c r="G842" s="55">
        <v>197.48</v>
      </c>
      <c r="H842" s="33">
        <v>9</v>
      </c>
    </row>
    <row r="843" spans="1:8" s="33" customFormat="1" ht="25.5" x14ac:dyDescent="0.2">
      <c r="A843" s="52" t="s">
        <v>1707</v>
      </c>
      <c r="B843" s="52"/>
      <c r="C843" s="53" t="s">
        <v>1708</v>
      </c>
      <c r="D843" s="54" t="s">
        <v>73</v>
      </c>
      <c r="E843" s="55">
        <v>78.13</v>
      </c>
      <c r="F843" s="55">
        <v>35.53</v>
      </c>
      <c r="G843" s="55">
        <v>113.66</v>
      </c>
      <c r="H843" s="33">
        <v>9</v>
      </c>
    </row>
    <row r="844" spans="1:8" s="33" customFormat="1" ht="25.5" x14ac:dyDescent="0.2">
      <c r="A844" s="52" t="s">
        <v>1709</v>
      </c>
      <c r="B844" s="52"/>
      <c r="C844" s="53" t="s">
        <v>1710</v>
      </c>
      <c r="D844" s="54" t="s">
        <v>73</v>
      </c>
      <c r="E844" s="55">
        <v>86.44</v>
      </c>
      <c r="F844" s="55">
        <v>37.4</v>
      </c>
      <c r="G844" s="55">
        <v>123.84</v>
      </c>
      <c r="H844" s="33">
        <v>9</v>
      </c>
    </row>
    <row r="845" spans="1:8" s="33" customFormat="1" ht="25.5" x14ac:dyDescent="0.2">
      <c r="A845" s="52" t="s">
        <v>1711</v>
      </c>
      <c r="B845" s="52"/>
      <c r="C845" s="53" t="s">
        <v>1712</v>
      </c>
      <c r="D845" s="54" t="s">
        <v>73</v>
      </c>
      <c r="E845" s="55">
        <v>94.75</v>
      </c>
      <c r="F845" s="55">
        <v>39.270000000000003</v>
      </c>
      <c r="G845" s="55">
        <v>134.02000000000001</v>
      </c>
      <c r="H845" s="33">
        <v>9</v>
      </c>
    </row>
    <row r="846" spans="1:8" s="33" customFormat="1" ht="25.5" x14ac:dyDescent="0.2">
      <c r="A846" s="52" t="s">
        <v>1713</v>
      </c>
      <c r="B846" s="52"/>
      <c r="C846" s="53" t="s">
        <v>1714</v>
      </c>
      <c r="D846" s="54" t="s">
        <v>73</v>
      </c>
      <c r="E846" s="55">
        <v>103.45</v>
      </c>
      <c r="F846" s="55">
        <v>43.01</v>
      </c>
      <c r="G846" s="55">
        <v>146.46</v>
      </c>
      <c r="H846" s="33">
        <v>9</v>
      </c>
    </row>
    <row r="847" spans="1:8" s="33" customFormat="1" x14ac:dyDescent="0.2">
      <c r="A847" s="52" t="s">
        <v>1715</v>
      </c>
      <c r="B847" s="52"/>
      <c r="C847" s="53" t="s">
        <v>1716</v>
      </c>
      <c r="D847" s="54" t="s">
        <v>73</v>
      </c>
      <c r="E847" s="55">
        <v>86.5</v>
      </c>
      <c r="F847" s="55">
        <v>44.88</v>
      </c>
      <c r="G847" s="55">
        <v>131.38</v>
      </c>
      <c r="H847" s="33">
        <v>9</v>
      </c>
    </row>
    <row r="848" spans="1:8" s="33" customFormat="1" x14ac:dyDescent="0.2">
      <c r="A848" s="52" t="s">
        <v>1717</v>
      </c>
      <c r="B848" s="52"/>
      <c r="C848" s="53" t="s">
        <v>1718</v>
      </c>
      <c r="D848" s="54" t="s">
        <v>73</v>
      </c>
      <c r="E848" s="55">
        <v>64.98</v>
      </c>
      <c r="F848" s="55">
        <v>33.659999999999997</v>
      </c>
      <c r="G848" s="55">
        <v>98.64</v>
      </c>
      <c r="H848" s="33">
        <v>9</v>
      </c>
    </row>
    <row r="849" spans="1:8" s="33" customFormat="1" x14ac:dyDescent="0.2">
      <c r="A849" s="52" t="s">
        <v>1719</v>
      </c>
      <c r="B849" s="52"/>
      <c r="C849" s="53" t="s">
        <v>1720</v>
      </c>
      <c r="D849" s="54" t="s">
        <v>73</v>
      </c>
      <c r="E849" s="55">
        <v>79.89</v>
      </c>
      <c r="F849" s="55">
        <v>24.31</v>
      </c>
      <c r="G849" s="55">
        <v>104.2</v>
      </c>
      <c r="H849" s="33">
        <v>9</v>
      </c>
    </row>
    <row r="850" spans="1:8" s="33" customFormat="1" ht="25.5" x14ac:dyDescent="0.2">
      <c r="A850" s="52" t="s">
        <v>1721</v>
      </c>
      <c r="B850" s="52"/>
      <c r="C850" s="53" t="s">
        <v>1722</v>
      </c>
      <c r="D850" s="54" t="s">
        <v>73</v>
      </c>
      <c r="E850" s="55">
        <v>24.44</v>
      </c>
      <c r="F850" s="55">
        <v>4.7699999999999996</v>
      </c>
      <c r="G850" s="55">
        <v>29.21</v>
      </c>
      <c r="H850" s="33">
        <v>9</v>
      </c>
    </row>
    <row r="851" spans="1:8" s="33" customFormat="1" x14ac:dyDescent="0.2">
      <c r="A851" s="52" t="s">
        <v>1723</v>
      </c>
      <c r="B851" s="52"/>
      <c r="C851" s="53" t="s">
        <v>1724</v>
      </c>
      <c r="D851" s="54" t="s">
        <v>73</v>
      </c>
      <c r="E851" s="55">
        <v>15.35</v>
      </c>
      <c r="F851" s="55">
        <v>4.7699999999999996</v>
      </c>
      <c r="G851" s="55">
        <v>20.12</v>
      </c>
      <c r="H851" s="33">
        <v>9</v>
      </c>
    </row>
    <row r="852" spans="1:8" s="33" customFormat="1" x14ac:dyDescent="0.2">
      <c r="A852" s="52" t="s">
        <v>1725</v>
      </c>
      <c r="B852" s="52"/>
      <c r="C852" s="53" t="s">
        <v>1726</v>
      </c>
      <c r="D852" s="54"/>
      <c r="E852" s="55"/>
      <c r="F852" s="55"/>
      <c r="G852" s="55"/>
      <c r="H852" s="33">
        <v>5</v>
      </c>
    </row>
    <row r="853" spans="1:8" s="33" customFormat="1" ht="25.5" x14ac:dyDescent="0.2">
      <c r="A853" s="52" t="s">
        <v>1727</v>
      </c>
      <c r="B853" s="52"/>
      <c r="C853" s="53" t="s">
        <v>1728</v>
      </c>
      <c r="D853" s="54" t="s">
        <v>592</v>
      </c>
      <c r="E853" s="55">
        <v>25.9</v>
      </c>
      <c r="F853" s="55"/>
      <c r="G853" s="55">
        <v>25.9</v>
      </c>
      <c r="H853" s="33">
        <v>9</v>
      </c>
    </row>
    <row r="854" spans="1:8" s="33" customFormat="1" x14ac:dyDescent="0.2">
      <c r="A854" s="52" t="s">
        <v>1729</v>
      </c>
      <c r="B854" s="52"/>
      <c r="C854" s="53" t="s">
        <v>1730</v>
      </c>
      <c r="D854" s="54" t="s">
        <v>592</v>
      </c>
      <c r="E854" s="55"/>
      <c r="F854" s="55">
        <v>4.83</v>
      </c>
      <c r="G854" s="55">
        <v>4.83</v>
      </c>
      <c r="H854" s="33">
        <v>9</v>
      </c>
    </row>
    <row r="855" spans="1:8" s="33" customFormat="1" ht="25.5" x14ac:dyDescent="0.2">
      <c r="A855" s="52" t="s">
        <v>1731</v>
      </c>
      <c r="B855" s="52"/>
      <c r="C855" s="53" t="s">
        <v>1732</v>
      </c>
      <c r="D855" s="54" t="s">
        <v>592</v>
      </c>
      <c r="E855" s="55">
        <v>22.69</v>
      </c>
      <c r="F855" s="55"/>
      <c r="G855" s="55">
        <v>22.69</v>
      </c>
      <c r="H855" s="33">
        <v>9</v>
      </c>
    </row>
    <row r="856" spans="1:8" s="33" customFormat="1" ht="25.5" x14ac:dyDescent="0.2">
      <c r="A856" s="52" t="s">
        <v>1733</v>
      </c>
      <c r="B856" s="52"/>
      <c r="C856" s="53" t="s">
        <v>1734</v>
      </c>
      <c r="D856" s="54" t="s">
        <v>592</v>
      </c>
      <c r="E856" s="55">
        <v>15.67</v>
      </c>
      <c r="F856" s="55"/>
      <c r="G856" s="55">
        <v>15.67</v>
      </c>
      <c r="H856" s="33">
        <v>9</v>
      </c>
    </row>
    <row r="857" spans="1:8" s="33" customFormat="1" ht="25.5" x14ac:dyDescent="0.2">
      <c r="A857" s="52" t="s">
        <v>1735</v>
      </c>
      <c r="B857" s="52"/>
      <c r="C857" s="53" t="s">
        <v>1736</v>
      </c>
      <c r="D857" s="54" t="s">
        <v>592</v>
      </c>
      <c r="E857" s="55">
        <v>16.899999999999999</v>
      </c>
      <c r="F857" s="55"/>
      <c r="G857" s="55">
        <v>16.899999999999999</v>
      </c>
      <c r="H857" s="33">
        <v>9</v>
      </c>
    </row>
    <row r="858" spans="1:8" s="33" customFormat="1" ht="25.5" x14ac:dyDescent="0.2">
      <c r="A858" s="52" t="s">
        <v>1737</v>
      </c>
      <c r="B858" s="52"/>
      <c r="C858" s="53" t="s">
        <v>1738</v>
      </c>
      <c r="D858" s="54" t="s">
        <v>592</v>
      </c>
      <c r="E858" s="55">
        <v>16.71</v>
      </c>
      <c r="F858" s="55">
        <v>4.83</v>
      </c>
      <c r="G858" s="55">
        <v>21.54</v>
      </c>
      <c r="H858" s="33">
        <v>9</v>
      </c>
    </row>
    <row r="859" spans="1:8" s="33" customFormat="1" x14ac:dyDescent="0.2">
      <c r="A859" s="52" t="s">
        <v>1739</v>
      </c>
      <c r="B859" s="52"/>
      <c r="C859" s="53" t="s">
        <v>1740</v>
      </c>
      <c r="D859" s="54"/>
      <c r="E859" s="55"/>
      <c r="F859" s="55"/>
      <c r="G859" s="55"/>
      <c r="H859" s="33">
        <v>5</v>
      </c>
    </row>
    <row r="860" spans="1:8" s="33" customFormat="1" ht="25.5" x14ac:dyDescent="0.2">
      <c r="A860" s="52" t="s">
        <v>1741</v>
      </c>
      <c r="B860" s="52"/>
      <c r="C860" s="53" t="s">
        <v>1742</v>
      </c>
      <c r="D860" s="54" t="s">
        <v>156</v>
      </c>
      <c r="E860" s="55">
        <v>2971.52</v>
      </c>
      <c r="F860" s="55">
        <v>720.36</v>
      </c>
      <c r="G860" s="55">
        <v>3691.88</v>
      </c>
      <c r="H860" s="33">
        <v>9</v>
      </c>
    </row>
    <row r="861" spans="1:8" s="33" customFormat="1" x14ac:dyDescent="0.2">
      <c r="A861" s="52" t="s">
        <v>1743</v>
      </c>
      <c r="B861" s="52"/>
      <c r="C861" s="53" t="s">
        <v>1744</v>
      </c>
      <c r="D861" s="54" t="s">
        <v>156</v>
      </c>
      <c r="E861" s="55">
        <v>2877.08</v>
      </c>
      <c r="F861" s="55">
        <v>794.71</v>
      </c>
      <c r="G861" s="55">
        <v>3671.79</v>
      </c>
      <c r="H861" s="33">
        <v>9</v>
      </c>
    </row>
    <row r="862" spans="1:8" s="33" customFormat="1" ht="25.5" x14ac:dyDescent="0.2">
      <c r="A862" s="52" t="s">
        <v>1745</v>
      </c>
      <c r="B862" s="52"/>
      <c r="C862" s="53" t="s">
        <v>1746</v>
      </c>
      <c r="D862" s="54" t="s">
        <v>156</v>
      </c>
      <c r="E862" s="55">
        <v>2542.36</v>
      </c>
      <c r="F862" s="55">
        <v>684.89</v>
      </c>
      <c r="G862" s="55">
        <v>3227.25</v>
      </c>
      <c r="H862" s="33">
        <v>9</v>
      </c>
    </row>
    <row r="863" spans="1:8" s="33" customFormat="1" ht="25.5" x14ac:dyDescent="0.2">
      <c r="A863" s="52" t="s">
        <v>1747</v>
      </c>
      <c r="B863" s="52"/>
      <c r="C863" s="53" t="s">
        <v>1748</v>
      </c>
      <c r="D863" s="54" t="s">
        <v>156</v>
      </c>
      <c r="E863" s="55">
        <v>2301.79</v>
      </c>
      <c r="F863" s="55">
        <v>677.98</v>
      </c>
      <c r="G863" s="55">
        <v>2979.77</v>
      </c>
      <c r="H863" s="33">
        <v>9</v>
      </c>
    </row>
    <row r="864" spans="1:8" s="33" customFormat="1" x14ac:dyDescent="0.2">
      <c r="A864" s="52" t="s">
        <v>1749</v>
      </c>
      <c r="B864" s="52"/>
      <c r="C864" s="53" t="s">
        <v>1750</v>
      </c>
      <c r="D864" s="54" t="s">
        <v>156</v>
      </c>
      <c r="E864" s="55">
        <v>2529.65</v>
      </c>
      <c r="F864" s="55">
        <v>726.4</v>
      </c>
      <c r="G864" s="55">
        <v>3256.05</v>
      </c>
      <c r="H864" s="33">
        <v>9</v>
      </c>
    </row>
    <row r="865" spans="1:8" s="33" customFormat="1" x14ac:dyDescent="0.2">
      <c r="A865" s="52" t="s">
        <v>1751</v>
      </c>
      <c r="B865" s="52"/>
      <c r="C865" s="53" t="s">
        <v>1752</v>
      </c>
      <c r="D865" s="54"/>
      <c r="E865" s="55"/>
      <c r="F865" s="55"/>
      <c r="G865" s="55"/>
      <c r="H865" s="33">
        <v>5</v>
      </c>
    </row>
    <row r="866" spans="1:8" s="33" customFormat="1" x14ac:dyDescent="0.2">
      <c r="A866" s="52" t="s">
        <v>1753</v>
      </c>
      <c r="B866" s="52"/>
      <c r="C866" s="53" t="s">
        <v>1754</v>
      </c>
      <c r="D866" s="54" t="s">
        <v>156</v>
      </c>
      <c r="E866" s="55">
        <v>3994.35</v>
      </c>
      <c r="F866" s="55">
        <v>1122</v>
      </c>
      <c r="G866" s="55">
        <v>5116.3500000000004</v>
      </c>
      <c r="H866" s="33">
        <v>9</v>
      </c>
    </row>
    <row r="867" spans="1:8" s="33" customFormat="1" ht="25.5" x14ac:dyDescent="0.2">
      <c r="A867" s="52" t="s">
        <v>1755</v>
      </c>
      <c r="B867" s="52"/>
      <c r="C867" s="53" t="s">
        <v>1756</v>
      </c>
      <c r="D867" s="54" t="s">
        <v>131</v>
      </c>
      <c r="E867" s="55">
        <v>0.15</v>
      </c>
      <c r="F867" s="55">
        <v>5.23</v>
      </c>
      <c r="G867" s="55">
        <v>5.38</v>
      </c>
      <c r="H867" s="33">
        <v>9</v>
      </c>
    </row>
    <row r="868" spans="1:8" s="33" customFormat="1" ht="25.5" x14ac:dyDescent="0.2">
      <c r="A868" s="52" t="s">
        <v>1757</v>
      </c>
      <c r="B868" s="52"/>
      <c r="C868" s="53" t="s">
        <v>1758</v>
      </c>
      <c r="D868" s="54" t="s">
        <v>131</v>
      </c>
      <c r="E868" s="55">
        <v>0.37</v>
      </c>
      <c r="F868" s="55">
        <v>13.84</v>
      </c>
      <c r="G868" s="55">
        <v>14.21</v>
      </c>
      <c r="H868" s="33">
        <v>9</v>
      </c>
    </row>
    <row r="869" spans="1:8" s="33" customFormat="1" x14ac:dyDescent="0.2">
      <c r="A869" s="52" t="s">
        <v>1759</v>
      </c>
      <c r="B869" s="52"/>
      <c r="C869" s="53" t="s">
        <v>1760</v>
      </c>
      <c r="D869" s="54"/>
      <c r="E869" s="55"/>
      <c r="F869" s="55"/>
      <c r="G869" s="55"/>
      <c r="H869" s="33">
        <v>2</v>
      </c>
    </row>
    <row r="870" spans="1:8" s="33" customFormat="1" x14ac:dyDescent="0.2">
      <c r="A870" s="52" t="s">
        <v>1761</v>
      </c>
      <c r="B870" s="52"/>
      <c r="C870" s="53" t="s">
        <v>1762</v>
      </c>
      <c r="D870" s="54"/>
      <c r="E870" s="55"/>
      <c r="F870" s="55"/>
      <c r="G870" s="55"/>
      <c r="H870" s="33">
        <v>5</v>
      </c>
    </row>
    <row r="871" spans="1:8" s="33" customFormat="1" x14ac:dyDescent="0.2">
      <c r="A871" s="52" t="s">
        <v>1763</v>
      </c>
      <c r="B871" s="52"/>
      <c r="C871" s="53" t="s">
        <v>1764</v>
      </c>
      <c r="D871" s="54" t="s">
        <v>73</v>
      </c>
      <c r="E871" s="55">
        <v>42.88</v>
      </c>
      <c r="F871" s="55">
        <v>27.14</v>
      </c>
      <c r="G871" s="55">
        <v>70.02</v>
      </c>
      <c r="H871" s="33">
        <v>9</v>
      </c>
    </row>
    <row r="872" spans="1:8" s="33" customFormat="1" x14ac:dyDescent="0.2">
      <c r="A872" s="52" t="s">
        <v>1765</v>
      </c>
      <c r="B872" s="52"/>
      <c r="C872" s="53" t="s">
        <v>1766</v>
      </c>
      <c r="D872" s="54" t="s">
        <v>73</v>
      </c>
      <c r="E872" s="55">
        <v>55.52</v>
      </c>
      <c r="F872" s="55">
        <v>27.14</v>
      </c>
      <c r="G872" s="55">
        <v>82.66</v>
      </c>
      <c r="H872" s="33">
        <v>9</v>
      </c>
    </row>
    <row r="873" spans="1:8" s="33" customFormat="1" x14ac:dyDescent="0.2">
      <c r="A873" s="52" t="s">
        <v>1767</v>
      </c>
      <c r="B873" s="52"/>
      <c r="C873" s="53" t="s">
        <v>1768</v>
      </c>
      <c r="D873" s="54" t="s">
        <v>73</v>
      </c>
      <c r="E873" s="55">
        <v>37.6</v>
      </c>
      <c r="F873" s="55">
        <v>27.14</v>
      </c>
      <c r="G873" s="55">
        <v>64.739999999999995</v>
      </c>
      <c r="H873" s="33">
        <v>9</v>
      </c>
    </row>
    <row r="874" spans="1:8" s="33" customFormat="1" x14ac:dyDescent="0.2">
      <c r="A874" s="52" t="s">
        <v>1769</v>
      </c>
      <c r="B874" s="52"/>
      <c r="C874" s="53" t="s">
        <v>1770</v>
      </c>
      <c r="D874" s="54" t="s">
        <v>73</v>
      </c>
      <c r="E874" s="55">
        <v>83.16</v>
      </c>
      <c r="F874" s="55">
        <v>40.71</v>
      </c>
      <c r="G874" s="55">
        <v>123.87</v>
      </c>
      <c r="H874" s="33">
        <v>9</v>
      </c>
    </row>
    <row r="875" spans="1:8" s="33" customFormat="1" x14ac:dyDescent="0.2">
      <c r="A875" s="52" t="s">
        <v>1771</v>
      </c>
      <c r="B875" s="52"/>
      <c r="C875" s="53" t="s">
        <v>1772</v>
      </c>
      <c r="D875" s="54" t="s">
        <v>73</v>
      </c>
      <c r="E875" s="55">
        <v>96.93</v>
      </c>
      <c r="F875" s="55">
        <v>40.71</v>
      </c>
      <c r="G875" s="55">
        <v>137.63999999999999</v>
      </c>
      <c r="H875" s="33">
        <v>9</v>
      </c>
    </row>
    <row r="876" spans="1:8" s="33" customFormat="1" x14ac:dyDescent="0.2">
      <c r="A876" s="52" t="s">
        <v>1773</v>
      </c>
      <c r="B876" s="52"/>
      <c r="C876" s="53" t="s">
        <v>1774</v>
      </c>
      <c r="D876" s="54" t="s">
        <v>131</v>
      </c>
      <c r="E876" s="55">
        <v>0.97</v>
      </c>
      <c r="F876" s="55">
        <v>11.97</v>
      </c>
      <c r="G876" s="55">
        <v>12.94</v>
      </c>
      <c r="H876" s="33">
        <v>9</v>
      </c>
    </row>
    <row r="877" spans="1:8" s="33" customFormat="1" ht="25.5" x14ac:dyDescent="0.2">
      <c r="A877" s="52" t="s">
        <v>1775</v>
      </c>
      <c r="B877" s="52"/>
      <c r="C877" s="53" t="s">
        <v>1776</v>
      </c>
      <c r="D877" s="54" t="s">
        <v>131</v>
      </c>
      <c r="E877" s="55">
        <v>13.16</v>
      </c>
      <c r="F877" s="55">
        <v>14.96</v>
      </c>
      <c r="G877" s="55">
        <v>28.12</v>
      </c>
      <c r="H877" s="33">
        <v>9</v>
      </c>
    </row>
    <row r="878" spans="1:8" s="33" customFormat="1" x14ac:dyDescent="0.2">
      <c r="A878" s="52" t="s">
        <v>1777</v>
      </c>
      <c r="B878" s="52"/>
      <c r="C878" s="53" t="s">
        <v>1778</v>
      </c>
      <c r="D878" s="54" t="s">
        <v>131</v>
      </c>
      <c r="E878" s="55">
        <v>19.670000000000002</v>
      </c>
      <c r="F878" s="55">
        <v>14.96</v>
      </c>
      <c r="G878" s="55">
        <v>34.630000000000003</v>
      </c>
      <c r="H878" s="33">
        <v>9</v>
      </c>
    </row>
    <row r="879" spans="1:8" s="33" customFormat="1" x14ac:dyDescent="0.2">
      <c r="A879" s="52" t="s">
        <v>1779</v>
      </c>
      <c r="B879" s="52"/>
      <c r="C879" s="53" t="s">
        <v>1780</v>
      </c>
      <c r="D879" s="54"/>
      <c r="E879" s="55"/>
      <c r="F879" s="55"/>
      <c r="G879" s="55"/>
      <c r="H879" s="33">
        <v>5</v>
      </c>
    </row>
    <row r="880" spans="1:8" s="33" customFormat="1" ht="25.5" x14ac:dyDescent="0.2">
      <c r="A880" s="52" t="s">
        <v>1781</v>
      </c>
      <c r="B880" s="52"/>
      <c r="C880" s="53" t="s">
        <v>1782</v>
      </c>
      <c r="D880" s="54" t="s">
        <v>73</v>
      </c>
      <c r="E880" s="55">
        <v>46.49</v>
      </c>
      <c r="F880" s="55">
        <v>14.96</v>
      </c>
      <c r="G880" s="55">
        <v>61.45</v>
      </c>
      <c r="H880" s="33">
        <v>9</v>
      </c>
    </row>
    <row r="881" spans="1:8" s="33" customFormat="1" ht="25.5" x14ac:dyDescent="0.2">
      <c r="A881" s="52" t="s">
        <v>1783</v>
      </c>
      <c r="B881" s="52"/>
      <c r="C881" s="53" t="s">
        <v>1784</v>
      </c>
      <c r="D881" s="54" t="s">
        <v>73</v>
      </c>
      <c r="E881" s="55">
        <v>67.41</v>
      </c>
      <c r="F881" s="55">
        <v>14.96</v>
      </c>
      <c r="G881" s="55">
        <v>82.37</v>
      </c>
      <c r="H881" s="33">
        <v>9</v>
      </c>
    </row>
    <row r="882" spans="1:8" s="33" customFormat="1" ht="25.5" x14ac:dyDescent="0.2">
      <c r="A882" s="52" t="s">
        <v>1785</v>
      </c>
      <c r="B882" s="52"/>
      <c r="C882" s="53" t="s">
        <v>1786</v>
      </c>
      <c r="D882" s="54" t="s">
        <v>73</v>
      </c>
      <c r="E882" s="55">
        <v>152.44999999999999</v>
      </c>
      <c r="F882" s="55">
        <v>14.96</v>
      </c>
      <c r="G882" s="55">
        <v>167.41</v>
      </c>
      <c r="H882" s="33">
        <v>9</v>
      </c>
    </row>
    <row r="883" spans="1:8" s="33" customFormat="1" ht="25.5" x14ac:dyDescent="0.2">
      <c r="A883" s="52" t="s">
        <v>1787</v>
      </c>
      <c r="B883" s="52"/>
      <c r="C883" s="53" t="s">
        <v>1788</v>
      </c>
      <c r="D883" s="54" t="s">
        <v>73</v>
      </c>
      <c r="E883" s="55">
        <v>162.94999999999999</v>
      </c>
      <c r="F883" s="55">
        <v>14.96</v>
      </c>
      <c r="G883" s="55">
        <v>177.91</v>
      </c>
      <c r="H883" s="33">
        <v>9</v>
      </c>
    </row>
    <row r="884" spans="1:8" s="33" customFormat="1" ht="25.5" x14ac:dyDescent="0.2">
      <c r="A884" s="52" t="s">
        <v>1789</v>
      </c>
      <c r="B884" s="52"/>
      <c r="C884" s="53" t="s">
        <v>1790</v>
      </c>
      <c r="D884" s="54" t="s">
        <v>131</v>
      </c>
      <c r="E884" s="55">
        <v>87.12</v>
      </c>
      <c r="F884" s="55">
        <v>7.48</v>
      </c>
      <c r="G884" s="55">
        <v>94.6</v>
      </c>
      <c r="H884" s="33">
        <v>9</v>
      </c>
    </row>
    <row r="885" spans="1:8" s="33" customFormat="1" ht="25.5" x14ac:dyDescent="0.2">
      <c r="A885" s="52" t="s">
        <v>1791</v>
      </c>
      <c r="B885" s="52"/>
      <c r="C885" s="53" t="s">
        <v>1792</v>
      </c>
      <c r="D885" s="54" t="s">
        <v>131</v>
      </c>
      <c r="E885" s="55">
        <v>77.72</v>
      </c>
      <c r="F885" s="55">
        <v>7.48</v>
      </c>
      <c r="G885" s="55">
        <v>85.2</v>
      </c>
      <c r="H885" s="33">
        <v>9</v>
      </c>
    </row>
    <row r="886" spans="1:8" s="33" customFormat="1" ht="25.5" x14ac:dyDescent="0.2">
      <c r="A886" s="52" t="s">
        <v>1793</v>
      </c>
      <c r="B886" s="52"/>
      <c r="C886" s="53" t="s">
        <v>1794</v>
      </c>
      <c r="D886" s="54" t="s">
        <v>131</v>
      </c>
      <c r="E886" s="55">
        <v>115.8</v>
      </c>
      <c r="F886" s="55">
        <v>7.48</v>
      </c>
      <c r="G886" s="55">
        <v>123.28</v>
      </c>
      <c r="H886" s="33">
        <v>9</v>
      </c>
    </row>
    <row r="887" spans="1:8" s="33" customFormat="1" ht="25.5" x14ac:dyDescent="0.2">
      <c r="A887" s="52" t="s">
        <v>1795</v>
      </c>
      <c r="B887" s="52"/>
      <c r="C887" s="53" t="s">
        <v>1796</v>
      </c>
      <c r="D887" s="54" t="s">
        <v>131</v>
      </c>
      <c r="E887" s="55">
        <v>168.7</v>
      </c>
      <c r="F887" s="55">
        <v>7.48</v>
      </c>
      <c r="G887" s="55">
        <v>176.18</v>
      </c>
      <c r="H887" s="33">
        <v>9</v>
      </c>
    </row>
    <row r="888" spans="1:8" s="33" customFormat="1" ht="25.5" x14ac:dyDescent="0.2">
      <c r="A888" s="52" t="s">
        <v>1797</v>
      </c>
      <c r="B888" s="52"/>
      <c r="C888" s="53" t="s">
        <v>1798</v>
      </c>
      <c r="D888" s="54" t="s">
        <v>131</v>
      </c>
      <c r="E888" s="55">
        <v>54.85</v>
      </c>
      <c r="F888" s="55">
        <v>7.48</v>
      </c>
      <c r="G888" s="55">
        <v>62.33</v>
      </c>
      <c r="H888" s="33">
        <v>9</v>
      </c>
    </row>
    <row r="889" spans="1:8" s="33" customFormat="1" ht="25.5" x14ac:dyDescent="0.2">
      <c r="A889" s="52" t="s">
        <v>1799</v>
      </c>
      <c r="B889" s="52"/>
      <c r="C889" s="53" t="s">
        <v>1800</v>
      </c>
      <c r="D889" s="54" t="s">
        <v>131</v>
      </c>
      <c r="E889" s="55">
        <v>97.33</v>
      </c>
      <c r="F889" s="55">
        <v>7.48</v>
      </c>
      <c r="G889" s="55">
        <v>104.81</v>
      </c>
      <c r="H889" s="33">
        <v>9</v>
      </c>
    </row>
    <row r="890" spans="1:8" s="33" customFormat="1" ht="25.5" x14ac:dyDescent="0.2">
      <c r="A890" s="52" t="s">
        <v>1801</v>
      </c>
      <c r="B890" s="52"/>
      <c r="C890" s="53" t="s">
        <v>1802</v>
      </c>
      <c r="D890" s="54" t="s">
        <v>131</v>
      </c>
      <c r="E890" s="55">
        <v>72.12</v>
      </c>
      <c r="F890" s="55">
        <v>7.48</v>
      </c>
      <c r="G890" s="55">
        <v>79.599999999999994</v>
      </c>
      <c r="H890" s="33">
        <v>9</v>
      </c>
    </row>
    <row r="891" spans="1:8" s="33" customFormat="1" x14ac:dyDescent="0.2">
      <c r="A891" s="52" t="s">
        <v>1803</v>
      </c>
      <c r="B891" s="52"/>
      <c r="C891" s="53" t="s">
        <v>1804</v>
      </c>
      <c r="D891" s="54"/>
      <c r="E891" s="55"/>
      <c r="F891" s="55"/>
      <c r="G891" s="55"/>
      <c r="H891" s="33">
        <v>5</v>
      </c>
    </row>
    <row r="892" spans="1:8" s="33" customFormat="1" x14ac:dyDescent="0.2">
      <c r="A892" s="52" t="s">
        <v>1805</v>
      </c>
      <c r="B892" s="52"/>
      <c r="C892" s="53" t="s">
        <v>1806</v>
      </c>
      <c r="D892" s="54" t="s">
        <v>73</v>
      </c>
      <c r="E892" s="55">
        <v>81.97</v>
      </c>
      <c r="F892" s="55">
        <v>24.31</v>
      </c>
      <c r="G892" s="55">
        <v>106.28</v>
      </c>
      <c r="H892" s="33">
        <v>9</v>
      </c>
    </row>
    <row r="893" spans="1:8" s="33" customFormat="1" x14ac:dyDescent="0.2">
      <c r="A893" s="52" t="s">
        <v>1807</v>
      </c>
      <c r="B893" s="52"/>
      <c r="C893" s="53" t="s">
        <v>1808</v>
      </c>
      <c r="D893" s="54" t="s">
        <v>131</v>
      </c>
      <c r="E893" s="55">
        <v>116.12</v>
      </c>
      <c r="F893" s="55">
        <v>8.23</v>
      </c>
      <c r="G893" s="55">
        <v>124.35</v>
      </c>
      <c r="H893" s="33">
        <v>9</v>
      </c>
    </row>
    <row r="894" spans="1:8" s="33" customFormat="1" x14ac:dyDescent="0.2">
      <c r="A894" s="52" t="s">
        <v>1809</v>
      </c>
      <c r="B894" s="52"/>
      <c r="C894" s="53" t="s">
        <v>1810</v>
      </c>
      <c r="D894" s="54"/>
      <c r="E894" s="55"/>
      <c r="F894" s="55"/>
      <c r="G894" s="55"/>
      <c r="H894" s="33">
        <v>5</v>
      </c>
    </row>
    <row r="895" spans="1:8" s="33" customFormat="1" ht="25.5" x14ac:dyDescent="0.2">
      <c r="A895" s="52" t="s">
        <v>1811</v>
      </c>
      <c r="B895" s="52"/>
      <c r="C895" s="53" t="s">
        <v>1812</v>
      </c>
      <c r="D895" s="54" t="s">
        <v>73</v>
      </c>
      <c r="E895" s="55">
        <v>137.32</v>
      </c>
      <c r="F895" s="55">
        <v>14.96</v>
      </c>
      <c r="G895" s="55">
        <v>152.28</v>
      </c>
      <c r="H895" s="33">
        <v>9</v>
      </c>
    </row>
    <row r="896" spans="1:8" s="33" customFormat="1" ht="25.5" x14ac:dyDescent="0.2">
      <c r="A896" s="52" t="s">
        <v>1813</v>
      </c>
      <c r="B896" s="52"/>
      <c r="C896" s="53" t="s">
        <v>1814</v>
      </c>
      <c r="D896" s="54" t="s">
        <v>73</v>
      </c>
      <c r="E896" s="55">
        <v>215.15</v>
      </c>
      <c r="F896" s="55">
        <v>14.96</v>
      </c>
      <c r="G896" s="55">
        <v>230.11</v>
      </c>
      <c r="H896" s="33">
        <v>9</v>
      </c>
    </row>
    <row r="897" spans="1:8" s="33" customFormat="1" ht="25.5" x14ac:dyDescent="0.2">
      <c r="A897" s="52" t="s">
        <v>1815</v>
      </c>
      <c r="B897" s="52"/>
      <c r="C897" s="53" t="s">
        <v>1816</v>
      </c>
      <c r="D897" s="54" t="s">
        <v>73</v>
      </c>
      <c r="E897" s="55">
        <v>170.03</v>
      </c>
      <c r="F897" s="55">
        <v>14.96</v>
      </c>
      <c r="G897" s="55">
        <v>184.99</v>
      </c>
      <c r="H897" s="33">
        <v>9</v>
      </c>
    </row>
    <row r="898" spans="1:8" s="33" customFormat="1" ht="25.5" x14ac:dyDescent="0.2">
      <c r="A898" s="52" t="s">
        <v>1817</v>
      </c>
      <c r="B898" s="52"/>
      <c r="C898" s="53" t="s">
        <v>1818</v>
      </c>
      <c r="D898" s="54" t="s">
        <v>73</v>
      </c>
      <c r="E898" s="55">
        <v>117.63</v>
      </c>
      <c r="F898" s="55">
        <v>14.96</v>
      </c>
      <c r="G898" s="55">
        <v>132.59</v>
      </c>
      <c r="H898" s="33">
        <v>9</v>
      </c>
    </row>
    <row r="899" spans="1:8" s="33" customFormat="1" ht="25.5" x14ac:dyDescent="0.2">
      <c r="A899" s="52" t="s">
        <v>1819</v>
      </c>
      <c r="B899" s="52"/>
      <c r="C899" s="53" t="s">
        <v>1820</v>
      </c>
      <c r="D899" s="54" t="s">
        <v>131</v>
      </c>
      <c r="E899" s="55">
        <v>105.17</v>
      </c>
      <c r="F899" s="55">
        <v>7.48</v>
      </c>
      <c r="G899" s="55">
        <v>112.65</v>
      </c>
      <c r="H899" s="33">
        <v>9</v>
      </c>
    </row>
    <row r="900" spans="1:8" s="33" customFormat="1" ht="25.5" x14ac:dyDescent="0.2">
      <c r="A900" s="52" t="s">
        <v>1821</v>
      </c>
      <c r="B900" s="52"/>
      <c r="C900" s="53" t="s">
        <v>1822</v>
      </c>
      <c r="D900" s="54" t="s">
        <v>131</v>
      </c>
      <c r="E900" s="55">
        <v>113.78</v>
      </c>
      <c r="F900" s="55">
        <v>7.48</v>
      </c>
      <c r="G900" s="55">
        <v>121.26</v>
      </c>
      <c r="H900" s="33">
        <v>9</v>
      </c>
    </row>
    <row r="901" spans="1:8" s="33" customFormat="1" x14ac:dyDescent="0.2">
      <c r="A901" s="52" t="s">
        <v>1823</v>
      </c>
      <c r="B901" s="52"/>
      <c r="C901" s="53" t="s">
        <v>1824</v>
      </c>
      <c r="D901" s="54"/>
      <c r="E901" s="55"/>
      <c r="F901" s="55"/>
      <c r="G901" s="55"/>
      <c r="H901" s="33">
        <v>5</v>
      </c>
    </row>
    <row r="902" spans="1:8" s="33" customFormat="1" ht="25.5" x14ac:dyDescent="0.2">
      <c r="A902" s="52" t="s">
        <v>1825</v>
      </c>
      <c r="B902" s="52"/>
      <c r="C902" s="53" t="s">
        <v>1826</v>
      </c>
      <c r="D902" s="54" t="s">
        <v>73</v>
      </c>
      <c r="E902" s="55">
        <v>252.03</v>
      </c>
      <c r="F902" s="55">
        <v>37.630000000000003</v>
      </c>
      <c r="G902" s="55">
        <v>289.66000000000003</v>
      </c>
      <c r="H902" s="33">
        <v>9</v>
      </c>
    </row>
    <row r="903" spans="1:8" s="33" customFormat="1" ht="25.5" x14ac:dyDescent="0.2">
      <c r="A903" s="52" t="s">
        <v>1827</v>
      </c>
      <c r="B903" s="52"/>
      <c r="C903" s="53" t="s">
        <v>1828</v>
      </c>
      <c r="D903" s="54" t="s">
        <v>73</v>
      </c>
      <c r="E903" s="55">
        <v>170.81</v>
      </c>
      <c r="F903" s="55">
        <v>16.28</v>
      </c>
      <c r="G903" s="55">
        <v>187.09</v>
      </c>
      <c r="H903" s="33">
        <v>9</v>
      </c>
    </row>
    <row r="904" spans="1:8" s="33" customFormat="1" ht="25.5" x14ac:dyDescent="0.2">
      <c r="A904" s="52" t="s">
        <v>1829</v>
      </c>
      <c r="B904" s="52"/>
      <c r="C904" s="53" t="s">
        <v>1830</v>
      </c>
      <c r="D904" s="54" t="s">
        <v>73</v>
      </c>
      <c r="E904" s="55">
        <v>182.96</v>
      </c>
      <c r="F904" s="55">
        <v>16.28</v>
      </c>
      <c r="G904" s="55">
        <v>199.24</v>
      </c>
      <c r="H904" s="33">
        <v>9</v>
      </c>
    </row>
    <row r="905" spans="1:8" s="33" customFormat="1" ht="25.5" x14ac:dyDescent="0.2">
      <c r="A905" s="52" t="s">
        <v>1831</v>
      </c>
      <c r="B905" s="52"/>
      <c r="C905" s="53" t="s">
        <v>1832</v>
      </c>
      <c r="D905" s="54" t="s">
        <v>73</v>
      </c>
      <c r="E905" s="55">
        <v>146.15</v>
      </c>
      <c r="F905" s="55">
        <v>14.96</v>
      </c>
      <c r="G905" s="55">
        <v>161.11000000000001</v>
      </c>
      <c r="H905" s="33">
        <v>9</v>
      </c>
    </row>
    <row r="906" spans="1:8" s="33" customFormat="1" x14ac:dyDescent="0.2">
      <c r="A906" s="52" t="s">
        <v>1833</v>
      </c>
      <c r="B906" s="52"/>
      <c r="C906" s="53" t="s">
        <v>1834</v>
      </c>
      <c r="D906" s="54"/>
      <c r="E906" s="55"/>
      <c r="F906" s="55"/>
      <c r="G906" s="55"/>
      <c r="H906" s="33">
        <v>5</v>
      </c>
    </row>
    <row r="907" spans="1:8" s="33" customFormat="1" x14ac:dyDescent="0.2">
      <c r="A907" s="52" t="s">
        <v>1835</v>
      </c>
      <c r="B907" s="52"/>
      <c r="C907" s="53" t="s">
        <v>1836</v>
      </c>
      <c r="D907" s="54" t="s">
        <v>73</v>
      </c>
      <c r="E907" s="55">
        <v>78.34</v>
      </c>
      <c r="F907" s="55">
        <v>14.96</v>
      </c>
      <c r="G907" s="55">
        <v>93.3</v>
      </c>
      <c r="H907" s="33">
        <v>9</v>
      </c>
    </row>
    <row r="908" spans="1:8" s="33" customFormat="1" ht="25.5" x14ac:dyDescent="0.2">
      <c r="A908" s="52" t="s">
        <v>1837</v>
      </c>
      <c r="B908" s="52"/>
      <c r="C908" s="53" t="s">
        <v>1838</v>
      </c>
      <c r="D908" s="54" t="s">
        <v>73</v>
      </c>
      <c r="E908" s="55">
        <v>115.28</v>
      </c>
      <c r="F908" s="55">
        <v>14.96</v>
      </c>
      <c r="G908" s="55">
        <v>130.24</v>
      </c>
      <c r="H908" s="33">
        <v>9</v>
      </c>
    </row>
    <row r="909" spans="1:8" s="33" customFormat="1" x14ac:dyDescent="0.2">
      <c r="A909" s="52" t="s">
        <v>1839</v>
      </c>
      <c r="B909" s="52"/>
      <c r="C909" s="53" t="s">
        <v>1840</v>
      </c>
      <c r="D909" s="54" t="s">
        <v>131</v>
      </c>
      <c r="E909" s="55">
        <v>167.26</v>
      </c>
      <c r="F909" s="55">
        <v>7.48</v>
      </c>
      <c r="G909" s="55">
        <v>174.74</v>
      </c>
      <c r="H909" s="33">
        <v>9</v>
      </c>
    </row>
    <row r="910" spans="1:8" s="33" customFormat="1" x14ac:dyDescent="0.2">
      <c r="A910" s="52" t="s">
        <v>1841</v>
      </c>
      <c r="B910" s="52"/>
      <c r="C910" s="53" t="s">
        <v>1842</v>
      </c>
      <c r="D910" s="54"/>
      <c r="E910" s="55"/>
      <c r="F910" s="55"/>
      <c r="G910" s="55"/>
      <c r="H910" s="33">
        <v>5</v>
      </c>
    </row>
    <row r="911" spans="1:8" s="33" customFormat="1" x14ac:dyDescent="0.2">
      <c r="A911" s="52" t="s">
        <v>1843</v>
      </c>
      <c r="B911" s="52"/>
      <c r="C911" s="53" t="s">
        <v>1844</v>
      </c>
      <c r="D911" s="54" t="s">
        <v>21</v>
      </c>
      <c r="E911" s="55">
        <v>69.900000000000006</v>
      </c>
      <c r="F911" s="55">
        <v>3.74</v>
      </c>
      <c r="G911" s="55">
        <v>73.64</v>
      </c>
      <c r="H911" s="33">
        <v>9</v>
      </c>
    </row>
    <row r="912" spans="1:8" s="33" customFormat="1" x14ac:dyDescent="0.2">
      <c r="A912" s="52" t="s">
        <v>1845</v>
      </c>
      <c r="B912" s="52"/>
      <c r="C912" s="53" t="s">
        <v>1846</v>
      </c>
      <c r="D912" s="54" t="s">
        <v>21</v>
      </c>
      <c r="E912" s="55">
        <v>69.900000000000006</v>
      </c>
      <c r="F912" s="55">
        <v>3.74</v>
      </c>
      <c r="G912" s="55">
        <v>73.64</v>
      </c>
      <c r="H912" s="33">
        <v>9</v>
      </c>
    </row>
    <row r="913" spans="1:8" s="33" customFormat="1" x14ac:dyDescent="0.2">
      <c r="A913" s="52" t="s">
        <v>1847</v>
      </c>
      <c r="B913" s="52"/>
      <c r="C913" s="53" t="s">
        <v>1848</v>
      </c>
      <c r="D913" s="54"/>
      <c r="E913" s="55"/>
      <c r="F913" s="55"/>
      <c r="G913" s="55"/>
      <c r="H913" s="33">
        <v>5</v>
      </c>
    </row>
    <row r="914" spans="1:8" s="33" customFormat="1" x14ac:dyDescent="0.2">
      <c r="A914" s="52" t="s">
        <v>1849</v>
      </c>
      <c r="B914" s="52"/>
      <c r="C914" s="53" t="s">
        <v>1850</v>
      </c>
      <c r="D914" s="54" t="s">
        <v>73</v>
      </c>
      <c r="E914" s="55">
        <v>696</v>
      </c>
      <c r="F914" s="55"/>
      <c r="G914" s="55">
        <v>696</v>
      </c>
      <c r="H914" s="33">
        <v>9</v>
      </c>
    </row>
    <row r="915" spans="1:8" s="33" customFormat="1" x14ac:dyDescent="0.2">
      <c r="A915" s="52" t="s">
        <v>1851</v>
      </c>
      <c r="B915" s="52"/>
      <c r="C915" s="53" t="s">
        <v>1852</v>
      </c>
      <c r="D915" s="54"/>
      <c r="E915" s="55"/>
      <c r="F915" s="55"/>
      <c r="G915" s="55"/>
      <c r="H915" s="33">
        <v>5</v>
      </c>
    </row>
    <row r="916" spans="1:8" s="33" customFormat="1" ht="25.5" x14ac:dyDescent="0.2">
      <c r="A916" s="52" t="s">
        <v>1853</v>
      </c>
      <c r="B916" s="52"/>
      <c r="C916" s="53" t="s">
        <v>1854</v>
      </c>
      <c r="D916" s="54" t="s">
        <v>73</v>
      </c>
      <c r="E916" s="55">
        <v>137.81</v>
      </c>
      <c r="F916" s="55">
        <v>76.569999999999993</v>
      </c>
      <c r="G916" s="55">
        <v>214.38</v>
      </c>
      <c r="H916" s="33">
        <v>9</v>
      </c>
    </row>
    <row r="917" spans="1:8" s="33" customFormat="1" x14ac:dyDescent="0.2">
      <c r="A917" s="52" t="s">
        <v>1855</v>
      </c>
      <c r="B917" s="52"/>
      <c r="C917" s="53" t="s">
        <v>1856</v>
      </c>
      <c r="D917" s="54" t="s">
        <v>73</v>
      </c>
      <c r="E917" s="55">
        <v>226.35</v>
      </c>
      <c r="F917" s="55">
        <v>68.91</v>
      </c>
      <c r="G917" s="55">
        <v>295.26</v>
      </c>
      <c r="H917" s="33">
        <v>9</v>
      </c>
    </row>
    <row r="918" spans="1:8" s="33" customFormat="1" ht="25.5" x14ac:dyDescent="0.2">
      <c r="A918" s="52" t="s">
        <v>1857</v>
      </c>
      <c r="B918" s="52"/>
      <c r="C918" s="53" t="s">
        <v>1858</v>
      </c>
      <c r="D918" s="54" t="s">
        <v>73</v>
      </c>
      <c r="E918" s="55">
        <v>229.38</v>
      </c>
      <c r="F918" s="55">
        <v>76.569999999999993</v>
      </c>
      <c r="G918" s="55">
        <v>305.95</v>
      </c>
      <c r="H918" s="33">
        <v>9</v>
      </c>
    </row>
    <row r="919" spans="1:8" s="33" customFormat="1" x14ac:dyDescent="0.2">
      <c r="A919" s="52" t="s">
        <v>1859</v>
      </c>
      <c r="B919" s="52"/>
      <c r="C919" s="53" t="s">
        <v>1860</v>
      </c>
      <c r="D919" s="54"/>
      <c r="E919" s="55"/>
      <c r="F919" s="55"/>
      <c r="G919" s="55"/>
      <c r="H919" s="33">
        <v>5</v>
      </c>
    </row>
    <row r="920" spans="1:8" s="33" customFormat="1" x14ac:dyDescent="0.2">
      <c r="A920" s="52" t="s">
        <v>1861</v>
      </c>
      <c r="B920" s="52"/>
      <c r="C920" s="53" t="s">
        <v>1862</v>
      </c>
      <c r="D920" s="54" t="s">
        <v>131</v>
      </c>
      <c r="E920" s="55">
        <v>54.44</v>
      </c>
      <c r="F920" s="55">
        <v>45.62</v>
      </c>
      <c r="G920" s="55">
        <v>100.06</v>
      </c>
      <c r="H920" s="33">
        <v>9</v>
      </c>
    </row>
    <row r="921" spans="1:8" s="33" customFormat="1" x14ac:dyDescent="0.2">
      <c r="A921" s="52" t="s">
        <v>1863</v>
      </c>
      <c r="B921" s="52"/>
      <c r="C921" s="53" t="s">
        <v>1864</v>
      </c>
      <c r="D921" s="54" t="s">
        <v>131</v>
      </c>
      <c r="E921" s="55">
        <v>83.98</v>
      </c>
      <c r="F921" s="55">
        <v>53.91</v>
      </c>
      <c r="G921" s="55">
        <v>137.88999999999999</v>
      </c>
      <c r="H921" s="33">
        <v>9</v>
      </c>
    </row>
    <row r="922" spans="1:8" s="33" customFormat="1" x14ac:dyDescent="0.2">
      <c r="A922" s="52" t="s">
        <v>1865</v>
      </c>
      <c r="B922" s="52"/>
      <c r="C922" s="53" t="s">
        <v>1866</v>
      </c>
      <c r="D922" s="54" t="s">
        <v>131</v>
      </c>
      <c r="E922" s="55">
        <v>168.24</v>
      </c>
      <c r="F922" s="55">
        <v>58.06</v>
      </c>
      <c r="G922" s="55">
        <v>226.3</v>
      </c>
      <c r="H922" s="33">
        <v>9</v>
      </c>
    </row>
    <row r="923" spans="1:8" s="33" customFormat="1" x14ac:dyDescent="0.2">
      <c r="A923" s="52" t="s">
        <v>1867</v>
      </c>
      <c r="B923" s="52"/>
      <c r="C923" s="53" t="s">
        <v>1868</v>
      </c>
      <c r="D923" s="54" t="s">
        <v>131</v>
      </c>
      <c r="E923" s="55">
        <v>43.81</v>
      </c>
      <c r="F923" s="55">
        <v>45.62</v>
      </c>
      <c r="G923" s="55">
        <v>89.43</v>
      </c>
      <c r="H923" s="33">
        <v>9</v>
      </c>
    </row>
    <row r="924" spans="1:8" s="33" customFormat="1" x14ac:dyDescent="0.2">
      <c r="A924" s="52" t="s">
        <v>1869</v>
      </c>
      <c r="B924" s="52"/>
      <c r="C924" s="53" t="s">
        <v>1870</v>
      </c>
      <c r="D924" s="54" t="s">
        <v>131</v>
      </c>
      <c r="E924" s="55">
        <v>63.69</v>
      </c>
      <c r="F924" s="55">
        <v>53.91</v>
      </c>
      <c r="G924" s="55">
        <v>117.6</v>
      </c>
      <c r="H924" s="33">
        <v>9</v>
      </c>
    </row>
    <row r="925" spans="1:8" s="33" customFormat="1" x14ac:dyDescent="0.2">
      <c r="A925" s="52" t="s">
        <v>1871</v>
      </c>
      <c r="B925" s="52"/>
      <c r="C925" s="53" t="s">
        <v>1872</v>
      </c>
      <c r="D925" s="54" t="s">
        <v>131</v>
      </c>
      <c r="E925" s="55">
        <v>95.33</v>
      </c>
      <c r="F925" s="55">
        <v>39.4</v>
      </c>
      <c r="G925" s="55">
        <v>134.72999999999999</v>
      </c>
      <c r="H925" s="33">
        <v>9</v>
      </c>
    </row>
    <row r="926" spans="1:8" s="33" customFormat="1" x14ac:dyDescent="0.2">
      <c r="A926" s="52" t="s">
        <v>1873</v>
      </c>
      <c r="B926" s="52"/>
      <c r="C926" s="53" t="s">
        <v>1874</v>
      </c>
      <c r="D926" s="54" t="s">
        <v>21</v>
      </c>
      <c r="E926" s="55">
        <v>15.24</v>
      </c>
      <c r="F926" s="55">
        <v>1.18</v>
      </c>
      <c r="G926" s="55">
        <v>16.420000000000002</v>
      </c>
      <c r="H926" s="33">
        <v>9</v>
      </c>
    </row>
    <row r="927" spans="1:8" s="33" customFormat="1" x14ac:dyDescent="0.2">
      <c r="A927" s="52" t="s">
        <v>1875</v>
      </c>
      <c r="B927" s="52"/>
      <c r="C927" s="53" t="s">
        <v>1876</v>
      </c>
      <c r="D927" s="54" t="s">
        <v>21</v>
      </c>
      <c r="E927" s="55">
        <v>17.239999999999998</v>
      </c>
      <c r="F927" s="55">
        <v>1.69</v>
      </c>
      <c r="G927" s="55">
        <v>18.93</v>
      </c>
      <c r="H927" s="33">
        <v>9</v>
      </c>
    </row>
    <row r="928" spans="1:8" s="33" customFormat="1" x14ac:dyDescent="0.2">
      <c r="A928" s="52" t="s">
        <v>1877</v>
      </c>
      <c r="B928" s="52"/>
      <c r="C928" s="53" t="s">
        <v>1878</v>
      </c>
      <c r="D928" s="54" t="s">
        <v>21</v>
      </c>
      <c r="E928" s="55">
        <v>19.649999999999999</v>
      </c>
      <c r="F928" s="55">
        <v>2.36</v>
      </c>
      <c r="G928" s="55">
        <v>22.01</v>
      </c>
      <c r="H928" s="33">
        <v>9</v>
      </c>
    </row>
    <row r="929" spans="1:8" s="33" customFormat="1" x14ac:dyDescent="0.2">
      <c r="A929" s="52" t="s">
        <v>1879</v>
      </c>
      <c r="B929" s="52"/>
      <c r="C929" s="53" t="s">
        <v>1880</v>
      </c>
      <c r="D929" s="54"/>
      <c r="E929" s="55"/>
      <c r="F929" s="55"/>
      <c r="G929" s="55"/>
      <c r="H929" s="33">
        <v>5</v>
      </c>
    </row>
    <row r="930" spans="1:8" s="33" customFormat="1" x14ac:dyDescent="0.2">
      <c r="A930" s="52" t="s">
        <v>1881</v>
      </c>
      <c r="B930" s="52"/>
      <c r="C930" s="53" t="s">
        <v>1882</v>
      </c>
      <c r="D930" s="54" t="s">
        <v>131</v>
      </c>
      <c r="E930" s="55">
        <v>2.42</v>
      </c>
      <c r="F930" s="55">
        <v>14.96</v>
      </c>
      <c r="G930" s="55">
        <v>17.38</v>
      </c>
      <c r="H930" s="33">
        <v>9</v>
      </c>
    </row>
    <row r="931" spans="1:8" s="33" customFormat="1" x14ac:dyDescent="0.2">
      <c r="A931" s="52" t="s">
        <v>1883</v>
      </c>
      <c r="B931" s="52"/>
      <c r="C931" s="53" t="s">
        <v>1884</v>
      </c>
      <c r="D931" s="54" t="s">
        <v>73</v>
      </c>
      <c r="E931" s="55"/>
      <c r="F931" s="55">
        <v>40.71</v>
      </c>
      <c r="G931" s="55">
        <v>40.71</v>
      </c>
      <c r="H931" s="33">
        <v>9</v>
      </c>
    </row>
    <row r="932" spans="1:8" s="33" customFormat="1" x14ac:dyDescent="0.2">
      <c r="A932" s="52" t="s">
        <v>1885</v>
      </c>
      <c r="B932" s="52"/>
      <c r="C932" s="53" t="s">
        <v>1886</v>
      </c>
      <c r="D932" s="54" t="s">
        <v>73</v>
      </c>
      <c r="E932" s="55"/>
      <c r="F932" s="55">
        <v>40.71</v>
      </c>
      <c r="G932" s="55">
        <v>40.71</v>
      </c>
      <c r="H932" s="33">
        <v>9</v>
      </c>
    </row>
    <row r="933" spans="1:8" s="33" customFormat="1" ht="25.5" x14ac:dyDescent="0.2">
      <c r="A933" s="52" t="s">
        <v>1887</v>
      </c>
      <c r="B933" s="52"/>
      <c r="C933" s="53" t="s">
        <v>1888</v>
      </c>
      <c r="D933" s="54" t="s">
        <v>73</v>
      </c>
      <c r="E933" s="55"/>
      <c r="F933" s="55">
        <v>18.71</v>
      </c>
      <c r="G933" s="55">
        <v>18.71</v>
      </c>
      <c r="H933" s="33">
        <v>9</v>
      </c>
    </row>
    <row r="934" spans="1:8" s="33" customFormat="1" x14ac:dyDescent="0.2">
      <c r="A934" s="52" t="s">
        <v>1889</v>
      </c>
      <c r="B934" s="52"/>
      <c r="C934" s="53" t="s">
        <v>1890</v>
      </c>
      <c r="D934" s="54" t="s">
        <v>73</v>
      </c>
      <c r="E934" s="55"/>
      <c r="F934" s="55">
        <v>27.14</v>
      </c>
      <c r="G934" s="55">
        <v>27.14</v>
      </c>
      <c r="H934" s="33">
        <v>9</v>
      </c>
    </row>
    <row r="935" spans="1:8" s="33" customFormat="1" x14ac:dyDescent="0.2">
      <c r="A935" s="52" t="s">
        <v>1891</v>
      </c>
      <c r="B935" s="52"/>
      <c r="C935" s="53" t="s">
        <v>1892</v>
      </c>
      <c r="D935" s="54" t="s">
        <v>73</v>
      </c>
      <c r="E935" s="55">
        <v>3.84</v>
      </c>
      <c r="F935" s="55">
        <v>14.96</v>
      </c>
      <c r="G935" s="55">
        <v>18.8</v>
      </c>
      <c r="H935" s="33">
        <v>9</v>
      </c>
    </row>
    <row r="936" spans="1:8" s="33" customFormat="1" ht="25.5" x14ac:dyDescent="0.2">
      <c r="A936" s="52" t="s">
        <v>1893</v>
      </c>
      <c r="B936" s="52"/>
      <c r="C936" s="53" t="s">
        <v>1894</v>
      </c>
      <c r="D936" s="54" t="s">
        <v>73</v>
      </c>
      <c r="E936" s="55">
        <v>11.52</v>
      </c>
      <c r="F936" s="55">
        <v>14.96</v>
      </c>
      <c r="G936" s="55">
        <v>26.48</v>
      </c>
      <c r="H936" s="33">
        <v>9</v>
      </c>
    </row>
    <row r="937" spans="1:8" s="33" customFormat="1" x14ac:dyDescent="0.2">
      <c r="A937" s="52" t="s">
        <v>1895</v>
      </c>
      <c r="B937" s="52"/>
      <c r="C937" s="53" t="s">
        <v>1896</v>
      </c>
      <c r="D937" s="54"/>
      <c r="E937" s="55"/>
      <c r="F937" s="55"/>
      <c r="G937" s="55"/>
      <c r="H937" s="33">
        <v>2</v>
      </c>
    </row>
    <row r="938" spans="1:8" s="33" customFormat="1" x14ac:dyDescent="0.2">
      <c r="A938" s="52" t="s">
        <v>1897</v>
      </c>
      <c r="B938" s="52"/>
      <c r="C938" s="53" t="s">
        <v>1898</v>
      </c>
      <c r="D938" s="54"/>
      <c r="E938" s="55"/>
      <c r="F938" s="55"/>
      <c r="G938" s="55"/>
      <c r="H938" s="33">
        <v>5</v>
      </c>
    </row>
    <row r="939" spans="1:8" s="33" customFormat="1" x14ac:dyDescent="0.2">
      <c r="A939" s="52" t="s">
        <v>1899</v>
      </c>
      <c r="B939" s="52"/>
      <c r="C939" s="53" t="s">
        <v>1900</v>
      </c>
      <c r="D939" s="54" t="s">
        <v>156</v>
      </c>
      <c r="E939" s="55">
        <v>971.14</v>
      </c>
      <c r="F939" s="55">
        <v>266.58</v>
      </c>
      <c r="G939" s="55">
        <v>1237.72</v>
      </c>
      <c r="H939" s="33">
        <v>9</v>
      </c>
    </row>
    <row r="940" spans="1:8" s="33" customFormat="1" x14ac:dyDescent="0.2">
      <c r="A940" s="52" t="s">
        <v>1901</v>
      </c>
      <c r="B940" s="52"/>
      <c r="C940" s="53" t="s">
        <v>1902</v>
      </c>
      <c r="D940" s="54" t="s">
        <v>156</v>
      </c>
      <c r="E940" s="55">
        <v>451.32</v>
      </c>
      <c r="F940" s="55">
        <v>266.58</v>
      </c>
      <c r="G940" s="55">
        <v>717.9</v>
      </c>
      <c r="H940" s="33">
        <v>9</v>
      </c>
    </row>
    <row r="941" spans="1:8" s="33" customFormat="1" x14ac:dyDescent="0.2">
      <c r="A941" s="52" t="s">
        <v>1903</v>
      </c>
      <c r="B941" s="52"/>
      <c r="C941" s="53" t="s">
        <v>1904</v>
      </c>
      <c r="D941" s="54" t="s">
        <v>156</v>
      </c>
      <c r="E941" s="55">
        <v>386.01</v>
      </c>
      <c r="F941" s="55">
        <v>266.58</v>
      </c>
      <c r="G941" s="55">
        <v>652.59</v>
      </c>
      <c r="H941" s="33">
        <v>9</v>
      </c>
    </row>
    <row r="942" spans="1:8" s="33" customFormat="1" x14ac:dyDescent="0.2">
      <c r="A942" s="52" t="s">
        <v>1905</v>
      </c>
      <c r="B942" s="52"/>
      <c r="C942" s="53" t="s">
        <v>1906</v>
      </c>
      <c r="D942" s="54" t="s">
        <v>73</v>
      </c>
      <c r="E942" s="55">
        <v>3.73</v>
      </c>
      <c r="F942" s="55">
        <v>20.76</v>
      </c>
      <c r="G942" s="55">
        <v>24.49</v>
      </c>
      <c r="H942" s="33">
        <v>9</v>
      </c>
    </row>
    <row r="943" spans="1:8" s="33" customFormat="1" ht="25.5" x14ac:dyDescent="0.2">
      <c r="A943" s="52" t="s">
        <v>1907</v>
      </c>
      <c r="B943" s="52"/>
      <c r="C943" s="53" t="s">
        <v>1908</v>
      </c>
      <c r="D943" s="54" t="s">
        <v>73</v>
      </c>
      <c r="E943" s="55">
        <v>8.81</v>
      </c>
      <c r="F943" s="55">
        <v>20.39</v>
      </c>
      <c r="G943" s="55">
        <v>29.2</v>
      </c>
      <c r="H943" s="33">
        <v>9</v>
      </c>
    </row>
    <row r="944" spans="1:8" s="33" customFormat="1" x14ac:dyDescent="0.2">
      <c r="A944" s="52" t="s">
        <v>1909</v>
      </c>
      <c r="B944" s="52"/>
      <c r="C944" s="53" t="s">
        <v>1910</v>
      </c>
      <c r="D944" s="54" t="s">
        <v>156</v>
      </c>
      <c r="E944" s="55">
        <v>1091.08</v>
      </c>
      <c r="F944" s="55">
        <v>266.58</v>
      </c>
      <c r="G944" s="55">
        <v>1357.66</v>
      </c>
      <c r="H944" s="33">
        <v>9</v>
      </c>
    </row>
    <row r="945" spans="1:8" s="33" customFormat="1" x14ac:dyDescent="0.2">
      <c r="A945" s="52" t="s">
        <v>1911</v>
      </c>
      <c r="B945" s="52"/>
      <c r="C945" s="53" t="s">
        <v>1912</v>
      </c>
      <c r="D945" s="54"/>
      <c r="E945" s="55"/>
      <c r="F945" s="55"/>
      <c r="G945" s="55"/>
      <c r="H945" s="33">
        <v>5</v>
      </c>
    </row>
    <row r="946" spans="1:8" s="33" customFormat="1" x14ac:dyDescent="0.2">
      <c r="A946" s="52" t="s">
        <v>1913</v>
      </c>
      <c r="B946" s="52"/>
      <c r="C946" s="53" t="s">
        <v>1914</v>
      </c>
      <c r="D946" s="54" t="s">
        <v>73</v>
      </c>
      <c r="E946" s="55">
        <v>2.2599999999999998</v>
      </c>
      <c r="F946" s="55">
        <v>3.95</v>
      </c>
      <c r="G946" s="55">
        <v>6.21</v>
      </c>
      <c r="H946" s="33">
        <v>9</v>
      </c>
    </row>
    <row r="947" spans="1:8" s="33" customFormat="1" x14ac:dyDescent="0.2">
      <c r="A947" s="52" t="s">
        <v>1915</v>
      </c>
      <c r="B947" s="52"/>
      <c r="C947" s="53" t="s">
        <v>1916</v>
      </c>
      <c r="D947" s="54" t="s">
        <v>73</v>
      </c>
      <c r="E947" s="55">
        <v>1.45</v>
      </c>
      <c r="F947" s="55">
        <v>3.95</v>
      </c>
      <c r="G947" s="55">
        <v>5.4</v>
      </c>
      <c r="H947" s="33">
        <v>9</v>
      </c>
    </row>
    <row r="948" spans="1:8" s="33" customFormat="1" x14ac:dyDescent="0.2">
      <c r="A948" s="52" t="s">
        <v>1917</v>
      </c>
      <c r="B948" s="52"/>
      <c r="C948" s="53" t="s">
        <v>1918</v>
      </c>
      <c r="D948" s="54" t="s">
        <v>73</v>
      </c>
      <c r="E948" s="55">
        <v>7.07</v>
      </c>
      <c r="F948" s="55">
        <v>3.95</v>
      </c>
      <c r="G948" s="55">
        <v>11.02</v>
      </c>
      <c r="H948" s="33">
        <v>9</v>
      </c>
    </row>
    <row r="949" spans="1:8" s="33" customFormat="1" x14ac:dyDescent="0.2">
      <c r="A949" s="52" t="s">
        <v>1919</v>
      </c>
      <c r="B949" s="52"/>
      <c r="C949" s="53" t="s">
        <v>1920</v>
      </c>
      <c r="D949" s="54" t="s">
        <v>73</v>
      </c>
      <c r="E949" s="55">
        <v>2.2999999999999998</v>
      </c>
      <c r="F949" s="55">
        <v>5.76</v>
      </c>
      <c r="G949" s="55">
        <v>8.06</v>
      </c>
      <c r="H949" s="33">
        <v>9</v>
      </c>
    </row>
    <row r="950" spans="1:8" s="33" customFormat="1" x14ac:dyDescent="0.2">
      <c r="A950" s="52" t="s">
        <v>1921</v>
      </c>
      <c r="B950" s="52"/>
      <c r="C950" s="53" t="s">
        <v>1922</v>
      </c>
      <c r="D950" s="54" t="s">
        <v>73</v>
      </c>
      <c r="E950" s="55">
        <v>3.88</v>
      </c>
      <c r="F950" s="55">
        <v>6.12</v>
      </c>
      <c r="G950" s="55">
        <v>10</v>
      </c>
      <c r="H950" s="33">
        <v>9</v>
      </c>
    </row>
    <row r="951" spans="1:8" s="33" customFormat="1" x14ac:dyDescent="0.2">
      <c r="A951" s="52" t="s">
        <v>1923</v>
      </c>
      <c r="B951" s="52"/>
      <c r="C951" s="53" t="s">
        <v>1924</v>
      </c>
      <c r="D951" s="54" t="s">
        <v>73</v>
      </c>
      <c r="E951" s="55">
        <v>9.48</v>
      </c>
      <c r="F951" s="55">
        <v>10.86</v>
      </c>
      <c r="G951" s="55">
        <v>20.34</v>
      </c>
      <c r="H951" s="33">
        <v>9</v>
      </c>
    </row>
    <row r="952" spans="1:8" s="33" customFormat="1" x14ac:dyDescent="0.2">
      <c r="A952" s="52" t="s">
        <v>1925</v>
      </c>
      <c r="B952" s="52"/>
      <c r="C952" s="53" t="s">
        <v>1926</v>
      </c>
      <c r="D952" s="54" t="s">
        <v>73</v>
      </c>
      <c r="E952" s="55">
        <v>9.48</v>
      </c>
      <c r="F952" s="55">
        <v>14.96</v>
      </c>
      <c r="G952" s="55">
        <v>24.44</v>
      </c>
      <c r="H952" s="33">
        <v>9</v>
      </c>
    </row>
    <row r="953" spans="1:8" s="33" customFormat="1" x14ac:dyDescent="0.2">
      <c r="A953" s="52" t="s">
        <v>1927</v>
      </c>
      <c r="B953" s="52"/>
      <c r="C953" s="53" t="s">
        <v>1928</v>
      </c>
      <c r="D953" s="54" t="s">
        <v>73</v>
      </c>
      <c r="E953" s="55">
        <v>39.950000000000003</v>
      </c>
      <c r="F953" s="55">
        <v>9.35</v>
      </c>
      <c r="G953" s="55">
        <v>49.3</v>
      </c>
      <c r="H953" s="33">
        <v>9</v>
      </c>
    </row>
    <row r="954" spans="1:8" s="33" customFormat="1" x14ac:dyDescent="0.2">
      <c r="A954" s="52" t="s">
        <v>1929</v>
      </c>
      <c r="B954" s="52"/>
      <c r="C954" s="53" t="s">
        <v>1930</v>
      </c>
      <c r="D954" s="54" t="s">
        <v>73</v>
      </c>
      <c r="E954" s="55">
        <v>2.06</v>
      </c>
      <c r="F954" s="55">
        <v>9.35</v>
      </c>
      <c r="G954" s="55">
        <v>11.41</v>
      </c>
      <c r="H954" s="33">
        <v>9</v>
      </c>
    </row>
    <row r="955" spans="1:8" s="33" customFormat="1" x14ac:dyDescent="0.2">
      <c r="A955" s="52" t="s">
        <v>1931</v>
      </c>
      <c r="B955" s="52"/>
      <c r="C955" s="53" t="s">
        <v>1932</v>
      </c>
      <c r="D955" s="54" t="s">
        <v>73</v>
      </c>
      <c r="E955" s="55">
        <v>9.27</v>
      </c>
      <c r="F955" s="55">
        <v>24.31</v>
      </c>
      <c r="G955" s="55">
        <v>33.58</v>
      </c>
      <c r="H955" s="33">
        <v>9</v>
      </c>
    </row>
    <row r="956" spans="1:8" s="33" customFormat="1" x14ac:dyDescent="0.2">
      <c r="A956" s="52" t="s">
        <v>1933</v>
      </c>
      <c r="B956" s="52"/>
      <c r="C956" s="53" t="s">
        <v>1934</v>
      </c>
      <c r="D956" s="54"/>
      <c r="E956" s="55"/>
      <c r="F956" s="55"/>
      <c r="G956" s="55"/>
      <c r="H956" s="33">
        <v>5</v>
      </c>
    </row>
    <row r="957" spans="1:8" s="33" customFormat="1" x14ac:dyDescent="0.2">
      <c r="A957" s="52" t="s">
        <v>1935</v>
      </c>
      <c r="B957" s="52"/>
      <c r="C957" s="53" t="s">
        <v>1936</v>
      </c>
      <c r="D957" s="54" t="s">
        <v>73</v>
      </c>
      <c r="E957" s="55">
        <v>9.0299999999999994</v>
      </c>
      <c r="F957" s="55">
        <v>20.57</v>
      </c>
      <c r="G957" s="55">
        <v>29.6</v>
      </c>
      <c r="H957" s="33">
        <v>9</v>
      </c>
    </row>
    <row r="958" spans="1:8" s="33" customFormat="1" x14ac:dyDescent="0.2">
      <c r="A958" s="52" t="s">
        <v>1937</v>
      </c>
      <c r="B958" s="52"/>
      <c r="C958" s="53" t="s">
        <v>1938</v>
      </c>
      <c r="D958" s="54" t="s">
        <v>73</v>
      </c>
      <c r="E958" s="55">
        <v>9.67</v>
      </c>
      <c r="F958" s="55">
        <v>24.31</v>
      </c>
      <c r="G958" s="55">
        <v>33.979999999999997</v>
      </c>
      <c r="H958" s="33">
        <v>9</v>
      </c>
    </row>
    <row r="959" spans="1:8" s="33" customFormat="1" x14ac:dyDescent="0.2">
      <c r="A959" s="52" t="s">
        <v>1939</v>
      </c>
      <c r="B959" s="52"/>
      <c r="C959" s="53" t="s">
        <v>1940</v>
      </c>
      <c r="D959" s="54" t="s">
        <v>73</v>
      </c>
      <c r="E959" s="55">
        <v>31.29</v>
      </c>
      <c r="F959" s="55">
        <v>24.31</v>
      </c>
      <c r="G959" s="55">
        <v>55.6</v>
      </c>
      <c r="H959" s="33">
        <v>9</v>
      </c>
    </row>
    <row r="960" spans="1:8" s="33" customFormat="1" x14ac:dyDescent="0.2">
      <c r="A960" s="52" t="s">
        <v>1941</v>
      </c>
      <c r="B960" s="52"/>
      <c r="C960" s="53" t="s">
        <v>1942</v>
      </c>
      <c r="D960" s="54" t="s">
        <v>73</v>
      </c>
      <c r="E960" s="55">
        <v>9.0299999999999994</v>
      </c>
      <c r="F960" s="55">
        <v>14.96</v>
      </c>
      <c r="G960" s="55">
        <v>23.99</v>
      </c>
      <c r="H960" s="33">
        <v>9</v>
      </c>
    </row>
    <row r="961" spans="1:8" s="33" customFormat="1" x14ac:dyDescent="0.2">
      <c r="A961" s="52" t="s">
        <v>1943</v>
      </c>
      <c r="B961" s="52"/>
      <c r="C961" s="53" t="s">
        <v>1944</v>
      </c>
      <c r="D961" s="54" t="s">
        <v>73</v>
      </c>
      <c r="E961" s="55">
        <v>9.0299999999999994</v>
      </c>
      <c r="F961" s="55">
        <v>26.18</v>
      </c>
      <c r="G961" s="55">
        <v>35.21</v>
      </c>
      <c r="H961" s="33">
        <v>9</v>
      </c>
    </row>
    <row r="962" spans="1:8" s="33" customFormat="1" x14ac:dyDescent="0.2">
      <c r="A962" s="52" t="s">
        <v>1945</v>
      </c>
      <c r="B962" s="52"/>
      <c r="C962" s="53" t="s">
        <v>1946</v>
      </c>
      <c r="D962" s="54" t="s">
        <v>131</v>
      </c>
      <c r="E962" s="55">
        <v>6.49</v>
      </c>
      <c r="F962" s="55">
        <v>42.35</v>
      </c>
      <c r="G962" s="55">
        <v>48.84</v>
      </c>
      <c r="H962" s="33">
        <v>9</v>
      </c>
    </row>
    <row r="963" spans="1:8" s="33" customFormat="1" x14ac:dyDescent="0.2">
      <c r="A963" s="52" t="s">
        <v>1947</v>
      </c>
      <c r="B963" s="52"/>
      <c r="C963" s="53" t="s">
        <v>1948</v>
      </c>
      <c r="D963" s="54" t="s">
        <v>131</v>
      </c>
      <c r="E963" s="55">
        <v>1.39</v>
      </c>
      <c r="F963" s="55">
        <v>19.72</v>
      </c>
      <c r="G963" s="55">
        <v>21.11</v>
      </c>
      <c r="H963" s="33">
        <v>9</v>
      </c>
    </row>
    <row r="964" spans="1:8" s="33" customFormat="1" x14ac:dyDescent="0.2">
      <c r="A964" s="52" t="s">
        <v>1949</v>
      </c>
      <c r="B964" s="52"/>
      <c r="C964" s="53" t="s">
        <v>1950</v>
      </c>
      <c r="D964" s="54" t="s">
        <v>131</v>
      </c>
      <c r="E964" s="55">
        <v>1.56</v>
      </c>
      <c r="F964" s="55">
        <v>19.72</v>
      </c>
      <c r="G964" s="55">
        <v>21.28</v>
      </c>
      <c r="H964" s="33">
        <v>9</v>
      </c>
    </row>
    <row r="965" spans="1:8" s="33" customFormat="1" x14ac:dyDescent="0.2">
      <c r="A965" s="52" t="s">
        <v>1951</v>
      </c>
      <c r="B965" s="52"/>
      <c r="C965" s="53" t="s">
        <v>1952</v>
      </c>
      <c r="D965" s="54" t="s">
        <v>131</v>
      </c>
      <c r="E965" s="55">
        <v>1.8</v>
      </c>
      <c r="F965" s="55">
        <v>19.72</v>
      </c>
      <c r="G965" s="55">
        <v>21.52</v>
      </c>
      <c r="H965" s="33">
        <v>9</v>
      </c>
    </row>
    <row r="966" spans="1:8" s="33" customFormat="1" x14ac:dyDescent="0.2">
      <c r="A966" s="52" t="s">
        <v>1953</v>
      </c>
      <c r="B966" s="52"/>
      <c r="C966" s="53" t="s">
        <v>1954</v>
      </c>
      <c r="D966" s="54" t="s">
        <v>131</v>
      </c>
      <c r="E966" s="55">
        <v>2.2400000000000002</v>
      </c>
      <c r="F966" s="55">
        <v>19.72</v>
      </c>
      <c r="G966" s="55">
        <v>21.96</v>
      </c>
      <c r="H966" s="33">
        <v>9</v>
      </c>
    </row>
    <row r="967" spans="1:8" s="33" customFormat="1" x14ac:dyDescent="0.2">
      <c r="A967" s="52" t="s">
        <v>1955</v>
      </c>
      <c r="B967" s="52"/>
      <c r="C967" s="53" t="s">
        <v>1956</v>
      </c>
      <c r="D967" s="54"/>
      <c r="E967" s="55"/>
      <c r="F967" s="55"/>
      <c r="G967" s="55"/>
      <c r="H967" s="33">
        <v>5</v>
      </c>
    </row>
    <row r="968" spans="1:8" s="33" customFormat="1" x14ac:dyDescent="0.2">
      <c r="A968" s="52" t="s">
        <v>1957</v>
      </c>
      <c r="B968" s="52"/>
      <c r="C968" s="53" t="s">
        <v>1958</v>
      </c>
      <c r="D968" s="54" t="s">
        <v>73</v>
      </c>
      <c r="E968" s="55">
        <v>4.9000000000000004</v>
      </c>
      <c r="F968" s="55">
        <v>12.43</v>
      </c>
      <c r="G968" s="55">
        <v>17.329999999999998</v>
      </c>
      <c r="H968" s="33">
        <v>9</v>
      </c>
    </row>
    <row r="969" spans="1:8" s="33" customFormat="1" x14ac:dyDescent="0.2">
      <c r="A969" s="52" t="s">
        <v>1959</v>
      </c>
      <c r="B969" s="52"/>
      <c r="C969" s="53" t="s">
        <v>1960</v>
      </c>
      <c r="D969" s="54" t="s">
        <v>73</v>
      </c>
      <c r="E969" s="55">
        <v>6.86</v>
      </c>
      <c r="F969" s="55">
        <v>12.43</v>
      </c>
      <c r="G969" s="55">
        <v>19.29</v>
      </c>
      <c r="H969" s="33">
        <v>9</v>
      </c>
    </row>
    <row r="970" spans="1:8" s="33" customFormat="1" x14ac:dyDescent="0.2">
      <c r="A970" s="52" t="s">
        <v>1961</v>
      </c>
      <c r="B970" s="52"/>
      <c r="C970" s="53" t="s">
        <v>1962</v>
      </c>
      <c r="D970" s="54"/>
      <c r="E970" s="55"/>
      <c r="F970" s="55"/>
      <c r="G970" s="55"/>
      <c r="H970" s="33">
        <v>5</v>
      </c>
    </row>
    <row r="971" spans="1:8" s="33" customFormat="1" x14ac:dyDescent="0.2">
      <c r="A971" s="52" t="s">
        <v>1963</v>
      </c>
      <c r="B971" s="52"/>
      <c r="C971" s="53" t="s">
        <v>1964</v>
      </c>
      <c r="D971" s="54" t="s">
        <v>156</v>
      </c>
      <c r="E971" s="55">
        <v>442.19</v>
      </c>
      <c r="F971" s="55">
        <v>358.97</v>
      </c>
      <c r="G971" s="55">
        <v>801.16</v>
      </c>
      <c r="H971" s="33">
        <v>9</v>
      </c>
    </row>
    <row r="972" spans="1:8" s="33" customFormat="1" ht="25.5" x14ac:dyDescent="0.2">
      <c r="A972" s="52" t="s">
        <v>1965</v>
      </c>
      <c r="B972" s="52"/>
      <c r="C972" s="53" t="s">
        <v>1966</v>
      </c>
      <c r="D972" s="54" t="s">
        <v>156</v>
      </c>
      <c r="E972" s="55">
        <v>514.1</v>
      </c>
      <c r="F972" s="55">
        <v>358.97</v>
      </c>
      <c r="G972" s="55">
        <v>873.07</v>
      </c>
      <c r="H972" s="33">
        <v>9</v>
      </c>
    </row>
    <row r="973" spans="1:8" s="33" customFormat="1" ht="25.5" x14ac:dyDescent="0.2">
      <c r="A973" s="52" t="s">
        <v>1967</v>
      </c>
      <c r="B973" s="52"/>
      <c r="C973" s="53" t="s">
        <v>1968</v>
      </c>
      <c r="D973" s="54" t="s">
        <v>156</v>
      </c>
      <c r="E973" s="55">
        <v>550.08000000000004</v>
      </c>
      <c r="F973" s="55">
        <v>358.97</v>
      </c>
      <c r="G973" s="55">
        <v>909.05</v>
      </c>
      <c r="H973" s="33">
        <v>9</v>
      </c>
    </row>
    <row r="974" spans="1:8" s="33" customFormat="1" x14ac:dyDescent="0.2">
      <c r="A974" s="52" t="s">
        <v>1969</v>
      </c>
      <c r="B974" s="52"/>
      <c r="C974" s="53" t="s">
        <v>1970</v>
      </c>
      <c r="D974" s="54" t="s">
        <v>131</v>
      </c>
      <c r="E974" s="55">
        <v>28.67</v>
      </c>
      <c r="F974" s="55">
        <v>41.71</v>
      </c>
      <c r="G974" s="55">
        <v>70.38</v>
      </c>
      <c r="H974" s="33">
        <v>9</v>
      </c>
    </row>
    <row r="975" spans="1:8" s="33" customFormat="1" x14ac:dyDescent="0.2">
      <c r="A975" s="52" t="s">
        <v>1971</v>
      </c>
      <c r="B975" s="52"/>
      <c r="C975" s="53" t="s">
        <v>1972</v>
      </c>
      <c r="D975" s="54" t="s">
        <v>131</v>
      </c>
      <c r="E975" s="55">
        <v>14.14</v>
      </c>
      <c r="F975" s="55">
        <v>56.78</v>
      </c>
      <c r="G975" s="55">
        <v>70.92</v>
      </c>
      <c r="H975" s="33">
        <v>9</v>
      </c>
    </row>
    <row r="976" spans="1:8" s="33" customFormat="1" x14ac:dyDescent="0.2">
      <c r="A976" s="52" t="s">
        <v>1973</v>
      </c>
      <c r="B976" s="52"/>
      <c r="C976" s="53" t="s">
        <v>1974</v>
      </c>
      <c r="D976" s="54"/>
      <c r="E976" s="55"/>
      <c r="F976" s="55"/>
      <c r="G976" s="55"/>
      <c r="H976" s="33">
        <v>5</v>
      </c>
    </row>
    <row r="977" spans="1:8" s="33" customFormat="1" x14ac:dyDescent="0.2">
      <c r="A977" s="52" t="s">
        <v>1975</v>
      </c>
      <c r="B977" s="52"/>
      <c r="C977" s="53" t="s">
        <v>1976</v>
      </c>
      <c r="D977" s="54" t="s">
        <v>73</v>
      </c>
      <c r="E977" s="55">
        <v>85.08</v>
      </c>
      <c r="F977" s="55">
        <v>6.75</v>
      </c>
      <c r="G977" s="55">
        <v>91.83</v>
      </c>
      <c r="H977" s="33">
        <v>9</v>
      </c>
    </row>
    <row r="978" spans="1:8" s="33" customFormat="1" x14ac:dyDescent="0.2">
      <c r="A978" s="52" t="s">
        <v>1977</v>
      </c>
      <c r="B978" s="52"/>
      <c r="C978" s="53" t="s">
        <v>1978</v>
      </c>
      <c r="D978" s="54" t="s">
        <v>131</v>
      </c>
      <c r="E978" s="55">
        <v>45.03</v>
      </c>
      <c r="F978" s="55">
        <v>1.69</v>
      </c>
      <c r="G978" s="55">
        <v>46.72</v>
      </c>
      <c r="H978" s="33">
        <v>9</v>
      </c>
    </row>
    <row r="979" spans="1:8" s="33" customFormat="1" x14ac:dyDescent="0.2">
      <c r="A979" s="52" t="s">
        <v>1979</v>
      </c>
      <c r="B979" s="52"/>
      <c r="C979" s="53" t="s">
        <v>1980</v>
      </c>
      <c r="D979" s="54" t="s">
        <v>131</v>
      </c>
      <c r="E979" s="55">
        <v>78.22</v>
      </c>
      <c r="F979" s="55">
        <v>2.02</v>
      </c>
      <c r="G979" s="55">
        <v>80.239999999999995</v>
      </c>
      <c r="H979" s="33">
        <v>9</v>
      </c>
    </row>
    <row r="980" spans="1:8" s="33" customFormat="1" x14ac:dyDescent="0.2">
      <c r="A980" s="52" t="s">
        <v>1981</v>
      </c>
      <c r="B980" s="52"/>
      <c r="C980" s="53" t="s">
        <v>1982</v>
      </c>
      <c r="D980" s="54" t="s">
        <v>131</v>
      </c>
      <c r="E980" s="55">
        <v>41.26</v>
      </c>
      <c r="F980" s="55">
        <v>3.37</v>
      </c>
      <c r="G980" s="55">
        <v>44.63</v>
      </c>
      <c r="H980" s="33">
        <v>9</v>
      </c>
    </row>
    <row r="981" spans="1:8" s="33" customFormat="1" ht="25.5" x14ac:dyDescent="0.2">
      <c r="A981" s="52" t="s">
        <v>1983</v>
      </c>
      <c r="B981" s="52"/>
      <c r="C981" s="53" t="s">
        <v>1984</v>
      </c>
      <c r="D981" s="54" t="s">
        <v>131</v>
      </c>
      <c r="E981" s="55">
        <v>119.14</v>
      </c>
      <c r="F981" s="55">
        <v>0.4</v>
      </c>
      <c r="G981" s="55">
        <v>119.54</v>
      </c>
      <c r="H981" s="33">
        <v>9</v>
      </c>
    </row>
    <row r="982" spans="1:8" s="33" customFormat="1" x14ac:dyDescent="0.2">
      <c r="A982" s="52" t="s">
        <v>1985</v>
      </c>
      <c r="B982" s="52"/>
      <c r="C982" s="53" t="s">
        <v>1986</v>
      </c>
      <c r="D982" s="54" t="s">
        <v>73</v>
      </c>
      <c r="E982" s="55">
        <v>249.07</v>
      </c>
      <c r="F982" s="55">
        <v>4.05</v>
      </c>
      <c r="G982" s="55">
        <v>253.12</v>
      </c>
      <c r="H982" s="33">
        <v>9</v>
      </c>
    </row>
    <row r="983" spans="1:8" s="33" customFormat="1" x14ac:dyDescent="0.2">
      <c r="A983" s="52" t="s">
        <v>1987</v>
      </c>
      <c r="B983" s="52"/>
      <c r="C983" s="53" t="s">
        <v>1988</v>
      </c>
      <c r="D983" s="54"/>
      <c r="E983" s="55"/>
      <c r="F983" s="55"/>
      <c r="G983" s="55"/>
      <c r="H983" s="33">
        <v>5</v>
      </c>
    </row>
    <row r="984" spans="1:8" s="33" customFormat="1" x14ac:dyDescent="0.2">
      <c r="A984" s="52" t="s">
        <v>1989</v>
      </c>
      <c r="B984" s="52"/>
      <c r="C984" s="53" t="s">
        <v>1990</v>
      </c>
      <c r="D984" s="54" t="s">
        <v>73</v>
      </c>
      <c r="E984" s="55">
        <v>82.56</v>
      </c>
      <c r="F984" s="55">
        <v>6.75</v>
      </c>
      <c r="G984" s="55">
        <v>89.31</v>
      </c>
      <c r="H984" s="33">
        <v>9</v>
      </c>
    </row>
    <row r="985" spans="1:8" s="33" customFormat="1" x14ac:dyDescent="0.2">
      <c r="A985" s="52" t="s">
        <v>1991</v>
      </c>
      <c r="B985" s="52"/>
      <c r="C985" s="53" t="s">
        <v>1992</v>
      </c>
      <c r="D985" s="54" t="s">
        <v>131</v>
      </c>
      <c r="E985" s="55">
        <v>38.65</v>
      </c>
      <c r="F985" s="55">
        <v>1.69</v>
      </c>
      <c r="G985" s="55">
        <v>40.340000000000003</v>
      </c>
      <c r="H985" s="33">
        <v>9</v>
      </c>
    </row>
    <row r="986" spans="1:8" s="33" customFormat="1" x14ac:dyDescent="0.2">
      <c r="A986" s="52" t="s">
        <v>1993</v>
      </c>
      <c r="B986" s="52"/>
      <c r="C986" s="53" t="s">
        <v>1994</v>
      </c>
      <c r="D986" s="54" t="s">
        <v>131</v>
      </c>
      <c r="E986" s="55">
        <v>74.69</v>
      </c>
      <c r="F986" s="55">
        <v>2.02</v>
      </c>
      <c r="G986" s="55">
        <v>76.709999999999994</v>
      </c>
      <c r="H986" s="33">
        <v>9</v>
      </c>
    </row>
    <row r="987" spans="1:8" s="33" customFormat="1" x14ac:dyDescent="0.2">
      <c r="A987" s="52" t="s">
        <v>1995</v>
      </c>
      <c r="B987" s="52"/>
      <c r="C987" s="53" t="s">
        <v>1996</v>
      </c>
      <c r="D987" s="54" t="s">
        <v>131</v>
      </c>
      <c r="E987" s="55">
        <v>80.62</v>
      </c>
      <c r="F987" s="55">
        <v>2.02</v>
      </c>
      <c r="G987" s="55">
        <v>82.64</v>
      </c>
      <c r="H987" s="33">
        <v>9</v>
      </c>
    </row>
    <row r="988" spans="1:8" s="33" customFormat="1" x14ac:dyDescent="0.2">
      <c r="A988" s="52" t="s">
        <v>1997</v>
      </c>
      <c r="B988" s="52"/>
      <c r="C988" s="53" t="s">
        <v>1998</v>
      </c>
      <c r="D988" s="54" t="s">
        <v>131</v>
      </c>
      <c r="E988" s="55">
        <v>40.97</v>
      </c>
      <c r="F988" s="55">
        <v>3.37</v>
      </c>
      <c r="G988" s="55">
        <v>44.34</v>
      </c>
      <c r="H988" s="33">
        <v>9</v>
      </c>
    </row>
    <row r="989" spans="1:8" s="33" customFormat="1" x14ac:dyDescent="0.2">
      <c r="A989" s="52" t="s">
        <v>1999</v>
      </c>
      <c r="B989" s="52"/>
      <c r="C989" s="53" t="s">
        <v>2000</v>
      </c>
      <c r="D989" s="54" t="s">
        <v>131</v>
      </c>
      <c r="E989" s="55">
        <v>75.83</v>
      </c>
      <c r="F989" s="55"/>
      <c r="G989" s="55">
        <v>75.83</v>
      </c>
      <c r="H989" s="33">
        <v>9</v>
      </c>
    </row>
    <row r="990" spans="1:8" s="33" customFormat="1" x14ac:dyDescent="0.2">
      <c r="A990" s="52" t="s">
        <v>2001</v>
      </c>
      <c r="B990" s="52"/>
      <c r="C990" s="53" t="s">
        <v>2002</v>
      </c>
      <c r="D990" s="54" t="s">
        <v>73</v>
      </c>
      <c r="E990" s="55">
        <v>168.86</v>
      </c>
      <c r="F990" s="55"/>
      <c r="G990" s="55">
        <v>168.86</v>
      </c>
      <c r="H990" s="33">
        <v>9</v>
      </c>
    </row>
    <row r="991" spans="1:8" s="33" customFormat="1" ht="25.5" x14ac:dyDescent="0.2">
      <c r="A991" s="52" t="s">
        <v>2003</v>
      </c>
      <c r="B991" s="52"/>
      <c r="C991" s="53" t="s">
        <v>2004</v>
      </c>
      <c r="D991" s="54" t="s">
        <v>70</v>
      </c>
      <c r="E991" s="55">
        <v>2848.36</v>
      </c>
      <c r="F991" s="55"/>
      <c r="G991" s="55">
        <v>2848.36</v>
      </c>
      <c r="H991" s="33">
        <v>9</v>
      </c>
    </row>
    <row r="992" spans="1:8" s="33" customFormat="1" x14ac:dyDescent="0.2">
      <c r="A992" s="52" t="s">
        <v>2005</v>
      </c>
      <c r="B992" s="52"/>
      <c r="C992" s="53" t="s">
        <v>2006</v>
      </c>
      <c r="D992" s="54"/>
      <c r="E992" s="55"/>
      <c r="F992" s="55"/>
      <c r="G992" s="55"/>
      <c r="H992" s="33">
        <v>5</v>
      </c>
    </row>
    <row r="993" spans="1:8" s="33" customFormat="1" x14ac:dyDescent="0.2">
      <c r="A993" s="52" t="s">
        <v>2007</v>
      </c>
      <c r="B993" s="52"/>
      <c r="C993" s="53" t="s">
        <v>2008</v>
      </c>
      <c r="D993" s="54" t="s">
        <v>73</v>
      </c>
      <c r="E993" s="55">
        <v>34.44</v>
      </c>
      <c r="F993" s="55">
        <v>47.41</v>
      </c>
      <c r="G993" s="55">
        <v>81.849999999999994</v>
      </c>
      <c r="H993" s="33">
        <v>9</v>
      </c>
    </row>
    <row r="994" spans="1:8" s="33" customFormat="1" ht="25.5" x14ac:dyDescent="0.2">
      <c r="A994" s="52" t="s">
        <v>2009</v>
      </c>
      <c r="B994" s="52"/>
      <c r="C994" s="53" t="s">
        <v>2010</v>
      </c>
      <c r="D994" s="54" t="s">
        <v>131</v>
      </c>
      <c r="E994" s="55">
        <v>79.709999999999994</v>
      </c>
      <c r="F994" s="55">
        <v>16.87</v>
      </c>
      <c r="G994" s="55">
        <v>96.58</v>
      </c>
      <c r="H994" s="33">
        <v>9</v>
      </c>
    </row>
    <row r="995" spans="1:8" s="33" customFormat="1" ht="25.5" x14ac:dyDescent="0.2">
      <c r="A995" s="52" t="s">
        <v>2011</v>
      </c>
      <c r="B995" s="52"/>
      <c r="C995" s="53" t="s">
        <v>2012</v>
      </c>
      <c r="D995" s="54" t="s">
        <v>131</v>
      </c>
      <c r="E995" s="55">
        <v>11.08</v>
      </c>
      <c r="F995" s="55"/>
      <c r="G995" s="55">
        <v>11.08</v>
      </c>
      <c r="H995" s="33">
        <v>9</v>
      </c>
    </row>
    <row r="996" spans="1:8" s="33" customFormat="1" x14ac:dyDescent="0.2">
      <c r="A996" s="52" t="s">
        <v>2013</v>
      </c>
      <c r="B996" s="52"/>
      <c r="C996" s="53" t="s">
        <v>2014</v>
      </c>
      <c r="D996" s="54" t="s">
        <v>73</v>
      </c>
      <c r="E996" s="55">
        <v>141.88</v>
      </c>
      <c r="F996" s="55">
        <v>16.87</v>
      </c>
      <c r="G996" s="55">
        <v>158.75</v>
      </c>
      <c r="H996" s="33">
        <v>9</v>
      </c>
    </row>
    <row r="997" spans="1:8" s="33" customFormat="1" x14ac:dyDescent="0.2">
      <c r="A997" s="52" t="s">
        <v>2015</v>
      </c>
      <c r="B997" s="52"/>
      <c r="C997" s="53" t="s">
        <v>2016</v>
      </c>
      <c r="D997" s="54" t="s">
        <v>73</v>
      </c>
      <c r="E997" s="55">
        <v>11.53</v>
      </c>
      <c r="F997" s="55">
        <v>18.59</v>
      </c>
      <c r="G997" s="55">
        <v>30.12</v>
      </c>
      <c r="H997" s="33">
        <v>9</v>
      </c>
    </row>
    <row r="998" spans="1:8" s="33" customFormat="1" x14ac:dyDescent="0.2">
      <c r="A998" s="52" t="s">
        <v>2017</v>
      </c>
      <c r="B998" s="52"/>
      <c r="C998" s="53" t="s">
        <v>2018</v>
      </c>
      <c r="D998" s="54"/>
      <c r="E998" s="55"/>
      <c r="F998" s="55"/>
      <c r="G998" s="55"/>
      <c r="H998" s="33">
        <v>5</v>
      </c>
    </row>
    <row r="999" spans="1:8" s="33" customFormat="1" x14ac:dyDescent="0.2">
      <c r="A999" s="52" t="s">
        <v>2019</v>
      </c>
      <c r="B999" s="52"/>
      <c r="C999" s="53" t="s">
        <v>2020</v>
      </c>
      <c r="D999" s="54" t="s">
        <v>73</v>
      </c>
      <c r="E999" s="55">
        <v>43.43</v>
      </c>
      <c r="F999" s="55"/>
      <c r="G999" s="55">
        <v>43.43</v>
      </c>
      <c r="H999" s="33">
        <v>9</v>
      </c>
    </row>
    <row r="1000" spans="1:8" s="33" customFormat="1" ht="25.5" x14ac:dyDescent="0.2">
      <c r="A1000" s="52" t="s">
        <v>2021</v>
      </c>
      <c r="B1000" s="52"/>
      <c r="C1000" s="53" t="s">
        <v>2022</v>
      </c>
      <c r="D1000" s="54" t="s">
        <v>73</v>
      </c>
      <c r="E1000" s="55">
        <v>39.6</v>
      </c>
      <c r="F1000" s="55"/>
      <c r="G1000" s="55">
        <v>39.6</v>
      </c>
      <c r="H1000" s="33">
        <v>9</v>
      </c>
    </row>
    <row r="1001" spans="1:8" s="33" customFormat="1" ht="25.5" x14ac:dyDescent="0.2">
      <c r="A1001" s="52" t="s">
        <v>2023</v>
      </c>
      <c r="B1001" s="52"/>
      <c r="C1001" s="53" t="s">
        <v>2024</v>
      </c>
      <c r="D1001" s="54" t="s">
        <v>131</v>
      </c>
      <c r="E1001" s="55">
        <v>42.27</v>
      </c>
      <c r="F1001" s="55"/>
      <c r="G1001" s="55">
        <v>42.27</v>
      </c>
      <c r="H1001" s="33">
        <v>9</v>
      </c>
    </row>
    <row r="1002" spans="1:8" s="33" customFormat="1" x14ac:dyDescent="0.2">
      <c r="A1002" s="52" t="s">
        <v>2025</v>
      </c>
      <c r="B1002" s="52"/>
      <c r="C1002" s="53" t="s">
        <v>2026</v>
      </c>
      <c r="D1002" s="54" t="s">
        <v>131</v>
      </c>
      <c r="E1002" s="55">
        <v>35.03</v>
      </c>
      <c r="F1002" s="55"/>
      <c r="G1002" s="55">
        <v>35.03</v>
      </c>
      <c r="H1002" s="33">
        <v>9</v>
      </c>
    </row>
    <row r="1003" spans="1:8" s="33" customFormat="1" ht="25.5" x14ac:dyDescent="0.2">
      <c r="A1003" s="52" t="s">
        <v>2027</v>
      </c>
      <c r="B1003" s="52"/>
      <c r="C1003" s="53" t="s">
        <v>2028</v>
      </c>
      <c r="D1003" s="54" t="s">
        <v>131</v>
      </c>
      <c r="E1003" s="55"/>
      <c r="F1003" s="55">
        <v>37.4</v>
      </c>
      <c r="G1003" s="55">
        <v>37.4</v>
      </c>
      <c r="H1003" s="33">
        <v>9</v>
      </c>
    </row>
    <row r="1004" spans="1:8" s="33" customFormat="1" x14ac:dyDescent="0.2">
      <c r="A1004" s="52" t="s">
        <v>2029</v>
      </c>
      <c r="B1004" s="52"/>
      <c r="C1004" s="53" t="s">
        <v>2030</v>
      </c>
      <c r="D1004" s="54" t="s">
        <v>73</v>
      </c>
      <c r="E1004" s="55">
        <v>9.9700000000000006</v>
      </c>
      <c r="F1004" s="55">
        <v>19.05</v>
      </c>
      <c r="G1004" s="55">
        <v>29.02</v>
      </c>
      <c r="H1004" s="33">
        <v>9</v>
      </c>
    </row>
    <row r="1005" spans="1:8" s="33" customFormat="1" x14ac:dyDescent="0.2">
      <c r="A1005" s="52" t="s">
        <v>2031</v>
      </c>
      <c r="B1005" s="52"/>
      <c r="C1005" s="53" t="s">
        <v>2032</v>
      </c>
      <c r="D1005" s="54" t="s">
        <v>73</v>
      </c>
      <c r="E1005" s="55">
        <v>25.36</v>
      </c>
      <c r="F1005" s="55">
        <v>19.05</v>
      </c>
      <c r="G1005" s="55">
        <v>44.41</v>
      </c>
      <c r="H1005" s="33">
        <v>9</v>
      </c>
    </row>
    <row r="1006" spans="1:8" s="33" customFormat="1" x14ac:dyDescent="0.2">
      <c r="A1006" s="52" t="s">
        <v>2033</v>
      </c>
      <c r="B1006" s="52"/>
      <c r="C1006" s="53" t="s">
        <v>2034</v>
      </c>
      <c r="D1006" s="54" t="s">
        <v>131</v>
      </c>
      <c r="E1006" s="55">
        <v>5.32</v>
      </c>
      <c r="F1006" s="55">
        <v>9.94</v>
      </c>
      <c r="G1006" s="55">
        <v>15.26</v>
      </c>
      <c r="H1006" s="33">
        <v>9</v>
      </c>
    </row>
    <row r="1007" spans="1:8" s="33" customFormat="1" x14ac:dyDescent="0.2">
      <c r="A1007" s="52" t="s">
        <v>2035</v>
      </c>
      <c r="B1007" s="52"/>
      <c r="C1007" s="53" t="s">
        <v>2036</v>
      </c>
      <c r="D1007" s="54" t="s">
        <v>131</v>
      </c>
      <c r="E1007" s="55">
        <v>13.53</v>
      </c>
      <c r="F1007" s="55">
        <v>9.94</v>
      </c>
      <c r="G1007" s="55">
        <v>23.47</v>
      </c>
      <c r="H1007" s="33">
        <v>9</v>
      </c>
    </row>
    <row r="1008" spans="1:8" s="33" customFormat="1" x14ac:dyDescent="0.2">
      <c r="A1008" s="52" t="s">
        <v>2037</v>
      </c>
      <c r="B1008" s="52"/>
      <c r="C1008" s="53" t="s">
        <v>2038</v>
      </c>
      <c r="D1008" s="54"/>
      <c r="E1008" s="55"/>
      <c r="F1008" s="55"/>
      <c r="G1008" s="55"/>
      <c r="H1008" s="33">
        <v>2</v>
      </c>
    </row>
    <row r="1009" spans="1:8" s="33" customFormat="1" x14ac:dyDescent="0.2">
      <c r="A1009" s="52" t="s">
        <v>2039</v>
      </c>
      <c r="B1009" s="52"/>
      <c r="C1009" s="53" t="s">
        <v>2040</v>
      </c>
      <c r="D1009" s="54"/>
      <c r="E1009" s="55"/>
      <c r="F1009" s="55"/>
      <c r="G1009" s="55"/>
      <c r="H1009" s="33">
        <v>5</v>
      </c>
    </row>
    <row r="1010" spans="1:8" s="33" customFormat="1" ht="25.5" x14ac:dyDescent="0.2">
      <c r="A1010" s="52" t="s">
        <v>2041</v>
      </c>
      <c r="B1010" s="52"/>
      <c r="C1010" s="53" t="s">
        <v>2042</v>
      </c>
      <c r="D1010" s="54" t="s">
        <v>73</v>
      </c>
      <c r="E1010" s="55">
        <v>53.47</v>
      </c>
      <c r="F1010" s="55">
        <v>10.76</v>
      </c>
      <c r="G1010" s="55">
        <v>64.23</v>
      </c>
      <c r="H1010" s="33">
        <v>9</v>
      </c>
    </row>
    <row r="1011" spans="1:8" s="33" customFormat="1" x14ac:dyDescent="0.2">
      <c r="A1011" s="52" t="s">
        <v>2043</v>
      </c>
      <c r="B1011" s="52"/>
      <c r="C1011" s="53" t="s">
        <v>2044</v>
      </c>
      <c r="D1011" s="54"/>
      <c r="E1011" s="55"/>
      <c r="F1011" s="55"/>
      <c r="G1011" s="55"/>
      <c r="H1011" s="33">
        <v>5</v>
      </c>
    </row>
    <row r="1012" spans="1:8" s="33" customFormat="1" ht="38.25" x14ac:dyDescent="0.2">
      <c r="A1012" s="52" t="s">
        <v>2045</v>
      </c>
      <c r="B1012" s="52"/>
      <c r="C1012" s="53" t="s">
        <v>2046</v>
      </c>
      <c r="D1012" s="54" t="s">
        <v>73</v>
      </c>
      <c r="E1012" s="55">
        <v>30.4</v>
      </c>
      <c r="F1012" s="55">
        <v>12.74</v>
      </c>
      <c r="G1012" s="55">
        <v>43.14</v>
      </c>
      <c r="H1012" s="33">
        <v>9</v>
      </c>
    </row>
    <row r="1013" spans="1:8" s="33" customFormat="1" ht="38.25" x14ac:dyDescent="0.2">
      <c r="A1013" s="52" t="s">
        <v>2047</v>
      </c>
      <c r="B1013" s="52"/>
      <c r="C1013" s="53" t="s">
        <v>2048</v>
      </c>
      <c r="D1013" s="54" t="s">
        <v>131</v>
      </c>
      <c r="E1013" s="55">
        <v>4.99</v>
      </c>
      <c r="F1013" s="55">
        <v>1.02</v>
      </c>
      <c r="G1013" s="55">
        <v>6.01</v>
      </c>
      <c r="H1013" s="33">
        <v>9</v>
      </c>
    </row>
    <row r="1014" spans="1:8" s="33" customFormat="1" ht="38.25" x14ac:dyDescent="0.2">
      <c r="A1014" s="52" t="s">
        <v>2049</v>
      </c>
      <c r="B1014" s="52"/>
      <c r="C1014" s="53" t="s">
        <v>2050</v>
      </c>
      <c r="D1014" s="54" t="s">
        <v>73</v>
      </c>
      <c r="E1014" s="55">
        <v>144.97</v>
      </c>
      <c r="F1014" s="55">
        <v>12.74</v>
      </c>
      <c r="G1014" s="55">
        <v>157.71</v>
      </c>
      <c r="H1014" s="33">
        <v>9</v>
      </c>
    </row>
    <row r="1015" spans="1:8" s="33" customFormat="1" ht="51" x14ac:dyDescent="0.2">
      <c r="A1015" s="52" t="s">
        <v>2051</v>
      </c>
      <c r="B1015" s="52"/>
      <c r="C1015" s="53" t="s">
        <v>2052</v>
      </c>
      <c r="D1015" s="54" t="s">
        <v>131</v>
      </c>
      <c r="E1015" s="55">
        <v>24.37</v>
      </c>
      <c r="F1015" s="55">
        <v>1.02</v>
      </c>
      <c r="G1015" s="55">
        <v>25.39</v>
      </c>
      <c r="H1015" s="33">
        <v>9</v>
      </c>
    </row>
    <row r="1016" spans="1:8" s="33" customFormat="1" ht="38.25" x14ac:dyDescent="0.2">
      <c r="A1016" s="52" t="s">
        <v>2053</v>
      </c>
      <c r="B1016" s="52"/>
      <c r="C1016" s="53" t="s">
        <v>2054</v>
      </c>
      <c r="D1016" s="54" t="s">
        <v>73</v>
      </c>
      <c r="E1016" s="55">
        <v>49.99</v>
      </c>
      <c r="F1016" s="55">
        <v>12.74</v>
      </c>
      <c r="G1016" s="55">
        <v>62.73</v>
      </c>
      <c r="H1016" s="33">
        <v>9</v>
      </c>
    </row>
    <row r="1017" spans="1:8" s="33" customFormat="1" ht="38.25" x14ac:dyDescent="0.2">
      <c r="A1017" s="52" t="s">
        <v>2055</v>
      </c>
      <c r="B1017" s="52"/>
      <c r="C1017" s="53" t="s">
        <v>2056</v>
      </c>
      <c r="D1017" s="54" t="s">
        <v>131</v>
      </c>
      <c r="E1017" s="55">
        <v>8.1300000000000008</v>
      </c>
      <c r="F1017" s="55">
        <v>1.02</v>
      </c>
      <c r="G1017" s="55">
        <v>9.15</v>
      </c>
      <c r="H1017" s="33">
        <v>9</v>
      </c>
    </row>
    <row r="1018" spans="1:8" s="33" customFormat="1" ht="38.25" x14ac:dyDescent="0.2">
      <c r="A1018" s="52" t="s">
        <v>2057</v>
      </c>
      <c r="B1018" s="52"/>
      <c r="C1018" s="53" t="s">
        <v>2058</v>
      </c>
      <c r="D1018" s="54" t="s">
        <v>73</v>
      </c>
      <c r="E1018" s="55">
        <v>36.020000000000003</v>
      </c>
      <c r="F1018" s="55">
        <v>12.74</v>
      </c>
      <c r="G1018" s="55">
        <v>48.76</v>
      </c>
      <c r="H1018" s="33">
        <v>9</v>
      </c>
    </row>
    <row r="1019" spans="1:8" s="33" customFormat="1" ht="51" x14ac:dyDescent="0.2">
      <c r="A1019" s="52" t="s">
        <v>2059</v>
      </c>
      <c r="B1019" s="52"/>
      <c r="C1019" s="53" t="s">
        <v>2060</v>
      </c>
      <c r="D1019" s="54" t="s">
        <v>131</v>
      </c>
      <c r="E1019" s="55">
        <v>5.75</v>
      </c>
      <c r="F1019" s="55">
        <v>1.02</v>
      </c>
      <c r="G1019" s="55">
        <v>6.77</v>
      </c>
      <c r="H1019" s="33">
        <v>9</v>
      </c>
    </row>
    <row r="1020" spans="1:8" s="33" customFormat="1" ht="25.5" x14ac:dyDescent="0.2">
      <c r="A1020" s="52" t="s">
        <v>2061</v>
      </c>
      <c r="B1020" s="52"/>
      <c r="C1020" s="53" t="s">
        <v>2062</v>
      </c>
      <c r="D1020" s="54" t="s">
        <v>73</v>
      </c>
      <c r="E1020" s="55">
        <v>11.54</v>
      </c>
      <c r="F1020" s="55">
        <v>53.57</v>
      </c>
      <c r="G1020" s="55">
        <v>65.11</v>
      </c>
      <c r="H1020" s="33">
        <v>9</v>
      </c>
    </row>
    <row r="1021" spans="1:8" s="33" customFormat="1" ht="25.5" x14ac:dyDescent="0.2">
      <c r="A1021" s="52" t="s">
        <v>2063</v>
      </c>
      <c r="B1021" s="52"/>
      <c r="C1021" s="53" t="s">
        <v>2064</v>
      </c>
      <c r="D1021" s="54" t="s">
        <v>73</v>
      </c>
      <c r="E1021" s="55">
        <v>1.23</v>
      </c>
      <c r="F1021" s="55">
        <v>8.5</v>
      </c>
      <c r="G1021" s="55">
        <v>9.73</v>
      </c>
      <c r="H1021" s="33">
        <v>9</v>
      </c>
    </row>
    <row r="1022" spans="1:8" s="33" customFormat="1" ht="25.5" x14ac:dyDescent="0.2">
      <c r="A1022" s="52" t="s">
        <v>2065</v>
      </c>
      <c r="B1022" s="52"/>
      <c r="C1022" s="53" t="s">
        <v>2066</v>
      </c>
      <c r="D1022" s="54" t="s">
        <v>73</v>
      </c>
      <c r="E1022" s="55">
        <v>2.59</v>
      </c>
      <c r="F1022" s="55">
        <v>8.5</v>
      </c>
      <c r="G1022" s="55">
        <v>11.09</v>
      </c>
      <c r="H1022" s="33">
        <v>9</v>
      </c>
    </row>
    <row r="1023" spans="1:8" s="33" customFormat="1" ht="25.5" x14ac:dyDescent="0.2">
      <c r="A1023" s="52" t="s">
        <v>2067</v>
      </c>
      <c r="B1023" s="52"/>
      <c r="C1023" s="53" t="s">
        <v>2068</v>
      </c>
      <c r="D1023" s="54" t="s">
        <v>73</v>
      </c>
      <c r="E1023" s="55">
        <v>2.46</v>
      </c>
      <c r="F1023" s="55">
        <v>8.5</v>
      </c>
      <c r="G1023" s="55">
        <v>10.96</v>
      </c>
      <c r="H1023" s="33">
        <v>9</v>
      </c>
    </row>
    <row r="1024" spans="1:8" s="33" customFormat="1" ht="25.5" x14ac:dyDescent="0.2">
      <c r="A1024" s="52" t="s">
        <v>2069</v>
      </c>
      <c r="B1024" s="52"/>
      <c r="C1024" s="53" t="s">
        <v>2070</v>
      </c>
      <c r="D1024" s="54" t="s">
        <v>73</v>
      </c>
      <c r="E1024" s="55">
        <v>6.48</v>
      </c>
      <c r="F1024" s="55">
        <v>8.5</v>
      </c>
      <c r="G1024" s="55">
        <v>14.98</v>
      </c>
      <c r="H1024" s="33">
        <v>9</v>
      </c>
    </row>
    <row r="1025" spans="1:8" s="33" customFormat="1" ht="25.5" x14ac:dyDescent="0.2">
      <c r="A1025" s="52" t="s">
        <v>2071</v>
      </c>
      <c r="B1025" s="52"/>
      <c r="C1025" s="53" t="s">
        <v>2072</v>
      </c>
      <c r="D1025" s="54" t="s">
        <v>131</v>
      </c>
      <c r="E1025" s="55">
        <v>0.12</v>
      </c>
      <c r="F1025" s="55">
        <v>0.96</v>
      </c>
      <c r="G1025" s="55">
        <v>1.08</v>
      </c>
      <c r="H1025" s="33">
        <v>9</v>
      </c>
    </row>
    <row r="1026" spans="1:8" s="33" customFormat="1" ht="38.25" x14ac:dyDescent="0.2">
      <c r="A1026" s="52" t="s">
        <v>2073</v>
      </c>
      <c r="B1026" s="52"/>
      <c r="C1026" s="53" t="s">
        <v>2074</v>
      </c>
      <c r="D1026" s="54" t="s">
        <v>131</v>
      </c>
      <c r="E1026" s="55">
        <v>0.26</v>
      </c>
      <c r="F1026" s="55">
        <v>0.96</v>
      </c>
      <c r="G1026" s="55">
        <v>1.22</v>
      </c>
      <c r="H1026" s="33">
        <v>9</v>
      </c>
    </row>
    <row r="1027" spans="1:8" s="33" customFormat="1" ht="25.5" x14ac:dyDescent="0.2">
      <c r="A1027" s="52" t="s">
        <v>2075</v>
      </c>
      <c r="B1027" s="52"/>
      <c r="C1027" s="53" t="s">
        <v>2076</v>
      </c>
      <c r="D1027" s="54" t="s">
        <v>131</v>
      </c>
      <c r="E1027" s="55">
        <v>0.25</v>
      </c>
      <c r="F1027" s="55">
        <v>0.96</v>
      </c>
      <c r="G1027" s="55">
        <v>1.21</v>
      </c>
      <c r="H1027" s="33">
        <v>9</v>
      </c>
    </row>
    <row r="1028" spans="1:8" s="33" customFormat="1" ht="38.25" x14ac:dyDescent="0.2">
      <c r="A1028" s="52" t="s">
        <v>2077</v>
      </c>
      <c r="B1028" s="52"/>
      <c r="C1028" s="53" t="s">
        <v>2078</v>
      </c>
      <c r="D1028" s="54" t="s">
        <v>131</v>
      </c>
      <c r="E1028" s="55">
        <v>0.65</v>
      </c>
      <c r="F1028" s="55">
        <v>0.96</v>
      </c>
      <c r="G1028" s="55">
        <v>1.61</v>
      </c>
      <c r="H1028" s="33">
        <v>9</v>
      </c>
    </row>
    <row r="1029" spans="1:8" s="33" customFormat="1" x14ac:dyDescent="0.2">
      <c r="A1029" s="52" t="s">
        <v>2079</v>
      </c>
      <c r="B1029" s="52"/>
      <c r="C1029" s="53" t="s">
        <v>2080</v>
      </c>
      <c r="D1029" s="54"/>
      <c r="E1029" s="55"/>
      <c r="F1029" s="55"/>
      <c r="G1029" s="55"/>
      <c r="H1029" s="33">
        <v>5</v>
      </c>
    </row>
    <row r="1030" spans="1:8" s="33" customFormat="1" ht="38.25" x14ac:dyDescent="0.2">
      <c r="A1030" s="52" t="s">
        <v>2081</v>
      </c>
      <c r="B1030" s="52"/>
      <c r="C1030" s="53" t="s">
        <v>2082</v>
      </c>
      <c r="D1030" s="54" t="s">
        <v>73</v>
      </c>
      <c r="E1030" s="55">
        <v>132.37</v>
      </c>
      <c r="F1030" s="55">
        <v>12.74</v>
      </c>
      <c r="G1030" s="55">
        <v>145.11000000000001</v>
      </c>
      <c r="H1030" s="33">
        <v>9</v>
      </c>
    </row>
    <row r="1031" spans="1:8" s="33" customFormat="1" ht="38.25" x14ac:dyDescent="0.2">
      <c r="A1031" s="52" t="s">
        <v>2083</v>
      </c>
      <c r="B1031" s="52"/>
      <c r="C1031" s="53" t="s">
        <v>2084</v>
      </c>
      <c r="D1031" s="54" t="s">
        <v>73</v>
      </c>
      <c r="E1031" s="55">
        <v>172.83</v>
      </c>
      <c r="F1031" s="55">
        <v>12.74</v>
      </c>
      <c r="G1031" s="55">
        <v>185.57</v>
      </c>
      <c r="H1031" s="33">
        <v>9</v>
      </c>
    </row>
    <row r="1032" spans="1:8" s="33" customFormat="1" ht="38.25" x14ac:dyDescent="0.2">
      <c r="A1032" s="52" t="s">
        <v>2085</v>
      </c>
      <c r="B1032" s="52"/>
      <c r="C1032" s="53" t="s">
        <v>2086</v>
      </c>
      <c r="D1032" s="54" t="s">
        <v>73</v>
      </c>
      <c r="E1032" s="55">
        <v>145.04</v>
      </c>
      <c r="F1032" s="55">
        <v>12.74</v>
      </c>
      <c r="G1032" s="55">
        <v>157.78</v>
      </c>
      <c r="H1032" s="33">
        <v>9</v>
      </c>
    </row>
    <row r="1033" spans="1:8" s="33" customFormat="1" ht="38.25" x14ac:dyDescent="0.2">
      <c r="A1033" s="52" t="s">
        <v>2087</v>
      </c>
      <c r="B1033" s="52"/>
      <c r="C1033" s="53" t="s">
        <v>2088</v>
      </c>
      <c r="D1033" s="54" t="s">
        <v>131</v>
      </c>
      <c r="E1033" s="55">
        <v>42.47</v>
      </c>
      <c r="F1033" s="55">
        <v>1.27</v>
      </c>
      <c r="G1033" s="55">
        <v>43.74</v>
      </c>
      <c r="H1033" s="33">
        <v>9</v>
      </c>
    </row>
    <row r="1034" spans="1:8" s="33" customFormat="1" ht="51" x14ac:dyDescent="0.2">
      <c r="A1034" s="52" t="s">
        <v>2089</v>
      </c>
      <c r="B1034" s="52"/>
      <c r="C1034" s="53" t="s">
        <v>2090</v>
      </c>
      <c r="D1034" s="54" t="s">
        <v>73</v>
      </c>
      <c r="E1034" s="55">
        <v>225.41</v>
      </c>
      <c r="F1034" s="55">
        <v>12.74</v>
      </c>
      <c r="G1034" s="55">
        <v>238.15</v>
      </c>
      <c r="H1034" s="33">
        <v>9</v>
      </c>
    </row>
    <row r="1035" spans="1:8" s="33" customFormat="1" ht="51" x14ac:dyDescent="0.2">
      <c r="A1035" s="52" t="s">
        <v>2091</v>
      </c>
      <c r="B1035" s="52"/>
      <c r="C1035" s="53" t="s">
        <v>2092</v>
      </c>
      <c r="D1035" s="54" t="s">
        <v>131</v>
      </c>
      <c r="E1035" s="55">
        <v>52.94</v>
      </c>
      <c r="F1035" s="55">
        <v>1.27</v>
      </c>
      <c r="G1035" s="55">
        <v>54.21</v>
      </c>
      <c r="H1035" s="33">
        <v>9</v>
      </c>
    </row>
    <row r="1036" spans="1:8" s="33" customFormat="1" ht="38.25" x14ac:dyDescent="0.2">
      <c r="A1036" s="52" t="s">
        <v>2093</v>
      </c>
      <c r="B1036" s="52"/>
      <c r="C1036" s="53" t="s">
        <v>2094</v>
      </c>
      <c r="D1036" s="54" t="s">
        <v>73</v>
      </c>
      <c r="E1036" s="55">
        <v>34.25</v>
      </c>
      <c r="F1036" s="55">
        <v>8.5</v>
      </c>
      <c r="G1036" s="55">
        <v>42.75</v>
      </c>
      <c r="H1036" s="33">
        <v>9</v>
      </c>
    </row>
    <row r="1037" spans="1:8" s="33" customFormat="1" ht="38.25" x14ac:dyDescent="0.2">
      <c r="A1037" s="52" t="s">
        <v>2095</v>
      </c>
      <c r="B1037" s="52"/>
      <c r="C1037" s="53" t="s">
        <v>2096</v>
      </c>
      <c r="D1037" s="54" t="s">
        <v>73</v>
      </c>
      <c r="E1037" s="55">
        <v>30.85</v>
      </c>
      <c r="F1037" s="55">
        <v>8.5</v>
      </c>
      <c r="G1037" s="55">
        <v>39.35</v>
      </c>
      <c r="H1037" s="33">
        <v>9</v>
      </c>
    </row>
    <row r="1038" spans="1:8" s="33" customFormat="1" ht="38.25" x14ac:dyDescent="0.2">
      <c r="A1038" s="52" t="s">
        <v>2097</v>
      </c>
      <c r="B1038" s="52"/>
      <c r="C1038" s="53" t="s">
        <v>2098</v>
      </c>
      <c r="D1038" s="54" t="s">
        <v>73</v>
      </c>
      <c r="E1038" s="55">
        <v>57.08</v>
      </c>
      <c r="F1038" s="55">
        <v>8.5</v>
      </c>
      <c r="G1038" s="55">
        <v>65.58</v>
      </c>
      <c r="H1038" s="33">
        <v>9</v>
      </c>
    </row>
    <row r="1039" spans="1:8" s="33" customFormat="1" ht="38.25" x14ac:dyDescent="0.2">
      <c r="A1039" s="52" t="s">
        <v>2099</v>
      </c>
      <c r="B1039" s="52"/>
      <c r="C1039" s="53" t="s">
        <v>2100</v>
      </c>
      <c r="D1039" s="54" t="s">
        <v>73</v>
      </c>
      <c r="E1039" s="55">
        <v>51.42</v>
      </c>
      <c r="F1039" s="55">
        <v>8.5</v>
      </c>
      <c r="G1039" s="55">
        <v>59.92</v>
      </c>
      <c r="H1039" s="33">
        <v>9</v>
      </c>
    </row>
    <row r="1040" spans="1:8" s="33" customFormat="1" ht="51" x14ac:dyDescent="0.2">
      <c r="A1040" s="52" t="s">
        <v>2101</v>
      </c>
      <c r="B1040" s="52"/>
      <c r="C1040" s="53" t="s">
        <v>2102</v>
      </c>
      <c r="D1040" s="54" t="s">
        <v>73</v>
      </c>
      <c r="E1040" s="55">
        <v>55.44</v>
      </c>
      <c r="F1040" s="55">
        <v>8.5</v>
      </c>
      <c r="G1040" s="55">
        <v>63.94</v>
      </c>
      <c r="H1040" s="33">
        <v>9</v>
      </c>
    </row>
    <row r="1041" spans="1:8" s="33" customFormat="1" ht="38.25" x14ac:dyDescent="0.2">
      <c r="A1041" s="52" t="s">
        <v>2103</v>
      </c>
      <c r="B1041" s="52"/>
      <c r="C1041" s="53" t="s">
        <v>2104</v>
      </c>
      <c r="D1041" s="54" t="s">
        <v>131</v>
      </c>
      <c r="E1041" s="55">
        <v>3.42</v>
      </c>
      <c r="F1041" s="55">
        <v>0.85</v>
      </c>
      <c r="G1041" s="55">
        <v>4.2699999999999996</v>
      </c>
      <c r="H1041" s="33">
        <v>9</v>
      </c>
    </row>
    <row r="1042" spans="1:8" s="33" customFormat="1" ht="38.25" x14ac:dyDescent="0.2">
      <c r="A1042" s="52" t="s">
        <v>2105</v>
      </c>
      <c r="B1042" s="52"/>
      <c r="C1042" s="53" t="s">
        <v>2106</v>
      </c>
      <c r="D1042" s="54" t="s">
        <v>131</v>
      </c>
      <c r="E1042" s="55">
        <v>3.09</v>
      </c>
      <c r="F1042" s="55">
        <v>0.85</v>
      </c>
      <c r="G1042" s="55">
        <v>3.94</v>
      </c>
      <c r="H1042" s="33">
        <v>9</v>
      </c>
    </row>
    <row r="1043" spans="1:8" s="33" customFormat="1" x14ac:dyDescent="0.2">
      <c r="A1043" s="52" t="s">
        <v>2107</v>
      </c>
      <c r="B1043" s="52"/>
      <c r="C1043" s="53" t="s">
        <v>2108</v>
      </c>
      <c r="D1043" s="54"/>
      <c r="E1043" s="55"/>
      <c r="F1043" s="55"/>
      <c r="G1043" s="55"/>
      <c r="H1043" s="33">
        <v>5</v>
      </c>
    </row>
    <row r="1044" spans="1:8" s="33" customFormat="1" ht="38.25" x14ac:dyDescent="0.2">
      <c r="A1044" s="52" t="s">
        <v>2109</v>
      </c>
      <c r="B1044" s="52"/>
      <c r="C1044" s="53" t="s">
        <v>2110</v>
      </c>
      <c r="D1044" s="54" t="s">
        <v>73</v>
      </c>
      <c r="E1044" s="55">
        <v>97.8</v>
      </c>
      <c r="F1044" s="55">
        <v>33.659999999999997</v>
      </c>
      <c r="G1044" s="55">
        <v>131.46</v>
      </c>
      <c r="H1044" s="33">
        <v>9</v>
      </c>
    </row>
    <row r="1045" spans="1:8" s="33" customFormat="1" ht="38.25" x14ac:dyDescent="0.2">
      <c r="A1045" s="52" t="s">
        <v>2111</v>
      </c>
      <c r="B1045" s="52"/>
      <c r="C1045" s="53" t="s">
        <v>2112</v>
      </c>
      <c r="D1045" s="54" t="s">
        <v>131</v>
      </c>
      <c r="E1045" s="55">
        <v>17.45</v>
      </c>
      <c r="F1045" s="55">
        <v>9.35</v>
      </c>
      <c r="G1045" s="55">
        <v>26.8</v>
      </c>
      <c r="H1045" s="33">
        <v>9</v>
      </c>
    </row>
    <row r="1046" spans="1:8" s="33" customFormat="1" ht="38.25" x14ac:dyDescent="0.2">
      <c r="A1046" s="52" t="s">
        <v>2113</v>
      </c>
      <c r="B1046" s="52"/>
      <c r="C1046" s="53" t="s">
        <v>2114</v>
      </c>
      <c r="D1046" s="54" t="s">
        <v>73</v>
      </c>
      <c r="E1046" s="55">
        <v>191.3</v>
      </c>
      <c r="F1046" s="55">
        <v>33.659999999999997</v>
      </c>
      <c r="G1046" s="55">
        <v>224.96</v>
      </c>
      <c r="H1046" s="33">
        <v>9</v>
      </c>
    </row>
    <row r="1047" spans="1:8" s="33" customFormat="1" ht="38.25" x14ac:dyDescent="0.2">
      <c r="A1047" s="52" t="s">
        <v>2115</v>
      </c>
      <c r="B1047" s="52"/>
      <c r="C1047" s="53" t="s">
        <v>2116</v>
      </c>
      <c r="D1047" s="54" t="s">
        <v>131</v>
      </c>
      <c r="E1047" s="55">
        <v>33.729999999999997</v>
      </c>
      <c r="F1047" s="55">
        <v>9.35</v>
      </c>
      <c r="G1047" s="55">
        <v>43.08</v>
      </c>
      <c r="H1047" s="33">
        <v>9</v>
      </c>
    </row>
    <row r="1048" spans="1:8" s="33" customFormat="1" ht="51" x14ac:dyDescent="0.2">
      <c r="A1048" s="52" t="s">
        <v>2117</v>
      </c>
      <c r="B1048" s="52"/>
      <c r="C1048" s="53" t="s">
        <v>2118</v>
      </c>
      <c r="D1048" s="54" t="s">
        <v>73</v>
      </c>
      <c r="E1048" s="55">
        <v>94.44</v>
      </c>
      <c r="F1048" s="55">
        <v>33.659999999999997</v>
      </c>
      <c r="G1048" s="55">
        <v>128.1</v>
      </c>
      <c r="H1048" s="33">
        <v>9</v>
      </c>
    </row>
    <row r="1049" spans="1:8" s="33" customFormat="1" ht="51" x14ac:dyDescent="0.2">
      <c r="A1049" s="52" t="s">
        <v>2119</v>
      </c>
      <c r="B1049" s="52"/>
      <c r="C1049" s="53" t="s">
        <v>2120</v>
      </c>
      <c r="D1049" s="54" t="s">
        <v>131</v>
      </c>
      <c r="E1049" s="55">
        <v>16.86</v>
      </c>
      <c r="F1049" s="55">
        <v>9.35</v>
      </c>
      <c r="G1049" s="55">
        <v>26.21</v>
      </c>
      <c r="H1049" s="33">
        <v>9</v>
      </c>
    </row>
    <row r="1050" spans="1:8" s="33" customFormat="1" ht="38.25" x14ac:dyDescent="0.2">
      <c r="A1050" s="52" t="s">
        <v>2121</v>
      </c>
      <c r="B1050" s="52"/>
      <c r="C1050" s="53" t="s">
        <v>2122</v>
      </c>
      <c r="D1050" s="54" t="s">
        <v>73</v>
      </c>
      <c r="E1050" s="55">
        <v>147.66</v>
      </c>
      <c r="F1050" s="55">
        <v>33.659999999999997</v>
      </c>
      <c r="G1050" s="55">
        <v>181.32</v>
      </c>
      <c r="H1050" s="33">
        <v>9</v>
      </c>
    </row>
    <row r="1051" spans="1:8" s="33" customFormat="1" ht="38.25" x14ac:dyDescent="0.2">
      <c r="A1051" s="52" t="s">
        <v>2123</v>
      </c>
      <c r="B1051" s="52"/>
      <c r="C1051" s="53" t="s">
        <v>2124</v>
      </c>
      <c r="D1051" s="54" t="s">
        <v>131</v>
      </c>
      <c r="E1051" s="55">
        <v>26.33</v>
      </c>
      <c r="F1051" s="55">
        <v>9.35</v>
      </c>
      <c r="G1051" s="55">
        <v>35.68</v>
      </c>
      <c r="H1051" s="33">
        <v>9</v>
      </c>
    </row>
    <row r="1052" spans="1:8" s="33" customFormat="1" ht="38.25" x14ac:dyDescent="0.2">
      <c r="A1052" s="52" t="s">
        <v>2125</v>
      </c>
      <c r="B1052" s="52"/>
      <c r="C1052" s="53" t="s">
        <v>2126</v>
      </c>
      <c r="D1052" s="54" t="s">
        <v>73</v>
      </c>
      <c r="E1052" s="55">
        <v>146.29</v>
      </c>
      <c r="F1052" s="55">
        <v>33.659999999999997</v>
      </c>
      <c r="G1052" s="55">
        <v>179.95</v>
      </c>
      <c r="H1052" s="33">
        <v>9</v>
      </c>
    </row>
    <row r="1053" spans="1:8" s="33" customFormat="1" ht="38.25" x14ac:dyDescent="0.2">
      <c r="A1053" s="52" t="s">
        <v>2127</v>
      </c>
      <c r="B1053" s="52"/>
      <c r="C1053" s="53" t="s">
        <v>2128</v>
      </c>
      <c r="D1053" s="54" t="s">
        <v>131</v>
      </c>
      <c r="E1053" s="55">
        <v>26.09</v>
      </c>
      <c r="F1053" s="55">
        <v>9.35</v>
      </c>
      <c r="G1053" s="55">
        <v>35.44</v>
      </c>
      <c r="H1053" s="33">
        <v>9</v>
      </c>
    </row>
    <row r="1054" spans="1:8" s="33" customFormat="1" ht="51" x14ac:dyDescent="0.2">
      <c r="A1054" s="52" t="s">
        <v>2129</v>
      </c>
      <c r="B1054" s="52"/>
      <c r="C1054" s="53" t="s">
        <v>2130</v>
      </c>
      <c r="D1054" s="54" t="s">
        <v>73</v>
      </c>
      <c r="E1054" s="55">
        <v>178.87</v>
      </c>
      <c r="F1054" s="55">
        <v>33.659999999999997</v>
      </c>
      <c r="G1054" s="55">
        <v>212.53</v>
      </c>
      <c r="H1054" s="33">
        <v>9</v>
      </c>
    </row>
    <row r="1055" spans="1:8" s="33" customFormat="1" ht="38.25" x14ac:dyDescent="0.2">
      <c r="A1055" s="52" t="s">
        <v>2131</v>
      </c>
      <c r="B1055" s="52"/>
      <c r="C1055" s="53" t="s">
        <v>2132</v>
      </c>
      <c r="D1055" s="54" t="s">
        <v>131</v>
      </c>
      <c r="E1055" s="55">
        <v>31.76</v>
      </c>
      <c r="F1055" s="55">
        <v>9.35</v>
      </c>
      <c r="G1055" s="55">
        <v>41.11</v>
      </c>
      <c r="H1055" s="33">
        <v>9</v>
      </c>
    </row>
    <row r="1056" spans="1:8" s="33" customFormat="1" x14ac:dyDescent="0.2">
      <c r="A1056" s="52" t="s">
        <v>2133</v>
      </c>
      <c r="B1056" s="52"/>
      <c r="C1056" s="53" t="s">
        <v>2134</v>
      </c>
      <c r="D1056" s="54"/>
      <c r="E1056" s="55"/>
      <c r="F1056" s="55"/>
      <c r="G1056" s="55"/>
      <c r="H1056" s="33">
        <v>5</v>
      </c>
    </row>
    <row r="1057" spans="1:8" s="33" customFormat="1" ht="25.5" x14ac:dyDescent="0.2">
      <c r="A1057" s="52" t="s">
        <v>2135</v>
      </c>
      <c r="B1057" s="52"/>
      <c r="C1057" s="53" t="s">
        <v>2136</v>
      </c>
      <c r="D1057" s="54" t="s">
        <v>73</v>
      </c>
      <c r="E1057" s="55">
        <v>130.97</v>
      </c>
      <c r="F1057" s="55">
        <v>19.07</v>
      </c>
      <c r="G1057" s="55">
        <v>150.04</v>
      </c>
      <c r="H1057" s="33">
        <v>9</v>
      </c>
    </row>
    <row r="1058" spans="1:8" s="33" customFormat="1" ht="25.5" x14ac:dyDescent="0.2">
      <c r="A1058" s="52" t="s">
        <v>2137</v>
      </c>
      <c r="B1058" s="52"/>
      <c r="C1058" s="53" t="s">
        <v>2138</v>
      </c>
      <c r="D1058" s="54" t="s">
        <v>73</v>
      </c>
      <c r="E1058" s="55">
        <v>85.79</v>
      </c>
      <c r="F1058" s="55">
        <v>19.07</v>
      </c>
      <c r="G1058" s="55">
        <v>104.86</v>
      </c>
      <c r="H1058" s="33">
        <v>9</v>
      </c>
    </row>
    <row r="1059" spans="1:8" s="33" customFormat="1" ht="25.5" x14ac:dyDescent="0.2">
      <c r="A1059" s="52" t="s">
        <v>2139</v>
      </c>
      <c r="B1059" s="52"/>
      <c r="C1059" s="53" t="s">
        <v>2140</v>
      </c>
      <c r="D1059" s="54" t="s">
        <v>73</v>
      </c>
      <c r="E1059" s="55">
        <v>73.33</v>
      </c>
      <c r="F1059" s="55">
        <v>19.07</v>
      </c>
      <c r="G1059" s="55">
        <v>92.4</v>
      </c>
      <c r="H1059" s="33">
        <v>9</v>
      </c>
    </row>
    <row r="1060" spans="1:8" s="33" customFormat="1" ht="25.5" x14ac:dyDescent="0.2">
      <c r="A1060" s="52" t="s">
        <v>2141</v>
      </c>
      <c r="B1060" s="52"/>
      <c r="C1060" s="53" t="s">
        <v>2142</v>
      </c>
      <c r="D1060" s="54" t="s">
        <v>73</v>
      </c>
      <c r="E1060" s="55">
        <v>70.239999999999995</v>
      </c>
      <c r="F1060" s="55">
        <v>19.07</v>
      </c>
      <c r="G1060" s="55">
        <v>89.31</v>
      </c>
      <c r="H1060" s="33">
        <v>9</v>
      </c>
    </row>
    <row r="1061" spans="1:8" s="33" customFormat="1" ht="25.5" x14ac:dyDescent="0.2">
      <c r="A1061" s="52" t="s">
        <v>2143</v>
      </c>
      <c r="B1061" s="52"/>
      <c r="C1061" s="53" t="s">
        <v>2144</v>
      </c>
      <c r="D1061" s="54" t="s">
        <v>73</v>
      </c>
      <c r="E1061" s="55">
        <v>60.1</v>
      </c>
      <c r="F1061" s="55">
        <v>19.07</v>
      </c>
      <c r="G1061" s="55">
        <v>79.17</v>
      </c>
      <c r="H1061" s="33">
        <v>9</v>
      </c>
    </row>
    <row r="1062" spans="1:8" s="33" customFormat="1" x14ac:dyDescent="0.2">
      <c r="A1062" s="52" t="s">
        <v>2145</v>
      </c>
      <c r="B1062" s="52"/>
      <c r="C1062" s="53" t="s">
        <v>2146</v>
      </c>
      <c r="D1062" s="54"/>
      <c r="E1062" s="55"/>
      <c r="F1062" s="55"/>
      <c r="G1062" s="55"/>
      <c r="H1062" s="33">
        <v>5</v>
      </c>
    </row>
    <row r="1063" spans="1:8" s="33" customFormat="1" ht="38.25" x14ac:dyDescent="0.2">
      <c r="A1063" s="52" t="s">
        <v>2147</v>
      </c>
      <c r="B1063" s="52"/>
      <c r="C1063" s="53" t="s">
        <v>2148</v>
      </c>
      <c r="D1063" s="54" t="s">
        <v>73</v>
      </c>
      <c r="E1063" s="55">
        <v>169.52</v>
      </c>
      <c r="F1063" s="55">
        <v>24.13</v>
      </c>
      <c r="G1063" s="55">
        <v>193.65</v>
      </c>
      <c r="H1063" s="33">
        <v>9</v>
      </c>
    </row>
    <row r="1064" spans="1:8" s="33" customFormat="1" ht="38.25" x14ac:dyDescent="0.2">
      <c r="A1064" s="52" t="s">
        <v>2149</v>
      </c>
      <c r="B1064" s="52"/>
      <c r="C1064" s="53" t="s">
        <v>2150</v>
      </c>
      <c r="D1064" s="54" t="s">
        <v>73</v>
      </c>
      <c r="E1064" s="55">
        <v>353.87</v>
      </c>
      <c r="F1064" s="55">
        <v>24.13</v>
      </c>
      <c r="G1064" s="55">
        <v>378</v>
      </c>
      <c r="H1064" s="33">
        <v>9</v>
      </c>
    </row>
    <row r="1065" spans="1:8" s="33" customFormat="1" ht="38.25" x14ac:dyDescent="0.2">
      <c r="A1065" s="52" t="s">
        <v>2151</v>
      </c>
      <c r="B1065" s="52"/>
      <c r="C1065" s="53" t="s">
        <v>2152</v>
      </c>
      <c r="D1065" s="54" t="s">
        <v>73</v>
      </c>
      <c r="E1065" s="55">
        <v>373.34</v>
      </c>
      <c r="F1065" s="55">
        <v>24.13</v>
      </c>
      <c r="G1065" s="55">
        <v>397.47</v>
      </c>
      <c r="H1065" s="33">
        <v>9</v>
      </c>
    </row>
    <row r="1066" spans="1:8" s="33" customFormat="1" x14ac:dyDescent="0.2">
      <c r="A1066" s="52" t="s">
        <v>2153</v>
      </c>
      <c r="B1066" s="52"/>
      <c r="C1066" s="53" t="s">
        <v>2154</v>
      </c>
      <c r="D1066" s="54"/>
      <c r="E1066" s="55"/>
      <c r="F1066" s="55"/>
      <c r="G1066" s="55"/>
      <c r="H1066" s="33">
        <v>5</v>
      </c>
    </row>
    <row r="1067" spans="1:8" s="33" customFormat="1" ht="38.25" x14ac:dyDescent="0.2">
      <c r="A1067" s="52" t="s">
        <v>2155</v>
      </c>
      <c r="B1067" s="52"/>
      <c r="C1067" s="53" t="s">
        <v>2156</v>
      </c>
      <c r="D1067" s="54" t="s">
        <v>73</v>
      </c>
      <c r="E1067" s="55">
        <v>119.73</v>
      </c>
      <c r="F1067" s="55">
        <v>15.43</v>
      </c>
      <c r="G1067" s="55">
        <v>135.16</v>
      </c>
      <c r="H1067" s="33">
        <v>9</v>
      </c>
    </row>
    <row r="1068" spans="1:8" s="33" customFormat="1" ht="38.25" x14ac:dyDescent="0.2">
      <c r="A1068" s="52" t="s">
        <v>2157</v>
      </c>
      <c r="B1068" s="52"/>
      <c r="C1068" s="53" t="s">
        <v>2158</v>
      </c>
      <c r="D1068" s="54" t="s">
        <v>73</v>
      </c>
      <c r="E1068" s="55">
        <v>124.25</v>
      </c>
      <c r="F1068" s="55">
        <v>15.43</v>
      </c>
      <c r="G1068" s="55">
        <v>139.68</v>
      </c>
      <c r="H1068" s="33">
        <v>9</v>
      </c>
    </row>
    <row r="1069" spans="1:8" s="33" customFormat="1" ht="38.25" x14ac:dyDescent="0.2">
      <c r="A1069" s="52" t="s">
        <v>2159</v>
      </c>
      <c r="B1069" s="52"/>
      <c r="C1069" s="53" t="s">
        <v>2160</v>
      </c>
      <c r="D1069" s="54" t="s">
        <v>73</v>
      </c>
      <c r="E1069" s="55">
        <v>44.99</v>
      </c>
      <c r="F1069" s="55">
        <v>8.5</v>
      </c>
      <c r="G1069" s="55">
        <v>53.49</v>
      </c>
      <c r="H1069" s="33">
        <v>9</v>
      </c>
    </row>
    <row r="1070" spans="1:8" s="33" customFormat="1" x14ac:dyDescent="0.2">
      <c r="A1070" s="52" t="s">
        <v>2161</v>
      </c>
      <c r="B1070" s="52"/>
      <c r="C1070" s="53" t="s">
        <v>2162</v>
      </c>
      <c r="D1070" s="54"/>
      <c r="E1070" s="55"/>
      <c r="F1070" s="55"/>
      <c r="G1070" s="55"/>
      <c r="H1070" s="33">
        <v>2</v>
      </c>
    </row>
    <row r="1071" spans="1:8" s="33" customFormat="1" x14ac:dyDescent="0.2">
      <c r="A1071" s="52" t="s">
        <v>2163</v>
      </c>
      <c r="B1071" s="52"/>
      <c r="C1071" s="53" t="s">
        <v>2164</v>
      </c>
      <c r="D1071" s="54"/>
      <c r="E1071" s="55"/>
      <c r="F1071" s="55"/>
      <c r="G1071" s="55"/>
      <c r="H1071" s="33">
        <v>5</v>
      </c>
    </row>
    <row r="1072" spans="1:8" s="33" customFormat="1" x14ac:dyDescent="0.2">
      <c r="A1072" s="52" t="s">
        <v>2165</v>
      </c>
      <c r="B1072" s="52"/>
      <c r="C1072" s="53" t="s">
        <v>2166</v>
      </c>
      <c r="D1072" s="54" t="s">
        <v>73</v>
      </c>
      <c r="E1072" s="55">
        <v>404.06</v>
      </c>
      <c r="F1072" s="55">
        <v>39.24</v>
      </c>
      <c r="G1072" s="55">
        <v>443.3</v>
      </c>
      <c r="H1072" s="33">
        <v>9</v>
      </c>
    </row>
    <row r="1073" spans="1:8" s="33" customFormat="1" ht="25.5" x14ac:dyDescent="0.2">
      <c r="A1073" s="52" t="s">
        <v>2167</v>
      </c>
      <c r="B1073" s="52"/>
      <c r="C1073" s="53" t="s">
        <v>2168</v>
      </c>
      <c r="D1073" s="54" t="s">
        <v>131</v>
      </c>
      <c r="E1073" s="55">
        <v>137.21</v>
      </c>
      <c r="F1073" s="55">
        <v>18.07</v>
      </c>
      <c r="G1073" s="55">
        <v>155.28</v>
      </c>
      <c r="H1073" s="33">
        <v>9</v>
      </c>
    </row>
    <row r="1074" spans="1:8" s="33" customFormat="1" ht="25.5" x14ac:dyDescent="0.2">
      <c r="A1074" s="52" t="s">
        <v>2169</v>
      </c>
      <c r="B1074" s="52"/>
      <c r="C1074" s="53" t="s">
        <v>2170</v>
      </c>
      <c r="D1074" s="54" t="s">
        <v>131</v>
      </c>
      <c r="E1074" s="55">
        <v>160.06</v>
      </c>
      <c r="F1074" s="55">
        <v>22.58</v>
      </c>
      <c r="G1074" s="55">
        <v>182.64</v>
      </c>
      <c r="H1074" s="33">
        <v>9</v>
      </c>
    </row>
    <row r="1075" spans="1:8" s="33" customFormat="1" ht="25.5" x14ac:dyDescent="0.2">
      <c r="A1075" s="52" t="s">
        <v>2171</v>
      </c>
      <c r="B1075" s="52"/>
      <c r="C1075" s="53" t="s">
        <v>2172</v>
      </c>
      <c r="D1075" s="54" t="s">
        <v>131</v>
      </c>
      <c r="E1075" s="55">
        <v>362.1</v>
      </c>
      <c r="F1075" s="55">
        <v>45.15</v>
      </c>
      <c r="G1075" s="55">
        <v>407.25</v>
      </c>
      <c r="H1075" s="33">
        <v>9</v>
      </c>
    </row>
    <row r="1076" spans="1:8" s="33" customFormat="1" ht="25.5" x14ac:dyDescent="0.2">
      <c r="A1076" s="52" t="s">
        <v>2173</v>
      </c>
      <c r="B1076" s="52"/>
      <c r="C1076" s="53" t="s">
        <v>2174</v>
      </c>
      <c r="D1076" s="54" t="s">
        <v>131</v>
      </c>
      <c r="E1076" s="55">
        <v>81.91</v>
      </c>
      <c r="F1076" s="55">
        <v>9.89</v>
      </c>
      <c r="G1076" s="55">
        <v>91.8</v>
      </c>
      <c r="H1076" s="33">
        <v>9</v>
      </c>
    </row>
    <row r="1077" spans="1:8" s="33" customFormat="1" ht="25.5" x14ac:dyDescent="0.2">
      <c r="A1077" s="52" t="s">
        <v>2175</v>
      </c>
      <c r="B1077" s="52"/>
      <c r="C1077" s="53" t="s">
        <v>2176</v>
      </c>
      <c r="D1077" s="54" t="s">
        <v>131</v>
      </c>
      <c r="E1077" s="55">
        <v>89.28</v>
      </c>
      <c r="F1077" s="55">
        <v>9.89</v>
      </c>
      <c r="G1077" s="55">
        <v>99.17</v>
      </c>
      <c r="H1077" s="33">
        <v>9</v>
      </c>
    </row>
    <row r="1078" spans="1:8" s="33" customFormat="1" x14ac:dyDescent="0.2">
      <c r="A1078" s="52" t="s">
        <v>2177</v>
      </c>
      <c r="B1078" s="52"/>
      <c r="C1078" s="53" t="s">
        <v>2178</v>
      </c>
      <c r="D1078" s="54"/>
      <c r="E1078" s="55"/>
      <c r="F1078" s="55"/>
      <c r="G1078" s="55"/>
      <c r="H1078" s="33">
        <v>5</v>
      </c>
    </row>
    <row r="1079" spans="1:8" s="33" customFormat="1" ht="25.5" x14ac:dyDescent="0.2">
      <c r="A1079" s="52" t="s">
        <v>2179</v>
      </c>
      <c r="B1079" s="52"/>
      <c r="C1079" s="53" t="s">
        <v>2180</v>
      </c>
      <c r="D1079" s="54" t="s">
        <v>73</v>
      </c>
      <c r="E1079" s="55">
        <v>679.85</v>
      </c>
      <c r="F1079" s="55">
        <v>10.119999999999999</v>
      </c>
      <c r="G1079" s="55">
        <v>689.97</v>
      </c>
      <c r="H1079" s="33">
        <v>9</v>
      </c>
    </row>
    <row r="1080" spans="1:8" s="33" customFormat="1" ht="25.5" x14ac:dyDescent="0.2">
      <c r="A1080" s="52" t="s">
        <v>2181</v>
      </c>
      <c r="B1080" s="52"/>
      <c r="C1080" s="53" t="s">
        <v>2182</v>
      </c>
      <c r="D1080" s="54" t="s">
        <v>73</v>
      </c>
      <c r="E1080" s="55">
        <v>756.55</v>
      </c>
      <c r="F1080" s="55">
        <v>10.119999999999999</v>
      </c>
      <c r="G1080" s="55">
        <v>766.67</v>
      </c>
      <c r="H1080" s="33">
        <v>9</v>
      </c>
    </row>
    <row r="1081" spans="1:8" s="33" customFormat="1" ht="25.5" x14ac:dyDescent="0.2">
      <c r="A1081" s="52" t="s">
        <v>2183</v>
      </c>
      <c r="B1081" s="52"/>
      <c r="C1081" s="53" t="s">
        <v>2184</v>
      </c>
      <c r="D1081" s="54" t="s">
        <v>73</v>
      </c>
      <c r="E1081" s="55">
        <v>877.62</v>
      </c>
      <c r="F1081" s="55">
        <v>11.81</v>
      </c>
      <c r="G1081" s="55">
        <v>889.43</v>
      </c>
      <c r="H1081" s="33">
        <v>9</v>
      </c>
    </row>
    <row r="1082" spans="1:8" s="33" customFormat="1" ht="25.5" x14ac:dyDescent="0.2">
      <c r="A1082" s="52" t="s">
        <v>2185</v>
      </c>
      <c r="B1082" s="52"/>
      <c r="C1082" s="53" t="s">
        <v>2186</v>
      </c>
      <c r="D1082" s="54" t="s">
        <v>73</v>
      </c>
      <c r="E1082" s="55">
        <v>959.56</v>
      </c>
      <c r="F1082" s="55">
        <v>11.81</v>
      </c>
      <c r="G1082" s="55">
        <v>971.37</v>
      </c>
      <c r="H1082" s="33">
        <v>9</v>
      </c>
    </row>
    <row r="1083" spans="1:8" s="33" customFormat="1" x14ac:dyDescent="0.2">
      <c r="A1083" s="52" t="s">
        <v>2187</v>
      </c>
      <c r="B1083" s="52"/>
      <c r="C1083" s="53" t="s">
        <v>2188</v>
      </c>
      <c r="D1083" s="54" t="s">
        <v>131</v>
      </c>
      <c r="E1083" s="55">
        <v>390.1</v>
      </c>
      <c r="F1083" s="55">
        <v>5.9</v>
      </c>
      <c r="G1083" s="55">
        <v>396</v>
      </c>
      <c r="H1083" s="33">
        <v>9</v>
      </c>
    </row>
    <row r="1084" spans="1:8" s="33" customFormat="1" ht="25.5" x14ac:dyDescent="0.2">
      <c r="A1084" s="52" t="s">
        <v>2189</v>
      </c>
      <c r="B1084" s="52"/>
      <c r="C1084" s="53" t="s">
        <v>2190</v>
      </c>
      <c r="D1084" s="54" t="s">
        <v>131</v>
      </c>
      <c r="E1084" s="55">
        <v>349.91</v>
      </c>
      <c r="F1084" s="55">
        <v>5.9</v>
      </c>
      <c r="G1084" s="55">
        <v>355.81</v>
      </c>
      <c r="H1084" s="33">
        <v>9</v>
      </c>
    </row>
    <row r="1085" spans="1:8" s="33" customFormat="1" x14ac:dyDescent="0.2">
      <c r="A1085" s="52" t="s">
        <v>2191</v>
      </c>
      <c r="B1085" s="52"/>
      <c r="C1085" s="53" t="s">
        <v>2192</v>
      </c>
      <c r="D1085" s="54" t="s">
        <v>131</v>
      </c>
      <c r="E1085" s="55">
        <v>49.63</v>
      </c>
      <c r="F1085" s="55">
        <v>1.69</v>
      </c>
      <c r="G1085" s="55">
        <v>51.32</v>
      </c>
      <c r="H1085" s="33">
        <v>9</v>
      </c>
    </row>
    <row r="1086" spans="1:8" s="33" customFormat="1" x14ac:dyDescent="0.2">
      <c r="A1086" s="52" t="s">
        <v>2193</v>
      </c>
      <c r="B1086" s="52"/>
      <c r="C1086" s="53" t="s">
        <v>2194</v>
      </c>
      <c r="D1086" s="54"/>
      <c r="E1086" s="55"/>
      <c r="F1086" s="55"/>
      <c r="G1086" s="55"/>
      <c r="H1086" s="33">
        <v>5</v>
      </c>
    </row>
    <row r="1087" spans="1:8" s="33" customFormat="1" x14ac:dyDescent="0.2">
      <c r="A1087" s="52" t="s">
        <v>2195</v>
      </c>
      <c r="B1087" s="52"/>
      <c r="C1087" s="53" t="s">
        <v>2196</v>
      </c>
      <c r="D1087" s="54" t="s">
        <v>73</v>
      </c>
      <c r="E1087" s="55">
        <v>267.14999999999998</v>
      </c>
      <c r="F1087" s="55">
        <v>26.99</v>
      </c>
      <c r="G1087" s="55">
        <v>294.14</v>
      </c>
      <c r="H1087" s="33">
        <v>9</v>
      </c>
    </row>
    <row r="1088" spans="1:8" s="33" customFormat="1" x14ac:dyDescent="0.2">
      <c r="A1088" s="52" t="s">
        <v>2197</v>
      </c>
      <c r="B1088" s="52"/>
      <c r="C1088" s="53" t="s">
        <v>2198</v>
      </c>
      <c r="D1088" s="54" t="s">
        <v>73</v>
      </c>
      <c r="E1088" s="55">
        <v>305.17</v>
      </c>
      <c r="F1088" s="55">
        <v>26.99</v>
      </c>
      <c r="G1088" s="55">
        <v>332.16</v>
      </c>
      <c r="H1088" s="33">
        <v>9</v>
      </c>
    </row>
    <row r="1089" spans="1:8" s="33" customFormat="1" x14ac:dyDescent="0.2">
      <c r="A1089" s="52" t="s">
        <v>2199</v>
      </c>
      <c r="B1089" s="52"/>
      <c r="C1089" s="53" t="s">
        <v>2200</v>
      </c>
      <c r="D1089" s="54" t="s">
        <v>73</v>
      </c>
      <c r="E1089" s="55">
        <v>99.83</v>
      </c>
      <c r="F1089" s="55">
        <v>21.18</v>
      </c>
      <c r="G1089" s="55">
        <v>121.01</v>
      </c>
      <c r="H1089" s="33">
        <v>9</v>
      </c>
    </row>
    <row r="1090" spans="1:8" s="33" customFormat="1" x14ac:dyDescent="0.2">
      <c r="A1090" s="52" t="s">
        <v>2201</v>
      </c>
      <c r="B1090" s="52"/>
      <c r="C1090" s="53" t="s">
        <v>2202</v>
      </c>
      <c r="D1090" s="54" t="s">
        <v>131</v>
      </c>
      <c r="E1090" s="55">
        <v>3.23</v>
      </c>
      <c r="F1090" s="55">
        <v>22.81</v>
      </c>
      <c r="G1090" s="55">
        <v>26.04</v>
      </c>
      <c r="H1090" s="33">
        <v>9</v>
      </c>
    </row>
    <row r="1091" spans="1:8" s="33" customFormat="1" x14ac:dyDescent="0.2">
      <c r="A1091" s="52" t="s">
        <v>2203</v>
      </c>
      <c r="B1091" s="52"/>
      <c r="C1091" s="53" t="s">
        <v>2204</v>
      </c>
      <c r="D1091" s="54" t="s">
        <v>131</v>
      </c>
      <c r="E1091" s="55">
        <v>6.56</v>
      </c>
      <c r="F1091" s="55">
        <v>34.03</v>
      </c>
      <c r="G1091" s="55">
        <v>40.590000000000003</v>
      </c>
      <c r="H1091" s="33">
        <v>9</v>
      </c>
    </row>
    <row r="1092" spans="1:8" s="33" customFormat="1" x14ac:dyDescent="0.2">
      <c r="A1092" s="52" t="s">
        <v>2205</v>
      </c>
      <c r="B1092" s="52"/>
      <c r="C1092" s="53" t="s">
        <v>2206</v>
      </c>
      <c r="D1092" s="54" t="s">
        <v>131</v>
      </c>
      <c r="E1092" s="55">
        <v>79.38</v>
      </c>
      <c r="F1092" s="55">
        <v>1.69</v>
      </c>
      <c r="G1092" s="55">
        <v>81.069999999999993</v>
      </c>
      <c r="H1092" s="33">
        <v>9</v>
      </c>
    </row>
    <row r="1093" spans="1:8" s="33" customFormat="1" x14ac:dyDescent="0.2">
      <c r="A1093" s="52" t="s">
        <v>2207</v>
      </c>
      <c r="B1093" s="52"/>
      <c r="C1093" s="53" t="s">
        <v>2208</v>
      </c>
      <c r="D1093" s="54" t="s">
        <v>73</v>
      </c>
      <c r="E1093" s="55">
        <v>184.12</v>
      </c>
      <c r="F1093" s="55">
        <v>21.71</v>
      </c>
      <c r="G1093" s="55">
        <v>205.83</v>
      </c>
      <c r="H1093" s="33">
        <v>9</v>
      </c>
    </row>
    <row r="1094" spans="1:8" s="33" customFormat="1" x14ac:dyDescent="0.2">
      <c r="A1094" s="52" t="s">
        <v>2209</v>
      </c>
      <c r="B1094" s="52"/>
      <c r="C1094" s="53" t="s">
        <v>2210</v>
      </c>
      <c r="D1094" s="54" t="s">
        <v>131</v>
      </c>
      <c r="E1094" s="55">
        <v>36.78</v>
      </c>
      <c r="F1094" s="55">
        <v>5.8</v>
      </c>
      <c r="G1094" s="55">
        <v>42.58</v>
      </c>
      <c r="H1094" s="33">
        <v>9</v>
      </c>
    </row>
    <row r="1095" spans="1:8" s="33" customFormat="1" ht="25.5" x14ac:dyDescent="0.2">
      <c r="A1095" s="52" t="s">
        <v>2211</v>
      </c>
      <c r="B1095" s="52"/>
      <c r="C1095" s="53" t="s">
        <v>2212</v>
      </c>
      <c r="D1095" s="54" t="s">
        <v>131</v>
      </c>
      <c r="E1095" s="55">
        <v>114.12</v>
      </c>
      <c r="F1095" s="55">
        <v>3.37</v>
      </c>
      <c r="G1095" s="55">
        <v>117.49</v>
      </c>
      <c r="H1095" s="33">
        <v>9</v>
      </c>
    </row>
    <row r="1096" spans="1:8" s="33" customFormat="1" x14ac:dyDescent="0.2">
      <c r="A1096" s="52" t="s">
        <v>2213</v>
      </c>
      <c r="B1096" s="52"/>
      <c r="C1096" s="53" t="s">
        <v>2214</v>
      </c>
      <c r="D1096" s="54"/>
      <c r="E1096" s="55"/>
      <c r="F1096" s="55"/>
      <c r="G1096" s="55"/>
      <c r="H1096" s="33">
        <v>5</v>
      </c>
    </row>
    <row r="1097" spans="1:8" s="33" customFormat="1" ht="25.5" x14ac:dyDescent="0.2">
      <c r="A1097" s="52" t="s">
        <v>2215</v>
      </c>
      <c r="B1097" s="52"/>
      <c r="C1097" s="53" t="s">
        <v>2216</v>
      </c>
      <c r="D1097" s="54" t="s">
        <v>73</v>
      </c>
      <c r="E1097" s="55">
        <v>11.24</v>
      </c>
      <c r="F1097" s="55">
        <v>43.41</v>
      </c>
      <c r="G1097" s="55">
        <v>54.65</v>
      </c>
      <c r="H1097" s="33">
        <v>9</v>
      </c>
    </row>
    <row r="1098" spans="1:8" s="33" customFormat="1" x14ac:dyDescent="0.2">
      <c r="A1098" s="52" t="s">
        <v>2217</v>
      </c>
      <c r="B1098" s="52"/>
      <c r="C1098" s="53" t="s">
        <v>2218</v>
      </c>
      <c r="D1098" s="54"/>
      <c r="E1098" s="55"/>
      <c r="F1098" s="55"/>
      <c r="G1098" s="55"/>
      <c r="H1098" s="33">
        <v>2</v>
      </c>
    </row>
    <row r="1099" spans="1:8" s="33" customFormat="1" x14ac:dyDescent="0.2">
      <c r="A1099" s="52" t="s">
        <v>2219</v>
      </c>
      <c r="B1099" s="52"/>
      <c r="C1099" s="53" t="s">
        <v>2220</v>
      </c>
      <c r="D1099" s="54"/>
      <c r="E1099" s="55"/>
      <c r="F1099" s="55"/>
      <c r="G1099" s="55"/>
      <c r="H1099" s="33">
        <v>5</v>
      </c>
    </row>
    <row r="1100" spans="1:8" s="33" customFormat="1" x14ac:dyDescent="0.2">
      <c r="A1100" s="52" t="s">
        <v>2221</v>
      </c>
      <c r="B1100" s="52"/>
      <c r="C1100" s="53" t="s">
        <v>2222</v>
      </c>
      <c r="D1100" s="54" t="s">
        <v>73</v>
      </c>
      <c r="E1100" s="55">
        <v>109.35</v>
      </c>
      <c r="F1100" s="55">
        <v>57.79</v>
      </c>
      <c r="G1100" s="55">
        <v>167.14</v>
      </c>
      <c r="H1100" s="33">
        <v>9</v>
      </c>
    </row>
    <row r="1101" spans="1:8" s="33" customFormat="1" x14ac:dyDescent="0.2">
      <c r="A1101" s="52" t="s">
        <v>2223</v>
      </c>
      <c r="B1101" s="52"/>
      <c r="C1101" s="53" t="s">
        <v>2224</v>
      </c>
      <c r="D1101" s="54"/>
      <c r="E1101" s="55"/>
      <c r="F1101" s="55"/>
      <c r="G1101" s="55"/>
      <c r="H1101" s="33">
        <v>5</v>
      </c>
    </row>
    <row r="1102" spans="1:8" s="33" customFormat="1" x14ac:dyDescent="0.2">
      <c r="A1102" s="52" t="s">
        <v>2225</v>
      </c>
      <c r="B1102" s="52"/>
      <c r="C1102" s="53" t="s">
        <v>2226</v>
      </c>
      <c r="D1102" s="54" t="s">
        <v>73</v>
      </c>
      <c r="E1102" s="55">
        <v>659.18</v>
      </c>
      <c r="F1102" s="55"/>
      <c r="G1102" s="55">
        <v>659.18</v>
      </c>
      <c r="H1102" s="33">
        <v>9</v>
      </c>
    </row>
    <row r="1103" spans="1:8" s="33" customFormat="1" x14ac:dyDescent="0.2">
      <c r="A1103" s="52" t="s">
        <v>2227</v>
      </c>
      <c r="B1103" s="52"/>
      <c r="C1103" s="53" t="s">
        <v>2228</v>
      </c>
      <c r="D1103" s="54"/>
      <c r="E1103" s="55"/>
      <c r="F1103" s="55"/>
      <c r="G1103" s="55"/>
      <c r="H1103" s="33">
        <v>5</v>
      </c>
    </row>
    <row r="1104" spans="1:8" s="33" customFormat="1" x14ac:dyDescent="0.2">
      <c r="A1104" s="52" t="s">
        <v>2229</v>
      </c>
      <c r="B1104" s="52"/>
      <c r="C1104" s="53" t="s">
        <v>2230</v>
      </c>
      <c r="D1104" s="54" t="s">
        <v>73</v>
      </c>
      <c r="E1104" s="55">
        <v>295.7</v>
      </c>
      <c r="F1104" s="55">
        <v>19</v>
      </c>
      <c r="G1104" s="55">
        <v>314.7</v>
      </c>
      <c r="H1104" s="33">
        <v>9</v>
      </c>
    </row>
    <row r="1105" spans="1:8" s="33" customFormat="1" x14ac:dyDescent="0.2">
      <c r="A1105" s="52" t="s">
        <v>2231</v>
      </c>
      <c r="B1105" s="52"/>
      <c r="C1105" s="53" t="s">
        <v>2232</v>
      </c>
      <c r="D1105" s="54"/>
      <c r="E1105" s="55"/>
      <c r="F1105" s="55"/>
      <c r="G1105" s="55"/>
      <c r="H1105" s="33">
        <v>5</v>
      </c>
    </row>
    <row r="1106" spans="1:8" s="33" customFormat="1" x14ac:dyDescent="0.2">
      <c r="A1106" s="52" t="s">
        <v>2233</v>
      </c>
      <c r="B1106" s="52"/>
      <c r="C1106" s="53" t="s">
        <v>2234</v>
      </c>
      <c r="D1106" s="54" t="s">
        <v>131</v>
      </c>
      <c r="E1106" s="55">
        <v>18</v>
      </c>
      <c r="F1106" s="55">
        <v>12.61</v>
      </c>
      <c r="G1106" s="55">
        <v>30.61</v>
      </c>
      <c r="H1106" s="33">
        <v>9</v>
      </c>
    </row>
    <row r="1107" spans="1:8" s="33" customFormat="1" x14ac:dyDescent="0.2">
      <c r="A1107" s="52" t="s">
        <v>2235</v>
      </c>
      <c r="B1107" s="52"/>
      <c r="C1107" s="53" t="s">
        <v>2236</v>
      </c>
      <c r="D1107" s="54" t="s">
        <v>131</v>
      </c>
      <c r="E1107" s="55">
        <v>5.61</v>
      </c>
      <c r="F1107" s="55">
        <v>3.08</v>
      </c>
      <c r="G1107" s="55">
        <v>8.69</v>
      </c>
      <c r="H1107" s="33">
        <v>9</v>
      </c>
    </row>
    <row r="1108" spans="1:8" s="33" customFormat="1" x14ac:dyDescent="0.2">
      <c r="A1108" s="52" t="s">
        <v>2237</v>
      </c>
      <c r="B1108" s="52"/>
      <c r="C1108" s="53" t="s">
        <v>2238</v>
      </c>
      <c r="D1108" s="54"/>
      <c r="E1108" s="55"/>
      <c r="F1108" s="55"/>
      <c r="G1108" s="55"/>
      <c r="H1108" s="33">
        <v>5</v>
      </c>
    </row>
    <row r="1109" spans="1:8" s="33" customFormat="1" x14ac:dyDescent="0.2">
      <c r="A1109" s="52" t="s">
        <v>2239</v>
      </c>
      <c r="B1109" s="52"/>
      <c r="C1109" s="53" t="s">
        <v>2240</v>
      </c>
      <c r="D1109" s="54" t="s">
        <v>73</v>
      </c>
      <c r="E1109" s="55">
        <v>0.59</v>
      </c>
      <c r="F1109" s="55">
        <v>7.48</v>
      </c>
      <c r="G1109" s="55">
        <v>8.07</v>
      </c>
      <c r="H1109" s="33">
        <v>9</v>
      </c>
    </row>
    <row r="1110" spans="1:8" s="33" customFormat="1" x14ac:dyDescent="0.2">
      <c r="A1110" s="52" t="s">
        <v>2241</v>
      </c>
      <c r="B1110" s="52"/>
      <c r="C1110" s="53" t="s">
        <v>2242</v>
      </c>
      <c r="D1110" s="54" t="s">
        <v>73</v>
      </c>
      <c r="E1110" s="55">
        <v>24.12</v>
      </c>
      <c r="F1110" s="55">
        <v>19</v>
      </c>
      <c r="G1110" s="55">
        <v>43.12</v>
      </c>
      <c r="H1110" s="33">
        <v>9</v>
      </c>
    </row>
    <row r="1111" spans="1:8" s="33" customFormat="1" x14ac:dyDescent="0.2">
      <c r="A1111" s="52" t="s">
        <v>2243</v>
      </c>
      <c r="B1111" s="52"/>
      <c r="C1111" s="53" t="s">
        <v>2244</v>
      </c>
      <c r="D1111" s="54" t="s">
        <v>131</v>
      </c>
      <c r="E1111" s="55">
        <v>0.59</v>
      </c>
      <c r="F1111" s="55">
        <v>9.5299999999999994</v>
      </c>
      <c r="G1111" s="55">
        <v>10.119999999999999</v>
      </c>
      <c r="H1111" s="33">
        <v>9</v>
      </c>
    </row>
    <row r="1112" spans="1:8" s="33" customFormat="1" x14ac:dyDescent="0.2">
      <c r="A1112" s="52" t="s">
        <v>2245</v>
      </c>
      <c r="B1112" s="52"/>
      <c r="C1112" s="53" t="s">
        <v>2246</v>
      </c>
      <c r="D1112" s="54" t="s">
        <v>73</v>
      </c>
      <c r="E1112" s="55">
        <v>127.98</v>
      </c>
      <c r="F1112" s="55"/>
      <c r="G1112" s="55">
        <v>127.98</v>
      </c>
      <c r="H1112" s="33">
        <v>9</v>
      </c>
    </row>
    <row r="1113" spans="1:8" s="33" customFormat="1" x14ac:dyDescent="0.2">
      <c r="A1113" s="52" t="s">
        <v>2247</v>
      </c>
      <c r="B1113" s="52"/>
      <c r="C1113" s="53" t="s">
        <v>2248</v>
      </c>
      <c r="D1113" s="54" t="s">
        <v>73</v>
      </c>
      <c r="E1113" s="55">
        <v>52.34</v>
      </c>
      <c r="F1113" s="55"/>
      <c r="G1113" s="55">
        <v>52.34</v>
      </c>
      <c r="H1113" s="33">
        <v>9</v>
      </c>
    </row>
    <row r="1114" spans="1:8" s="33" customFormat="1" x14ac:dyDescent="0.2">
      <c r="A1114" s="52" t="s">
        <v>2249</v>
      </c>
      <c r="B1114" s="52"/>
      <c r="C1114" s="53" t="s">
        <v>2250</v>
      </c>
      <c r="D1114" s="54"/>
      <c r="E1114" s="55"/>
      <c r="F1114" s="55"/>
      <c r="G1114" s="55"/>
      <c r="H1114" s="33">
        <v>2</v>
      </c>
    </row>
    <row r="1115" spans="1:8" s="33" customFormat="1" x14ac:dyDescent="0.2">
      <c r="A1115" s="52" t="s">
        <v>2251</v>
      </c>
      <c r="B1115" s="52"/>
      <c r="C1115" s="53" t="s">
        <v>2252</v>
      </c>
      <c r="D1115" s="54"/>
      <c r="E1115" s="55"/>
      <c r="F1115" s="55"/>
      <c r="G1115" s="55"/>
      <c r="H1115" s="33">
        <v>5</v>
      </c>
    </row>
    <row r="1116" spans="1:8" s="33" customFormat="1" ht="25.5" x14ac:dyDescent="0.2">
      <c r="A1116" s="52" t="s">
        <v>2253</v>
      </c>
      <c r="B1116" s="52"/>
      <c r="C1116" s="53" t="s">
        <v>2254</v>
      </c>
      <c r="D1116" s="54" t="s">
        <v>73</v>
      </c>
      <c r="E1116" s="55">
        <v>102</v>
      </c>
      <c r="F1116" s="55">
        <v>8.6</v>
      </c>
      <c r="G1116" s="55">
        <v>110.6</v>
      </c>
      <c r="H1116" s="33">
        <v>9</v>
      </c>
    </row>
    <row r="1117" spans="1:8" s="33" customFormat="1" x14ac:dyDescent="0.2">
      <c r="A1117" s="52" t="s">
        <v>2255</v>
      </c>
      <c r="B1117" s="52"/>
      <c r="C1117" s="53" t="s">
        <v>2256</v>
      </c>
      <c r="D1117" s="54" t="s">
        <v>73</v>
      </c>
      <c r="E1117" s="55">
        <v>62.54</v>
      </c>
      <c r="F1117" s="55"/>
      <c r="G1117" s="55">
        <v>62.54</v>
      </c>
      <c r="H1117" s="33">
        <v>9</v>
      </c>
    </row>
    <row r="1118" spans="1:8" s="33" customFormat="1" x14ac:dyDescent="0.2">
      <c r="A1118" s="52" t="s">
        <v>2257</v>
      </c>
      <c r="B1118" s="52"/>
      <c r="C1118" s="53" t="s">
        <v>2258</v>
      </c>
      <c r="D1118" s="54"/>
      <c r="E1118" s="55"/>
      <c r="F1118" s="55"/>
      <c r="G1118" s="55"/>
      <c r="H1118" s="33">
        <v>5</v>
      </c>
    </row>
    <row r="1119" spans="1:8" s="33" customFormat="1" ht="25.5" x14ac:dyDescent="0.2">
      <c r="A1119" s="52" t="s">
        <v>2259</v>
      </c>
      <c r="B1119" s="52"/>
      <c r="C1119" s="53" t="s">
        <v>2260</v>
      </c>
      <c r="D1119" s="54" t="s">
        <v>73</v>
      </c>
      <c r="E1119" s="55">
        <v>135.38999999999999</v>
      </c>
      <c r="F1119" s="55">
        <v>19.09</v>
      </c>
      <c r="G1119" s="55">
        <v>154.47999999999999</v>
      </c>
      <c r="H1119" s="33">
        <v>9</v>
      </c>
    </row>
    <row r="1120" spans="1:8" s="33" customFormat="1" ht="25.5" x14ac:dyDescent="0.2">
      <c r="A1120" s="52" t="s">
        <v>2261</v>
      </c>
      <c r="B1120" s="52"/>
      <c r="C1120" s="53" t="s">
        <v>2262</v>
      </c>
      <c r="D1120" s="54" t="s">
        <v>73</v>
      </c>
      <c r="E1120" s="55">
        <v>208.89</v>
      </c>
      <c r="F1120" s="55">
        <v>19.09</v>
      </c>
      <c r="G1120" s="55">
        <v>227.98</v>
      </c>
      <c r="H1120" s="33">
        <v>9</v>
      </c>
    </row>
    <row r="1121" spans="1:8" s="33" customFormat="1" ht="25.5" x14ac:dyDescent="0.2">
      <c r="A1121" s="52" t="s">
        <v>2263</v>
      </c>
      <c r="B1121" s="52"/>
      <c r="C1121" s="53" t="s">
        <v>2264</v>
      </c>
      <c r="D1121" s="54" t="s">
        <v>73</v>
      </c>
      <c r="E1121" s="55">
        <v>249.48</v>
      </c>
      <c r="F1121" s="55"/>
      <c r="G1121" s="55">
        <v>249.48</v>
      </c>
      <c r="H1121" s="33">
        <v>9</v>
      </c>
    </row>
    <row r="1122" spans="1:8" s="33" customFormat="1" ht="25.5" x14ac:dyDescent="0.2">
      <c r="A1122" s="52" t="s">
        <v>2265</v>
      </c>
      <c r="B1122" s="52"/>
      <c r="C1122" s="53" t="s">
        <v>2266</v>
      </c>
      <c r="D1122" s="54" t="s">
        <v>73</v>
      </c>
      <c r="E1122" s="55">
        <v>219.21</v>
      </c>
      <c r="F1122" s="55">
        <v>19.09</v>
      </c>
      <c r="G1122" s="55">
        <v>238.3</v>
      </c>
      <c r="H1122" s="33">
        <v>9</v>
      </c>
    </row>
    <row r="1123" spans="1:8" s="33" customFormat="1" ht="25.5" x14ac:dyDescent="0.2">
      <c r="A1123" s="52" t="s">
        <v>2267</v>
      </c>
      <c r="B1123" s="52"/>
      <c r="C1123" s="53" t="s">
        <v>2268</v>
      </c>
      <c r="D1123" s="54" t="s">
        <v>73</v>
      </c>
      <c r="E1123" s="55">
        <v>369.93</v>
      </c>
      <c r="F1123" s="55">
        <v>19.09</v>
      </c>
      <c r="G1123" s="55">
        <v>389.02</v>
      </c>
      <c r="H1123" s="33">
        <v>9</v>
      </c>
    </row>
    <row r="1124" spans="1:8" s="33" customFormat="1" ht="25.5" x14ac:dyDescent="0.2">
      <c r="A1124" s="52" t="s">
        <v>2269</v>
      </c>
      <c r="B1124" s="52"/>
      <c r="C1124" s="53" t="s">
        <v>2270</v>
      </c>
      <c r="D1124" s="54" t="s">
        <v>73</v>
      </c>
      <c r="E1124" s="55">
        <v>223.51</v>
      </c>
      <c r="F1124" s="55">
        <v>19.09</v>
      </c>
      <c r="G1124" s="55">
        <v>242.6</v>
      </c>
      <c r="H1124" s="33">
        <v>9</v>
      </c>
    </row>
    <row r="1125" spans="1:8" s="33" customFormat="1" ht="25.5" x14ac:dyDescent="0.2">
      <c r="A1125" s="52" t="s">
        <v>2271</v>
      </c>
      <c r="B1125" s="52"/>
      <c r="C1125" s="53" t="s">
        <v>2272</v>
      </c>
      <c r="D1125" s="54" t="s">
        <v>73</v>
      </c>
      <c r="E1125" s="55">
        <v>556.92999999999995</v>
      </c>
      <c r="F1125" s="55">
        <v>19.09</v>
      </c>
      <c r="G1125" s="55">
        <v>576.02</v>
      </c>
      <c r="H1125" s="33">
        <v>9</v>
      </c>
    </row>
    <row r="1126" spans="1:8" s="33" customFormat="1" ht="25.5" x14ac:dyDescent="0.2">
      <c r="A1126" s="52" t="s">
        <v>2273</v>
      </c>
      <c r="B1126" s="52"/>
      <c r="C1126" s="53" t="s">
        <v>2274</v>
      </c>
      <c r="D1126" s="54" t="s">
        <v>73</v>
      </c>
      <c r="E1126" s="55">
        <v>415.67</v>
      </c>
      <c r="F1126" s="55">
        <v>19.09</v>
      </c>
      <c r="G1126" s="55">
        <v>434.76</v>
      </c>
      <c r="H1126" s="33">
        <v>9</v>
      </c>
    </row>
    <row r="1127" spans="1:8" s="33" customFormat="1" ht="25.5" x14ac:dyDescent="0.2">
      <c r="A1127" s="52" t="s">
        <v>2275</v>
      </c>
      <c r="B1127" s="52"/>
      <c r="C1127" s="53" t="s">
        <v>2276</v>
      </c>
      <c r="D1127" s="54" t="s">
        <v>73</v>
      </c>
      <c r="E1127" s="55">
        <v>314.79000000000002</v>
      </c>
      <c r="F1127" s="55">
        <v>38.770000000000003</v>
      </c>
      <c r="G1127" s="55">
        <v>353.56</v>
      </c>
      <c r="H1127" s="33">
        <v>9</v>
      </c>
    </row>
    <row r="1128" spans="1:8" s="33" customFormat="1" x14ac:dyDescent="0.2">
      <c r="A1128" s="52" t="s">
        <v>2277</v>
      </c>
      <c r="B1128" s="52"/>
      <c r="C1128" s="53" t="s">
        <v>2278</v>
      </c>
      <c r="D1128" s="54"/>
      <c r="E1128" s="55"/>
      <c r="F1128" s="55"/>
      <c r="G1128" s="55"/>
      <c r="H1128" s="33">
        <v>5</v>
      </c>
    </row>
    <row r="1129" spans="1:8" s="33" customFormat="1" ht="25.5" x14ac:dyDescent="0.2">
      <c r="A1129" s="52" t="s">
        <v>2279</v>
      </c>
      <c r="B1129" s="52"/>
      <c r="C1129" s="53" t="s">
        <v>2280</v>
      </c>
      <c r="D1129" s="54" t="s">
        <v>73</v>
      </c>
      <c r="E1129" s="55">
        <v>1114.1300000000001</v>
      </c>
      <c r="F1129" s="55"/>
      <c r="G1129" s="55">
        <v>1114.1300000000001</v>
      </c>
      <c r="H1129" s="33">
        <v>9</v>
      </c>
    </row>
    <row r="1130" spans="1:8" s="33" customFormat="1" x14ac:dyDescent="0.2">
      <c r="A1130" s="52" t="s">
        <v>2281</v>
      </c>
      <c r="B1130" s="52"/>
      <c r="C1130" s="53" t="s">
        <v>2282</v>
      </c>
      <c r="D1130" s="54" t="s">
        <v>73</v>
      </c>
      <c r="E1130" s="55">
        <v>371.91</v>
      </c>
      <c r="F1130" s="55"/>
      <c r="G1130" s="55">
        <v>371.91</v>
      </c>
      <c r="H1130" s="33">
        <v>9</v>
      </c>
    </row>
    <row r="1131" spans="1:8" s="33" customFormat="1" x14ac:dyDescent="0.2">
      <c r="A1131" s="52" t="s">
        <v>2287</v>
      </c>
      <c r="B1131" s="52"/>
      <c r="C1131" s="53" t="s">
        <v>2288</v>
      </c>
      <c r="D1131" s="54"/>
      <c r="E1131" s="55"/>
      <c r="F1131" s="55"/>
      <c r="G1131" s="55"/>
      <c r="H1131" s="33">
        <v>5</v>
      </c>
    </row>
    <row r="1132" spans="1:8" s="33" customFormat="1" ht="25.5" x14ac:dyDescent="0.2">
      <c r="A1132" s="52" t="s">
        <v>2289</v>
      </c>
      <c r="B1132" s="52"/>
      <c r="C1132" s="53" t="s">
        <v>2290</v>
      </c>
      <c r="D1132" s="54" t="s">
        <v>73</v>
      </c>
      <c r="E1132" s="55">
        <v>134.83000000000001</v>
      </c>
      <c r="F1132" s="55"/>
      <c r="G1132" s="55">
        <v>134.83000000000001</v>
      </c>
      <c r="H1132" s="33">
        <v>9</v>
      </c>
    </row>
    <row r="1133" spans="1:8" s="33" customFormat="1" ht="25.5" x14ac:dyDescent="0.2">
      <c r="A1133" s="52" t="s">
        <v>2291</v>
      </c>
      <c r="B1133" s="52"/>
      <c r="C1133" s="53" t="s">
        <v>2292</v>
      </c>
      <c r="D1133" s="54" t="s">
        <v>73</v>
      </c>
      <c r="E1133" s="55">
        <v>152.26</v>
      </c>
      <c r="F1133" s="55"/>
      <c r="G1133" s="55">
        <v>152.26</v>
      </c>
      <c r="H1133" s="33">
        <v>9</v>
      </c>
    </row>
    <row r="1134" spans="1:8" s="33" customFormat="1" x14ac:dyDescent="0.2">
      <c r="A1134" s="52" t="s">
        <v>2293</v>
      </c>
      <c r="B1134" s="52"/>
      <c r="C1134" s="53" t="s">
        <v>2294</v>
      </c>
      <c r="D1134" s="54"/>
      <c r="E1134" s="55"/>
      <c r="F1134" s="55"/>
      <c r="G1134" s="55"/>
      <c r="H1134" s="33">
        <v>5</v>
      </c>
    </row>
    <row r="1135" spans="1:8" s="33" customFormat="1" ht="38.25" x14ac:dyDescent="0.2">
      <c r="A1135" s="52" t="s">
        <v>2295</v>
      </c>
      <c r="B1135" s="52"/>
      <c r="C1135" s="53" t="s">
        <v>2296</v>
      </c>
      <c r="D1135" s="54" t="s">
        <v>73</v>
      </c>
      <c r="E1135" s="55">
        <v>169.97</v>
      </c>
      <c r="F1135" s="55">
        <v>81.41</v>
      </c>
      <c r="G1135" s="55">
        <v>251.38</v>
      </c>
      <c r="H1135" s="33">
        <v>9</v>
      </c>
    </row>
    <row r="1136" spans="1:8" s="33" customFormat="1" ht="25.5" x14ac:dyDescent="0.2">
      <c r="A1136" s="52" t="s">
        <v>2297</v>
      </c>
      <c r="B1136" s="52"/>
      <c r="C1136" s="53" t="s">
        <v>2298</v>
      </c>
      <c r="D1136" s="54" t="s">
        <v>73</v>
      </c>
      <c r="E1136" s="55">
        <v>428.83</v>
      </c>
      <c r="F1136" s="55"/>
      <c r="G1136" s="55">
        <v>428.83</v>
      </c>
      <c r="H1136" s="33">
        <v>9</v>
      </c>
    </row>
    <row r="1137" spans="1:8" s="33" customFormat="1" x14ac:dyDescent="0.2">
      <c r="A1137" s="52" t="s">
        <v>2299</v>
      </c>
      <c r="B1137" s="52"/>
      <c r="C1137" s="53" t="s">
        <v>2300</v>
      </c>
      <c r="D1137" s="54"/>
      <c r="E1137" s="55"/>
      <c r="F1137" s="55"/>
      <c r="G1137" s="55"/>
      <c r="H1137" s="33">
        <v>5</v>
      </c>
    </row>
    <row r="1138" spans="1:8" s="33" customFormat="1" x14ac:dyDescent="0.2">
      <c r="A1138" s="52" t="s">
        <v>2301</v>
      </c>
      <c r="B1138" s="52"/>
      <c r="C1138" s="53" t="s">
        <v>2302</v>
      </c>
      <c r="D1138" s="54" t="s">
        <v>73</v>
      </c>
      <c r="E1138" s="55">
        <v>689.03</v>
      </c>
      <c r="F1138" s="55"/>
      <c r="G1138" s="55">
        <v>689.03</v>
      </c>
      <c r="H1138" s="33">
        <v>9</v>
      </c>
    </row>
    <row r="1139" spans="1:8" s="33" customFormat="1" x14ac:dyDescent="0.2">
      <c r="A1139" s="52" t="s">
        <v>2303</v>
      </c>
      <c r="B1139" s="52"/>
      <c r="C1139" s="53" t="s">
        <v>2304</v>
      </c>
      <c r="D1139" s="54"/>
      <c r="E1139" s="55"/>
      <c r="F1139" s="55"/>
      <c r="G1139" s="55"/>
      <c r="H1139" s="33">
        <v>5</v>
      </c>
    </row>
    <row r="1140" spans="1:8" s="33" customFormat="1" x14ac:dyDescent="0.2">
      <c r="A1140" s="52" t="s">
        <v>2305</v>
      </c>
      <c r="B1140" s="52"/>
      <c r="C1140" s="53" t="s">
        <v>2306</v>
      </c>
      <c r="D1140" s="54" t="s">
        <v>131</v>
      </c>
      <c r="E1140" s="55">
        <v>43.47</v>
      </c>
      <c r="F1140" s="55">
        <v>6.6</v>
      </c>
      <c r="G1140" s="55">
        <v>50.07</v>
      </c>
      <c r="H1140" s="33">
        <v>9</v>
      </c>
    </row>
    <row r="1141" spans="1:8" s="33" customFormat="1" x14ac:dyDescent="0.2">
      <c r="A1141" s="52" t="s">
        <v>2307</v>
      </c>
      <c r="B1141" s="52"/>
      <c r="C1141" s="53" t="s">
        <v>2308</v>
      </c>
      <c r="D1141" s="54" t="s">
        <v>131</v>
      </c>
      <c r="E1141" s="55">
        <v>56.46</v>
      </c>
      <c r="F1141" s="55">
        <v>6.6</v>
      </c>
      <c r="G1141" s="55">
        <v>63.06</v>
      </c>
      <c r="H1141" s="33">
        <v>9</v>
      </c>
    </row>
    <row r="1142" spans="1:8" s="33" customFormat="1" ht="25.5" x14ac:dyDescent="0.2">
      <c r="A1142" s="52" t="s">
        <v>2309</v>
      </c>
      <c r="B1142" s="52"/>
      <c r="C1142" s="53" t="s">
        <v>2310</v>
      </c>
      <c r="D1142" s="54" t="s">
        <v>131</v>
      </c>
      <c r="E1142" s="55">
        <v>26.81</v>
      </c>
      <c r="F1142" s="55">
        <v>8.6300000000000008</v>
      </c>
      <c r="G1142" s="55">
        <v>35.44</v>
      </c>
      <c r="H1142" s="33">
        <v>9</v>
      </c>
    </row>
    <row r="1143" spans="1:8" s="33" customFormat="1" ht="25.5" x14ac:dyDescent="0.2">
      <c r="A1143" s="52" t="s">
        <v>2311</v>
      </c>
      <c r="B1143" s="52"/>
      <c r="C1143" s="53" t="s">
        <v>2312</v>
      </c>
      <c r="D1143" s="54" t="s">
        <v>131</v>
      </c>
      <c r="E1143" s="55">
        <v>32.869999999999997</v>
      </c>
      <c r="F1143" s="55">
        <v>8.6300000000000008</v>
      </c>
      <c r="G1143" s="55">
        <v>41.5</v>
      </c>
      <c r="H1143" s="33">
        <v>9</v>
      </c>
    </row>
    <row r="1144" spans="1:8" s="33" customFormat="1" ht="25.5" x14ac:dyDescent="0.2">
      <c r="A1144" s="52" t="s">
        <v>2313</v>
      </c>
      <c r="B1144" s="52"/>
      <c r="C1144" s="53" t="s">
        <v>2314</v>
      </c>
      <c r="D1144" s="54" t="s">
        <v>131</v>
      </c>
      <c r="E1144" s="55">
        <v>44.47</v>
      </c>
      <c r="F1144" s="55">
        <v>6.6</v>
      </c>
      <c r="G1144" s="55">
        <v>51.07</v>
      </c>
      <c r="H1144" s="33">
        <v>9</v>
      </c>
    </row>
    <row r="1145" spans="1:8" s="33" customFormat="1" x14ac:dyDescent="0.2">
      <c r="A1145" s="52" t="s">
        <v>2315</v>
      </c>
      <c r="B1145" s="52"/>
      <c r="C1145" s="53" t="s">
        <v>2316</v>
      </c>
      <c r="D1145" s="54" t="s">
        <v>131</v>
      </c>
      <c r="E1145" s="55">
        <v>18.48</v>
      </c>
      <c r="F1145" s="55">
        <v>2.62</v>
      </c>
      <c r="G1145" s="55">
        <v>21.1</v>
      </c>
      <c r="H1145" s="33">
        <v>9</v>
      </c>
    </row>
    <row r="1146" spans="1:8" s="33" customFormat="1" x14ac:dyDescent="0.2">
      <c r="A1146" s="52" t="s">
        <v>2317</v>
      </c>
      <c r="B1146" s="52"/>
      <c r="C1146" s="53" t="s">
        <v>2318</v>
      </c>
      <c r="D1146" s="54" t="s">
        <v>131</v>
      </c>
      <c r="E1146" s="55">
        <v>7.72</v>
      </c>
      <c r="F1146" s="55"/>
      <c r="G1146" s="55">
        <v>7.72</v>
      </c>
      <c r="H1146" s="33">
        <v>9</v>
      </c>
    </row>
    <row r="1147" spans="1:8" s="33" customFormat="1" ht="25.5" x14ac:dyDescent="0.2">
      <c r="A1147" s="52" t="s">
        <v>2319</v>
      </c>
      <c r="B1147" s="52"/>
      <c r="C1147" s="53" t="s">
        <v>2320</v>
      </c>
      <c r="D1147" s="54" t="s">
        <v>131</v>
      </c>
      <c r="E1147" s="55">
        <v>72.180000000000007</v>
      </c>
      <c r="F1147" s="55"/>
      <c r="G1147" s="55">
        <v>72.180000000000007</v>
      </c>
      <c r="H1147" s="33">
        <v>9</v>
      </c>
    </row>
    <row r="1148" spans="1:8" s="33" customFormat="1" x14ac:dyDescent="0.2">
      <c r="A1148" s="52" t="s">
        <v>2321</v>
      </c>
      <c r="B1148" s="52"/>
      <c r="C1148" s="53" t="s">
        <v>2322</v>
      </c>
      <c r="D1148" s="54"/>
      <c r="E1148" s="55"/>
      <c r="F1148" s="55"/>
      <c r="G1148" s="55"/>
      <c r="H1148" s="33">
        <v>5</v>
      </c>
    </row>
    <row r="1149" spans="1:8" s="33" customFormat="1" ht="25.5" x14ac:dyDescent="0.2">
      <c r="A1149" s="52" t="s">
        <v>2323</v>
      </c>
      <c r="B1149" s="52"/>
      <c r="C1149" s="53" t="s">
        <v>2324</v>
      </c>
      <c r="D1149" s="54" t="s">
        <v>131</v>
      </c>
      <c r="E1149" s="55">
        <v>133.96</v>
      </c>
      <c r="F1149" s="55">
        <v>7.11</v>
      </c>
      <c r="G1149" s="55">
        <v>141.07</v>
      </c>
      <c r="H1149" s="33">
        <v>9</v>
      </c>
    </row>
    <row r="1150" spans="1:8" s="33" customFormat="1" ht="25.5" x14ac:dyDescent="0.2">
      <c r="A1150" s="52" t="s">
        <v>2325</v>
      </c>
      <c r="B1150" s="52"/>
      <c r="C1150" s="53" t="s">
        <v>2326</v>
      </c>
      <c r="D1150" s="54" t="s">
        <v>131</v>
      </c>
      <c r="E1150" s="55">
        <v>43.43</v>
      </c>
      <c r="F1150" s="55">
        <v>6.6</v>
      </c>
      <c r="G1150" s="55">
        <v>50.03</v>
      </c>
      <c r="H1150" s="33">
        <v>9</v>
      </c>
    </row>
    <row r="1151" spans="1:8" s="33" customFormat="1" x14ac:dyDescent="0.2">
      <c r="A1151" s="52" t="s">
        <v>2327</v>
      </c>
      <c r="B1151" s="52"/>
      <c r="C1151" s="53" t="s">
        <v>2328</v>
      </c>
      <c r="D1151" s="54"/>
      <c r="E1151" s="55"/>
      <c r="F1151" s="55"/>
      <c r="G1151" s="55"/>
      <c r="H1151" s="33">
        <v>5</v>
      </c>
    </row>
    <row r="1152" spans="1:8" s="33" customFormat="1" x14ac:dyDescent="0.2">
      <c r="A1152" s="52" t="s">
        <v>2329</v>
      </c>
      <c r="B1152" s="52"/>
      <c r="C1152" s="53" t="s">
        <v>2330</v>
      </c>
      <c r="D1152" s="54" t="s">
        <v>73</v>
      </c>
      <c r="E1152" s="55">
        <v>11.25</v>
      </c>
      <c r="F1152" s="55">
        <v>7.48</v>
      </c>
      <c r="G1152" s="55">
        <v>18.73</v>
      </c>
      <c r="H1152" s="33">
        <v>9</v>
      </c>
    </row>
    <row r="1153" spans="1:8" s="33" customFormat="1" x14ac:dyDescent="0.2">
      <c r="A1153" s="52" t="s">
        <v>2331</v>
      </c>
      <c r="B1153" s="52"/>
      <c r="C1153" s="53" t="s">
        <v>2332</v>
      </c>
      <c r="D1153" s="54" t="s">
        <v>73</v>
      </c>
      <c r="E1153" s="55">
        <v>4.03</v>
      </c>
      <c r="F1153" s="55">
        <v>26.18</v>
      </c>
      <c r="G1153" s="55">
        <v>30.21</v>
      </c>
      <c r="H1153" s="33">
        <v>9</v>
      </c>
    </row>
    <row r="1154" spans="1:8" s="33" customFormat="1" ht="25.5" x14ac:dyDescent="0.2">
      <c r="A1154" s="52" t="s">
        <v>2333</v>
      </c>
      <c r="B1154" s="52"/>
      <c r="C1154" s="53" t="s">
        <v>2334</v>
      </c>
      <c r="D1154" s="54" t="s">
        <v>73</v>
      </c>
      <c r="E1154" s="55"/>
      <c r="F1154" s="55">
        <v>57.34</v>
      </c>
      <c r="G1154" s="55">
        <v>57.34</v>
      </c>
      <c r="H1154" s="33">
        <v>9</v>
      </c>
    </row>
    <row r="1155" spans="1:8" s="33" customFormat="1" x14ac:dyDescent="0.2">
      <c r="A1155" s="52" t="s">
        <v>2335</v>
      </c>
      <c r="B1155" s="52"/>
      <c r="C1155" s="53" t="s">
        <v>2336</v>
      </c>
      <c r="D1155" s="54" t="s">
        <v>21</v>
      </c>
      <c r="E1155" s="55">
        <v>65.099999999999994</v>
      </c>
      <c r="F1155" s="55"/>
      <c r="G1155" s="55">
        <v>65.099999999999994</v>
      </c>
      <c r="H1155" s="33">
        <v>9</v>
      </c>
    </row>
    <row r="1156" spans="1:8" s="33" customFormat="1" x14ac:dyDescent="0.2">
      <c r="A1156" s="52" t="s">
        <v>2337</v>
      </c>
      <c r="B1156" s="52"/>
      <c r="C1156" s="53" t="s">
        <v>2338</v>
      </c>
      <c r="D1156" s="54" t="s">
        <v>131</v>
      </c>
      <c r="E1156" s="55"/>
      <c r="F1156" s="55">
        <v>9.5299999999999994</v>
      </c>
      <c r="G1156" s="55">
        <v>9.5299999999999994</v>
      </c>
      <c r="H1156" s="33">
        <v>9</v>
      </c>
    </row>
    <row r="1157" spans="1:8" s="33" customFormat="1" x14ac:dyDescent="0.2">
      <c r="A1157" s="52" t="s">
        <v>2339</v>
      </c>
      <c r="B1157" s="52"/>
      <c r="C1157" s="53" t="s">
        <v>2340</v>
      </c>
      <c r="D1157" s="54" t="s">
        <v>131</v>
      </c>
      <c r="E1157" s="55">
        <v>15.3</v>
      </c>
      <c r="F1157" s="55">
        <v>10.27</v>
      </c>
      <c r="G1157" s="55">
        <v>25.57</v>
      </c>
      <c r="H1157" s="33">
        <v>9</v>
      </c>
    </row>
    <row r="1158" spans="1:8" s="33" customFormat="1" ht="25.5" x14ac:dyDescent="0.2">
      <c r="A1158" s="52" t="s">
        <v>2341</v>
      </c>
      <c r="B1158" s="52"/>
      <c r="C1158" s="53" t="s">
        <v>2342</v>
      </c>
      <c r="D1158" s="54" t="s">
        <v>131</v>
      </c>
      <c r="E1158" s="55">
        <v>14.19</v>
      </c>
      <c r="F1158" s="55">
        <v>10.27</v>
      </c>
      <c r="G1158" s="55">
        <v>24.46</v>
      </c>
      <c r="H1158" s="33">
        <v>9</v>
      </c>
    </row>
    <row r="1159" spans="1:8" s="33" customFormat="1" x14ac:dyDescent="0.2">
      <c r="A1159" s="52" t="s">
        <v>2343</v>
      </c>
      <c r="B1159" s="52"/>
      <c r="C1159" s="53" t="s">
        <v>2344</v>
      </c>
      <c r="D1159" s="54" t="s">
        <v>21</v>
      </c>
      <c r="E1159" s="55">
        <v>58.96</v>
      </c>
      <c r="F1159" s="55">
        <v>2.62</v>
      </c>
      <c r="G1159" s="55">
        <v>61.58</v>
      </c>
      <c r="H1159" s="33">
        <v>9</v>
      </c>
    </row>
    <row r="1160" spans="1:8" s="33" customFormat="1" x14ac:dyDescent="0.2">
      <c r="A1160" s="52" t="s">
        <v>2345</v>
      </c>
      <c r="B1160" s="52"/>
      <c r="C1160" s="53" t="s">
        <v>2346</v>
      </c>
      <c r="D1160" s="54" t="s">
        <v>131</v>
      </c>
      <c r="E1160" s="55">
        <v>12.56</v>
      </c>
      <c r="F1160" s="55">
        <v>1.31</v>
      </c>
      <c r="G1160" s="55">
        <v>13.87</v>
      </c>
      <c r="H1160" s="33">
        <v>9</v>
      </c>
    </row>
    <row r="1161" spans="1:8" s="33" customFormat="1" x14ac:dyDescent="0.2">
      <c r="A1161" s="52" t="s">
        <v>2347</v>
      </c>
      <c r="B1161" s="52"/>
      <c r="C1161" s="53" t="s">
        <v>2348</v>
      </c>
      <c r="D1161" s="54" t="s">
        <v>131</v>
      </c>
      <c r="E1161" s="55">
        <v>42.79</v>
      </c>
      <c r="F1161" s="55">
        <v>5.61</v>
      </c>
      <c r="G1161" s="55">
        <v>48.4</v>
      </c>
      <c r="H1161" s="33">
        <v>9</v>
      </c>
    </row>
    <row r="1162" spans="1:8" s="33" customFormat="1" x14ac:dyDescent="0.2">
      <c r="A1162" s="52" t="s">
        <v>2349</v>
      </c>
      <c r="B1162" s="52"/>
      <c r="C1162" s="53" t="s">
        <v>2350</v>
      </c>
      <c r="D1162" s="54"/>
      <c r="E1162" s="55"/>
      <c r="F1162" s="55"/>
      <c r="G1162" s="55"/>
      <c r="H1162" s="33">
        <v>2</v>
      </c>
    </row>
    <row r="1163" spans="1:8" s="33" customFormat="1" x14ac:dyDescent="0.2">
      <c r="A1163" s="52" t="s">
        <v>2351</v>
      </c>
      <c r="B1163" s="52"/>
      <c r="C1163" s="53" t="s">
        <v>2352</v>
      </c>
      <c r="D1163" s="54"/>
      <c r="E1163" s="55"/>
      <c r="F1163" s="55"/>
      <c r="G1163" s="55"/>
      <c r="H1163" s="33">
        <v>5</v>
      </c>
    </row>
    <row r="1164" spans="1:8" s="33" customFormat="1" x14ac:dyDescent="0.2">
      <c r="A1164" s="52" t="s">
        <v>2353</v>
      </c>
      <c r="B1164" s="52"/>
      <c r="C1164" s="53" t="s">
        <v>2354</v>
      </c>
      <c r="D1164" s="54" t="s">
        <v>73</v>
      </c>
      <c r="E1164" s="55">
        <v>60.99</v>
      </c>
      <c r="F1164" s="55">
        <v>22.44</v>
      </c>
      <c r="G1164" s="55">
        <v>83.43</v>
      </c>
      <c r="H1164" s="33">
        <v>9</v>
      </c>
    </row>
    <row r="1165" spans="1:8" s="33" customFormat="1" x14ac:dyDescent="0.2">
      <c r="A1165" s="52" t="s">
        <v>2355</v>
      </c>
      <c r="B1165" s="52"/>
      <c r="C1165" s="53" t="s">
        <v>2356</v>
      </c>
      <c r="D1165" s="54" t="s">
        <v>73</v>
      </c>
      <c r="E1165" s="55">
        <v>81.61</v>
      </c>
      <c r="F1165" s="55">
        <v>44.88</v>
      </c>
      <c r="G1165" s="55">
        <v>126.49</v>
      </c>
      <c r="H1165" s="33">
        <v>9</v>
      </c>
    </row>
    <row r="1166" spans="1:8" s="33" customFormat="1" ht="25.5" x14ac:dyDescent="0.2">
      <c r="A1166" s="52" t="s">
        <v>2357</v>
      </c>
      <c r="B1166" s="52"/>
      <c r="C1166" s="53" t="s">
        <v>2358</v>
      </c>
      <c r="D1166" s="54" t="s">
        <v>73</v>
      </c>
      <c r="E1166" s="55">
        <v>113.42</v>
      </c>
      <c r="F1166" s="55">
        <v>48.62</v>
      </c>
      <c r="G1166" s="55">
        <v>162.04</v>
      </c>
      <c r="H1166" s="33">
        <v>9</v>
      </c>
    </row>
    <row r="1167" spans="1:8" s="33" customFormat="1" x14ac:dyDescent="0.2">
      <c r="A1167" s="52" t="s">
        <v>2359</v>
      </c>
      <c r="B1167" s="52"/>
      <c r="C1167" s="53" t="s">
        <v>2360</v>
      </c>
      <c r="D1167" s="54" t="s">
        <v>131</v>
      </c>
      <c r="E1167" s="55">
        <v>18.03</v>
      </c>
      <c r="F1167" s="55">
        <v>14.96</v>
      </c>
      <c r="G1167" s="55">
        <v>32.99</v>
      </c>
      <c r="H1167" s="33">
        <v>9</v>
      </c>
    </row>
    <row r="1168" spans="1:8" s="33" customFormat="1" ht="25.5" x14ac:dyDescent="0.2">
      <c r="A1168" s="52" t="s">
        <v>2361</v>
      </c>
      <c r="B1168" s="52"/>
      <c r="C1168" s="53" t="s">
        <v>2362</v>
      </c>
      <c r="D1168" s="54" t="s">
        <v>73</v>
      </c>
      <c r="E1168" s="55">
        <v>137.15</v>
      </c>
      <c r="F1168" s="55">
        <v>44.88</v>
      </c>
      <c r="G1168" s="55">
        <v>182.03</v>
      </c>
      <c r="H1168" s="33">
        <v>9</v>
      </c>
    </row>
    <row r="1169" spans="1:8" s="33" customFormat="1" ht="25.5" x14ac:dyDescent="0.2">
      <c r="A1169" s="52" t="s">
        <v>2363</v>
      </c>
      <c r="B1169" s="52"/>
      <c r="C1169" s="53" t="s">
        <v>2364</v>
      </c>
      <c r="D1169" s="54" t="s">
        <v>73</v>
      </c>
      <c r="E1169" s="55">
        <v>103.62</v>
      </c>
      <c r="F1169" s="55">
        <v>22.44</v>
      </c>
      <c r="G1169" s="55">
        <v>126.06</v>
      </c>
      <c r="H1169" s="33">
        <v>9</v>
      </c>
    </row>
    <row r="1170" spans="1:8" s="33" customFormat="1" x14ac:dyDescent="0.2">
      <c r="A1170" s="52" t="s">
        <v>2365</v>
      </c>
      <c r="B1170" s="52"/>
      <c r="C1170" s="53" t="s">
        <v>2366</v>
      </c>
      <c r="D1170" s="54"/>
      <c r="E1170" s="55"/>
      <c r="F1170" s="55"/>
      <c r="G1170" s="55"/>
      <c r="H1170" s="33">
        <v>5</v>
      </c>
    </row>
    <row r="1171" spans="1:8" s="33" customFormat="1" x14ac:dyDescent="0.2">
      <c r="A1171" s="52" t="s">
        <v>2367</v>
      </c>
      <c r="B1171" s="52"/>
      <c r="C1171" s="53" t="s">
        <v>2368</v>
      </c>
      <c r="D1171" s="54" t="s">
        <v>73</v>
      </c>
      <c r="E1171" s="55">
        <v>87.06</v>
      </c>
      <c r="F1171" s="55"/>
      <c r="G1171" s="55">
        <v>87.06</v>
      </c>
      <c r="H1171" s="33">
        <v>9</v>
      </c>
    </row>
    <row r="1172" spans="1:8" s="33" customFormat="1" ht="25.5" x14ac:dyDescent="0.2">
      <c r="A1172" s="52" t="s">
        <v>2369</v>
      </c>
      <c r="B1172" s="52"/>
      <c r="C1172" s="53" t="s">
        <v>2370</v>
      </c>
      <c r="D1172" s="54" t="s">
        <v>73</v>
      </c>
      <c r="E1172" s="55">
        <v>101.97</v>
      </c>
      <c r="F1172" s="55"/>
      <c r="G1172" s="55">
        <v>101.97</v>
      </c>
      <c r="H1172" s="33">
        <v>9</v>
      </c>
    </row>
    <row r="1173" spans="1:8" s="33" customFormat="1" ht="25.5" x14ac:dyDescent="0.2">
      <c r="A1173" s="52" t="s">
        <v>2371</v>
      </c>
      <c r="B1173" s="52"/>
      <c r="C1173" s="53" t="s">
        <v>8276</v>
      </c>
      <c r="D1173" s="54" t="s">
        <v>73</v>
      </c>
      <c r="E1173" s="55">
        <v>118.89</v>
      </c>
      <c r="F1173" s="55"/>
      <c r="G1173" s="55">
        <v>118.89</v>
      </c>
      <c r="H1173" s="33">
        <v>9</v>
      </c>
    </row>
    <row r="1174" spans="1:8" s="33" customFormat="1" x14ac:dyDescent="0.2">
      <c r="A1174" s="52" t="s">
        <v>2375</v>
      </c>
      <c r="B1174" s="52"/>
      <c r="C1174" s="53" t="s">
        <v>2376</v>
      </c>
      <c r="D1174" s="54"/>
      <c r="E1174" s="55"/>
      <c r="F1174" s="55"/>
      <c r="G1174" s="55"/>
      <c r="H1174" s="33">
        <v>5</v>
      </c>
    </row>
    <row r="1175" spans="1:8" s="33" customFormat="1" x14ac:dyDescent="0.2">
      <c r="A1175" s="52" t="s">
        <v>2377</v>
      </c>
      <c r="B1175" s="52"/>
      <c r="C1175" s="53" t="s">
        <v>2378</v>
      </c>
      <c r="D1175" s="54" t="s">
        <v>73</v>
      </c>
      <c r="E1175" s="55">
        <v>95.63</v>
      </c>
      <c r="F1175" s="55"/>
      <c r="G1175" s="55">
        <v>95.63</v>
      </c>
      <c r="H1175" s="33">
        <v>9</v>
      </c>
    </row>
    <row r="1176" spans="1:8" s="33" customFormat="1" x14ac:dyDescent="0.2">
      <c r="A1176" s="52" t="s">
        <v>2379</v>
      </c>
      <c r="B1176" s="52"/>
      <c r="C1176" s="53" t="s">
        <v>2380</v>
      </c>
      <c r="D1176" s="54" t="s">
        <v>73</v>
      </c>
      <c r="E1176" s="55">
        <v>157.08000000000001</v>
      </c>
      <c r="F1176" s="55"/>
      <c r="G1176" s="55">
        <v>157.08000000000001</v>
      </c>
      <c r="H1176" s="33">
        <v>9</v>
      </c>
    </row>
    <row r="1177" spans="1:8" s="33" customFormat="1" x14ac:dyDescent="0.2">
      <c r="A1177" s="52" t="s">
        <v>2381</v>
      </c>
      <c r="B1177" s="52"/>
      <c r="C1177" s="53" t="s">
        <v>2382</v>
      </c>
      <c r="D1177" s="54" t="s">
        <v>73</v>
      </c>
      <c r="E1177" s="55">
        <v>108.8</v>
      </c>
      <c r="F1177" s="55"/>
      <c r="G1177" s="55">
        <v>108.8</v>
      </c>
      <c r="H1177" s="33">
        <v>9</v>
      </c>
    </row>
    <row r="1178" spans="1:8" s="33" customFormat="1" x14ac:dyDescent="0.2">
      <c r="A1178" s="52" t="s">
        <v>2383</v>
      </c>
      <c r="B1178" s="52"/>
      <c r="C1178" s="53" t="s">
        <v>2384</v>
      </c>
      <c r="D1178" s="54" t="s">
        <v>73</v>
      </c>
      <c r="E1178" s="55">
        <v>124.41</v>
      </c>
      <c r="F1178" s="55"/>
      <c r="G1178" s="55">
        <v>124.41</v>
      </c>
      <c r="H1178" s="33">
        <v>9</v>
      </c>
    </row>
    <row r="1179" spans="1:8" s="33" customFormat="1" x14ac:dyDescent="0.2">
      <c r="A1179" s="52" t="s">
        <v>2385</v>
      </c>
      <c r="B1179" s="52"/>
      <c r="C1179" s="53" t="s">
        <v>2386</v>
      </c>
      <c r="D1179" s="54" t="s">
        <v>73</v>
      </c>
      <c r="E1179" s="55">
        <v>87.76</v>
      </c>
      <c r="F1179" s="55"/>
      <c r="G1179" s="55">
        <v>87.76</v>
      </c>
      <c r="H1179" s="33">
        <v>9</v>
      </c>
    </row>
    <row r="1180" spans="1:8" s="33" customFormat="1" ht="25.5" x14ac:dyDescent="0.2">
      <c r="A1180" s="52" t="s">
        <v>2387</v>
      </c>
      <c r="B1180" s="52"/>
      <c r="C1180" s="53" t="s">
        <v>2388</v>
      </c>
      <c r="D1180" s="54" t="s">
        <v>73</v>
      </c>
      <c r="E1180" s="55">
        <v>291.13</v>
      </c>
      <c r="F1180" s="55"/>
      <c r="G1180" s="55">
        <v>291.13</v>
      </c>
      <c r="H1180" s="33">
        <v>9</v>
      </c>
    </row>
    <row r="1181" spans="1:8" s="33" customFormat="1" ht="25.5" x14ac:dyDescent="0.2">
      <c r="A1181" s="52" t="s">
        <v>2389</v>
      </c>
      <c r="B1181" s="52"/>
      <c r="C1181" s="53" t="s">
        <v>2390</v>
      </c>
      <c r="D1181" s="54" t="s">
        <v>73</v>
      </c>
      <c r="E1181" s="55">
        <v>185.18</v>
      </c>
      <c r="F1181" s="55"/>
      <c r="G1181" s="55">
        <v>185.18</v>
      </c>
      <c r="H1181" s="33">
        <v>9</v>
      </c>
    </row>
    <row r="1182" spans="1:8" s="33" customFormat="1" x14ac:dyDescent="0.2">
      <c r="A1182" s="52" t="s">
        <v>2391</v>
      </c>
      <c r="B1182" s="52"/>
      <c r="C1182" s="53" t="s">
        <v>2392</v>
      </c>
      <c r="D1182" s="54" t="s">
        <v>73</v>
      </c>
      <c r="E1182" s="55">
        <v>280.14</v>
      </c>
      <c r="F1182" s="55"/>
      <c r="G1182" s="55">
        <v>280.14</v>
      </c>
      <c r="H1182" s="33">
        <v>9</v>
      </c>
    </row>
    <row r="1183" spans="1:8" s="33" customFormat="1" x14ac:dyDescent="0.2">
      <c r="A1183" s="52" t="s">
        <v>2393</v>
      </c>
      <c r="B1183" s="52"/>
      <c r="C1183" s="53" t="s">
        <v>2394</v>
      </c>
      <c r="D1183" s="54"/>
      <c r="E1183" s="55"/>
      <c r="F1183" s="55"/>
      <c r="G1183" s="55"/>
      <c r="H1183" s="33">
        <v>5</v>
      </c>
    </row>
    <row r="1184" spans="1:8" s="33" customFormat="1" ht="25.5" x14ac:dyDescent="0.2">
      <c r="A1184" s="52" t="s">
        <v>2395</v>
      </c>
      <c r="B1184" s="52"/>
      <c r="C1184" s="53" t="s">
        <v>2396</v>
      </c>
      <c r="D1184" s="54" t="s">
        <v>73</v>
      </c>
      <c r="E1184" s="55">
        <v>755.97</v>
      </c>
      <c r="F1184" s="55"/>
      <c r="G1184" s="55">
        <v>755.97</v>
      </c>
      <c r="H1184" s="33">
        <v>9</v>
      </c>
    </row>
    <row r="1185" spans="1:8" s="33" customFormat="1" ht="25.5" x14ac:dyDescent="0.2">
      <c r="A1185" s="52" t="s">
        <v>2397</v>
      </c>
      <c r="B1185" s="52"/>
      <c r="C1185" s="53" t="s">
        <v>2398</v>
      </c>
      <c r="D1185" s="54" t="s">
        <v>73</v>
      </c>
      <c r="E1185" s="55">
        <v>388.56</v>
      </c>
      <c r="F1185" s="55"/>
      <c r="G1185" s="55">
        <v>388.56</v>
      </c>
      <c r="H1185" s="33">
        <v>9</v>
      </c>
    </row>
    <row r="1186" spans="1:8" s="33" customFormat="1" x14ac:dyDescent="0.2">
      <c r="A1186" s="52" t="s">
        <v>2399</v>
      </c>
      <c r="B1186" s="52"/>
      <c r="C1186" s="53" t="s">
        <v>2400</v>
      </c>
      <c r="D1186" s="54"/>
      <c r="E1186" s="55"/>
      <c r="F1186" s="55"/>
      <c r="G1186" s="55"/>
      <c r="H1186" s="33">
        <v>5</v>
      </c>
    </row>
    <row r="1187" spans="1:8" s="33" customFormat="1" x14ac:dyDescent="0.2">
      <c r="A1187" s="52" t="s">
        <v>2401</v>
      </c>
      <c r="B1187" s="52"/>
      <c r="C1187" s="53" t="s">
        <v>2402</v>
      </c>
      <c r="D1187" s="54" t="s">
        <v>73</v>
      </c>
      <c r="E1187" s="55">
        <v>330.38</v>
      </c>
      <c r="F1187" s="55">
        <v>108.23</v>
      </c>
      <c r="G1187" s="55">
        <v>438.61</v>
      </c>
      <c r="H1187" s="33">
        <v>9</v>
      </c>
    </row>
    <row r="1188" spans="1:8" s="33" customFormat="1" ht="25.5" x14ac:dyDescent="0.2">
      <c r="A1188" s="52" t="s">
        <v>2403</v>
      </c>
      <c r="B1188" s="52"/>
      <c r="C1188" s="53" t="s">
        <v>2404</v>
      </c>
      <c r="D1188" s="54" t="s">
        <v>73</v>
      </c>
      <c r="E1188" s="55">
        <v>979.42</v>
      </c>
      <c r="F1188" s="55"/>
      <c r="G1188" s="55">
        <v>979.42</v>
      </c>
      <c r="H1188" s="33">
        <v>9</v>
      </c>
    </row>
    <row r="1189" spans="1:8" s="33" customFormat="1" ht="25.5" x14ac:dyDescent="0.2">
      <c r="A1189" s="52" t="s">
        <v>2405</v>
      </c>
      <c r="B1189" s="52"/>
      <c r="C1189" s="53" t="s">
        <v>2406</v>
      </c>
      <c r="D1189" s="54" t="s">
        <v>73</v>
      </c>
      <c r="E1189" s="55">
        <v>1750.76</v>
      </c>
      <c r="F1189" s="55"/>
      <c r="G1189" s="55">
        <v>1750.76</v>
      </c>
      <c r="H1189" s="33">
        <v>9</v>
      </c>
    </row>
    <row r="1190" spans="1:8" s="33" customFormat="1" ht="25.5" x14ac:dyDescent="0.2">
      <c r="A1190" s="52" t="s">
        <v>2407</v>
      </c>
      <c r="B1190" s="52"/>
      <c r="C1190" s="53" t="s">
        <v>2408</v>
      </c>
      <c r="D1190" s="54" t="s">
        <v>73</v>
      </c>
      <c r="E1190" s="55">
        <v>629.48</v>
      </c>
      <c r="F1190" s="55"/>
      <c r="G1190" s="55">
        <v>629.48</v>
      </c>
      <c r="H1190" s="33">
        <v>9</v>
      </c>
    </row>
    <row r="1191" spans="1:8" s="33" customFormat="1" ht="25.5" x14ac:dyDescent="0.2">
      <c r="A1191" s="52" t="s">
        <v>2409</v>
      </c>
      <c r="B1191" s="52"/>
      <c r="C1191" s="53" t="s">
        <v>2410</v>
      </c>
      <c r="D1191" s="54" t="s">
        <v>73</v>
      </c>
      <c r="E1191" s="55">
        <v>1036.71</v>
      </c>
      <c r="F1191" s="55"/>
      <c r="G1191" s="55">
        <v>1036.71</v>
      </c>
      <c r="H1191" s="33">
        <v>9</v>
      </c>
    </row>
    <row r="1192" spans="1:8" s="33" customFormat="1" ht="25.5" x14ac:dyDescent="0.2">
      <c r="A1192" s="52" t="s">
        <v>2411</v>
      </c>
      <c r="B1192" s="52"/>
      <c r="C1192" s="53" t="s">
        <v>2412</v>
      </c>
      <c r="D1192" s="54" t="s">
        <v>73</v>
      </c>
      <c r="E1192" s="55">
        <v>899.73</v>
      </c>
      <c r="F1192" s="55"/>
      <c r="G1192" s="55">
        <v>899.73</v>
      </c>
      <c r="H1192" s="33">
        <v>9</v>
      </c>
    </row>
    <row r="1193" spans="1:8" s="33" customFormat="1" x14ac:dyDescent="0.2">
      <c r="A1193" s="52" t="s">
        <v>2413</v>
      </c>
      <c r="B1193" s="52"/>
      <c r="C1193" s="53" t="s">
        <v>2414</v>
      </c>
      <c r="D1193" s="54"/>
      <c r="E1193" s="55"/>
      <c r="F1193" s="55"/>
      <c r="G1193" s="55"/>
      <c r="H1193" s="33">
        <v>5</v>
      </c>
    </row>
    <row r="1194" spans="1:8" s="33" customFormat="1" x14ac:dyDescent="0.2">
      <c r="A1194" s="52" t="s">
        <v>2415</v>
      </c>
      <c r="B1194" s="52"/>
      <c r="C1194" s="53" t="s">
        <v>2416</v>
      </c>
      <c r="D1194" s="54" t="s">
        <v>73</v>
      </c>
      <c r="E1194" s="55">
        <v>56.79</v>
      </c>
      <c r="F1194" s="55"/>
      <c r="G1194" s="55">
        <v>56.79</v>
      </c>
      <c r="H1194" s="33">
        <v>9</v>
      </c>
    </row>
    <row r="1195" spans="1:8" s="33" customFormat="1" x14ac:dyDescent="0.2">
      <c r="A1195" s="52" t="s">
        <v>2417</v>
      </c>
      <c r="B1195" s="52"/>
      <c r="C1195" s="53" t="s">
        <v>2418</v>
      </c>
      <c r="D1195" s="54" t="s">
        <v>73</v>
      </c>
      <c r="E1195" s="55">
        <v>1.18</v>
      </c>
      <c r="F1195" s="55">
        <v>11.22</v>
      </c>
      <c r="G1195" s="55">
        <v>12.4</v>
      </c>
      <c r="H1195" s="33">
        <v>9</v>
      </c>
    </row>
    <row r="1196" spans="1:8" s="33" customFormat="1" x14ac:dyDescent="0.2">
      <c r="A1196" s="52" t="s">
        <v>2419</v>
      </c>
      <c r="B1196" s="52"/>
      <c r="C1196" s="53" t="s">
        <v>2420</v>
      </c>
      <c r="D1196" s="54" t="s">
        <v>73</v>
      </c>
      <c r="E1196" s="55"/>
      <c r="F1196" s="55">
        <v>5.61</v>
      </c>
      <c r="G1196" s="55">
        <v>5.61</v>
      </c>
      <c r="H1196" s="33">
        <v>9</v>
      </c>
    </row>
    <row r="1197" spans="1:8" s="33" customFormat="1" x14ac:dyDescent="0.2">
      <c r="A1197" s="52" t="s">
        <v>2421</v>
      </c>
      <c r="B1197" s="52"/>
      <c r="C1197" s="53" t="s">
        <v>2422</v>
      </c>
      <c r="D1197" s="54" t="s">
        <v>131</v>
      </c>
      <c r="E1197" s="55">
        <v>19.07</v>
      </c>
      <c r="F1197" s="55"/>
      <c r="G1197" s="55">
        <v>19.07</v>
      </c>
      <c r="H1197" s="33">
        <v>9</v>
      </c>
    </row>
    <row r="1198" spans="1:8" s="33" customFormat="1" x14ac:dyDescent="0.2">
      <c r="A1198" s="52" t="s">
        <v>2423</v>
      </c>
      <c r="B1198" s="52"/>
      <c r="C1198" s="53" t="s">
        <v>2424</v>
      </c>
      <c r="D1198" s="54" t="s">
        <v>21</v>
      </c>
      <c r="E1198" s="55">
        <v>21.15</v>
      </c>
      <c r="F1198" s="55"/>
      <c r="G1198" s="55">
        <v>21.15</v>
      </c>
      <c r="H1198" s="33">
        <v>9</v>
      </c>
    </row>
    <row r="1199" spans="1:8" s="33" customFormat="1" x14ac:dyDescent="0.2">
      <c r="A1199" s="52" t="s">
        <v>2425</v>
      </c>
      <c r="B1199" s="52"/>
      <c r="C1199" s="53" t="s">
        <v>2426</v>
      </c>
      <c r="D1199" s="54"/>
      <c r="E1199" s="55"/>
      <c r="F1199" s="55"/>
      <c r="G1199" s="55"/>
      <c r="H1199" s="33">
        <v>2</v>
      </c>
    </row>
    <row r="1200" spans="1:8" s="33" customFormat="1" x14ac:dyDescent="0.2">
      <c r="A1200" s="52" t="s">
        <v>2427</v>
      </c>
      <c r="B1200" s="52"/>
      <c r="C1200" s="53" t="s">
        <v>2428</v>
      </c>
      <c r="D1200" s="54"/>
      <c r="E1200" s="55"/>
      <c r="F1200" s="55"/>
      <c r="G1200" s="55"/>
      <c r="H1200" s="33">
        <v>5</v>
      </c>
    </row>
    <row r="1201" spans="1:8" s="33" customFormat="1" x14ac:dyDescent="0.2">
      <c r="A1201" s="52" t="s">
        <v>2429</v>
      </c>
      <c r="B1201" s="52"/>
      <c r="C1201" s="53" t="s">
        <v>2430</v>
      </c>
      <c r="D1201" s="54" t="s">
        <v>73</v>
      </c>
      <c r="E1201" s="55">
        <v>949.65</v>
      </c>
      <c r="F1201" s="55">
        <v>48.99</v>
      </c>
      <c r="G1201" s="55">
        <v>998.64</v>
      </c>
      <c r="H1201" s="33">
        <v>9</v>
      </c>
    </row>
    <row r="1202" spans="1:8" s="33" customFormat="1" x14ac:dyDescent="0.2">
      <c r="A1202" s="52" t="s">
        <v>2431</v>
      </c>
      <c r="B1202" s="52"/>
      <c r="C1202" s="53" t="s">
        <v>2432</v>
      </c>
      <c r="D1202" s="54" t="s">
        <v>73</v>
      </c>
      <c r="E1202" s="55">
        <v>811.09</v>
      </c>
      <c r="F1202" s="55">
        <v>48.99</v>
      </c>
      <c r="G1202" s="55">
        <v>860.08</v>
      </c>
      <c r="H1202" s="33">
        <v>9</v>
      </c>
    </row>
    <row r="1203" spans="1:8" s="33" customFormat="1" x14ac:dyDescent="0.2">
      <c r="A1203" s="52" t="s">
        <v>2433</v>
      </c>
      <c r="B1203" s="52"/>
      <c r="C1203" s="53" t="s">
        <v>2434</v>
      </c>
      <c r="D1203" s="54"/>
      <c r="E1203" s="55"/>
      <c r="F1203" s="55"/>
      <c r="G1203" s="55"/>
      <c r="H1203" s="33">
        <v>5</v>
      </c>
    </row>
    <row r="1204" spans="1:8" s="33" customFormat="1" ht="25.5" x14ac:dyDescent="0.2">
      <c r="A1204" s="52" t="s">
        <v>2435</v>
      </c>
      <c r="B1204" s="52"/>
      <c r="C1204" s="53" t="s">
        <v>2436</v>
      </c>
      <c r="D1204" s="54" t="s">
        <v>73</v>
      </c>
      <c r="E1204" s="55">
        <v>666.59</v>
      </c>
      <c r="F1204" s="55">
        <v>51.61</v>
      </c>
      <c r="G1204" s="55">
        <v>718.2</v>
      </c>
      <c r="H1204" s="33">
        <v>9</v>
      </c>
    </row>
    <row r="1205" spans="1:8" s="33" customFormat="1" x14ac:dyDescent="0.2">
      <c r="A1205" s="52" t="s">
        <v>2437</v>
      </c>
      <c r="B1205" s="52"/>
      <c r="C1205" s="53" t="s">
        <v>2438</v>
      </c>
      <c r="D1205" s="54" t="s">
        <v>21</v>
      </c>
      <c r="E1205" s="55">
        <v>1145.6199999999999</v>
      </c>
      <c r="F1205" s="55">
        <v>104.73</v>
      </c>
      <c r="G1205" s="55">
        <v>1250.3499999999999</v>
      </c>
      <c r="H1205" s="33">
        <v>9</v>
      </c>
    </row>
    <row r="1206" spans="1:8" s="33" customFormat="1" x14ac:dyDescent="0.2">
      <c r="A1206" s="52" t="s">
        <v>2439</v>
      </c>
      <c r="B1206" s="52"/>
      <c r="C1206" s="53" t="s">
        <v>2440</v>
      </c>
      <c r="D1206" s="54" t="s">
        <v>21</v>
      </c>
      <c r="E1206" s="55">
        <v>1234.3</v>
      </c>
      <c r="F1206" s="55">
        <v>104.73</v>
      </c>
      <c r="G1206" s="55">
        <v>1339.03</v>
      </c>
      <c r="H1206" s="33">
        <v>9</v>
      </c>
    </row>
    <row r="1207" spans="1:8" s="33" customFormat="1" x14ac:dyDescent="0.2">
      <c r="A1207" s="52" t="s">
        <v>2441</v>
      </c>
      <c r="B1207" s="52"/>
      <c r="C1207" s="53" t="s">
        <v>2442</v>
      </c>
      <c r="D1207" s="54" t="s">
        <v>21</v>
      </c>
      <c r="E1207" s="55">
        <v>1309.1199999999999</v>
      </c>
      <c r="F1207" s="55">
        <v>104.73</v>
      </c>
      <c r="G1207" s="55">
        <v>1413.85</v>
      </c>
      <c r="H1207" s="33">
        <v>9</v>
      </c>
    </row>
    <row r="1208" spans="1:8" s="33" customFormat="1" x14ac:dyDescent="0.2">
      <c r="A1208" s="52" t="s">
        <v>2443</v>
      </c>
      <c r="B1208" s="52"/>
      <c r="C1208" s="53" t="s">
        <v>2444</v>
      </c>
      <c r="D1208" s="54" t="s">
        <v>21</v>
      </c>
      <c r="E1208" s="55">
        <v>1938.39</v>
      </c>
      <c r="F1208" s="55">
        <v>130.91</v>
      </c>
      <c r="G1208" s="55">
        <v>2069.3000000000002</v>
      </c>
      <c r="H1208" s="33">
        <v>9</v>
      </c>
    </row>
    <row r="1209" spans="1:8" s="33" customFormat="1" x14ac:dyDescent="0.2">
      <c r="A1209" s="52" t="s">
        <v>2445</v>
      </c>
      <c r="B1209" s="52"/>
      <c r="C1209" s="53" t="s">
        <v>2446</v>
      </c>
      <c r="D1209" s="54"/>
      <c r="E1209" s="55"/>
      <c r="F1209" s="55"/>
      <c r="G1209" s="55"/>
      <c r="H1209" s="33">
        <v>5</v>
      </c>
    </row>
    <row r="1210" spans="1:8" s="33" customFormat="1" ht="25.5" x14ac:dyDescent="0.2">
      <c r="A1210" s="52" t="s">
        <v>2447</v>
      </c>
      <c r="B1210" s="52"/>
      <c r="C1210" s="53" t="s">
        <v>2448</v>
      </c>
      <c r="D1210" s="54" t="s">
        <v>21</v>
      </c>
      <c r="E1210" s="55">
        <v>1237.24</v>
      </c>
      <c r="F1210" s="55">
        <v>52.36</v>
      </c>
      <c r="G1210" s="55">
        <v>1289.5999999999999</v>
      </c>
      <c r="H1210" s="33">
        <v>9</v>
      </c>
    </row>
    <row r="1211" spans="1:8" s="33" customFormat="1" ht="25.5" x14ac:dyDescent="0.2">
      <c r="A1211" s="52" t="s">
        <v>2449</v>
      </c>
      <c r="B1211" s="52"/>
      <c r="C1211" s="53" t="s">
        <v>2450</v>
      </c>
      <c r="D1211" s="54" t="s">
        <v>21</v>
      </c>
      <c r="E1211" s="55">
        <v>1083.18</v>
      </c>
      <c r="F1211" s="55">
        <v>52.36</v>
      </c>
      <c r="G1211" s="55">
        <v>1135.54</v>
      </c>
      <c r="H1211" s="33">
        <v>9</v>
      </c>
    </row>
    <row r="1212" spans="1:8" s="33" customFormat="1" ht="25.5" x14ac:dyDescent="0.2">
      <c r="A1212" s="52" t="s">
        <v>2451</v>
      </c>
      <c r="B1212" s="52"/>
      <c r="C1212" s="53" t="s">
        <v>2452</v>
      </c>
      <c r="D1212" s="54" t="s">
        <v>21</v>
      </c>
      <c r="E1212" s="55">
        <v>1262.32</v>
      </c>
      <c r="F1212" s="55">
        <v>104.73</v>
      </c>
      <c r="G1212" s="55">
        <v>1367.05</v>
      </c>
      <c r="H1212" s="33">
        <v>9</v>
      </c>
    </row>
    <row r="1213" spans="1:8" s="33" customFormat="1" ht="25.5" x14ac:dyDescent="0.2">
      <c r="A1213" s="52" t="s">
        <v>2453</v>
      </c>
      <c r="B1213" s="52"/>
      <c r="C1213" s="53" t="s">
        <v>2454</v>
      </c>
      <c r="D1213" s="54" t="s">
        <v>21</v>
      </c>
      <c r="E1213" s="55">
        <v>1363.31</v>
      </c>
      <c r="F1213" s="55">
        <v>104.73</v>
      </c>
      <c r="G1213" s="55">
        <v>1468.04</v>
      </c>
      <c r="H1213" s="33">
        <v>9</v>
      </c>
    </row>
    <row r="1214" spans="1:8" s="33" customFormat="1" ht="25.5" x14ac:dyDescent="0.2">
      <c r="A1214" s="52" t="s">
        <v>2455</v>
      </c>
      <c r="B1214" s="52"/>
      <c r="C1214" s="53" t="s">
        <v>2456</v>
      </c>
      <c r="D1214" s="54" t="s">
        <v>21</v>
      </c>
      <c r="E1214" s="55">
        <v>1379.19</v>
      </c>
      <c r="F1214" s="55">
        <v>104.73</v>
      </c>
      <c r="G1214" s="55">
        <v>1483.92</v>
      </c>
      <c r="H1214" s="33">
        <v>9</v>
      </c>
    </row>
    <row r="1215" spans="1:8" s="33" customFormat="1" ht="25.5" x14ac:dyDescent="0.2">
      <c r="A1215" s="52" t="s">
        <v>2457</v>
      </c>
      <c r="B1215" s="52"/>
      <c r="C1215" s="53" t="s">
        <v>2458</v>
      </c>
      <c r="D1215" s="54" t="s">
        <v>21</v>
      </c>
      <c r="E1215" s="55">
        <v>2182.77</v>
      </c>
      <c r="F1215" s="55">
        <v>130.91</v>
      </c>
      <c r="G1215" s="55">
        <v>2313.6799999999998</v>
      </c>
      <c r="H1215" s="33">
        <v>9</v>
      </c>
    </row>
    <row r="1216" spans="1:8" s="33" customFormat="1" ht="25.5" x14ac:dyDescent="0.2">
      <c r="A1216" s="52" t="s">
        <v>2459</v>
      </c>
      <c r="B1216" s="52"/>
      <c r="C1216" s="53" t="s">
        <v>2460</v>
      </c>
      <c r="D1216" s="54" t="s">
        <v>21</v>
      </c>
      <c r="E1216" s="55">
        <v>2370.0300000000002</v>
      </c>
      <c r="F1216" s="55">
        <v>130.91</v>
      </c>
      <c r="G1216" s="55">
        <v>2500.94</v>
      </c>
      <c r="H1216" s="33">
        <v>9</v>
      </c>
    </row>
    <row r="1217" spans="1:8" s="33" customFormat="1" ht="25.5" x14ac:dyDescent="0.2">
      <c r="A1217" s="52" t="s">
        <v>2461</v>
      </c>
      <c r="B1217" s="52"/>
      <c r="C1217" s="53" t="s">
        <v>2462</v>
      </c>
      <c r="D1217" s="54" t="s">
        <v>21</v>
      </c>
      <c r="E1217" s="55">
        <v>4310.92</v>
      </c>
      <c r="F1217" s="55">
        <v>149.62</v>
      </c>
      <c r="G1217" s="55">
        <v>4460.54</v>
      </c>
      <c r="H1217" s="33">
        <v>9</v>
      </c>
    </row>
    <row r="1218" spans="1:8" s="33" customFormat="1" ht="25.5" x14ac:dyDescent="0.2">
      <c r="A1218" s="52" t="s">
        <v>2463</v>
      </c>
      <c r="B1218" s="52"/>
      <c r="C1218" s="53" t="s">
        <v>2464</v>
      </c>
      <c r="D1218" s="54" t="s">
        <v>21</v>
      </c>
      <c r="E1218" s="55">
        <v>1019.82</v>
      </c>
      <c r="F1218" s="55">
        <v>13.09</v>
      </c>
      <c r="G1218" s="55">
        <v>1032.9100000000001</v>
      </c>
      <c r="H1218" s="33">
        <v>9</v>
      </c>
    </row>
    <row r="1219" spans="1:8" s="33" customFormat="1" ht="25.5" x14ac:dyDescent="0.2">
      <c r="A1219" s="52" t="s">
        <v>2465</v>
      </c>
      <c r="B1219" s="52"/>
      <c r="C1219" s="53" t="s">
        <v>2466</v>
      </c>
      <c r="D1219" s="54" t="s">
        <v>21</v>
      </c>
      <c r="E1219" s="55">
        <v>2100.08</v>
      </c>
      <c r="F1219" s="55">
        <v>100.98</v>
      </c>
      <c r="G1219" s="55">
        <v>2201.06</v>
      </c>
      <c r="H1219" s="33">
        <v>9</v>
      </c>
    </row>
    <row r="1220" spans="1:8" s="33" customFormat="1" ht="25.5" x14ac:dyDescent="0.2">
      <c r="A1220" s="52" t="s">
        <v>2467</v>
      </c>
      <c r="B1220" s="52"/>
      <c r="C1220" s="53" t="s">
        <v>2468</v>
      </c>
      <c r="D1220" s="54" t="s">
        <v>21</v>
      </c>
      <c r="E1220" s="55">
        <v>2179.39</v>
      </c>
      <c r="F1220" s="55">
        <v>97.24</v>
      </c>
      <c r="G1220" s="55">
        <v>2276.63</v>
      </c>
      <c r="H1220" s="33">
        <v>9</v>
      </c>
    </row>
    <row r="1221" spans="1:8" s="33" customFormat="1" ht="25.5" x14ac:dyDescent="0.2">
      <c r="A1221" s="52" t="s">
        <v>2469</v>
      </c>
      <c r="B1221" s="52"/>
      <c r="C1221" s="53" t="s">
        <v>2470</v>
      </c>
      <c r="D1221" s="54" t="s">
        <v>21</v>
      </c>
      <c r="E1221" s="55">
        <v>2328.7800000000002</v>
      </c>
      <c r="F1221" s="55">
        <v>97.24</v>
      </c>
      <c r="G1221" s="55">
        <v>2426.02</v>
      </c>
      <c r="H1221" s="33">
        <v>9</v>
      </c>
    </row>
    <row r="1222" spans="1:8" s="33" customFormat="1" ht="25.5" x14ac:dyDescent="0.2">
      <c r="A1222" s="52" t="s">
        <v>2471</v>
      </c>
      <c r="B1222" s="52"/>
      <c r="C1222" s="53" t="s">
        <v>2472</v>
      </c>
      <c r="D1222" s="54" t="s">
        <v>21</v>
      </c>
      <c r="E1222" s="55">
        <v>2344.66</v>
      </c>
      <c r="F1222" s="55">
        <v>97.24</v>
      </c>
      <c r="G1222" s="55">
        <v>2441.9</v>
      </c>
      <c r="H1222" s="33">
        <v>9</v>
      </c>
    </row>
    <row r="1223" spans="1:8" s="33" customFormat="1" ht="25.5" x14ac:dyDescent="0.2">
      <c r="A1223" s="52" t="s">
        <v>2473</v>
      </c>
      <c r="B1223" s="52"/>
      <c r="C1223" s="53" t="s">
        <v>2474</v>
      </c>
      <c r="D1223" s="54" t="s">
        <v>21</v>
      </c>
      <c r="E1223" s="55">
        <v>3154.73</v>
      </c>
      <c r="F1223" s="55">
        <v>127.16</v>
      </c>
      <c r="G1223" s="55">
        <v>3281.89</v>
      </c>
      <c r="H1223" s="33">
        <v>9</v>
      </c>
    </row>
    <row r="1224" spans="1:8" s="33" customFormat="1" x14ac:dyDescent="0.2">
      <c r="A1224" s="52" t="s">
        <v>2475</v>
      </c>
      <c r="B1224" s="52"/>
      <c r="C1224" s="53" t="s">
        <v>2476</v>
      </c>
      <c r="D1224" s="54"/>
      <c r="E1224" s="55"/>
      <c r="F1224" s="55"/>
      <c r="G1224" s="55"/>
      <c r="H1224" s="33">
        <v>5</v>
      </c>
    </row>
    <row r="1225" spans="1:8" s="33" customFormat="1" x14ac:dyDescent="0.2">
      <c r="A1225" s="52" t="s">
        <v>2477</v>
      </c>
      <c r="B1225" s="52"/>
      <c r="C1225" s="53" t="s">
        <v>2478</v>
      </c>
      <c r="D1225" s="54" t="s">
        <v>73</v>
      </c>
      <c r="E1225" s="55">
        <v>103.58</v>
      </c>
      <c r="F1225" s="55">
        <v>37.4</v>
      </c>
      <c r="G1225" s="55">
        <v>140.97999999999999</v>
      </c>
      <c r="H1225" s="33">
        <v>9</v>
      </c>
    </row>
    <row r="1226" spans="1:8" s="33" customFormat="1" ht="25.5" x14ac:dyDescent="0.2">
      <c r="A1226" s="52" t="s">
        <v>2479</v>
      </c>
      <c r="B1226" s="52"/>
      <c r="C1226" s="53" t="s">
        <v>2480</v>
      </c>
      <c r="D1226" s="54" t="s">
        <v>131</v>
      </c>
      <c r="E1226" s="55">
        <v>8.19</v>
      </c>
      <c r="F1226" s="55">
        <v>7.48</v>
      </c>
      <c r="G1226" s="55">
        <v>15.67</v>
      </c>
      <c r="H1226" s="33">
        <v>9</v>
      </c>
    </row>
    <row r="1227" spans="1:8" s="33" customFormat="1" ht="25.5" x14ac:dyDescent="0.2">
      <c r="A1227" s="52" t="s">
        <v>2481</v>
      </c>
      <c r="B1227" s="52"/>
      <c r="C1227" s="53" t="s">
        <v>2482</v>
      </c>
      <c r="D1227" s="54" t="s">
        <v>131</v>
      </c>
      <c r="E1227" s="55">
        <v>98.4</v>
      </c>
      <c r="F1227" s="55">
        <v>74.8</v>
      </c>
      <c r="G1227" s="55">
        <v>173.2</v>
      </c>
      <c r="H1227" s="33">
        <v>9</v>
      </c>
    </row>
    <row r="1228" spans="1:8" s="33" customFormat="1" ht="25.5" x14ac:dyDescent="0.2">
      <c r="A1228" s="52" t="s">
        <v>2483</v>
      </c>
      <c r="B1228" s="52"/>
      <c r="C1228" s="53" t="s">
        <v>2484</v>
      </c>
      <c r="D1228" s="54" t="s">
        <v>73</v>
      </c>
      <c r="E1228" s="55">
        <v>2054.3200000000002</v>
      </c>
      <c r="F1228" s="55"/>
      <c r="G1228" s="55">
        <v>2054.3200000000002</v>
      </c>
      <c r="H1228" s="33">
        <v>9</v>
      </c>
    </row>
    <row r="1229" spans="1:8" s="33" customFormat="1" ht="25.5" x14ac:dyDescent="0.2">
      <c r="A1229" s="52" t="s">
        <v>2485</v>
      </c>
      <c r="B1229" s="52"/>
      <c r="C1229" s="53" t="s">
        <v>2486</v>
      </c>
      <c r="D1229" s="54" t="s">
        <v>73</v>
      </c>
      <c r="E1229" s="55">
        <v>773.59</v>
      </c>
      <c r="F1229" s="55"/>
      <c r="G1229" s="55">
        <v>773.59</v>
      </c>
      <c r="H1229" s="33">
        <v>9</v>
      </c>
    </row>
    <row r="1230" spans="1:8" s="33" customFormat="1" ht="25.5" x14ac:dyDescent="0.2">
      <c r="A1230" s="52" t="s">
        <v>2487</v>
      </c>
      <c r="B1230" s="52"/>
      <c r="C1230" s="53" t="s">
        <v>2488</v>
      </c>
      <c r="D1230" s="54" t="s">
        <v>73</v>
      </c>
      <c r="E1230" s="55">
        <v>609.75</v>
      </c>
      <c r="F1230" s="55">
        <v>14.96</v>
      </c>
      <c r="G1230" s="55">
        <v>624.71</v>
      </c>
      <c r="H1230" s="33">
        <v>9</v>
      </c>
    </row>
    <row r="1231" spans="1:8" s="33" customFormat="1" ht="25.5" x14ac:dyDescent="0.2">
      <c r="A1231" s="52" t="s">
        <v>2489</v>
      </c>
      <c r="B1231" s="52"/>
      <c r="C1231" s="53" t="s">
        <v>2490</v>
      </c>
      <c r="D1231" s="54" t="s">
        <v>73</v>
      </c>
      <c r="E1231" s="55">
        <v>1593.72</v>
      </c>
      <c r="F1231" s="55"/>
      <c r="G1231" s="55">
        <v>1593.72</v>
      </c>
      <c r="H1231" s="33">
        <v>9</v>
      </c>
    </row>
    <row r="1232" spans="1:8" s="33" customFormat="1" x14ac:dyDescent="0.2">
      <c r="A1232" s="52" t="s">
        <v>2491</v>
      </c>
      <c r="B1232" s="52"/>
      <c r="C1232" s="53" t="s">
        <v>2492</v>
      </c>
      <c r="D1232" s="54" t="s">
        <v>73</v>
      </c>
      <c r="E1232" s="55">
        <v>197.16</v>
      </c>
      <c r="F1232" s="55">
        <v>37.4</v>
      </c>
      <c r="G1232" s="55">
        <v>234.56</v>
      </c>
      <c r="H1232" s="33">
        <v>9</v>
      </c>
    </row>
    <row r="1233" spans="1:8" s="33" customFormat="1" ht="25.5" x14ac:dyDescent="0.2">
      <c r="A1233" s="52" t="s">
        <v>2493</v>
      </c>
      <c r="B1233" s="52"/>
      <c r="C1233" s="53" t="s">
        <v>2494</v>
      </c>
      <c r="D1233" s="54" t="s">
        <v>334</v>
      </c>
      <c r="E1233" s="55">
        <v>1034.1500000000001</v>
      </c>
      <c r="F1233" s="55">
        <v>160.82</v>
      </c>
      <c r="G1233" s="55">
        <v>1194.97</v>
      </c>
      <c r="H1233" s="33">
        <v>9</v>
      </c>
    </row>
    <row r="1234" spans="1:8" s="33" customFormat="1" x14ac:dyDescent="0.2">
      <c r="A1234" s="52" t="s">
        <v>2495</v>
      </c>
      <c r="B1234" s="52"/>
      <c r="C1234" s="53" t="s">
        <v>2496</v>
      </c>
      <c r="D1234" s="54" t="s">
        <v>73</v>
      </c>
      <c r="E1234" s="55">
        <v>239.57</v>
      </c>
      <c r="F1234" s="55">
        <v>7.33</v>
      </c>
      <c r="G1234" s="55">
        <v>246.9</v>
      </c>
      <c r="H1234" s="33">
        <v>9</v>
      </c>
    </row>
    <row r="1235" spans="1:8" s="33" customFormat="1" ht="25.5" x14ac:dyDescent="0.2">
      <c r="A1235" s="52" t="s">
        <v>2497</v>
      </c>
      <c r="B1235" s="52"/>
      <c r="C1235" s="53" t="s">
        <v>2498</v>
      </c>
      <c r="D1235" s="54" t="s">
        <v>73</v>
      </c>
      <c r="E1235" s="55">
        <v>2014.41</v>
      </c>
      <c r="F1235" s="55"/>
      <c r="G1235" s="55">
        <v>2014.41</v>
      </c>
      <c r="H1235" s="33">
        <v>9</v>
      </c>
    </row>
    <row r="1236" spans="1:8" s="33" customFormat="1" ht="25.5" x14ac:dyDescent="0.2">
      <c r="A1236" s="52" t="s">
        <v>2499</v>
      </c>
      <c r="B1236" s="52"/>
      <c r="C1236" s="53" t="s">
        <v>2500</v>
      </c>
      <c r="D1236" s="54" t="s">
        <v>73</v>
      </c>
      <c r="E1236" s="55">
        <v>1728.58</v>
      </c>
      <c r="F1236" s="55"/>
      <c r="G1236" s="55">
        <v>1728.58</v>
      </c>
      <c r="H1236" s="33">
        <v>9</v>
      </c>
    </row>
    <row r="1237" spans="1:8" s="33" customFormat="1" x14ac:dyDescent="0.2">
      <c r="A1237" s="52" t="s">
        <v>2501</v>
      </c>
      <c r="B1237" s="52"/>
      <c r="C1237" s="53" t="s">
        <v>2502</v>
      </c>
      <c r="D1237" s="54" t="s">
        <v>73</v>
      </c>
      <c r="E1237" s="55">
        <v>665.23</v>
      </c>
      <c r="F1237" s="55">
        <v>30.8</v>
      </c>
      <c r="G1237" s="55">
        <v>696.03</v>
      </c>
      <c r="H1237" s="33">
        <v>9</v>
      </c>
    </row>
    <row r="1238" spans="1:8" s="33" customFormat="1" ht="25.5" x14ac:dyDescent="0.2">
      <c r="A1238" s="52" t="s">
        <v>2503</v>
      </c>
      <c r="B1238" s="52"/>
      <c r="C1238" s="53" t="s">
        <v>2504</v>
      </c>
      <c r="D1238" s="54" t="s">
        <v>73</v>
      </c>
      <c r="E1238" s="55">
        <v>715.86</v>
      </c>
      <c r="F1238" s="55">
        <v>149.6</v>
      </c>
      <c r="G1238" s="55">
        <v>865.46</v>
      </c>
      <c r="H1238" s="33">
        <v>9</v>
      </c>
    </row>
    <row r="1239" spans="1:8" s="33" customFormat="1" x14ac:dyDescent="0.2">
      <c r="A1239" s="52" t="s">
        <v>2505</v>
      </c>
      <c r="B1239" s="52"/>
      <c r="C1239" s="53" t="s">
        <v>2506</v>
      </c>
      <c r="D1239" s="54" t="s">
        <v>73</v>
      </c>
      <c r="E1239" s="55">
        <v>454.46</v>
      </c>
      <c r="F1239" s="55">
        <v>74.790000000000006</v>
      </c>
      <c r="G1239" s="55">
        <v>529.25</v>
      </c>
      <c r="H1239" s="33">
        <v>9</v>
      </c>
    </row>
    <row r="1240" spans="1:8" s="33" customFormat="1" ht="25.5" x14ac:dyDescent="0.2">
      <c r="A1240" s="52" t="s">
        <v>2507</v>
      </c>
      <c r="B1240" s="52"/>
      <c r="C1240" s="53" t="s">
        <v>2508</v>
      </c>
      <c r="D1240" s="54" t="s">
        <v>131</v>
      </c>
      <c r="E1240" s="55">
        <v>187.71</v>
      </c>
      <c r="F1240" s="55">
        <v>7.48</v>
      </c>
      <c r="G1240" s="55">
        <v>195.19</v>
      </c>
      <c r="H1240" s="33">
        <v>9</v>
      </c>
    </row>
    <row r="1241" spans="1:8" s="33" customFormat="1" x14ac:dyDescent="0.2">
      <c r="A1241" s="52" t="s">
        <v>2509</v>
      </c>
      <c r="B1241" s="52"/>
      <c r="C1241" s="53" t="s">
        <v>2510</v>
      </c>
      <c r="D1241" s="54"/>
      <c r="E1241" s="55"/>
      <c r="F1241" s="55"/>
      <c r="G1241" s="55"/>
      <c r="H1241" s="33">
        <v>5</v>
      </c>
    </row>
    <row r="1242" spans="1:8" s="33" customFormat="1" ht="25.5" x14ac:dyDescent="0.2">
      <c r="A1242" s="52" t="s">
        <v>2511</v>
      </c>
      <c r="B1242" s="52"/>
      <c r="C1242" s="53" t="s">
        <v>2512</v>
      </c>
      <c r="D1242" s="54" t="s">
        <v>73</v>
      </c>
      <c r="E1242" s="55">
        <v>246.58</v>
      </c>
      <c r="F1242" s="55">
        <v>51.61</v>
      </c>
      <c r="G1242" s="55">
        <v>298.19</v>
      </c>
      <c r="H1242" s="33">
        <v>9</v>
      </c>
    </row>
    <row r="1243" spans="1:8" s="33" customFormat="1" x14ac:dyDescent="0.2">
      <c r="A1243" s="52" t="s">
        <v>2513</v>
      </c>
      <c r="B1243" s="52"/>
      <c r="C1243" s="53" t="s">
        <v>2514</v>
      </c>
      <c r="D1243" s="54" t="s">
        <v>21</v>
      </c>
      <c r="E1243" s="55">
        <v>513.42999999999995</v>
      </c>
      <c r="F1243" s="55">
        <v>104.73</v>
      </c>
      <c r="G1243" s="55">
        <v>618.16</v>
      </c>
      <c r="H1243" s="33">
        <v>9</v>
      </c>
    </row>
    <row r="1244" spans="1:8" s="33" customFormat="1" x14ac:dyDescent="0.2">
      <c r="A1244" s="52" t="s">
        <v>2515</v>
      </c>
      <c r="B1244" s="52"/>
      <c r="C1244" s="53" t="s">
        <v>2516</v>
      </c>
      <c r="D1244" s="54" t="s">
        <v>21</v>
      </c>
      <c r="E1244" s="55">
        <v>493.26</v>
      </c>
      <c r="F1244" s="55">
        <v>104.73</v>
      </c>
      <c r="G1244" s="55">
        <v>597.99</v>
      </c>
      <c r="H1244" s="33">
        <v>9</v>
      </c>
    </row>
    <row r="1245" spans="1:8" s="33" customFormat="1" x14ac:dyDescent="0.2">
      <c r="A1245" s="52" t="s">
        <v>2517</v>
      </c>
      <c r="B1245" s="52"/>
      <c r="C1245" s="53" t="s">
        <v>2518</v>
      </c>
      <c r="D1245" s="54" t="s">
        <v>21</v>
      </c>
      <c r="E1245" s="55">
        <v>506.56</v>
      </c>
      <c r="F1245" s="55">
        <v>104.73</v>
      </c>
      <c r="G1245" s="55">
        <v>611.29</v>
      </c>
      <c r="H1245" s="33">
        <v>9</v>
      </c>
    </row>
    <row r="1246" spans="1:8" s="33" customFormat="1" x14ac:dyDescent="0.2">
      <c r="A1246" s="52" t="s">
        <v>2519</v>
      </c>
      <c r="B1246" s="52"/>
      <c r="C1246" s="53" t="s">
        <v>2520</v>
      </c>
      <c r="D1246" s="54" t="s">
        <v>21</v>
      </c>
      <c r="E1246" s="55">
        <v>534.02</v>
      </c>
      <c r="F1246" s="55">
        <v>104.73</v>
      </c>
      <c r="G1246" s="55">
        <v>638.75</v>
      </c>
      <c r="H1246" s="33">
        <v>9</v>
      </c>
    </row>
    <row r="1247" spans="1:8" s="33" customFormat="1" x14ac:dyDescent="0.2">
      <c r="A1247" s="52" t="s">
        <v>2521</v>
      </c>
      <c r="B1247" s="52"/>
      <c r="C1247" s="53" t="s">
        <v>2522</v>
      </c>
      <c r="D1247" s="54" t="s">
        <v>21</v>
      </c>
      <c r="E1247" s="55">
        <v>641.5</v>
      </c>
      <c r="F1247" s="55">
        <v>104.73</v>
      </c>
      <c r="G1247" s="55">
        <v>746.23</v>
      </c>
      <c r="H1247" s="33">
        <v>9</v>
      </c>
    </row>
    <row r="1248" spans="1:8" s="33" customFormat="1" x14ac:dyDescent="0.2">
      <c r="A1248" s="52" t="s">
        <v>2523</v>
      </c>
      <c r="B1248" s="52"/>
      <c r="C1248" s="53" t="s">
        <v>2524</v>
      </c>
      <c r="D1248" s="54" t="s">
        <v>21</v>
      </c>
      <c r="E1248" s="55">
        <v>797.45</v>
      </c>
      <c r="F1248" s="55">
        <v>130.91</v>
      </c>
      <c r="G1248" s="55">
        <v>928.36</v>
      </c>
      <c r="H1248" s="33">
        <v>9</v>
      </c>
    </row>
    <row r="1249" spans="1:8" s="33" customFormat="1" x14ac:dyDescent="0.2">
      <c r="A1249" s="52" t="s">
        <v>2525</v>
      </c>
      <c r="B1249" s="52"/>
      <c r="C1249" s="53" t="s">
        <v>2526</v>
      </c>
      <c r="D1249" s="54" t="s">
        <v>21</v>
      </c>
      <c r="E1249" s="55">
        <v>886.33</v>
      </c>
      <c r="F1249" s="55">
        <v>151.47</v>
      </c>
      <c r="G1249" s="55">
        <v>1037.8</v>
      </c>
      <c r="H1249" s="33">
        <v>9</v>
      </c>
    </row>
    <row r="1250" spans="1:8" s="33" customFormat="1" ht="25.5" x14ac:dyDescent="0.2">
      <c r="A1250" s="52" t="s">
        <v>2527</v>
      </c>
      <c r="B1250" s="52"/>
      <c r="C1250" s="53" t="s">
        <v>2528</v>
      </c>
      <c r="D1250" s="54" t="s">
        <v>21</v>
      </c>
      <c r="E1250" s="55">
        <v>315.68</v>
      </c>
      <c r="F1250" s="55">
        <v>52.36</v>
      </c>
      <c r="G1250" s="55">
        <v>368.04</v>
      </c>
      <c r="H1250" s="33">
        <v>9</v>
      </c>
    </row>
    <row r="1251" spans="1:8" s="33" customFormat="1" ht="25.5" x14ac:dyDescent="0.2">
      <c r="A1251" s="52" t="s">
        <v>2529</v>
      </c>
      <c r="B1251" s="52"/>
      <c r="C1251" s="53" t="s">
        <v>2530</v>
      </c>
      <c r="D1251" s="54" t="s">
        <v>21</v>
      </c>
      <c r="E1251" s="55">
        <v>308.81</v>
      </c>
      <c r="F1251" s="55">
        <v>52.36</v>
      </c>
      <c r="G1251" s="55">
        <v>361.17</v>
      </c>
      <c r="H1251" s="33">
        <v>9</v>
      </c>
    </row>
    <row r="1252" spans="1:8" s="33" customFormat="1" ht="25.5" x14ac:dyDescent="0.2">
      <c r="A1252" s="52" t="s">
        <v>2531</v>
      </c>
      <c r="B1252" s="52"/>
      <c r="C1252" s="53" t="s">
        <v>2532</v>
      </c>
      <c r="D1252" s="54" t="s">
        <v>21</v>
      </c>
      <c r="E1252" s="55">
        <v>336.27</v>
      </c>
      <c r="F1252" s="55">
        <v>52.36</v>
      </c>
      <c r="G1252" s="55">
        <v>388.63</v>
      </c>
      <c r="H1252" s="33">
        <v>9</v>
      </c>
    </row>
    <row r="1253" spans="1:8" s="33" customFormat="1" x14ac:dyDescent="0.2">
      <c r="A1253" s="52" t="s">
        <v>2533</v>
      </c>
      <c r="B1253" s="52"/>
      <c r="C1253" s="53" t="s">
        <v>2534</v>
      </c>
      <c r="D1253" s="54" t="s">
        <v>21</v>
      </c>
      <c r="E1253" s="55">
        <v>995.1</v>
      </c>
      <c r="F1253" s="55">
        <v>52.36</v>
      </c>
      <c r="G1253" s="55">
        <v>1047.46</v>
      </c>
      <c r="H1253" s="33">
        <v>9</v>
      </c>
    </row>
    <row r="1254" spans="1:8" s="33" customFormat="1" x14ac:dyDescent="0.2">
      <c r="A1254" s="52" t="s">
        <v>2535</v>
      </c>
      <c r="B1254" s="52"/>
      <c r="C1254" s="53" t="s">
        <v>2536</v>
      </c>
      <c r="D1254" s="54" t="s">
        <v>21</v>
      </c>
      <c r="E1254" s="55">
        <v>988.23</v>
      </c>
      <c r="F1254" s="55">
        <v>52.36</v>
      </c>
      <c r="G1254" s="55">
        <v>1040.5899999999999</v>
      </c>
      <c r="H1254" s="33">
        <v>9</v>
      </c>
    </row>
    <row r="1255" spans="1:8" s="33" customFormat="1" x14ac:dyDescent="0.2">
      <c r="A1255" s="52" t="s">
        <v>2537</v>
      </c>
      <c r="B1255" s="52"/>
      <c r="C1255" s="53" t="s">
        <v>2538</v>
      </c>
      <c r="D1255" s="54" t="s">
        <v>21</v>
      </c>
      <c r="E1255" s="55">
        <v>1410.33</v>
      </c>
      <c r="F1255" s="55">
        <v>97.24</v>
      </c>
      <c r="G1255" s="55">
        <v>1507.57</v>
      </c>
      <c r="H1255" s="33">
        <v>9</v>
      </c>
    </row>
    <row r="1256" spans="1:8" s="33" customFormat="1" x14ac:dyDescent="0.2">
      <c r="A1256" s="52" t="s">
        <v>2539</v>
      </c>
      <c r="B1256" s="52"/>
      <c r="C1256" s="53" t="s">
        <v>2540</v>
      </c>
      <c r="D1256" s="54" t="s">
        <v>21</v>
      </c>
      <c r="E1256" s="55">
        <v>1447.83</v>
      </c>
      <c r="F1256" s="55">
        <v>97.24</v>
      </c>
      <c r="G1256" s="55">
        <v>1545.07</v>
      </c>
      <c r="H1256" s="33">
        <v>9</v>
      </c>
    </row>
    <row r="1257" spans="1:8" s="33" customFormat="1" x14ac:dyDescent="0.2">
      <c r="A1257" s="52" t="s">
        <v>2541</v>
      </c>
      <c r="B1257" s="52"/>
      <c r="C1257" s="53" t="s">
        <v>2542</v>
      </c>
      <c r="D1257" s="54" t="s">
        <v>21</v>
      </c>
      <c r="E1257" s="55">
        <v>1499.49</v>
      </c>
      <c r="F1257" s="55">
        <v>97.24</v>
      </c>
      <c r="G1257" s="55">
        <v>1596.73</v>
      </c>
      <c r="H1257" s="33">
        <v>9</v>
      </c>
    </row>
    <row r="1258" spans="1:8" s="33" customFormat="1" x14ac:dyDescent="0.2">
      <c r="A1258" s="52" t="s">
        <v>2543</v>
      </c>
      <c r="B1258" s="52"/>
      <c r="C1258" s="53" t="s">
        <v>2544</v>
      </c>
      <c r="D1258" s="54" t="s">
        <v>21</v>
      </c>
      <c r="E1258" s="55">
        <v>1769.41</v>
      </c>
      <c r="F1258" s="55">
        <v>127.16</v>
      </c>
      <c r="G1258" s="55">
        <v>1896.57</v>
      </c>
      <c r="H1258" s="33">
        <v>9</v>
      </c>
    </row>
    <row r="1259" spans="1:8" s="33" customFormat="1" x14ac:dyDescent="0.2">
      <c r="A1259" s="52" t="s">
        <v>2545</v>
      </c>
      <c r="B1259" s="52"/>
      <c r="C1259" s="53" t="s">
        <v>2546</v>
      </c>
      <c r="D1259" s="54" t="s">
        <v>21</v>
      </c>
      <c r="E1259" s="55">
        <v>1852.46</v>
      </c>
      <c r="F1259" s="55">
        <v>127.16</v>
      </c>
      <c r="G1259" s="55">
        <v>1979.62</v>
      </c>
      <c r="H1259" s="33">
        <v>9</v>
      </c>
    </row>
    <row r="1260" spans="1:8" s="33" customFormat="1" x14ac:dyDescent="0.2">
      <c r="A1260" s="52" t="s">
        <v>2547</v>
      </c>
      <c r="B1260" s="52"/>
      <c r="C1260" s="53" t="s">
        <v>2548</v>
      </c>
      <c r="D1260" s="54" t="s">
        <v>21</v>
      </c>
      <c r="E1260" s="55">
        <v>1189.6300000000001</v>
      </c>
      <c r="F1260" s="55">
        <v>52.36</v>
      </c>
      <c r="G1260" s="55">
        <v>1241.99</v>
      </c>
      <c r="H1260" s="33">
        <v>9</v>
      </c>
    </row>
    <row r="1261" spans="1:8" s="33" customFormat="1" x14ac:dyDescent="0.2">
      <c r="A1261" s="52" t="s">
        <v>2549</v>
      </c>
      <c r="B1261" s="52"/>
      <c r="C1261" s="53" t="s">
        <v>2550</v>
      </c>
      <c r="D1261" s="54" t="s">
        <v>21</v>
      </c>
      <c r="E1261" s="55">
        <v>1406.3</v>
      </c>
      <c r="F1261" s="55">
        <v>52.36</v>
      </c>
      <c r="G1261" s="55">
        <v>1458.66</v>
      </c>
      <c r="H1261" s="33">
        <v>9</v>
      </c>
    </row>
    <row r="1262" spans="1:8" s="33" customFormat="1" x14ac:dyDescent="0.2">
      <c r="A1262" s="52" t="s">
        <v>2551</v>
      </c>
      <c r="B1262" s="52"/>
      <c r="C1262" s="53" t="s">
        <v>2552</v>
      </c>
      <c r="D1262" s="54" t="s">
        <v>21</v>
      </c>
      <c r="E1262" s="55">
        <v>1093.78</v>
      </c>
      <c r="F1262" s="55">
        <v>130.91</v>
      </c>
      <c r="G1262" s="55">
        <v>1224.69</v>
      </c>
      <c r="H1262" s="33">
        <v>9</v>
      </c>
    </row>
    <row r="1263" spans="1:8" s="33" customFormat="1" x14ac:dyDescent="0.2">
      <c r="A1263" s="52" t="s">
        <v>2553</v>
      </c>
      <c r="B1263" s="52"/>
      <c r="C1263" s="53" t="s">
        <v>2554</v>
      </c>
      <c r="D1263" s="54"/>
      <c r="E1263" s="55"/>
      <c r="F1263" s="55"/>
      <c r="G1263" s="55"/>
      <c r="H1263" s="33">
        <v>5</v>
      </c>
    </row>
    <row r="1264" spans="1:8" s="33" customFormat="1" ht="25.5" x14ac:dyDescent="0.2">
      <c r="A1264" s="52" t="s">
        <v>2555</v>
      </c>
      <c r="B1264" s="52"/>
      <c r="C1264" s="53" t="s">
        <v>2556</v>
      </c>
      <c r="D1264" s="54" t="s">
        <v>73</v>
      </c>
      <c r="E1264" s="55">
        <v>259.24</v>
      </c>
      <c r="F1264" s="55">
        <v>51.61</v>
      </c>
      <c r="G1264" s="55">
        <v>310.85000000000002</v>
      </c>
      <c r="H1264" s="33">
        <v>9</v>
      </c>
    </row>
    <row r="1265" spans="1:8" s="33" customFormat="1" ht="25.5" x14ac:dyDescent="0.2">
      <c r="A1265" s="52" t="s">
        <v>2557</v>
      </c>
      <c r="B1265" s="52"/>
      <c r="C1265" s="53" t="s">
        <v>2558</v>
      </c>
      <c r="D1265" s="54" t="s">
        <v>21</v>
      </c>
      <c r="E1265" s="55">
        <v>518.61</v>
      </c>
      <c r="F1265" s="55">
        <v>104.73</v>
      </c>
      <c r="G1265" s="55">
        <v>623.34</v>
      </c>
      <c r="H1265" s="33">
        <v>9</v>
      </c>
    </row>
    <row r="1266" spans="1:8" s="33" customFormat="1" ht="25.5" x14ac:dyDescent="0.2">
      <c r="A1266" s="52" t="s">
        <v>2559</v>
      </c>
      <c r="B1266" s="52"/>
      <c r="C1266" s="53" t="s">
        <v>2560</v>
      </c>
      <c r="D1266" s="54" t="s">
        <v>21</v>
      </c>
      <c r="E1266" s="55">
        <v>517.99</v>
      </c>
      <c r="F1266" s="55">
        <v>104.73</v>
      </c>
      <c r="G1266" s="55">
        <v>622.72</v>
      </c>
      <c r="H1266" s="33">
        <v>9</v>
      </c>
    </row>
    <row r="1267" spans="1:8" s="33" customFormat="1" ht="25.5" x14ac:dyDescent="0.2">
      <c r="A1267" s="52" t="s">
        <v>2561</v>
      </c>
      <c r="B1267" s="52"/>
      <c r="C1267" s="53" t="s">
        <v>2562</v>
      </c>
      <c r="D1267" s="54" t="s">
        <v>21</v>
      </c>
      <c r="E1267" s="55">
        <v>555.29999999999995</v>
      </c>
      <c r="F1267" s="55">
        <v>104.73</v>
      </c>
      <c r="G1267" s="55">
        <v>660.03</v>
      </c>
      <c r="H1267" s="33">
        <v>9</v>
      </c>
    </row>
    <row r="1268" spans="1:8" s="33" customFormat="1" x14ac:dyDescent="0.2">
      <c r="A1268" s="52" t="s">
        <v>2563</v>
      </c>
      <c r="B1268" s="52"/>
      <c r="C1268" s="53" t="s">
        <v>2564</v>
      </c>
      <c r="D1268" s="54"/>
      <c r="E1268" s="55"/>
      <c r="F1268" s="55"/>
      <c r="G1268" s="55"/>
      <c r="H1268" s="33">
        <v>5</v>
      </c>
    </row>
    <row r="1269" spans="1:8" s="33" customFormat="1" ht="38.25" x14ac:dyDescent="0.2">
      <c r="A1269" s="52" t="s">
        <v>2565</v>
      </c>
      <c r="B1269" s="52"/>
      <c r="C1269" s="53" t="s">
        <v>2566</v>
      </c>
      <c r="D1269" s="54" t="s">
        <v>21</v>
      </c>
      <c r="E1269" s="55">
        <v>588.46</v>
      </c>
      <c r="F1269" s="55"/>
      <c r="G1269" s="55">
        <v>588.46</v>
      </c>
      <c r="H1269" s="33">
        <v>9</v>
      </c>
    </row>
    <row r="1270" spans="1:8" s="33" customFormat="1" ht="25.5" x14ac:dyDescent="0.2">
      <c r="A1270" s="52" t="s">
        <v>2567</v>
      </c>
      <c r="B1270" s="52"/>
      <c r="C1270" s="53" t="s">
        <v>2568</v>
      </c>
      <c r="D1270" s="54"/>
      <c r="E1270" s="55"/>
      <c r="F1270" s="55"/>
      <c r="G1270" s="55"/>
      <c r="H1270" s="33">
        <v>5</v>
      </c>
    </row>
    <row r="1271" spans="1:8" s="33" customFormat="1" ht="38.25" x14ac:dyDescent="0.2">
      <c r="A1271" s="52" t="s">
        <v>2569</v>
      </c>
      <c r="B1271" s="52"/>
      <c r="C1271" s="53" t="s">
        <v>2570</v>
      </c>
      <c r="D1271" s="54" t="s">
        <v>21</v>
      </c>
      <c r="E1271" s="55">
        <v>588.46</v>
      </c>
      <c r="F1271" s="55"/>
      <c r="G1271" s="55">
        <v>588.46</v>
      </c>
      <c r="H1271" s="33">
        <v>9</v>
      </c>
    </row>
    <row r="1272" spans="1:8" s="33" customFormat="1" ht="38.25" x14ac:dyDescent="0.2">
      <c r="A1272" s="52" t="s">
        <v>2571</v>
      </c>
      <c r="B1272" s="52"/>
      <c r="C1272" s="53" t="s">
        <v>2572</v>
      </c>
      <c r="D1272" s="54" t="s">
        <v>21</v>
      </c>
      <c r="E1272" s="55">
        <v>639.41999999999996</v>
      </c>
      <c r="F1272" s="55"/>
      <c r="G1272" s="55">
        <v>639.41999999999996</v>
      </c>
      <c r="H1272" s="33">
        <v>9</v>
      </c>
    </row>
    <row r="1273" spans="1:8" s="33" customFormat="1" ht="38.25" x14ac:dyDescent="0.2">
      <c r="A1273" s="52" t="s">
        <v>2573</v>
      </c>
      <c r="B1273" s="52"/>
      <c r="C1273" s="53" t="s">
        <v>2574</v>
      </c>
      <c r="D1273" s="54" t="s">
        <v>21</v>
      </c>
      <c r="E1273" s="55">
        <v>588.46</v>
      </c>
      <c r="F1273" s="55"/>
      <c r="G1273" s="55">
        <v>588.46</v>
      </c>
      <c r="H1273" s="33">
        <v>9</v>
      </c>
    </row>
    <row r="1274" spans="1:8" s="33" customFormat="1" ht="51" x14ac:dyDescent="0.2">
      <c r="A1274" s="52" t="s">
        <v>2575</v>
      </c>
      <c r="B1274" s="52"/>
      <c r="C1274" s="53" t="s">
        <v>2576</v>
      </c>
      <c r="D1274" s="54" t="s">
        <v>21</v>
      </c>
      <c r="E1274" s="55">
        <v>633.54999999999995</v>
      </c>
      <c r="F1274" s="55"/>
      <c r="G1274" s="55">
        <v>633.54999999999995</v>
      </c>
      <c r="H1274" s="33">
        <v>9</v>
      </c>
    </row>
    <row r="1275" spans="1:8" s="33" customFormat="1" ht="38.25" x14ac:dyDescent="0.2">
      <c r="A1275" s="52" t="s">
        <v>2577</v>
      </c>
      <c r="B1275" s="52"/>
      <c r="C1275" s="53" t="s">
        <v>2578</v>
      </c>
      <c r="D1275" s="54" t="s">
        <v>21</v>
      </c>
      <c r="E1275" s="55">
        <v>806.98</v>
      </c>
      <c r="F1275" s="55"/>
      <c r="G1275" s="55">
        <v>806.98</v>
      </c>
      <c r="H1275" s="33">
        <v>9</v>
      </c>
    </row>
    <row r="1276" spans="1:8" s="33" customFormat="1" ht="51" x14ac:dyDescent="0.2">
      <c r="A1276" s="52" t="s">
        <v>2579</v>
      </c>
      <c r="B1276" s="52"/>
      <c r="C1276" s="53" t="s">
        <v>2580</v>
      </c>
      <c r="D1276" s="54" t="s">
        <v>21</v>
      </c>
      <c r="E1276" s="55">
        <v>922.1</v>
      </c>
      <c r="F1276" s="55"/>
      <c r="G1276" s="55">
        <v>922.1</v>
      </c>
      <c r="H1276" s="33">
        <v>9</v>
      </c>
    </row>
    <row r="1277" spans="1:8" s="33" customFormat="1" x14ac:dyDescent="0.2">
      <c r="A1277" s="52" t="s">
        <v>2581</v>
      </c>
      <c r="B1277" s="52"/>
      <c r="C1277" s="53" t="s">
        <v>2582</v>
      </c>
      <c r="D1277" s="54"/>
      <c r="E1277" s="55"/>
      <c r="F1277" s="55"/>
      <c r="G1277" s="55"/>
      <c r="H1277" s="33">
        <v>5</v>
      </c>
    </row>
    <row r="1278" spans="1:8" s="33" customFormat="1" x14ac:dyDescent="0.2">
      <c r="A1278" s="52" t="s">
        <v>2583</v>
      </c>
      <c r="B1278" s="52"/>
      <c r="C1278" s="53" t="s">
        <v>2584</v>
      </c>
      <c r="D1278" s="54" t="s">
        <v>21</v>
      </c>
      <c r="E1278" s="55"/>
      <c r="F1278" s="55">
        <v>48.62</v>
      </c>
      <c r="G1278" s="55">
        <v>48.62</v>
      </c>
      <c r="H1278" s="33">
        <v>9</v>
      </c>
    </row>
    <row r="1279" spans="1:8" s="33" customFormat="1" x14ac:dyDescent="0.2">
      <c r="A1279" s="52" t="s">
        <v>2585</v>
      </c>
      <c r="B1279" s="52"/>
      <c r="C1279" s="53" t="s">
        <v>2586</v>
      </c>
      <c r="D1279" s="54" t="s">
        <v>21</v>
      </c>
      <c r="E1279" s="55"/>
      <c r="F1279" s="55">
        <v>59.84</v>
      </c>
      <c r="G1279" s="55">
        <v>59.84</v>
      </c>
      <c r="H1279" s="33">
        <v>9</v>
      </c>
    </row>
    <row r="1280" spans="1:8" s="33" customFormat="1" x14ac:dyDescent="0.2">
      <c r="A1280" s="52" t="s">
        <v>2587</v>
      </c>
      <c r="B1280" s="52"/>
      <c r="C1280" s="53" t="s">
        <v>2588</v>
      </c>
      <c r="D1280" s="54" t="s">
        <v>131</v>
      </c>
      <c r="E1280" s="55"/>
      <c r="F1280" s="55">
        <v>1.87</v>
      </c>
      <c r="G1280" s="55">
        <v>1.87</v>
      </c>
      <c r="H1280" s="33">
        <v>9</v>
      </c>
    </row>
    <row r="1281" spans="1:8" s="33" customFormat="1" x14ac:dyDescent="0.2">
      <c r="A1281" s="52" t="s">
        <v>2589</v>
      </c>
      <c r="B1281" s="52"/>
      <c r="C1281" s="53" t="s">
        <v>2590</v>
      </c>
      <c r="D1281" s="54" t="s">
        <v>131</v>
      </c>
      <c r="E1281" s="55">
        <v>46.66</v>
      </c>
      <c r="F1281" s="55">
        <v>11.22</v>
      </c>
      <c r="G1281" s="55">
        <v>57.88</v>
      </c>
      <c r="H1281" s="33">
        <v>9</v>
      </c>
    </row>
    <row r="1282" spans="1:8" s="33" customFormat="1" x14ac:dyDescent="0.2">
      <c r="A1282" s="52" t="s">
        <v>2591</v>
      </c>
      <c r="B1282" s="52"/>
      <c r="C1282" s="53" t="s">
        <v>2592</v>
      </c>
      <c r="D1282" s="54" t="s">
        <v>73</v>
      </c>
      <c r="E1282" s="55">
        <v>1539.16</v>
      </c>
      <c r="F1282" s="55">
        <v>149.6</v>
      </c>
      <c r="G1282" s="55">
        <v>1688.76</v>
      </c>
      <c r="H1282" s="33">
        <v>9</v>
      </c>
    </row>
    <row r="1283" spans="1:8" s="33" customFormat="1" x14ac:dyDescent="0.2">
      <c r="A1283" s="52" t="s">
        <v>2593</v>
      </c>
      <c r="B1283" s="52"/>
      <c r="C1283" s="53" t="s">
        <v>2594</v>
      </c>
      <c r="D1283" s="54" t="s">
        <v>131</v>
      </c>
      <c r="E1283" s="55">
        <v>7.11</v>
      </c>
      <c r="F1283" s="55">
        <v>1.87</v>
      </c>
      <c r="G1283" s="55">
        <v>8.98</v>
      </c>
      <c r="H1283" s="33">
        <v>9</v>
      </c>
    </row>
    <row r="1284" spans="1:8" s="33" customFormat="1" x14ac:dyDescent="0.2">
      <c r="A1284" s="52" t="s">
        <v>2595</v>
      </c>
      <c r="B1284" s="52"/>
      <c r="C1284" s="53" t="s">
        <v>2596</v>
      </c>
      <c r="D1284" s="54" t="s">
        <v>21</v>
      </c>
      <c r="E1284" s="55">
        <v>237.04</v>
      </c>
      <c r="F1284" s="55"/>
      <c r="G1284" s="55">
        <v>237.04</v>
      </c>
      <c r="H1284" s="33">
        <v>9</v>
      </c>
    </row>
    <row r="1285" spans="1:8" s="33" customFormat="1" x14ac:dyDescent="0.2">
      <c r="A1285" s="52" t="s">
        <v>2597</v>
      </c>
      <c r="B1285" s="52"/>
      <c r="C1285" s="53" t="s">
        <v>2598</v>
      </c>
      <c r="D1285" s="54" t="s">
        <v>73</v>
      </c>
      <c r="E1285" s="55">
        <v>992.47</v>
      </c>
      <c r="F1285" s="55">
        <v>18.71</v>
      </c>
      <c r="G1285" s="55">
        <v>1011.18</v>
      </c>
      <c r="H1285" s="33">
        <v>9</v>
      </c>
    </row>
    <row r="1286" spans="1:8" s="33" customFormat="1" x14ac:dyDescent="0.2">
      <c r="A1286" s="52" t="s">
        <v>2599</v>
      </c>
      <c r="B1286" s="52"/>
      <c r="C1286" s="53" t="s">
        <v>2600</v>
      </c>
      <c r="D1286" s="54" t="s">
        <v>73</v>
      </c>
      <c r="E1286" s="55">
        <v>223.59</v>
      </c>
      <c r="F1286" s="55">
        <v>18.71</v>
      </c>
      <c r="G1286" s="55">
        <v>242.3</v>
      </c>
      <c r="H1286" s="33">
        <v>9</v>
      </c>
    </row>
    <row r="1287" spans="1:8" s="33" customFormat="1" x14ac:dyDescent="0.2">
      <c r="A1287" s="52" t="s">
        <v>2601</v>
      </c>
      <c r="B1287" s="52"/>
      <c r="C1287" s="53" t="s">
        <v>2602</v>
      </c>
      <c r="D1287" s="54" t="s">
        <v>73</v>
      </c>
      <c r="E1287" s="55">
        <v>463.78</v>
      </c>
      <c r="F1287" s="55">
        <v>18.71</v>
      </c>
      <c r="G1287" s="55">
        <v>482.49</v>
      </c>
      <c r="H1287" s="33">
        <v>9</v>
      </c>
    </row>
    <row r="1288" spans="1:8" s="33" customFormat="1" x14ac:dyDescent="0.2">
      <c r="A1288" s="52" t="s">
        <v>2603</v>
      </c>
      <c r="B1288" s="52"/>
      <c r="C1288" s="53" t="s">
        <v>2604</v>
      </c>
      <c r="D1288" s="54" t="s">
        <v>21</v>
      </c>
      <c r="E1288" s="55">
        <v>217.91</v>
      </c>
      <c r="F1288" s="55">
        <v>56.11</v>
      </c>
      <c r="G1288" s="55">
        <v>274.02</v>
      </c>
      <c r="H1288" s="33">
        <v>9</v>
      </c>
    </row>
    <row r="1289" spans="1:8" s="33" customFormat="1" x14ac:dyDescent="0.2">
      <c r="A1289" s="52" t="s">
        <v>2605</v>
      </c>
      <c r="B1289" s="52"/>
      <c r="C1289" s="53" t="s">
        <v>2606</v>
      </c>
      <c r="D1289" s="54" t="s">
        <v>21</v>
      </c>
      <c r="E1289" s="55">
        <v>197.74</v>
      </c>
      <c r="F1289" s="55">
        <v>56.11</v>
      </c>
      <c r="G1289" s="55">
        <v>253.85</v>
      </c>
      <c r="H1289" s="33">
        <v>9</v>
      </c>
    </row>
    <row r="1290" spans="1:8" s="33" customFormat="1" x14ac:dyDescent="0.2">
      <c r="A1290" s="52" t="s">
        <v>2607</v>
      </c>
      <c r="B1290" s="52"/>
      <c r="C1290" s="53" t="s">
        <v>2608</v>
      </c>
      <c r="D1290" s="54" t="s">
        <v>21</v>
      </c>
      <c r="E1290" s="55">
        <v>211.04</v>
      </c>
      <c r="F1290" s="55">
        <v>56.11</v>
      </c>
      <c r="G1290" s="55">
        <v>267.14999999999998</v>
      </c>
      <c r="H1290" s="33">
        <v>9</v>
      </c>
    </row>
    <row r="1291" spans="1:8" s="33" customFormat="1" x14ac:dyDescent="0.2">
      <c r="A1291" s="52" t="s">
        <v>2609</v>
      </c>
      <c r="B1291" s="52"/>
      <c r="C1291" s="53" t="s">
        <v>2610</v>
      </c>
      <c r="D1291" s="54" t="s">
        <v>21</v>
      </c>
      <c r="E1291" s="55">
        <v>238.5</v>
      </c>
      <c r="F1291" s="55">
        <v>56.11</v>
      </c>
      <c r="G1291" s="55">
        <v>294.61</v>
      </c>
      <c r="H1291" s="33">
        <v>9</v>
      </c>
    </row>
    <row r="1292" spans="1:8" s="33" customFormat="1" ht="25.5" x14ac:dyDescent="0.2">
      <c r="A1292" s="52" t="s">
        <v>2611</v>
      </c>
      <c r="B1292" s="52"/>
      <c r="C1292" s="53" t="s">
        <v>2612</v>
      </c>
      <c r="D1292" s="54" t="s">
        <v>21</v>
      </c>
      <c r="E1292" s="55">
        <v>966.8</v>
      </c>
      <c r="F1292" s="55">
        <v>56.11</v>
      </c>
      <c r="G1292" s="55">
        <v>1022.91</v>
      </c>
      <c r="H1292" s="33">
        <v>9</v>
      </c>
    </row>
    <row r="1293" spans="1:8" s="33" customFormat="1" ht="25.5" x14ac:dyDescent="0.2">
      <c r="A1293" s="52" t="s">
        <v>2613</v>
      </c>
      <c r="B1293" s="52"/>
      <c r="C1293" s="53" t="s">
        <v>2614</v>
      </c>
      <c r="D1293" s="54" t="s">
        <v>21</v>
      </c>
      <c r="E1293" s="55">
        <v>1083.67</v>
      </c>
      <c r="F1293" s="55">
        <v>56.11</v>
      </c>
      <c r="G1293" s="55">
        <v>1139.78</v>
      </c>
      <c r="H1293" s="33">
        <v>9</v>
      </c>
    </row>
    <row r="1294" spans="1:8" s="33" customFormat="1" ht="25.5" x14ac:dyDescent="0.2">
      <c r="A1294" s="52" t="s">
        <v>2615</v>
      </c>
      <c r="B1294" s="52"/>
      <c r="C1294" s="53" t="s">
        <v>2616</v>
      </c>
      <c r="D1294" s="54" t="s">
        <v>21</v>
      </c>
      <c r="E1294" s="55">
        <v>1067.79</v>
      </c>
      <c r="F1294" s="55">
        <v>56.11</v>
      </c>
      <c r="G1294" s="55">
        <v>1123.9000000000001</v>
      </c>
      <c r="H1294" s="33">
        <v>9</v>
      </c>
    </row>
    <row r="1295" spans="1:8" s="33" customFormat="1" x14ac:dyDescent="0.2">
      <c r="A1295" s="52" t="s">
        <v>2617</v>
      </c>
      <c r="B1295" s="52"/>
      <c r="C1295" s="53" t="s">
        <v>2618</v>
      </c>
      <c r="D1295" s="54" t="s">
        <v>73</v>
      </c>
      <c r="E1295" s="55">
        <v>1339.57</v>
      </c>
      <c r="F1295" s="55">
        <v>56.11</v>
      </c>
      <c r="G1295" s="55">
        <v>1395.68</v>
      </c>
      <c r="H1295" s="33">
        <v>9</v>
      </c>
    </row>
    <row r="1296" spans="1:8" s="33" customFormat="1" x14ac:dyDescent="0.2">
      <c r="A1296" s="52" t="s">
        <v>2619</v>
      </c>
      <c r="B1296" s="52"/>
      <c r="C1296" s="53" t="s">
        <v>2620</v>
      </c>
      <c r="D1296" s="54"/>
      <c r="E1296" s="55"/>
      <c r="F1296" s="55"/>
      <c r="G1296" s="55"/>
      <c r="H1296" s="33">
        <v>2</v>
      </c>
    </row>
    <row r="1297" spans="1:8" s="33" customFormat="1" x14ac:dyDescent="0.2">
      <c r="A1297" s="52" t="s">
        <v>2621</v>
      </c>
      <c r="B1297" s="52"/>
      <c r="C1297" s="53" t="s">
        <v>2622</v>
      </c>
      <c r="D1297" s="54"/>
      <c r="E1297" s="55"/>
      <c r="F1297" s="55"/>
      <c r="G1297" s="55"/>
      <c r="H1297" s="33">
        <v>5</v>
      </c>
    </row>
    <row r="1298" spans="1:8" s="33" customFormat="1" x14ac:dyDescent="0.2">
      <c r="A1298" s="52" t="s">
        <v>2623</v>
      </c>
      <c r="B1298" s="52"/>
      <c r="C1298" s="53" t="s">
        <v>2624</v>
      </c>
      <c r="D1298" s="54" t="s">
        <v>73</v>
      </c>
      <c r="E1298" s="55">
        <v>640.22</v>
      </c>
      <c r="F1298" s="55">
        <v>23.74</v>
      </c>
      <c r="G1298" s="55">
        <v>663.96</v>
      </c>
      <c r="H1298" s="33">
        <v>9</v>
      </c>
    </row>
    <row r="1299" spans="1:8" s="33" customFormat="1" x14ac:dyDescent="0.2">
      <c r="A1299" s="52" t="s">
        <v>2625</v>
      </c>
      <c r="B1299" s="52"/>
      <c r="C1299" s="53" t="s">
        <v>2626</v>
      </c>
      <c r="D1299" s="54" t="s">
        <v>73</v>
      </c>
      <c r="E1299" s="55">
        <v>1098.6500000000001</v>
      </c>
      <c r="F1299" s="55">
        <v>23.74</v>
      </c>
      <c r="G1299" s="55">
        <v>1122.3900000000001</v>
      </c>
      <c r="H1299" s="33">
        <v>9</v>
      </c>
    </row>
    <row r="1300" spans="1:8" s="33" customFormat="1" x14ac:dyDescent="0.2">
      <c r="A1300" s="52" t="s">
        <v>2627</v>
      </c>
      <c r="B1300" s="52"/>
      <c r="C1300" s="53" t="s">
        <v>2628</v>
      </c>
      <c r="D1300" s="54" t="s">
        <v>73</v>
      </c>
      <c r="E1300" s="55">
        <v>880.94</v>
      </c>
      <c r="F1300" s="55">
        <v>23.74</v>
      </c>
      <c r="G1300" s="55">
        <v>904.68</v>
      </c>
      <c r="H1300" s="33">
        <v>9</v>
      </c>
    </row>
    <row r="1301" spans="1:8" s="33" customFormat="1" x14ac:dyDescent="0.2">
      <c r="A1301" s="52" t="s">
        <v>2629</v>
      </c>
      <c r="B1301" s="52"/>
      <c r="C1301" s="53" t="s">
        <v>2630</v>
      </c>
      <c r="D1301" s="54" t="s">
        <v>73</v>
      </c>
      <c r="E1301" s="55">
        <v>840.42</v>
      </c>
      <c r="F1301" s="55">
        <v>23.74</v>
      </c>
      <c r="G1301" s="55">
        <v>864.16</v>
      </c>
      <c r="H1301" s="33">
        <v>9</v>
      </c>
    </row>
    <row r="1302" spans="1:8" s="33" customFormat="1" x14ac:dyDescent="0.2">
      <c r="A1302" s="52" t="s">
        <v>2631</v>
      </c>
      <c r="B1302" s="52"/>
      <c r="C1302" s="53" t="s">
        <v>2632</v>
      </c>
      <c r="D1302" s="54" t="s">
        <v>73</v>
      </c>
      <c r="E1302" s="55">
        <v>555.53</v>
      </c>
      <c r="F1302" s="55">
        <v>23.74</v>
      </c>
      <c r="G1302" s="55">
        <v>579.27</v>
      </c>
      <c r="H1302" s="33">
        <v>9</v>
      </c>
    </row>
    <row r="1303" spans="1:8" s="33" customFormat="1" x14ac:dyDescent="0.2">
      <c r="A1303" s="52" t="s">
        <v>2633</v>
      </c>
      <c r="B1303" s="52"/>
      <c r="C1303" s="53" t="s">
        <v>2634</v>
      </c>
      <c r="D1303" s="54" t="s">
        <v>73</v>
      </c>
      <c r="E1303" s="55">
        <v>948.9</v>
      </c>
      <c r="F1303" s="55">
        <v>23.74</v>
      </c>
      <c r="G1303" s="55">
        <v>972.64</v>
      </c>
      <c r="H1303" s="33">
        <v>9</v>
      </c>
    </row>
    <row r="1304" spans="1:8" s="33" customFormat="1" ht="25.5" x14ac:dyDescent="0.2">
      <c r="A1304" s="52" t="s">
        <v>2635</v>
      </c>
      <c r="B1304" s="52"/>
      <c r="C1304" s="53" t="s">
        <v>2636</v>
      </c>
      <c r="D1304" s="54" t="s">
        <v>73</v>
      </c>
      <c r="E1304" s="55">
        <v>282.58999999999997</v>
      </c>
      <c r="F1304" s="55"/>
      <c r="G1304" s="55">
        <v>282.58999999999997</v>
      </c>
      <c r="H1304" s="33">
        <v>9</v>
      </c>
    </row>
    <row r="1305" spans="1:8" s="33" customFormat="1" ht="38.25" x14ac:dyDescent="0.2">
      <c r="A1305" s="52" t="s">
        <v>2637</v>
      </c>
      <c r="B1305" s="52"/>
      <c r="C1305" s="53" t="s">
        <v>2638</v>
      </c>
      <c r="D1305" s="54" t="s">
        <v>73</v>
      </c>
      <c r="E1305" s="55">
        <v>751.09</v>
      </c>
      <c r="F1305" s="55">
        <v>22.85</v>
      </c>
      <c r="G1305" s="55">
        <v>773.94</v>
      </c>
      <c r="H1305" s="33">
        <v>9</v>
      </c>
    </row>
    <row r="1306" spans="1:8" s="33" customFormat="1" ht="38.25" x14ac:dyDescent="0.2">
      <c r="A1306" s="52" t="s">
        <v>2639</v>
      </c>
      <c r="B1306" s="52"/>
      <c r="C1306" s="53" t="s">
        <v>2640</v>
      </c>
      <c r="D1306" s="54" t="s">
        <v>73</v>
      </c>
      <c r="E1306" s="55">
        <v>472.14</v>
      </c>
      <c r="F1306" s="55">
        <v>22.85</v>
      </c>
      <c r="G1306" s="55">
        <v>494.99</v>
      </c>
      <c r="H1306" s="33">
        <v>9</v>
      </c>
    </row>
    <row r="1307" spans="1:8" s="33" customFormat="1" ht="25.5" x14ac:dyDescent="0.2">
      <c r="A1307" s="52" t="s">
        <v>2641</v>
      </c>
      <c r="B1307" s="52"/>
      <c r="C1307" s="53" t="s">
        <v>2642</v>
      </c>
      <c r="D1307" s="54" t="s">
        <v>73</v>
      </c>
      <c r="E1307" s="55">
        <v>1607.27</v>
      </c>
      <c r="F1307" s="55">
        <v>60.49</v>
      </c>
      <c r="G1307" s="55">
        <v>1667.76</v>
      </c>
      <c r="H1307" s="33">
        <v>9</v>
      </c>
    </row>
    <row r="1308" spans="1:8" s="33" customFormat="1" x14ac:dyDescent="0.2">
      <c r="A1308" s="52" t="s">
        <v>2643</v>
      </c>
      <c r="B1308" s="52"/>
      <c r="C1308" s="53" t="s">
        <v>2644</v>
      </c>
      <c r="D1308" s="54" t="s">
        <v>73</v>
      </c>
      <c r="E1308" s="55">
        <v>1071.96</v>
      </c>
      <c r="F1308" s="55">
        <v>71.14</v>
      </c>
      <c r="G1308" s="55">
        <v>1143.0999999999999</v>
      </c>
      <c r="H1308" s="33">
        <v>9</v>
      </c>
    </row>
    <row r="1309" spans="1:8" s="33" customFormat="1" x14ac:dyDescent="0.2">
      <c r="A1309" s="52" t="s">
        <v>2645</v>
      </c>
      <c r="B1309" s="52"/>
      <c r="C1309" s="53" t="s">
        <v>2646</v>
      </c>
      <c r="D1309" s="54"/>
      <c r="E1309" s="55"/>
      <c r="F1309" s="55"/>
      <c r="G1309" s="55"/>
      <c r="H1309" s="33">
        <v>5</v>
      </c>
    </row>
    <row r="1310" spans="1:8" s="33" customFormat="1" x14ac:dyDescent="0.2">
      <c r="A1310" s="52" t="s">
        <v>2647</v>
      </c>
      <c r="B1310" s="52"/>
      <c r="C1310" s="53" t="s">
        <v>2648</v>
      </c>
      <c r="D1310" s="54" t="s">
        <v>73</v>
      </c>
      <c r="E1310" s="55">
        <v>993.66</v>
      </c>
      <c r="F1310" s="55">
        <v>71.14</v>
      </c>
      <c r="G1310" s="55">
        <v>1064.8</v>
      </c>
      <c r="H1310" s="33">
        <v>9</v>
      </c>
    </row>
    <row r="1311" spans="1:8" s="33" customFormat="1" x14ac:dyDescent="0.2">
      <c r="A1311" s="52" t="s">
        <v>2649</v>
      </c>
      <c r="B1311" s="52"/>
      <c r="C1311" s="53" t="s">
        <v>2650</v>
      </c>
      <c r="D1311" s="54" t="s">
        <v>73</v>
      </c>
      <c r="E1311" s="55">
        <v>931.63</v>
      </c>
      <c r="F1311" s="55">
        <v>71.14</v>
      </c>
      <c r="G1311" s="55">
        <v>1002.77</v>
      </c>
      <c r="H1311" s="33">
        <v>9</v>
      </c>
    </row>
    <row r="1312" spans="1:8" s="33" customFormat="1" ht="25.5" x14ac:dyDescent="0.2">
      <c r="A1312" s="52" t="s">
        <v>2651</v>
      </c>
      <c r="B1312" s="52"/>
      <c r="C1312" s="53" t="s">
        <v>2652</v>
      </c>
      <c r="D1312" s="54" t="s">
        <v>21</v>
      </c>
      <c r="E1312" s="55">
        <v>1606.91</v>
      </c>
      <c r="F1312" s="55">
        <v>125.41</v>
      </c>
      <c r="G1312" s="55">
        <v>1732.32</v>
      </c>
      <c r="H1312" s="33">
        <v>9</v>
      </c>
    </row>
    <row r="1313" spans="1:8" s="33" customFormat="1" ht="25.5" x14ac:dyDescent="0.2">
      <c r="A1313" s="52" t="s">
        <v>2653</v>
      </c>
      <c r="B1313" s="52"/>
      <c r="C1313" s="53" t="s">
        <v>2654</v>
      </c>
      <c r="D1313" s="54" t="s">
        <v>21</v>
      </c>
      <c r="E1313" s="55">
        <v>1300.98</v>
      </c>
      <c r="F1313" s="55">
        <v>125.41</v>
      </c>
      <c r="G1313" s="55">
        <v>1426.39</v>
      </c>
      <c r="H1313" s="33">
        <v>9</v>
      </c>
    </row>
    <row r="1314" spans="1:8" s="33" customFormat="1" ht="25.5" x14ac:dyDescent="0.2">
      <c r="A1314" s="52" t="s">
        <v>2655</v>
      </c>
      <c r="B1314" s="52"/>
      <c r="C1314" s="53" t="s">
        <v>2656</v>
      </c>
      <c r="D1314" s="54" t="s">
        <v>73</v>
      </c>
      <c r="E1314" s="55">
        <v>1028.3499999999999</v>
      </c>
      <c r="F1314" s="55">
        <v>71.14</v>
      </c>
      <c r="G1314" s="55">
        <v>1099.49</v>
      </c>
      <c r="H1314" s="33">
        <v>9</v>
      </c>
    </row>
    <row r="1315" spans="1:8" s="33" customFormat="1" ht="25.5" x14ac:dyDescent="0.2">
      <c r="A1315" s="52" t="s">
        <v>2657</v>
      </c>
      <c r="B1315" s="52"/>
      <c r="C1315" s="53" t="s">
        <v>2658</v>
      </c>
      <c r="D1315" s="54" t="s">
        <v>21</v>
      </c>
      <c r="E1315" s="55">
        <v>2013.43</v>
      </c>
      <c r="F1315" s="55">
        <v>125.41</v>
      </c>
      <c r="G1315" s="55">
        <v>2138.84</v>
      </c>
      <c r="H1315" s="33">
        <v>9</v>
      </c>
    </row>
    <row r="1316" spans="1:8" s="33" customFormat="1" ht="25.5" x14ac:dyDescent="0.2">
      <c r="A1316" s="52" t="s">
        <v>2659</v>
      </c>
      <c r="B1316" s="52"/>
      <c r="C1316" s="53" t="s">
        <v>2660</v>
      </c>
      <c r="D1316" s="54" t="s">
        <v>21</v>
      </c>
      <c r="E1316" s="55">
        <v>2250.9499999999998</v>
      </c>
      <c r="F1316" s="55">
        <v>125.41</v>
      </c>
      <c r="G1316" s="55">
        <v>2376.36</v>
      </c>
      <c r="H1316" s="33">
        <v>9</v>
      </c>
    </row>
    <row r="1317" spans="1:8" s="33" customFormat="1" x14ac:dyDescent="0.2">
      <c r="A1317" s="52" t="s">
        <v>2661</v>
      </c>
      <c r="B1317" s="52"/>
      <c r="C1317" s="53" t="s">
        <v>2662</v>
      </c>
      <c r="D1317" s="54" t="s">
        <v>73</v>
      </c>
      <c r="E1317" s="55">
        <v>899.43</v>
      </c>
      <c r="F1317" s="55">
        <v>71.14</v>
      </c>
      <c r="G1317" s="55">
        <v>970.57</v>
      </c>
      <c r="H1317" s="33">
        <v>9</v>
      </c>
    </row>
    <row r="1318" spans="1:8" s="33" customFormat="1" x14ac:dyDescent="0.2">
      <c r="A1318" s="52" t="s">
        <v>2663</v>
      </c>
      <c r="B1318" s="52"/>
      <c r="C1318" s="53" t="s">
        <v>2664</v>
      </c>
      <c r="D1318" s="54" t="s">
        <v>73</v>
      </c>
      <c r="E1318" s="55">
        <v>493.38</v>
      </c>
      <c r="F1318" s="55">
        <v>71.14</v>
      </c>
      <c r="G1318" s="55">
        <v>564.52</v>
      </c>
      <c r="H1318" s="33">
        <v>9</v>
      </c>
    </row>
    <row r="1319" spans="1:8" s="33" customFormat="1" x14ac:dyDescent="0.2">
      <c r="A1319" s="52" t="s">
        <v>2665</v>
      </c>
      <c r="B1319" s="52"/>
      <c r="C1319" s="53" t="s">
        <v>2666</v>
      </c>
      <c r="D1319" s="54" t="s">
        <v>73</v>
      </c>
      <c r="E1319" s="55">
        <v>1521.48</v>
      </c>
      <c r="F1319" s="55">
        <v>71.14</v>
      </c>
      <c r="G1319" s="55">
        <v>1592.62</v>
      </c>
      <c r="H1319" s="33">
        <v>9</v>
      </c>
    </row>
    <row r="1320" spans="1:8" s="33" customFormat="1" ht="25.5" x14ac:dyDescent="0.2">
      <c r="A1320" s="52" t="s">
        <v>2667</v>
      </c>
      <c r="B1320" s="52"/>
      <c r="C1320" s="53" t="s">
        <v>2668</v>
      </c>
      <c r="D1320" s="54" t="s">
        <v>73</v>
      </c>
      <c r="E1320" s="55">
        <v>739.92</v>
      </c>
      <c r="F1320" s="55">
        <v>54.27</v>
      </c>
      <c r="G1320" s="55">
        <v>794.19</v>
      </c>
      <c r="H1320" s="33">
        <v>9</v>
      </c>
    </row>
    <row r="1321" spans="1:8" s="33" customFormat="1" ht="25.5" x14ac:dyDescent="0.2">
      <c r="A1321" s="52" t="s">
        <v>2669</v>
      </c>
      <c r="B1321" s="52"/>
      <c r="C1321" s="53" t="s">
        <v>2670</v>
      </c>
      <c r="D1321" s="54" t="s">
        <v>73</v>
      </c>
      <c r="E1321" s="55">
        <v>621.01</v>
      </c>
      <c r="F1321" s="55">
        <v>71.14</v>
      </c>
      <c r="G1321" s="55">
        <v>692.15</v>
      </c>
      <c r="H1321" s="33">
        <v>9</v>
      </c>
    </row>
    <row r="1322" spans="1:8" s="33" customFormat="1" ht="25.5" x14ac:dyDescent="0.2">
      <c r="A1322" s="52" t="s">
        <v>2671</v>
      </c>
      <c r="B1322" s="52"/>
      <c r="C1322" s="53" t="s">
        <v>2672</v>
      </c>
      <c r="D1322" s="54" t="s">
        <v>73</v>
      </c>
      <c r="E1322" s="55">
        <v>581.02</v>
      </c>
      <c r="F1322" s="55">
        <v>71.14</v>
      </c>
      <c r="G1322" s="55">
        <v>652.16</v>
      </c>
      <c r="H1322" s="33">
        <v>9</v>
      </c>
    </row>
    <row r="1323" spans="1:8" s="33" customFormat="1" x14ac:dyDescent="0.2">
      <c r="A1323" s="52" t="s">
        <v>2673</v>
      </c>
      <c r="B1323" s="52"/>
      <c r="C1323" s="53" t="s">
        <v>2674</v>
      </c>
      <c r="D1323" s="54" t="s">
        <v>73</v>
      </c>
      <c r="E1323" s="55">
        <v>1289.4100000000001</v>
      </c>
      <c r="F1323" s="55">
        <v>71.14</v>
      </c>
      <c r="G1323" s="55">
        <v>1360.55</v>
      </c>
      <c r="H1323" s="33">
        <v>9</v>
      </c>
    </row>
    <row r="1324" spans="1:8" s="33" customFormat="1" x14ac:dyDescent="0.2">
      <c r="A1324" s="52" t="s">
        <v>2675</v>
      </c>
      <c r="B1324" s="52"/>
      <c r="C1324" s="53" t="s">
        <v>2676</v>
      </c>
      <c r="D1324" s="54" t="s">
        <v>73</v>
      </c>
      <c r="E1324" s="55">
        <v>1789.65</v>
      </c>
      <c r="F1324" s="55">
        <v>71.14</v>
      </c>
      <c r="G1324" s="55">
        <v>1860.79</v>
      </c>
      <c r="H1324" s="33">
        <v>9</v>
      </c>
    </row>
    <row r="1325" spans="1:8" s="33" customFormat="1" ht="25.5" x14ac:dyDescent="0.2">
      <c r="A1325" s="52" t="s">
        <v>2677</v>
      </c>
      <c r="B1325" s="52"/>
      <c r="C1325" s="53" t="s">
        <v>2678</v>
      </c>
      <c r="D1325" s="54" t="s">
        <v>73</v>
      </c>
      <c r="E1325" s="55">
        <v>1452.42</v>
      </c>
      <c r="F1325" s="55">
        <v>71.14</v>
      </c>
      <c r="G1325" s="55">
        <v>1523.56</v>
      </c>
      <c r="H1325" s="33">
        <v>9</v>
      </c>
    </row>
    <row r="1326" spans="1:8" s="33" customFormat="1" x14ac:dyDescent="0.2">
      <c r="A1326" s="52" t="s">
        <v>2679</v>
      </c>
      <c r="B1326" s="52"/>
      <c r="C1326" s="53" t="s">
        <v>2680</v>
      </c>
      <c r="D1326" s="54" t="s">
        <v>73</v>
      </c>
      <c r="E1326" s="55">
        <v>1001.01</v>
      </c>
      <c r="F1326" s="55">
        <v>47.28</v>
      </c>
      <c r="G1326" s="55">
        <v>1048.29</v>
      </c>
      <c r="H1326" s="33">
        <v>9</v>
      </c>
    </row>
    <row r="1327" spans="1:8" s="33" customFormat="1" x14ac:dyDescent="0.2">
      <c r="A1327" s="52" t="s">
        <v>2681</v>
      </c>
      <c r="B1327" s="52"/>
      <c r="C1327" s="53" t="s">
        <v>2682</v>
      </c>
      <c r="D1327" s="54" t="s">
        <v>73</v>
      </c>
      <c r="E1327" s="55">
        <v>682.34</v>
      </c>
      <c r="F1327" s="55">
        <v>54.27</v>
      </c>
      <c r="G1327" s="55">
        <v>736.61</v>
      </c>
      <c r="H1327" s="33">
        <v>9</v>
      </c>
    </row>
    <row r="1328" spans="1:8" s="33" customFormat="1" ht="25.5" x14ac:dyDescent="0.2">
      <c r="A1328" s="52" t="s">
        <v>2683</v>
      </c>
      <c r="B1328" s="52"/>
      <c r="C1328" s="53" t="s">
        <v>2684</v>
      </c>
      <c r="D1328" s="54" t="s">
        <v>73</v>
      </c>
      <c r="E1328" s="55">
        <v>1921.45</v>
      </c>
      <c r="F1328" s="55">
        <v>47.28</v>
      </c>
      <c r="G1328" s="55">
        <v>1968.73</v>
      </c>
      <c r="H1328" s="33">
        <v>9</v>
      </c>
    </row>
    <row r="1329" spans="1:8" s="33" customFormat="1" ht="25.5" x14ac:dyDescent="0.2">
      <c r="A1329" s="52" t="s">
        <v>2685</v>
      </c>
      <c r="B1329" s="52"/>
      <c r="C1329" s="53" t="s">
        <v>2686</v>
      </c>
      <c r="D1329" s="54" t="s">
        <v>73</v>
      </c>
      <c r="E1329" s="55">
        <v>1313</v>
      </c>
      <c r="F1329" s="55">
        <v>47.28</v>
      </c>
      <c r="G1329" s="55">
        <v>1360.28</v>
      </c>
      <c r="H1329" s="33">
        <v>9</v>
      </c>
    </row>
    <row r="1330" spans="1:8" s="33" customFormat="1" x14ac:dyDescent="0.2">
      <c r="A1330" s="52" t="s">
        <v>2687</v>
      </c>
      <c r="B1330" s="52"/>
      <c r="C1330" s="53" t="s">
        <v>2688</v>
      </c>
      <c r="D1330" s="54" t="s">
        <v>73</v>
      </c>
      <c r="E1330" s="55">
        <v>1506.25</v>
      </c>
      <c r="F1330" s="55">
        <v>23.74</v>
      </c>
      <c r="G1330" s="55">
        <v>1529.99</v>
      </c>
      <c r="H1330" s="33">
        <v>9</v>
      </c>
    </row>
    <row r="1331" spans="1:8" s="33" customFormat="1" x14ac:dyDescent="0.2">
      <c r="A1331" s="52" t="s">
        <v>2689</v>
      </c>
      <c r="B1331" s="52"/>
      <c r="C1331" s="53" t="s">
        <v>2690</v>
      </c>
      <c r="D1331" s="54" t="s">
        <v>73</v>
      </c>
      <c r="E1331" s="55">
        <v>357.01</v>
      </c>
      <c r="F1331" s="55">
        <v>37.4</v>
      </c>
      <c r="G1331" s="55">
        <v>394.41</v>
      </c>
      <c r="H1331" s="33">
        <v>9</v>
      </c>
    </row>
    <row r="1332" spans="1:8" s="33" customFormat="1" ht="25.5" x14ac:dyDescent="0.2">
      <c r="A1332" s="52" t="s">
        <v>2691</v>
      </c>
      <c r="B1332" s="52"/>
      <c r="C1332" s="53" t="s">
        <v>2692</v>
      </c>
      <c r="D1332" s="54" t="s">
        <v>73</v>
      </c>
      <c r="E1332" s="55">
        <v>742.05</v>
      </c>
      <c r="F1332" s="55">
        <v>71.14</v>
      </c>
      <c r="G1332" s="55">
        <v>813.19</v>
      </c>
      <c r="H1332" s="33">
        <v>9</v>
      </c>
    </row>
    <row r="1333" spans="1:8" s="33" customFormat="1" ht="25.5" x14ac:dyDescent="0.2">
      <c r="A1333" s="52" t="s">
        <v>2693</v>
      </c>
      <c r="B1333" s="52"/>
      <c r="C1333" s="53" t="s">
        <v>2694</v>
      </c>
      <c r="D1333" s="54" t="s">
        <v>73</v>
      </c>
      <c r="E1333" s="55">
        <v>1220.71</v>
      </c>
      <c r="F1333" s="55">
        <v>112.9</v>
      </c>
      <c r="G1333" s="55">
        <v>1333.61</v>
      </c>
      <c r="H1333" s="33">
        <v>9</v>
      </c>
    </row>
    <row r="1334" spans="1:8" s="33" customFormat="1" ht="25.5" x14ac:dyDescent="0.2">
      <c r="A1334" s="52" t="s">
        <v>2695</v>
      </c>
      <c r="B1334" s="52"/>
      <c r="C1334" s="53" t="s">
        <v>2696</v>
      </c>
      <c r="D1334" s="54" t="s">
        <v>73</v>
      </c>
      <c r="E1334" s="55">
        <v>6251.04</v>
      </c>
      <c r="F1334" s="55">
        <v>139.34</v>
      </c>
      <c r="G1334" s="55">
        <v>6390.38</v>
      </c>
      <c r="H1334" s="33">
        <v>9</v>
      </c>
    </row>
    <row r="1335" spans="1:8" s="33" customFormat="1" ht="25.5" x14ac:dyDescent="0.2">
      <c r="A1335" s="52" t="s">
        <v>2697</v>
      </c>
      <c r="B1335" s="52"/>
      <c r="C1335" s="53" t="s">
        <v>2698</v>
      </c>
      <c r="D1335" s="54" t="s">
        <v>73</v>
      </c>
      <c r="E1335" s="55">
        <v>914.25</v>
      </c>
      <c r="F1335" s="55">
        <v>47.28</v>
      </c>
      <c r="G1335" s="55">
        <v>961.53</v>
      </c>
      <c r="H1335" s="33">
        <v>9</v>
      </c>
    </row>
    <row r="1336" spans="1:8" s="33" customFormat="1" ht="25.5" x14ac:dyDescent="0.2">
      <c r="A1336" s="52" t="s">
        <v>2699</v>
      </c>
      <c r="B1336" s="52"/>
      <c r="C1336" s="53" t="s">
        <v>2700</v>
      </c>
      <c r="D1336" s="54" t="s">
        <v>73</v>
      </c>
      <c r="E1336" s="55">
        <v>1720.37</v>
      </c>
      <c r="F1336" s="55">
        <v>54.03</v>
      </c>
      <c r="G1336" s="55">
        <v>1774.4</v>
      </c>
      <c r="H1336" s="33">
        <v>9</v>
      </c>
    </row>
    <row r="1337" spans="1:8" s="33" customFormat="1" ht="25.5" x14ac:dyDescent="0.2">
      <c r="A1337" s="52" t="s">
        <v>2701</v>
      </c>
      <c r="B1337" s="52"/>
      <c r="C1337" s="53" t="s">
        <v>2702</v>
      </c>
      <c r="D1337" s="54" t="s">
        <v>73</v>
      </c>
      <c r="E1337" s="55">
        <v>899.7</v>
      </c>
      <c r="F1337" s="55">
        <v>71.14</v>
      </c>
      <c r="G1337" s="55">
        <v>970.84</v>
      </c>
      <c r="H1337" s="33">
        <v>9</v>
      </c>
    </row>
    <row r="1338" spans="1:8" s="33" customFormat="1" x14ac:dyDescent="0.2">
      <c r="A1338" s="52" t="s">
        <v>2703</v>
      </c>
      <c r="B1338" s="52"/>
      <c r="C1338" s="53" t="s">
        <v>2704</v>
      </c>
      <c r="D1338" s="54"/>
      <c r="E1338" s="55"/>
      <c r="F1338" s="55"/>
      <c r="G1338" s="55"/>
      <c r="H1338" s="33">
        <v>5</v>
      </c>
    </row>
    <row r="1339" spans="1:8" s="33" customFormat="1" ht="25.5" x14ac:dyDescent="0.2">
      <c r="A1339" s="52" t="s">
        <v>2705</v>
      </c>
      <c r="B1339" s="52"/>
      <c r="C1339" s="53" t="s">
        <v>2706</v>
      </c>
      <c r="D1339" s="54" t="s">
        <v>131</v>
      </c>
      <c r="E1339" s="55">
        <v>855.46</v>
      </c>
      <c r="F1339" s="55">
        <v>37.4</v>
      </c>
      <c r="G1339" s="55">
        <v>892.86</v>
      </c>
      <c r="H1339" s="33">
        <v>9</v>
      </c>
    </row>
    <row r="1340" spans="1:8" s="33" customFormat="1" x14ac:dyDescent="0.2">
      <c r="A1340" s="52" t="s">
        <v>2707</v>
      </c>
      <c r="B1340" s="52"/>
      <c r="C1340" s="53" t="s">
        <v>8277</v>
      </c>
      <c r="D1340" s="54" t="s">
        <v>131</v>
      </c>
      <c r="E1340" s="55">
        <v>767.01</v>
      </c>
      <c r="F1340" s="55">
        <v>14.96</v>
      </c>
      <c r="G1340" s="55">
        <v>781.97</v>
      </c>
      <c r="H1340" s="33">
        <v>9</v>
      </c>
    </row>
    <row r="1341" spans="1:8" s="33" customFormat="1" x14ac:dyDescent="0.2">
      <c r="A1341" s="52" t="s">
        <v>2709</v>
      </c>
      <c r="B1341" s="52"/>
      <c r="C1341" s="53" t="s">
        <v>8278</v>
      </c>
      <c r="D1341" s="54" t="s">
        <v>131</v>
      </c>
      <c r="E1341" s="55">
        <v>1197.67</v>
      </c>
      <c r="F1341" s="55">
        <v>37.4</v>
      </c>
      <c r="G1341" s="55">
        <v>1235.07</v>
      </c>
      <c r="H1341" s="33">
        <v>9</v>
      </c>
    </row>
    <row r="1342" spans="1:8" s="33" customFormat="1" x14ac:dyDescent="0.2">
      <c r="A1342" s="52" t="s">
        <v>2711</v>
      </c>
      <c r="B1342" s="52"/>
      <c r="C1342" s="53" t="s">
        <v>2712</v>
      </c>
      <c r="D1342" s="54" t="s">
        <v>73</v>
      </c>
      <c r="E1342" s="55">
        <v>1303.07</v>
      </c>
      <c r="F1342" s="55">
        <v>74.8</v>
      </c>
      <c r="G1342" s="55">
        <v>1377.87</v>
      </c>
      <c r="H1342" s="33">
        <v>9</v>
      </c>
    </row>
    <row r="1343" spans="1:8" s="33" customFormat="1" ht="25.5" x14ac:dyDescent="0.2">
      <c r="A1343" s="52" t="s">
        <v>2713</v>
      </c>
      <c r="B1343" s="52"/>
      <c r="C1343" s="53" t="s">
        <v>2714</v>
      </c>
      <c r="D1343" s="54" t="s">
        <v>73</v>
      </c>
      <c r="E1343" s="55">
        <v>1098.1099999999999</v>
      </c>
      <c r="F1343" s="55">
        <v>12.34</v>
      </c>
      <c r="G1343" s="55">
        <v>1110.45</v>
      </c>
      <c r="H1343" s="33">
        <v>9</v>
      </c>
    </row>
    <row r="1344" spans="1:8" s="33" customFormat="1" ht="25.5" x14ac:dyDescent="0.2">
      <c r="A1344" s="52" t="s">
        <v>2715</v>
      </c>
      <c r="B1344" s="52"/>
      <c r="C1344" s="53" t="s">
        <v>2716</v>
      </c>
      <c r="D1344" s="54" t="s">
        <v>73</v>
      </c>
      <c r="E1344" s="55">
        <v>1021.08</v>
      </c>
      <c r="F1344" s="55">
        <v>37.4</v>
      </c>
      <c r="G1344" s="55">
        <v>1058.48</v>
      </c>
      <c r="H1344" s="33">
        <v>9</v>
      </c>
    </row>
    <row r="1345" spans="1:8" s="33" customFormat="1" ht="25.5" x14ac:dyDescent="0.2">
      <c r="A1345" s="52" t="s">
        <v>2717</v>
      </c>
      <c r="B1345" s="52"/>
      <c r="C1345" s="53" t="s">
        <v>2718</v>
      </c>
      <c r="D1345" s="54" t="s">
        <v>73</v>
      </c>
      <c r="E1345" s="55">
        <v>1258.24</v>
      </c>
      <c r="F1345" s="55">
        <v>23.74</v>
      </c>
      <c r="G1345" s="55">
        <v>1281.98</v>
      </c>
      <c r="H1345" s="33">
        <v>9</v>
      </c>
    </row>
    <row r="1346" spans="1:8" s="33" customFormat="1" ht="25.5" x14ac:dyDescent="0.2">
      <c r="A1346" s="52" t="s">
        <v>2719</v>
      </c>
      <c r="B1346" s="52"/>
      <c r="C1346" s="53" t="s">
        <v>2720</v>
      </c>
      <c r="D1346" s="54" t="s">
        <v>73</v>
      </c>
      <c r="E1346" s="55">
        <v>662.1</v>
      </c>
      <c r="F1346" s="55">
        <v>47.28</v>
      </c>
      <c r="G1346" s="55">
        <v>709.38</v>
      </c>
      <c r="H1346" s="33">
        <v>9</v>
      </c>
    </row>
    <row r="1347" spans="1:8" s="33" customFormat="1" x14ac:dyDescent="0.2">
      <c r="A1347" s="52" t="s">
        <v>2721</v>
      </c>
      <c r="B1347" s="52"/>
      <c r="C1347" s="53" t="s">
        <v>2722</v>
      </c>
      <c r="D1347" s="54" t="s">
        <v>131</v>
      </c>
      <c r="E1347" s="55">
        <v>190.29</v>
      </c>
      <c r="F1347" s="55">
        <v>18.71</v>
      </c>
      <c r="G1347" s="55">
        <v>209</v>
      </c>
      <c r="H1347" s="33">
        <v>9</v>
      </c>
    </row>
    <row r="1348" spans="1:8" s="33" customFormat="1" x14ac:dyDescent="0.2">
      <c r="A1348" s="52" t="s">
        <v>2723</v>
      </c>
      <c r="B1348" s="52"/>
      <c r="C1348" s="53" t="s">
        <v>2724</v>
      </c>
      <c r="D1348" s="54" t="s">
        <v>131</v>
      </c>
      <c r="E1348" s="55">
        <v>230.11</v>
      </c>
      <c r="F1348" s="55">
        <v>18.71</v>
      </c>
      <c r="G1348" s="55">
        <v>248.82</v>
      </c>
      <c r="H1348" s="33">
        <v>9</v>
      </c>
    </row>
    <row r="1349" spans="1:8" s="33" customFormat="1" ht="25.5" x14ac:dyDescent="0.2">
      <c r="A1349" s="52" t="s">
        <v>2725</v>
      </c>
      <c r="B1349" s="52"/>
      <c r="C1349" s="53" t="s">
        <v>2726</v>
      </c>
      <c r="D1349" s="54" t="s">
        <v>73</v>
      </c>
      <c r="E1349" s="55">
        <v>1181.1099999999999</v>
      </c>
      <c r="F1349" s="55">
        <v>54.27</v>
      </c>
      <c r="G1349" s="55">
        <v>1235.3800000000001</v>
      </c>
      <c r="H1349" s="33">
        <v>9</v>
      </c>
    </row>
    <row r="1350" spans="1:8" s="33" customFormat="1" ht="25.5" x14ac:dyDescent="0.2">
      <c r="A1350" s="52" t="s">
        <v>2727</v>
      </c>
      <c r="B1350" s="52"/>
      <c r="C1350" s="53" t="s">
        <v>2728</v>
      </c>
      <c r="D1350" s="54" t="s">
        <v>73</v>
      </c>
      <c r="E1350" s="55">
        <v>1327.76</v>
      </c>
      <c r="F1350" s="55">
        <v>23.74</v>
      </c>
      <c r="G1350" s="55">
        <v>1351.5</v>
      </c>
      <c r="H1350" s="33">
        <v>9</v>
      </c>
    </row>
    <row r="1351" spans="1:8" s="33" customFormat="1" ht="25.5" x14ac:dyDescent="0.2">
      <c r="A1351" s="52" t="s">
        <v>2729</v>
      </c>
      <c r="B1351" s="52"/>
      <c r="C1351" s="53" t="s">
        <v>2730</v>
      </c>
      <c r="D1351" s="54" t="s">
        <v>73</v>
      </c>
      <c r="E1351" s="55">
        <v>1075.1600000000001</v>
      </c>
      <c r="F1351" s="55">
        <v>47.28</v>
      </c>
      <c r="G1351" s="55">
        <v>1122.44</v>
      </c>
      <c r="H1351" s="33">
        <v>9</v>
      </c>
    </row>
    <row r="1352" spans="1:8" s="33" customFormat="1" ht="25.5" x14ac:dyDescent="0.2">
      <c r="A1352" s="52" t="s">
        <v>2731</v>
      </c>
      <c r="B1352" s="52"/>
      <c r="C1352" s="53" t="s">
        <v>2732</v>
      </c>
      <c r="D1352" s="54" t="s">
        <v>73</v>
      </c>
      <c r="E1352" s="55">
        <v>776.88</v>
      </c>
      <c r="F1352" s="55">
        <v>14.96</v>
      </c>
      <c r="G1352" s="55">
        <v>791.84</v>
      </c>
      <c r="H1352" s="33">
        <v>9</v>
      </c>
    </row>
    <row r="1353" spans="1:8" s="33" customFormat="1" ht="25.5" x14ac:dyDescent="0.2">
      <c r="A1353" s="52" t="s">
        <v>2733</v>
      </c>
      <c r="B1353" s="52"/>
      <c r="C1353" s="53" t="s">
        <v>2734</v>
      </c>
      <c r="D1353" s="54" t="s">
        <v>73</v>
      </c>
      <c r="E1353" s="55">
        <v>581.53</v>
      </c>
      <c r="F1353" s="55"/>
      <c r="G1353" s="55">
        <v>581.53</v>
      </c>
      <c r="H1353" s="33">
        <v>9</v>
      </c>
    </row>
    <row r="1354" spans="1:8" s="33" customFormat="1" x14ac:dyDescent="0.2">
      <c r="A1354" s="52" t="s">
        <v>2735</v>
      </c>
      <c r="B1354" s="52"/>
      <c r="C1354" s="53" t="s">
        <v>2736</v>
      </c>
      <c r="D1354" s="54"/>
      <c r="E1354" s="55"/>
      <c r="F1354" s="55"/>
      <c r="G1354" s="55"/>
      <c r="H1354" s="33">
        <v>5</v>
      </c>
    </row>
    <row r="1355" spans="1:8" s="33" customFormat="1" ht="25.5" x14ac:dyDescent="0.2">
      <c r="A1355" s="52" t="s">
        <v>2737</v>
      </c>
      <c r="B1355" s="52"/>
      <c r="C1355" s="53" t="s">
        <v>2738</v>
      </c>
      <c r="D1355" s="54" t="s">
        <v>73</v>
      </c>
      <c r="E1355" s="55">
        <v>3354.03</v>
      </c>
      <c r="F1355" s="55">
        <v>52.69</v>
      </c>
      <c r="G1355" s="55">
        <v>3406.72</v>
      </c>
      <c r="H1355" s="33">
        <v>9</v>
      </c>
    </row>
    <row r="1356" spans="1:8" s="33" customFormat="1" ht="25.5" x14ac:dyDescent="0.2">
      <c r="A1356" s="52" t="s">
        <v>2739</v>
      </c>
      <c r="B1356" s="52"/>
      <c r="C1356" s="53" t="s">
        <v>2740</v>
      </c>
      <c r="D1356" s="54" t="s">
        <v>73</v>
      </c>
      <c r="E1356" s="55">
        <v>1974.62</v>
      </c>
      <c r="F1356" s="55">
        <v>52.69</v>
      </c>
      <c r="G1356" s="55">
        <v>2027.31</v>
      </c>
      <c r="H1356" s="33">
        <v>9</v>
      </c>
    </row>
    <row r="1357" spans="1:8" s="33" customFormat="1" ht="25.5" x14ac:dyDescent="0.2">
      <c r="A1357" s="52" t="s">
        <v>2741</v>
      </c>
      <c r="B1357" s="52"/>
      <c r="C1357" s="53" t="s">
        <v>2742</v>
      </c>
      <c r="D1357" s="54" t="s">
        <v>73</v>
      </c>
      <c r="E1357" s="55">
        <v>2117.88</v>
      </c>
      <c r="F1357" s="55">
        <v>52.69</v>
      </c>
      <c r="G1357" s="55">
        <v>2170.5700000000002</v>
      </c>
      <c r="H1357" s="33">
        <v>9</v>
      </c>
    </row>
    <row r="1358" spans="1:8" s="33" customFormat="1" ht="25.5" x14ac:dyDescent="0.2">
      <c r="A1358" s="52" t="s">
        <v>2743</v>
      </c>
      <c r="B1358" s="52"/>
      <c r="C1358" s="53" t="s">
        <v>2744</v>
      </c>
      <c r="D1358" s="54" t="s">
        <v>73</v>
      </c>
      <c r="E1358" s="55">
        <v>3208.17</v>
      </c>
      <c r="F1358" s="55">
        <v>52.69</v>
      </c>
      <c r="G1358" s="55">
        <v>3260.86</v>
      </c>
      <c r="H1358" s="33">
        <v>9</v>
      </c>
    </row>
    <row r="1359" spans="1:8" s="33" customFormat="1" ht="25.5" x14ac:dyDescent="0.2">
      <c r="A1359" s="52" t="s">
        <v>2745</v>
      </c>
      <c r="B1359" s="52"/>
      <c r="C1359" s="53" t="s">
        <v>2746</v>
      </c>
      <c r="D1359" s="54" t="s">
        <v>73</v>
      </c>
      <c r="E1359" s="55">
        <v>2586.25</v>
      </c>
      <c r="F1359" s="55">
        <v>96.54</v>
      </c>
      <c r="G1359" s="55">
        <v>2682.79</v>
      </c>
      <c r="H1359" s="33">
        <v>9</v>
      </c>
    </row>
    <row r="1360" spans="1:8" s="33" customFormat="1" ht="25.5" x14ac:dyDescent="0.2">
      <c r="A1360" s="52" t="s">
        <v>2747</v>
      </c>
      <c r="B1360" s="52"/>
      <c r="C1360" s="53" t="s">
        <v>2748</v>
      </c>
      <c r="D1360" s="54" t="s">
        <v>73</v>
      </c>
      <c r="E1360" s="55">
        <v>3896.6</v>
      </c>
      <c r="F1360" s="55">
        <v>96.54</v>
      </c>
      <c r="G1360" s="55">
        <v>3993.14</v>
      </c>
      <c r="H1360" s="33">
        <v>9</v>
      </c>
    </row>
    <row r="1361" spans="1:8" s="33" customFormat="1" ht="38.25" x14ac:dyDescent="0.2">
      <c r="A1361" s="52" t="s">
        <v>2749</v>
      </c>
      <c r="B1361" s="52"/>
      <c r="C1361" s="53" t="s">
        <v>2750</v>
      </c>
      <c r="D1361" s="54" t="s">
        <v>73</v>
      </c>
      <c r="E1361" s="55">
        <v>3116.57</v>
      </c>
      <c r="F1361" s="55">
        <v>96.54</v>
      </c>
      <c r="G1361" s="55">
        <v>3213.11</v>
      </c>
      <c r="H1361" s="33">
        <v>9</v>
      </c>
    </row>
    <row r="1362" spans="1:8" s="33" customFormat="1" ht="38.25" x14ac:dyDescent="0.2">
      <c r="A1362" s="52" t="s">
        <v>2751</v>
      </c>
      <c r="B1362" s="52"/>
      <c r="C1362" s="53" t="s">
        <v>2752</v>
      </c>
      <c r="D1362" s="54" t="s">
        <v>73</v>
      </c>
      <c r="E1362" s="55">
        <v>3944.51</v>
      </c>
      <c r="F1362" s="55">
        <v>96.54</v>
      </c>
      <c r="G1362" s="55">
        <v>4041.05</v>
      </c>
      <c r="H1362" s="33">
        <v>9</v>
      </c>
    </row>
    <row r="1363" spans="1:8" s="33" customFormat="1" ht="25.5" x14ac:dyDescent="0.2">
      <c r="A1363" s="52" t="s">
        <v>2753</v>
      </c>
      <c r="B1363" s="52"/>
      <c r="C1363" s="53" t="s">
        <v>2754</v>
      </c>
      <c r="D1363" s="54" t="s">
        <v>73</v>
      </c>
      <c r="E1363" s="55">
        <v>2524.9</v>
      </c>
      <c r="F1363" s="55">
        <v>52.69</v>
      </c>
      <c r="G1363" s="55">
        <v>2577.59</v>
      </c>
      <c r="H1363" s="33">
        <v>9</v>
      </c>
    </row>
    <row r="1364" spans="1:8" s="33" customFormat="1" ht="25.5" x14ac:dyDescent="0.2">
      <c r="A1364" s="52" t="s">
        <v>2755</v>
      </c>
      <c r="B1364" s="52"/>
      <c r="C1364" s="53" t="s">
        <v>2756</v>
      </c>
      <c r="D1364" s="54" t="s">
        <v>73</v>
      </c>
      <c r="E1364" s="55">
        <v>2548.4899999999998</v>
      </c>
      <c r="F1364" s="55">
        <v>52.69</v>
      </c>
      <c r="G1364" s="55">
        <v>2601.1799999999998</v>
      </c>
      <c r="H1364" s="33">
        <v>9</v>
      </c>
    </row>
    <row r="1365" spans="1:8" s="33" customFormat="1" ht="25.5" x14ac:dyDescent="0.2">
      <c r="A1365" s="52" t="s">
        <v>2757</v>
      </c>
      <c r="B1365" s="52"/>
      <c r="C1365" s="53" t="s">
        <v>2758</v>
      </c>
      <c r="D1365" s="54" t="s">
        <v>73</v>
      </c>
      <c r="E1365" s="55">
        <v>3799.46</v>
      </c>
      <c r="F1365" s="55">
        <v>52.69</v>
      </c>
      <c r="G1365" s="55">
        <v>3852.15</v>
      </c>
      <c r="H1365" s="33">
        <v>9</v>
      </c>
    </row>
    <row r="1366" spans="1:8" s="33" customFormat="1" ht="25.5" x14ac:dyDescent="0.2">
      <c r="A1366" s="52" t="s">
        <v>2759</v>
      </c>
      <c r="B1366" s="52"/>
      <c r="C1366" s="53" t="s">
        <v>2760</v>
      </c>
      <c r="D1366" s="54" t="s">
        <v>73</v>
      </c>
      <c r="E1366" s="55">
        <v>3154.12</v>
      </c>
      <c r="F1366" s="55">
        <v>96.54</v>
      </c>
      <c r="G1366" s="55">
        <v>3250.66</v>
      </c>
      <c r="H1366" s="33">
        <v>9</v>
      </c>
    </row>
    <row r="1367" spans="1:8" s="33" customFormat="1" ht="25.5" x14ac:dyDescent="0.2">
      <c r="A1367" s="52" t="s">
        <v>2761</v>
      </c>
      <c r="B1367" s="52"/>
      <c r="C1367" s="53" t="s">
        <v>2762</v>
      </c>
      <c r="D1367" s="54" t="s">
        <v>73</v>
      </c>
      <c r="E1367" s="55">
        <v>4479.47</v>
      </c>
      <c r="F1367" s="55">
        <v>96.54</v>
      </c>
      <c r="G1367" s="55">
        <v>4576.01</v>
      </c>
      <c r="H1367" s="33">
        <v>9</v>
      </c>
    </row>
    <row r="1368" spans="1:8" s="33" customFormat="1" ht="38.25" x14ac:dyDescent="0.2">
      <c r="A1368" s="52" t="s">
        <v>2763</v>
      </c>
      <c r="B1368" s="52"/>
      <c r="C1368" s="53" t="s">
        <v>2764</v>
      </c>
      <c r="D1368" s="54" t="s">
        <v>73</v>
      </c>
      <c r="E1368" s="55">
        <v>3420.05</v>
      </c>
      <c r="F1368" s="55">
        <v>96.54</v>
      </c>
      <c r="G1368" s="55">
        <v>3516.59</v>
      </c>
      <c r="H1368" s="33">
        <v>9</v>
      </c>
    </row>
    <row r="1369" spans="1:8" s="33" customFormat="1" ht="38.25" x14ac:dyDescent="0.2">
      <c r="A1369" s="52" t="s">
        <v>2765</v>
      </c>
      <c r="B1369" s="52"/>
      <c r="C1369" s="53" t="s">
        <v>2766</v>
      </c>
      <c r="D1369" s="54" t="s">
        <v>73</v>
      </c>
      <c r="E1369" s="55">
        <v>4520.83</v>
      </c>
      <c r="F1369" s="55">
        <v>96.54</v>
      </c>
      <c r="G1369" s="55">
        <v>4617.37</v>
      </c>
      <c r="H1369" s="33">
        <v>9</v>
      </c>
    </row>
    <row r="1370" spans="1:8" s="33" customFormat="1" ht="38.25" x14ac:dyDescent="0.2">
      <c r="A1370" s="52" t="s">
        <v>2767</v>
      </c>
      <c r="B1370" s="52"/>
      <c r="C1370" s="53" t="s">
        <v>2768</v>
      </c>
      <c r="D1370" s="54" t="s">
        <v>73</v>
      </c>
      <c r="E1370" s="55">
        <v>4585.1000000000004</v>
      </c>
      <c r="F1370" s="55">
        <v>96.54</v>
      </c>
      <c r="G1370" s="55">
        <v>4681.6400000000003</v>
      </c>
      <c r="H1370" s="33">
        <v>9</v>
      </c>
    </row>
    <row r="1371" spans="1:8" s="33" customFormat="1" ht="38.25" x14ac:dyDescent="0.2">
      <c r="A1371" s="52" t="s">
        <v>2769</v>
      </c>
      <c r="B1371" s="52"/>
      <c r="C1371" s="53" t="s">
        <v>2770</v>
      </c>
      <c r="D1371" s="54" t="s">
        <v>73</v>
      </c>
      <c r="E1371" s="55">
        <v>4435.47</v>
      </c>
      <c r="F1371" s="55">
        <v>52.69</v>
      </c>
      <c r="G1371" s="55">
        <v>4488.16</v>
      </c>
      <c r="H1371" s="33">
        <v>9</v>
      </c>
    </row>
    <row r="1372" spans="1:8" s="33" customFormat="1" ht="25.5" x14ac:dyDescent="0.2">
      <c r="A1372" s="52" t="s">
        <v>2771</v>
      </c>
      <c r="B1372" s="52"/>
      <c r="C1372" s="53" t="s">
        <v>2772</v>
      </c>
      <c r="D1372" s="54" t="s">
        <v>73</v>
      </c>
      <c r="E1372" s="55">
        <v>3447.31</v>
      </c>
      <c r="F1372" s="55">
        <v>52.69</v>
      </c>
      <c r="G1372" s="55">
        <v>3500</v>
      </c>
      <c r="H1372" s="33">
        <v>9</v>
      </c>
    </row>
    <row r="1373" spans="1:8" s="33" customFormat="1" ht="38.25" x14ac:dyDescent="0.2">
      <c r="A1373" s="52" t="s">
        <v>2773</v>
      </c>
      <c r="B1373" s="52"/>
      <c r="C1373" s="53" t="s">
        <v>2774</v>
      </c>
      <c r="D1373" s="54" t="s">
        <v>73</v>
      </c>
      <c r="E1373" s="55">
        <v>4726.7700000000004</v>
      </c>
      <c r="F1373" s="55">
        <v>52.69</v>
      </c>
      <c r="G1373" s="55">
        <v>4779.46</v>
      </c>
      <c r="H1373" s="33">
        <v>9</v>
      </c>
    </row>
    <row r="1374" spans="1:8" s="33" customFormat="1" ht="25.5" x14ac:dyDescent="0.2">
      <c r="A1374" s="52" t="s">
        <v>2775</v>
      </c>
      <c r="B1374" s="52"/>
      <c r="C1374" s="53" t="s">
        <v>2776</v>
      </c>
      <c r="D1374" s="54" t="s">
        <v>73</v>
      </c>
      <c r="E1374" s="55">
        <v>3538.09</v>
      </c>
      <c r="F1374" s="55">
        <v>211.46</v>
      </c>
      <c r="G1374" s="55">
        <v>3749.55</v>
      </c>
      <c r="H1374" s="33">
        <v>9</v>
      </c>
    </row>
    <row r="1375" spans="1:8" s="33" customFormat="1" ht="25.5" x14ac:dyDescent="0.2">
      <c r="A1375" s="52" t="s">
        <v>2777</v>
      </c>
      <c r="B1375" s="52"/>
      <c r="C1375" s="53" t="s">
        <v>2778</v>
      </c>
      <c r="D1375" s="54" t="s">
        <v>73</v>
      </c>
      <c r="E1375" s="55">
        <v>3016.18</v>
      </c>
      <c r="F1375" s="55">
        <v>52.69</v>
      </c>
      <c r="G1375" s="55">
        <v>3068.87</v>
      </c>
      <c r="H1375" s="33">
        <v>9</v>
      </c>
    </row>
    <row r="1376" spans="1:8" s="33" customFormat="1" ht="25.5" x14ac:dyDescent="0.2">
      <c r="A1376" s="52" t="s">
        <v>2779</v>
      </c>
      <c r="B1376" s="52"/>
      <c r="C1376" s="53" t="s">
        <v>2780</v>
      </c>
      <c r="D1376" s="54" t="s">
        <v>73</v>
      </c>
      <c r="E1376" s="55">
        <v>1810.88</v>
      </c>
      <c r="F1376" s="55">
        <v>52.69</v>
      </c>
      <c r="G1376" s="55">
        <v>1863.57</v>
      </c>
      <c r="H1376" s="33">
        <v>9</v>
      </c>
    </row>
    <row r="1377" spans="1:8" s="33" customFormat="1" ht="25.5" x14ac:dyDescent="0.2">
      <c r="A1377" s="52" t="s">
        <v>2781</v>
      </c>
      <c r="B1377" s="52"/>
      <c r="C1377" s="53" t="s">
        <v>2782</v>
      </c>
      <c r="D1377" s="54" t="s">
        <v>73</v>
      </c>
      <c r="E1377" s="55">
        <v>2901.74</v>
      </c>
      <c r="F1377" s="55">
        <v>52.69</v>
      </c>
      <c r="G1377" s="55">
        <v>2954.43</v>
      </c>
      <c r="H1377" s="33">
        <v>9</v>
      </c>
    </row>
    <row r="1378" spans="1:8" s="33" customFormat="1" ht="25.5" x14ac:dyDescent="0.2">
      <c r="A1378" s="52" t="s">
        <v>2783</v>
      </c>
      <c r="B1378" s="52"/>
      <c r="C1378" s="53" t="s">
        <v>2784</v>
      </c>
      <c r="D1378" s="54" t="s">
        <v>73</v>
      </c>
      <c r="E1378" s="55">
        <v>2407.39</v>
      </c>
      <c r="F1378" s="55">
        <v>52.69</v>
      </c>
      <c r="G1378" s="55">
        <v>2460.08</v>
      </c>
      <c r="H1378" s="33">
        <v>9</v>
      </c>
    </row>
    <row r="1379" spans="1:8" s="33" customFormat="1" x14ac:dyDescent="0.2">
      <c r="A1379" s="52" t="s">
        <v>2785</v>
      </c>
      <c r="B1379" s="52"/>
      <c r="C1379" s="53" t="s">
        <v>2786</v>
      </c>
      <c r="D1379" s="54"/>
      <c r="E1379" s="55"/>
      <c r="F1379" s="55"/>
      <c r="G1379" s="55"/>
      <c r="H1379" s="33">
        <v>5</v>
      </c>
    </row>
    <row r="1380" spans="1:8" s="33" customFormat="1" ht="25.5" x14ac:dyDescent="0.2">
      <c r="A1380" s="52" t="s">
        <v>2787</v>
      </c>
      <c r="B1380" s="52"/>
      <c r="C1380" s="53" t="s">
        <v>2788</v>
      </c>
      <c r="D1380" s="54" t="s">
        <v>131</v>
      </c>
      <c r="E1380" s="55">
        <v>1337.33</v>
      </c>
      <c r="F1380" s="55">
        <v>43.85</v>
      </c>
      <c r="G1380" s="55">
        <v>1381.18</v>
      </c>
      <c r="H1380" s="33">
        <v>9</v>
      </c>
    </row>
    <row r="1381" spans="1:8" s="33" customFormat="1" x14ac:dyDescent="0.2">
      <c r="A1381" s="52" t="s">
        <v>2789</v>
      </c>
      <c r="B1381" s="52"/>
      <c r="C1381" s="53" t="s">
        <v>2790</v>
      </c>
      <c r="D1381" s="54"/>
      <c r="E1381" s="55"/>
      <c r="F1381" s="55"/>
      <c r="G1381" s="55"/>
      <c r="H1381" s="33">
        <v>5</v>
      </c>
    </row>
    <row r="1382" spans="1:8" s="33" customFormat="1" ht="25.5" x14ac:dyDescent="0.2">
      <c r="A1382" s="52" t="s">
        <v>2791</v>
      </c>
      <c r="B1382" s="52"/>
      <c r="C1382" s="53" t="s">
        <v>2792</v>
      </c>
      <c r="D1382" s="54" t="s">
        <v>73</v>
      </c>
      <c r="E1382" s="55">
        <v>694.84</v>
      </c>
      <c r="F1382" s="55">
        <v>37.4</v>
      </c>
      <c r="G1382" s="55">
        <v>732.24</v>
      </c>
      <c r="H1382" s="33">
        <v>9</v>
      </c>
    </row>
    <row r="1383" spans="1:8" s="33" customFormat="1" ht="25.5" x14ac:dyDescent="0.2">
      <c r="A1383" s="52" t="s">
        <v>2793</v>
      </c>
      <c r="B1383" s="52"/>
      <c r="C1383" s="53" t="s">
        <v>2794</v>
      </c>
      <c r="D1383" s="54" t="s">
        <v>73</v>
      </c>
      <c r="E1383" s="55">
        <v>922.87</v>
      </c>
      <c r="F1383" s="55">
        <v>105.04</v>
      </c>
      <c r="G1383" s="55">
        <v>1027.9100000000001</v>
      </c>
      <c r="H1383" s="33">
        <v>9</v>
      </c>
    </row>
    <row r="1384" spans="1:8" s="33" customFormat="1" x14ac:dyDescent="0.2">
      <c r="A1384" s="52" t="s">
        <v>2795</v>
      </c>
      <c r="B1384" s="52"/>
      <c r="C1384" s="53" t="s">
        <v>2796</v>
      </c>
      <c r="D1384" s="54"/>
      <c r="E1384" s="55"/>
      <c r="F1384" s="55"/>
      <c r="G1384" s="55"/>
      <c r="H1384" s="33">
        <v>5</v>
      </c>
    </row>
    <row r="1385" spans="1:8" s="33" customFormat="1" ht="25.5" x14ac:dyDescent="0.2">
      <c r="A1385" s="52" t="s">
        <v>2797</v>
      </c>
      <c r="B1385" s="52"/>
      <c r="C1385" s="53" t="s">
        <v>2798</v>
      </c>
      <c r="D1385" s="54" t="s">
        <v>131</v>
      </c>
      <c r="E1385" s="55">
        <v>742.31</v>
      </c>
      <c r="F1385" s="55">
        <v>44.88</v>
      </c>
      <c r="G1385" s="55">
        <v>787.19</v>
      </c>
      <c r="H1385" s="33">
        <v>9</v>
      </c>
    </row>
    <row r="1386" spans="1:8" s="33" customFormat="1" x14ac:dyDescent="0.2">
      <c r="A1386" s="52" t="s">
        <v>2799</v>
      </c>
      <c r="B1386" s="52"/>
      <c r="C1386" s="53" t="s">
        <v>2800</v>
      </c>
      <c r="D1386" s="54" t="s">
        <v>131</v>
      </c>
      <c r="E1386" s="55">
        <v>508.92</v>
      </c>
      <c r="F1386" s="55">
        <v>18.71</v>
      </c>
      <c r="G1386" s="55">
        <v>527.63</v>
      </c>
      <c r="H1386" s="33">
        <v>9</v>
      </c>
    </row>
    <row r="1387" spans="1:8" s="33" customFormat="1" ht="25.5" x14ac:dyDescent="0.2">
      <c r="A1387" s="52" t="s">
        <v>2801</v>
      </c>
      <c r="B1387" s="52"/>
      <c r="C1387" s="53" t="s">
        <v>2802</v>
      </c>
      <c r="D1387" s="54" t="s">
        <v>131</v>
      </c>
      <c r="E1387" s="55">
        <v>595.79999999999995</v>
      </c>
      <c r="F1387" s="55">
        <v>37.4</v>
      </c>
      <c r="G1387" s="55">
        <v>633.20000000000005</v>
      </c>
      <c r="H1387" s="33">
        <v>9</v>
      </c>
    </row>
    <row r="1388" spans="1:8" s="33" customFormat="1" x14ac:dyDescent="0.2">
      <c r="A1388" s="52" t="s">
        <v>2803</v>
      </c>
      <c r="B1388" s="52"/>
      <c r="C1388" s="53" t="s">
        <v>2804</v>
      </c>
      <c r="D1388" s="54"/>
      <c r="E1388" s="55"/>
      <c r="F1388" s="55"/>
      <c r="G1388" s="55"/>
      <c r="H1388" s="33">
        <v>5</v>
      </c>
    </row>
    <row r="1389" spans="1:8" s="33" customFormat="1" x14ac:dyDescent="0.2">
      <c r="A1389" s="52" t="s">
        <v>2805</v>
      </c>
      <c r="B1389" s="52"/>
      <c r="C1389" s="53" t="s">
        <v>2806</v>
      </c>
      <c r="D1389" s="54" t="s">
        <v>73</v>
      </c>
      <c r="E1389" s="55"/>
      <c r="F1389" s="55">
        <v>37.4</v>
      </c>
      <c r="G1389" s="55">
        <v>37.4</v>
      </c>
      <c r="H1389" s="33">
        <v>9</v>
      </c>
    </row>
    <row r="1390" spans="1:8" s="33" customFormat="1" x14ac:dyDescent="0.2">
      <c r="A1390" s="52" t="s">
        <v>2807</v>
      </c>
      <c r="B1390" s="52"/>
      <c r="C1390" s="53" t="s">
        <v>2808</v>
      </c>
      <c r="D1390" s="54" t="s">
        <v>131</v>
      </c>
      <c r="E1390" s="55">
        <v>1.79</v>
      </c>
      <c r="F1390" s="55">
        <v>9.73</v>
      </c>
      <c r="G1390" s="55">
        <v>11.52</v>
      </c>
      <c r="H1390" s="33">
        <v>9</v>
      </c>
    </row>
    <row r="1391" spans="1:8" s="33" customFormat="1" x14ac:dyDescent="0.2">
      <c r="A1391" s="52" t="s">
        <v>2809</v>
      </c>
      <c r="B1391" s="52"/>
      <c r="C1391" s="53" t="s">
        <v>2810</v>
      </c>
      <c r="D1391" s="54" t="s">
        <v>131</v>
      </c>
      <c r="E1391" s="55"/>
      <c r="F1391" s="55">
        <v>22.44</v>
      </c>
      <c r="G1391" s="55">
        <v>22.44</v>
      </c>
      <c r="H1391" s="33">
        <v>9</v>
      </c>
    </row>
    <row r="1392" spans="1:8" s="33" customFormat="1" x14ac:dyDescent="0.2">
      <c r="A1392" s="52" t="s">
        <v>2811</v>
      </c>
      <c r="B1392" s="52"/>
      <c r="C1392" s="53" t="s">
        <v>2812</v>
      </c>
      <c r="D1392" s="54" t="s">
        <v>131</v>
      </c>
      <c r="E1392" s="55">
        <v>30.54</v>
      </c>
      <c r="F1392" s="55">
        <v>23.37</v>
      </c>
      <c r="G1392" s="55">
        <v>53.91</v>
      </c>
      <c r="H1392" s="33">
        <v>9</v>
      </c>
    </row>
    <row r="1393" spans="1:8" s="33" customFormat="1" x14ac:dyDescent="0.2">
      <c r="A1393" s="52" t="s">
        <v>2813</v>
      </c>
      <c r="B1393" s="52"/>
      <c r="C1393" s="53" t="s">
        <v>2814</v>
      </c>
      <c r="D1393" s="54" t="s">
        <v>334</v>
      </c>
      <c r="E1393" s="55">
        <v>4169.4799999999996</v>
      </c>
      <c r="F1393" s="55">
        <v>87.7</v>
      </c>
      <c r="G1393" s="55">
        <v>4257.18</v>
      </c>
      <c r="H1393" s="33">
        <v>9</v>
      </c>
    </row>
    <row r="1394" spans="1:8" s="33" customFormat="1" x14ac:dyDescent="0.2">
      <c r="A1394" s="52" t="s">
        <v>2815</v>
      </c>
      <c r="B1394" s="52"/>
      <c r="C1394" s="53" t="s">
        <v>2816</v>
      </c>
      <c r="D1394" s="54" t="s">
        <v>131</v>
      </c>
      <c r="E1394" s="55">
        <v>244.69</v>
      </c>
      <c r="F1394" s="55">
        <v>9.73</v>
      </c>
      <c r="G1394" s="55">
        <v>254.42</v>
      </c>
      <c r="H1394" s="33">
        <v>9</v>
      </c>
    </row>
    <row r="1395" spans="1:8" s="33" customFormat="1" ht="25.5" x14ac:dyDescent="0.2">
      <c r="A1395" s="52" t="s">
        <v>2817</v>
      </c>
      <c r="B1395" s="52"/>
      <c r="C1395" s="53" t="s">
        <v>2818</v>
      </c>
      <c r="D1395" s="54" t="s">
        <v>131</v>
      </c>
      <c r="E1395" s="55">
        <v>501.77</v>
      </c>
      <c r="F1395" s="55">
        <v>9.73</v>
      </c>
      <c r="G1395" s="55">
        <v>511.5</v>
      </c>
      <c r="H1395" s="33">
        <v>9</v>
      </c>
    </row>
    <row r="1396" spans="1:8" s="33" customFormat="1" x14ac:dyDescent="0.2">
      <c r="A1396" s="52" t="s">
        <v>2819</v>
      </c>
      <c r="B1396" s="52"/>
      <c r="C1396" s="53" t="s">
        <v>2820</v>
      </c>
      <c r="D1396" s="54" t="s">
        <v>73</v>
      </c>
      <c r="E1396" s="55">
        <v>300.60000000000002</v>
      </c>
      <c r="F1396" s="55">
        <v>44.88</v>
      </c>
      <c r="G1396" s="55">
        <v>345.48</v>
      </c>
      <c r="H1396" s="33">
        <v>9</v>
      </c>
    </row>
    <row r="1397" spans="1:8" s="33" customFormat="1" x14ac:dyDescent="0.2">
      <c r="A1397" s="52" t="s">
        <v>2821</v>
      </c>
      <c r="B1397" s="52"/>
      <c r="C1397" s="53" t="s">
        <v>2822</v>
      </c>
      <c r="D1397" s="54" t="s">
        <v>73</v>
      </c>
      <c r="E1397" s="55">
        <v>127.35</v>
      </c>
      <c r="F1397" s="55">
        <v>8.14</v>
      </c>
      <c r="G1397" s="55">
        <v>135.49</v>
      </c>
      <c r="H1397" s="33">
        <v>9</v>
      </c>
    </row>
    <row r="1398" spans="1:8" s="33" customFormat="1" ht="25.5" x14ac:dyDescent="0.2">
      <c r="A1398" s="52" t="s">
        <v>2823</v>
      </c>
      <c r="B1398" s="52"/>
      <c r="C1398" s="53" t="s">
        <v>2824</v>
      </c>
      <c r="D1398" s="54" t="s">
        <v>73</v>
      </c>
      <c r="E1398" s="55">
        <v>42.45</v>
      </c>
      <c r="F1398" s="55">
        <v>8.14</v>
      </c>
      <c r="G1398" s="55">
        <v>50.59</v>
      </c>
      <c r="H1398" s="33">
        <v>9</v>
      </c>
    </row>
    <row r="1399" spans="1:8" s="33" customFormat="1" ht="25.5" x14ac:dyDescent="0.2">
      <c r="A1399" s="52" t="s">
        <v>2825</v>
      </c>
      <c r="B1399" s="52"/>
      <c r="C1399" s="53" t="s">
        <v>2826</v>
      </c>
      <c r="D1399" s="54" t="s">
        <v>73</v>
      </c>
      <c r="E1399" s="55">
        <v>661.32</v>
      </c>
      <c r="F1399" s="55">
        <v>80.11</v>
      </c>
      <c r="G1399" s="55">
        <v>741.43</v>
      </c>
      <c r="H1399" s="33">
        <v>9</v>
      </c>
    </row>
    <row r="1400" spans="1:8" s="33" customFormat="1" ht="25.5" x14ac:dyDescent="0.2">
      <c r="A1400" s="52" t="s">
        <v>2827</v>
      </c>
      <c r="B1400" s="52"/>
      <c r="C1400" s="53" t="s">
        <v>2828</v>
      </c>
      <c r="D1400" s="54" t="s">
        <v>73</v>
      </c>
      <c r="E1400" s="55">
        <v>1233.47</v>
      </c>
      <c r="F1400" s="55">
        <v>80.11</v>
      </c>
      <c r="G1400" s="55">
        <v>1313.58</v>
      </c>
      <c r="H1400" s="33">
        <v>9</v>
      </c>
    </row>
    <row r="1401" spans="1:8" s="33" customFormat="1" x14ac:dyDescent="0.2">
      <c r="A1401" s="52" t="s">
        <v>2829</v>
      </c>
      <c r="B1401" s="52"/>
      <c r="C1401" s="53" t="s">
        <v>2830</v>
      </c>
      <c r="D1401" s="54"/>
      <c r="E1401" s="55"/>
      <c r="F1401" s="55"/>
      <c r="G1401" s="55"/>
      <c r="H1401" s="33">
        <v>2</v>
      </c>
    </row>
    <row r="1402" spans="1:8" s="33" customFormat="1" x14ac:dyDescent="0.2">
      <c r="A1402" s="52" t="s">
        <v>2831</v>
      </c>
      <c r="B1402" s="52"/>
      <c r="C1402" s="53" t="s">
        <v>2832</v>
      </c>
      <c r="D1402" s="54"/>
      <c r="E1402" s="55"/>
      <c r="F1402" s="55"/>
      <c r="G1402" s="55"/>
      <c r="H1402" s="33">
        <v>5</v>
      </c>
    </row>
    <row r="1403" spans="1:8" s="33" customFormat="1" x14ac:dyDescent="0.2">
      <c r="A1403" s="52" t="s">
        <v>2833</v>
      </c>
      <c r="B1403" s="52"/>
      <c r="C1403" s="53" t="s">
        <v>2834</v>
      </c>
      <c r="D1403" s="54" t="s">
        <v>73</v>
      </c>
      <c r="E1403" s="55">
        <v>809.11</v>
      </c>
      <c r="F1403" s="55">
        <v>56.11</v>
      </c>
      <c r="G1403" s="55">
        <v>865.22</v>
      </c>
      <c r="H1403" s="33">
        <v>9</v>
      </c>
    </row>
    <row r="1404" spans="1:8" s="33" customFormat="1" x14ac:dyDescent="0.2">
      <c r="A1404" s="52" t="s">
        <v>2835</v>
      </c>
      <c r="B1404" s="52"/>
      <c r="C1404" s="53" t="s">
        <v>2836</v>
      </c>
      <c r="D1404" s="54" t="s">
        <v>73</v>
      </c>
      <c r="E1404" s="55">
        <v>377.87</v>
      </c>
      <c r="F1404" s="55">
        <v>56.11</v>
      </c>
      <c r="G1404" s="55">
        <v>433.98</v>
      </c>
      <c r="H1404" s="33">
        <v>9</v>
      </c>
    </row>
    <row r="1405" spans="1:8" s="33" customFormat="1" x14ac:dyDescent="0.2">
      <c r="A1405" s="52" t="s">
        <v>2837</v>
      </c>
      <c r="B1405" s="52"/>
      <c r="C1405" s="53" t="s">
        <v>2838</v>
      </c>
      <c r="D1405" s="54" t="s">
        <v>73</v>
      </c>
      <c r="E1405" s="55">
        <v>1120.54</v>
      </c>
      <c r="F1405" s="55">
        <v>56.11</v>
      </c>
      <c r="G1405" s="55">
        <v>1176.6500000000001</v>
      </c>
      <c r="H1405" s="33">
        <v>9</v>
      </c>
    </row>
    <row r="1406" spans="1:8" s="33" customFormat="1" x14ac:dyDescent="0.2">
      <c r="A1406" s="52" t="s">
        <v>2839</v>
      </c>
      <c r="B1406" s="52"/>
      <c r="C1406" s="53" t="s">
        <v>2840</v>
      </c>
      <c r="D1406" s="54" t="s">
        <v>73</v>
      </c>
      <c r="E1406" s="55">
        <v>701.97</v>
      </c>
      <c r="F1406" s="55">
        <v>56.11</v>
      </c>
      <c r="G1406" s="55">
        <v>758.08</v>
      </c>
      <c r="H1406" s="33">
        <v>9</v>
      </c>
    </row>
    <row r="1407" spans="1:8" s="33" customFormat="1" x14ac:dyDescent="0.2">
      <c r="A1407" s="52" t="s">
        <v>2841</v>
      </c>
      <c r="B1407" s="52"/>
      <c r="C1407" s="53" t="s">
        <v>2842</v>
      </c>
      <c r="D1407" s="54" t="s">
        <v>73</v>
      </c>
      <c r="E1407" s="55">
        <v>803.88</v>
      </c>
      <c r="F1407" s="55">
        <v>56.11</v>
      </c>
      <c r="G1407" s="55">
        <v>859.99</v>
      </c>
      <c r="H1407" s="33">
        <v>9</v>
      </c>
    </row>
    <row r="1408" spans="1:8" s="33" customFormat="1" x14ac:dyDescent="0.2">
      <c r="A1408" s="52" t="s">
        <v>2843</v>
      </c>
      <c r="B1408" s="52"/>
      <c r="C1408" s="53" t="s">
        <v>2844</v>
      </c>
      <c r="D1408" s="54" t="s">
        <v>73</v>
      </c>
      <c r="E1408" s="55">
        <v>286.02999999999997</v>
      </c>
      <c r="F1408" s="55">
        <v>56.11</v>
      </c>
      <c r="G1408" s="55">
        <v>342.14</v>
      </c>
      <c r="H1408" s="33">
        <v>9</v>
      </c>
    </row>
    <row r="1409" spans="1:8" s="33" customFormat="1" x14ac:dyDescent="0.2">
      <c r="A1409" s="52" t="s">
        <v>2845</v>
      </c>
      <c r="B1409" s="52"/>
      <c r="C1409" s="53" t="s">
        <v>2846</v>
      </c>
      <c r="D1409" s="54" t="s">
        <v>73</v>
      </c>
      <c r="E1409" s="55">
        <v>984.05</v>
      </c>
      <c r="F1409" s="55">
        <v>56.11</v>
      </c>
      <c r="G1409" s="55">
        <v>1040.1600000000001</v>
      </c>
      <c r="H1409" s="33">
        <v>9</v>
      </c>
    </row>
    <row r="1410" spans="1:8" s="33" customFormat="1" x14ac:dyDescent="0.2">
      <c r="A1410" s="52" t="s">
        <v>2847</v>
      </c>
      <c r="B1410" s="52"/>
      <c r="C1410" s="53" t="s">
        <v>2848</v>
      </c>
      <c r="D1410" s="54" t="s">
        <v>73</v>
      </c>
      <c r="E1410" s="55">
        <v>381.62</v>
      </c>
      <c r="F1410" s="55">
        <v>56.11</v>
      </c>
      <c r="G1410" s="55">
        <v>437.73</v>
      </c>
      <c r="H1410" s="33">
        <v>9</v>
      </c>
    </row>
    <row r="1411" spans="1:8" s="33" customFormat="1" x14ac:dyDescent="0.2">
      <c r="A1411" s="52" t="s">
        <v>2849</v>
      </c>
      <c r="B1411" s="52"/>
      <c r="C1411" s="53" t="s">
        <v>2850</v>
      </c>
      <c r="D1411" s="54" t="s">
        <v>73</v>
      </c>
      <c r="E1411" s="55">
        <v>1103.8499999999999</v>
      </c>
      <c r="F1411" s="55">
        <v>56.11</v>
      </c>
      <c r="G1411" s="55">
        <v>1159.96</v>
      </c>
      <c r="H1411" s="33">
        <v>9</v>
      </c>
    </row>
    <row r="1412" spans="1:8" s="33" customFormat="1" x14ac:dyDescent="0.2">
      <c r="A1412" s="52" t="s">
        <v>2851</v>
      </c>
      <c r="B1412" s="52"/>
      <c r="C1412" s="53" t="s">
        <v>2852</v>
      </c>
      <c r="D1412" s="54" t="s">
        <v>73</v>
      </c>
      <c r="E1412" s="55">
        <v>1156.3599999999999</v>
      </c>
      <c r="F1412" s="55">
        <v>56.11</v>
      </c>
      <c r="G1412" s="55">
        <v>1212.47</v>
      </c>
      <c r="H1412" s="33">
        <v>9</v>
      </c>
    </row>
    <row r="1413" spans="1:8" s="33" customFormat="1" ht="25.5" x14ac:dyDescent="0.2">
      <c r="A1413" s="52" t="s">
        <v>2853</v>
      </c>
      <c r="B1413" s="52"/>
      <c r="C1413" s="53" t="s">
        <v>2854</v>
      </c>
      <c r="D1413" s="54" t="s">
        <v>73</v>
      </c>
      <c r="E1413" s="55">
        <v>454.25</v>
      </c>
      <c r="F1413" s="55"/>
      <c r="G1413" s="55">
        <v>454.25</v>
      </c>
      <c r="H1413" s="33">
        <v>9</v>
      </c>
    </row>
    <row r="1414" spans="1:8" s="33" customFormat="1" x14ac:dyDescent="0.2">
      <c r="A1414" s="52" t="s">
        <v>2855</v>
      </c>
      <c r="B1414" s="52"/>
      <c r="C1414" s="53" t="s">
        <v>2856</v>
      </c>
      <c r="D1414" s="54" t="s">
        <v>73</v>
      </c>
      <c r="E1414" s="55">
        <v>1107.45</v>
      </c>
      <c r="F1414" s="55">
        <v>43.12</v>
      </c>
      <c r="G1414" s="55">
        <v>1150.57</v>
      </c>
      <c r="H1414" s="33">
        <v>9</v>
      </c>
    </row>
    <row r="1415" spans="1:8" s="33" customFormat="1" x14ac:dyDescent="0.2">
      <c r="A1415" s="52" t="s">
        <v>2857</v>
      </c>
      <c r="B1415" s="52"/>
      <c r="C1415" s="53" t="s">
        <v>2858</v>
      </c>
      <c r="D1415" s="54" t="s">
        <v>73</v>
      </c>
      <c r="E1415" s="55">
        <v>1723.31</v>
      </c>
      <c r="F1415" s="55">
        <v>56.11</v>
      </c>
      <c r="G1415" s="55">
        <v>1779.42</v>
      </c>
      <c r="H1415" s="33">
        <v>9</v>
      </c>
    </row>
    <row r="1416" spans="1:8" s="33" customFormat="1" x14ac:dyDescent="0.2">
      <c r="A1416" s="52" t="s">
        <v>2859</v>
      </c>
      <c r="B1416" s="52"/>
      <c r="C1416" s="53" t="s">
        <v>2860</v>
      </c>
      <c r="D1416" s="54" t="s">
        <v>73</v>
      </c>
      <c r="E1416" s="55">
        <v>1500.88</v>
      </c>
      <c r="F1416" s="55">
        <v>56.11</v>
      </c>
      <c r="G1416" s="55">
        <v>1556.99</v>
      </c>
      <c r="H1416" s="33">
        <v>9</v>
      </c>
    </row>
    <row r="1417" spans="1:8" s="33" customFormat="1" x14ac:dyDescent="0.2">
      <c r="A1417" s="52" t="s">
        <v>2861</v>
      </c>
      <c r="B1417" s="52"/>
      <c r="C1417" s="53" t="s">
        <v>2862</v>
      </c>
      <c r="D1417" s="54" t="s">
        <v>73</v>
      </c>
      <c r="E1417" s="55">
        <v>771.22</v>
      </c>
      <c r="F1417" s="55">
        <v>56.11</v>
      </c>
      <c r="G1417" s="55">
        <v>827.33</v>
      </c>
      <c r="H1417" s="33">
        <v>9</v>
      </c>
    </row>
    <row r="1418" spans="1:8" s="33" customFormat="1" x14ac:dyDescent="0.2">
      <c r="A1418" s="52" t="s">
        <v>2863</v>
      </c>
      <c r="B1418" s="52"/>
      <c r="C1418" s="53" t="s">
        <v>2864</v>
      </c>
      <c r="D1418" s="54" t="s">
        <v>73</v>
      </c>
      <c r="E1418" s="55">
        <v>691.42</v>
      </c>
      <c r="F1418" s="55">
        <v>43.12</v>
      </c>
      <c r="G1418" s="55">
        <v>734.54</v>
      </c>
      <c r="H1418" s="33">
        <v>9</v>
      </c>
    </row>
    <row r="1419" spans="1:8" s="33" customFormat="1" x14ac:dyDescent="0.2">
      <c r="A1419" s="52" t="s">
        <v>2865</v>
      </c>
      <c r="B1419" s="52"/>
      <c r="C1419" s="53" t="s">
        <v>2866</v>
      </c>
      <c r="D1419" s="54" t="s">
        <v>73</v>
      </c>
      <c r="E1419" s="55">
        <v>969.28</v>
      </c>
      <c r="F1419" s="55">
        <v>43.12</v>
      </c>
      <c r="G1419" s="55">
        <v>1012.4</v>
      </c>
      <c r="H1419" s="33">
        <v>9</v>
      </c>
    </row>
    <row r="1420" spans="1:8" s="33" customFormat="1" x14ac:dyDescent="0.2">
      <c r="A1420" s="52" t="s">
        <v>2867</v>
      </c>
      <c r="B1420" s="52"/>
      <c r="C1420" s="53" t="s">
        <v>2868</v>
      </c>
      <c r="D1420" s="54" t="s">
        <v>73</v>
      </c>
      <c r="E1420" s="55">
        <v>819.46</v>
      </c>
      <c r="F1420" s="55">
        <v>32.340000000000003</v>
      </c>
      <c r="G1420" s="55">
        <v>851.8</v>
      </c>
      <c r="H1420" s="33">
        <v>9</v>
      </c>
    </row>
    <row r="1421" spans="1:8" s="33" customFormat="1" x14ac:dyDescent="0.2">
      <c r="A1421" s="52" t="s">
        <v>2869</v>
      </c>
      <c r="B1421" s="52"/>
      <c r="C1421" s="53" t="s">
        <v>2870</v>
      </c>
      <c r="D1421" s="54" t="s">
        <v>73</v>
      </c>
      <c r="E1421" s="55">
        <v>865.71</v>
      </c>
      <c r="F1421" s="55">
        <v>32.340000000000003</v>
      </c>
      <c r="G1421" s="55">
        <v>898.05</v>
      </c>
      <c r="H1421" s="33">
        <v>9</v>
      </c>
    </row>
    <row r="1422" spans="1:8" s="33" customFormat="1" x14ac:dyDescent="0.2">
      <c r="A1422" s="52" t="s">
        <v>2871</v>
      </c>
      <c r="B1422" s="52"/>
      <c r="C1422" s="53" t="s">
        <v>2872</v>
      </c>
      <c r="D1422" s="54" t="s">
        <v>73</v>
      </c>
      <c r="E1422" s="55">
        <v>1242.4100000000001</v>
      </c>
      <c r="F1422" s="55">
        <v>32.340000000000003</v>
      </c>
      <c r="G1422" s="55">
        <v>1274.75</v>
      </c>
      <c r="H1422" s="33">
        <v>9</v>
      </c>
    </row>
    <row r="1423" spans="1:8" s="33" customFormat="1" x14ac:dyDescent="0.2">
      <c r="A1423" s="52" t="s">
        <v>2873</v>
      </c>
      <c r="B1423" s="52"/>
      <c r="C1423" s="53" t="s">
        <v>2874</v>
      </c>
      <c r="D1423" s="54" t="s">
        <v>73</v>
      </c>
      <c r="E1423" s="55">
        <v>805.64</v>
      </c>
      <c r="F1423" s="55"/>
      <c r="G1423" s="55">
        <v>805.64</v>
      </c>
      <c r="H1423" s="33">
        <v>9</v>
      </c>
    </row>
    <row r="1424" spans="1:8" s="33" customFormat="1" ht="25.5" x14ac:dyDescent="0.2">
      <c r="A1424" s="52" t="s">
        <v>2875</v>
      </c>
      <c r="B1424" s="52"/>
      <c r="C1424" s="53" t="s">
        <v>2876</v>
      </c>
      <c r="D1424" s="54" t="s">
        <v>73</v>
      </c>
      <c r="E1424" s="55">
        <v>1517.93</v>
      </c>
      <c r="F1424" s="55"/>
      <c r="G1424" s="55">
        <v>1517.93</v>
      </c>
      <c r="H1424" s="33">
        <v>9</v>
      </c>
    </row>
    <row r="1425" spans="1:8" s="33" customFormat="1" ht="25.5" x14ac:dyDescent="0.2">
      <c r="A1425" s="52" t="s">
        <v>2877</v>
      </c>
      <c r="B1425" s="52"/>
      <c r="C1425" s="53" t="s">
        <v>2878</v>
      </c>
      <c r="D1425" s="54" t="s">
        <v>73</v>
      </c>
      <c r="E1425" s="55">
        <v>941.99</v>
      </c>
      <c r="F1425" s="55"/>
      <c r="G1425" s="55">
        <v>941.99</v>
      </c>
      <c r="H1425" s="33">
        <v>9</v>
      </c>
    </row>
    <row r="1426" spans="1:8" s="33" customFormat="1" ht="25.5" x14ac:dyDescent="0.2">
      <c r="A1426" s="52" t="s">
        <v>2879</v>
      </c>
      <c r="B1426" s="52"/>
      <c r="C1426" s="53" t="s">
        <v>2880</v>
      </c>
      <c r="D1426" s="54" t="s">
        <v>73</v>
      </c>
      <c r="E1426" s="55">
        <v>923.14</v>
      </c>
      <c r="F1426" s="55"/>
      <c r="G1426" s="55">
        <v>923.14</v>
      </c>
      <c r="H1426" s="33">
        <v>9</v>
      </c>
    </row>
    <row r="1427" spans="1:8" s="33" customFormat="1" x14ac:dyDescent="0.2">
      <c r="A1427" s="52" t="s">
        <v>2881</v>
      </c>
      <c r="B1427" s="52"/>
      <c r="C1427" s="53" t="s">
        <v>2882</v>
      </c>
      <c r="D1427" s="54" t="s">
        <v>73</v>
      </c>
      <c r="E1427" s="55">
        <v>929.82</v>
      </c>
      <c r="F1427" s="55">
        <v>56.11</v>
      </c>
      <c r="G1427" s="55">
        <v>985.93</v>
      </c>
      <c r="H1427" s="33">
        <v>9</v>
      </c>
    </row>
    <row r="1428" spans="1:8" s="33" customFormat="1" ht="25.5" x14ac:dyDescent="0.2">
      <c r="A1428" s="52" t="s">
        <v>2883</v>
      </c>
      <c r="B1428" s="52"/>
      <c r="C1428" s="53" t="s">
        <v>2884</v>
      </c>
      <c r="D1428" s="54" t="s">
        <v>73</v>
      </c>
      <c r="E1428" s="55">
        <v>1145</v>
      </c>
      <c r="F1428" s="55">
        <v>56.11</v>
      </c>
      <c r="G1428" s="55">
        <v>1201.1099999999999</v>
      </c>
      <c r="H1428" s="33">
        <v>9</v>
      </c>
    </row>
    <row r="1429" spans="1:8" s="33" customFormat="1" ht="25.5" x14ac:dyDescent="0.2">
      <c r="A1429" s="52" t="s">
        <v>2885</v>
      </c>
      <c r="B1429" s="52"/>
      <c r="C1429" s="53" t="s">
        <v>2886</v>
      </c>
      <c r="D1429" s="54" t="s">
        <v>73</v>
      </c>
      <c r="E1429" s="55">
        <v>1032.55</v>
      </c>
      <c r="F1429" s="55">
        <v>56.11</v>
      </c>
      <c r="G1429" s="55">
        <v>1088.6600000000001</v>
      </c>
      <c r="H1429" s="33">
        <v>9</v>
      </c>
    </row>
    <row r="1430" spans="1:8" s="33" customFormat="1" ht="25.5" x14ac:dyDescent="0.2">
      <c r="A1430" s="52" t="s">
        <v>2887</v>
      </c>
      <c r="B1430" s="52"/>
      <c r="C1430" s="53" t="s">
        <v>2888</v>
      </c>
      <c r="D1430" s="54" t="s">
        <v>73</v>
      </c>
      <c r="E1430" s="55">
        <v>1030.74</v>
      </c>
      <c r="F1430" s="55">
        <v>56.11</v>
      </c>
      <c r="G1430" s="55">
        <v>1086.8499999999999</v>
      </c>
      <c r="H1430" s="33">
        <v>9</v>
      </c>
    </row>
    <row r="1431" spans="1:8" s="33" customFormat="1" x14ac:dyDescent="0.2">
      <c r="A1431" s="52" t="s">
        <v>2889</v>
      </c>
      <c r="B1431" s="52"/>
      <c r="C1431" s="53" t="s">
        <v>2890</v>
      </c>
      <c r="D1431" s="54"/>
      <c r="E1431" s="55"/>
      <c r="F1431" s="55"/>
      <c r="G1431" s="55"/>
      <c r="H1431" s="33">
        <v>5</v>
      </c>
    </row>
    <row r="1432" spans="1:8" s="33" customFormat="1" x14ac:dyDescent="0.2">
      <c r="A1432" s="52" t="s">
        <v>2891</v>
      </c>
      <c r="B1432" s="52"/>
      <c r="C1432" s="53" t="s">
        <v>2892</v>
      </c>
      <c r="D1432" s="54" t="s">
        <v>73</v>
      </c>
      <c r="E1432" s="55">
        <v>445.28</v>
      </c>
      <c r="F1432" s="55">
        <v>112.2</v>
      </c>
      <c r="G1432" s="55">
        <v>557.48</v>
      </c>
      <c r="H1432" s="33">
        <v>9</v>
      </c>
    </row>
    <row r="1433" spans="1:8" s="33" customFormat="1" x14ac:dyDescent="0.2">
      <c r="A1433" s="52" t="s">
        <v>2893</v>
      </c>
      <c r="B1433" s="52"/>
      <c r="C1433" s="53" t="s">
        <v>2894</v>
      </c>
      <c r="D1433" s="54" t="s">
        <v>73</v>
      </c>
      <c r="E1433" s="55">
        <v>992.63</v>
      </c>
      <c r="F1433" s="55">
        <v>112.2</v>
      </c>
      <c r="G1433" s="55">
        <v>1104.83</v>
      </c>
      <c r="H1433" s="33">
        <v>9</v>
      </c>
    </row>
    <row r="1434" spans="1:8" s="33" customFormat="1" x14ac:dyDescent="0.2">
      <c r="A1434" s="52" t="s">
        <v>2895</v>
      </c>
      <c r="B1434" s="52"/>
      <c r="C1434" s="53" t="s">
        <v>2896</v>
      </c>
      <c r="D1434" s="54" t="s">
        <v>73</v>
      </c>
      <c r="E1434" s="55">
        <v>1123.3599999999999</v>
      </c>
      <c r="F1434" s="55">
        <v>112.2</v>
      </c>
      <c r="G1434" s="55">
        <v>1235.56</v>
      </c>
      <c r="H1434" s="33">
        <v>9</v>
      </c>
    </row>
    <row r="1435" spans="1:8" s="33" customFormat="1" x14ac:dyDescent="0.2">
      <c r="A1435" s="52" t="s">
        <v>2897</v>
      </c>
      <c r="B1435" s="52"/>
      <c r="C1435" s="53" t="s">
        <v>2898</v>
      </c>
      <c r="D1435" s="54" t="s">
        <v>73</v>
      </c>
      <c r="E1435" s="55">
        <v>762.06</v>
      </c>
      <c r="F1435" s="55">
        <v>56.11</v>
      </c>
      <c r="G1435" s="55">
        <v>818.17</v>
      </c>
      <c r="H1435" s="33">
        <v>9</v>
      </c>
    </row>
    <row r="1436" spans="1:8" s="33" customFormat="1" x14ac:dyDescent="0.2">
      <c r="A1436" s="52" t="s">
        <v>2899</v>
      </c>
      <c r="B1436" s="52"/>
      <c r="C1436" s="53" t="s">
        <v>2900</v>
      </c>
      <c r="D1436" s="54" t="s">
        <v>73</v>
      </c>
      <c r="E1436" s="55">
        <v>385.02</v>
      </c>
      <c r="F1436" s="55">
        <v>112.2</v>
      </c>
      <c r="G1436" s="55">
        <v>497.22</v>
      </c>
      <c r="H1436" s="33">
        <v>9</v>
      </c>
    </row>
    <row r="1437" spans="1:8" s="33" customFormat="1" x14ac:dyDescent="0.2">
      <c r="A1437" s="52" t="s">
        <v>2901</v>
      </c>
      <c r="B1437" s="52"/>
      <c r="C1437" s="53" t="s">
        <v>2902</v>
      </c>
      <c r="D1437" s="54" t="s">
        <v>73</v>
      </c>
      <c r="E1437" s="55">
        <v>876.35</v>
      </c>
      <c r="F1437" s="55">
        <v>112.2</v>
      </c>
      <c r="G1437" s="55">
        <v>988.55</v>
      </c>
      <c r="H1437" s="33">
        <v>9</v>
      </c>
    </row>
    <row r="1438" spans="1:8" s="33" customFormat="1" x14ac:dyDescent="0.2">
      <c r="A1438" s="52" t="s">
        <v>2903</v>
      </c>
      <c r="B1438" s="52"/>
      <c r="C1438" s="53" t="s">
        <v>2904</v>
      </c>
      <c r="D1438" s="54" t="s">
        <v>73</v>
      </c>
      <c r="E1438" s="55">
        <v>566.79</v>
      </c>
      <c r="F1438" s="55">
        <v>112.2</v>
      </c>
      <c r="G1438" s="55">
        <v>678.99</v>
      </c>
      <c r="H1438" s="33">
        <v>9</v>
      </c>
    </row>
    <row r="1439" spans="1:8" s="33" customFormat="1" x14ac:dyDescent="0.2">
      <c r="A1439" s="52" t="s">
        <v>2905</v>
      </c>
      <c r="B1439" s="52"/>
      <c r="C1439" s="53" t="s">
        <v>2906</v>
      </c>
      <c r="D1439" s="54" t="s">
        <v>73</v>
      </c>
      <c r="E1439" s="55">
        <v>934.55</v>
      </c>
      <c r="F1439" s="55">
        <v>112.2</v>
      </c>
      <c r="G1439" s="55">
        <v>1046.75</v>
      </c>
      <c r="H1439" s="33">
        <v>9</v>
      </c>
    </row>
    <row r="1440" spans="1:8" s="33" customFormat="1" x14ac:dyDescent="0.2">
      <c r="A1440" s="52" t="s">
        <v>2907</v>
      </c>
      <c r="B1440" s="52"/>
      <c r="C1440" s="53" t="s">
        <v>2908</v>
      </c>
      <c r="D1440" s="54" t="s">
        <v>73</v>
      </c>
      <c r="E1440" s="55">
        <v>481.06</v>
      </c>
      <c r="F1440" s="55">
        <v>112.2</v>
      </c>
      <c r="G1440" s="55">
        <v>593.26</v>
      </c>
      <c r="H1440" s="33">
        <v>9</v>
      </c>
    </row>
    <row r="1441" spans="1:8" s="33" customFormat="1" x14ac:dyDescent="0.2">
      <c r="A1441" s="52" t="s">
        <v>2909</v>
      </c>
      <c r="B1441" s="52"/>
      <c r="C1441" s="53" t="s">
        <v>2910</v>
      </c>
      <c r="D1441" s="54" t="s">
        <v>73</v>
      </c>
      <c r="E1441" s="55">
        <v>663.56</v>
      </c>
      <c r="F1441" s="55">
        <v>112.2</v>
      </c>
      <c r="G1441" s="55">
        <v>775.76</v>
      </c>
      <c r="H1441" s="33">
        <v>9</v>
      </c>
    </row>
    <row r="1442" spans="1:8" s="33" customFormat="1" x14ac:dyDescent="0.2">
      <c r="A1442" s="52" t="s">
        <v>2911</v>
      </c>
      <c r="B1442" s="52"/>
      <c r="C1442" s="53" t="s">
        <v>2912</v>
      </c>
      <c r="D1442" s="54" t="s">
        <v>73</v>
      </c>
      <c r="E1442" s="55">
        <v>1170.19</v>
      </c>
      <c r="F1442" s="55">
        <v>56.11</v>
      </c>
      <c r="G1442" s="55">
        <v>1226.3</v>
      </c>
      <c r="H1442" s="33">
        <v>9</v>
      </c>
    </row>
    <row r="1443" spans="1:8" s="33" customFormat="1" x14ac:dyDescent="0.2">
      <c r="A1443" s="52" t="s">
        <v>2913</v>
      </c>
      <c r="B1443" s="52"/>
      <c r="C1443" s="53" t="s">
        <v>2914</v>
      </c>
      <c r="D1443" s="54" t="s">
        <v>73</v>
      </c>
      <c r="E1443" s="55">
        <v>975.27</v>
      </c>
      <c r="F1443" s="55">
        <v>56.11</v>
      </c>
      <c r="G1443" s="55">
        <v>1031.3800000000001</v>
      </c>
      <c r="H1443" s="33">
        <v>9</v>
      </c>
    </row>
    <row r="1444" spans="1:8" s="33" customFormat="1" ht="25.5" x14ac:dyDescent="0.2">
      <c r="A1444" s="52" t="s">
        <v>2915</v>
      </c>
      <c r="B1444" s="52"/>
      <c r="C1444" s="53" t="s">
        <v>2916</v>
      </c>
      <c r="D1444" s="54" t="s">
        <v>73</v>
      </c>
      <c r="E1444" s="55">
        <v>1041.77</v>
      </c>
      <c r="F1444" s="55">
        <v>56.11</v>
      </c>
      <c r="G1444" s="55">
        <v>1097.8800000000001</v>
      </c>
      <c r="H1444" s="33">
        <v>9</v>
      </c>
    </row>
    <row r="1445" spans="1:8" s="33" customFormat="1" ht="25.5" x14ac:dyDescent="0.2">
      <c r="A1445" s="52" t="s">
        <v>2917</v>
      </c>
      <c r="B1445" s="52"/>
      <c r="C1445" s="53" t="s">
        <v>2918</v>
      </c>
      <c r="D1445" s="54" t="s">
        <v>73</v>
      </c>
      <c r="E1445" s="55">
        <v>1277.68</v>
      </c>
      <c r="F1445" s="55">
        <v>56.11</v>
      </c>
      <c r="G1445" s="55">
        <v>1333.79</v>
      </c>
      <c r="H1445" s="33">
        <v>9</v>
      </c>
    </row>
    <row r="1446" spans="1:8" s="33" customFormat="1" ht="25.5" x14ac:dyDescent="0.2">
      <c r="A1446" s="52" t="s">
        <v>2919</v>
      </c>
      <c r="B1446" s="52"/>
      <c r="C1446" s="53" t="s">
        <v>2920</v>
      </c>
      <c r="D1446" s="54" t="s">
        <v>73</v>
      </c>
      <c r="E1446" s="55">
        <v>1063.97</v>
      </c>
      <c r="F1446" s="55">
        <v>112.2</v>
      </c>
      <c r="G1446" s="55">
        <v>1176.17</v>
      </c>
      <c r="H1446" s="33">
        <v>9</v>
      </c>
    </row>
    <row r="1447" spans="1:8" s="33" customFormat="1" x14ac:dyDescent="0.2">
      <c r="A1447" s="52" t="s">
        <v>2921</v>
      </c>
      <c r="B1447" s="52"/>
      <c r="C1447" s="53" t="s">
        <v>2922</v>
      </c>
      <c r="D1447" s="54" t="s">
        <v>73</v>
      </c>
      <c r="E1447" s="55">
        <v>1193.31</v>
      </c>
      <c r="F1447" s="55">
        <v>112.2</v>
      </c>
      <c r="G1447" s="55">
        <v>1305.51</v>
      </c>
      <c r="H1447" s="33">
        <v>9</v>
      </c>
    </row>
    <row r="1448" spans="1:8" s="33" customFormat="1" x14ac:dyDescent="0.2">
      <c r="A1448" s="52" t="s">
        <v>2923</v>
      </c>
      <c r="B1448" s="52"/>
      <c r="C1448" s="53" t="s">
        <v>2924</v>
      </c>
      <c r="D1448" s="54"/>
      <c r="E1448" s="55"/>
      <c r="F1448" s="55"/>
      <c r="G1448" s="55"/>
      <c r="H1448" s="33">
        <v>5</v>
      </c>
    </row>
    <row r="1449" spans="1:8" s="33" customFormat="1" ht="25.5" x14ac:dyDescent="0.2">
      <c r="A1449" s="52" t="s">
        <v>2925</v>
      </c>
      <c r="B1449" s="52"/>
      <c r="C1449" s="53" t="s">
        <v>2926</v>
      </c>
      <c r="D1449" s="54" t="s">
        <v>73</v>
      </c>
      <c r="E1449" s="55">
        <v>166.06</v>
      </c>
      <c r="F1449" s="55"/>
      <c r="G1449" s="55">
        <v>166.06</v>
      </c>
      <c r="H1449" s="33">
        <v>9</v>
      </c>
    </row>
    <row r="1450" spans="1:8" s="33" customFormat="1" x14ac:dyDescent="0.2">
      <c r="A1450" s="52" t="s">
        <v>2927</v>
      </c>
      <c r="B1450" s="52"/>
      <c r="C1450" s="53" t="s">
        <v>2928</v>
      </c>
      <c r="D1450" s="54"/>
      <c r="E1450" s="55"/>
      <c r="F1450" s="55"/>
      <c r="G1450" s="55"/>
      <c r="H1450" s="33">
        <v>2</v>
      </c>
    </row>
    <row r="1451" spans="1:8" s="33" customFormat="1" x14ac:dyDescent="0.2">
      <c r="A1451" s="52" t="s">
        <v>2929</v>
      </c>
      <c r="B1451" s="52"/>
      <c r="C1451" s="53" t="s">
        <v>2930</v>
      </c>
      <c r="D1451" s="54"/>
      <c r="E1451" s="55"/>
      <c r="F1451" s="55"/>
      <c r="G1451" s="55"/>
      <c r="H1451" s="33">
        <v>5</v>
      </c>
    </row>
    <row r="1452" spans="1:8" s="33" customFormat="1" x14ac:dyDescent="0.2">
      <c r="A1452" s="52" t="s">
        <v>2931</v>
      </c>
      <c r="B1452" s="52"/>
      <c r="C1452" s="53" t="s">
        <v>2932</v>
      </c>
      <c r="D1452" s="54" t="s">
        <v>73</v>
      </c>
      <c r="E1452" s="55">
        <v>120.93</v>
      </c>
      <c r="F1452" s="55">
        <v>17.920000000000002</v>
      </c>
      <c r="G1452" s="55">
        <v>138.85</v>
      </c>
      <c r="H1452" s="33">
        <v>9</v>
      </c>
    </row>
    <row r="1453" spans="1:8" s="33" customFormat="1" x14ac:dyDescent="0.2">
      <c r="A1453" s="52" t="s">
        <v>2933</v>
      </c>
      <c r="B1453" s="52"/>
      <c r="C1453" s="53" t="s">
        <v>2934</v>
      </c>
      <c r="D1453" s="54" t="s">
        <v>73</v>
      </c>
      <c r="E1453" s="55">
        <v>148.26</v>
      </c>
      <c r="F1453" s="55">
        <v>17.920000000000002</v>
      </c>
      <c r="G1453" s="55">
        <v>166.18</v>
      </c>
      <c r="H1453" s="33">
        <v>9</v>
      </c>
    </row>
    <row r="1454" spans="1:8" s="33" customFormat="1" x14ac:dyDescent="0.2">
      <c r="A1454" s="52" t="s">
        <v>2935</v>
      </c>
      <c r="B1454" s="52"/>
      <c r="C1454" s="53" t="s">
        <v>2936</v>
      </c>
      <c r="D1454" s="54" t="s">
        <v>73</v>
      </c>
      <c r="E1454" s="55">
        <v>150.81</v>
      </c>
      <c r="F1454" s="55">
        <v>17.920000000000002</v>
      </c>
      <c r="G1454" s="55">
        <v>168.73</v>
      </c>
      <c r="H1454" s="33">
        <v>9</v>
      </c>
    </row>
    <row r="1455" spans="1:8" s="33" customFormat="1" x14ac:dyDescent="0.2">
      <c r="A1455" s="52" t="s">
        <v>2937</v>
      </c>
      <c r="B1455" s="52"/>
      <c r="C1455" s="53" t="s">
        <v>2938</v>
      </c>
      <c r="D1455" s="54" t="s">
        <v>73</v>
      </c>
      <c r="E1455" s="55">
        <v>191.38</v>
      </c>
      <c r="F1455" s="55">
        <v>23.44</v>
      </c>
      <c r="G1455" s="55">
        <v>214.82</v>
      </c>
      <c r="H1455" s="33">
        <v>9</v>
      </c>
    </row>
    <row r="1456" spans="1:8" s="33" customFormat="1" x14ac:dyDescent="0.2">
      <c r="A1456" s="52" t="s">
        <v>2939</v>
      </c>
      <c r="B1456" s="52"/>
      <c r="C1456" s="53" t="s">
        <v>2940</v>
      </c>
      <c r="D1456" s="54" t="s">
        <v>73</v>
      </c>
      <c r="E1456" s="55">
        <v>410.15</v>
      </c>
      <c r="F1456" s="55">
        <v>23.44</v>
      </c>
      <c r="G1456" s="55">
        <v>433.59</v>
      </c>
      <c r="H1456" s="33">
        <v>9</v>
      </c>
    </row>
    <row r="1457" spans="1:8" s="33" customFormat="1" x14ac:dyDescent="0.2">
      <c r="A1457" s="52" t="s">
        <v>2941</v>
      </c>
      <c r="B1457" s="52"/>
      <c r="C1457" s="53" t="s">
        <v>2942</v>
      </c>
      <c r="D1457" s="54" t="s">
        <v>73</v>
      </c>
      <c r="E1457" s="55">
        <v>412.23</v>
      </c>
      <c r="F1457" s="55">
        <v>26.89</v>
      </c>
      <c r="G1457" s="55">
        <v>439.12</v>
      </c>
      <c r="H1457" s="33">
        <v>9</v>
      </c>
    </row>
    <row r="1458" spans="1:8" s="33" customFormat="1" x14ac:dyDescent="0.2">
      <c r="A1458" s="52" t="s">
        <v>2943</v>
      </c>
      <c r="B1458" s="52"/>
      <c r="C1458" s="53" t="s">
        <v>2944</v>
      </c>
      <c r="D1458" s="54" t="s">
        <v>73</v>
      </c>
      <c r="E1458" s="55">
        <v>476.38</v>
      </c>
      <c r="F1458" s="55">
        <v>28.29</v>
      </c>
      <c r="G1458" s="55">
        <v>504.67</v>
      </c>
      <c r="H1458" s="33">
        <v>9</v>
      </c>
    </row>
    <row r="1459" spans="1:8" s="33" customFormat="1" x14ac:dyDescent="0.2">
      <c r="A1459" s="52" t="s">
        <v>2945</v>
      </c>
      <c r="B1459" s="52"/>
      <c r="C1459" s="53" t="s">
        <v>2946</v>
      </c>
      <c r="D1459" s="54" t="s">
        <v>73</v>
      </c>
      <c r="E1459" s="55">
        <v>472.26</v>
      </c>
      <c r="F1459" s="55">
        <v>23.44</v>
      </c>
      <c r="G1459" s="55">
        <v>495.7</v>
      </c>
      <c r="H1459" s="33">
        <v>9</v>
      </c>
    </row>
    <row r="1460" spans="1:8" s="33" customFormat="1" x14ac:dyDescent="0.2">
      <c r="A1460" s="52" t="s">
        <v>2947</v>
      </c>
      <c r="B1460" s="52"/>
      <c r="C1460" s="53" t="s">
        <v>2948</v>
      </c>
      <c r="D1460" s="54" t="s">
        <v>73</v>
      </c>
      <c r="E1460" s="55">
        <v>289.26</v>
      </c>
      <c r="F1460" s="55">
        <v>23.44</v>
      </c>
      <c r="G1460" s="55">
        <v>312.7</v>
      </c>
      <c r="H1460" s="33">
        <v>9</v>
      </c>
    </row>
    <row r="1461" spans="1:8" s="33" customFormat="1" x14ac:dyDescent="0.2">
      <c r="A1461" s="52" t="s">
        <v>2949</v>
      </c>
      <c r="B1461" s="52"/>
      <c r="C1461" s="53" t="s">
        <v>2950</v>
      </c>
      <c r="D1461" s="54" t="s">
        <v>73</v>
      </c>
      <c r="E1461" s="55">
        <v>329.1</v>
      </c>
      <c r="F1461" s="55">
        <v>26.89</v>
      </c>
      <c r="G1461" s="55">
        <v>355.99</v>
      </c>
      <c r="H1461" s="33">
        <v>9</v>
      </c>
    </row>
    <row r="1462" spans="1:8" s="33" customFormat="1" x14ac:dyDescent="0.2">
      <c r="A1462" s="52" t="s">
        <v>2951</v>
      </c>
      <c r="B1462" s="52"/>
      <c r="C1462" s="53" t="s">
        <v>2952</v>
      </c>
      <c r="D1462" s="54" t="s">
        <v>73</v>
      </c>
      <c r="E1462" s="55">
        <v>417.98</v>
      </c>
      <c r="F1462" s="55">
        <v>28.29</v>
      </c>
      <c r="G1462" s="55">
        <v>446.27</v>
      </c>
      <c r="H1462" s="33">
        <v>9</v>
      </c>
    </row>
    <row r="1463" spans="1:8" s="33" customFormat="1" x14ac:dyDescent="0.2">
      <c r="A1463" s="52" t="s">
        <v>2953</v>
      </c>
      <c r="B1463" s="52"/>
      <c r="C1463" s="53" t="s">
        <v>2954</v>
      </c>
      <c r="D1463" s="54" t="s">
        <v>73</v>
      </c>
      <c r="E1463" s="55">
        <v>583.25</v>
      </c>
      <c r="F1463" s="55">
        <v>23.44</v>
      </c>
      <c r="G1463" s="55">
        <v>606.69000000000005</v>
      </c>
      <c r="H1463" s="33">
        <v>9</v>
      </c>
    </row>
    <row r="1464" spans="1:8" s="33" customFormat="1" x14ac:dyDescent="0.2">
      <c r="A1464" s="52" t="s">
        <v>2955</v>
      </c>
      <c r="B1464" s="52"/>
      <c r="C1464" s="53" t="s">
        <v>2956</v>
      </c>
      <c r="D1464" s="54" t="s">
        <v>73</v>
      </c>
      <c r="E1464" s="55">
        <v>159.76</v>
      </c>
      <c r="F1464" s="55">
        <v>17.920000000000002</v>
      </c>
      <c r="G1464" s="55">
        <v>177.68</v>
      </c>
      <c r="H1464" s="33">
        <v>9</v>
      </c>
    </row>
    <row r="1465" spans="1:8" s="33" customFormat="1" x14ac:dyDescent="0.2">
      <c r="A1465" s="52" t="s">
        <v>2957</v>
      </c>
      <c r="B1465" s="52"/>
      <c r="C1465" s="53" t="s">
        <v>2958</v>
      </c>
      <c r="D1465" s="54" t="s">
        <v>73</v>
      </c>
      <c r="E1465" s="55">
        <v>3657.88</v>
      </c>
      <c r="F1465" s="55"/>
      <c r="G1465" s="55">
        <v>3657.88</v>
      </c>
      <c r="H1465" s="33">
        <v>9</v>
      </c>
    </row>
    <row r="1466" spans="1:8" s="33" customFormat="1" ht="25.5" x14ac:dyDescent="0.2">
      <c r="A1466" s="52" t="s">
        <v>2959</v>
      </c>
      <c r="B1466" s="52"/>
      <c r="C1466" s="53" t="s">
        <v>2960</v>
      </c>
      <c r="D1466" s="54" t="s">
        <v>73</v>
      </c>
      <c r="E1466" s="55">
        <v>5621.46</v>
      </c>
      <c r="F1466" s="55">
        <v>70.569999999999993</v>
      </c>
      <c r="G1466" s="55">
        <v>5692.03</v>
      </c>
      <c r="H1466" s="33">
        <v>9</v>
      </c>
    </row>
    <row r="1467" spans="1:8" s="33" customFormat="1" x14ac:dyDescent="0.2">
      <c r="A1467" s="52" t="s">
        <v>2961</v>
      </c>
      <c r="B1467" s="52"/>
      <c r="C1467" s="53" t="s">
        <v>8279</v>
      </c>
      <c r="D1467" s="54" t="s">
        <v>73</v>
      </c>
      <c r="E1467" s="55">
        <v>213.13</v>
      </c>
      <c r="F1467" s="55">
        <v>23.44</v>
      </c>
      <c r="G1467" s="55">
        <v>236.57</v>
      </c>
      <c r="H1467" s="33">
        <v>9</v>
      </c>
    </row>
    <row r="1468" spans="1:8" s="33" customFormat="1" x14ac:dyDescent="0.2">
      <c r="A1468" s="52" t="s">
        <v>2963</v>
      </c>
      <c r="B1468" s="52"/>
      <c r="C1468" s="53" t="s">
        <v>2964</v>
      </c>
      <c r="D1468" s="54"/>
      <c r="E1468" s="55"/>
      <c r="F1468" s="55"/>
      <c r="G1468" s="55"/>
      <c r="H1468" s="33">
        <v>5</v>
      </c>
    </row>
    <row r="1469" spans="1:8" s="33" customFormat="1" x14ac:dyDescent="0.2">
      <c r="A1469" s="52" t="s">
        <v>2965</v>
      </c>
      <c r="B1469" s="52"/>
      <c r="C1469" s="53" t="s">
        <v>2966</v>
      </c>
      <c r="D1469" s="54" t="s">
        <v>73</v>
      </c>
      <c r="E1469" s="55">
        <v>237.83</v>
      </c>
      <c r="F1469" s="55">
        <v>23.44</v>
      </c>
      <c r="G1469" s="55">
        <v>261.27</v>
      </c>
      <c r="H1469" s="33">
        <v>9</v>
      </c>
    </row>
    <row r="1470" spans="1:8" s="33" customFormat="1" x14ac:dyDescent="0.2">
      <c r="A1470" s="52" t="s">
        <v>2967</v>
      </c>
      <c r="B1470" s="52"/>
      <c r="C1470" s="53" t="s">
        <v>2968</v>
      </c>
      <c r="D1470" s="54" t="s">
        <v>73</v>
      </c>
      <c r="E1470" s="55">
        <v>263.77999999999997</v>
      </c>
      <c r="F1470" s="55">
        <v>26.89</v>
      </c>
      <c r="G1470" s="55">
        <v>290.67</v>
      </c>
      <c r="H1470" s="33">
        <v>9</v>
      </c>
    </row>
    <row r="1471" spans="1:8" s="33" customFormat="1" x14ac:dyDescent="0.2">
      <c r="A1471" s="52" t="s">
        <v>2969</v>
      </c>
      <c r="B1471" s="52"/>
      <c r="C1471" s="53" t="s">
        <v>2970</v>
      </c>
      <c r="D1471" s="54" t="s">
        <v>73</v>
      </c>
      <c r="E1471" s="55">
        <v>291.73</v>
      </c>
      <c r="F1471" s="55">
        <v>28.29</v>
      </c>
      <c r="G1471" s="55">
        <v>320.02</v>
      </c>
      <c r="H1471" s="33">
        <v>9</v>
      </c>
    </row>
    <row r="1472" spans="1:8" s="33" customFormat="1" x14ac:dyDescent="0.2">
      <c r="A1472" s="52" t="s">
        <v>2971</v>
      </c>
      <c r="B1472" s="52"/>
      <c r="C1472" s="53" t="s">
        <v>2972</v>
      </c>
      <c r="D1472" s="54" t="s">
        <v>73</v>
      </c>
      <c r="E1472" s="55">
        <v>306.22000000000003</v>
      </c>
      <c r="F1472" s="55">
        <v>23.43</v>
      </c>
      <c r="G1472" s="55">
        <v>329.65</v>
      </c>
      <c r="H1472" s="33">
        <v>9</v>
      </c>
    </row>
    <row r="1473" spans="1:8" s="33" customFormat="1" x14ac:dyDescent="0.2">
      <c r="A1473" s="52" t="s">
        <v>2973</v>
      </c>
      <c r="B1473" s="52"/>
      <c r="C1473" s="53" t="s">
        <v>2974</v>
      </c>
      <c r="D1473" s="54" t="s">
        <v>73</v>
      </c>
      <c r="E1473" s="55">
        <v>359.86</v>
      </c>
      <c r="F1473" s="55">
        <v>26.89</v>
      </c>
      <c r="G1473" s="55">
        <v>386.75</v>
      </c>
      <c r="H1473" s="33">
        <v>9</v>
      </c>
    </row>
    <row r="1474" spans="1:8" s="33" customFormat="1" x14ac:dyDescent="0.2">
      <c r="A1474" s="52" t="s">
        <v>2975</v>
      </c>
      <c r="B1474" s="52"/>
      <c r="C1474" s="53" t="s">
        <v>2976</v>
      </c>
      <c r="D1474" s="54" t="s">
        <v>73</v>
      </c>
      <c r="E1474" s="55">
        <v>462.05</v>
      </c>
      <c r="F1474" s="55">
        <v>28.29</v>
      </c>
      <c r="G1474" s="55">
        <v>490.34</v>
      </c>
      <c r="H1474" s="33">
        <v>9</v>
      </c>
    </row>
    <row r="1475" spans="1:8" s="33" customFormat="1" x14ac:dyDescent="0.2">
      <c r="A1475" s="52" t="s">
        <v>2977</v>
      </c>
      <c r="B1475" s="52"/>
      <c r="C1475" s="53" t="s">
        <v>2978</v>
      </c>
      <c r="D1475" s="54" t="s">
        <v>73</v>
      </c>
      <c r="E1475" s="55">
        <v>631.19000000000005</v>
      </c>
      <c r="F1475" s="55">
        <v>26.89</v>
      </c>
      <c r="G1475" s="55">
        <v>658.08</v>
      </c>
      <c r="H1475" s="33">
        <v>9</v>
      </c>
    </row>
    <row r="1476" spans="1:8" s="33" customFormat="1" x14ac:dyDescent="0.2">
      <c r="A1476" s="52" t="s">
        <v>2979</v>
      </c>
      <c r="B1476" s="52"/>
      <c r="C1476" s="53" t="s">
        <v>2980</v>
      </c>
      <c r="D1476" s="54" t="s">
        <v>73</v>
      </c>
      <c r="E1476" s="55">
        <v>508.64</v>
      </c>
      <c r="F1476" s="55">
        <v>28.29</v>
      </c>
      <c r="G1476" s="55">
        <v>536.92999999999995</v>
      </c>
      <c r="H1476" s="33">
        <v>9</v>
      </c>
    </row>
    <row r="1477" spans="1:8" s="33" customFormat="1" x14ac:dyDescent="0.2">
      <c r="A1477" s="52" t="s">
        <v>2981</v>
      </c>
      <c r="B1477" s="52"/>
      <c r="C1477" s="53" t="s">
        <v>2982</v>
      </c>
      <c r="D1477" s="54"/>
      <c r="E1477" s="55"/>
      <c r="F1477" s="55"/>
      <c r="G1477" s="55"/>
      <c r="H1477" s="33">
        <v>5</v>
      </c>
    </row>
    <row r="1478" spans="1:8" s="33" customFormat="1" x14ac:dyDescent="0.2">
      <c r="A1478" s="52" t="s">
        <v>2983</v>
      </c>
      <c r="B1478" s="52"/>
      <c r="C1478" s="53" t="s">
        <v>2984</v>
      </c>
      <c r="D1478" s="54" t="s">
        <v>73</v>
      </c>
      <c r="E1478" s="55">
        <v>526.48</v>
      </c>
      <c r="F1478" s="55">
        <v>26.89</v>
      </c>
      <c r="G1478" s="55">
        <v>553.37</v>
      </c>
      <c r="H1478" s="33">
        <v>9</v>
      </c>
    </row>
    <row r="1479" spans="1:8" s="33" customFormat="1" x14ac:dyDescent="0.2">
      <c r="A1479" s="52" t="s">
        <v>2985</v>
      </c>
      <c r="B1479" s="52"/>
      <c r="C1479" s="53" t="s">
        <v>2986</v>
      </c>
      <c r="D1479" s="54" t="s">
        <v>73</v>
      </c>
      <c r="E1479" s="55">
        <v>1193.56</v>
      </c>
      <c r="F1479" s="55">
        <v>35.85</v>
      </c>
      <c r="G1479" s="55">
        <v>1229.4100000000001</v>
      </c>
      <c r="H1479" s="33">
        <v>9</v>
      </c>
    </row>
    <row r="1480" spans="1:8" s="33" customFormat="1" x14ac:dyDescent="0.2">
      <c r="A1480" s="52" t="s">
        <v>2987</v>
      </c>
      <c r="B1480" s="52"/>
      <c r="C1480" s="53" t="s">
        <v>2988</v>
      </c>
      <c r="D1480" s="54" t="s">
        <v>73</v>
      </c>
      <c r="E1480" s="55">
        <v>542.84</v>
      </c>
      <c r="F1480" s="55">
        <v>26.89</v>
      </c>
      <c r="G1480" s="55">
        <v>569.73</v>
      </c>
      <c r="H1480" s="33">
        <v>9</v>
      </c>
    </row>
    <row r="1481" spans="1:8" s="33" customFormat="1" x14ac:dyDescent="0.2">
      <c r="A1481" s="52" t="s">
        <v>2991</v>
      </c>
      <c r="B1481" s="52"/>
      <c r="C1481" s="53" t="s">
        <v>2992</v>
      </c>
      <c r="D1481" s="54"/>
      <c r="E1481" s="55"/>
      <c r="F1481" s="55"/>
      <c r="G1481" s="55"/>
      <c r="H1481" s="33">
        <v>5</v>
      </c>
    </row>
    <row r="1482" spans="1:8" s="33" customFormat="1" x14ac:dyDescent="0.2">
      <c r="A1482" s="52" t="s">
        <v>2993</v>
      </c>
      <c r="B1482" s="52"/>
      <c r="C1482" s="53" t="s">
        <v>2994</v>
      </c>
      <c r="D1482" s="54" t="s">
        <v>73</v>
      </c>
      <c r="E1482" s="55">
        <v>522.51</v>
      </c>
      <c r="F1482" s="55"/>
      <c r="G1482" s="55">
        <v>522.51</v>
      </c>
      <c r="H1482" s="33">
        <v>9</v>
      </c>
    </row>
    <row r="1483" spans="1:8" s="33" customFormat="1" x14ac:dyDescent="0.2">
      <c r="A1483" s="52" t="s">
        <v>2995</v>
      </c>
      <c r="B1483" s="52"/>
      <c r="C1483" s="53" t="s">
        <v>2996</v>
      </c>
      <c r="D1483" s="54" t="s">
        <v>73</v>
      </c>
      <c r="E1483" s="55">
        <v>695.7</v>
      </c>
      <c r="F1483" s="55">
        <v>18.71</v>
      </c>
      <c r="G1483" s="55">
        <v>714.41</v>
      </c>
      <c r="H1483" s="33">
        <v>9</v>
      </c>
    </row>
    <row r="1484" spans="1:8" s="33" customFormat="1" x14ac:dyDescent="0.2">
      <c r="A1484" s="52" t="s">
        <v>2997</v>
      </c>
      <c r="B1484" s="52"/>
      <c r="C1484" s="53" t="s">
        <v>2998</v>
      </c>
      <c r="D1484" s="54"/>
      <c r="E1484" s="55"/>
      <c r="F1484" s="55"/>
      <c r="G1484" s="55"/>
      <c r="H1484" s="33">
        <v>5</v>
      </c>
    </row>
    <row r="1485" spans="1:8" s="33" customFormat="1" x14ac:dyDescent="0.2">
      <c r="A1485" s="52" t="s">
        <v>2999</v>
      </c>
      <c r="B1485" s="52"/>
      <c r="C1485" s="53" t="s">
        <v>3000</v>
      </c>
      <c r="D1485" s="54" t="s">
        <v>131</v>
      </c>
      <c r="E1485" s="55">
        <v>1.54</v>
      </c>
      <c r="F1485" s="55">
        <v>3.69</v>
      </c>
      <c r="G1485" s="55">
        <v>5.23</v>
      </c>
      <c r="H1485" s="33">
        <v>9</v>
      </c>
    </row>
    <row r="1486" spans="1:8" s="33" customFormat="1" ht="25.5" x14ac:dyDescent="0.2">
      <c r="A1486" s="52" t="s">
        <v>3001</v>
      </c>
      <c r="B1486" s="52"/>
      <c r="C1486" s="53" t="s">
        <v>3002</v>
      </c>
      <c r="D1486" s="54" t="s">
        <v>73</v>
      </c>
      <c r="E1486" s="55">
        <v>7.72</v>
      </c>
      <c r="F1486" s="55">
        <v>49.2</v>
      </c>
      <c r="G1486" s="55">
        <v>56.92</v>
      </c>
      <c r="H1486" s="33">
        <v>9</v>
      </c>
    </row>
    <row r="1487" spans="1:8" s="33" customFormat="1" x14ac:dyDescent="0.2">
      <c r="A1487" s="52" t="s">
        <v>3003</v>
      </c>
      <c r="B1487" s="52"/>
      <c r="C1487" s="53" t="s">
        <v>3004</v>
      </c>
      <c r="D1487" s="54"/>
      <c r="E1487" s="55"/>
      <c r="F1487" s="55"/>
      <c r="G1487" s="55"/>
      <c r="H1487" s="33">
        <v>2</v>
      </c>
    </row>
    <row r="1488" spans="1:8" s="33" customFormat="1" x14ac:dyDescent="0.2">
      <c r="A1488" s="52" t="s">
        <v>3005</v>
      </c>
      <c r="B1488" s="52"/>
      <c r="C1488" s="53" t="s">
        <v>3006</v>
      </c>
      <c r="D1488" s="54"/>
      <c r="E1488" s="55"/>
      <c r="F1488" s="55"/>
      <c r="G1488" s="55"/>
      <c r="H1488" s="33">
        <v>5</v>
      </c>
    </row>
    <row r="1489" spans="1:8" s="33" customFormat="1" x14ac:dyDescent="0.2">
      <c r="A1489" s="52" t="s">
        <v>3007</v>
      </c>
      <c r="B1489" s="52"/>
      <c r="C1489" s="53" t="s">
        <v>3008</v>
      </c>
      <c r="D1489" s="54" t="s">
        <v>73</v>
      </c>
      <c r="E1489" s="55">
        <v>595.97</v>
      </c>
      <c r="F1489" s="55">
        <v>86.38</v>
      </c>
      <c r="G1489" s="55">
        <v>682.35</v>
      </c>
      <c r="H1489" s="33">
        <v>9</v>
      </c>
    </row>
    <row r="1490" spans="1:8" s="33" customFormat="1" x14ac:dyDescent="0.2">
      <c r="A1490" s="52" t="s">
        <v>3009</v>
      </c>
      <c r="B1490" s="52"/>
      <c r="C1490" s="53" t="s">
        <v>3010</v>
      </c>
      <c r="D1490" s="54" t="s">
        <v>73</v>
      </c>
      <c r="E1490" s="55">
        <v>486.43</v>
      </c>
      <c r="F1490" s="55">
        <v>86.38</v>
      </c>
      <c r="G1490" s="55">
        <v>572.80999999999995</v>
      </c>
      <c r="H1490" s="33">
        <v>9</v>
      </c>
    </row>
    <row r="1491" spans="1:8" s="33" customFormat="1" x14ac:dyDescent="0.2">
      <c r="A1491" s="52" t="s">
        <v>3011</v>
      </c>
      <c r="B1491" s="52"/>
      <c r="C1491" s="53" t="s">
        <v>3012</v>
      </c>
      <c r="D1491" s="54" t="s">
        <v>73</v>
      </c>
      <c r="E1491" s="55">
        <v>811.47</v>
      </c>
      <c r="F1491" s="55">
        <v>86.38</v>
      </c>
      <c r="G1491" s="55">
        <v>897.85</v>
      </c>
      <c r="H1491" s="33">
        <v>9</v>
      </c>
    </row>
    <row r="1492" spans="1:8" s="33" customFormat="1" x14ac:dyDescent="0.2">
      <c r="A1492" s="52" t="s">
        <v>3013</v>
      </c>
      <c r="B1492" s="52"/>
      <c r="C1492" s="53" t="s">
        <v>3014</v>
      </c>
      <c r="D1492" s="54" t="s">
        <v>73</v>
      </c>
      <c r="E1492" s="55">
        <v>80.62</v>
      </c>
      <c r="F1492" s="55">
        <v>86.38</v>
      </c>
      <c r="G1492" s="55">
        <v>167</v>
      </c>
      <c r="H1492" s="33">
        <v>9</v>
      </c>
    </row>
    <row r="1493" spans="1:8" s="33" customFormat="1" x14ac:dyDescent="0.2">
      <c r="A1493" s="52" t="s">
        <v>3015</v>
      </c>
      <c r="B1493" s="52"/>
      <c r="C1493" s="53" t="s">
        <v>3016</v>
      </c>
      <c r="D1493" s="54"/>
      <c r="E1493" s="55"/>
      <c r="F1493" s="55"/>
      <c r="G1493" s="55"/>
      <c r="H1493" s="33">
        <v>5</v>
      </c>
    </row>
    <row r="1494" spans="1:8" s="33" customFormat="1" x14ac:dyDescent="0.2">
      <c r="A1494" s="52" t="s">
        <v>3017</v>
      </c>
      <c r="B1494" s="52"/>
      <c r="C1494" s="53" t="s">
        <v>3018</v>
      </c>
      <c r="D1494" s="54" t="s">
        <v>73</v>
      </c>
      <c r="E1494" s="55">
        <v>176.56</v>
      </c>
      <c r="F1494" s="55">
        <v>49.2</v>
      </c>
      <c r="G1494" s="55">
        <v>225.76</v>
      </c>
      <c r="H1494" s="33">
        <v>9</v>
      </c>
    </row>
    <row r="1495" spans="1:8" s="33" customFormat="1" x14ac:dyDescent="0.2">
      <c r="A1495" s="52" t="s">
        <v>3019</v>
      </c>
      <c r="B1495" s="52"/>
      <c r="C1495" s="53" t="s">
        <v>3020</v>
      </c>
      <c r="D1495" s="54"/>
      <c r="E1495" s="55"/>
      <c r="F1495" s="55"/>
      <c r="G1495" s="55"/>
      <c r="H1495" s="33">
        <v>5</v>
      </c>
    </row>
    <row r="1496" spans="1:8" s="33" customFormat="1" x14ac:dyDescent="0.2">
      <c r="A1496" s="52" t="s">
        <v>3021</v>
      </c>
      <c r="B1496" s="52"/>
      <c r="C1496" s="53" t="s">
        <v>3022</v>
      </c>
      <c r="D1496" s="54" t="s">
        <v>73</v>
      </c>
      <c r="E1496" s="55">
        <v>2591.79</v>
      </c>
      <c r="F1496" s="55">
        <v>85.34</v>
      </c>
      <c r="G1496" s="55">
        <v>2677.13</v>
      </c>
      <c r="H1496" s="33">
        <v>9</v>
      </c>
    </row>
    <row r="1497" spans="1:8" s="33" customFormat="1" ht="25.5" x14ac:dyDescent="0.2">
      <c r="A1497" s="52" t="s">
        <v>3023</v>
      </c>
      <c r="B1497" s="52"/>
      <c r="C1497" s="53" t="s">
        <v>3024</v>
      </c>
      <c r="D1497" s="54" t="s">
        <v>131</v>
      </c>
      <c r="E1497" s="55">
        <v>415.52</v>
      </c>
      <c r="F1497" s="55">
        <v>69</v>
      </c>
      <c r="G1497" s="55">
        <v>484.52</v>
      </c>
      <c r="H1497" s="33">
        <v>9</v>
      </c>
    </row>
    <row r="1498" spans="1:8" s="33" customFormat="1" ht="25.5" x14ac:dyDescent="0.2">
      <c r="A1498" s="52" t="s">
        <v>3025</v>
      </c>
      <c r="B1498" s="52"/>
      <c r="C1498" s="53" t="s">
        <v>3026</v>
      </c>
      <c r="D1498" s="54" t="s">
        <v>131</v>
      </c>
      <c r="E1498" s="55">
        <v>103.6</v>
      </c>
      <c r="F1498" s="55">
        <v>22.44</v>
      </c>
      <c r="G1498" s="55">
        <v>126.04</v>
      </c>
      <c r="H1498" s="33">
        <v>9</v>
      </c>
    </row>
    <row r="1499" spans="1:8" s="33" customFormat="1" ht="25.5" x14ac:dyDescent="0.2">
      <c r="A1499" s="52" t="s">
        <v>3027</v>
      </c>
      <c r="B1499" s="52"/>
      <c r="C1499" s="53" t="s">
        <v>3028</v>
      </c>
      <c r="D1499" s="54" t="s">
        <v>131</v>
      </c>
      <c r="E1499" s="55">
        <v>99.03</v>
      </c>
      <c r="F1499" s="55">
        <v>10.27</v>
      </c>
      <c r="G1499" s="55">
        <v>109.3</v>
      </c>
      <c r="H1499" s="33">
        <v>9</v>
      </c>
    </row>
    <row r="1500" spans="1:8" s="33" customFormat="1" x14ac:dyDescent="0.2">
      <c r="A1500" s="52" t="s">
        <v>3029</v>
      </c>
      <c r="B1500" s="52"/>
      <c r="C1500" s="53" t="s">
        <v>3030</v>
      </c>
      <c r="D1500" s="54" t="s">
        <v>131</v>
      </c>
      <c r="E1500" s="55">
        <v>64.45</v>
      </c>
      <c r="F1500" s="55">
        <v>5.61</v>
      </c>
      <c r="G1500" s="55">
        <v>70.06</v>
      </c>
      <c r="H1500" s="33">
        <v>9</v>
      </c>
    </row>
    <row r="1501" spans="1:8" s="33" customFormat="1" ht="25.5" x14ac:dyDescent="0.2">
      <c r="A1501" s="52" t="s">
        <v>3031</v>
      </c>
      <c r="B1501" s="52"/>
      <c r="C1501" s="53" t="s">
        <v>3032</v>
      </c>
      <c r="D1501" s="54" t="s">
        <v>131</v>
      </c>
      <c r="E1501" s="55">
        <v>175.03</v>
      </c>
      <c r="F1501" s="55">
        <v>61.17</v>
      </c>
      <c r="G1501" s="55">
        <v>236.2</v>
      </c>
      <c r="H1501" s="33">
        <v>9</v>
      </c>
    </row>
    <row r="1502" spans="1:8" s="33" customFormat="1" ht="25.5" x14ac:dyDescent="0.2">
      <c r="A1502" s="52" t="s">
        <v>3033</v>
      </c>
      <c r="B1502" s="52"/>
      <c r="C1502" s="53" t="s">
        <v>3034</v>
      </c>
      <c r="D1502" s="54" t="s">
        <v>131</v>
      </c>
      <c r="E1502" s="55">
        <v>133.16</v>
      </c>
      <c r="F1502" s="55">
        <v>31.24</v>
      </c>
      <c r="G1502" s="55">
        <v>164.4</v>
      </c>
      <c r="H1502" s="33">
        <v>9</v>
      </c>
    </row>
    <row r="1503" spans="1:8" s="33" customFormat="1" x14ac:dyDescent="0.2">
      <c r="A1503" s="52" t="s">
        <v>3035</v>
      </c>
      <c r="B1503" s="52"/>
      <c r="C1503" s="53" t="s">
        <v>3036</v>
      </c>
      <c r="D1503" s="54"/>
      <c r="E1503" s="55"/>
      <c r="F1503" s="55"/>
      <c r="G1503" s="55"/>
      <c r="H1503" s="33">
        <v>2</v>
      </c>
    </row>
    <row r="1504" spans="1:8" s="33" customFormat="1" x14ac:dyDescent="0.2">
      <c r="A1504" s="52" t="s">
        <v>3037</v>
      </c>
      <c r="B1504" s="52"/>
      <c r="C1504" s="53" t="s">
        <v>3038</v>
      </c>
      <c r="D1504" s="54"/>
      <c r="E1504" s="55"/>
      <c r="F1504" s="55"/>
      <c r="G1504" s="55"/>
      <c r="H1504" s="33">
        <v>5</v>
      </c>
    </row>
    <row r="1505" spans="1:8" s="33" customFormat="1" ht="25.5" x14ac:dyDescent="0.2">
      <c r="A1505" s="52" t="s">
        <v>3039</v>
      </c>
      <c r="B1505" s="52"/>
      <c r="C1505" s="53" t="s">
        <v>3040</v>
      </c>
      <c r="D1505" s="54" t="s">
        <v>334</v>
      </c>
      <c r="E1505" s="55">
        <v>390.12</v>
      </c>
      <c r="F1505" s="55">
        <v>56.11</v>
      </c>
      <c r="G1505" s="55">
        <v>446.23</v>
      </c>
      <c r="H1505" s="33">
        <v>9</v>
      </c>
    </row>
    <row r="1506" spans="1:8" s="33" customFormat="1" ht="25.5" x14ac:dyDescent="0.2">
      <c r="A1506" s="52" t="s">
        <v>3041</v>
      </c>
      <c r="B1506" s="52"/>
      <c r="C1506" s="53" t="s">
        <v>3042</v>
      </c>
      <c r="D1506" s="54" t="s">
        <v>334</v>
      </c>
      <c r="E1506" s="55">
        <v>708.44</v>
      </c>
      <c r="F1506" s="55">
        <v>74.8</v>
      </c>
      <c r="G1506" s="55">
        <v>783.24</v>
      </c>
      <c r="H1506" s="33">
        <v>9</v>
      </c>
    </row>
    <row r="1507" spans="1:8" s="33" customFormat="1" ht="25.5" x14ac:dyDescent="0.2">
      <c r="A1507" s="52" t="s">
        <v>3043</v>
      </c>
      <c r="B1507" s="52"/>
      <c r="C1507" s="53" t="s">
        <v>3044</v>
      </c>
      <c r="D1507" s="54" t="s">
        <v>334</v>
      </c>
      <c r="E1507" s="55">
        <v>265.82</v>
      </c>
      <c r="F1507" s="55">
        <v>56.11</v>
      </c>
      <c r="G1507" s="55">
        <v>321.93</v>
      </c>
      <c r="H1507" s="33">
        <v>9</v>
      </c>
    </row>
    <row r="1508" spans="1:8" s="33" customFormat="1" ht="25.5" x14ac:dyDescent="0.2">
      <c r="A1508" s="52" t="s">
        <v>3045</v>
      </c>
      <c r="B1508" s="52"/>
      <c r="C1508" s="53" t="s">
        <v>3046</v>
      </c>
      <c r="D1508" s="54" t="s">
        <v>334</v>
      </c>
      <c r="E1508" s="55">
        <v>526.51</v>
      </c>
      <c r="F1508" s="55">
        <v>74.8</v>
      </c>
      <c r="G1508" s="55">
        <v>601.30999999999995</v>
      </c>
      <c r="H1508" s="33">
        <v>9</v>
      </c>
    </row>
    <row r="1509" spans="1:8" s="33" customFormat="1" x14ac:dyDescent="0.2">
      <c r="A1509" s="52" t="s">
        <v>3047</v>
      </c>
      <c r="B1509" s="52"/>
      <c r="C1509" s="53" t="s">
        <v>3048</v>
      </c>
      <c r="D1509" s="54" t="s">
        <v>334</v>
      </c>
      <c r="E1509" s="55">
        <v>218.68</v>
      </c>
      <c r="F1509" s="55">
        <v>56.11</v>
      </c>
      <c r="G1509" s="55">
        <v>274.79000000000002</v>
      </c>
      <c r="H1509" s="33">
        <v>9</v>
      </c>
    </row>
    <row r="1510" spans="1:8" s="33" customFormat="1" x14ac:dyDescent="0.2">
      <c r="A1510" s="52" t="s">
        <v>3049</v>
      </c>
      <c r="B1510" s="52"/>
      <c r="C1510" s="53" t="s">
        <v>3050</v>
      </c>
      <c r="D1510" s="54" t="s">
        <v>334</v>
      </c>
      <c r="E1510" s="55">
        <v>241.74</v>
      </c>
      <c r="F1510" s="55"/>
      <c r="G1510" s="55">
        <v>241.74</v>
      </c>
      <c r="H1510" s="33">
        <v>9</v>
      </c>
    </row>
    <row r="1511" spans="1:8" s="33" customFormat="1" x14ac:dyDescent="0.2">
      <c r="A1511" s="52" t="s">
        <v>3051</v>
      </c>
      <c r="B1511" s="52"/>
      <c r="C1511" s="53" t="s">
        <v>3052</v>
      </c>
      <c r="D1511" s="54" t="s">
        <v>334</v>
      </c>
      <c r="E1511" s="55">
        <v>362.61</v>
      </c>
      <c r="F1511" s="55"/>
      <c r="G1511" s="55">
        <v>362.61</v>
      </c>
      <c r="H1511" s="33">
        <v>9</v>
      </c>
    </row>
    <row r="1512" spans="1:8" s="33" customFormat="1" ht="25.5" x14ac:dyDescent="0.2">
      <c r="A1512" s="52" t="s">
        <v>3053</v>
      </c>
      <c r="B1512" s="52"/>
      <c r="C1512" s="53" t="s">
        <v>3054</v>
      </c>
      <c r="D1512" s="54" t="s">
        <v>21</v>
      </c>
      <c r="E1512" s="55">
        <v>333.95</v>
      </c>
      <c r="F1512" s="55">
        <v>62.21</v>
      </c>
      <c r="G1512" s="55">
        <v>396.16</v>
      </c>
      <c r="H1512" s="33">
        <v>9</v>
      </c>
    </row>
    <row r="1513" spans="1:8" s="33" customFormat="1" ht="25.5" x14ac:dyDescent="0.2">
      <c r="A1513" s="52" t="s">
        <v>3055</v>
      </c>
      <c r="B1513" s="52"/>
      <c r="C1513" s="53" t="s">
        <v>3056</v>
      </c>
      <c r="D1513" s="54" t="s">
        <v>334</v>
      </c>
      <c r="E1513" s="55">
        <v>499.61</v>
      </c>
      <c r="F1513" s="55">
        <v>62.21</v>
      </c>
      <c r="G1513" s="55">
        <v>561.82000000000005</v>
      </c>
      <c r="H1513" s="33">
        <v>9</v>
      </c>
    </row>
    <row r="1514" spans="1:8" s="33" customFormat="1" x14ac:dyDescent="0.2">
      <c r="A1514" s="52" t="s">
        <v>3057</v>
      </c>
      <c r="B1514" s="52"/>
      <c r="C1514" s="53" t="s">
        <v>3058</v>
      </c>
      <c r="D1514" s="54" t="s">
        <v>21</v>
      </c>
      <c r="E1514" s="55">
        <v>303.97000000000003</v>
      </c>
      <c r="F1514" s="55">
        <v>17.54</v>
      </c>
      <c r="G1514" s="55">
        <v>321.51</v>
      </c>
      <c r="H1514" s="33">
        <v>9</v>
      </c>
    </row>
    <row r="1515" spans="1:8" s="33" customFormat="1" x14ac:dyDescent="0.2">
      <c r="A1515" s="52" t="s">
        <v>3059</v>
      </c>
      <c r="B1515" s="52"/>
      <c r="C1515" s="53" t="s">
        <v>3060</v>
      </c>
      <c r="D1515" s="54" t="s">
        <v>21</v>
      </c>
      <c r="E1515" s="55">
        <v>293.74</v>
      </c>
      <c r="F1515" s="55">
        <v>17.54</v>
      </c>
      <c r="G1515" s="55">
        <v>311.27999999999997</v>
      </c>
      <c r="H1515" s="33">
        <v>9</v>
      </c>
    </row>
    <row r="1516" spans="1:8" s="33" customFormat="1" x14ac:dyDescent="0.2">
      <c r="A1516" s="52" t="s">
        <v>3061</v>
      </c>
      <c r="B1516" s="52"/>
      <c r="C1516" s="53" t="s">
        <v>3062</v>
      </c>
      <c r="D1516" s="54" t="s">
        <v>21</v>
      </c>
      <c r="E1516" s="55">
        <v>2645.79</v>
      </c>
      <c r="F1516" s="55">
        <v>43.85</v>
      </c>
      <c r="G1516" s="55">
        <v>2689.64</v>
      </c>
      <c r="H1516" s="33">
        <v>9</v>
      </c>
    </row>
    <row r="1517" spans="1:8" s="33" customFormat="1" x14ac:dyDescent="0.2">
      <c r="A1517" s="52" t="s">
        <v>3063</v>
      </c>
      <c r="B1517" s="52"/>
      <c r="C1517" s="53" t="s">
        <v>3064</v>
      </c>
      <c r="D1517" s="54" t="s">
        <v>21</v>
      </c>
      <c r="E1517" s="55">
        <v>444.03</v>
      </c>
      <c r="F1517" s="55">
        <v>32.89</v>
      </c>
      <c r="G1517" s="55">
        <v>476.92</v>
      </c>
      <c r="H1517" s="33">
        <v>9</v>
      </c>
    </row>
    <row r="1518" spans="1:8" s="33" customFormat="1" x14ac:dyDescent="0.2">
      <c r="A1518" s="52" t="s">
        <v>3065</v>
      </c>
      <c r="B1518" s="52"/>
      <c r="C1518" s="53" t="s">
        <v>3066</v>
      </c>
      <c r="D1518" s="54" t="s">
        <v>21</v>
      </c>
      <c r="E1518" s="55">
        <v>28.18</v>
      </c>
      <c r="F1518" s="55">
        <v>11.22</v>
      </c>
      <c r="G1518" s="55">
        <v>39.4</v>
      </c>
      <c r="H1518" s="33">
        <v>9</v>
      </c>
    </row>
    <row r="1519" spans="1:8" s="33" customFormat="1" ht="25.5" x14ac:dyDescent="0.2">
      <c r="A1519" s="52" t="s">
        <v>3067</v>
      </c>
      <c r="B1519" s="52"/>
      <c r="C1519" s="53" t="s">
        <v>3068</v>
      </c>
      <c r="D1519" s="54" t="s">
        <v>21</v>
      </c>
      <c r="E1519" s="55">
        <v>1042.3499999999999</v>
      </c>
      <c r="F1519" s="55">
        <v>43.85</v>
      </c>
      <c r="G1519" s="55">
        <v>1086.2</v>
      </c>
      <c r="H1519" s="33">
        <v>9</v>
      </c>
    </row>
    <row r="1520" spans="1:8" s="33" customFormat="1" ht="25.5" x14ac:dyDescent="0.2">
      <c r="A1520" s="52" t="s">
        <v>3069</v>
      </c>
      <c r="B1520" s="52"/>
      <c r="C1520" s="53" t="s">
        <v>3070</v>
      </c>
      <c r="D1520" s="54" t="s">
        <v>21</v>
      </c>
      <c r="E1520" s="55">
        <v>1102.23</v>
      </c>
      <c r="F1520" s="55">
        <v>87.7</v>
      </c>
      <c r="G1520" s="55">
        <v>1189.93</v>
      </c>
      <c r="H1520" s="33">
        <v>9</v>
      </c>
    </row>
    <row r="1521" spans="1:8" s="33" customFormat="1" ht="25.5" x14ac:dyDescent="0.2">
      <c r="A1521" s="52" t="s">
        <v>3071</v>
      </c>
      <c r="B1521" s="52"/>
      <c r="C1521" s="53" t="s">
        <v>3072</v>
      </c>
      <c r="D1521" s="54" t="s">
        <v>21</v>
      </c>
      <c r="E1521" s="55">
        <v>329.92</v>
      </c>
      <c r="F1521" s="55">
        <v>56.11</v>
      </c>
      <c r="G1521" s="55">
        <v>386.03</v>
      </c>
      <c r="H1521" s="33">
        <v>9</v>
      </c>
    </row>
    <row r="1522" spans="1:8" s="33" customFormat="1" x14ac:dyDescent="0.2">
      <c r="A1522" s="52" t="s">
        <v>3073</v>
      </c>
      <c r="B1522" s="52"/>
      <c r="C1522" s="53" t="s">
        <v>3074</v>
      </c>
      <c r="D1522" s="54"/>
      <c r="E1522" s="55"/>
      <c r="F1522" s="55"/>
      <c r="G1522" s="55"/>
      <c r="H1522" s="33">
        <v>5</v>
      </c>
    </row>
    <row r="1523" spans="1:8" s="33" customFormat="1" x14ac:dyDescent="0.2">
      <c r="A1523" s="52" t="s">
        <v>3075</v>
      </c>
      <c r="B1523" s="52"/>
      <c r="C1523" s="53" t="s">
        <v>3076</v>
      </c>
      <c r="D1523" s="54" t="s">
        <v>21</v>
      </c>
      <c r="E1523" s="55">
        <v>20.420000000000002</v>
      </c>
      <c r="F1523" s="55"/>
      <c r="G1523" s="55">
        <v>20.420000000000002</v>
      </c>
      <c r="H1523" s="33">
        <v>9</v>
      </c>
    </row>
    <row r="1524" spans="1:8" s="33" customFormat="1" x14ac:dyDescent="0.2">
      <c r="A1524" s="52" t="s">
        <v>3077</v>
      </c>
      <c r="B1524" s="52"/>
      <c r="C1524" s="53" t="s">
        <v>3078</v>
      </c>
      <c r="D1524" s="54" t="s">
        <v>21</v>
      </c>
      <c r="E1524" s="55">
        <v>32.6</v>
      </c>
      <c r="F1524" s="55"/>
      <c r="G1524" s="55">
        <v>32.6</v>
      </c>
      <c r="H1524" s="33">
        <v>9</v>
      </c>
    </row>
    <row r="1525" spans="1:8" s="33" customFormat="1" x14ac:dyDescent="0.2">
      <c r="A1525" s="52" t="s">
        <v>3079</v>
      </c>
      <c r="B1525" s="52"/>
      <c r="C1525" s="53" t="s">
        <v>3080</v>
      </c>
      <c r="D1525" s="54" t="s">
        <v>21</v>
      </c>
      <c r="E1525" s="55">
        <v>52.32</v>
      </c>
      <c r="F1525" s="55"/>
      <c r="G1525" s="55">
        <v>52.32</v>
      </c>
      <c r="H1525" s="33">
        <v>9</v>
      </c>
    </row>
    <row r="1526" spans="1:8" s="33" customFormat="1" ht="25.5" x14ac:dyDescent="0.2">
      <c r="A1526" s="52" t="s">
        <v>3081</v>
      </c>
      <c r="B1526" s="52"/>
      <c r="C1526" s="53" t="s">
        <v>3082</v>
      </c>
      <c r="D1526" s="54" t="s">
        <v>21</v>
      </c>
      <c r="E1526" s="55">
        <v>199.29</v>
      </c>
      <c r="F1526" s="55"/>
      <c r="G1526" s="55">
        <v>199.29</v>
      </c>
      <c r="H1526" s="33">
        <v>9</v>
      </c>
    </row>
    <row r="1527" spans="1:8" s="33" customFormat="1" x14ac:dyDescent="0.2">
      <c r="A1527" s="52" t="s">
        <v>3083</v>
      </c>
      <c r="B1527" s="52"/>
      <c r="C1527" s="53" t="s">
        <v>3084</v>
      </c>
      <c r="D1527" s="54" t="s">
        <v>21</v>
      </c>
      <c r="E1527" s="55">
        <v>84.54</v>
      </c>
      <c r="F1527" s="55"/>
      <c r="G1527" s="55">
        <v>84.54</v>
      </c>
      <c r="H1527" s="33">
        <v>9</v>
      </c>
    </row>
    <row r="1528" spans="1:8" s="33" customFormat="1" x14ac:dyDescent="0.2">
      <c r="A1528" s="52" t="s">
        <v>3085</v>
      </c>
      <c r="B1528" s="52"/>
      <c r="C1528" s="53" t="s">
        <v>3086</v>
      </c>
      <c r="D1528" s="54"/>
      <c r="E1528" s="55"/>
      <c r="F1528" s="55"/>
      <c r="G1528" s="55"/>
      <c r="H1528" s="33">
        <v>5</v>
      </c>
    </row>
    <row r="1529" spans="1:8" s="33" customFormat="1" x14ac:dyDescent="0.2">
      <c r="A1529" s="52" t="s">
        <v>3087</v>
      </c>
      <c r="B1529" s="52"/>
      <c r="C1529" s="53" t="s">
        <v>3088</v>
      </c>
      <c r="D1529" s="54" t="s">
        <v>21</v>
      </c>
      <c r="E1529" s="55"/>
      <c r="F1529" s="55">
        <v>56.11</v>
      </c>
      <c r="G1529" s="55">
        <v>56.11</v>
      </c>
      <c r="H1529" s="33">
        <v>9</v>
      </c>
    </row>
    <row r="1530" spans="1:8" s="33" customFormat="1" x14ac:dyDescent="0.2">
      <c r="A1530" s="52" t="s">
        <v>3089</v>
      </c>
      <c r="B1530" s="52"/>
      <c r="C1530" s="53" t="s">
        <v>3090</v>
      </c>
      <c r="D1530" s="54" t="s">
        <v>21</v>
      </c>
      <c r="E1530" s="55">
        <v>899.81</v>
      </c>
      <c r="F1530" s="55">
        <v>43.85</v>
      </c>
      <c r="G1530" s="55">
        <v>943.66</v>
      </c>
      <c r="H1530" s="33">
        <v>9</v>
      </c>
    </row>
    <row r="1531" spans="1:8" s="33" customFormat="1" x14ac:dyDescent="0.2">
      <c r="A1531" s="52" t="s">
        <v>3091</v>
      </c>
      <c r="B1531" s="52"/>
      <c r="C1531" s="53" t="s">
        <v>3092</v>
      </c>
      <c r="D1531" s="54" t="s">
        <v>21</v>
      </c>
      <c r="E1531" s="55"/>
      <c r="F1531" s="55">
        <v>48.24</v>
      </c>
      <c r="G1531" s="55">
        <v>48.24</v>
      </c>
      <c r="H1531" s="33">
        <v>9</v>
      </c>
    </row>
    <row r="1532" spans="1:8" s="33" customFormat="1" ht="25.5" x14ac:dyDescent="0.2">
      <c r="A1532" s="52" t="s">
        <v>3093</v>
      </c>
      <c r="B1532" s="52"/>
      <c r="C1532" s="53" t="s">
        <v>3094</v>
      </c>
      <c r="D1532" s="54" t="s">
        <v>334</v>
      </c>
      <c r="E1532" s="55">
        <v>1302.17</v>
      </c>
      <c r="F1532" s="55">
        <v>57</v>
      </c>
      <c r="G1532" s="55">
        <v>1359.17</v>
      </c>
      <c r="H1532" s="33">
        <v>9</v>
      </c>
    </row>
    <row r="1533" spans="1:8" s="33" customFormat="1" x14ac:dyDescent="0.2">
      <c r="A1533" s="52" t="s">
        <v>3095</v>
      </c>
      <c r="B1533" s="52"/>
      <c r="C1533" s="53" t="s">
        <v>3096</v>
      </c>
      <c r="D1533" s="54" t="s">
        <v>21</v>
      </c>
      <c r="E1533" s="55"/>
      <c r="F1533" s="55">
        <v>6.36</v>
      </c>
      <c r="G1533" s="55">
        <v>6.36</v>
      </c>
      <c r="H1533" s="33">
        <v>9</v>
      </c>
    </row>
    <row r="1534" spans="1:8" s="33" customFormat="1" x14ac:dyDescent="0.2">
      <c r="A1534" s="52" t="s">
        <v>3097</v>
      </c>
      <c r="B1534" s="52"/>
      <c r="C1534" s="53" t="s">
        <v>3098</v>
      </c>
      <c r="D1534" s="54" t="s">
        <v>334</v>
      </c>
      <c r="E1534" s="55">
        <v>536.38</v>
      </c>
      <c r="F1534" s="55">
        <v>112.2</v>
      </c>
      <c r="G1534" s="55">
        <v>648.58000000000004</v>
      </c>
      <c r="H1534" s="33">
        <v>9</v>
      </c>
    </row>
    <row r="1535" spans="1:8" s="33" customFormat="1" x14ac:dyDescent="0.2">
      <c r="A1535" s="52" t="s">
        <v>3099</v>
      </c>
      <c r="B1535" s="52"/>
      <c r="C1535" s="53" t="s">
        <v>3100</v>
      </c>
      <c r="D1535" s="54" t="s">
        <v>21</v>
      </c>
      <c r="E1535" s="55">
        <v>156.54</v>
      </c>
      <c r="F1535" s="55">
        <v>21.25</v>
      </c>
      <c r="G1535" s="55">
        <v>177.79</v>
      </c>
      <c r="H1535" s="33">
        <v>9</v>
      </c>
    </row>
    <row r="1536" spans="1:8" s="33" customFormat="1" ht="25.5" x14ac:dyDescent="0.2">
      <c r="A1536" s="52" t="s">
        <v>3101</v>
      </c>
      <c r="B1536" s="52"/>
      <c r="C1536" s="53" t="s">
        <v>3102</v>
      </c>
      <c r="D1536" s="54" t="s">
        <v>334</v>
      </c>
      <c r="E1536" s="55">
        <v>4567.53</v>
      </c>
      <c r="F1536" s="55">
        <v>131.55000000000001</v>
      </c>
      <c r="G1536" s="55">
        <v>4699.08</v>
      </c>
      <c r="H1536" s="33">
        <v>9</v>
      </c>
    </row>
    <row r="1537" spans="1:8" s="33" customFormat="1" x14ac:dyDescent="0.2">
      <c r="A1537" s="52" t="s">
        <v>3103</v>
      </c>
      <c r="B1537" s="52"/>
      <c r="C1537" s="53" t="s">
        <v>3104</v>
      </c>
      <c r="D1537" s="54" t="s">
        <v>21</v>
      </c>
      <c r="E1537" s="55">
        <v>444.2</v>
      </c>
      <c r="F1537" s="55">
        <v>43.85</v>
      </c>
      <c r="G1537" s="55">
        <v>488.05</v>
      </c>
      <c r="H1537" s="33">
        <v>9</v>
      </c>
    </row>
    <row r="1538" spans="1:8" s="33" customFormat="1" ht="25.5" x14ac:dyDescent="0.2">
      <c r="A1538" s="52" t="s">
        <v>3105</v>
      </c>
      <c r="B1538" s="52"/>
      <c r="C1538" s="53" t="s">
        <v>3106</v>
      </c>
      <c r="D1538" s="54" t="s">
        <v>21</v>
      </c>
      <c r="E1538" s="55">
        <v>181.44</v>
      </c>
      <c r="F1538" s="55">
        <v>32.89</v>
      </c>
      <c r="G1538" s="55">
        <v>214.33</v>
      </c>
      <c r="H1538" s="33">
        <v>9</v>
      </c>
    </row>
    <row r="1539" spans="1:8" s="33" customFormat="1" x14ac:dyDescent="0.2">
      <c r="A1539" s="52" t="s">
        <v>3107</v>
      </c>
      <c r="B1539" s="52"/>
      <c r="C1539" s="53" t="s">
        <v>3108</v>
      </c>
      <c r="D1539" s="54" t="s">
        <v>21</v>
      </c>
      <c r="E1539" s="55">
        <v>105.08</v>
      </c>
      <c r="F1539" s="55">
        <v>7.46</v>
      </c>
      <c r="G1539" s="55">
        <v>112.54</v>
      </c>
      <c r="H1539" s="33">
        <v>9</v>
      </c>
    </row>
    <row r="1540" spans="1:8" s="33" customFormat="1" x14ac:dyDescent="0.2">
      <c r="A1540" s="52" t="s">
        <v>3109</v>
      </c>
      <c r="B1540" s="52"/>
      <c r="C1540" s="53" t="s">
        <v>3110</v>
      </c>
      <c r="D1540" s="54" t="s">
        <v>21</v>
      </c>
      <c r="E1540" s="55">
        <v>70.540000000000006</v>
      </c>
      <c r="F1540" s="55">
        <v>7.46</v>
      </c>
      <c r="G1540" s="55">
        <v>78</v>
      </c>
      <c r="H1540" s="33">
        <v>9</v>
      </c>
    </row>
    <row r="1541" spans="1:8" s="33" customFormat="1" x14ac:dyDescent="0.2">
      <c r="A1541" s="52" t="s">
        <v>3111</v>
      </c>
      <c r="B1541" s="52"/>
      <c r="C1541" s="53" t="s">
        <v>3112</v>
      </c>
      <c r="D1541" s="54" t="s">
        <v>21</v>
      </c>
      <c r="E1541" s="55">
        <v>174.52</v>
      </c>
      <c r="F1541" s="55">
        <v>7.46</v>
      </c>
      <c r="G1541" s="55">
        <v>181.98</v>
      </c>
      <c r="H1541" s="33">
        <v>9</v>
      </c>
    </row>
    <row r="1542" spans="1:8" s="33" customFormat="1" x14ac:dyDescent="0.2">
      <c r="A1542" s="52" t="s">
        <v>3113</v>
      </c>
      <c r="B1542" s="52"/>
      <c r="C1542" s="53" t="s">
        <v>3114</v>
      </c>
      <c r="D1542" s="54" t="s">
        <v>334</v>
      </c>
      <c r="E1542" s="55">
        <v>29.03</v>
      </c>
      <c r="F1542" s="55">
        <v>6.36</v>
      </c>
      <c r="G1542" s="55">
        <v>35.39</v>
      </c>
      <c r="H1542" s="33">
        <v>9</v>
      </c>
    </row>
    <row r="1543" spans="1:8" s="33" customFormat="1" ht="25.5" x14ac:dyDescent="0.2">
      <c r="A1543" s="52" t="s">
        <v>3115</v>
      </c>
      <c r="B1543" s="52"/>
      <c r="C1543" s="53" t="s">
        <v>3116</v>
      </c>
      <c r="D1543" s="54" t="s">
        <v>21</v>
      </c>
      <c r="E1543" s="55">
        <v>42.41</v>
      </c>
      <c r="F1543" s="55">
        <v>6.36</v>
      </c>
      <c r="G1543" s="55">
        <v>48.77</v>
      </c>
      <c r="H1543" s="33">
        <v>9</v>
      </c>
    </row>
    <row r="1544" spans="1:8" s="33" customFormat="1" ht="25.5" x14ac:dyDescent="0.2">
      <c r="A1544" s="52" t="s">
        <v>3117</v>
      </c>
      <c r="B1544" s="52"/>
      <c r="C1544" s="53" t="s">
        <v>3118</v>
      </c>
      <c r="D1544" s="54" t="s">
        <v>21</v>
      </c>
      <c r="E1544" s="55">
        <v>73.94</v>
      </c>
      <c r="F1544" s="55">
        <v>6.36</v>
      </c>
      <c r="G1544" s="55">
        <v>80.3</v>
      </c>
      <c r="H1544" s="33">
        <v>9</v>
      </c>
    </row>
    <row r="1545" spans="1:8" s="33" customFormat="1" x14ac:dyDescent="0.2">
      <c r="A1545" s="52" t="s">
        <v>3119</v>
      </c>
      <c r="B1545" s="52"/>
      <c r="C1545" s="53" t="s">
        <v>3120</v>
      </c>
      <c r="D1545" s="54" t="s">
        <v>334</v>
      </c>
      <c r="E1545" s="55">
        <v>264.66000000000003</v>
      </c>
      <c r="F1545" s="55">
        <v>13.46</v>
      </c>
      <c r="G1545" s="55">
        <v>278.12</v>
      </c>
      <c r="H1545" s="33">
        <v>9</v>
      </c>
    </row>
    <row r="1546" spans="1:8" s="33" customFormat="1" x14ac:dyDescent="0.2">
      <c r="A1546" s="52" t="s">
        <v>3121</v>
      </c>
      <c r="B1546" s="52"/>
      <c r="C1546" s="53" t="s">
        <v>3122</v>
      </c>
      <c r="D1546" s="54" t="s">
        <v>21</v>
      </c>
      <c r="E1546" s="55">
        <v>72.69</v>
      </c>
      <c r="F1546" s="55">
        <v>7.46</v>
      </c>
      <c r="G1546" s="55">
        <v>80.150000000000006</v>
      </c>
      <c r="H1546" s="33">
        <v>9</v>
      </c>
    </row>
    <row r="1547" spans="1:8" s="33" customFormat="1" x14ac:dyDescent="0.2">
      <c r="A1547" s="52" t="s">
        <v>3123</v>
      </c>
      <c r="B1547" s="52"/>
      <c r="C1547" s="53" t="s">
        <v>3124</v>
      </c>
      <c r="D1547" s="54" t="s">
        <v>21</v>
      </c>
      <c r="E1547" s="55">
        <v>89.42</v>
      </c>
      <c r="F1547" s="55">
        <v>7.46</v>
      </c>
      <c r="G1547" s="55">
        <v>96.88</v>
      </c>
      <c r="H1547" s="33">
        <v>9</v>
      </c>
    </row>
    <row r="1548" spans="1:8" s="33" customFormat="1" x14ac:dyDescent="0.2">
      <c r="A1548" s="52" t="s">
        <v>3125</v>
      </c>
      <c r="B1548" s="52"/>
      <c r="C1548" s="53" t="s">
        <v>3126</v>
      </c>
      <c r="D1548" s="54" t="s">
        <v>21</v>
      </c>
      <c r="E1548" s="55">
        <v>190.87</v>
      </c>
      <c r="F1548" s="55">
        <v>5.4</v>
      </c>
      <c r="G1548" s="55">
        <v>196.27</v>
      </c>
      <c r="H1548" s="33">
        <v>9</v>
      </c>
    </row>
    <row r="1549" spans="1:8" s="33" customFormat="1" x14ac:dyDescent="0.2">
      <c r="A1549" s="52" t="s">
        <v>3127</v>
      </c>
      <c r="B1549" s="52"/>
      <c r="C1549" s="53" t="s">
        <v>3128</v>
      </c>
      <c r="D1549" s="54" t="s">
        <v>21</v>
      </c>
      <c r="E1549" s="55">
        <v>217.04</v>
      </c>
      <c r="F1549" s="55">
        <v>7.46</v>
      </c>
      <c r="G1549" s="55">
        <v>224.5</v>
      </c>
      <c r="H1549" s="33">
        <v>9</v>
      </c>
    </row>
    <row r="1550" spans="1:8" s="33" customFormat="1" ht="25.5" x14ac:dyDescent="0.2">
      <c r="A1550" s="52" t="s">
        <v>3129</v>
      </c>
      <c r="B1550" s="52"/>
      <c r="C1550" s="53" t="s">
        <v>3130</v>
      </c>
      <c r="D1550" s="54" t="s">
        <v>21</v>
      </c>
      <c r="E1550" s="55">
        <v>532.35</v>
      </c>
      <c r="F1550" s="55">
        <v>65.78</v>
      </c>
      <c r="G1550" s="55">
        <v>598.13</v>
      </c>
      <c r="H1550" s="33">
        <v>9</v>
      </c>
    </row>
    <row r="1551" spans="1:8" s="33" customFormat="1" x14ac:dyDescent="0.2">
      <c r="A1551" s="52" t="s">
        <v>3131</v>
      </c>
      <c r="B1551" s="52"/>
      <c r="C1551" s="53" t="s">
        <v>3132</v>
      </c>
      <c r="D1551" s="54" t="s">
        <v>21</v>
      </c>
      <c r="E1551" s="55">
        <v>159.16999999999999</v>
      </c>
      <c r="F1551" s="55">
        <v>65.78</v>
      </c>
      <c r="G1551" s="55">
        <v>224.95</v>
      </c>
      <c r="H1551" s="33">
        <v>9</v>
      </c>
    </row>
    <row r="1552" spans="1:8" s="33" customFormat="1" x14ac:dyDescent="0.2">
      <c r="A1552" s="52" t="s">
        <v>3133</v>
      </c>
      <c r="B1552" s="52"/>
      <c r="C1552" s="53" t="s">
        <v>3134</v>
      </c>
      <c r="D1552" s="54" t="s">
        <v>21</v>
      </c>
      <c r="E1552" s="55">
        <v>27.16</v>
      </c>
      <c r="F1552" s="55">
        <v>42.51</v>
      </c>
      <c r="G1552" s="55">
        <v>69.67</v>
      </c>
      <c r="H1552" s="33">
        <v>9</v>
      </c>
    </row>
    <row r="1553" spans="1:8" s="33" customFormat="1" x14ac:dyDescent="0.2">
      <c r="A1553" s="52" t="s">
        <v>3135</v>
      </c>
      <c r="B1553" s="52"/>
      <c r="C1553" s="53" t="s">
        <v>3136</v>
      </c>
      <c r="D1553" s="54" t="s">
        <v>21</v>
      </c>
      <c r="E1553" s="55">
        <v>177.99</v>
      </c>
      <c r="F1553" s="55">
        <v>7.46</v>
      </c>
      <c r="G1553" s="55">
        <v>185.45</v>
      </c>
      <c r="H1553" s="33">
        <v>9</v>
      </c>
    </row>
    <row r="1554" spans="1:8" s="33" customFormat="1" ht="25.5" x14ac:dyDescent="0.2">
      <c r="A1554" s="52" t="s">
        <v>3137</v>
      </c>
      <c r="B1554" s="52"/>
      <c r="C1554" s="53" t="s">
        <v>3138</v>
      </c>
      <c r="D1554" s="54" t="s">
        <v>21</v>
      </c>
      <c r="E1554" s="55">
        <v>11955.16</v>
      </c>
      <c r="F1554" s="55"/>
      <c r="G1554" s="55">
        <v>11955.16</v>
      </c>
      <c r="H1554" s="33">
        <v>9</v>
      </c>
    </row>
    <row r="1555" spans="1:8" s="33" customFormat="1" ht="25.5" x14ac:dyDescent="0.2">
      <c r="A1555" s="52" t="s">
        <v>3139</v>
      </c>
      <c r="B1555" s="52"/>
      <c r="C1555" s="53" t="s">
        <v>3140</v>
      </c>
      <c r="D1555" s="54" t="s">
        <v>21</v>
      </c>
      <c r="E1555" s="55">
        <v>15278.05</v>
      </c>
      <c r="F1555" s="55"/>
      <c r="G1555" s="55">
        <v>15278.05</v>
      </c>
      <c r="H1555" s="33">
        <v>9</v>
      </c>
    </row>
    <row r="1556" spans="1:8" s="33" customFormat="1" ht="25.5" x14ac:dyDescent="0.2">
      <c r="A1556" s="52" t="s">
        <v>3141</v>
      </c>
      <c r="B1556" s="52"/>
      <c r="C1556" s="53" t="s">
        <v>3142</v>
      </c>
      <c r="D1556" s="54" t="s">
        <v>334</v>
      </c>
      <c r="E1556" s="55">
        <v>604.84</v>
      </c>
      <c r="F1556" s="55">
        <v>87.7</v>
      </c>
      <c r="G1556" s="55">
        <v>692.54</v>
      </c>
      <c r="H1556" s="33">
        <v>9</v>
      </c>
    </row>
    <row r="1557" spans="1:8" s="33" customFormat="1" ht="25.5" x14ac:dyDescent="0.2">
      <c r="A1557" s="52" t="s">
        <v>3143</v>
      </c>
      <c r="B1557" s="52"/>
      <c r="C1557" s="53" t="s">
        <v>3144</v>
      </c>
      <c r="D1557" s="54" t="s">
        <v>334</v>
      </c>
      <c r="E1557" s="55">
        <v>1412.7</v>
      </c>
      <c r="F1557" s="55">
        <v>175.4</v>
      </c>
      <c r="G1557" s="55">
        <v>1588.1</v>
      </c>
      <c r="H1557" s="33">
        <v>9</v>
      </c>
    </row>
    <row r="1558" spans="1:8" s="33" customFormat="1" ht="38.25" x14ac:dyDescent="0.2">
      <c r="A1558" s="52" t="s">
        <v>3145</v>
      </c>
      <c r="B1558" s="52"/>
      <c r="C1558" s="53" t="s">
        <v>3146</v>
      </c>
      <c r="D1558" s="54" t="s">
        <v>334</v>
      </c>
      <c r="E1558" s="55">
        <v>1199.29</v>
      </c>
      <c r="F1558" s="55">
        <v>175.4</v>
      </c>
      <c r="G1558" s="55">
        <v>1374.69</v>
      </c>
      <c r="H1558" s="33">
        <v>9</v>
      </c>
    </row>
    <row r="1559" spans="1:8" s="33" customFormat="1" ht="38.25" x14ac:dyDescent="0.2">
      <c r="A1559" s="52" t="s">
        <v>3147</v>
      </c>
      <c r="B1559" s="52"/>
      <c r="C1559" s="53" t="s">
        <v>3148</v>
      </c>
      <c r="D1559" s="54" t="s">
        <v>334</v>
      </c>
      <c r="E1559" s="55">
        <v>1287.31</v>
      </c>
      <c r="F1559" s="55">
        <v>175.4</v>
      </c>
      <c r="G1559" s="55">
        <v>1462.71</v>
      </c>
      <c r="H1559" s="33">
        <v>9</v>
      </c>
    </row>
    <row r="1560" spans="1:8" s="33" customFormat="1" x14ac:dyDescent="0.2">
      <c r="A1560" s="52" t="s">
        <v>3149</v>
      </c>
      <c r="B1560" s="52"/>
      <c r="C1560" s="53" t="s">
        <v>3150</v>
      </c>
      <c r="D1560" s="54" t="s">
        <v>131</v>
      </c>
      <c r="E1560" s="55">
        <v>52.81</v>
      </c>
      <c r="F1560" s="55">
        <v>10.27</v>
      </c>
      <c r="G1560" s="55">
        <v>63.08</v>
      </c>
      <c r="H1560" s="33">
        <v>9</v>
      </c>
    </row>
    <row r="1561" spans="1:8" s="33" customFormat="1" x14ac:dyDescent="0.2">
      <c r="A1561" s="52" t="s">
        <v>3151</v>
      </c>
      <c r="B1561" s="52"/>
      <c r="C1561" s="53" t="s">
        <v>3152</v>
      </c>
      <c r="D1561" s="54"/>
      <c r="E1561" s="55"/>
      <c r="F1561" s="55"/>
      <c r="G1561" s="55"/>
      <c r="H1561" s="33">
        <v>2</v>
      </c>
    </row>
    <row r="1562" spans="1:8" s="33" customFormat="1" x14ac:dyDescent="0.2">
      <c r="A1562" s="52" t="s">
        <v>3153</v>
      </c>
      <c r="B1562" s="52"/>
      <c r="C1562" s="53" t="s">
        <v>3154</v>
      </c>
      <c r="D1562" s="54"/>
      <c r="E1562" s="55"/>
      <c r="F1562" s="55"/>
      <c r="G1562" s="55"/>
      <c r="H1562" s="33">
        <v>5</v>
      </c>
    </row>
    <row r="1563" spans="1:8" s="33" customFormat="1" x14ac:dyDescent="0.2">
      <c r="A1563" s="52" t="s">
        <v>3155</v>
      </c>
      <c r="B1563" s="52"/>
      <c r="C1563" s="53" t="s">
        <v>3156</v>
      </c>
      <c r="D1563" s="54" t="s">
        <v>131</v>
      </c>
      <c r="E1563" s="55">
        <v>5.64</v>
      </c>
      <c r="F1563" s="55">
        <v>13.27</v>
      </c>
      <c r="G1563" s="55">
        <v>18.91</v>
      </c>
      <c r="H1563" s="33">
        <v>9</v>
      </c>
    </row>
    <row r="1564" spans="1:8" s="33" customFormat="1" x14ac:dyDescent="0.2">
      <c r="A1564" s="52" t="s">
        <v>3157</v>
      </c>
      <c r="B1564" s="52"/>
      <c r="C1564" s="53" t="s">
        <v>3158</v>
      </c>
      <c r="D1564" s="54" t="s">
        <v>592</v>
      </c>
      <c r="E1564" s="55">
        <v>36.090000000000003</v>
      </c>
      <c r="F1564" s="55">
        <v>59.37</v>
      </c>
      <c r="G1564" s="55">
        <v>95.46</v>
      </c>
      <c r="H1564" s="33">
        <v>9</v>
      </c>
    </row>
    <row r="1565" spans="1:8" s="33" customFormat="1" x14ac:dyDescent="0.2">
      <c r="A1565" s="52" t="s">
        <v>3159</v>
      </c>
      <c r="B1565" s="52"/>
      <c r="C1565" s="53" t="s">
        <v>3160</v>
      </c>
      <c r="D1565" s="54" t="s">
        <v>131</v>
      </c>
      <c r="E1565" s="55">
        <v>6.68</v>
      </c>
      <c r="F1565" s="55">
        <v>13.27</v>
      </c>
      <c r="G1565" s="55">
        <v>19.95</v>
      </c>
      <c r="H1565" s="33">
        <v>9</v>
      </c>
    </row>
    <row r="1566" spans="1:8" s="33" customFormat="1" x14ac:dyDescent="0.2">
      <c r="A1566" s="52" t="s">
        <v>3161</v>
      </c>
      <c r="B1566" s="52"/>
      <c r="C1566" s="53" t="s">
        <v>3162</v>
      </c>
      <c r="D1566" s="54" t="s">
        <v>592</v>
      </c>
      <c r="E1566" s="55">
        <v>17.79</v>
      </c>
      <c r="F1566" s="55">
        <v>13.27</v>
      </c>
      <c r="G1566" s="55">
        <v>31.06</v>
      </c>
      <c r="H1566" s="33">
        <v>9</v>
      </c>
    </row>
    <row r="1567" spans="1:8" s="33" customFormat="1" x14ac:dyDescent="0.2">
      <c r="A1567" s="52" t="s">
        <v>3163</v>
      </c>
      <c r="B1567" s="52"/>
      <c r="C1567" s="53" t="s">
        <v>3164</v>
      </c>
      <c r="D1567" s="54" t="s">
        <v>592</v>
      </c>
      <c r="E1567" s="55">
        <v>12.55</v>
      </c>
      <c r="F1567" s="55">
        <v>13.27</v>
      </c>
      <c r="G1567" s="55">
        <v>25.82</v>
      </c>
      <c r="H1567" s="33">
        <v>9</v>
      </c>
    </row>
    <row r="1568" spans="1:8" s="33" customFormat="1" x14ac:dyDescent="0.2">
      <c r="A1568" s="52" t="s">
        <v>3165</v>
      </c>
      <c r="B1568" s="52"/>
      <c r="C1568" s="53" t="s">
        <v>3166</v>
      </c>
      <c r="D1568" s="54"/>
      <c r="E1568" s="55"/>
      <c r="F1568" s="55"/>
      <c r="G1568" s="55"/>
      <c r="H1568" s="33">
        <v>5</v>
      </c>
    </row>
    <row r="1569" spans="1:8" s="33" customFormat="1" ht="25.5" x14ac:dyDescent="0.2">
      <c r="A1569" s="52" t="s">
        <v>3167</v>
      </c>
      <c r="B1569" s="52"/>
      <c r="C1569" s="53" t="s">
        <v>3168</v>
      </c>
      <c r="D1569" s="54" t="s">
        <v>131</v>
      </c>
      <c r="E1569" s="55">
        <v>8.48</v>
      </c>
      <c r="F1569" s="55">
        <v>11.22</v>
      </c>
      <c r="G1569" s="55">
        <v>19.7</v>
      </c>
      <c r="H1569" s="33">
        <v>9</v>
      </c>
    </row>
    <row r="1570" spans="1:8" s="33" customFormat="1" ht="25.5" x14ac:dyDescent="0.2">
      <c r="A1570" s="52" t="s">
        <v>3169</v>
      </c>
      <c r="B1570" s="52"/>
      <c r="C1570" s="53" t="s">
        <v>3170</v>
      </c>
      <c r="D1570" s="54" t="s">
        <v>131</v>
      </c>
      <c r="E1570" s="55">
        <v>14.01</v>
      </c>
      <c r="F1570" s="55">
        <v>11.22</v>
      </c>
      <c r="G1570" s="55">
        <v>25.23</v>
      </c>
      <c r="H1570" s="33">
        <v>9</v>
      </c>
    </row>
    <row r="1571" spans="1:8" s="33" customFormat="1" x14ac:dyDescent="0.2">
      <c r="A1571" s="52" t="s">
        <v>3171</v>
      </c>
      <c r="B1571" s="52"/>
      <c r="C1571" s="53" t="s">
        <v>3172</v>
      </c>
      <c r="D1571" s="54" t="s">
        <v>131</v>
      </c>
      <c r="E1571" s="55">
        <v>9.41</v>
      </c>
      <c r="F1571" s="55">
        <v>11.22</v>
      </c>
      <c r="G1571" s="55">
        <v>20.63</v>
      </c>
      <c r="H1571" s="33">
        <v>9</v>
      </c>
    </row>
    <row r="1572" spans="1:8" s="33" customFormat="1" ht="25.5" x14ac:dyDescent="0.2">
      <c r="A1572" s="52" t="s">
        <v>3173</v>
      </c>
      <c r="B1572" s="52"/>
      <c r="C1572" s="53" t="s">
        <v>3174</v>
      </c>
      <c r="D1572" s="54" t="s">
        <v>131</v>
      </c>
      <c r="E1572" s="55">
        <v>18.8</v>
      </c>
      <c r="F1572" s="55">
        <v>11.22</v>
      </c>
      <c r="G1572" s="55">
        <v>30.02</v>
      </c>
      <c r="H1572" s="33">
        <v>9</v>
      </c>
    </row>
    <row r="1573" spans="1:8" s="33" customFormat="1" x14ac:dyDescent="0.2">
      <c r="A1573" s="52" t="s">
        <v>3175</v>
      </c>
      <c r="B1573" s="52"/>
      <c r="C1573" s="53" t="s">
        <v>3176</v>
      </c>
      <c r="D1573" s="54"/>
      <c r="E1573" s="55"/>
      <c r="F1573" s="55"/>
      <c r="G1573" s="55"/>
      <c r="H1573" s="33">
        <v>5</v>
      </c>
    </row>
    <row r="1574" spans="1:8" s="33" customFormat="1" x14ac:dyDescent="0.2">
      <c r="A1574" s="52" t="s">
        <v>3177</v>
      </c>
      <c r="B1574" s="52"/>
      <c r="C1574" s="53" t="s">
        <v>3178</v>
      </c>
      <c r="D1574" s="54" t="s">
        <v>592</v>
      </c>
      <c r="E1574" s="55">
        <v>48.65</v>
      </c>
      <c r="F1574" s="55">
        <v>13.66</v>
      </c>
      <c r="G1574" s="55">
        <v>62.31</v>
      </c>
      <c r="H1574" s="33">
        <v>9</v>
      </c>
    </row>
    <row r="1575" spans="1:8" s="33" customFormat="1" x14ac:dyDescent="0.2">
      <c r="A1575" s="52" t="s">
        <v>3179</v>
      </c>
      <c r="B1575" s="52"/>
      <c r="C1575" s="53" t="s">
        <v>3180</v>
      </c>
      <c r="D1575" s="54"/>
      <c r="E1575" s="55"/>
      <c r="F1575" s="55"/>
      <c r="G1575" s="55"/>
      <c r="H1575" s="33">
        <v>2</v>
      </c>
    </row>
    <row r="1576" spans="1:8" s="33" customFormat="1" x14ac:dyDescent="0.2">
      <c r="A1576" s="52" t="s">
        <v>3181</v>
      </c>
      <c r="B1576" s="52"/>
      <c r="C1576" s="53" t="s">
        <v>3182</v>
      </c>
      <c r="D1576" s="54"/>
      <c r="E1576" s="55"/>
      <c r="F1576" s="55"/>
      <c r="G1576" s="55"/>
      <c r="H1576" s="33">
        <v>5</v>
      </c>
    </row>
    <row r="1577" spans="1:8" s="33" customFormat="1" ht="25.5" x14ac:dyDescent="0.2">
      <c r="A1577" s="52" t="s">
        <v>3183</v>
      </c>
      <c r="B1577" s="52"/>
      <c r="C1577" s="53" t="s">
        <v>3184</v>
      </c>
      <c r="D1577" s="54" t="s">
        <v>131</v>
      </c>
      <c r="E1577" s="55">
        <v>185.14</v>
      </c>
      <c r="F1577" s="55">
        <v>11.22</v>
      </c>
      <c r="G1577" s="55">
        <v>196.36</v>
      </c>
      <c r="H1577" s="33">
        <v>9</v>
      </c>
    </row>
    <row r="1578" spans="1:8" s="33" customFormat="1" ht="25.5" x14ac:dyDescent="0.2">
      <c r="A1578" s="52" t="s">
        <v>3185</v>
      </c>
      <c r="B1578" s="52"/>
      <c r="C1578" s="53" t="s">
        <v>3186</v>
      </c>
      <c r="D1578" s="54" t="s">
        <v>21</v>
      </c>
      <c r="E1578" s="55">
        <v>114.76</v>
      </c>
      <c r="F1578" s="55">
        <v>11.22</v>
      </c>
      <c r="G1578" s="55">
        <v>125.98</v>
      </c>
      <c r="H1578" s="33">
        <v>9</v>
      </c>
    </row>
    <row r="1579" spans="1:8" s="33" customFormat="1" ht="25.5" x14ac:dyDescent="0.2">
      <c r="A1579" s="52" t="s">
        <v>3187</v>
      </c>
      <c r="B1579" s="52"/>
      <c r="C1579" s="53" t="s">
        <v>3188</v>
      </c>
      <c r="D1579" s="54" t="s">
        <v>21</v>
      </c>
      <c r="E1579" s="55">
        <v>154.28</v>
      </c>
      <c r="F1579" s="55">
        <v>11.22</v>
      </c>
      <c r="G1579" s="55">
        <v>165.5</v>
      </c>
      <c r="H1579" s="33">
        <v>9</v>
      </c>
    </row>
    <row r="1580" spans="1:8" s="33" customFormat="1" ht="25.5" x14ac:dyDescent="0.2">
      <c r="A1580" s="52" t="s">
        <v>3189</v>
      </c>
      <c r="B1580" s="52"/>
      <c r="C1580" s="53" t="s">
        <v>3190</v>
      </c>
      <c r="D1580" s="54" t="s">
        <v>21</v>
      </c>
      <c r="E1580" s="55">
        <v>363.03</v>
      </c>
      <c r="F1580" s="55">
        <v>11.22</v>
      </c>
      <c r="G1580" s="55">
        <v>374.25</v>
      </c>
      <c r="H1580" s="33">
        <v>9</v>
      </c>
    </row>
    <row r="1581" spans="1:8" s="33" customFormat="1" ht="38.25" x14ac:dyDescent="0.2">
      <c r="A1581" s="52" t="s">
        <v>3191</v>
      </c>
      <c r="B1581" s="52"/>
      <c r="C1581" s="53" t="s">
        <v>3192</v>
      </c>
      <c r="D1581" s="54" t="s">
        <v>21</v>
      </c>
      <c r="E1581" s="55">
        <v>183.45</v>
      </c>
      <c r="F1581" s="55">
        <v>11.22</v>
      </c>
      <c r="G1581" s="55">
        <v>194.67</v>
      </c>
      <c r="H1581" s="33">
        <v>9</v>
      </c>
    </row>
    <row r="1582" spans="1:8" s="33" customFormat="1" ht="38.25" x14ac:dyDescent="0.2">
      <c r="A1582" s="52" t="s">
        <v>3193</v>
      </c>
      <c r="B1582" s="52"/>
      <c r="C1582" s="53" t="s">
        <v>3194</v>
      </c>
      <c r="D1582" s="54" t="s">
        <v>21</v>
      </c>
      <c r="E1582" s="55">
        <v>138.34</v>
      </c>
      <c r="F1582" s="55">
        <v>11.22</v>
      </c>
      <c r="G1582" s="55">
        <v>149.56</v>
      </c>
      <c r="H1582" s="33">
        <v>9</v>
      </c>
    </row>
    <row r="1583" spans="1:8" s="33" customFormat="1" ht="38.25" x14ac:dyDescent="0.2">
      <c r="A1583" s="52" t="s">
        <v>3195</v>
      </c>
      <c r="B1583" s="52"/>
      <c r="C1583" s="53" t="s">
        <v>3196</v>
      </c>
      <c r="D1583" s="54" t="s">
        <v>21</v>
      </c>
      <c r="E1583" s="55">
        <v>300.64999999999998</v>
      </c>
      <c r="F1583" s="55">
        <v>11.22</v>
      </c>
      <c r="G1583" s="55">
        <v>311.87</v>
      </c>
      <c r="H1583" s="33">
        <v>9</v>
      </c>
    </row>
    <row r="1584" spans="1:8" s="33" customFormat="1" ht="25.5" x14ac:dyDescent="0.2">
      <c r="A1584" s="52" t="s">
        <v>3197</v>
      </c>
      <c r="B1584" s="52"/>
      <c r="C1584" s="53" t="s">
        <v>3198</v>
      </c>
      <c r="D1584" s="54" t="s">
        <v>21</v>
      </c>
      <c r="E1584" s="55">
        <v>297.7</v>
      </c>
      <c r="F1584" s="55">
        <v>11.22</v>
      </c>
      <c r="G1584" s="55">
        <v>308.92</v>
      </c>
      <c r="H1584" s="33">
        <v>9</v>
      </c>
    </row>
    <row r="1585" spans="1:8" s="33" customFormat="1" ht="25.5" x14ac:dyDescent="0.2">
      <c r="A1585" s="52" t="s">
        <v>3199</v>
      </c>
      <c r="B1585" s="52"/>
      <c r="C1585" s="53" t="s">
        <v>3200</v>
      </c>
      <c r="D1585" s="54" t="s">
        <v>21</v>
      </c>
      <c r="E1585" s="55">
        <v>140.06</v>
      </c>
      <c r="F1585" s="55">
        <v>11.22</v>
      </c>
      <c r="G1585" s="55">
        <v>151.28</v>
      </c>
      <c r="H1585" s="33">
        <v>9</v>
      </c>
    </row>
    <row r="1586" spans="1:8" s="33" customFormat="1" ht="25.5" x14ac:dyDescent="0.2">
      <c r="A1586" s="52" t="s">
        <v>3201</v>
      </c>
      <c r="B1586" s="52"/>
      <c r="C1586" s="53" t="s">
        <v>3202</v>
      </c>
      <c r="D1586" s="54" t="s">
        <v>21</v>
      </c>
      <c r="E1586" s="55">
        <v>380.15</v>
      </c>
      <c r="F1586" s="55">
        <v>18.71</v>
      </c>
      <c r="G1586" s="55">
        <v>398.86</v>
      </c>
      <c r="H1586" s="33">
        <v>9</v>
      </c>
    </row>
    <row r="1587" spans="1:8" s="33" customFormat="1" x14ac:dyDescent="0.2">
      <c r="A1587" s="52" t="s">
        <v>3203</v>
      </c>
      <c r="B1587" s="52"/>
      <c r="C1587" s="53" t="s">
        <v>3204</v>
      </c>
      <c r="D1587" s="54"/>
      <c r="E1587" s="55"/>
      <c r="F1587" s="55"/>
      <c r="G1587" s="55"/>
      <c r="H1587" s="33">
        <v>5</v>
      </c>
    </row>
    <row r="1588" spans="1:8" s="33" customFormat="1" ht="38.25" x14ac:dyDescent="0.2">
      <c r="A1588" s="52" t="s">
        <v>3205</v>
      </c>
      <c r="B1588" s="52"/>
      <c r="C1588" s="53" t="s">
        <v>3206</v>
      </c>
      <c r="D1588" s="54" t="s">
        <v>21</v>
      </c>
      <c r="E1588" s="55">
        <v>2819.74</v>
      </c>
      <c r="F1588" s="55">
        <v>58.34</v>
      </c>
      <c r="G1588" s="55">
        <v>2878.08</v>
      </c>
      <c r="H1588" s="33">
        <v>9</v>
      </c>
    </row>
    <row r="1589" spans="1:8" s="33" customFormat="1" ht="38.25" x14ac:dyDescent="0.2">
      <c r="A1589" s="52" t="s">
        <v>3207</v>
      </c>
      <c r="B1589" s="52"/>
      <c r="C1589" s="53" t="s">
        <v>3208</v>
      </c>
      <c r="D1589" s="54" t="s">
        <v>21</v>
      </c>
      <c r="E1589" s="55">
        <v>3519.9</v>
      </c>
      <c r="F1589" s="55">
        <v>58.34</v>
      </c>
      <c r="G1589" s="55">
        <v>3578.24</v>
      </c>
      <c r="H1589" s="33">
        <v>9</v>
      </c>
    </row>
    <row r="1590" spans="1:8" s="33" customFormat="1" x14ac:dyDescent="0.2">
      <c r="A1590" s="52" t="s">
        <v>3209</v>
      </c>
      <c r="B1590" s="52"/>
      <c r="C1590" s="53" t="s">
        <v>3210</v>
      </c>
      <c r="D1590" s="54"/>
      <c r="E1590" s="55"/>
      <c r="F1590" s="55"/>
      <c r="G1590" s="55"/>
      <c r="H1590" s="33">
        <v>5</v>
      </c>
    </row>
    <row r="1591" spans="1:8" s="33" customFormat="1" ht="38.25" x14ac:dyDescent="0.2">
      <c r="A1591" s="52" t="s">
        <v>3211</v>
      </c>
      <c r="B1591" s="52"/>
      <c r="C1591" s="53" t="s">
        <v>3212</v>
      </c>
      <c r="D1591" s="54" t="s">
        <v>73</v>
      </c>
      <c r="E1591" s="55">
        <v>359.91</v>
      </c>
      <c r="F1591" s="55">
        <v>20.56</v>
      </c>
      <c r="G1591" s="55">
        <v>380.47</v>
      </c>
      <c r="H1591" s="33">
        <v>9</v>
      </c>
    </row>
    <row r="1592" spans="1:8" s="33" customFormat="1" ht="25.5" x14ac:dyDescent="0.2">
      <c r="A1592" s="52" t="s">
        <v>3213</v>
      </c>
      <c r="B1592" s="52"/>
      <c r="C1592" s="53" t="s">
        <v>3214</v>
      </c>
      <c r="D1592" s="54" t="s">
        <v>73</v>
      </c>
      <c r="E1592" s="55">
        <v>186.97</v>
      </c>
      <c r="F1592" s="55">
        <v>8.6</v>
      </c>
      <c r="G1592" s="55">
        <v>195.57</v>
      </c>
      <c r="H1592" s="33">
        <v>9</v>
      </c>
    </row>
    <row r="1593" spans="1:8" s="33" customFormat="1" ht="25.5" x14ac:dyDescent="0.2">
      <c r="A1593" s="52" t="s">
        <v>3215</v>
      </c>
      <c r="B1593" s="52"/>
      <c r="C1593" s="53" t="s">
        <v>3216</v>
      </c>
      <c r="D1593" s="54" t="s">
        <v>73</v>
      </c>
      <c r="E1593" s="55">
        <v>115.7</v>
      </c>
      <c r="F1593" s="55">
        <v>24.13</v>
      </c>
      <c r="G1593" s="55">
        <v>139.83000000000001</v>
      </c>
      <c r="H1593" s="33">
        <v>9</v>
      </c>
    </row>
    <row r="1594" spans="1:8" s="33" customFormat="1" ht="25.5" x14ac:dyDescent="0.2">
      <c r="A1594" s="52" t="s">
        <v>3217</v>
      </c>
      <c r="B1594" s="52"/>
      <c r="C1594" s="53" t="s">
        <v>3218</v>
      </c>
      <c r="D1594" s="54" t="s">
        <v>73</v>
      </c>
      <c r="E1594" s="55">
        <v>131.15</v>
      </c>
      <c r="F1594" s="55">
        <v>24.13</v>
      </c>
      <c r="G1594" s="55">
        <v>155.28</v>
      </c>
      <c r="H1594" s="33">
        <v>9</v>
      </c>
    </row>
    <row r="1595" spans="1:8" s="33" customFormat="1" ht="25.5" x14ac:dyDescent="0.2">
      <c r="A1595" s="52" t="s">
        <v>3219</v>
      </c>
      <c r="B1595" s="52"/>
      <c r="C1595" s="53" t="s">
        <v>3220</v>
      </c>
      <c r="D1595" s="54" t="s">
        <v>21</v>
      </c>
      <c r="E1595" s="55">
        <v>4.5599999999999996</v>
      </c>
      <c r="F1595" s="55">
        <v>1.31</v>
      </c>
      <c r="G1595" s="55">
        <v>5.87</v>
      </c>
      <c r="H1595" s="33">
        <v>9</v>
      </c>
    </row>
    <row r="1596" spans="1:8" s="33" customFormat="1" ht="25.5" x14ac:dyDescent="0.2">
      <c r="A1596" s="52" t="s">
        <v>3221</v>
      </c>
      <c r="B1596" s="52"/>
      <c r="C1596" s="53" t="s">
        <v>3222</v>
      </c>
      <c r="D1596" s="54" t="s">
        <v>131</v>
      </c>
      <c r="E1596" s="55">
        <v>445.65</v>
      </c>
      <c r="F1596" s="55"/>
      <c r="G1596" s="55">
        <v>445.65</v>
      </c>
      <c r="H1596" s="33">
        <v>9</v>
      </c>
    </row>
    <row r="1597" spans="1:8" s="33" customFormat="1" ht="25.5" x14ac:dyDescent="0.2">
      <c r="A1597" s="52" t="s">
        <v>3223</v>
      </c>
      <c r="B1597" s="52"/>
      <c r="C1597" s="53" t="s">
        <v>3224</v>
      </c>
      <c r="D1597" s="54" t="s">
        <v>73</v>
      </c>
      <c r="E1597" s="55">
        <v>5.67</v>
      </c>
      <c r="F1597" s="55">
        <v>8.5</v>
      </c>
      <c r="G1597" s="55">
        <v>14.17</v>
      </c>
      <c r="H1597" s="33">
        <v>9</v>
      </c>
    </row>
    <row r="1598" spans="1:8" s="33" customFormat="1" ht="25.5" x14ac:dyDescent="0.2">
      <c r="A1598" s="52" t="s">
        <v>3225</v>
      </c>
      <c r="B1598" s="52"/>
      <c r="C1598" s="53" t="s">
        <v>3226</v>
      </c>
      <c r="D1598" s="54" t="s">
        <v>21</v>
      </c>
      <c r="E1598" s="55">
        <v>0.56000000000000005</v>
      </c>
      <c r="F1598" s="55">
        <v>13.69</v>
      </c>
      <c r="G1598" s="55">
        <v>14.25</v>
      </c>
      <c r="H1598" s="33">
        <v>9</v>
      </c>
    </row>
    <row r="1599" spans="1:8" s="33" customFormat="1" ht="25.5" x14ac:dyDescent="0.2">
      <c r="A1599" s="52" t="s">
        <v>3227</v>
      </c>
      <c r="B1599" s="52"/>
      <c r="C1599" s="53" t="s">
        <v>3228</v>
      </c>
      <c r="D1599" s="54" t="s">
        <v>73</v>
      </c>
      <c r="E1599" s="55">
        <v>93.97</v>
      </c>
      <c r="F1599" s="55">
        <v>13.32</v>
      </c>
      <c r="G1599" s="55">
        <v>107.29</v>
      </c>
      <c r="H1599" s="33">
        <v>9</v>
      </c>
    </row>
    <row r="1600" spans="1:8" s="33" customFormat="1" x14ac:dyDescent="0.2">
      <c r="A1600" s="52" t="s">
        <v>3229</v>
      </c>
      <c r="B1600" s="52"/>
      <c r="C1600" s="53" t="s">
        <v>3230</v>
      </c>
      <c r="D1600" s="54"/>
      <c r="E1600" s="55"/>
      <c r="F1600" s="55"/>
      <c r="G1600" s="55"/>
      <c r="H1600" s="33">
        <v>5</v>
      </c>
    </row>
    <row r="1601" spans="1:8" s="33" customFormat="1" ht="25.5" x14ac:dyDescent="0.2">
      <c r="A1601" s="52" t="s">
        <v>3231</v>
      </c>
      <c r="B1601" s="52"/>
      <c r="C1601" s="53" t="s">
        <v>3232</v>
      </c>
      <c r="D1601" s="54" t="s">
        <v>21</v>
      </c>
      <c r="E1601" s="55">
        <v>11.35</v>
      </c>
      <c r="F1601" s="55">
        <v>1.31</v>
      </c>
      <c r="G1601" s="55">
        <v>12.66</v>
      </c>
      <c r="H1601" s="33">
        <v>9</v>
      </c>
    </row>
    <row r="1602" spans="1:8" s="33" customFormat="1" x14ac:dyDescent="0.2">
      <c r="A1602" s="52" t="s">
        <v>3233</v>
      </c>
      <c r="B1602" s="52"/>
      <c r="C1602" s="53" t="s">
        <v>3234</v>
      </c>
      <c r="D1602" s="54" t="s">
        <v>21</v>
      </c>
      <c r="E1602" s="55">
        <v>11.25</v>
      </c>
      <c r="F1602" s="55">
        <v>1.31</v>
      </c>
      <c r="G1602" s="55">
        <v>12.56</v>
      </c>
      <c r="H1602" s="33">
        <v>9</v>
      </c>
    </row>
    <row r="1603" spans="1:8" s="33" customFormat="1" ht="25.5" x14ac:dyDescent="0.2">
      <c r="A1603" s="52" t="s">
        <v>3235</v>
      </c>
      <c r="B1603" s="52"/>
      <c r="C1603" s="53" t="s">
        <v>3236</v>
      </c>
      <c r="D1603" s="54" t="s">
        <v>21</v>
      </c>
      <c r="E1603" s="55">
        <v>23.28</v>
      </c>
      <c r="F1603" s="55">
        <v>1.31</v>
      </c>
      <c r="G1603" s="55">
        <v>24.59</v>
      </c>
      <c r="H1603" s="33">
        <v>9</v>
      </c>
    </row>
    <row r="1604" spans="1:8" s="33" customFormat="1" ht="25.5" x14ac:dyDescent="0.2">
      <c r="A1604" s="52" t="s">
        <v>3237</v>
      </c>
      <c r="B1604" s="52"/>
      <c r="C1604" s="53" t="s">
        <v>3238</v>
      </c>
      <c r="D1604" s="54" t="s">
        <v>131</v>
      </c>
      <c r="E1604" s="55">
        <v>36.31</v>
      </c>
      <c r="F1604" s="55">
        <v>20.74</v>
      </c>
      <c r="G1604" s="55">
        <v>57.05</v>
      </c>
      <c r="H1604" s="33">
        <v>9</v>
      </c>
    </row>
    <row r="1605" spans="1:8" s="33" customFormat="1" ht="25.5" x14ac:dyDescent="0.2">
      <c r="A1605" s="52" t="s">
        <v>3239</v>
      </c>
      <c r="B1605" s="52"/>
      <c r="C1605" s="53" t="s">
        <v>3240</v>
      </c>
      <c r="D1605" s="54" t="s">
        <v>334</v>
      </c>
      <c r="E1605" s="55">
        <v>311.44</v>
      </c>
      <c r="F1605" s="55">
        <v>20.74</v>
      </c>
      <c r="G1605" s="55">
        <v>332.18</v>
      </c>
      <c r="H1605" s="33">
        <v>9</v>
      </c>
    </row>
    <row r="1606" spans="1:8" s="33" customFormat="1" ht="38.25" x14ac:dyDescent="0.2">
      <c r="A1606" s="52" t="s">
        <v>3241</v>
      </c>
      <c r="B1606" s="52"/>
      <c r="C1606" s="53" t="s">
        <v>3242</v>
      </c>
      <c r="D1606" s="54" t="s">
        <v>334</v>
      </c>
      <c r="E1606" s="55">
        <v>714.47</v>
      </c>
      <c r="F1606" s="55">
        <v>20.74</v>
      </c>
      <c r="G1606" s="55">
        <v>735.21</v>
      </c>
      <c r="H1606" s="33">
        <v>9</v>
      </c>
    </row>
    <row r="1607" spans="1:8" s="33" customFormat="1" ht="25.5" x14ac:dyDescent="0.2">
      <c r="A1607" s="52" t="s">
        <v>3243</v>
      </c>
      <c r="B1607" s="52"/>
      <c r="C1607" s="53" t="s">
        <v>3244</v>
      </c>
      <c r="D1607" s="54" t="s">
        <v>21</v>
      </c>
      <c r="E1607" s="55">
        <v>27.53</v>
      </c>
      <c r="F1607" s="55">
        <v>3.37</v>
      </c>
      <c r="G1607" s="55">
        <v>30.9</v>
      </c>
      <c r="H1607" s="33">
        <v>9</v>
      </c>
    </row>
    <row r="1608" spans="1:8" s="33" customFormat="1" ht="25.5" x14ac:dyDescent="0.2">
      <c r="A1608" s="52" t="s">
        <v>3245</v>
      </c>
      <c r="B1608" s="52"/>
      <c r="C1608" s="53" t="s">
        <v>3246</v>
      </c>
      <c r="D1608" s="54" t="s">
        <v>21</v>
      </c>
      <c r="E1608" s="55">
        <v>790.41</v>
      </c>
      <c r="F1608" s="55">
        <v>4.22</v>
      </c>
      <c r="G1608" s="55">
        <v>794.63</v>
      </c>
      <c r="H1608" s="33">
        <v>9</v>
      </c>
    </row>
    <row r="1609" spans="1:8" s="33" customFormat="1" x14ac:dyDescent="0.2">
      <c r="A1609" s="52" t="s">
        <v>3247</v>
      </c>
      <c r="B1609" s="52"/>
      <c r="C1609" s="53" t="s">
        <v>3248</v>
      </c>
      <c r="D1609" s="54" t="s">
        <v>21</v>
      </c>
      <c r="E1609" s="55">
        <v>149.71</v>
      </c>
      <c r="F1609" s="55">
        <v>72.569999999999993</v>
      </c>
      <c r="G1609" s="55">
        <v>222.28</v>
      </c>
      <c r="H1609" s="33">
        <v>9</v>
      </c>
    </row>
    <row r="1610" spans="1:8" s="33" customFormat="1" ht="25.5" x14ac:dyDescent="0.2">
      <c r="A1610" s="52" t="s">
        <v>3249</v>
      </c>
      <c r="B1610" s="52"/>
      <c r="C1610" s="53" t="s">
        <v>3250</v>
      </c>
      <c r="D1610" s="54" t="s">
        <v>21</v>
      </c>
      <c r="E1610" s="55">
        <v>300.64</v>
      </c>
      <c r="F1610" s="55">
        <v>165.88</v>
      </c>
      <c r="G1610" s="55">
        <v>466.52</v>
      </c>
      <c r="H1610" s="33">
        <v>9</v>
      </c>
    </row>
    <row r="1611" spans="1:8" s="33" customFormat="1" ht="25.5" x14ac:dyDescent="0.2">
      <c r="A1611" s="52" t="s">
        <v>3251</v>
      </c>
      <c r="B1611" s="52"/>
      <c r="C1611" s="53" t="s">
        <v>3252</v>
      </c>
      <c r="D1611" s="54" t="s">
        <v>21</v>
      </c>
      <c r="E1611" s="55">
        <v>207.46</v>
      </c>
      <c r="F1611" s="55">
        <v>18.71</v>
      </c>
      <c r="G1611" s="55">
        <v>226.17</v>
      </c>
      <c r="H1611" s="33">
        <v>9</v>
      </c>
    </row>
    <row r="1612" spans="1:8" s="33" customFormat="1" ht="25.5" x14ac:dyDescent="0.2">
      <c r="A1612" s="52" t="s">
        <v>3253</v>
      </c>
      <c r="B1612" s="52"/>
      <c r="C1612" s="53" t="s">
        <v>3254</v>
      </c>
      <c r="D1612" s="54" t="s">
        <v>21</v>
      </c>
      <c r="E1612" s="55">
        <v>23.18</v>
      </c>
      <c r="F1612" s="55">
        <v>3.37</v>
      </c>
      <c r="G1612" s="55">
        <v>26.55</v>
      </c>
      <c r="H1612" s="33">
        <v>9</v>
      </c>
    </row>
    <row r="1613" spans="1:8" s="33" customFormat="1" x14ac:dyDescent="0.2">
      <c r="A1613" s="52" t="s">
        <v>3255</v>
      </c>
      <c r="B1613" s="52"/>
      <c r="C1613" s="53" t="s">
        <v>3256</v>
      </c>
      <c r="D1613" s="54"/>
      <c r="E1613" s="55"/>
      <c r="F1613" s="55"/>
      <c r="G1613" s="55"/>
      <c r="H1613" s="33">
        <v>5</v>
      </c>
    </row>
    <row r="1614" spans="1:8" s="33" customFormat="1" ht="25.5" x14ac:dyDescent="0.2">
      <c r="A1614" s="52" t="s">
        <v>3257</v>
      </c>
      <c r="B1614" s="52"/>
      <c r="C1614" s="53" t="s">
        <v>3258</v>
      </c>
      <c r="D1614" s="54" t="s">
        <v>21</v>
      </c>
      <c r="E1614" s="55">
        <v>971.67</v>
      </c>
      <c r="F1614" s="55">
        <v>4.22</v>
      </c>
      <c r="G1614" s="55">
        <v>975.89</v>
      </c>
      <c r="H1614" s="33">
        <v>9</v>
      </c>
    </row>
    <row r="1615" spans="1:8" s="33" customFormat="1" ht="25.5" x14ac:dyDescent="0.2">
      <c r="A1615" s="52" t="s">
        <v>3259</v>
      </c>
      <c r="B1615" s="52"/>
      <c r="C1615" s="53" t="s">
        <v>3260</v>
      </c>
      <c r="D1615" s="54" t="s">
        <v>21</v>
      </c>
      <c r="E1615" s="55">
        <v>1591.86</v>
      </c>
      <c r="F1615" s="55">
        <v>58.34</v>
      </c>
      <c r="G1615" s="55">
        <v>1650.2</v>
      </c>
      <c r="H1615" s="33">
        <v>9</v>
      </c>
    </row>
    <row r="1616" spans="1:8" s="33" customFormat="1" ht="25.5" x14ac:dyDescent="0.2">
      <c r="A1616" s="52" t="s">
        <v>3261</v>
      </c>
      <c r="B1616" s="52"/>
      <c r="C1616" s="53" t="s">
        <v>3262</v>
      </c>
      <c r="D1616" s="54" t="s">
        <v>21</v>
      </c>
      <c r="E1616" s="55">
        <v>3271.1</v>
      </c>
      <c r="F1616" s="55">
        <v>304.20999999999998</v>
      </c>
      <c r="G1616" s="55">
        <v>3575.31</v>
      </c>
      <c r="H1616" s="33">
        <v>9</v>
      </c>
    </row>
    <row r="1617" spans="1:8" s="33" customFormat="1" ht="25.5" x14ac:dyDescent="0.2">
      <c r="A1617" s="52" t="s">
        <v>3263</v>
      </c>
      <c r="B1617" s="52"/>
      <c r="C1617" s="53" t="s">
        <v>3264</v>
      </c>
      <c r="D1617" s="54" t="s">
        <v>21</v>
      </c>
      <c r="E1617" s="55">
        <v>1066.9000000000001</v>
      </c>
      <c r="F1617" s="55">
        <v>49.91</v>
      </c>
      <c r="G1617" s="55">
        <v>1116.81</v>
      </c>
      <c r="H1617" s="33">
        <v>9</v>
      </c>
    </row>
    <row r="1618" spans="1:8" s="33" customFormat="1" x14ac:dyDescent="0.2">
      <c r="A1618" s="52" t="s">
        <v>3265</v>
      </c>
      <c r="B1618" s="52"/>
      <c r="C1618" s="53" t="s">
        <v>3266</v>
      </c>
      <c r="D1618" s="54"/>
      <c r="E1618" s="55"/>
      <c r="F1618" s="55"/>
      <c r="G1618" s="55"/>
      <c r="H1618" s="33">
        <v>5</v>
      </c>
    </row>
    <row r="1619" spans="1:8" s="33" customFormat="1" ht="25.5" x14ac:dyDescent="0.2">
      <c r="A1619" s="52" t="s">
        <v>3267</v>
      </c>
      <c r="B1619" s="52"/>
      <c r="C1619" s="53" t="s">
        <v>3268</v>
      </c>
      <c r="D1619" s="54" t="s">
        <v>334</v>
      </c>
      <c r="E1619" s="55">
        <v>125206.24</v>
      </c>
      <c r="F1619" s="55"/>
      <c r="G1619" s="55">
        <v>125206.24</v>
      </c>
      <c r="H1619" s="33">
        <v>9</v>
      </c>
    </row>
    <row r="1620" spans="1:8" s="33" customFormat="1" ht="25.5" x14ac:dyDescent="0.2">
      <c r="A1620" s="52" t="s">
        <v>3269</v>
      </c>
      <c r="B1620" s="52"/>
      <c r="C1620" s="53" t="s">
        <v>3270</v>
      </c>
      <c r="D1620" s="54" t="s">
        <v>334</v>
      </c>
      <c r="E1620" s="55">
        <v>131039.07</v>
      </c>
      <c r="F1620" s="55"/>
      <c r="G1620" s="55">
        <v>131039.07</v>
      </c>
      <c r="H1620" s="33">
        <v>9</v>
      </c>
    </row>
    <row r="1621" spans="1:8" s="33" customFormat="1" ht="25.5" x14ac:dyDescent="0.2">
      <c r="A1621" s="52" t="s">
        <v>3271</v>
      </c>
      <c r="B1621" s="52"/>
      <c r="C1621" s="53" t="s">
        <v>3272</v>
      </c>
      <c r="D1621" s="54" t="s">
        <v>334</v>
      </c>
      <c r="E1621" s="55">
        <v>25814.89</v>
      </c>
      <c r="F1621" s="55"/>
      <c r="G1621" s="55">
        <v>25814.89</v>
      </c>
      <c r="H1621" s="33">
        <v>9</v>
      </c>
    </row>
    <row r="1622" spans="1:8" s="33" customFormat="1" ht="38.25" x14ac:dyDescent="0.2">
      <c r="A1622" s="52" t="s">
        <v>3273</v>
      </c>
      <c r="B1622" s="52"/>
      <c r="C1622" s="53" t="s">
        <v>3274</v>
      </c>
      <c r="D1622" s="54" t="s">
        <v>334</v>
      </c>
      <c r="E1622" s="55">
        <v>27405.39</v>
      </c>
      <c r="F1622" s="55"/>
      <c r="G1622" s="55">
        <v>27405.39</v>
      </c>
      <c r="H1622" s="33">
        <v>9</v>
      </c>
    </row>
    <row r="1623" spans="1:8" s="33" customFormat="1" x14ac:dyDescent="0.2">
      <c r="A1623" s="52" t="s">
        <v>3275</v>
      </c>
      <c r="B1623" s="52"/>
      <c r="C1623" s="53" t="s">
        <v>3276</v>
      </c>
      <c r="D1623" s="54"/>
      <c r="E1623" s="55"/>
      <c r="F1623" s="55"/>
      <c r="G1623" s="55"/>
      <c r="H1623" s="33">
        <v>2</v>
      </c>
    </row>
    <row r="1624" spans="1:8" s="33" customFormat="1" x14ac:dyDescent="0.2">
      <c r="A1624" s="52" t="s">
        <v>3277</v>
      </c>
      <c r="B1624" s="52"/>
      <c r="C1624" s="53" t="s">
        <v>3278</v>
      </c>
      <c r="D1624" s="54"/>
      <c r="E1624" s="55"/>
      <c r="F1624" s="55"/>
      <c r="G1624" s="55"/>
      <c r="H1624" s="33">
        <v>5</v>
      </c>
    </row>
    <row r="1625" spans="1:8" s="33" customFormat="1" x14ac:dyDescent="0.2">
      <c r="A1625" s="52" t="s">
        <v>3279</v>
      </c>
      <c r="B1625" s="52"/>
      <c r="C1625" s="53" t="s">
        <v>3280</v>
      </c>
      <c r="D1625" s="54" t="s">
        <v>73</v>
      </c>
      <c r="E1625" s="55">
        <v>20.68</v>
      </c>
      <c r="F1625" s="55">
        <v>3.37</v>
      </c>
      <c r="G1625" s="55">
        <v>24.05</v>
      </c>
      <c r="H1625" s="33">
        <v>9</v>
      </c>
    </row>
    <row r="1626" spans="1:8" s="33" customFormat="1" x14ac:dyDescent="0.2">
      <c r="A1626" s="52" t="s">
        <v>3281</v>
      </c>
      <c r="B1626" s="52"/>
      <c r="C1626" s="53" t="s">
        <v>3282</v>
      </c>
      <c r="D1626" s="54" t="s">
        <v>73</v>
      </c>
      <c r="E1626" s="55">
        <v>27.2</v>
      </c>
      <c r="F1626" s="55">
        <v>3.37</v>
      </c>
      <c r="G1626" s="55">
        <v>30.57</v>
      </c>
      <c r="H1626" s="33">
        <v>9</v>
      </c>
    </row>
    <row r="1627" spans="1:8" s="33" customFormat="1" x14ac:dyDescent="0.2">
      <c r="A1627" s="52" t="s">
        <v>3283</v>
      </c>
      <c r="B1627" s="52"/>
      <c r="C1627" s="53" t="s">
        <v>3284</v>
      </c>
      <c r="D1627" s="54" t="s">
        <v>156</v>
      </c>
      <c r="E1627" s="55">
        <v>597.38</v>
      </c>
      <c r="F1627" s="55">
        <v>47.24</v>
      </c>
      <c r="G1627" s="55">
        <v>644.62</v>
      </c>
      <c r="H1627" s="33">
        <v>9</v>
      </c>
    </row>
    <row r="1628" spans="1:8" s="33" customFormat="1" ht="25.5" x14ac:dyDescent="0.2">
      <c r="A1628" s="52" t="s">
        <v>3285</v>
      </c>
      <c r="B1628" s="52"/>
      <c r="C1628" s="53" t="s">
        <v>3286</v>
      </c>
      <c r="D1628" s="54" t="s">
        <v>73</v>
      </c>
      <c r="E1628" s="55">
        <v>148.38999999999999</v>
      </c>
      <c r="F1628" s="55">
        <v>6.21</v>
      </c>
      <c r="G1628" s="55">
        <v>154.6</v>
      </c>
      <c r="H1628" s="33">
        <v>9</v>
      </c>
    </row>
    <row r="1629" spans="1:8" s="33" customFormat="1" ht="38.25" x14ac:dyDescent="0.2">
      <c r="A1629" s="52" t="s">
        <v>3287</v>
      </c>
      <c r="B1629" s="52"/>
      <c r="C1629" s="53" t="s">
        <v>3288</v>
      </c>
      <c r="D1629" s="54" t="s">
        <v>73</v>
      </c>
      <c r="E1629" s="55">
        <v>17.38</v>
      </c>
      <c r="F1629" s="55">
        <v>9.17</v>
      </c>
      <c r="G1629" s="55">
        <v>26.55</v>
      </c>
      <c r="H1629" s="33">
        <v>9</v>
      </c>
    </row>
    <row r="1630" spans="1:8" s="33" customFormat="1" ht="25.5" x14ac:dyDescent="0.2">
      <c r="A1630" s="52" t="s">
        <v>3289</v>
      </c>
      <c r="B1630" s="52"/>
      <c r="C1630" s="53" t="s">
        <v>3290</v>
      </c>
      <c r="D1630" s="54" t="s">
        <v>73</v>
      </c>
      <c r="E1630" s="55">
        <v>92.02</v>
      </c>
      <c r="F1630" s="55"/>
      <c r="G1630" s="55">
        <v>92.02</v>
      </c>
      <c r="H1630" s="33">
        <v>9</v>
      </c>
    </row>
    <row r="1631" spans="1:8" s="33" customFormat="1" ht="25.5" x14ac:dyDescent="0.2">
      <c r="A1631" s="52" t="s">
        <v>3291</v>
      </c>
      <c r="B1631" s="52"/>
      <c r="C1631" s="53" t="s">
        <v>3292</v>
      </c>
      <c r="D1631" s="54" t="s">
        <v>73</v>
      </c>
      <c r="E1631" s="55">
        <v>1151.5999999999999</v>
      </c>
      <c r="F1631" s="55"/>
      <c r="G1631" s="55">
        <v>1151.5999999999999</v>
      </c>
      <c r="H1631" s="33">
        <v>9</v>
      </c>
    </row>
    <row r="1632" spans="1:8" s="33" customFormat="1" ht="25.5" x14ac:dyDescent="0.2">
      <c r="A1632" s="52" t="s">
        <v>3293</v>
      </c>
      <c r="B1632" s="52"/>
      <c r="C1632" s="53" t="s">
        <v>3294</v>
      </c>
      <c r="D1632" s="54" t="s">
        <v>73</v>
      </c>
      <c r="E1632" s="55">
        <v>79.64</v>
      </c>
      <c r="F1632" s="55">
        <v>24.88</v>
      </c>
      <c r="G1632" s="55">
        <v>104.52</v>
      </c>
      <c r="H1632" s="33">
        <v>9</v>
      </c>
    </row>
    <row r="1633" spans="1:8" s="33" customFormat="1" ht="38.25" x14ac:dyDescent="0.2">
      <c r="A1633" s="52" t="s">
        <v>3295</v>
      </c>
      <c r="B1633" s="52"/>
      <c r="C1633" s="53" t="s">
        <v>3296</v>
      </c>
      <c r="D1633" s="54" t="s">
        <v>73</v>
      </c>
      <c r="E1633" s="55">
        <v>531.5</v>
      </c>
      <c r="F1633" s="55"/>
      <c r="G1633" s="55">
        <v>531.5</v>
      </c>
      <c r="H1633" s="33">
        <v>9</v>
      </c>
    </row>
    <row r="1634" spans="1:8" s="33" customFormat="1" x14ac:dyDescent="0.2">
      <c r="A1634" s="52" t="s">
        <v>3297</v>
      </c>
      <c r="B1634" s="52"/>
      <c r="C1634" s="53" t="s">
        <v>3298</v>
      </c>
      <c r="D1634" s="54"/>
      <c r="E1634" s="55"/>
      <c r="F1634" s="55"/>
      <c r="G1634" s="55"/>
      <c r="H1634" s="33">
        <v>5</v>
      </c>
    </row>
    <row r="1635" spans="1:8" s="33" customFormat="1" x14ac:dyDescent="0.2">
      <c r="A1635" s="52" t="s">
        <v>3299</v>
      </c>
      <c r="B1635" s="52"/>
      <c r="C1635" s="53" t="s">
        <v>3300</v>
      </c>
      <c r="D1635" s="54" t="s">
        <v>131</v>
      </c>
      <c r="E1635" s="55">
        <v>1.64</v>
      </c>
      <c r="F1635" s="55">
        <v>6.15</v>
      </c>
      <c r="G1635" s="55">
        <v>7.79</v>
      </c>
      <c r="H1635" s="33">
        <v>9</v>
      </c>
    </row>
    <row r="1636" spans="1:8" s="33" customFormat="1" x14ac:dyDescent="0.2">
      <c r="A1636" s="52" t="s">
        <v>3301</v>
      </c>
      <c r="B1636" s="52"/>
      <c r="C1636" s="53" t="s">
        <v>3302</v>
      </c>
      <c r="D1636" s="54" t="s">
        <v>131</v>
      </c>
      <c r="E1636" s="55">
        <v>73.290000000000006</v>
      </c>
      <c r="F1636" s="55">
        <v>6.15</v>
      </c>
      <c r="G1636" s="55">
        <v>79.44</v>
      </c>
      <c r="H1636" s="33">
        <v>9</v>
      </c>
    </row>
    <row r="1637" spans="1:8" s="33" customFormat="1" ht="25.5" x14ac:dyDescent="0.2">
      <c r="A1637" s="52" t="s">
        <v>3303</v>
      </c>
      <c r="B1637" s="52"/>
      <c r="C1637" s="53" t="s">
        <v>3304</v>
      </c>
      <c r="D1637" s="54" t="s">
        <v>131</v>
      </c>
      <c r="E1637" s="55">
        <v>6.06</v>
      </c>
      <c r="F1637" s="55">
        <v>2.57</v>
      </c>
      <c r="G1637" s="55">
        <v>8.6300000000000008</v>
      </c>
      <c r="H1637" s="33">
        <v>9</v>
      </c>
    </row>
    <row r="1638" spans="1:8" s="33" customFormat="1" x14ac:dyDescent="0.2">
      <c r="A1638" s="52" t="s">
        <v>3305</v>
      </c>
      <c r="B1638" s="52"/>
      <c r="C1638" s="53" t="s">
        <v>3306</v>
      </c>
      <c r="D1638" s="54" t="s">
        <v>3307</v>
      </c>
      <c r="E1638" s="55">
        <v>0.17</v>
      </c>
      <c r="F1638" s="55">
        <v>0.05</v>
      </c>
      <c r="G1638" s="55">
        <v>0.22</v>
      </c>
      <c r="H1638" s="33">
        <v>9</v>
      </c>
    </row>
    <row r="1639" spans="1:8" s="33" customFormat="1" x14ac:dyDescent="0.2">
      <c r="A1639" s="52" t="s">
        <v>3308</v>
      </c>
      <c r="B1639" s="52"/>
      <c r="C1639" s="53" t="s">
        <v>3309</v>
      </c>
      <c r="D1639" s="54" t="s">
        <v>131</v>
      </c>
      <c r="E1639" s="55">
        <v>6.94</v>
      </c>
      <c r="F1639" s="55">
        <v>4.1100000000000003</v>
      </c>
      <c r="G1639" s="55">
        <v>11.05</v>
      </c>
      <c r="H1639" s="33">
        <v>9</v>
      </c>
    </row>
    <row r="1640" spans="1:8" s="33" customFormat="1" x14ac:dyDescent="0.2">
      <c r="A1640" s="52" t="s">
        <v>3310</v>
      </c>
      <c r="B1640" s="52"/>
      <c r="C1640" s="53" t="s">
        <v>3311</v>
      </c>
      <c r="D1640" s="54" t="s">
        <v>3307</v>
      </c>
      <c r="E1640" s="55">
        <v>0.19</v>
      </c>
      <c r="F1640" s="55">
        <v>0.1</v>
      </c>
      <c r="G1640" s="55">
        <v>0.28999999999999998</v>
      </c>
      <c r="H1640" s="33">
        <v>9</v>
      </c>
    </row>
    <row r="1641" spans="1:8" s="33" customFormat="1" ht="25.5" x14ac:dyDescent="0.2">
      <c r="A1641" s="52" t="s">
        <v>3312</v>
      </c>
      <c r="B1641" s="52"/>
      <c r="C1641" s="53" t="s">
        <v>3313</v>
      </c>
      <c r="D1641" s="54" t="s">
        <v>131</v>
      </c>
      <c r="E1641" s="55">
        <v>212.07</v>
      </c>
      <c r="F1641" s="55">
        <v>3.74</v>
      </c>
      <c r="G1641" s="55">
        <v>215.81</v>
      </c>
      <c r="H1641" s="33">
        <v>9</v>
      </c>
    </row>
    <row r="1642" spans="1:8" s="33" customFormat="1" ht="25.5" x14ac:dyDescent="0.2">
      <c r="A1642" s="52" t="s">
        <v>3314</v>
      </c>
      <c r="B1642" s="52"/>
      <c r="C1642" s="53" t="s">
        <v>3315</v>
      </c>
      <c r="D1642" s="54" t="s">
        <v>131</v>
      </c>
      <c r="E1642" s="55">
        <v>293.29000000000002</v>
      </c>
      <c r="F1642" s="55">
        <v>3.74</v>
      </c>
      <c r="G1642" s="55">
        <v>297.02999999999997</v>
      </c>
      <c r="H1642" s="33">
        <v>9</v>
      </c>
    </row>
    <row r="1643" spans="1:8" s="33" customFormat="1" ht="38.25" x14ac:dyDescent="0.2">
      <c r="A1643" s="52" t="s">
        <v>3316</v>
      </c>
      <c r="B1643" s="52"/>
      <c r="C1643" s="53" t="s">
        <v>3317</v>
      </c>
      <c r="D1643" s="54" t="s">
        <v>131</v>
      </c>
      <c r="E1643" s="55">
        <v>103.8</v>
      </c>
      <c r="F1643" s="55">
        <v>3.74</v>
      </c>
      <c r="G1643" s="55">
        <v>107.54</v>
      </c>
      <c r="H1643" s="33">
        <v>9</v>
      </c>
    </row>
    <row r="1644" spans="1:8" s="33" customFormat="1" ht="38.25" x14ac:dyDescent="0.2">
      <c r="A1644" s="52" t="s">
        <v>3318</v>
      </c>
      <c r="B1644" s="52"/>
      <c r="C1644" s="53" t="s">
        <v>3319</v>
      </c>
      <c r="D1644" s="54" t="s">
        <v>131</v>
      </c>
      <c r="E1644" s="55">
        <v>104.09</v>
      </c>
      <c r="F1644" s="55">
        <v>3.74</v>
      </c>
      <c r="G1644" s="55">
        <v>107.83</v>
      </c>
      <c r="H1644" s="33">
        <v>9</v>
      </c>
    </row>
    <row r="1645" spans="1:8" s="33" customFormat="1" x14ac:dyDescent="0.2">
      <c r="A1645" s="52" t="s">
        <v>3320</v>
      </c>
      <c r="B1645" s="52"/>
      <c r="C1645" s="53" t="s">
        <v>3321</v>
      </c>
      <c r="D1645" s="54"/>
      <c r="E1645" s="55"/>
      <c r="F1645" s="55"/>
      <c r="G1645" s="55"/>
      <c r="H1645" s="33">
        <v>5</v>
      </c>
    </row>
    <row r="1646" spans="1:8" s="33" customFormat="1" ht="25.5" x14ac:dyDescent="0.2">
      <c r="A1646" s="52" t="s">
        <v>3322</v>
      </c>
      <c r="B1646" s="52"/>
      <c r="C1646" s="53" t="s">
        <v>3323</v>
      </c>
      <c r="D1646" s="54" t="s">
        <v>73</v>
      </c>
      <c r="E1646" s="55">
        <v>9.7100000000000009</v>
      </c>
      <c r="F1646" s="55">
        <v>2.5299999999999998</v>
      </c>
      <c r="G1646" s="55">
        <v>12.24</v>
      </c>
      <c r="H1646" s="33">
        <v>9</v>
      </c>
    </row>
    <row r="1647" spans="1:8" s="33" customFormat="1" ht="25.5" x14ac:dyDescent="0.2">
      <c r="A1647" s="52" t="s">
        <v>3324</v>
      </c>
      <c r="B1647" s="52"/>
      <c r="C1647" s="53" t="s">
        <v>3325</v>
      </c>
      <c r="D1647" s="54" t="s">
        <v>73</v>
      </c>
      <c r="E1647" s="55">
        <v>19.77</v>
      </c>
      <c r="F1647" s="55">
        <v>2.5299999999999998</v>
      </c>
      <c r="G1647" s="55">
        <v>22.3</v>
      </c>
      <c r="H1647" s="33">
        <v>9</v>
      </c>
    </row>
    <row r="1648" spans="1:8" s="33" customFormat="1" x14ac:dyDescent="0.2">
      <c r="A1648" s="52" t="s">
        <v>3326</v>
      </c>
      <c r="B1648" s="52"/>
      <c r="C1648" s="53" t="s">
        <v>3327</v>
      </c>
      <c r="D1648" s="54" t="s">
        <v>131</v>
      </c>
      <c r="E1648" s="55">
        <v>49.28</v>
      </c>
      <c r="F1648" s="55">
        <v>17.38</v>
      </c>
      <c r="G1648" s="55">
        <v>66.66</v>
      </c>
      <c r="H1648" s="33">
        <v>9</v>
      </c>
    </row>
    <row r="1649" spans="1:8" s="33" customFormat="1" x14ac:dyDescent="0.2">
      <c r="A1649" s="52" t="s">
        <v>3328</v>
      </c>
      <c r="B1649" s="52"/>
      <c r="C1649" s="53" t="s">
        <v>3329</v>
      </c>
      <c r="D1649" s="54" t="s">
        <v>131</v>
      </c>
      <c r="E1649" s="55">
        <v>102.32</v>
      </c>
      <c r="F1649" s="55">
        <v>17.38</v>
      </c>
      <c r="G1649" s="55">
        <v>119.7</v>
      </c>
      <c r="H1649" s="33">
        <v>9</v>
      </c>
    </row>
    <row r="1650" spans="1:8" s="33" customFormat="1" ht="25.5" x14ac:dyDescent="0.2">
      <c r="A1650" s="52" t="s">
        <v>3330</v>
      </c>
      <c r="B1650" s="52"/>
      <c r="C1650" s="53" t="s">
        <v>3331</v>
      </c>
      <c r="D1650" s="54" t="s">
        <v>131</v>
      </c>
      <c r="E1650" s="55">
        <v>177.85</v>
      </c>
      <c r="F1650" s="55"/>
      <c r="G1650" s="55">
        <v>177.85</v>
      </c>
      <c r="H1650" s="33">
        <v>9</v>
      </c>
    </row>
    <row r="1651" spans="1:8" s="33" customFormat="1" ht="25.5" x14ac:dyDescent="0.2">
      <c r="A1651" s="52" t="s">
        <v>3332</v>
      </c>
      <c r="B1651" s="52"/>
      <c r="C1651" s="53" t="s">
        <v>3333</v>
      </c>
      <c r="D1651" s="54" t="s">
        <v>131</v>
      </c>
      <c r="E1651" s="55">
        <v>351.33</v>
      </c>
      <c r="F1651" s="55"/>
      <c r="G1651" s="55">
        <v>351.33</v>
      </c>
      <c r="H1651" s="33">
        <v>9</v>
      </c>
    </row>
    <row r="1652" spans="1:8" s="33" customFormat="1" ht="25.5" x14ac:dyDescent="0.2">
      <c r="A1652" s="52" t="s">
        <v>3334</v>
      </c>
      <c r="B1652" s="52"/>
      <c r="C1652" s="53" t="s">
        <v>3335</v>
      </c>
      <c r="D1652" s="54" t="s">
        <v>131</v>
      </c>
      <c r="E1652" s="55">
        <v>771.66</v>
      </c>
      <c r="F1652" s="55">
        <v>8.44</v>
      </c>
      <c r="G1652" s="55">
        <v>780.1</v>
      </c>
      <c r="H1652" s="33">
        <v>9</v>
      </c>
    </row>
    <row r="1653" spans="1:8" s="33" customFormat="1" ht="25.5" x14ac:dyDescent="0.2">
      <c r="A1653" s="52" t="s">
        <v>3336</v>
      </c>
      <c r="B1653" s="52"/>
      <c r="C1653" s="53" t="s">
        <v>3337</v>
      </c>
      <c r="D1653" s="54" t="s">
        <v>131</v>
      </c>
      <c r="E1653" s="55">
        <v>1104.1500000000001</v>
      </c>
      <c r="F1653" s="55">
        <v>8.44</v>
      </c>
      <c r="G1653" s="55">
        <v>1112.5899999999999</v>
      </c>
      <c r="H1653" s="33">
        <v>9</v>
      </c>
    </row>
    <row r="1654" spans="1:8" s="33" customFormat="1" x14ac:dyDescent="0.2">
      <c r="A1654" s="52" t="s">
        <v>3338</v>
      </c>
      <c r="B1654" s="52"/>
      <c r="C1654" s="53" t="s">
        <v>3339</v>
      </c>
      <c r="D1654" s="54" t="s">
        <v>131</v>
      </c>
      <c r="E1654" s="55">
        <v>259.97000000000003</v>
      </c>
      <c r="F1654" s="55"/>
      <c r="G1654" s="55">
        <v>259.97000000000003</v>
      </c>
      <c r="H1654" s="33">
        <v>9</v>
      </c>
    </row>
    <row r="1655" spans="1:8" s="33" customFormat="1" x14ac:dyDescent="0.2">
      <c r="A1655" s="52" t="s">
        <v>3340</v>
      </c>
      <c r="B1655" s="52"/>
      <c r="C1655" s="53" t="s">
        <v>3341</v>
      </c>
      <c r="D1655" s="54"/>
      <c r="E1655" s="55"/>
      <c r="F1655" s="55"/>
      <c r="G1655" s="55"/>
      <c r="H1655" s="33">
        <v>5</v>
      </c>
    </row>
    <row r="1656" spans="1:8" s="33" customFormat="1" x14ac:dyDescent="0.2">
      <c r="A1656" s="52" t="s">
        <v>3342</v>
      </c>
      <c r="B1656" s="52"/>
      <c r="C1656" s="53" t="s">
        <v>3343</v>
      </c>
      <c r="D1656" s="54" t="s">
        <v>592</v>
      </c>
      <c r="E1656" s="55">
        <v>13.32</v>
      </c>
      <c r="F1656" s="55">
        <v>11.22</v>
      </c>
      <c r="G1656" s="55">
        <v>24.54</v>
      </c>
      <c r="H1656" s="33">
        <v>9</v>
      </c>
    </row>
    <row r="1657" spans="1:8" s="33" customFormat="1" x14ac:dyDescent="0.2">
      <c r="A1657" s="52" t="s">
        <v>3344</v>
      </c>
      <c r="B1657" s="52"/>
      <c r="C1657" s="53" t="s">
        <v>3345</v>
      </c>
      <c r="D1657" s="54" t="s">
        <v>3346</v>
      </c>
      <c r="E1657" s="55">
        <v>128.86000000000001</v>
      </c>
      <c r="F1657" s="55">
        <v>7.48</v>
      </c>
      <c r="G1657" s="55">
        <v>136.34</v>
      </c>
      <c r="H1657" s="33">
        <v>9</v>
      </c>
    </row>
    <row r="1658" spans="1:8" s="33" customFormat="1" x14ac:dyDescent="0.2">
      <c r="A1658" s="52" t="s">
        <v>3347</v>
      </c>
      <c r="B1658" s="52"/>
      <c r="C1658" s="53" t="s">
        <v>3348</v>
      </c>
      <c r="D1658" s="54"/>
      <c r="E1658" s="55"/>
      <c r="F1658" s="55"/>
      <c r="G1658" s="55"/>
      <c r="H1658" s="33">
        <v>5</v>
      </c>
    </row>
    <row r="1659" spans="1:8" s="33" customFormat="1" ht="25.5" x14ac:dyDescent="0.2">
      <c r="A1659" s="52" t="s">
        <v>3349</v>
      </c>
      <c r="B1659" s="52"/>
      <c r="C1659" s="53" t="s">
        <v>3350</v>
      </c>
      <c r="D1659" s="54" t="s">
        <v>131</v>
      </c>
      <c r="E1659" s="55">
        <v>4.6399999999999997</v>
      </c>
      <c r="F1659" s="55">
        <v>2.2799999999999998</v>
      </c>
      <c r="G1659" s="55">
        <v>6.92</v>
      </c>
      <c r="H1659" s="33">
        <v>9</v>
      </c>
    </row>
    <row r="1660" spans="1:8" s="33" customFormat="1" ht="25.5" x14ac:dyDescent="0.2">
      <c r="A1660" s="52" t="s">
        <v>3351</v>
      </c>
      <c r="B1660" s="52"/>
      <c r="C1660" s="53" t="s">
        <v>3352</v>
      </c>
      <c r="D1660" s="54" t="s">
        <v>131</v>
      </c>
      <c r="E1660" s="55">
        <v>9.2899999999999991</v>
      </c>
      <c r="F1660" s="55">
        <v>4.55</v>
      </c>
      <c r="G1660" s="55">
        <v>13.84</v>
      </c>
      <c r="H1660" s="33">
        <v>9</v>
      </c>
    </row>
    <row r="1661" spans="1:8" s="33" customFormat="1" ht="25.5" x14ac:dyDescent="0.2">
      <c r="A1661" s="52" t="s">
        <v>3353</v>
      </c>
      <c r="B1661" s="52"/>
      <c r="C1661" s="53" t="s">
        <v>3354</v>
      </c>
      <c r="D1661" s="54" t="s">
        <v>131</v>
      </c>
      <c r="E1661" s="55">
        <v>13.94</v>
      </c>
      <c r="F1661" s="55">
        <v>6.83</v>
      </c>
      <c r="G1661" s="55">
        <v>20.77</v>
      </c>
      <c r="H1661" s="33">
        <v>9</v>
      </c>
    </row>
    <row r="1662" spans="1:8" s="33" customFormat="1" ht="25.5" x14ac:dyDescent="0.2">
      <c r="A1662" s="52" t="s">
        <v>3355</v>
      </c>
      <c r="B1662" s="52"/>
      <c r="C1662" s="53" t="s">
        <v>3356</v>
      </c>
      <c r="D1662" s="54" t="s">
        <v>131</v>
      </c>
      <c r="E1662" s="55">
        <v>18.579999999999998</v>
      </c>
      <c r="F1662" s="55">
        <v>9.11</v>
      </c>
      <c r="G1662" s="55">
        <v>27.69</v>
      </c>
      <c r="H1662" s="33">
        <v>9</v>
      </c>
    </row>
    <row r="1663" spans="1:8" s="33" customFormat="1" ht="25.5" x14ac:dyDescent="0.2">
      <c r="A1663" s="52" t="s">
        <v>3357</v>
      </c>
      <c r="B1663" s="52"/>
      <c r="C1663" s="53" t="s">
        <v>3358</v>
      </c>
      <c r="D1663" s="54" t="s">
        <v>131</v>
      </c>
      <c r="E1663" s="55">
        <v>27.9</v>
      </c>
      <c r="F1663" s="55">
        <v>13.68</v>
      </c>
      <c r="G1663" s="55">
        <v>41.58</v>
      </c>
      <c r="H1663" s="33">
        <v>9</v>
      </c>
    </row>
    <row r="1664" spans="1:8" s="33" customFormat="1" ht="25.5" x14ac:dyDescent="0.2">
      <c r="A1664" s="52" t="s">
        <v>3359</v>
      </c>
      <c r="B1664" s="52"/>
      <c r="C1664" s="53" t="s">
        <v>3360</v>
      </c>
      <c r="D1664" s="54" t="s">
        <v>131</v>
      </c>
      <c r="E1664" s="55">
        <v>26.37</v>
      </c>
      <c r="F1664" s="55">
        <v>1.41</v>
      </c>
      <c r="G1664" s="55">
        <v>27.78</v>
      </c>
      <c r="H1664" s="33">
        <v>9</v>
      </c>
    </row>
    <row r="1665" spans="1:8" s="33" customFormat="1" ht="25.5" x14ac:dyDescent="0.2">
      <c r="A1665" s="52" t="s">
        <v>3361</v>
      </c>
      <c r="B1665" s="52"/>
      <c r="C1665" s="53" t="s">
        <v>3362</v>
      </c>
      <c r="D1665" s="54" t="s">
        <v>131</v>
      </c>
      <c r="E1665" s="55">
        <v>47.56</v>
      </c>
      <c r="F1665" s="55">
        <v>1.97</v>
      </c>
      <c r="G1665" s="55">
        <v>49.53</v>
      </c>
      <c r="H1665" s="33">
        <v>9</v>
      </c>
    </row>
    <row r="1666" spans="1:8" s="33" customFormat="1" ht="25.5" x14ac:dyDescent="0.2">
      <c r="A1666" s="52" t="s">
        <v>3363</v>
      </c>
      <c r="B1666" s="52"/>
      <c r="C1666" s="53" t="s">
        <v>3364</v>
      </c>
      <c r="D1666" s="54" t="s">
        <v>131</v>
      </c>
      <c r="E1666" s="55">
        <v>73.02</v>
      </c>
      <c r="F1666" s="55">
        <v>2.5299999999999998</v>
      </c>
      <c r="G1666" s="55">
        <v>75.55</v>
      </c>
      <c r="H1666" s="33">
        <v>9</v>
      </c>
    </row>
    <row r="1667" spans="1:8" s="33" customFormat="1" x14ac:dyDescent="0.2">
      <c r="A1667" s="52" t="s">
        <v>3365</v>
      </c>
      <c r="B1667" s="52"/>
      <c r="C1667" s="53" t="s">
        <v>3366</v>
      </c>
      <c r="D1667" s="54"/>
      <c r="E1667" s="55"/>
      <c r="F1667" s="55"/>
      <c r="G1667" s="55"/>
      <c r="H1667" s="33">
        <v>5</v>
      </c>
    </row>
    <row r="1668" spans="1:8" s="33" customFormat="1" x14ac:dyDescent="0.2">
      <c r="A1668" s="52" t="s">
        <v>3367</v>
      </c>
      <c r="B1668" s="52"/>
      <c r="C1668" s="53" t="s">
        <v>3368</v>
      </c>
      <c r="D1668" s="54" t="s">
        <v>73</v>
      </c>
      <c r="E1668" s="55">
        <v>31.59</v>
      </c>
      <c r="F1668" s="55">
        <v>9.5399999999999991</v>
      </c>
      <c r="G1668" s="55">
        <v>41.13</v>
      </c>
      <c r="H1668" s="33">
        <v>9</v>
      </c>
    </row>
    <row r="1669" spans="1:8" s="33" customFormat="1" ht="25.5" x14ac:dyDescent="0.2">
      <c r="A1669" s="52" t="s">
        <v>3369</v>
      </c>
      <c r="B1669" s="52"/>
      <c r="C1669" s="53" t="s">
        <v>3370</v>
      </c>
      <c r="D1669" s="54" t="s">
        <v>131</v>
      </c>
      <c r="E1669" s="55">
        <v>1.44</v>
      </c>
      <c r="F1669" s="55">
        <v>9.5399999999999991</v>
      </c>
      <c r="G1669" s="55">
        <v>10.98</v>
      </c>
      <c r="H1669" s="33">
        <v>9</v>
      </c>
    </row>
    <row r="1670" spans="1:8" s="33" customFormat="1" ht="25.5" x14ac:dyDescent="0.2">
      <c r="A1670" s="52" t="s">
        <v>3371</v>
      </c>
      <c r="B1670" s="52"/>
      <c r="C1670" s="53" t="s">
        <v>3372</v>
      </c>
      <c r="D1670" s="54" t="s">
        <v>131</v>
      </c>
      <c r="E1670" s="55">
        <v>2.1</v>
      </c>
      <c r="F1670" s="55">
        <v>9.5399999999999991</v>
      </c>
      <c r="G1670" s="55">
        <v>11.64</v>
      </c>
      <c r="H1670" s="33">
        <v>9</v>
      </c>
    </row>
    <row r="1671" spans="1:8" s="33" customFormat="1" ht="25.5" x14ac:dyDescent="0.2">
      <c r="A1671" s="52" t="s">
        <v>3373</v>
      </c>
      <c r="B1671" s="52"/>
      <c r="C1671" s="53" t="s">
        <v>3374</v>
      </c>
      <c r="D1671" s="54" t="s">
        <v>131</v>
      </c>
      <c r="E1671" s="55">
        <v>2.68</v>
      </c>
      <c r="F1671" s="55">
        <v>9.5399999999999991</v>
      </c>
      <c r="G1671" s="55">
        <v>12.22</v>
      </c>
      <c r="H1671" s="33">
        <v>9</v>
      </c>
    </row>
    <row r="1672" spans="1:8" s="33" customFormat="1" ht="25.5" x14ac:dyDescent="0.2">
      <c r="A1672" s="52" t="s">
        <v>3375</v>
      </c>
      <c r="B1672" s="52"/>
      <c r="C1672" s="53" t="s">
        <v>3376</v>
      </c>
      <c r="D1672" s="54" t="s">
        <v>131</v>
      </c>
      <c r="E1672" s="55">
        <v>2.85</v>
      </c>
      <c r="F1672" s="55">
        <v>9.5399999999999991</v>
      </c>
      <c r="G1672" s="55">
        <v>12.39</v>
      </c>
      <c r="H1672" s="33">
        <v>9</v>
      </c>
    </row>
    <row r="1673" spans="1:8" s="33" customFormat="1" ht="25.5" x14ac:dyDescent="0.2">
      <c r="A1673" s="52" t="s">
        <v>3377</v>
      </c>
      <c r="B1673" s="52"/>
      <c r="C1673" s="53" t="s">
        <v>3378</v>
      </c>
      <c r="D1673" s="54" t="s">
        <v>131</v>
      </c>
      <c r="E1673" s="55">
        <v>5.48</v>
      </c>
      <c r="F1673" s="55">
        <v>9.5399999999999991</v>
      </c>
      <c r="G1673" s="55">
        <v>15.02</v>
      </c>
      <c r="H1673" s="33">
        <v>9</v>
      </c>
    </row>
    <row r="1674" spans="1:8" s="33" customFormat="1" ht="25.5" x14ac:dyDescent="0.2">
      <c r="A1674" s="52" t="s">
        <v>3379</v>
      </c>
      <c r="B1674" s="52"/>
      <c r="C1674" s="53" t="s">
        <v>3380</v>
      </c>
      <c r="D1674" s="54" t="s">
        <v>131</v>
      </c>
      <c r="E1674" s="55">
        <v>7.31</v>
      </c>
      <c r="F1674" s="55">
        <v>9.5399999999999991</v>
      </c>
      <c r="G1674" s="55">
        <v>16.850000000000001</v>
      </c>
      <c r="H1674" s="33">
        <v>9</v>
      </c>
    </row>
    <row r="1675" spans="1:8" s="33" customFormat="1" ht="25.5" x14ac:dyDescent="0.2">
      <c r="A1675" s="52" t="s">
        <v>3381</v>
      </c>
      <c r="B1675" s="52"/>
      <c r="C1675" s="53" t="s">
        <v>3382</v>
      </c>
      <c r="D1675" s="54" t="s">
        <v>131</v>
      </c>
      <c r="E1675" s="55">
        <v>6.65</v>
      </c>
      <c r="F1675" s="55">
        <v>9.5399999999999991</v>
      </c>
      <c r="G1675" s="55">
        <v>16.190000000000001</v>
      </c>
      <c r="H1675" s="33">
        <v>9</v>
      </c>
    </row>
    <row r="1676" spans="1:8" s="33" customFormat="1" ht="25.5" x14ac:dyDescent="0.2">
      <c r="A1676" s="52" t="s">
        <v>3383</v>
      </c>
      <c r="B1676" s="52"/>
      <c r="C1676" s="53" t="s">
        <v>3384</v>
      </c>
      <c r="D1676" s="54" t="s">
        <v>131</v>
      </c>
      <c r="E1676" s="55">
        <v>6.85</v>
      </c>
      <c r="F1676" s="55">
        <v>9.5399999999999991</v>
      </c>
      <c r="G1676" s="55">
        <v>16.39</v>
      </c>
      <c r="H1676" s="33">
        <v>9</v>
      </c>
    </row>
    <row r="1677" spans="1:8" s="33" customFormat="1" ht="25.5" x14ac:dyDescent="0.2">
      <c r="A1677" s="52" t="s">
        <v>3385</v>
      </c>
      <c r="B1677" s="52"/>
      <c r="C1677" s="53" t="s">
        <v>3386</v>
      </c>
      <c r="D1677" s="54" t="s">
        <v>131</v>
      </c>
      <c r="E1677" s="55">
        <v>8.0500000000000007</v>
      </c>
      <c r="F1677" s="55">
        <v>9.5399999999999991</v>
      </c>
      <c r="G1677" s="55">
        <v>17.59</v>
      </c>
      <c r="H1677" s="33">
        <v>9</v>
      </c>
    </row>
    <row r="1678" spans="1:8" s="33" customFormat="1" ht="25.5" x14ac:dyDescent="0.2">
      <c r="A1678" s="52" t="s">
        <v>3387</v>
      </c>
      <c r="B1678" s="52"/>
      <c r="C1678" s="53" t="s">
        <v>3388</v>
      </c>
      <c r="D1678" s="54" t="s">
        <v>131</v>
      </c>
      <c r="E1678" s="55">
        <v>9.01</v>
      </c>
      <c r="F1678" s="55">
        <v>9.5399999999999991</v>
      </c>
      <c r="G1678" s="55">
        <v>18.55</v>
      </c>
      <c r="H1678" s="33">
        <v>9</v>
      </c>
    </row>
    <row r="1679" spans="1:8" s="33" customFormat="1" ht="25.5" x14ac:dyDescent="0.2">
      <c r="A1679" s="52" t="s">
        <v>3389</v>
      </c>
      <c r="B1679" s="52"/>
      <c r="C1679" s="53" t="s">
        <v>3390</v>
      </c>
      <c r="D1679" s="54" t="s">
        <v>131</v>
      </c>
      <c r="E1679" s="55">
        <v>20.51</v>
      </c>
      <c r="F1679" s="55">
        <v>9.5399999999999991</v>
      </c>
      <c r="G1679" s="55">
        <v>30.05</v>
      </c>
      <c r="H1679" s="33">
        <v>9</v>
      </c>
    </row>
    <row r="1680" spans="1:8" s="33" customFormat="1" ht="25.5" x14ac:dyDescent="0.2">
      <c r="A1680" s="52" t="s">
        <v>3391</v>
      </c>
      <c r="B1680" s="52"/>
      <c r="C1680" s="53" t="s">
        <v>3392</v>
      </c>
      <c r="D1680" s="54" t="s">
        <v>131</v>
      </c>
      <c r="E1680" s="55">
        <v>25.94</v>
      </c>
      <c r="F1680" s="55">
        <v>9.5399999999999991</v>
      </c>
      <c r="G1680" s="55">
        <v>35.479999999999997</v>
      </c>
      <c r="H1680" s="33">
        <v>9</v>
      </c>
    </row>
    <row r="1681" spans="1:8" s="33" customFormat="1" ht="25.5" x14ac:dyDescent="0.2">
      <c r="A1681" s="52" t="s">
        <v>3393</v>
      </c>
      <c r="B1681" s="52"/>
      <c r="C1681" s="53" t="s">
        <v>3394</v>
      </c>
      <c r="D1681" s="54" t="s">
        <v>131</v>
      </c>
      <c r="E1681" s="55">
        <v>29.6</v>
      </c>
      <c r="F1681" s="55">
        <v>9.5399999999999991</v>
      </c>
      <c r="G1681" s="55">
        <v>39.14</v>
      </c>
      <c r="H1681" s="33">
        <v>9</v>
      </c>
    </row>
    <row r="1682" spans="1:8" s="33" customFormat="1" ht="25.5" x14ac:dyDescent="0.2">
      <c r="A1682" s="52" t="s">
        <v>3395</v>
      </c>
      <c r="B1682" s="52"/>
      <c r="C1682" s="53" t="s">
        <v>3396</v>
      </c>
      <c r="D1682" s="54" t="s">
        <v>131</v>
      </c>
      <c r="E1682" s="55">
        <v>33.32</v>
      </c>
      <c r="F1682" s="55">
        <v>9.5399999999999991</v>
      </c>
      <c r="G1682" s="55">
        <v>42.86</v>
      </c>
      <c r="H1682" s="33">
        <v>9</v>
      </c>
    </row>
    <row r="1683" spans="1:8" s="33" customFormat="1" ht="25.5" x14ac:dyDescent="0.2">
      <c r="A1683" s="52" t="s">
        <v>3397</v>
      </c>
      <c r="B1683" s="52"/>
      <c r="C1683" s="53" t="s">
        <v>3398</v>
      </c>
      <c r="D1683" s="54" t="s">
        <v>131</v>
      </c>
      <c r="E1683" s="55">
        <v>38.19</v>
      </c>
      <c r="F1683" s="55">
        <v>9.5399999999999991</v>
      </c>
      <c r="G1683" s="55">
        <v>47.73</v>
      </c>
      <c r="H1683" s="33">
        <v>9</v>
      </c>
    </row>
    <row r="1684" spans="1:8" s="33" customFormat="1" ht="25.5" x14ac:dyDescent="0.2">
      <c r="A1684" s="52" t="s">
        <v>3399</v>
      </c>
      <c r="B1684" s="52"/>
      <c r="C1684" s="53" t="s">
        <v>3400</v>
      </c>
      <c r="D1684" s="54" t="s">
        <v>131</v>
      </c>
      <c r="E1684" s="55">
        <v>44.13</v>
      </c>
      <c r="F1684" s="55">
        <v>9.5399999999999991</v>
      </c>
      <c r="G1684" s="55">
        <v>53.67</v>
      </c>
      <c r="H1684" s="33">
        <v>9</v>
      </c>
    </row>
    <row r="1685" spans="1:8" s="33" customFormat="1" ht="25.5" x14ac:dyDescent="0.2">
      <c r="A1685" s="52" t="s">
        <v>3401</v>
      </c>
      <c r="B1685" s="52"/>
      <c r="C1685" s="53" t="s">
        <v>3402</v>
      </c>
      <c r="D1685" s="54" t="s">
        <v>131</v>
      </c>
      <c r="E1685" s="55">
        <v>53.13</v>
      </c>
      <c r="F1685" s="55">
        <v>9.5399999999999991</v>
      </c>
      <c r="G1685" s="55">
        <v>62.67</v>
      </c>
      <c r="H1685" s="33">
        <v>9</v>
      </c>
    </row>
    <row r="1686" spans="1:8" s="33" customFormat="1" ht="25.5" x14ac:dyDescent="0.2">
      <c r="A1686" s="52" t="s">
        <v>3403</v>
      </c>
      <c r="B1686" s="52"/>
      <c r="C1686" s="53" t="s">
        <v>3404</v>
      </c>
      <c r="D1686" s="54" t="s">
        <v>131</v>
      </c>
      <c r="E1686" s="55">
        <v>59.16</v>
      </c>
      <c r="F1686" s="55">
        <v>9.5399999999999991</v>
      </c>
      <c r="G1686" s="55">
        <v>68.7</v>
      </c>
      <c r="H1686" s="33">
        <v>9</v>
      </c>
    </row>
    <row r="1687" spans="1:8" s="33" customFormat="1" ht="25.5" x14ac:dyDescent="0.2">
      <c r="A1687" s="52" t="s">
        <v>3405</v>
      </c>
      <c r="B1687" s="52"/>
      <c r="C1687" s="53" t="s">
        <v>3406</v>
      </c>
      <c r="D1687" s="54" t="s">
        <v>131</v>
      </c>
      <c r="E1687" s="55">
        <v>81.38</v>
      </c>
      <c r="F1687" s="55">
        <v>9.5399999999999991</v>
      </c>
      <c r="G1687" s="55">
        <v>90.92</v>
      </c>
      <c r="H1687" s="33">
        <v>9</v>
      </c>
    </row>
    <row r="1688" spans="1:8" s="33" customFormat="1" ht="25.5" x14ac:dyDescent="0.2">
      <c r="A1688" s="52" t="s">
        <v>3407</v>
      </c>
      <c r="B1688" s="52"/>
      <c r="C1688" s="53" t="s">
        <v>3408</v>
      </c>
      <c r="D1688" s="54" t="s">
        <v>131</v>
      </c>
      <c r="E1688" s="55">
        <v>100.86</v>
      </c>
      <c r="F1688" s="55">
        <v>9.5399999999999991</v>
      </c>
      <c r="G1688" s="55">
        <v>110.4</v>
      </c>
      <c r="H1688" s="33">
        <v>9</v>
      </c>
    </row>
    <row r="1689" spans="1:8" s="33" customFormat="1" ht="25.5" x14ac:dyDescent="0.2">
      <c r="A1689" s="52" t="s">
        <v>3409</v>
      </c>
      <c r="B1689" s="52"/>
      <c r="C1689" s="53" t="s">
        <v>3410</v>
      </c>
      <c r="D1689" s="54" t="s">
        <v>131</v>
      </c>
      <c r="E1689" s="55">
        <v>131.54</v>
      </c>
      <c r="F1689" s="55">
        <v>9.5399999999999991</v>
      </c>
      <c r="G1689" s="55">
        <v>141.08000000000001</v>
      </c>
      <c r="H1689" s="33">
        <v>9</v>
      </c>
    </row>
    <row r="1690" spans="1:8" s="33" customFormat="1" ht="25.5" x14ac:dyDescent="0.2">
      <c r="A1690" s="52" t="s">
        <v>3411</v>
      </c>
      <c r="B1690" s="52"/>
      <c r="C1690" s="53" t="s">
        <v>3412</v>
      </c>
      <c r="D1690" s="54" t="s">
        <v>73</v>
      </c>
      <c r="E1690" s="55">
        <v>200.96</v>
      </c>
      <c r="F1690" s="55">
        <v>17.5</v>
      </c>
      <c r="G1690" s="55">
        <v>218.46</v>
      </c>
      <c r="H1690" s="33">
        <v>9</v>
      </c>
    </row>
    <row r="1691" spans="1:8" s="33" customFormat="1" ht="25.5" x14ac:dyDescent="0.2">
      <c r="A1691" s="52" t="s">
        <v>3413</v>
      </c>
      <c r="B1691" s="52"/>
      <c r="C1691" s="53" t="s">
        <v>3414</v>
      </c>
      <c r="D1691" s="54" t="s">
        <v>131</v>
      </c>
      <c r="E1691" s="55">
        <v>15.81</v>
      </c>
      <c r="F1691" s="55">
        <v>9.5399999999999991</v>
      </c>
      <c r="G1691" s="55">
        <v>25.35</v>
      </c>
      <c r="H1691" s="33">
        <v>9</v>
      </c>
    </row>
    <row r="1692" spans="1:8" s="33" customFormat="1" ht="25.5" x14ac:dyDescent="0.2">
      <c r="A1692" s="52" t="s">
        <v>3415</v>
      </c>
      <c r="B1692" s="52"/>
      <c r="C1692" s="53" t="s">
        <v>3416</v>
      </c>
      <c r="D1692" s="54" t="s">
        <v>131</v>
      </c>
      <c r="E1692" s="55">
        <v>18.690000000000001</v>
      </c>
      <c r="F1692" s="55">
        <v>9.5399999999999991</v>
      </c>
      <c r="G1692" s="55">
        <v>28.23</v>
      </c>
      <c r="H1692" s="33">
        <v>9</v>
      </c>
    </row>
    <row r="1693" spans="1:8" s="33" customFormat="1" x14ac:dyDescent="0.2">
      <c r="A1693" s="52" t="s">
        <v>3417</v>
      </c>
      <c r="B1693" s="52"/>
      <c r="C1693" s="53" t="s">
        <v>3418</v>
      </c>
      <c r="D1693" s="54"/>
      <c r="E1693" s="55"/>
      <c r="F1693" s="55"/>
      <c r="G1693" s="55"/>
      <c r="H1693" s="33">
        <v>5</v>
      </c>
    </row>
    <row r="1694" spans="1:8" s="33" customFormat="1" ht="25.5" x14ac:dyDescent="0.2">
      <c r="A1694" s="52" t="s">
        <v>3419</v>
      </c>
      <c r="B1694" s="52"/>
      <c r="C1694" s="53" t="s">
        <v>3420</v>
      </c>
      <c r="D1694" s="54" t="s">
        <v>73</v>
      </c>
      <c r="E1694" s="55">
        <v>62.78</v>
      </c>
      <c r="F1694" s="55">
        <v>16.28</v>
      </c>
      <c r="G1694" s="55">
        <v>79.06</v>
      </c>
      <c r="H1694" s="33">
        <v>9</v>
      </c>
    </row>
    <row r="1695" spans="1:8" s="33" customFormat="1" ht="25.5" x14ac:dyDescent="0.2">
      <c r="A1695" s="52" t="s">
        <v>3421</v>
      </c>
      <c r="B1695" s="52"/>
      <c r="C1695" s="53" t="s">
        <v>3422</v>
      </c>
      <c r="D1695" s="54" t="s">
        <v>73</v>
      </c>
      <c r="E1695" s="55">
        <v>68.28</v>
      </c>
      <c r="F1695" s="55">
        <v>16.28</v>
      </c>
      <c r="G1695" s="55">
        <v>84.56</v>
      </c>
      <c r="H1695" s="33">
        <v>9</v>
      </c>
    </row>
    <row r="1696" spans="1:8" s="33" customFormat="1" ht="25.5" x14ac:dyDescent="0.2">
      <c r="A1696" s="52" t="s">
        <v>3423</v>
      </c>
      <c r="B1696" s="52"/>
      <c r="C1696" s="53" t="s">
        <v>3424</v>
      </c>
      <c r="D1696" s="54" t="s">
        <v>73</v>
      </c>
      <c r="E1696" s="55">
        <v>141.97999999999999</v>
      </c>
      <c r="F1696" s="55">
        <v>20.5</v>
      </c>
      <c r="G1696" s="55">
        <v>162.47999999999999</v>
      </c>
      <c r="H1696" s="33">
        <v>9</v>
      </c>
    </row>
    <row r="1697" spans="1:8" s="33" customFormat="1" ht="38.25" x14ac:dyDescent="0.2">
      <c r="A1697" s="52" t="s">
        <v>3425</v>
      </c>
      <c r="B1697" s="52"/>
      <c r="C1697" s="53" t="s">
        <v>3426</v>
      </c>
      <c r="D1697" s="54" t="s">
        <v>73</v>
      </c>
      <c r="E1697" s="55">
        <v>145.84</v>
      </c>
      <c r="F1697" s="55">
        <v>20.5</v>
      </c>
      <c r="G1697" s="55">
        <v>166.34</v>
      </c>
      <c r="H1697" s="33">
        <v>9</v>
      </c>
    </row>
    <row r="1698" spans="1:8" s="33" customFormat="1" ht="25.5" x14ac:dyDescent="0.2">
      <c r="A1698" s="52" t="s">
        <v>3427</v>
      </c>
      <c r="B1698" s="52"/>
      <c r="C1698" s="53" t="s">
        <v>3428</v>
      </c>
      <c r="D1698" s="54" t="s">
        <v>73</v>
      </c>
      <c r="E1698" s="55">
        <v>108.92</v>
      </c>
      <c r="F1698" s="55"/>
      <c r="G1698" s="55">
        <v>108.92</v>
      </c>
      <c r="H1698" s="33">
        <v>9</v>
      </c>
    </row>
    <row r="1699" spans="1:8" s="33" customFormat="1" x14ac:dyDescent="0.2">
      <c r="A1699" s="52" t="s">
        <v>3429</v>
      </c>
      <c r="B1699" s="52"/>
      <c r="C1699" s="53" t="s">
        <v>3430</v>
      </c>
      <c r="D1699" s="54"/>
      <c r="E1699" s="55"/>
      <c r="F1699" s="55"/>
      <c r="G1699" s="55"/>
      <c r="H1699" s="33">
        <v>5</v>
      </c>
    </row>
    <row r="1700" spans="1:8" s="33" customFormat="1" ht="25.5" x14ac:dyDescent="0.2">
      <c r="A1700" s="52" t="s">
        <v>3431</v>
      </c>
      <c r="B1700" s="52"/>
      <c r="C1700" s="53" t="s">
        <v>3432</v>
      </c>
      <c r="D1700" s="54" t="s">
        <v>73</v>
      </c>
      <c r="E1700" s="55">
        <v>11.43</v>
      </c>
      <c r="F1700" s="55">
        <v>6.75</v>
      </c>
      <c r="G1700" s="55">
        <v>18.18</v>
      </c>
      <c r="H1700" s="33">
        <v>9</v>
      </c>
    </row>
    <row r="1701" spans="1:8" s="33" customFormat="1" ht="25.5" x14ac:dyDescent="0.2">
      <c r="A1701" s="52" t="s">
        <v>3433</v>
      </c>
      <c r="B1701" s="52"/>
      <c r="C1701" s="53" t="s">
        <v>3434</v>
      </c>
      <c r="D1701" s="54" t="s">
        <v>73</v>
      </c>
      <c r="E1701" s="55">
        <v>8</v>
      </c>
      <c r="F1701" s="55">
        <v>6.75</v>
      </c>
      <c r="G1701" s="55">
        <v>14.75</v>
      </c>
      <c r="H1701" s="33">
        <v>9</v>
      </c>
    </row>
    <row r="1702" spans="1:8" s="33" customFormat="1" ht="25.5" x14ac:dyDescent="0.2">
      <c r="A1702" s="52" t="s">
        <v>3435</v>
      </c>
      <c r="B1702" s="52"/>
      <c r="C1702" s="53" t="s">
        <v>3436</v>
      </c>
      <c r="D1702" s="54" t="s">
        <v>73</v>
      </c>
      <c r="E1702" s="55">
        <v>53.43</v>
      </c>
      <c r="F1702" s="55">
        <v>6.75</v>
      </c>
      <c r="G1702" s="55">
        <v>60.18</v>
      </c>
      <c r="H1702" s="33">
        <v>9</v>
      </c>
    </row>
    <row r="1703" spans="1:8" s="33" customFormat="1" ht="25.5" x14ac:dyDescent="0.2">
      <c r="A1703" s="52" t="s">
        <v>3437</v>
      </c>
      <c r="B1703" s="52"/>
      <c r="C1703" s="53" t="s">
        <v>3438</v>
      </c>
      <c r="D1703" s="54" t="s">
        <v>73</v>
      </c>
      <c r="E1703" s="55">
        <v>79.489999999999995</v>
      </c>
      <c r="F1703" s="55">
        <v>18.71</v>
      </c>
      <c r="G1703" s="55">
        <v>98.2</v>
      </c>
      <c r="H1703" s="33">
        <v>9</v>
      </c>
    </row>
    <row r="1704" spans="1:8" s="33" customFormat="1" ht="25.5" x14ac:dyDescent="0.2">
      <c r="A1704" s="52" t="s">
        <v>3439</v>
      </c>
      <c r="B1704" s="52"/>
      <c r="C1704" s="53" t="s">
        <v>3440</v>
      </c>
      <c r="D1704" s="54" t="s">
        <v>73</v>
      </c>
      <c r="E1704" s="55">
        <v>52.1</v>
      </c>
      <c r="F1704" s="55">
        <v>6.75</v>
      </c>
      <c r="G1704" s="55">
        <v>58.85</v>
      </c>
      <c r="H1704" s="33">
        <v>9</v>
      </c>
    </row>
    <row r="1705" spans="1:8" s="33" customFormat="1" ht="25.5" x14ac:dyDescent="0.2">
      <c r="A1705" s="52" t="s">
        <v>3441</v>
      </c>
      <c r="B1705" s="52"/>
      <c r="C1705" s="53" t="s">
        <v>3442</v>
      </c>
      <c r="D1705" s="54" t="s">
        <v>73</v>
      </c>
      <c r="E1705" s="55">
        <v>77.63</v>
      </c>
      <c r="F1705" s="55">
        <v>18.71</v>
      </c>
      <c r="G1705" s="55">
        <v>96.34</v>
      </c>
      <c r="H1705" s="33">
        <v>9</v>
      </c>
    </row>
    <row r="1706" spans="1:8" s="33" customFormat="1" ht="25.5" x14ac:dyDescent="0.2">
      <c r="A1706" s="52" t="s">
        <v>3443</v>
      </c>
      <c r="B1706" s="52"/>
      <c r="C1706" s="53" t="s">
        <v>3444</v>
      </c>
      <c r="D1706" s="54" t="s">
        <v>73</v>
      </c>
      <c r="E1706" s="55">
        <v>41.59</v>
      </c>
      <c r="F1706" s="55">
        <v>22.08</v>
      </c>
      <c r="G1706" s="55">
        <v>63.67</v>
      </c>
      <c r="H1706" s="33">
        <v>9</v>
      </c>
    </row>
    <row r="1707" spans="1:8" s="33" customFormat="1" x14ac:dyDescent="0.2">
      <c r="A1707" s="52" t="s">
        <v>3445</v>
      </c>
      <c r="B1707" s="52"/>
      <c r="C1707" s="53" t="s">
        <v>3446</v>
      </c>
      <c r="D1707" s="54"/>
      <c r="E1707" s="55"/>
      <c r="F1707" s="55"/>
      <c r="G1707" s="55"/>
      <c r="H1707" s="33">
        <v>5</v>
      </c>
    </row>
    <row r="1708" spans="1:8" s="33" customFormat="1" ht="25.5" x14ac:dyDescent="0.2">
      <c r="A1708" s="52" t="s">
        <v>3447</v>
      </c>
      <c r="B1708" s="52"/>
      <c r="C1708" s="53" t="s">
        <v>3448</v>
      </c>
      <c r="D1708" s="54" t="s">
        <v>156</v>
      </c>
      <c r="E1708" s="55">
        <v>470.72</v>
      </c>
      <c r="F1708" s="55">
        <v>291.88</v>
      </c>
      <c r="G1708" s="55">
        <v>762.6</v>
      </c>
      <c r="H1708" s="33">
        <v>9</v>
      </c>
    </row>
    <row r="1709" spans="1:8" s="33" customFormat="1" ht="25.5" x14ac:dyDescent="0.2">
      <c r="A1709" s="52" t="s">
        <v>3449</v>
      </c>
      <c r="B1709" s="52"/>
      <c r="C1709" s="53" t="s">
        <v>3450</v>
      </c>
      <c r="D1709" s="54" t="s">
        <v>156</v>
      </c>
      <c r="E1709" s="55">
        <v>464.34</v>
      </c>
      <c r="F1709" s="55">
        <v>33.75</v>
      </c>
      <c r="G1709" s="55">
        <v>498.09</v>
      </c>
      <c r="H1709" s="33">
        <v>9</v>
      </c>
    </row>
    <row r="1710" spans="1:8" s="33" customFormat="1" ht="25.5" x14ac:dyDescent="0.2">
      <c r="A1710" s="52" t="s">
        <v>3451</v>
      </c>
      <c r="B1710" s="52"/>
      <c r="C1710" s="53" t="s">
        <v>3452</v>
      </c>
      <c r="D1710" s="54" t="s">
        <v>73</v>
      </c>
      <c r="E1710" s="55">
        <v>5.76</v>
      </c>
      <c r="F1710" s="55">
        <v>7.11</v>
      </c>
      <c r="G1710" s="55">
        <v>12.87</v>
      </c>
      <c r="H1710" s="33">
        <v>9</v>
      </c>
    </row>
    <row r="1711" spans="1:8" s="33" customFormat="1" ht="25.5" x14ac:dyDescent="0.2">
      <c r="A1711" s="52" t="s">
        <v>3453</v>
      </c>
      <c r="B1711" s="52"/>
      <c r="C1711" s="53" t="s">
        <v>3454</v>
      </c>
      <c r="D1711" s="54" t="s">
        <v>73</v>
      </c>
      <c r="E1711" s="55">
        <v>16.21</v>
      </c>
      <c r="F1711" s="55">
        <v>14.23</v>
      </c>
      <c r="G1711" s="55">
        <v>30.44</v>
      </c>
      <c r="H1711" s="33">
        <v>9</v>
      </c>
    </row>
    <row r="1712" spans="1:8" s="33" customFormat="1" ht="25.5" x14ac:dyDescent="0.2">
      <c r="A1712" s="52" t="s">
        <v>3455</v>
      </c>
      <c r="B1712" s="52"/>
      <c r="C1712" s="53" t="s">
        <v>3456</v>
      </c>
      <c r="D1712" s="54" t="s">
        <v>73</v>
      </c>
      <c r="E1712" s="55">
        <v>55.08</v>
      </c>
      <c r="F1712" s="55">
        <v>7.11</v>
      </c>
      <c r="G1712" s="55">
        <v>62.19</v>
      </c>
      <c r="H1712" s="33">
        <v>9</v>
      </c>
    </row>
    <row r="1713" spans="1:8" s="33" customFormat="1" x14ac:dyDescent="0.2">
      <c r="A1713" s="52" t="s">
        <v>3457</v>
      </c>
      <c r="B1713" s="52"/>
      <c r="C1713" s="53" t="s">
        <v>3458</v>
      </c>
      <c r="D1713" s="54"/>
      <c r="E1713" s="55"/>
      <c r="F1713" s="55"/>
      <c r="G1713" s="55"/>
      <c r="H1713" s="33">
        <v>5</v>
      </c>
    </row>
    <row r="1714" spans="1:8" s="33" customFormat="1" x14ac:dyDescent="0.2">
      <c r="A1714" s="52" t="s">
        <v>3459</v>
      </c>
      <c r="B1714" s="52"/>
      <c r="C1714" s="53" t="s">
        <v>3460</v>
      </c>
      <c r="D1714" s="54" t="s">
        <v>156</v>
      </c>
      <c r="E1714" s="55"/>
      <c r="F1714" s="55">
        <v>67.48</v>
      </c>
      <c r="G1714" s="55">
        <v>67.48</v>
      </c>
      <c r="H1714" s="33">
        <v>9</v>
      </c>
    </row>
    <row r="1715" spans="1:8" s="33" customFormat="1" x14ac:dyDescent="0.2">
      <c r="A1715" s="52" t="s">
        <v>3461</v>
      </c>
      <c r="B1715" s="52"/>
      <c r="C1715" s="53" t="s">
        <v>3462</v>
      </c>
      <c r="D1715" s="54" t="s">
        <v>73</v>
      </c>
      <c r="E1715" s="55">
        <v>4.58</v>
      </c>
      <c r="F1715" s="55">
        <v>3.37</v>
      </c>
      <c r="G1715" s="55">
        <v>7.95</v>
      </c>
      <c r="H1715" s="33">
        <v>9</v>
      </c>
    </row>
    <row r="1716" spans="1:8" s="33" customFormat="1" ht="25.5" x14ac:dyDescent="0.2">
      <c r="A1716" s="52" t="s">
        <v>3463</v>
      </c>
      <c r="B1716" s="52"/>
      <c r="C1716" s="53" t="s">
        <v>3464</v>
      </c>
      <c r="D1716" s="54" t="s">
        <v>73</v>
      </c>
      <c r="E1716" s="55">
        <v>4</v>
      </c>
      <c r="F1716" s="55">
        <v>3.37</v>
      </c>
      <c r="G1716" s="55">
        <v>7.37</v>
      </c>
      <c r="H1716" s="33">
        <v>9</v>
      </c>
    </row>
    <row r="1717" spans="1:8" s="33" customFormat="1" ht="25.5" x14ac:dyDescent="0.2">
      <c r="A1717" s="52" t="s">
        <v>3465</v>
      </c>
      <c r="B1717" s="52"/>
      <c r="C1717" s="53" t="s">
        <v>3466</v>
      </c>
      <c r="D1717" s="54" t="s">
        <v>73</v>
      </c>
      <c r="E1717" s="55">
        <v>12.64</v>
      </c>
      <c r="F1717" s="55">
        <v>3.37</v>
      </c>
      <c r="G1717" s="55">
        <v>16.010000000000002</v>
      </c>
      <c r="H1717" s="33">
        <v>9</v>
      </c>
    </row>
    <row r="1718" spans="1:8" s="33" customFormat="1" x14ac:dyDescent="0.2">
      <c r="A1718" s="52" t="s">
        <v>3467</v>
      </c>
      <c r="B1718" s="52"/>
      <c r="C1718" s="53" t="s">
        <v>3468</v>
      </c>
      <c r="D1718" s="54"/>
      <c r="E1718" s="55"/>
      <c r="F1718" s="55"/>
      <c r="G1718" s="55"/>
      <c r="H1718" s="33">
        <v>2</v>
      </c>
    </row>
    <row r="1719" spans="1:8" s="33" customFormat="1" x14ac:dyDescent="0.2">
      <c r="A1719" s="52" t="s">
        <v>3469</v>
      </c>
      <c r="B1719" s="52"/>
      <c r="C1719" s="53" t="s">
        <v>3470</v>
      </c>
      <c r="D1719" s="54"/>
      <c r="E1719" s="55"/>
      <c r="F1719" s="55"/>
      <c r="G1719" s="55"/>
      <c r="H1719" s="33">
        <v>5</v>
      </c>
    </row>
    <row r="1720" spans="1:8" s="33" customFormat="1" x14ac:dyDescent="0.2">
      <c r="A1720" s="52" t="s">
        <v>3471</v>
      </c>
      <c r="B1720" s="52"/>
      <c r="C1720" s="53" t="s">
        <v>3472</v>
      </c>
      <c r="D1720" s="54" t="s">
        <v>73</v>
      </c>
      <c r="E1720" s="55">
        <v>7.76</v>
      </c>
      <c r="F1720" s="55">
        <v>28.97</v>
      </c>
      <c r="G1720" s="55">
        <v>36.729999999999997</v>
      </c>
      <c r="H1720" s="33">
        <v>9</v>
      </c>
    </row>
    <row r="1721" spans="1:8" s="33" customFormat="1" x14ac:dyDescent="0.2">
      <c r="A1721" s="52" t="s">
        <v>3473</v>
      </c>
      <c r="B1721" s="52"/>
      <c r="C1721" s="53" t="s">
        <v>3474</v>
      </c>
      <c r="D1721" s="54" t="s">
        <v>73</v>
      </c>
      <c r="E1721" s="55">
        <v>4.4800000000000004</v>
      </c>
      <c r="F1721" s="55">
        <v>28.97</v>
      </c>
      <c r="G1721" s="55">
        <v>33.450000000000003</v>
      </c>
      <c r="H1721" s="33">
        <v>9</v>
      </c>
    </row>
    <row r="1722" spans="1:8" s="33" customFormat="1" x14ac:dyDescent="0.2">
      <c r="A1722" s="52" t="s">
        <v>3475</v>
      </c>
      <c r="B1722" s="52"/>
      <c r="C1722" s="53" t="s">
        <v>3476</v>
      </c>
      <c r="D1722" s="54" t="s">
        <v>73</v>
      </c>
      <c r="E1722" s="55">
        <v>5.92</v>
      </c>
      <c r="F1722" s="55">
        <v>7.38</v>
      </c>
      <c r="G1722" s="55">
        <v>13.3</v>
      </c>
      <c r="H1722" s="33">
        <v>9</v>
      </c>
    </row>
    <row r="1723" spans="1:8" s="33" customFormat="1" x14ac:dyDescent="0.2">
      <c r="A1723" s="52" t="s">
        <v>3477</v>
      </c>
      <c r="B1723" s="52"/>
      <c r="C1723" s="53" t="s">
        <v>3478</v>
      </c>
      <c r="D1723" s="54" t="s">
        <v>131</v>
      </c>
      <c r="E1723" s="55">
        <v>26.91</v>
      </c>
      <c r="F1723" s="55">
        <v>20.74</v>
      </c>
      <c r="G1723" s="55">
        <v>47.65</v>
      </c>
      <c r="H1723" s="33">
        <v>9</v>
      </c>
    </row>
    <row r="1724" spans="1:8" s="33" customFormat="1" x14ac:dyDescent="0.2">
      <c r="A1724" s="52" t="s">
        <v>3479</v>
      </c>
      <c r="B1724" s="52"/>
      <c r="C1724" s="53" t="s">
        <v>3480</v>
      </c>
      <c r="D1724" s="54" t="s">
        <v>73</v>
      </c>
      <c r="E1724" s="55">
        <v>7.9</v>
      </c>
      <c r="F1724" s="55">
        <v>7.92</v>
      </c>
      <c r="G1724" s="55">
        <v>15.82</v>
      </c>
      <c r="H1724" s="33">
        <v>9</v>
      </c>
    </row>
    <row r="1725" spans="1:8" s="33" customFormat="1" x14ac:dyDescent="0.2">
      <c r="A1725" s="52" t="s">
        <v>3481</v>
      </c>
      <c r="B1725" s="52"/>
      <c r="C1725" s="53" t="s">
        <v>3482</v>
      </c>
      <c r="D1725" s="54"/>
      <c r="E1725" s="55"/>
      <c r="F1725" s="55"/>
      <c r="G1725" s="55"/>
      <c r="H1725" s="33">
        <v>5</v>
      </c>
    </row>
    <row r="1726" spans="1:8" s="33" customFormat="1" x14ac:dyDescent="0.2">
      <c r="A1726" s="52" t="s">
        <v>3483</v>
      </c>
      <c r="B1726" s="52"/>
      <c r="C1726" s="53" t="s">
        <v>3484</v>
      </c>
      <c r="D1726" s="54" t="s">
        <v>73</v>
      </c>
      <c r="E1726" s="55">
        <v>2.74</v>
      </c>
      <c r="F1726" s="55">
        <v>9.98</v>
      </c>
      <c r="G1726" s="55">
        <v>12.72</v>
      </c>
      <c r="H1726" s="33">
        <v>9</v>
      </c>
    </row>
    <row r="1727" spans="1:8" s="33" customFormat="1" x14ac:dyDescent="0.2">
      <c r="A1727" s="52" t="s">
        <v>3485</v>
      </c>
      <c r="B1727" s="52"/>
      <c r="C1727" s="53" t="s">
        <v>3486</v>
      </c>
      <c r="D1727" s="54" t="s">
        <v>73</v>
      </c>
      <c r="E1727" s="55">
        <v>5.25</v>
      </c>
      <c r="F1727" s="55">
        <v>9.98</v>
      </c>
      <c r="G1727" s="55">
        <v>15.23</v>
      </c>
      <c r="H1727" s="33">
        <v>9</v>
      </c>
    </row>
    <row r="1728" spans="1:8" s="33" customFormat="1" x14ac:dyDescent="0.2">
      <c r="A1728" s="52" t="s">
        <v>3487</v>
      </c>
      <c r="B1728" s="52"/>
      <c r="C1728" s="53" t="s">
        <v>3488</v>
      </c>
      <c r="D1728" s="54"/>
      <c r="E1728" s="55"/>
      <c r="F1728" s="55"/>
      <c r="G1728" s="55"/>
      <c r="H1728" s="33">
        <v>5</v>
      </c>
    </row>
    <row r="1729" spans="1:8" s="33" customFormat="1" x14ac:dyDescent="0.2">
      <c r="A1729" s="52" t="s">
        <v>3489</v>
      </c>
      <c r="B1729" s="52"/>
      <c r="C1729" s="53" t="s">
        <v>3490</v>
      </c>
      <c r="D1729" s="54" t="s">
        <v>73</v>
      </c>
      <c r="E1729" s="55">
        <v>6.51</v>
      </c>
      <c r="F1729" s="55">
        <v>21.97</v>
      </c>
      <c r="G1729" s="55">
        <v>28.48</v>
      </c>
      <c r="H1729" s="33">
        <v>9</v>
      </c>
    </row>
    <row r="1730" spans="1:8" s="33" customFormat="1" x14ac:dyDescent="0.2">
      <c r="A1730" s="52" t="s">
        <v>3491</v>
      </c>
      <c r="B1730" s="52"/>
      <c r="C1730" s="53" t="s">
        <v>3492</v>
      </c>
      <c r="D1730" s="54" t="s">
        <v>73</v>
      </c>
      <c r="E1730" s="55">
        <v>8.31</v>
      </c>
      <c r="F1730" s="55">
        <v>18.66</v>
      </c>
      <c r="G1730" s="55">
        <v>26.97</v>
      </c>
      <c r="H1730" s="33">
        <v>9</v>
      </c>
    </row>
    <row r="1731" spans="1:8" s="33" customFormat="1" x14ac:dyDescent="0.2">
      <c r="A1731" s="52" t="s">
        <v>3493</v>
      </c>
      <c r="B1731" s="52"/>
      <c r="C1731" s="53" t="s">
        <v>3494</v>
      </c>
      <c r="D1731" s="54" t="s">
        <v>73</v>
      </c>
      <c r="E1731" s="55">
        <v>15.52</v>
      </c>
      <c r="F1731" s="55">
        <v>10.37</v>
      </c>
      <c r="G1731" s="55">
        <v>25.89</v>
      </c>
      <c r="H1731" s="33">
        <v>9</v>
      </c>
    </row>
    <row r="1732" spans="1:8" s="33" customFormat="1" x14ac:dyDescent="0.2">
      <c r="A1732" s="52" t="s">
        <v>3495</v>
      </c>
      <c r="B1732" s="52"/>
      <c r="C1732" s="53" t="s">
        <v>3496</v>
      </c>
      <c r="D1732" s="54" t="s">
        <v>73</v>
      </c>
      <c r="E1732" s="55">
        <v>18.13</v>
      </c>
      <c r="F1732" s="55">
        <v>17.82</v>
      </c>
      <c r="G1732" s="55">
        <v>35.950000000000003</v>
      </c>
      <c r="H1732" s="33">
        <v>9</v>
      </c>
    </row>
    <row r="1733" spans="1:8" s="33" customFormat="1" ht="25.5" x14ac:dyDescent="0.2">
      <c r="A1733" s="52" t="s">
        <v>3497</v>
      </c>
      <c r="B1733" s="52"/>
      <c r="C1733" s="53" t="s">
        <v>3498</v>
      </c>
      <c r="D1733" s="54" t="s">
        <v>73</v>
      </c>
      <c r="E1733" s="55">
        <v>9.19</v>
      </c>
      <c r="F1733" s="55">
        <v>13.21</v>
      </c>
      <c r="G1733" s="55">
        <v>22.4</v>
      </c>
      <c r="H1733" s="33">
        <v>9</v>
      </c>
    </row>
    <row r="1734" spans="1:8" s="33" customFormat="1" ht="25.5" x14ac:dyDescent="0.2">
      <c r="A1734" s="52" t="s">
        <v>3499</v>
      </c>
      <c r="B1734" s="52"/>
      <c r="C1734" s="53" t="s">
        <v>3500</v>
      </c>
      <c r="D1734" s="54" t="s">
        <v>73</v>
      </c>
      <c r="E1734" s="55">
        <v>44.12</v>
      </c>
      <c r="F1734" s="55">
        <v>13.21</v>
      </c>
      <c r="G1734" s="55">
        <v>57.33</v>
      </c>
      <c r="H1734" s="33">
        <v>9</v>
      </c>
    </row>
    <row r="1735" spans="1:8" s="33" customFormat="1" x14ac:dyDescent="0.2">
      <c r="A1735" s="52" t="s">
        <v>3501</v>
      </c>
      <c r="B1735" s="52"/>
      <c r="C1735" s="53" t="s">
        <v>3502</v>
      </c>
      <c r="D1735" s="54" t="s">
        <v>73</v>
      </c>
      <c r="E1735" s="55">
        <v>23.94</v>
      </c>
      <c r="F1735" s="55">
        <v>17.82</v>
      </c>
      <c r="G1735" s="55">
        <v>41.76</v>
      </c>
      <c r="H1735" s="33">
        <v>9</v>
      </c>
    </row>
    <row r="1736" spans="1:8" s="33" customFormat="1" x14ac:dyDescent="0.2">
      <c r="A1736" s="52" t="s">
        <v>3503</v>
      </c>
      <c r="B1736" s="52"/>
      <c r="C1736" s="53" t="s">
        <v>3504</v>
      </c>
      <c r="D1736" s="54"/>
      <c r="E1736" s="55"/>
      <c r="F1736" s="55"/>
      <c r="G1736" s="55"/>
      <c r="H1736" s="33">
        <v>5</v>
      </c>
    </row>
    <row r="1737" spans="1:8" s="33" customFormat="1" x14ac:dyDescent="0.2">
      <c r="A1737" s="52" t="s">
        <v>3505</v>
      </c>
      <c r="B1737" s="52"/>
      <c r="C1737" s="53" t="s">
        <v>3506</v>
      </c>
      <c r="D1737" s="54" t="s">
        <v>73</v>
      </c>
      <c r="E1737" s="55">
        <v>7.85</v>
      </c>
      <c r="F1737" s="55">
        <v>13.21</v>
      </c>
      <c r="G1737" s="55">
        <v>21.06</v>
      </c>
      <c r="H1737" s="33">
        <v>9</v>
      </c>
    </row>
    <row r="1738" spans="1:8" s="33" customFormat="1" x14ac:dyDescent="0.2">
      <c r="A1738" s="52" t="s">
        <v>3507</v>
      </c>
      <c r="B1738" s="52"/>
      <c r="C1738" s="53" t="s">
        <v>3508</v>
      </c>
      <c r="D1738" s="54" t="s">
        <v>131</v>
      </c>
      <c r="E1738" s="55">
        <v>2.93</v>
      </c>
      <c r="F1738" s="55">
        <v>2.46</v>
      </c>
      <c r="G1738" s="55">
        <v>5.39</v>
      </c>
      <c r="H1738" s="33">
        <v>9</v>
      </c>
    </row>
    <row r="1739" spans="1:8" s="33" customFormat="1" x14ac:dyDescent="0.2">
      <c r="A1739" s="52" t="s">
        <v>3509</v>
      </c>
      <c r="B1739" s="52"/>
      <c r="C1739" s="53" t="s">
        <v>3510</v>
      </c>
      <c r="D1739" s="54" t="s">
        <v>73</v>
      </c>
      <c r="E1739" s="55">
        <v>10.25</v>
      </c>
      <c r="F1739" s="55">
        <v>14.9</v>
      </c>
      <c r="G1739" s="55">
        <v>25.15</v>
      </c>
      <c r="H1739" s="33">
        <v>9</v>
      </c>
    </row>
    <row r="1740" spans="1:8" s="33" customFormat="1" x14ac:dyDescent="0.2">
      <c r="A1740" s="52" t="s">
        <v>3511</v>
      </c>
      <c r="B1740" s="52"/>
      <c r="C1740" s="53" t="s">
        <v>3512</v>
      </c>
      <c r="D1740" s="54" t="s">
        <v>131</v>
      </c>
      <c r="E1740" s="55">
        <v>2.71</v>
      </c>
      <c r="F1740" s="55">
        <v>1.97</v>
      </c>
      <c r="G1740" s="55">
        <v>4.68</v>
      </c>
      <c r="H1740" s="33">
        <v>9</v>
      </c>
    </row>
    <row r="1741" spans="1:8" s="33" customFormat="1" x14ac:dyDescent="0.2">
      <c r="A1741" s="52" t="s">
        <v>3513</v>
      </c>
      <c r="B1741" s="52"/>
      <c r="C1741" s="53" t="s">
        <v>3514</v>
      </c>
      <c r="D1741" s="54"/>
      <c r="E1741" s="55"/>
      <c r="F1741" s="55"/>
      <c r="G1741" s="55"/>
      <c r="H1741" s="33">
        <v>5</v>
      </c>
    </row>
    <row r="1742" spans="1:8" s="33" customFormat="1" x14ac:dyDescent="0.2">
      <c r="A1742" s="52" t="s">
        <v>3515</v>
      </c>
      <c r="B1742" s="52"/>
      <c r="C1742" s="53" t="s">
        <v>3516</v>
      </c>
      <c r="D1742" s="54" t="s">
        <v>73</v>
      </c>
      <c r="E1742" s="55">
        <v>4.21</v>
      </c>
      <c r="F1742" s="55">
        <v>17.82</v>
      </c>
      <c r="G1742" s="55">
        <v>22.03</v>
      </c>
      <c r="H1742" s="33">
        <v>9</v>
      </c>
    </row>
    <row r="1743" spans="1:8" s="33" customFormat="1" x14ac:dyDescent="0.2">
      <c r="A1743" s="52" t="s">
        <v>3517</v>
      </c>
      <c r="B1743" s="52"/>
      <c r="C1743" s="53" t="s">
        <v>3518</v>
      </c>
      <c r="D1743" s="54"/>
      <c r="E1743" s="55"/>
      <c r="F1743" s="55"/>
      <c r="G1743" s="55"/>
      <c r="H1743" s="33">
        <v>5</v>
      </c>
    </row>
    <row r="1744" spans="1:8" s="33" customFormat="1" x14ac:dyDescent="0.2">
      <c r="A1744" s="52" t="s">
        <v>3519</v>
      </c>
      <c r="B1744" s="52"/>
      <c r="C1744" s="53" t="s">
        <v>3520</v>
      </c>
      <c r="D1744" s="54" t="s">
        <v>73</v>
      </c>
      <c r="E1744" s="55">
        <v>11.25</v>
      </c>
      <c r="F1744" s="55">
        <v>33.18</v>
      </c>
      <c r="G1744" s="55">
        <v>44.43</v>
      </c>
      <c r="H1744" s="33">
        <v>9</v>
      </c>
    </row>
    <row r="1745" spans="1:8" s="33" customFormat="1" x14ac:dyDescent="0.2">
      <c r="A1745" s="52" t="s">
        <v>3521</v>
      </c>
      <c r="B1745" s="52"/>
      <c r="C1745" s="53" t="s">
        <v>3522</v>
      </c>
      <c r="D1745" s="54" t="s">
        <v>592</v>
      </c>
      <c r="E1745" s="55">
        <v>3.71</v>
      </c>
      <c r="F1745" s="55"/>
      <c r="G1745" s="55">
        <v>3.71</v>
      </c>
      <c r="H1745" s="33">
        <v>9</v>
      </c>
    </row>
    <row r="1746" spans="1:8" s="33" customFormat="1" x14ac:dyDescent="0.2">
      <c r="A1746" s="52" t="s">
        <v>3523</v>
      </c>
      <c r="B1746" s="52"/>
      <c r="C1746" s="53" t="s">
        <v>3524</v>
      </c>
      <c r="D1746" s="54" t="s">
        <v>592</v>
      </c>
      <c r="E1746" s="55">
        <v>3.86</v>
      </c>
      <c r="F1746" s="55"/>
      <c r="G1746" s="55">
        <v>3.86</v>
      </c>
      <c r="H1746" s="33">
        <v>9</v>
      </c>
    </row>
    <row r="1747" spans="1:8" s="33" customFormat="1" ht="38.25" x14ac:dyDescent="0.2">
      <c r="A1747" s="52" t="s">
        <v>3525</v>
      </c>
      <c r="B1747" s="52"/>
      <c r="C1747" s="53" t="s">
        <v>3526</v>
      </c>
      <c r="D1747" s="54" t="s">
        <v>73</v>
      </c>
      <c r="E1747" s="55">
        <v>205.95</v>
      </c>
      <c r="F1747" s="55">
        <v>164.82</v>
      </c>
      <c r="G1747" s="55">
        <v>370.77</v>
      </c>
      <c r="H1747" s="33">
        <v>9</v>
      </c>
    </row>
    <row r="1748" spans="1:8" s="33" customFormat="1" ht="38.25" x14ac:dyDescent="0.2">
      <c r="A1748" s="52" t="s">
        <v>3527</v>
      </c>
      <c r="B1748" s="52"/>
      <c r="C1748" s="53" t="s">
        <v>3528</v>
      </c>
      <c r="D1748" s="54" t="s">
        <v>73</v>
      </c>
      <c r="E1748" s="55">
        <v>1003.4</v>
      </c>
      <c r="F1748" s="55">
        <v>191.08</v>
      </c>
      <c r="G1748" s="55">
        <v>1194.48</v>
      </c>
      <c r="H1748" s="33">
        <v>9</v>
      </c>
    </row>
    <row r="1749" spans="1:8" s="33" customFormat="1" x14ac:dyDescent="0.2">
      <c r="A1749" s="52" t="s">
        <v>3529</v>
      </c>
      <c r="B1749" s="52"/>
      <c r="C1749" s="53" t="s">
        <v>3530</v>
      </c>
      <c r="D1749" s="54"/>
      <c r="E1749" s="55"/>
      <c r="F1749" s="55"/>
      <c r="G1749" s="55"/>
      <c r="H1749" s="33">
        <v>5</v>
      </c>
    </row>
    <row r="1750" spans="1:8" s="33" customFormat="1" x14ac:dyDescent="0.2">
      <c r="A1750" s="52" t="s">
        <v>3531</v>
      </c>
      <c r="B1750" s="52"/>
      <c r="C1750" s="53" t="s">
        <v>3532</v>
      </c>
      <c r="D1750" s="54" t="s">
        <v>131</v>
      </c>
      <c r="E1750" s="55">
        <v>1.62</v>
      </c>
      <c r="F1750" s="55">
        <v>1.35</v>
      </c>
      <c r="G1750" s="55">
        <v>2.97</v>
      </c>
      <c r="H1750" s="33">
        <v>9</v>
      </c>
    </row>
    <row r="1751" spans="1:8" s="33" customFormat="1" x14ac:dyDescent="0.2">
      <c r="A1751" s="52" t="s">
        <v>3533</v>
      </c>
      <c r="B1751" s="52"/>
      <c r="C1751" s="53" t="s">
        <v>3534</v>
      </c>
      <c r="D1751" s="54" t="s">
        <v>131</v>
      </c>
      <c r="E1751" s="55">
        <v>1.01</v>
      </c>
      <c r="F1751" s="55">
        <v>2.67</v>
      </c>
      <c r="G1751" s="55">
        <v>3.68</v>
      </c>
      <c r="H1751" s="33">
        <v>9</v>
      </c>
    </row>
    <row r="1752" spans="1:8" s="33" customFormat="1" ht="25.5" x14ac:dyDescent="0.2">
      <c r="A1752" s="52" t="s">
        <v>3535</v>
      </c>
      <c r="B1752" s="52"/>
      <c r="C1752" s="53" t="s">
        <v>3536</v>
      </c>
      <c r="D1752" s="54"/>
      <c r="E1752" s="55"/>
      <c r="F1752" s="55"/>
      <c r="G1752" s="55"/>
      <c r="H1752" s="33">
        <v>5</v>
      </c>
    </row>
    <row r="1753" spans="1:8" s="33" customFormat="1" x14ac:dyDescent="0.2">
      <c r="A1753" s="52" t="s">
        <v>3537</v>
      </c>
      <c r="B1753" s="52"/>
      <c r="C1753" s="53" t="s">
        <v>3538</v>
      </c>
      <c r="D1753" s="54" t="s">
        <v>73</v>
      </c>
      <c r="E1753" s="55">
        <v>7.43</v>
      </c>
      <c r="F1753" s="55">
        <v>17.82</v>
      </c>
      <c r="G1753" s="55">
        <v>25.25</v>
      </c>
      <c r="H1753" s="33">
        <v>9</v>
      </c>
    </row>
    <row r="1754" spans="1:8" s="33" customFormat="1" x14ac:dyDescent="0.2">
      <c r="A1754" s="52" t="s">
        <v>3539</v>
      </c>
      <c r="B1754" s="52"/>
      <c r="C1754" s="53" t="s">
        <v>3540</v>
      </c>
      <c r="D1754" s="54" t="s">
        <v>73</v>
      </c>
      <c r="E1754" s="55">
        <v>9.52</v>
      </c>
      <c r="F1754" s="55">
        <v>17.82</v>
      </c>
      <c r="G1754" s="55">
        <v>27.34</v>
      </c>
      <c r="H1754" s="33">
        <v>9</v>
      </c>
    </row>
    <row r="1755" spans="1:8" s="33" customFormat="1" x14ac:dyDescent="0.2">
      <c r="A1755" s="52" t="s">
        <v>3541</v>
      </c>
      <c r="B1755" s="52"/>
      <c r="C1755" s="53" t="s">
        <v>3542</v>
      </c>
      <c r="D1755" s="54" t="s">
        <v>73</v>
      </c>
      <c r="E1755" s="55">
        <v>10.58</v>
      </c>
      <c r="F1755" s="55">
        <v>17.82</v>
      </c>
      <c r="G1755" s="55">
        <v>28.4</v>
      </c>
      <c r="H1755" s="33">
        <v>9</v>
      </c>
    </row>
    <row r="1756" spans="1:8" s="33" customFormat="1" x14ac:dyDescent="0.2">
      <c r="A1756" s="52" t="s">
        <v>3543</v>
      </c>
      <c r="B1756" s="52"/>
      <c r="C1756" s="53" t="s">
        <v>3544</v>
      </c>
      <c r="D1756" s="54" t="s">
        <v>73</v>
      </c>
      <c r="E1756" s="55">
        <v>13.34</v>
      </c>
      <c r="F1756" s="55">
        <v>17.82</v>
      </c>
      <c r="G1756" s="55">
        <v>31.16</v>
      </c>
      <c r="H1756" s="33">
        <v>9</v>
      </c>
    </row>
    <row r="1757" spans="1:8" s="33" customFormat="1" x14ac:dyDescent="0.2">
      <c r="A1757" s="52" t="s">
        <v>3545</v>
      </c>
      <c r="B1757" s="52"/>
      <c r="C1757" s="53" t="s">
        <v>3546</v>
      </c>
      <c r="D1757" s="54" t="s">
        <v>73</v>
      </c>
      <c r="E1757" s="55">
        <v>10.52</v>
      </c>
      <c r="F1757" s="55">
        <v>17.82</v>
      </c>
      <c r="G1757" s="55">
        <v>28.34</v>
      </c>
      <c r="H1757" s="33">
        <v>9</v>
      </c>
    </row>
    <row r="1758" spans="1:8" s="33" customFormat="1" x14ac:dyDescent="0.2">
      <c r="A1758" s="52" t="s">
        <v>3547</v>
      </c>
      <c r="B1758" s="52"/>
      <c r="C1758" s="53" t="s">
        <v>3548</v>
      </c>
      <c r="D1758" s="54" t="s">
        <v>73</v>
      </c>
      <c r="E1758" s="55">
        <v>76.459999999999994</v>
      </c>
      <c r="F1758" s="55">
        <v>37.32</v>
      </c>
      <c r="G1758" s="55">
        <v>113.78</v>
      </c>
      <c r="H1758" s="33">
        <v>9</v>
      </c>
    </row>
    <row r="1759" spans="1:8" s="33" customFormat="1" x14ac:dyDescent="0.2">
      <c r="A1759" s="52" t="s">
        <v>3549</v>
      </c>
      <c r="B1759" s="52"/>
      <c r="C1759" s="53" t="s">
        <v>3550</v>
      </c>
      <c r="D1759" s="54" t="s">
        <v>73</v>
      </c>
      <c r="E1759" s="55">
        <v>18.7</v>
      </c>
      <c r="F1759" s="55">
        <v>17.82</v>
      </c>
      <c r="G1759" s="55">
        <v>36.520000000000003</v>
      </c>
      <c r="H1759" s="33">
        <v>9</v>
      </c>
    </row>
    <row r="1760" spans="1:8" s="33" customFormat="1" x14ac:dyDescent="0.2">
      <c r="A1760" s="52" t="s">
        <v>3551</v>
      </c>
      <c r="B1760" s="52"/>
      <c r="C1760" s="53" t="s">
        <v>3552</v>
      </c>
      <c r="D1760" s="54" t="s">
        <v>73</v>
      </c>
      <c r="E1760" s="55">
        <v>14.78</v>
      </c>
      <c r="F1760" s="55">
        <v>24.88</v>
      </c>
      <c r="G1760" s="55">
        <v>39.659999999999997</v>
      </c>
      <c r="H1760" s="33">
        <v>9</v>
      </c>
    </row>
    <row r="1761" spans="1:8" s="33" customFormat="1" ht="38.25" x14ac:dyDescent="0.2">
      <c r="A1761" s="52" t="s">
        <v>3553</v>
      </c>
      <c r="B1761" s="52"/>
      <c r="C1761" s="53" t="s">
        <v>3554</v>
      </c>
      <c r="D1761" s="54" t="s">
        <v>73</v>
      </c>
      <c r="E1761" s="55">
        <v>238.1</v>
      </c>
      <c r="F1761" s="55"/>
      <c r="G1761" s="55">
        <v>238.1</v>
      </c>
      <c r="H1761" s="33">
        <v>9</v>
      </c>
    </row>
    <row r="1762" spans="1:8" s="33" customFormat="1" ht="38.25" x14ac:dyDescent="0.2">
      <c r="A1762" s="52" t="s">
        <v>3555</v>
      </c>
      <c r="B1762" s="52"/>
      <c r="C1762" s="53" t="s">
        <v>3556</v>
      </c>
      <c r="D1762" s="54" t="s">
        <v>73</v>
      </c>
      <c r="E1762" s="55">
        <v>472.1</v>
      </c>
      <c r="F1762" s="55"/>
      <c r="G1762" s="55">
        <v>472.1</v>
      </c>
      <c r="H1762" s="33">
        <v>9</v>
      </c>
    </row>
    <row r="1763" spans="1:8" s="33" customFormat="1" x14ac:dyDescent="0.2">
      <c r="A1763" s="52" t="s">
        <v>3557</v>
      </c>
      <c r="B1763" s="52"/>
      <c r="C1763" s="53" t="s">
        <v>3558</v>
      </c>
      <c r="D1763" s="54"/>
      <c r="E1763" s="55"/>
      <c r="F1763" s="55"/>
      <c r="G1763" s="55"/>
      <c r="H1763" s="33">
        <v>5</v>
      </c>
    </row>
    <row r="1764" spans="1:8" s="33" customFormat="1" x14ac:dyDescent="0.2">
      <c r="A1764" s="52" t="s">
        <v>3559</v>
      </c>
      <c r="B1764" s="52"/>
      <c r="C1764" s="53" t="s">
        <v>3560</v>
      </c>
      <c r="D1764" s="54" t="s">
        <v>73</v>
      </c>
      <c r="E1764" s="55">
        <v>17.059999999999999</v>
      </c>
      <c r="F1764" s="55">
        <v>24.88</v>
      </c>
      <c r="G1764" s="55">
        <v>41.94</v>
      </c>
      <c r="H1764" s="33">
        <v>9</v>
      </c>
    </row>
    <row r="1765" spans="1:8" s="33" customFormat="1" x14ac:dyDescent="0.2">
      <c r="A1765" s="52" t="s">
        <v>3561</v>
      </c>
      <c r="B1765" s="52"/>
      <c r="C1765" s="53" t="s">
        <v>3562</v>
      </c>
      <c r="D1765" s="54"/>
      <c r="E1765" s="55"/>
      <c r="F1765" s="55"/>
      <c r="G1765" s="55"/>
      <c r="H1765" s="33">
        <v>5</v>
      </c>
    </row>
    <row r="1766" spans="1:8" s="33" customFormat="1" x14ac:dyDescent="0.2">
      <c r="A1766" s="52" t="s">
        <v>3563</v>
      </c>
      <c r="B1766" s="52"/>
      <c r="C1766" s="53" t="s">
        <v>3564</v>
      </c>
      <c r="D1766" s="54" t="s">
        <v>73</v>
      </c>
      <c r="E1766" s="55">
        <v>17.43</v>
      </c>
      <c r="F1766" s="55">
        <v>24.88</v>
      </c>
      <c r="G1766" s="55">
        <v>42.31</v>
      </c>
      <c r="H1766" s="33">
        <v>9</v>
      </c>
    </row>
    <row r="1767" spans="1:8" s="33" customFormat="1" x14ac:dyDescent="0.2">
      <c r="A1767" s="52" t="s">
        <v>3565</v>
      </c>
      <c r="B1767" s="52"/>
      <c r="C1767" s="53" t="s">
        <v>3566</v>
      </c>
      <c r="D1767" s="54"/>
      <c r="E1767" s="55"/>
      <c r="F1767" s="55"/>
      <c r="G1767" s="55"/>
      <c r="H1767" s="33">
        <v>2</v>
      </c>
    </row>
    <row r="1768" spans="1:8" s="33" customFormat="1" x14ac:dyDescent="0.2">
      <c r="A1768" s="52" t="s">
        <v>3567</v>
      </c>
      <c r="B1768" s="52"/>
      <c r="C1768" s="53" t="s">
        <v>3568</v>
      </c>
      <c r="D1768" s="54"/>
      <c r="E1768" s="55"/>
      <c r="F1768" s="55"/>
      <c r="G1768" s="55"/>
      <c r="H1768" s="33">
        <v>5</v>
      </c>
    </row>
    <row r="1769" spans="1:8" s="33" customFormat="1" x14ac:dyDescent="0.2">
      <c r="A1769" s="52" t="s">
        <v>3569</v>
      </c>
      <c r="B1769" s="52"/>
      <c r="C1769" s="53" t="s">
        <v>3570</v>
      </c>
      <c r="D1769" s="54" t="s">
        <v>156</v>
      </c>
      <c r="E1769" s="55">
        <v>174.17</v>
      </c>
      <c r="F1769" s="55">
        <v>42.18</v>
      </c>
      <c r="G1769" s="55">
        <v>216.35</v>
      </c>
      <c r="H1769" s="33">
        <v>9</v>
      </c>
    </row>
    <row r="1770" spans="1:8" s="33" customFormat="1" ht="25.5" x14ac:dyDescent="0.2">
      <c r="A1770" s="52" t="s">
        <v>3571</v>
      </c>
      <c r="B1770" s="52"/>
      <c r="C1770" s="53" t="s">
        <v>3572</v>
      </c>
      <c r="D1770" s="54" t="s">
        <v>73</v>
      </c>
      <c r="E1770" s="55"/>
      <c r="F1770" s="55">
        <v>1.69</v>
      </c>
      <c r="G1770" s="55">
        <v>1.69</v>
      </c>
      <c r="H1770" s="33">
        <v>9</v>
      </c>
    </row>
    <row r="1771" spans="1:8" s="33" customFormat="1" x14ac:dyDescent="0.2">
      <c r="A1771" s="52" t="s">
        <v>3573</v>
      </c>
      <c r="B1771" s="52"/>
      <c r="C1771" s="53" t="s">
        <v>3574</v>
      </c>
      <c r="D1771" s="54"/>
      <c r="E1771" s="55"/>
      <c r="F1771" s="55"/>
      <c r="G1771" s="55"/>
      <c r="H1771" s="33">
        <v>5</v>
      </c>
    </row>
    <row r="1772" spans="1:8" s="33" customFormat="1" x14ac:dyDescent="0.2">
      <c r="A1772" s="52" t="s">
        <v>3575</v>
      </c>
      <c r="B1772" s="52"/>
      <c r="C1772" s="53" t="s">
        <v>3576</v>
      </c>
      <c r="D1772" s="54" t="s">
        <v>73</v>
      </c>
      <c r="E1772" s="55">
        <v>10.94</v>
      </c>
      <c r="F1772" s="55">
        <v>2.84</v>
      </c>
      <c r="G1772" s="55">
        <v>13.78</v>
      </c>
      <c r="H1772" s="33">
        <v>9</v>
      </c>
    </row>
    <row r="1773" spans="1:8" s="33" customFormat="1" x14ac:dyDescent="0.2">
      <c r="A1773" s="52" t="s">
        <v>3577</v>
      </c>
      <c r="B1773" s="52"/>
      <c r="C1773" s="53" t="s">
        <v>3578</v>
      </c>
      <c r="D1773" s="54" t="s">
        <v>73</v>
      </c>
      <c r="E1773" s="55">
        <v>10.11</v>
      </c>
      <c r="F1773" s="55">
        <v>4.2699999999999996</v>
      </c>
      <c r="G1773" s="55">
        <v>14.38</v>
      </c>
      <c r="H1773" s="33">
        <v>9</v>
      </c>
    </row>
    <row r="1774" spans="1:8" s="33" customFormat="1" x14ac:dyDescent="0.2">
      <c r="A1774" s="52" t="s">
        <v>3579</v>
      </c>
      <c r="B1774" s="52"/>
      <c r="C1774" s="53" t="s">
        <v>3580</v>
      </c>
      <c r="D1774" s="54" t="s">
        <v>73</v>
      </c>
      <c r="E1774" s="55">
        <v>72.91</v>
      </c>
      <c r="F1774" s="55">
        <v>5.42</v>
      </c>
      <c r="G1774" s="55">
        <v>78.33</v>
      </c>
      <c r="H1774" s="33">
        <v>9</v>
      </c>
    </row>
    <row r="1775" spans="1:8" s="33" customFormat="1" x14ac:dyDescent="0.2">
      <c r="A1775" s="52" t="s">
        <v>3581</v>
      </c>
      <c r="B1775" s="52"/>
      <c r="C1775" s="53" t="s">
        <v>3582</v>
      </c>
      <c r="D1775" s="54" t="s">
        <v>73</v>
      </c>
      <c r="E1775" s="55">
        <v>18.079999999999998</v>
      </c>
      <c r="F1775" s="55">
        <v>4.2699999999999996</v>
      </c>
      <c r="G1775" s="55">
        <v>22.35</v>
      </c>
      <c r="H1775" s="33">
        <v>9</v>
      </c>
    </row>
    <row r="1776" spans="1:8" s="33" customFormat="1" x14ac:dyDescent="0.2">
      <c r="A1776" s="52" t="s">
        <v>3583</v>
      </c>
      <c r="B1776" s="52"/>
      <c r="C1776" s="53" t="s">
        <v>3584</v>
      </c>
      <c r="D1776" s="54" t="s">
        <v>73</v>
      </c>
      <c r="E1776" s="55">
        <v>48.07</v>
      </c>
      <c r="F1776" s="55">
        <v>5.42</v>
      </c>
      <c r="G1776" s="55">
        <v>53.49</v>
      </c>
      <c r="H1776" s="33">
        <v>9</v>
      </c>
    </row>
    <row r="1777" spans="1:8" s="33" customFormat="1" x14ac:dyDescent="0.2">
      <c r="A1777" s="52" t="s">
        <v>3585</v>
      </c>
      <c r="B1777" s="52"/>
      <c r="C1777" s="53" t="s">
        <v>3586</v>
      </c>
      <c r="D1777" s="54" t="s">
        <v>73</v>
      </c>
      <c r="E1777" s="55">
        <v>11.48</v>
      </c>
      <c r="F1777" s="55">
        <v>4.2699999999999996</v>
      </c>
      <c r="G1777" s="55">
        <v>15.75</v>
      </c>
      <c r="H1777" s="33">
        <v>9</v>
      </c>
    </row>
    <row r="1778" spans="1:8" s="33" customFormat="1" x14ac:dyDescent="0.2">
      <c r="A1778" s="52" t="s">
        <v>3587</v>
      </c>
      <c r="B1778" s="52"/>
      <c r="C1778" s="53" t="s">
        <v>3588</v>
      </c>
      <c r="D1778" s="54" t="s">
        <v>73</v>
      </c>
      <c r="E1778" s="55">
        <v>51.43</v>
      </c>
      <c r="F1778" s="55">
        <v>5.42</v>
      </c>
      <c r="G1778" s="55">
        <v>56.85</v>
      </c>
      <c r="H1778" s="33">
        <v>9</v>
      </c>
    </row>
    <row r="1779" spans="1:8" s="33" customFormat="1" x14ac:dyDescent="0.2">
      <c r="A1779" s="52" t="s">
        <v>3589</v>
      </c>
      <c r="B1779" s="52"/>
      <c r="C1779" s="53" t="s">
        <v>3590</v>
      </c>
      <c r="D1779" s="54" t="s">
        <v>73</v>
      </c>
      <c r="E1779" s="55">
        <v>9.1</v>
      </c>
      <c r="F1779" s="55"/>
      <c r="G1779" s="55">
        <v>9.1</v>
      </c>
      <c r="H1779" s="33">
        <v>9</v>
      </c>
    </row>
    <row r="1780" spans="1:8" s="33" customFormat="1" x14ac:dyDescent="0.2">
      <c r="A1780" s="52" t="s">
        <v>3591</v>
      </c>
      <c r="B1780" s="52"/>
      <c r="C1780" s="53" t="s">
        <v>3592</v>
      </c>
      <c r="D1780" s="54"/>
      <c r="E1780" s="55"/>
      <c r="F1780" s="55"/>
      <c r="G1780" s="55"/>
      <c r="H1780" s="33">
        <v>5</v>
      </c>
    </row>
    <row r="1781" spans="1:8" s="33" customFormat="1" x14ac:dyDescent="0.2">
      <c r="A1781" s="52" t="s">
        <v>3593</v>
      </c>
      <c r="B1781" s="52"/>
      <c r="C1781" s="53" t="s">
        <v>3594</v>
      </c>
      <c r="D1781" s="54" t="s">
        <v>21</v>
      </c>
      <c r="E1781" s="55">
        <v>52.7</v>
      </c>
      <c r="F1781" s="55">
        <v>3.13</v>
      </c>
      <c r="G1781" s="55">
        <v>55.83</v>
      </c>
      <c r="H1781" s="33">
        <v>9</v>
      </c>
    </row>
    <row r="1782" spans="1:8" s="33" customFormat="1" x14ac:dyDescent="0.2">
      <c r="A1782" s="52" t="s">
        <v>3595</v>
      </c>
      <c r="B1782" s="52"/>
      <c r="C1782" s="53" t="s">
        <v>3596</v>
      </c>
      <c r="D1782" s="54" t="s">
        <v>21</v>
      </c>
      <c r="E1782" s="55">
        <v>37.130000000000003</v>
      </c>
      <c r="F1782" s="55">
        <v>3.13</v>
      </c>
      <c r="G1782" s="55">
        <v>40.26</v>
      </c>
      <c r="H1782" s="33">
        <v>9</v>
      </c>
    </row>
    <row r="1783" spans="1:8" s="33" customFormat="1" x14ac:dyDescent="0.2">
      <c r="A1783" s="52" t="s">
        <v>3597</v>
      </c>
      <c r="B1783" s="52"/>
      <c r="C1783" s="53" t="s">
        <v>3598</v>
      </c>
      <c r="D1783" s="54" t="s">
        <v>21</v>
      </c>
      <c r="E1783" s="55">
        <v>38.58</v>
      </c>
      <c r="F1783" s="55">
        <v>3.13</v>
      </c>
      <c r="G1783" s="55">
        <v>41.71</v>
      </c>
      <c r="H1783" s="33">
        <v>9</v>
      </c>
    </row>
    <row r="1784" spans="1:8" s="33" customFormat="1" x14ac:dyDescent="0.2">
      <c r="A1784" s="52" t="s">
        <v>3599</v>
      </c>
      <c r="B1784" s="52"/>
      <c r="C1784" s="53" t="s">
        <v>3600</v>
      </c>
      <c r="D1784" s="54" t="s">
        <v>21</v>
      </c>
      <c r="E1784" s="55">
        <v>55.69</v>
      </c>
      <c r="F1784" s="55">
        <v>3.13</v>
      </c>
      <c r="G1784" s="55">
        <v>58.82</v>
      </c>
      <c r="H1784" s="33">
        <v>9</v>
      </c>
    </row>
    <row r="1785" spans="1:8" s="33" customFormat="1" x14ac:dyDescent="0.2">
      <c r="A1785" s="52" t="s">
        <v>3601</v>
      </c>
      <c r="B1785" s="52"/>
      <c r="C1785" s="53" t="s">
        <v>3602</v>
      </c>
      <c r="D1785" s="54"/>
      <c r="E1785" s="55"/>
      <c r="F1785" s="55"/>
      <c r="G1785" s="55"/>
      <c r="H1785" s="33">
        <v>5</v>
      </c>
    </row>
    <row r="1786" spans="1:8" s="33" customFormat="1" x14ac:dyDescent="0.2">
      <c r="A1786" s="52" t="s">
        <v>3603</v>
      </c>
      <c r="B1786" s="52"/>
      <c r="C1786" s="53" t="s">
        <v>3604</v>
      </c>
      <c r="D1786" s="54" t="s">
        <v>21</v>
      </c>
      <c r="E1786" s="55">
        <v>82.23</v>
      </c>
      <c r="F1786" s="55">
        <v>27.14</v>
      </c>
      <c r="G1786" s="55">
        <v>109.37</v>
      </c>
      <c r="H1786" s="33">
        <v>9</v>
      </c>
    </row>
    <row r="1787" spans="1:8" s="33" customFormat="1" x14ac:dyDescent="0.2">
      <c r="A1787" s="52" t="s">
        <v>3605</v>
      </c>
      <c r="B1787" s="52"/>
      <c r="C1787" s="53" t="s">
        <v>3606</v>
      </c>
      <c r="D1787" s="54" t="s">
        <v>21</v>
      </c>
      <c r="E1787" s="55">
        <v>96.19</v>
      </c>
      <c r="F1787" s="55">
        <v>27.14</v>
      </c>
      <c r="G1787" s="55">
        <v>123.33</v>
      </c>
      <c r="H1787" s="33">
        <v>9</v>
      </c>
    </row>
    <row r="1788" spans="1:8" s="33" customFormat="1" x14ac:dyDescent="0.2">
      <c r="A1788" s="52" t="s">
        <v>3607</v>
      </c>
      <c r="B1788" s="52"/>
      <c r="C1788" s="53" t="s">
        <v>3608</v>
      </c>
      <c r="D1788" s="54" t="s">
        <v>21</v>
      </c>
      <c r="E1788" s="55">
        <v>132.74</v>
      </c>
      <c r="F1788" s="55">
        <v>27.14</v>
      </c>
      <c r="G1788" s="55">
        <v>159.88</v>
      </c>
      <c r="H1788" s="33">
        <v>9</v>
      </c>
    </row>
    <row r="1789" spans="1:8" s="33" customFormat="1" x14ac:dyDescent="0.2">
      <c r="A1789" s="52" t="s">
        <v>3609</v>
      </c>
      <c r="B1789" s="52"/>
      <c r="C1789" s="53" t="s">
        <v>3610</v>
      </c>
      <c r="D1789" s="54" t="s">
        <v>21</v>
      </c>
      <c r="E1789" s="55">
        <v>217.07</v>
      </c>
      <c r="F1789" s="55">
        <v>3.06</v>
      </c>
      <c r="G1789" s="55">
        <v>220.13</v>
      </c>
      <c r="H1789" s="33">
        <v>9</v>
      </c>
    </row>
    <row r="1790" spans="1:8" s="33" customFormat="1" x14ac:dyDescent="0.2">
      <c r="A1790" s="52" t="s">
        <v>3611</v>
      </c>
      <c r="B1790" s="52"/>
      <c r="C1790" s="53" t="s">
        <v>3612</v>
      </c>
      <c r="D1790" s="54" t="s">
        <v>21</v>
      </c>
      <c r="E1790" s="55">
        <v>107.15</v>
      </c>
      <c r="F1790" s="55">
        <v>3.06</v>
      </c>
      <c r="G1790" s="55">
        <v>110.21</v>
      </c>
      <c r="H1790" s="33">
        <v>9</v>
      </c>
    </row>
    <row r="1791" spans="1:8" s="33" customFormat="1" x14ac:dyDescent="0.2">
      <c r="A1791" s="52" t="s">
        <v>3613</v>
      </c>
      <c r="B1791" s="52"/>
      <c r="C1791" s="53" t="s">
        <v>3614</v>
      </c>
      <c r="D1791" s="54" t="s">
        <v>21</v>
      </c>
      <c r="E1791" s="55">
        <v>132.43</v>
      </c>
      <c r="F1791" s="55">
        <v>27.14</v>
      </c>
      <c r="G1791" s="55">
        <v>159.57</v>
      </c>
      <c r="H1791" s="33">
        <v>9</v>
      </c>
    </row>
    <row r="1792" spans="1:8" s="33" customFormat="1" x14ac:dyDescent="0.2">
      <c r="A1792" s="52" t="s">
        <v>3615</v>
      </c>
      <c r="B1792" s="52"/>
      <c r="C1792" s="53" t="s">
        <v>3616</v>
      </c>
      <c r="D1792" s="54" t="s">
        <v>21</v>
      </c>
      <c r="E1792" s="55">
        <v>331.03</v>
      </c>
      <c r="F1792" s="55">
        <v>27.14</v>
      </c>
      <c r="G1792" s="55">
        <v>358.17</v>
      </c>
      <c r="H1792" s="33">
        <v>9</v>
      </c>
    </row>
    <row r="1793" spans="1:8" s="33" customFormat="1" ht="25.5" x14ac:dyDescent="0.2">
      <c r="A1793" s="52" t="s">
        <v>3617</v>
      </c>
      <c r="B1793" s="52"/>
      <c r="C1793" s="53" t="s">
        <v>3618</v>
      </c>
      <c r="D1793" s="54" t="s">
        <v>21</v>
      </c>
      <c r="E1793" s="55">
        <v>57.13</v>
      </c>
      <c r="F1793" s="55">
        <v>27.14</v>
      </c>
      <c r="G1793" s="55">
        <v>84.27</v>
      </c>
      <c r="H1793" s="33">
        <v>9</v>
      </c>
    </row>
    <row r="1794" spans="1:8" s="33" customFormat="1" x14ac:dyDescent="0.2">
      <c r="A1794" s="52" t="s">
        <v>3619</v>
      </c>
      <c r="B1794" s="52"/>
      <c r="C1794" s="53" t="s">
        <v>3620</v>
      </c>
      <c r="D1794" s="54"/>
      <c r="E1794" s="55"/>
      <c r="F1794" s="55"/>
      <c r="G1794" s="55"/>
      <c r="H1794" s="33">
        <v>5</v>
      </c>
    </row>
    <row r="1795" spans="1:8" s="33" customFormat="1" x14ac:dyDescent="0.2">
      <c r="A1795" s="52" t="s">
        <v>3621</v>
      </c>
      <c r="B1795" s="52"/>
      <c r="C1795" s="53" t="s">
        <v>3622</v>
      </c>
      <c r="D1795" s="54" t="s">
        <v>131</v>
      </c>
      <c r="E1795" s="55">
        <v>31.33</v>
      </c>
      <c r="F1795" s="55">
        <v>27.14</v>
      </c>
      <c r="G1795" s="55">
        <v>58.47</v>
      </c>
      <c r="H1795" s="33">
        <v>9</v>
      </c>
    </row>
    <row r="1796" spans="1:8" s="33" customFormat="1" ht="25.5" x14ac:dyDescent="0.2">
      <c r="A1796" s="52" t="s">
        <v>3623</v>
      </c>
      <c r="B1796" s="52"/>
      <c r="C1796" s="53" t="s">
        <v>3624</v>
      </c>
      <c r="D1796" s="54" t="s">
        <v>131</v>
      </c>
      <c r="E1796" s="55">
        <v>44.85</v>
      </c>
      <c r="F1796" s="55">
        <v>27.14</v>
      </c>
      <c r="G1796" s="55">
        <v>71.989999999999995</v>
      </c>
      <c r="H1796" s="33">
        <v>9</v>
      </c>
    </row>
    <row r="1797" spans="1:8" s="33" customFormat="1" ht="25.5" x14ac:dyDescent="0.2">
      <c r="A1797" s="52" t="s">
        <v>3625</v>
      </c>
      <c r="B1797" s="52"/>
      <c r="C1797" s="53" t="s">
        <v>3626</v>
      </c>
      <c r="D1797" s="54" t="s">
        <v>131</v>
      </c>
      <c r="E1797" s="55">
        <v>50.21</v>
      </c>
      <c r="F1797" s="55">
        <v>27.14</v>
      </c>
      <c r="G1797" s="55">
        <v>77.349999999999994</v>
      </c>
      <c r="H1797" s="33">
        <v>9</v>
      </c>
    </row>
    <row r="1798" spans="1:8" s="33" customFormat="1" ht="25.5" x14ac:dyDescent="0.2">
      <c r="A1798" s="52" t="s">
        <v>3627</v>
      </c>
      <c r="B1798" s="52"/>
      <c r="C1798" s="53" t="s">
        <v>3628</v>
      </c>
      <c r="D1798" s="54" t="s">
        <v>131</v>
      </c>
      <c r="E1798" s="55">
        <v>172.03</v>
      </c>
      <c r="F1798" s="55">
        <v>43.53</v>
      </c>
      <c r="G1798" s="55">
        <v>215.56</v>
      </c>
      <c r="H1798" s="33">
        <v>9</v>
      </c>
    </row>
    <row r="1799" spans="1:8" s="33" customFormat="1" ht="25.5" x14ac:dyDescent="0.2">
      <c r="A1799" s="52" t="s">
        <v>3629</v>
      </c>
      <c r="B1799" s="52"/>
      <c r="C1799" s="53" t="s">
        <v>3630</v>
      </c>
      <c r="D1799" s="54" t="s">
        <v>73</v>
      </c>
      <c r="E1799" s="55">
        <v>238.41</v>
      </c>
      <c r="F1799" s="55"/>
      <c r="G1799" s="55">
        <v>238.41</v>
      </c>
      <c r="H1799" s="33">
        <v>9</v>
      </c>
    </row>
    <row r="1800" spans="1:8" s="33" customFormat="1" ht="25.5" x14ac:dyDescent="0.2">
      <c r="A1800" s="52" t="s">
        <v>3631</v>
      </c>
      <c r="B1800" s="52"/>
      <c r="C1800" s="53" t="s">
        <v>3632</v>
      </c>
      <c r="D1800" s="54" t="s">
        <v>73</v>
      </c>
      <c r="E1800" s="55">
        <v>268.73</v>
      </c>
      <c r="F1800" s="55"/>
      <c r="G1800" s="55">
        <v>268.73</v>
      </c>
      <c r="H1800" s="33">
        <v>9</v>
      </c>
    </row>
    <row r="1801" spans="1:8" s="33" customFormat="1" ht="25.5" x14ac:dyDescent="0.2">
      <c r="A1801" s="52" t="s">
        <v>3633</v>
      </c>
      <c r="B1801" s="52"/>
      <c r="C1801" s="53" t="s">
        <v>3634</v>
      </c>
      <c r="D1801" s="54" t="s">
        <v>73</v>
      </c>
      <c r="E1801" s="55">
        <v>255.12</v>
      </c>
      <c r="F1801" s="55"/>
      <c r="G1801" s="55">
        <v>255.12</v>
      </c>
      <c r="H1801" s="33">
        <v>9</v>
      </c>
    </row>
    <row r="1802" spans="1:8" s="33" customFormat="1" x14ac:dyDescent="0.2">
      <c r="A1802" s="52" t="s">
        <v>3635</v>
      </c>
      <c r="B1802" s="52"/>
      <c r="C1802" s="53" t="s">
        <v>3636</v>
      </c>
      <c r="D1802" s="54" t="s">
        <v>131</v>
      </c>
      <c r="E1802" s="55">
        <v>37.08</v>
      </c>
      <c r="F1802" s="55"/>
      <c r="G1802" s="55">
        <v>37.08</v>
      </c>
      <c r="H1802" s="33">
        <v>9</v>
      </c>
    </row>
    <row r="1803" spans="1:8" s="33" customFormat="1" ht="38.25" x14ac:dyDescent="0.2">
      <c r="A1803" s="52" t="s">
        <v>3637</v>
      </c>
      <c r="B1803" s="52"/>
      <c r="C1803" s="53" t="s">
        <v>3638</v>
      </c>
      <c r="D1803" s="54" t="s">
        <v>73</v>
      </c>
      <c r="E1803" s="55">
        <v>365.98</v>
      </c>
      <c r="F1803" s="55"/>
      <c r="G1803" s="55">
        <v>365.98</v>
      </c>
      <c r="H1803" s="33">
        <v>9</v>
      </c>
    </row>
    <row r="1804" spans="1:8" s="33" customFormat="1" ht="25.5" x14ac:dyDescent="0.2">
      <c r="A1804" s="52" t="s">
        <v>3639</v>
      </c>
      <c r="B1804" s="52"/>
      <c r="C1804" s="53" t="s">
        <v>3640</v>
      </c>
      <c r="D1804" s="54" t="s">
        <v>73</v>
      </c>
      <c r="E1804" s="55">
        <v>397.44</v>
      </c>
      <c r="F1804" s="55">
        <v>55.99</v>
      </c>
      <c r="G1804" s="55">
        <v>453.43</v>
      </c>
      <c r="H1804" s="33">
        <v>9</v>
      </c>
    </row>
    <row r="1805" spans="1:8" s="33" customFormat="1" ht="25.5" x14ac:dyDescent="0.2">
      <c r="A1805" s="52" t="s">
        <v>3641</v>
      </c>
      <c r="B1805" s="52"/>
      <c r="C1805" s="53" t="s">
        <v>3642</v>
      </c>
      <c r="D1805" s="54" t="s">
        <v>73</v>
      </c>
      <c r="E1805" s="55">
        <v>275.39</v>
      </c>
      <c r="F1805" s="55"/>
      <c r="G1805" s="55">
        <v>275.39</v>
      </c>
      <c r="H1805" s="33">
        <v>9</v>
      </c>
    </row>
    <row r="1806" spans="1:8" s="33" customFormat="1" ht="25.5" x14ac:dyDescent="0.2">
      <c r="A1806" s="52" t="s">
        <v>3643</v>
      </c>
      <c r="B1806" s="52"/>
      <c r="C1806" s="53" t="s">
        <v>3644</v>
      </c>
      <c r="D1806" s="54" t="s">
        <v>73</v>
      </c>
      <c r="E1806" s="55">
        <v>2086.5</v>
      </c>
      <c r="F1806" s="55">
        <v>83.6</v>
      </c>
      <c r="G1806" s="55">
        <v>2170.1</v>
      </c>
      <c r="H1806" s="33">
        <v>9</v>
      </c>
    </row>
    <row r="1807" spans="1:8" s="33" customFormat="1" ht="25.5" x14ac:dyDescent="0.2">
      <c r="A1807" s="52" t="s">
        <v>3645</v>
      </c>
      <c r="B1807" s="52"/>
      <c r="C1807" s="53" t="s">
        <v>3646</v>
      </c>
      <c r="D1807" s="54" t="s">
        <v>73</v>
      </c>
      <c r="E1807" s="55">
        <v>1827.54</v>
      </c>
      <c r="F1807" s="55">
        <v>83.6</v>
      </c>
      <c r="G1807" s="55">
        <v>1911.14</v>
      </c>
      <c r="H1807" s="33">
        <v>9</v>
      </c>
    </row>
    <row r="1808" spans="1:8" s="33" customFormat="1" x14ac:dyDescent="0.2">
      <c r="A1808" s="52" t="s">
        <v>3647</v>
      </c>
      <c r="B1808" s="52"/>
      <c r="C1808" s="53" t="s">
        <v>3648</v>
      </c>
      <c r="D1808" s="54" t="s">
        <v>73</v>
      </c>
      <c r="E1808" s="55">
        <v>611.72</v>
      </c>
      <c r="F1808" s="55">
        <v>32.840000000000003</v>
      </c>
      <c r="G1808" s="55">
        <v>644.55999999999995</v>
      </c>
      <c r="H1808" s="33">
        <v>9</v>
      </c>
    </row>
    <row r="1809" spans="1:8" s="33" customFormat="1" x14ac:dyDescent="0.2">
      <c r="A1809" s="52" t="s">
        <v>3649</v>
      </c>
      <c r="B1809" s="52"/>
      <c r="C1809" s="53" t="s">
        <v>3650</v>
      </c>
      <c r="D1809" s="54" t="s">
        <v>73</v>
      </c>
      <c r="E1809" s="55">
        <v>850.43</v>
      </c>
      <c r="F1809" s="55">
        <v>28.48</v>
      </c>
      <c r="G1809" s="55">
        <v>878.91</v>
      </c>
      <c r="H1809" s="33">
        <v>9</v>
      </c>
    </row>
    <row r="1810" spans="1:8" s="33" customFormat="1" x14ac:dyDescent="0.2">
      <c r="A1810" s="52" t="s">
        <v>3651</v>
      </c>
      <c r="B1810" s="52"/>
      <c r="C1810" s="53" t="s">
        <v>3652</v>
      </c>
      <c r="D1810" s="54" t="s">
        <v>73</v>
      </c>
      <c r="E1810" s="55">
        <v>1402.16</v>
      </c>
      <c r="F1810" s="55">
        <v>67.459999999999994</v>
      </c>
      <c r="G1810" s="55">
        <v>1469.62</v>
      </c>
      <c r="H1810" s="33">
        <v>9</v>
      </c>
    </row>
    <row r="1811" spans="1:8" s="33" customFormat="1" x14ac:dyDescent="0.2">
      <c r="A1811" s="52" t="s">
        <v>3653</v>
      </c>
      <c r="B1811" s="52"/>
      <c r="C1811" s="53" t="s">
        <v>3654</v>
      </c>
      <c r="D1811" s="54" t="s">
        <v>73</v>
      </c>
      <c r="E1811" s="55">
        <v>115.75</v>
      </c>
      <c r="F1811" s="55">
        <v>82.49</v>
      </c>
      <c r="G1811" s="55">
        <v>198.24</v>
      </c>
      <c r="H1811" s="33">
        <v>9</v>
      </c>
    </row>
    <row r="1812" spans="1:8" s="33" customFormat="1" x14ac:dyDescent="0.2">
      <c r="A1812" s="52" t="s">
        <v>3655</v>
      </c>
      <c r="B1812" s="52"/>
      <c r="C1812" s="53" t="s">
        <v>3656</v>
      </c>
      <c r="D1812" s="54" t="s">
        <v>131</v>
      </c>
      <c r="E1812" s="55">
        <v>176.72</v>
      </c>
      <c r="F1812" s="55">
        <v>43.84</v>
      </c>
      <c r="G1812" s="55">
        <v>220.56</v>
      </c>
      <c r="H1812" s="33">
        <v>9</v>
      </c>
    </row>
    <row r="1813" spans="1:8" s="33" customFormat="1" x14ac:dyDescent="0.2">
      <c r="A1813" s="52" t="s">
        <v>3657</v>
      </c>
      <c r="B1813" s="52"/>
      <c r="C1813" s="53" t="s">
        <v>3658</v>
      </c>
      <c r="D1813" s="54"/>
      <c r="E1813" s="55"/>
      <c r="F1813" s="55"/>
      <c r="G1813" s="55"/>
      <c r="H1813" s="33">
        <v>5</v>
      </c>
    </row>
    <row r="1814" spans="1:8" s="33" customFormat="1" ht="25.5" x14ac:dyDescent="0.2">
      <c r="A1814" s="52" t="s">
        <v>3659</v>
      </c>
      <c r="B1814" s="52"/>
      <c r="C1814" s="53" t="s">
        <v>3660</v>
      </c>
      <c r="D1814" s="54" t="s">
        <v>21</v>
      </c>
      <c r="E1814" s="55">
        <v>103.13</v>
      </c>
      <c r="F1814" s="55">
        <v>131.68</v>
      </c>
      <c r="G1814" s="55">
        <v>234.81</v>
      </c>
      <c r="H1814" s="33">
        <v>9</v>
      </c>
    </row>
    <row r="1815" spans="1:8" s="33" customFormat="1" ht="25.5" x14ac:dyDescent="0.2">
      <c r="A1815" s="52" t="s">
        <v>3661</v>
      </c>
      <c r="B1815" s="52"/>
      <c r="C1815" s="53" t="s">
        <v>3662</v>
      </c>
      <c r="D1815" s="54" t="s">
        <v>21</v>
      </c>
      <c r="E1815" s="55">
        <v>550.91</v>
      </c>
      <c r="F1815" s="55">
        <v>162.13999999999999</v>
      </c>
      <c r="G1815" s="55">
        <v>713.05</v>
      </c>
      <c r="H1815" s="33">
        <v>9</v>
      </c>
    </row>
    <row r="1816" spans="1:8" s="33" customFormat="1" ht="25.5" x14ac:dyDescent="0.2">
      <c r="A1816" s="52" t="s">
        <v>3663</v>
      </c>
      <c r="B1816" s="52"/>
      <c r="C1816" s="53" t="s">
        <v>3664</v>
      </c>
      <c r="D1816" s="54" t="s">
        <v>21</v>
      </c>
      <c r="E1816" s="55">
        <v>1900.56</v>
      </c>
      <c r="F1816" s="55">
        <v>293.82</v>
      </c>
      <c r="G1816" s="55">
        <v>2194.38</v>
      </c>
      <c r="H1816" s="33">
        <v>9</v>
      </c>
    </row>
    <row r="1817" spans="1:8" s="33" customFormat="1" ht="25.5" x14ac:dyDescent="0.2">
      <c r="A1817" s="52" t="s">
        <v>3665</v>
      </c>
      <c r="B1817" s="52"/>
      <c r="C1817" s="53" t="s">
        <v>3666</v>
      </c>
      <c r="D1817" s="54" t="s">
        <v>21</v>
      </c>
      <c r="E1817" s="55">
        <v>2869.11</v>
      </c>
      <c r="F1817" s="55">
        <v>796.64</v>
      </c>
      <c r="G1817" s="55">
        <v>3665.75</v>
      </c>
      <c r="H1817" s="33">
        <v>9</v>
      </c>
    </row>
    <row r="1818" spans="1:8" s="33" customFormat="1" ht="25.5" x14ac:dyDescent="0.2">
      <c r="A1818" s="52" t="s">
        <v>3667</v>
      </c>
      <c r="B1818" s="52"/>
      <c r="C1818" s="53" t="s">
        <v>3668</v>
      </c>
      <c r="D1818" s="54" t="s">
        <v>21</v>
      </c>
      <c r="E1818" s="55">
        <v>5960.04</v>
      </c>
      <c r="F1818" s="55">
        <v>1593.28</v>
      </c>
      <c r="G1818" s="55">
        <v>7553.32</v>
      </c>
      <c r="H1818" s="33">
        <v>9</v>
      </c>
    </row>
    <row r="1819" spans="1:8" s="33" customFormat="1" ht="25.5" x14ac:dyDescent="0.2">
      <c r="A1819" s="52" t="s">
        <v>3669</v>
      </c>
      <c r="B1819" s="52"/>
      <c r="C1819" s="53" t="s">
        <v>3670</v>
      </c>
      <c r="D1819" s="54" t="s">
        <v>21</v>
      </c>
      <c r="E1819" s="55">
        <v>8786.73</v>
      </c>
      <c r="F1819" s="55">
        <v>1850.08</v>
      </c>
      <c r="G1819" s="55">
        <v>10636.81</v>
      </c>
      <c r="H1819" s="33">
        <v>9</v>
      </c>
    </row>
    <row r="1820" spans="1:8" s="33" customFormat="1" x14ac:dyDescent="0.2">
      <c r="A1820" s="52" t="s">
        <v>3671</v>
      </c>
      <c r="B1820" s="52"/>
      <c r="C1820" s="53" t="s">
        <v>3672</v>
      </c>
      <c r="D1820" s="54"/>
      <c r="E1820" s="55"/>
      <c r="F1820" s="55"/>
      <c r="G1820" s="55"/>
      <c r="H1820" s="33">
        <v>5</v>
      </c>
    </row>
    <row r="1821" spans="1:8" s="33" customFormat="1" ht="25.5" x14ac:dyDescent="0.2">
      <c r="A1821" s="52" t="s">
        <v>3673</v>
      </c>
      <c r="B1821" s="52"/>
      <c r="C1821" s="53" t="s">
        <v>3674</v>
      </c>
      <c r="D1821" s="54" t="s">
        <v>73</v>
      </c>
      <c r="E1821" s="55">
        <v>9.5399999999999991</v>
      </c>
      <c r="F1821" s="55">
        <v>6.58</v>
      </c>
      <c r="G1821" s="55">
        <v>16.12</v>
      </c>
      <c r="H1821" s="33">
        <v>9</v>
      </c>
    </row>
    <row r="1822" spans="1:8" s="33" customFormat="1" ht="25.5" x14ac:dyDescent="0.2">
      <c r="A1822" s="52" t="s">
        <v>3675</v>
      </c>
      <c r="B1822" s="52"/>
      <c r="C1822" s="53" t="s">
        <v>3676</v>
      </c>
      <c r="D1822" s="54" t="s">
        <v>73</v>
      </c>
      <c r="E1822" s="55">
        <v>73.599999999999994</v>
      </c>
      <c r="F1822" s="55">
        <v>9.11</v>
      </c>
      <c r="G1822" s="55">
        <v>82.71</v>
      </c>
      <c r="H1822" s="33">
        <v>9</v>
      </c>
    </row>
    <row r="1823" spans="1:8" s="33" customFormat="1" x14ac:dyDescent="0.2">
      <c r="A1823" s="52" t="s">
        <v>3677</v>
      </c>
      <c r="B1823" s="52"/>
      <c r="C1823" s="53" t="s">
        <v>3678</v>
      </c>
      <c r="D1823" s="54" t="s">
        <v>131</v>
      </c>
      <c r="E1823" s="55">
        <v>11.03</v>
      </c>
      <c r="F1823" s="55"/>
      <c r="G1823" s="55">
        <v>11.03</v>
      </c>
      <c r="H1823" s="33">
        <v>9</v>
      </c>
    </row>
    <row r="1824" spans="1:8" s="33" customFormat="1" x14ac:dyDescent="0.2">
      <c r="A1824" s="52" t="s">
        <v>3679</v>
      </c>
      <c r="B1824" s="52"/>
      <c r="C1824" s="53" t="s">
        <v>3680</v>
      </c>
      <c r="D1824" s="54" t="s">
        <v>73</v>
      </c>
      <c r="E1824" s="55">
        <v>2.15</v>
      </c>
      <c r="F1824" s="55">
        <v>13.8</v>
      </c>
      <c r="G1824" s="55">
        <v>15.95</v>
      </c>
      <c r="H1824" s="33">
        <v>9</v>
      </c>
    </row>
    <row r="1825" spans="1:8" s="33" customFormat="1" x14ac:dyDescent="0.2">
      <c r="A1825" s="52" t="s">
        <v>3681</v>
      </c>
      <c r="B1825" s="52"/>
      <c r="C1825" s="53" t="s">
        <v>3682</v>
      </c>
      <c r="D1825" s="54" t="s">
        <v>73</v>
      </c>
      <c r="E1825" s="55">
        <v>2.23</v>
      </c>
      <c r="F1825" s="55">
        <v>18.489999999999998</v>
      </c>
      <c r="G1825" s="55">
        <v>20.72</v>
      </c>
      <c r="H1825" s="33">
        <v>9</v>
      </c>
    </row>
    <row r="1826" spans="1:8" s="33" customFormat="1" ht="25.5" x14ac:dyDescent="0.2">
      <c r="A1826" s="52" t="s">
        <v>3683</v>
      </c>
      <c r="B1826" s="52"/>
      <c r="C1826" s="53" t="s">
        <v>3684</v>
      </c>
      <c r="D1826" s="54" t="s">
        <v>21</v>
      </c>
      <c r="E1826" s="55">
        <v>457.79</v>
      </c>
      <c r="F1826" s="55">
        <v>150.26</v>
      </c>
      <c r="G1826" s="55">
        <v>608.04999999999995</v>
      </c>
      <c r="H1826" s="33">
        <v>9</v>
      </c>
    </row>
    <row r="1827" spans="1:8" s="33" customFormat="1" x14ac:dyDescent="0.2">
      <c r="A1827" s="52" t="s">
        <v>3685</v>
      </c>
      <c r="B1827" s="52"/>
      <c r="C1827" s="53" t="s">
        <v>3686</v>
      </c>
      <c r="D1827" s="54" t="s">
        <v>73</v>
      </c>
      <c r="E1827" s="55">
        <v>932.87</v>
      </c>
      <c r="F1827" s="55">
        <v>18.71</v>
      </c>
      <c r="G1827" s="55">
        <v>951.58</v>
      </c>
      <c r="H1827" s="33">
        <v>9</v>
      </c>
    </row>
    <row r="1828" spans="1:8" s="33" customFormat="1" x14ac:dyDescent="0.2">
      <c r="A1828" s="52" t="s">
        <v>3687</v>
      </c>
      <c r="B1828" s="52"/>
      <c r="C1828" s="53" t="s">
        <v>3688</v>
      </c>
      <c r="D1828" s="54"/>
      <c r="E1828" s="55"/>
      <c r="F1828" s="55"/>
      <c r="G1828" s="55"/>
      <c r="H1828" s="33">
        <v>2</v>
      </c>
    </row>
    <row r="1829" spans="1:8" s="33" customFormat="1" x14ac:dyDescent="0.2">
      <c r="A1829" s="52" t="s">
        <v>3689</v>
      </c>
      <c r="B1829" s="52"/>
      <c r="C1829" s="53" t="s">
        <v>3690</v>
      </c>
      <c r="D1829" s="54"/>
      <c r="E1829" s="55"/>
      <c r="F1829" s="55"/>
      <c r="G1829" s="55"/>
      <c r="H1829" s="33">
        <v>5</v>
      </c>
    </row>
    <row r="1830" spans="1:8" s="33" customFormat="1" x14ac:dyDescent="0.2">
      <c r="A1830" s="52" t="s">
        <v>3691</v>
      </c>
      <c r="B1830" s="52"/>
      <c r="C1830" s="53" t="s">
        <v>3692</v>
      </c>
      <c r="D1830" s="54" t="s">
        <v>73</v>
      </c>
      <c r="E1830" s="55">
        <v>50.26</v>
      </c>
      <c r="F1830" s="55">
        <v>5.61</v>
      </c>
      <c r="G1830" s="55">
        <v>55.87</v>
      </c>
      <c r="H1830" s="33">
        <v>9</v>
      </c>
    </row>
    <row r="1831" spans="1:8" s="33" customFormat="1" x14ac:dyDescent="0.2">
      <c r="A1831" s="52" t="s">
        <v>3693</v>
      </c>
      <c r="B1831" s="52"/>
      <c r="C1831" s="53" t="s">
        <v>3694</v>
      </c>
      <c r="D1831" s="54" t="s">
        <v>334</v>
      </c>
      <c r="E1831" s="55">
        <v>1922.32</v>
      </c>
      <c r="F1831" s="55">
        <v>134.63999999999999</v>
      </c>
      <c r="G1831" s="55">
        <v>2056.96</v>
      </c>
      <c r="H1831" s="33">
        <v>9</v>
      </c>
    </row>
    <row r="1832" spans="1:8" s="33" customFormat="1" x14ac:dyDescent="0.2">
      <c r="A1832" s="52" t="s">
        <v>3695</v>
      </c>
      <c r="B1832" s="52"/>
      <c r="C1832" s="53" t="s">
        <v>3696</v>
      </c>
      <c r="D1832" s="54" t="s">
        <v>21</v>
      </c>
      <c r="E1832" s="55">
        <v>2242.94</v>
      </c>
      <c r="F1832" s="55">
        <v>1695.81</v>
      </c>
      <c r="G1832" s="55">
        <v>3938.75</v>
      </c>
      <c r="H1832" s="33">
        <v>9</v>
      </c>
    </row>
    <row r="1833" spans="1:8" s="33" customFormat="1" x14ac:dyDescent="0.2">
      <c r="A1833" s="52" t="s">
        <v>3697</v>
      </c>
      <c r="B1833" s="52"/>
      <c r="C1833" s="53" t="s">
        <v>3698</v>
      </c>
      <c r="D1833" s="54" t="s">
        <v>334</v>
      </c>
      <c r="E1833" s="55">
        <v>1706</v>
      </c>
      <c r="F1833" s="55">
        <v>134.63999999999999</v>
      </c>
      <c r="G1833" s="55">
        <v>1840.64</v>
      </c>
      <c r="H1833" s="33">
        <v>9</v>
      </c>
    </row>
    <row r="1834" spans="1:8" s="33" customFormat="1" ht="25.5" x14ac:dyDescent="0.2">
      <c r="A1834" s="52" t="s">
        <v>3699</v>
      </c>
      <c r="B1834" s="52"/>
      <c r="C1834" s="53" t="s">
        <v>3700</v>
      </c>
      <c r="D1834" s="54" t="s">
        <v>73</v>
      </c>
      <c r="E1834" s="55">
        <v>138.65</v>
      </c>
      <c r="F1834" s="55">
        <v>27.7</v>
      </c>
      <c r="G1834" s="55">
        <v>166.35</v>
      </c>
      <c r="H1834" s="33">
        <v>9</v>
      </c>
    </row>
    <row r="1835" spans="1:8" s="33" customFormat="1" x14ac:dyDescent="0.2">
      <c r="A1835" s="52" t="s">
        <v>3701</v>
      </c>
      <c r="B1835" s="52"/>
      <c r="C1835" s="53" t="s">
        <v>3702</v>
      </c>
      <c r="D1835" s="54"/>
      <c r="E1835" s="55"/>
      <c r="F1835" s="55"/>
      <c r="G1835" s="55"/>
      <c r="H1835" s="33">
        <v>5</v>
      </c>
    </row>
    <row r="1836" spans="1:8" s="33" customFormat="1" ht="25.5" x14ac:dyDescent="0.2">
      <c r="A1836" s="52" t="s">
        <v>3703</v>
      </c>
      <c r="B1836" s="52"/>
      <c r="C1836" s="53" t="s">
        <v>3704</v>
      </c>
      <c r="D1836" s="54" t="s">
        <v>21</v>
      </c>
      <c r="E1836" s="55">
        <v>4640.9799999999996</v>
      </c>
      <c r="F1836" s="55">
        <v>79.63</v>
      </c>
      <c r="G1836" s="55">
        <v>4720.6099999999997</v>
      </c>
      <c r="H1836" s="33">
        <v>9</v>
      </c>
    </row>
    <row r="1837" spans="1:8" s="33" customFormat="1" x14ac:dyDescent="0.2">
      <c r="A1837" s="52" t="s">
        <v>3705</v>
      </c>
      <c r="B1837" s="52"/>
      <c r="C1837" s="53" t="s">
        <v>3706</v>
      </c>
      <c r="D1837" s="54"/>
      <c r="E1837" s="55"/>
      <c r="F1837" s="55"/>
      <c r="G1837" s="55"/>
      <c r="H1837" s="33">
        <v>5</v>
      </c>
    </row>
    <row r="1838" spans="1:8" s="33" customFormat="1" x14ac:dyDescent="0.2">
      <c r="A1838" s="52" t="s">
        <v>3707</v>
      </c>
      <c r="B1838" s="52"/>
      <c r="C1838" s="53" t="s">
        <v>3708</v>
      </c>
      <c r="D1838" s="54" t="s">
        <v>131</v>
      </c>
      <c r="E1838" s="55">
        <v>130.34</v>
      </c>
      <c r="F1838" s="55">
        <v>81.19</v>
      </c>
      <c r="G1838" s="55">
        <v>211.53</v>
      </c>
      <c r="H1838" s="33">
        <v>9</v>
      </c>
    </row>
    <row r="1839" spans="1:8" s="33" customFormat="1" x14ac:dyDescent="0.2">
      <c r="A1839" s="52" t="s">
        <v>3709</v>
      </c>
      <c r="B1839" s="52"/>
      <c r="C1839" s="53" t="s">
        <v>3710</v>
      </c>
      <c r="D1839" s="54" t="s">
        <v>21</v>
      </c>
      <c r="E1839" s="55">
        <v>563.21</v>
      </c>
      <c r="F1839" s="55">
        <v>18.079999999999998</v>
      </c>
      <c r="G1839" s="55">
        <v>581.29</v>
      </c>
      <c r="H1839" s="33">
        <v>9</v>
      </c>
    </row>
    <row r="1840" spans="1:8" s="33" customFormat="1" x14ac:dyDescent="0.2">
      <c r="A1840" s="52" t="s">
        <v>3711</v>
      </c>
      <c r="B1840" s="52"/>
      <c r="C1840" s="53" t="s">
        <v>3712</v>
      </c>
      <c r="D1840" s="54" t="s">
        <v>73</v>
      </c>
      <c r="E1840" s="55">
        <v>189.39</v>
      </c>
      <c r="F1840" s="55">
        <v>50.61</v>
      </c>
      <c r="G1840" s="55">
        <v>240</v>
      </c>
      <c r="H1840" s="33">
        <v>9</v>
      </c>
    </row>
    <row r="1841" spans="1:8" s="33" customFormat="1" ht="25.5" x14ac:dyDescent="0.2">
      <c r="A1841" s="52" t="s">
        <v>3713</v>
      </c>
      <c r="B1841" s="52"/>
      <c r="C1841" s="53" t="s">
        <v>3714</v>
      </c>
      <c r="D1841" s="54" t="s">
        <v>21</v>
      </c>
      <c r="E1841" s="55">
        <v>598.9</v>
      </c>
      <c r="F1841" s="55">
        <v>25.41</v>
      </c>
      <c r="G1841" s="55">
        <v>624.30999999999995</v>
      </c>
      <c r="H1841" s="33">
        <v>9</v>
      </c>
    </row>
    <row r="1842" spans="1:8" s="33" customFormat="1" ht="25.5" x14ac:dyDescent="0.2">
      <c r="A1842" s="52" t="s">
        <v>3715</v>
      </c>
      <c r="B1842" s="52"/>
      <c r="C1842" s="53" t="s">
        <v>3716</v>
      </c>
      <c r="D1842" s="54" t="s">
        <v>21</v>
      </c>
      <c r="E1842" s="55">
        <v>885.57</v>
      </c>
      <c r="F1842" s="55">
        <v>38.130000000000003</v>
      </c>
      <c r="G1842" s="55">
        <v>923.7</v>
      </c>
      <c r="H1842" s="33">
        <v>9</v>
      </c>
    </row>
    <row r="1843" spans="1:8" s="33" customFormat="1" x14ac:dyDescent="0.2">
      <c r="A1843" s="52" t="s">
        <v>3717</v>
      </c>
      <c r="B1843" s="52"/>
      <c r="C1843" s="53" t="s">
        <v>3718</v>
      </c>
      <c r="D1843" s="54"/>
      <c r="E1843" s="55"/>
      <c r="F1843" s="55"/>
      <c r="G1843" s="55"/>
      <c r="H1843" s="33">
        <v>5</v>
      </c>
    </row>
    <row r="1844" spans="1:8" s="33" customFormat="1" x14ac:dyDescent="0.2">
      <c r="A1844" s="52" t="s">
        <v>3719</v>
      </c>
      <c r="B1844" s="52"/>
      <c r="C1844" s="53" t="s">
        <v>3720</v>
      </c>
      <c r="D1844" s="54" t="s">
        <v>334</v>
      </c>
      <c r="E1844" s="55">
        <v>5139.59</v>
      </c>
      <c r="F1844" s="55">
        <v>179.52</v>
      </c>
      <c r="G1844" s="55">
        <v>5319.11</v>
      </c>
      <c r="H1844" s="33">
        <v>9</v>
      </c>
    </row>
    <row r="1845" spans="1:8" s="33" customFormat="1" x14ac:dyDescent="0.2">
      <c r="A1845" s="52" t="s">
        <v>3721</v>
      </c>
      <c r="B1845" s="52"/>
      <c r="C1845" s="53" t="s">
        <v>3722</v>
      </c>
      <c r="D1845" s="54" t="s">
        <v>334</v>
      </c>
      <c r="E1845" s="55">
        <v>1899.91</v>
      </c>
      <c r="F1845" s="55">
        <v>179.52</v>
      </c>
      <c r="G1845" s="55">
        <v>2079.4299999999998</v>
      </c>
      <c r="H1845" s="33">
        <v>9</v>
      </c>
    </row>
    <row r="1846" spans="1:8" s="33" customFormat="1" x14ac:dyDescent="0.2">
      <c r="A1846" s="52" t="s">
        <v>3723</v>
      </c>
      <c r="B1846" s="52"/>
      <c r="C1846" s="53" t="s">
        <v>3724</v>
      </c>
      <c r="D1846" s="54" t="s">
        <v>334</v>
      </c>
      <c r="E1846" s="55">
        <v>1275.96</v>
      </c>
      <c r="F1846" s="55">
        <v>179.52</v>
      </c>
      <c r="G1846" s="55">
        <v>1455.48</v>
      </c>
      <c r="H1846" s="33">
        <v>9</v>
      </c>
    </row>
    <row r="1847" spans="1:8" s="33" customFormat="1" x14ac:dyDescent="0.2">
      <c r="A1847" s="52" t="s">
        <v>3725</v>
      </c>
      <c r="B1847" s="52"/>
      <c r="C1847" s="53" t="s">
        <v>3726</v>
      </c>
      <c r="D1847" s="54" t="s">
        <v>334</v>
      </c>
      <c r="E1847" s="55">
        <v>2115.6799999999998</v>
      </c>
      <c r="F1847" s="55">
        <v>179.52</v>
      </c>
      <c r="G1847" s="55">
        <v>2295.1999999999998</v>
      </c>
      <c r="H1847" s="33">
        <v>9</v>
      </c>
    </row>
    <row r="1848" spans="1:8" s="33" customFormat="1" x14ac:dyDescent="0.2">
      <c r="A1848" s="52" t="s">
        <v>3727</v>
      </c>
      <c r="B1848" s="52"/>
      <c r="C1848" s="53" t="s">
        <v>3728</v>
      </c>
      <c r="D1848" s="54"/>
      <c r="E1848" s="55"/>
      <c r="F1848" s="55"/>
      <c r="G1848" s="55"/>
      <c r="H1848" s="33">
        <v>5</v>
      </c>
    </row>
    <row r="1849" spans="1:8" s="33" customFormat="1" x14ac:dyDescent="0.2">
      <c r="A1849" s="52" t="s">
        <v>3729</v>
      </c>
      <c r="B1849" s="52"/>
      <c r="C1849" s="53" t="s">
        <v>3730</v>
      </c>
      <c r="D1849" s="54" t="s">
        <v>334</v>
      </c>
      <c r="E1849" s="55">
        <v>5893.56</v>
      </c>
      <c r="F1849" s="55">
        <v>285.36</v>
      </c>
      <c r="G1849" s="55">
        <v>6178.92</v>
      </c>
      <c r="H1849" s="33">
        <v>9</v>
      </c>
    </row>
    <row r="1850" spans="1:8" s="33" customFormat="1" x14ac:dyDescent="0.2">
      <c r="A1850" s="52" t="s">
        <v>3731</v>
      </c>
      <c r="B1850" s="52"/>
      <c r="C1850" s="53" t="s">
        <v>3732</v>
      </c>
      <c r="D1850" s="54" t="s">
        <v>334</v>
      </c>
      <c r="E1850" s="55">
        <v>9454.6</v>
      </c>
      <c r="F1850" s="55">
        <v>285.36</v>
      </c>
      <c r="G1850" s="55">
        <v>9739.9599999999991</v>
      </c>
      <c r="H1850" s="33">
        <v>9</v>
      </c>
    </row>
    <row r="1851" spans="1:8" s="33" customFormat="1" x14ac:dyDescent="0.2">
      <c r="A1851" s="52" t="s">
        <v>3733</v>
      </c>
      <c r="B1851" s="52"/>
      <c r="C1851" s="53" t="s">
        <v>3734</v>
      </c>
      <c r="D1851" s="54" t="s">
        <v>21</v>
      </c>
      <c r="E1851" s="55">
        <v>3129.37</v>
      </c>
      <c r="F1851" s="55">
        <v>42.14</v>
      </c>
      <c r="G1851" s="55">
        <v>3171.51</v>
      </c>
      <c r="H1851" s="33">
        <v>9</v>
      </c>
    </row>
    <row r="1852" spans="1:8" s="33" customFormat="1" x14ac:dyDescent="0.2">
      <c r="A1852" s="52" t="s">
        <v>3735</v>
      </c>
      <c r="B1852" s="52"/>
      <c r="C1852" s="53" t="s">
        <v>3736</v>
      </c>
      <c r="D1852" s="54" t="s">
        <v>21</v>
      </c>
      <c r="E1852" s="55">
        <v>1942.4</v>
      </c>
      <c r="F1852" s="55">
        <v>42.14</v>
      </c>
      <c r="G1852" s="55">
        <v>1984.54</v>
      </c>
      <c r="H1852" s="33">
        <v>9</v>
      </c>
    </row>
    <row r="1853" spans="1:8" s="33" customFormat="1" x14ac:dyDescent="0.2">
      <c r="A1853" s="52" t="s">
        <v>3737</v>
      </c>
      <c r="B1853" s="52"/>
      <c r="C1853" s="53" t="s">
        <v>3738</v>
      </c>
      <c r="D1853" s="54"/>
      <c r="E1853" s="55"/>
      <c r="F1853" s="55"/>
      <c r="G1853" s="55"/>
      <c r="H1853" s="33">
        <v>5</v>
      </c>
    </row>
    <row r="1854" spans="1:8" s="33" customFormat="1" x14ac:dyDescent="0.2">
      <c r="A1854" s="52" t="s">
        <v>3739</v>
      </c>
      <c r="B1854" s="52"/>
      <c r="C1854" s="53" t="s">
        <v>3740</v>
      </c>
      <c r="D1854" s="54" t="s">
        <v>73</v>
      </c>
      <c r="E1854" s="55">
        <v>12.29</v>
      </c>
      <c r="F1854" s="55"/>
      <c r="G1854" s="55">
        <v>12.29</v>
      </c>
      <c r="H1854" s="33">
        <v>9</v>
      </c>
    </row>
    <row r="1855" spans="1:8" s="33" customFormat="1" ht="25.5" x14ac:dyDescent="0.2">
      <c r="A1855" s="52" t="s">
        <v>3741</v>
      </c>
      <c r="B1855" s="52"/>
      <c r="C1855" s="53" t="s">
        <v>3742</v>
      </c>
      <c r="D1855" s="54" t="s">
        <v>21</v>
      </c>
      <c r="E1855" s="55">
        <v>1200.5899999999999</v>
      </c>
      <c r="F1855" s="55">
        <v>28.05</v>
      </c>
      <c r="G1855" s="55">
        <v>1228.6400000000001</v>
      </c>
      <c r="H1855" s="33">
        <v>9</v>
      </c>
    </row>
    <row r="1856" spans="1:8" s="33" customFormat="1" x14ac:dyDescent="0.2">
      <c r="A1856" s="52" t="s">
        <v>3743</v>
      </c>
      <c r="B1856" s="52"/>
      <c r="C1856" s="53" t="s">
        <v>3744</v>
      </c>
      <c r="D1856" s="54"/>
      <c r="E1856" s="55"/>
      <c r="F1856" s="55"/>
      <c r="G1856" s="55"/>
      <c r="H1856" s="33">
        <v>2</v>
      </c>
    </row>
    <row r="1857" spans="1:8" s="33" customFormat="1" x14ac:dyDescent="0.2">
      <c r="A1857" s="52" t="s">
        <v>3745</v>
      </c>
      <c r="B1857" s="52"/>
      <c r="C1857" s="53" t="s">
        <v>3746</v>
      </c>
      <c r="D1857" s="54"/>
      <c r="E1857" s="55"/>
      <c r="F1857" s="55"/>
      <c r="G1857" s="55"/>
      <c r="H1857" s="33">
        <v>5</v>
      </c>
    </row>
    <row r="1858" spans="1:8" s="33" customFormat="1" x14ac:dyDescent="0.2">
      <c r="A1858" s="52" t="s">
        <v>3747</v>
      </c>
      <c r="B1858" s="52"/>
      <c r="C1858" s="53" t="s">
        <v>3748</v>
      </c>
      <c r="D1858" s="54" t="s">
        <v>334</v>
      </c>
      <c r="E1858" s="55">
        <v>140524.89000000001</v>
      </c>
      <c r="F1858" s="55">
        <v>219.91</v>
      </c>
      <c r="G1858" s="55">
        <v>140744.79999999999</v>
      </c>
      <c r="H1858" s="33">
        <v>9</v>
      </c>
    </row>
    <row r="1859" spans="1:8" s="33" customFormat="1" x14ac:dyDescent="0.2">
      <c r="A1859" s="52" t="s">
        <v>3749</v>
      </c>
      <c r="B1859" s="52"/>
      <c r="C1859" s="53" t="s">
        <v>3750</v>
      </c>
      <c r="D1859" s="54" t="s">
        <v>334</v>
      </c>
      <c r="E1859" s="55">
        <v>113429.02</v>
      </c>
      <c r="F1859" s="55">
        <v>219.91</v>
      </c>
      <c r="G1859" s="55">
        <v>113648.93</v>
      </c>
      <c r="H1859" s="33">
        <v>9</v>
      </c>
    </row>
    <row r="1860" spans="1:8" s="33" customFormat="1" x14ac:dyDescent="0.2">
      <c r="A1860" s="52" t="s">
        <v>3751</v>
      </c>
      <c r="B1860" s="52"/>
      <c r="C1860" s="53" t="s">
        <v>3752</v>
      </c>
      <c r="D1860" s="54" t="s">
        <v>334</v>
      </c>
      <c r="E1860" s="55">
        <v>136919.25</v>
      </c>
      <c r="F1860" s="55">
        <v>439.82</v>
      </c>
      <c r="G1860" s="55">
        <v>137359.07</v>
      </c>
      <c r="H1860" s="33">
        <v>9</v>
      </c>
    </row>
    <row r="1861" spans="1:8" s="33" customFormat="1" x14ac:dyDescent="0.2">
      <c r="A1861" s="52" t="s">
        <v>3753</v>
      </c>
      <c r="B1861" s="52"/>
      <c r="C1861" s="53" t="s">
        <v>3754</v>
      </c>
      <c r="D1861" s="54"/>
      <c r="E1861" s="55"/>
      <c r="F1861" s="55"/>
      <c r="G1861" s="55"/>
      <c r="H1861" s="33">
        <v>5</v>
      </c>
    </row>
    <row r="1862" spans="1:8" s="33" customFormat="1" ht="25.5" x14ac:dyDescent="0.2">
      <c r="A1862" s="52" t="s">
        <v>3755</v>
      </c>
      <c r="B1862" s="52"/>
      <c r="C1862" s="53" t="s">
        <v>3756</v>
      </c>
      <c r="D1862" s="54" t="s">
        <v>21</v>
      </c>
      <c r="E1862" s="55">
        <v>138</v>
      </c>
      <c r="F1862" s="55">
        <v>143.69999999999999</v>
      </c>
      <c r="G1862" s="55">
        <v>281.7</v>
      </c>
      <c r="H1862" s="33">
        <v>9</v>
      </c>
    </row>
    <row r="1863" spans="1:8" s="33" customFormat="1" ht="25.5" x14ac:dyDescent="0.2">
      <c r="A1863" s="52" t="s">
        <v>3757</v>
      </c>
      <c r="B1863" s="52"/>
      <c r="C1863" s="53" t="s">
        <v>3758</v>
      </c>
      <c r="D1863" s="54" t="s">
        <v>21</v>
      </c>
      <c r="E1863" s="55">
        <v>256.49</v>
      </c>
      <c r="F1863" s="55">
        <v>143.69999999999999</v>
      </c>
      <c r="G1863" s="55">
        <v>400.19</v>
      </c>
      <c r="H1863" s="33">
        <v>9</v>
      </c>
    </row>
    <row r="1864" spans="1:8" s="33" customFormat="1" ht="25.5" x14ac:dyDescent="0.2">
      <c r="A1864" s="52" t="s">
        <v>3759</v>
      </c>
      <c r="B1864" s="52"/>
      <c r="C1864" s="53" t="s">
        <v>3760</v>
      </c>
      <c r="D1864" s="54" t="s">
        <v>21</v>
      </c>
      <c r="E1864" s="55">
        <v>1038.27</v>
      </c>
      <c r="F1864" s="55">
        <v>165.88</v>
      </c>
      <c r="G1864" s="55">
        <v>1204.1500000000001</v>
      </c>
      <c r="H1864" s="33">
        <v>9</v>
      </c>
    </row>
    <row r="1865" spans="1:8" s="33" customFormat="1" ht="25.5" x14ac:dyDescent="0.2">
      <c r="A1865" s="52" t="s">
        <v>3761</v>
      </c>
      <c r="B1865" s="52"/>
      <c r="C1865" s="53" t="s">
        <v>3762</v>
      </c>
      <c r="D1865" s="54" t="s">
        <v>21</v>
      </c>
      <c r="E1865" s="55">
        <v>2589.36</v>
      </c>
      <c r="F1865" s="55">
        <v>165.88</v>
      </c>
      <c r="G1865" s="55">
        <v>2755.24</v>
      </c>
      <c r="H1865" s="33">
        <v>9</v>
      </c>
    </row>
    <row r="1866" spans="1:8" s="33" customFormat="1" ht="25.5" x14ac:dyDescent="0.2">
      <c r="A1866" s="52" t="s">
        <v>3763</v>
      </c>
      <c r="B1866" s="52"/>
      <c r="C1866" s="53" t="s">
        <v>3764</v>
      </c>
      <c r="D1866" s="54" t="s">
        <v>21</v>
      </c>
      <c r="E1866" s="55">
        <v>1554.89</v>
      </c>
      <c r="F1866" s="55">
        <v>165.88</v>
      </c>
      <c r="G1866" s="55">
        <v>1720.77</v>
      </c>
      <c r="H1866" s="33">
        <v>9</v>
      </c>
    </row>
    <row r="1867" spans="1:8" s="33" customFormat="1" ht="25.5" x14ac:dyDescent="0.2">
      <c r="A1867" s="52" t="s">
        <v>3765</v>
      </c>
      <c r="B1867" s="52"/>
      <c r="C1867" s="53" t="s">
        <v>3766</v>
      </c>
      <c r="D1867" s="54" t="s">
        <v>21</v>
      </c>
      <c r="E1867" s="55">
        <v>622.6</v>
      </c>
      <c r="F1867" s="55">
        <v>124.41</v>
      </c>
      <c r="G1867" s="55">
        <v>747.01</v>
      </c>
      <c r="H1867" s="33">
        <v>9</v>
      </c>
    </row>
    <row r="1868" spans="1:8" s="33" customFormat="1" ht="25.5" x14ac:dyDescent="0.2">
      <c r="A1868" s="52" t="s">
        <v>3767</v>
      </c>
      <c r="B1868" s="52"/>
      <c r="C1868" s="53" t="s">
        <v>3768</v>
      </c>
      <c r="D1868" s="54" t="s">
        <v>21</v>
      </c>
      <c r="E1868" s="55">
        <v>2391.58</v>
      </c>
      <c r="F1868" s="55">
        <v>172.87</v>
      </c>
      <c r="G1868" s="55">
        <v>2564.4499999999998</v>
      </c>
      <c r="H1868" s="33">
        <v>9</v>
      </c>
    </row>
    <row r="1869" spans="1:8" s="33" customFormat="1" ht="25.5" x14ac:dyDescent="0.2">
      <c r="A1869" s="52" t="s">
        <v>3769</v>
      </c>
      <c r="B1869" s="52"/>
      <c r="C1869" s="53" t="s">
        <v>3770</v>
      </c>
      <c r="D1869" s="54" t="s">
        <v>21</v>
      </c>
      <c r="E1869" s="55">
        <v>1049.4000000000001</v>
      </c>
      <c r="F1869" s="55">
        <v>165.88</v>
      </c>
      <c r="G1869" s="55">
        <v>1215.28</v>
      </c>
      <c r="H1869" s="33">
        <v>9</v>
      </c>
    </row>
    <row r="1870" spans="1:8" s="33" customFormat="1" ht="25.5" x14ac:dyDescent="0.2">
      <c r="A1870" s="52" t="s">
        <v>3771</v>
      </c>
      <c r="B1870" s="52"/>
      <c r="C1870" s="53" t="s">
        <v>3772</v>
      </c>
      <c r="D1870" s="54" t="s">
        <v>21</v>
      </c>
      <c r="E1870" s="55">
        <v>132.27000000000001</v>
      </c>
      <c r="F1870" s="55">
        <v>82.94</v>
      </c>
      <c r="G1870" s="55">
        <v>215.21</v>
      </c>
      <c r="H1870" s="33">
        <v>9</v>
      </c>
    </row>
    <row r="1871" spans="1:8" s="33" customFormat="1" ht="25.5" x14ac:dyDescent="0.2">
      <c r="A1871" s="52" t="s">
        <v>3773</v>
      </c>
      <c r="B1871" s="52"/>
      <c r="C1871" s="53" t="s">
        <v>3774</v>
      </c>
      <c r="D1871" s="54" t="s">
        <v>21</v>
      </c>
      <c r="E1871" s="55">
        <v>235.76</v>
      </c>
      <c r="F1871" s="55">
        <v>143.69999999999999</v>
      </c>
      <c r="G1871" s="55">
        <v>379.46</v>
      </c>
      <c r="H1871" s="33">
        <v>9</v>
      </c>
    </row>
    <row r="1872" spans="1:8" s="33" customFormat="1" x14ac:dyDescent="0.2">
      <c r="A1872" s="52" t="s">
        <v>3775</v>
      </c>
      <c r="B1872" s="52"/>
      <c r="C1872" s="53" t="s">
        <v>3776</v>
      </c>
      <c r="D1872" s="54" t="s">
        <v>21</v>
      </c>
      <c r="E1872" s="55">
        <v>730.65</v>
      </c>
      <c r="F1872" s="55">
        <v>165.88</v>
      </c>
      <c r="G1872" s="55">
        <v>896.53</v>
      </c>
      <c r="H1872" s="33">
        <v>9</v>
      </c>
    </row>
    <row r="1873" spans="1:8" s="33" customFormat="1" x14ac:dyDescent="0.2">
      <c r="A1873" s="52" t="s">
        <v>3777</v>
      </c>
      <c r="B1873" s="52"/>
      <c r="C1873" s="53" t="s">
        <v>3778</v>
      </c>
      <c r="D1873" s="54"/>
      <c r="E1873" s="55"/>
      <c r="F1873" s="55"/>
      <c r="G1873" s="55"/>
      <c r="H1873" s="33">
        <v>5</v>
      </c>
    </row>
    <row r="1874" spans="1:8" s="33" customFormat="1" x14ac:dyDescent="0.2">
      <c r="A1874" s="52" t="s">
        <v>3779</v>
      </c>
      <c r="B1874" s="52"/>
      <c r="C1874" s="53" t="s">
        <v>3780</v>
      </c>
      <c r="D1874" s="54" t="s">
        <v>21</v>
      </c>
      <c r="E1874" s="55">
        <v>33.25</v>
      </c>
      <c r="F1874" s="55">
        <v>12.44</v>
      </c>
      <c r="G1874" s="55">
        <v>45.69</v>
      </c>
      <c r="H1874" s="33">
        <v>9</v>
      </c>
    </row>
    <row r="1875" spans="1:8" s="33" customFormat="1" x14ac:dyDescent="0.2">
      <c r="A1875" s="52" t="s">
        <v>3781</v>
      </c>
      <c r="B1875" s="52"/>
      <c r="C1875" s="53" t="s">
        <v>3782</v>
      </c>
      <c r="D1875" s="54" t="s">
        <v>21</v>
      </c>
      <c r="E1875" s="55">
        <v>45.17</v>
      </c>
      <c r="F1875" s="55">
        <v>12.44</v>
      </c>
      <c r="G1875" s="55">
        <v>57.61</v>
      </c>
      <c r="H1875" s="33">
        <v>9</v>
      </c>
    </row>
    <row r="1876" spans="1:8" s="33" customFormat="1" x14ac:dyDescent="0.2">
      <c r="A1876" s="52" t="s">
        <v>3783</v>
      </c>
      <c r="B1876" s="52"/>
      <c r="C1876" s="53" t="s">
        <v>3784</v>
      </c>
      <c r="D1876" s="54" t="s">
        <v>21</v>
      </c>
      <c r="E1876" s="55">
        <v>58.24</v>
      </c>
      <c r="F1876" s="55">
        <v>12.44</v>
      </c>
      <c r="G1876" s="55">
        <v>70.680000000000007</v>
      </c>
      <c r="H1876" s="33">
        <v>9</v>
      </c>
    </row>
    <row r="1877" spans="1:8" s="33" customFormat="1" x14ac:dyDescent="0.2">
      <c r="A1877" s="52" t="s">
        <v>3785</v>
      </c>
      <c r="B1877" s="52"/>
      <c r="C1877" s="53" t="s">
        <v>3786</v>
      </c>
      <c r="D1877" s="54" t="s">
        <v>21</v>
      </c>
      <c r="E1877" s="55">
        <v>106.2</v>
      </c>
      <c r="F1877" s="55">
        <v>12.44</v>
      </c>
      <c r="G1877" s="55">
        <v>118.64</v>
      </c>
      <c r="H1877" s="33">
        <v>9</v>
      </c>
    </row>
    <row r="1878" spans="1:8" s="33" customFormat="1" x14ac:dyDescent="0.2">
      <c r="A1878" s="52" t="s">
        <v>3787</v>
      </c>
      <c r="B1878" s="52"/>
      <c r="C1878" s="53" t="s">
        <v>3788</v>
      </c>
      <c r="D1878" s="54"/>
      <c r="E1878" s="55"/>
      <c r="F1878" s="55"/>
      <c r="G1878" s="55"/>
      <c r="H1878" s="33">
        <v>5</v>
      </c>
    </row>
    <row r="1879" spans="1:8" s="33" customFormat="1" x14ac:dyDescent="0.2">
      <c r="A1879" s="52" t="s">
        <v>3789</v>
      </c>
      <c r="B1879" s="52"/>
      <c r="C1879" s="53" t="s">
        <v>3790</v>
      </c>
      <c r="D1879" s="54" t="s">
        <v>21</v>
      </c>
      <c r="E1879" s="55">
        <v>42.18</v>
      </c>
      <c r="F1879" s="55">
        <v>8.2899999999999991</v>
      </c>
      <c r="G1879" s="55">
        <v>50.47</v>
      </c>
      <c r="H1879" s="33">
        <v>9</v>
      </c>
    </row>
    <row r="1880" spans="1:8" s="33" customFormat="1" x14ac:dyDescent="0.2">
      <c r="A1880" s="52" t="s">
        <v>3791</v>
      </c>
      <c r="B1880" s="52"/>
      <c r="C1880" s="53" t="s">
        <v>3792</v>
      </c>
      <c r="D1880" s="54" t="s">
        <v>21</v>
      </c>
      <c r="E1880" s="55">
        <v>89.04</v>
      </c>
      <c r="F1880" s="55">
        <v>8.2899999999999991</v>
      </c>
      <c r="G1880" s="55">
        <v>97.33</v>
      </c>
      <c r="H1880" s="33">
        <v>9</v>
      </c>
    </row>
    <row r="1881" spans="1:8" s="33" customFormat="1" x14ac:dyDescent="0.2">
      <c r="A1881" s="52" t="s">
        <v>3793</v>
      </c>
      <c r="B1881" s="52"/>
      <c r="C1881" s="53" t="s">
        <v>3794</v>
      </c>
      <c r="D1881" s="54" t="s">
        <v>21</v>
      </c>
      <c r="E1881" s="55">
        <v>60.85</v>
      </c>
      <c r="F1881" s="55">
        <v>31.1</v>
      </c>
      <c r="G1881" s="55">
        <v>91.95</v>
      </c>
      <c r="H1881" s="33">
        <v>9</v>
      </c>
    </row>
    <row r="1882" spans="1:8" s="33" customFormat="1" x14ac:dyDescent="0.2">
      <c r="A1882" s="52" t="s">
        <v>3795</v>
      </c>
      <c r="B1882" s="52"/>
      <c r="C1882" s="53" t="s">
        <v>3796</v>
      </c>
      <c r="D1882" s="54" t="s">
        <v>21</v>
      </c>
      <c r="E1882" s="55">
        <v>122.69</v>
      </c>
      <c r="F1882" s="55">
        <v>8.2899999999999991</v>
      </c>
      <c r="G1882" s="55">
        <v>130.97999999999999</v>
      </c>
      <c r="H1882" s="33">
        <v>9</v>
      </c>
    </row>
    <row r="1883" spans="1:8" s="33" customFormat="1" x14ac:dyDescent="0.2">
      <c r="A1883" s="52" t="s">
        <v>3797</v>
      </c>
      <c r="B1883" s="52"/>
      <c r="C1883" s="53" t="s">
        <v>3798</v>
      </c>
      <c r="D1883" s="54" t="s">
        <v>21</v>
      </c>
      <c r="E1883" s="55">
        <v>167.46</v>
      </c>
      <c r="F1883" s="55">
        <v>8.2899999999999991</v>
      </c>
      <c r="G1883" s="55">
        <v>175.75</v>
      </c>
      <c r="H1883" s="33">
        <v>9</v>
      </c>
    </row>
    <row r="1884" spans="1:8" s="33" customFormat="1" x14ac:dyDescent="0.2">
      <c r="A1884" s="52" t="s">
        <v>3799</v>
      </c>
      <c r="B1884" s="52"/>
      <c r="C1884" s="53" t="s">
        <v>3800</v>
      </c>
      <c r="D1884" s="54"/>
      <c r="E1884" s="55"/>
      <c r="F1884" s="55"/>
      <c r="G1884" s="55"/>
      <c r="H1884" s="33">
        <v>5</v>
      </c>
    </row>
    <row r="1885" spans="1:8" s="33" customFormat="1" ht="25.5" x14ac:dyDescent="0.2">
      <c r="A1885" s="52" t="s">
        <v>3801</v>
      </c>
      <c r="B1885" s="52"/>
      <c r="C1885" s="53" t="s">
        <v>3802</v>
      </c>
      <c r="D1885" s="54" t="s">
        <v>334</v>
      </c>
      <c r="E1885" s="55">
        <v>521.73</v>
      </c>
      <c r="F1885" s="55">
        <v>20.74</v>
      </c>
      <c r="G1885" s="55">
        <v>542.47</v>
      </c>
      <c r="H1885" s="33">
        <v>9</v>
      </c>
    </row>
    <row r="1886" spans="1:8" s="33" customFormat="1" ht="25.5" x14ac:dyDescent="0.2">
      <c r="A1886" s="52" t="s">
        <v>3803</v>
      </c>
      <c r="B1886" s="52"/>
      <c r="C1886" s="53" t="s">
        <v>3804</v>
      </c>
      <c r="D1886" s="54" t="s">
        <v>334</v>
      </c>
      <c r="E1886" s="55">
        <v>486.38</v>
      </c>
      <c r="F1886" s="55">
        <v>20.74</v>
      </c>
      <c r="G1886" s="55">
        <v>507.12</v>
      </c>
      <c r="H1886" s="33">
        <v>9</v>
      </c>
    </row>
    <row r="1887" spans="1:8" s="33" customFormat="1" x14ac:dyDescent="0.2">
      <c r="A1887" s="52" t="s">
        <v>3805</v>
      </c>
      <c r="B1887" s="52"/>
      <c r="C1887" s="53" t="s">
        <v>3806</v>
      </c>
      <c r="D1887" s="54"/>
      <c r="E1887" s="55"/>
      <c r="F1887" s="55"/>
      <c r="G1887" s="55"/>
      <c r="H1887" s="33">
        <v>5</v>
      </c>
    </row>
    <row r="1888" spans="1:8" s="33" customFormat="1" ht="25.5" x14ac:dyDescent="0.2">
      <c r="A1888" s="52" t="s">
        <v>3807</v>
      </c>
      <c r="B1888" s="52"/>
      <c r="C1888" s="53" t="s">
        <v>3808</v>
      </c>
      <c r="D1888" s="54" t="s">
        <v>21</v>
      </c>
      <c r="E1888" s="55">
        <v>176.8</v>
      </c>
      <c r="F1888" s="55">
        <v>19.45</v>
      </c>
      <c r="G1888" s="55">
        <v>196.25</v>
      </c>
      <c r="H1888" s="33">
        <v>9</v>
      </c>
    </row>
    <row r="1889" spans="1:8" s="33" customFormat="1" ht="25.5" x14ac:dyDescent="0.2">
      <c r="A1889" s="52" t="s">
        <v>3809</v>
      </c>
      <c r="B1889" s="52"/>
      <c r="C1889" s="53" t="s">
        <v>3810</v>
      </c>
      <c r="D1889" s="54" t="s">
        <v>21</v>
      </c>
      <c r="E1889" s="55">
        <v>190.34</v>
      </c>
      <c r="F1889" s="55">
        <v>19.45</v>
      </c>
      <c r="G1889" s="55">
        <v>209.79</v>
      </c>
      <c r="H1889" s="33">
        <v>9</v>
      </c>
    </row>
    <row r="1890" spans="1:8" s="33" customFormat="1" ht="25.5" x14ac:dyDescent="0.2">
      <c r="A1890" s="52" t="s">
        <v>3811</v>
      </c>
      <c r="B1890" s="52"/>
      <c r="C1890" s="53" t="s">
        <v>3812</v>
      </c>
      <c r="D1890" s="54" t="s">
        <v>21</v>
      </c>
      <c r="E1890" s="55">
        <v>192.6</v>
      </c>
      <c r="F1890" s="55">
        <v>19.45</v>
      </c>
      <c r="G1890" s="55">
        <v>212.05</v>
      </c>
      <c r="H1890" s="33">
        <v>9</v>
      </c>
    </row>
    <row r="1891" spans="1:8" s="33" customFormat="1" ht="25.5" x14ac:dyDescent="0.2">
      <c r="A1891" s="52" t="s">
        <v>3813</v>
      </c>
      <c r="B1891" s="52"/>
      <c r="C1891" s="53" t="s">
        <v>3814</v>
      </c>
      <c r="D1891" s="54" t="s">
        <v>21</v>
      </c>
      <c r="E1891" s="55">
        <v>198.1</v>
      </c>
      <c r="F1891" s="55">
        <v>19.45</v>
      </c>
      <c r="G1891" s="55">
        <v>217.55</v>
      </c>
      <c r="H1891" s="33">
        <v>9</v>
      </c>
    </row>
    <row r="1892" spans="1:8" s="33" customFormat="1" x14ac:dyDescent="0.2">
      <c r="A1892" s="52" t="s">
        <v>3815</v>
      </c>
      <c r="B1892" s="52"/>
      <c r="C1892" s="53" t="s">
        <v>3816</v>
      </c>
      <c r="D1892" s="54"/>
      <c r="E1892" s="55"/>
      <c r="F1892" s="55"/>
      <c r="G1892" s="55"/>
      <c r="H1892" s="33">
        <v>5</v>
      </c>
    </row>
    <row r="1893" spans="1:8" s="33" customFormat="1" ht="25.5" x14ac:dyDescent="0.2">
      <c r="A1893" s="52" t="s">
        <v>3817</v>
      </c>
      <c r="B1893" s="52"/>
      <c r="C1893" s="53" t="s">
        <v>3818</v>
      </c>
      <c r="D1893" s="54" t="s">
        <v>21</v>
      </c>
      <c r="E1893" s="55">
        <v>194867.3</v>
      </c>
      <c r="F1893" s="55">
        <v>1599.04</v>
      </c>
      <c r="G1893" s="55">
        <v>196466.34</v>
      </c>
      <c r="H1893" s="33">
        <v>9</v>
      </c>
    </row>
    <row r="1894" spans="1:8" s="33" customFormat="1" ht="25.5" x14ac:dyDescent="0.2">
      <c r="A1894" s="52" t="s">
        <v>3819</v>
      </c>
      <c r="B1894" s="52"/>
      <c r="C1894" s="53" t="s">
        <v>3820</v>
      </c>
      <c r="D1894" s="54" t="s">
        <v>21</v>
      </c>
      <c r="E1894" s="55">
        <v>260051.53</v>
      </c>
      <c r="F1894" s="55">
        <v>1599.04</v>
      </c>
      <c r="G1894" s="55">
        <v>261650.57</v>
      </c>
      <c r="H1894" s="33">
        <v>9</v>
      </c>
    </row>
    <row r="1895" spans="1:8" s="33" customFormat="1" ht="25.5" x14ac:dyDescent="0.2">
      <c r="A1895" s="52" t="s">
        <v>3821</v>
      </c>
      <c r="B1895" s="52"/>
      <c r="C1895" s="53" t="s">
        <v>3822</v>
      </c>
      <c r="D1895" s="54" t="s">
        <v>21</v>
      </c>
      <c r="E1895" s="55">
        <v>92996.63</v>
      </c>
      <c r="F1895" s="55">
        <v>1599.04</v>
      </c>
      <c r="G1895" s="55">
        <v>94595.67</v>
      </c>
      <c r="H1895" s="33">
        <v>9</v>
      </c>
    </row>
    <row r="1896" spans="1:8" s="33" customFormat="1" ht="25.5" x14ac:dyDescent="0.2">
      <c r="A1896" s="52" t="s">
        <v>3823</v>
      </c>
      <c r="B1896" s="52"/>
      <c r="C1896" s="53" t="s">
        <v>3824</v>
      </c>
      <c r="D1896" s="54" t="s">
        <v>21</v>
      </c>
      <c r="E1896" s="55">
        <v>133853.31</v>
      </c>
      <c r="F1896" s="55">
        <v>1599.04</v>
      </c>
      <c r="G1896" s="55">
        <v>135452.35</v>
      </c>
      <c r="H1896" s="33">
        <v>9</v>
      </c>
    </row>
    <row r="1897" spans="1:8" s="33" customFormat="1" ht="25.5" x14ac:dyDescent="0.2">
      <c r="A1897" s="52" t="s">
        <v>3825</v>
      </c>
      <c r="B1897" s="52"/>
      <c r="C1897" s="53" t="s">
        <v>3826</v>
      </c>
      <c r="D1897" s="54" t="s">
        <v>21</v>
      </c>
      <c r="E1897" s="55">
        <v>83123</v>
      </c>
      <c r="F1897" s="55">
        <v>853.55</v>
      </c>
      <c r="G1897" s="55">
        <v>83976.55</v>
      </c>
      <c r="H1897" s="33">
        <v>9</v>
      </c>
    </row>
    <row r="1898" spans="1:8" s="33" customFormat="1" ht="25.5" x14ac:dyDescent="0.2">
      <c r="A1898" s="52" t="s">
        <v>3827</v>
      </c>
      <c r="B1898" s="52"/>
      <c r="C1898" s="53" t="s">
        <v>3828</v>
      </c>
      <c r="D1898" s="54" t="s">
        <v>21</v>
      </c>
      <c r="E1898" s="55">
        <v>148156.48000000001</v>
      </c>
      <c r="F1898" s="55">
        <v>1599.04</v>
      </c>
      <c r="G1898" s="55">
        <v>149755.51999999999</v>
      </c>
      <c r="H1898" s="33">
        <v>9</v>
      </c>
    </row>
    <row r="1899" spans="1:8" s="33" customFormat="1" ht="25.5" x14ac:dyDescent="0.2">
      <c r="A1899" s="52" t="s">
        <v>3829</v>
      </c>
      <c r="B1899" s="52"/>
      <c r="C1899" s="53" t="s">
        <v>3830</v>
      </c>
      <c r="D1899" s="54" t="s">
        <v>21</v>
      </c>
      <c r="E1899" s="55">
        <v>388220.63</v>
      </c>
      <c r="F1899" s="55">
        <v>1769.75</v>
      </c>
      <c r="G1899" s="55">
        <v>389990.38</v>
      </c>
      <c r="H1899" s="33">
        <v>9</v>
      </c>
    </row>
    <row r="1900" spans="1:8" s="33" customFormat="1" ht="25.5" x14ac:dyDescent="0.2">
      <c r="A1900" s="52" t="s">
        <v>3831</v>
      </c>
      <c r="B1900" s="52"/>
      <c r="C1900" s="53" t="s">
        <v>3832</v>
      </c>
      <c r="D1900" s="54" t="s">
        <v>21</v>
      </c>
      <c r="E1900" s="55">
        <v>149967.45000000001</v>
      </c>
      <c r="F1900" s="55">
        <v>1599.04</v>
      </c>
      <c r="G1900" s="55">
        <v>151566.49</v>
      </c>
      <c r="H1900" s="33">
        <v>9</v>
      </c>
    </row>
    <row r="1901" spans="1:8" s="33" customFormat="1" ht="25.5" x14ac:dyDescent="0.2">
      <c r="A1901" s="52" t="s">
        <v>3833</v>
      </c>
      <c r="B1901" s="52"/>
      <c r="C1901" s="53" t="s">
        <v>3834</v>
      </c>
      <c r="D1901" s="54" t="s">
        <v>21</v>
      </c>
      <c r="E1901" s="55">
        <v>390418.97</v>
      </c>
      <c r="F1901" s="55">
        <v>1753.64</v>
      </c>
      <c r="G1901" s="55">
        <v>392172.61</v>
      </c>
      <c r="H1901" s="33">
        <v>9</v>
      </c>
    </row>
    <row r="1902" spans="1:8" s="33" customFormat="1" ht="25.5" x14ac:dyDescent="0.2">
      <c r="A1902" s="52" t="s">
        <v>3835</v>
      </c>
      <c r="B1902" s="52"/>
      <c r="C1902" s="53" t="s">
        <v>3836</v>
      </c>
      <c r="D1902" s="54" t="s">
        <v>21</v>
      </c>
      <c r="E1902" s="55">
        <v>299049</v>
      </c>
      <c r="F1902" s="55">
        <v>1769.75</v>
      </c>
      <c r="G1902" s="55">
        <v>300818.75</v>
      </c>
      <c r="H1902" s="33">
        <v>9</v>
      </c>
    </row>
    <row r="1903" spans="1:8" s="33" customFormat="1" x14ac:dyDescent="0.2">
      <c r="A1903" s="52" t="s">
        <v>3837</v>
      </c>
      <c r="B1903" s="52"/>
      <c r="C1903" s="53" t="s">
        <v>3838</v>
      </c>
      <c r="D1903" s="54"/>
      <c r="E1903" s="55"/>
      <c r="F1903" s="55"/>
      <c r="G1903" s="55"/>
      <c r="H1903" s="33">
        <v>5</v>
      </c>
    </row>
    <row r="1904" spans="1:8" s="33" customFormat="1" ht="25.5" x14ac:dyDescent="0.2">
      <c r="A1904" s="52" t="s">
        <v>3839</v>
      </c>
      <c r="B1904" s="52"/>
      <c r="C1904" s="53" t="s">
        <v>3840</v>
      </c>
      <c r="D1904" s="54" t="s">
        <v>21</v>
      </c>
      <c r="E1904" s="55">
        <v>35268.620000000003</v>
      </c>
      <c r="F1904" s="55">
        <v>853.55</v>
      </c>
      <c r="G1904" s="55">
        <v>36122.17</v>
      </c>
      <c r="H1904" s="33">
        <v>9</v>
      </c>
    </row>
    <row r="1905" spans="1:8" s="33" customFormat="1" ht="25.5" x14ac:dyDescent="0.2">
      <c r="A1905" s="52" t="s">
        <v>3841</v>
      </c>
      <c r="B1905" s="52"/>
      <c r="C1905" s="53" t="s">
        <v>3842</v>
      </c>
      <c r="D1905" s="54" t="s">
        <v>21</v>
      </c>
      <c r="E1905" s="55">
        <v>25402.07</v>
      </c>
      <c r="F1905" s="55">
        <v>853.55</v>
      </c>
      <c r="G1905" s="55">
        <v>26255.62</v>
      </c>
      <c r="H1905" s="33">
        <v>9</v>
      </c>
    </row>
    <row r="1906" spans="1:8" s="33" customFormat="1" ht="25.5" x14ac:dyDescent="0.2">
      <c r="A1906" s="52" t="s">
        <v>3843</v>
      </c>
      <c r="B1906" s="52"/>
      <c r="C1906" s="53" t="s">
        <v>3844</v>
      </c>
      <c r="D1906" s="54" t="s">
        <v>21</v>
      </c>
      <c r="E1906" s="55">
        <v>66131.64</v>
      </c>
      <c r="F1906" s="55">
        <v>1365.68</v>
      </c>
      <c r="G1906" s="55">
        <v>67497.320000000007</v>
      </c>
      <c r="H1906" s="33">
        <v>9</v>
      </c>
    </row>
    <row r="1907" spans="1:8" s="33" customFormat="1" ht="25.5" x14ac:dyDescent="0.2">
      <c r="A1907" s="52" t="s">
        <v>3845</v>
      </c>
      <c r="B1907" s="52"/>
      <c r="C1907" s="53" t="s">
        <v>3846</v>
      </c>
      <c r="D1907" s="54" t="s">
        <v>21</v>
      </c>
      <c r="E1907" s="55">
        <v>129328.09</v>
      </c>
      <c r="F1907" s="55">
        <v>1365.68</v>
      </c>
      <c r="G1907" s="55">
        <v>130693.77</v>
      </c>
      <c r="H1907" s="33">
        <v>9</v>
      </c>
    </row>
    <row r="1908" spans="1:8" s="33" customFormat="1" ht="25.5" x14ac:dyDescent="0.2">
      <c r="A1908" s="52" t="s">
        <v>3847</v>
      </c>
      <c r="B1908" s="52"/>
      <c r="C1908" s="53" t="s">
        <v>3848</v>
      </c>
      <c r="D1908" s="54" t="s">
        <v>21</v>
      </c>
      <c r="E1908" s="55">
        <v>5601.27</v>
      </c>
      <c r="F1908" s="55">
        <v>341.42</v>
      </c>
      <c r="G1908" s="55">
        <v>5942.69</v>
      </c>
      <c r="H1908" s="33">
        <v>9</v>
      </c>
    </row>
    <row r="1909" spans="1:8" s="33" customFormat="1" ht="25.5" x14ac:dyDescent="0.2">
      <c r="A1909" s="52" t="s">
        <v>3849</v>
      </c>
      <c r="B1909" s="52"/>
      <c r="C1909" s="53" t="s">
        <v>3850</v>
      </c>
      <c r="D1909" s="54" t="s">
        <v>21</v>
      </c>
      <c r="E1909" s="55">
        <v>6180.62</v>
      </c>
      <c r="F1909" s="55">
        <v>341.42</v>
      </c>
      <c r="G1909" s="55">
        <v>6522.04</v>
      </c>
      <c r="H1909" s="33">
        <v>9</v>
      </c>
    </row>
    <row r="1910" spans="1:8" s="33" customFormat="1" ht="25.5" x14ac:dyDescent="0.2">
      <c r="A1910" s="52" t="s">
        <v>3851</v>
      </c>
      <c r="B1910" s="52"/>
      <c r="C1910" s="53" t="s">
        <v>3852</v>
      </c>
      <c r="D1910" s="54" t="s">
        <v>21</v>
      </c>
      <c r="E1910" s="55">
        <v>21273.41</v>
      </c>
      <c r="F1910" s="55">
        <v>853.55</v>
      </c>
      <c r="G1910" s="55">
        <v>22126.959999999999</v>
      </c>
      <c r="H1910" s="33">
        <v>9</v>
      </c>
    </row>
    <row r="1911" spans="1:8" s="33" customFormat="1" ht="25.5" x14ac:dyDescent="0.2">
      <c r="A1911" s="52" t="s">
        <v>3853</v>
      </c>
      <c r="B1911" s="52"/>
      <c r="C1911" s="53" t="s">
        <v>3854</v>
      </c>
      <c r="D1911" s="54" t="s">
        <v>21</v>
      </c>
      <c r="E1911" s="55">
        <v>38009.9</v>
      </c>
      <c r="F1911" s="55">
        <v>853.55</v>
      </c>
      <c r="G1911" s="55">
        <v>38863.449999999997</v>
      </c>
      <c r="H1911" s="33">
        <v>9</v>
      </c>
    </row>
    <row r="1912" spans="1:8" s="33" customFormat="1" ht="25.5" x14ac:dyDescent="0.2">
      <c r="A1912" s="52" t="s">
        <v>3855</v>
      </c>
      <c r="B1912" s="52"/>
      <c r="C1912" s="53" t="s">
        <v>3856</v>
      </c>
      <c r="D1912" s="54" t="s">
        <v>21</v>
      </c>
      <c r="E1912" s="55">
        <v>19060.97</v>
      </c>
      <c r="F1912" s="55">
        <v>853.55</v>
      </c>
      <c r="G1912" s="55">
        <v>19914.52</v>
      </c>
      <c r="H1912" s="33">
        <v>9</v>
      </c>
    </row>
    <row r="1913" spans="1:8" s="33" customFormat="1" ht="25.5" x14ac:dyDescent="0.2">
      <c r="A1913" s="52" t="s">
        <v>3857</v>
      </c>
      <c r="B1913" s="52"/>
      <c r="C1913" s="53" t="s">
        <v>3858</v>
      </c>
      <c r="D1913" s="54" t="s">
        <v>21</v>
      </c>
      <c r="E1913" s="55">
        <v>91443.93</v>
      </c>
      <c r="F1913" s="55">
        <v>1365.68</v>
      </c>
      <c r="G1913" s="55">
        <v>92809.61</v>
      </c>
      <c r="H1913" s="33">
        <v>9</v>
      </c>
    </row>
    <row r="1914" spans="1:8" s="33" customFormat="1" ht="25.5" x14ac:dyDescent="0.2">
      <c r="A1914" s="52" t="s">
        <v>3859</v>
      </c>
      <c r="B1914" s="52"/>
      <c r="C1914" s="53" t="s">
        <v>3860</v>
      </c>
      <c r="D1914" s="54" t="s">
        <v>21</v>
      </c>
      <c r="E1914" s="55">
        <v>17000.87</v>
      </c>
      <c r="F1914" s="55">
        <v>341.42</v>
      </c>
      <c r="G1914" s="55">
        <v>17342.29</v>
      </c>
      <c r="H1914" s="33">
        <v>9</v>
      </c>
    </row>
    <row r="1915" spans="1:8" s="33" customFormat="1" ht="25.5" x14ac:dyDescent="0.2">
      <c r="A1915" s="52" t="s">
        <v>3861</v>
      </c>
      <c r="B1915" s="52"/>
      <c r="C1915" s="53" t="s">
        <v>3862</v>
      </c>
      <c r="D1915" s="54" t="s">
        <v>21</v>
      </c>
      <c r="E1915" s="55">
        <v>60484.9</v>
      </c>
      <c r="F1915" s="55">
        <v>1365.68</v>
      </c>
      <c r="G1915" s="55">
        <v>61850.58</v>
      </c>
      <c r="H1915" s="33">
        <v>9</v>
      </c>
    </row>
    <row r="1916" spans="1:8" s="33" customFormat="1" ht="25.5" x14ac:dyDescent="0.2">
      <c r="A1916" s="52" t="s">
        <v>3863</v>
      </c>
      <c r="B1916" s="52"/>
      <c r="C1916" s="53" t="s">
        <v>3864</v>
      </c>
      <c r="D1916" s="54" t="s">
        <v>21</v>
      </c>
      <c r="E1916" s="55">
        <v>85444.99</v>
      </c>
      <c r="F1916" s="55">
        <v>1365.68</v>
      </c>
      <c r="G1916" s="55">
        <v>86810.67</v>
      </c>
      <c r="H1916" s="33">
        <v>9</v>
      </c>
    </row>
    <row r="1917" spans="1:8" s="33" customFormat="1" ht="25.5" x14ac:dyDescent="0.2">
      <c r="A1917" s="52" t="s">
        <v>3865</v>
      </c>
      <c r="B1917" s="52"/>
      <c r="C1917" s="53" t="s">
        <v>3866</v>
      </c>
      <c r="D1917" s="54" t="s">
        <v>21</v>
      </c>
      <c r="E1917" s="55">
        <v>107849.77</v>
      </c>
      <c r="F1917" s="55">
        <v>1365.68</v>
      </c>
      <c r="G1917" s="55">
        <v>109215.45</v>
      </c>
      <c r="H1917" s="33">
        <v>9</v>
      </c>
    </row>
    <row r="1918" spans="1:8" s="33" customFormat="1" ht="25.5" x14ac:dyDescent="0.2">
      <c r="A1918" s="52" t="s">
        <v>3867</v>
      </c>
      <c r="B1918" s="52"/>
      <c r="C1918" s="53" t="s">
        <v>3868</v>
      </c>
      <c r="D1918" s="54" t="s">
        <v>21</v>
      </c>
      <c r="E1918" s="55">
        <v>66917.23</v>
      </c>
      <c r="F1918" s="55">
        <v>853.55</v>
      </c>
      <c r="G1918" s="55">
        <v>67770.78</v>
      </c>
      <c r="H1918" s="33">
        <v>9</v>
      </c>
    </row>
    <row r="1919" spans="1:8" s="33" customFormat="1" ht="25.5" x14ac:dyDescent="0.2">
      <c r="A1919" s="52" t="s">
        <v>3869</v>
      </c>
      <c r="B1919" s="52"/>
      <c r="C1919" s="53" t="s">
        <v>3870</v>
      </c>
      <c r="D1919" s="54" t="s">
        <v>21</v>
      </c>
      <c r="E1919" s="55">
        <v>29842.5</v>
      </c>
      <c r="F1919" s="55">
        <v>853.55</v>
      </c>
      <c r="G1919" s="55">
        <v>30696.05</v>
      </c>
      <c r="H1919" s="33">
        <v>9</v>
      </c>
    </row>
    <row r="1920" spans="1:8" s="33" customFormat="1" ht="25.5" x14ac:dyDescent="0.2">
      <c r="A1920" s="52" t="s">
        <v>3871</v>
      </c>
      <c r="B1920" s="52"/>
      <c r="C1920" s="53" t="s">
        <v>3872</v>
      </c>
      <c r="D1920" s="54" t="s">
        <v>21</v>
      </c>
      <c r="E1920" s="55">
        <v>151471.57999999999</v>
      </c>
      <c r="F1920" s="55">
        <v>1365.68</v>
      </c>
      <c r="G1920" s="55">
        <v>152837.26</v>
      </c>
      <c r="H1920" s="33">
        <v>9</v>
      </c>
    </row>
    <row r="1921" spans="1:8" s="33" customFormat="1" ht="25.5" x14ac:dyDescent="0.2">
      <c r="A1921" s="52" t="s">
        <v>3873</v>
      </c>
      <c r="B1921" s="52"/>
      <c r="C1921" s="53" t="s">
        <v>3874</v>
      </c>
      <c r="D1921" s="54" t="s">
        <v>21</v>
      </c>
      <c r="E1921" s="55">
        <v>40008.44</v>
      </c>
      <c r="F1921" s="55">
        <v>853.55</v>
      </c>
      <c r="G1921" s="55">
        <v>40861.99</v>
      </c>
      <c r="H1921" s="33">
        <v>9</v>
      </c>
    </row>
    <row r="1922" spans="1:8" s="33" customFormat="1" ht="25.5" x14ac:dyDescent="0.2">
      <c r="A1922" s="52" t="s">
        <v>3875</v>
      </c>
      <c r="B1922" s="52"/>
      <c r="C1922" s="53" t="s">
        <v>3876</v>
      </c>
      <c r="D1922" s="54" t="s">
        <v>21</v>
      </c>
      <c r="E1922" s="55">
        <v>42911.31</v>
      </c>
      <c r="F1922" s="55">
        <v>853.55</v>
      </c>
      <c r="G1922" s="55">
        <v>43764.86</v>
      </c>
      <c r="H1922" s="33">
        <v>9</v>
      </c>
    </row>
    <row r="1923" spans="1:8" s="33" customFormat="1" x14ac:dyDescent="0.2">
      <c r="A1923" s="52" t="s">
        <v>3877</v>
      </c>
      <c r="B1923" s="52"/>
      <c r="C1923" s="53" t="s">
        <v>3878</v>
      </c>
      <c r="D1923" s="54"/>
      <c r="E1923" s="55"/>
      <c r="F1923" s="55"/>
      <c r="G1923" s="55"/>
      <c r="H1923" s="33">
        <v>5</v>
      </c>
    </row>
    <row r="1924" spans="1:8" s="33" customFormat="1" x14ac:dyDescent="0.2">
      <c r="A1924" s="52" t="s">
        <v>3879</v>
      </c>
      <c r="B1924" s="52"/>
      <c r="C1924" s="53" t="s">
        <v>3880</v>
      </c>
      <c r="D1924" s="54" t="s">
        <v>131</v>
      </c>
      <c r="E1924" s="55">
        <v>75.33</v>
      </c>
      <c r="F1924" s="55">
        <v>16.59</v>
      </c>
      <c r="G1924" s="55">
        <v>91.92</v>
      </c>
      <c r="H1924" s="33">
        <v>9</v>
      </c>
    </row>
    <row r="1925" spans="1:8" s="33" customFormat="1" x14ac:dyDescent="0.2">
      <c r="A1925" s="52" t="s">
        <v>3881</v>
      </c>
      <c r="B1925" s="52"/>
      <c r="C1925" s="53" t="s">
        <v>3882</v>
      </c>
      <c r="D1925" s="54" t="s">
        <v>21</v>
      </c>
      <c r="E1925" s="55">
        <v>47.84</v>
      </c>
      <c r="F1925" s="55">
        <v>8.2899999999999991</v>
      </c>
      <c r="G1925" s="55">
        <v>56.13</v>
      </c>
      <c r="H1925" s="33">
        <v>9</v>
      </c>
    </row>
    <row r="1926" spans="1:8" s="33" customFormat="1" x14ac:dyDescent="0.2">
      <c r="A1926" s="52" t="s">
        <v>3883</v>
      </c>
      <c r="B1926" s="52"/>
      <c r="C1926" s="53" t="s">
        <v>3884</v>
      </c>
      <c r="D1926" s="54" t="s">
        <v>21</v>
      </c>
      <c r="E1926" s="55">
        <v>1438.32</v>
      </c>
      <c r="F1926" s="55">
        <v>54.03</v>
      </c>
      <c r="G1926" s="55">
        <v>1492.35</v>
      </c>
      <c r="H1926" s="33">
        <v>9</v>
      </c>
    </row>
    <row r="1927" spans="1:8" s="33" customFormat="1" x14ac:dyDescent="0.2">
      <c r="A1927" s="52" t="s">
        <v>3885</v>
      </c>
      <c r="B1927" s="52"/>
      <c r="C1927" s="53" t="s">
        <v>3886</v>
      </c>
      <c r="D1927" s="54" t="s">
        <v>21</v>
      </c>
      <c r="E1927" s="55">
        <v>25.48</v>
      </c>
      <c r="F1927" s="55">
        <v>8.2899999999999991</v>
      </c>
      <c r="G1927" s="55">
        <v>33.770000000000003</v>
      </c>
      <c r="H1927" s="33">
        <v>9</v>
      </c>
    </row>
    <row r="1928" spans="1:8" s="33" customFormat="1" x14ac:dyDescent="0.2">
      <c r="A1928" s="52" t="s">
        <v>3887</v>
      </c>
      <c r="B1928" s="52"/>
      <c r="C1928" s="53" t="s">
        <v>3888</v>
      </c>
      <c r="D1928" s="54" t="s">
        <v>21</v>
      </c>
      <c r="E1928" s="55">
        <v>3.57</v>
      </c>
      <c r="F1928" s="55">
        <v>6.22</v>
      </c>
      <c r="G1928" s="55">
        <v>9.7899999999999991</v>
      </c>
      <c r="H1928" s="33">
        <v>9</v>
      </c>
    </row>
    <row r="1929" spans="1:8" s="33" customFormat="1" x14ac:dyDescent="0.2">
      <c r="A1929" s="52" t="s">
        <v>3889</v>
      </c>
      <c r="B1929" s="52"/>
      <c r="C1929" s="53" t="s">
        <v>3890</v>
      </c>
      <c r="D1929" s="54" t="s">
        <v>21</v>
      </c>
      <c r="E1929" s="55">
        <v>19.059999999999999</v>
      </c>
      <c r="F1929" s="55">
        <v>8.2899999999999991</v>
      </c>
      <c r="G1929" s="55">
        <v>27.35</v>
      </c>
      <c r="H1929" s="33">
        <v>9</v>
      </c>
    </row>
    <row r="1930" spans="1:8" s="33" customFormat="1" ht="25.5" x14ac:dyDescent="0.2">
      <c r="A1930" s="52" t="s">
        <v>3891</v>
      </c>
      <c r="B1930" s="52"/>
      <c r="C1930" s="53" t="s">
        <v>3892</v>
      </c>
      <c r="D1930" s="54" t="s">
        <v>21</v>
      </c>
      <c r="E1930" s="55">
        <v>604.92999999999995</v>
      </c>
      <c r="F1930" s="55">
        <v>0.84</v>
      </c>
      <c r="G1930" s="55">
        <v>605.77</v>
      </c>
      <c r="H1930" s="33">
        <v>9</v>
      </c>
    </row>
    <row r="1931" spans="1:8" s="33" customFormat="1" x14ac:dyDescent="0.2">
      <c r="A1931" s="52" t="s">
        <v>3893</v>
      </c>
      <c r="B1931" s="52"/>
      <c r="C1931" s="53" t="s">
        <v>3894</v>
      </c>
      <c r="D1931" s="54" t="s">
        <v>21</v>
      </c>
      <c r="E1931" s="55">
        <v>472.09</v>
      </c>
      <c r="F1931" s="55">
        <v>20.74</v>
      </c>
      <c r="G1931" s="55">
        <v>492.83</v>
      </c>
      <c r="H1931" s="33">
        <v>9</v>
      </c>
    </row>
    <row r="1932" spans="1:8" s="33" customFormat="1" x14ac:dyDescent="0.2">
      <c r="A1932" s="52" t="s">
        <v>3895</v>
      </c>
      <c r="B1932" s="52"/>
      <c r="C1932" s="53" t="s">
        <v>3896</v>
      </c>
      <c r="D1932" s="54" t="s">
        <v>21</v>
      </c>
      <c r="E1932" s="55">
        <v>348.24</v>
      </c>
      <c r="F1932" s="55">
        <v>20.74</v>
      </c>
      <c r="G1932" s="55">
        <v>368.98</v>
      </c>
      <c r="H1932" s="33">
        <v>9</v>
      </c>
    </row>
    <row r="1933" spans="1:8" s="33" customFormat="1" x14ac:dyDescent="0.2">
      <c r="A1933" s="52" t="s">
        <v>3897</v>
      </c>
      <c r="B1933" s="52"/>
      <c r="C1933" s="53" t="s">
        <v>3898</v>
      </c>
      <c r="D1933" s="54" t="s">
        <v>21</v>
      </c>
      <c r="E1933" s="55">
        <v>307.83</v>
      </c>
      <c r="F1933" s="55">
        <v>116.68</v>
      </c>
      <c r="G1933" s="55">
        <v>424.51</v>
      </c>
      <c r="H1933" s="33">
        <v>9</v>
      </c>
    </row>
    <row r="1934" spans="1:8" s="33" customFormat="1" x14ac:dyDescent="0.2">
      <c r="A1934" s="52" t="s">
        <v>3899</v>
      </c>
      <c r="B1934" s="52"/>
      <c r="C1934" s="53" t="s">
        <v>3900</v>
      </c>
      <c r="D1934" s="54" t="s">
        <v>3901</v>
      </c>
      <c r="E1934" s="55">
        <v>585.70000000000005</v>
      </c>
      <c r="F1934" s="55">
        <v>0.84</v>
      </c>
      <c r="G1934" s="55">
        <v>586.54</v>
      </c>
      <c r="H1934" s="33">
        <v>9</v>
      </c>
    </row>
    <row r="1935" spans="1:8" s="33" customFormat="1" x14ac:dyDescent="0.2">
      <c r="A1935" s="52" t="s">
        <v>3902</v>
      </c>
      <c r="B1935" s="52"/>
      <c r="C1935" s="53" t="s">
        <v>3903</v>
      </c>
      <c r="D1935" s="54" t="s">
        <v>21</v>
      </c>
      <c r="E1935" s="55">
        <v>24.02</v>
      </c>
      <c r="F1935" s="55">
        <v>41.47</v>
      </c>
      <c r="G1935" s="55">
        <v>65.489999999999995</v>
      </c>
      <c r="H1935" s="33">
        <v>9</v>
      </c>
    </row>
    <row r="1936" spans="1:8" s="33" customFormat="1" x14ac:dyDescent="0.2">
      <c r="A1936" s="52" t="s">
        <v>3904</v>
      </c>
      <c r="B1936" s="52"/>
      <c r="C1936" s="53" t="s">
        <v>3905</v>
      </c>
      <c r="D1936" s="54" t="s">
        <v>3901</v>
      </c>
      <c r="E1936" s="55">
        <v>465.31</v>
      </c>
      <c r="F1936" s="55">
        <v>0.84</v>
      </c>
      <c r="G1936" s="55">
        <v>466.15</v>
      </c>
      <c r="H1936" s="33">
        <v>9</v>
      </c>
    </row>
    <row r="1937" spans="1:8" s="33" customFormat="1" x14ac:dyDescent="0.2">
      <c r="A1937" s="52" t="s">
        <v>3906</v>
      </c>
      <c r="B1937" s="52"/>
      <c r="C1937" s="53" t="s">
        <v>3907</v>
      </c>
      <c r="D1937" s="54" t="s">
        <v>21</v>
      </c>
      <c r="E1937" s="55"/>
      <c r="F1937" s="55">
        <v>233.36</v>
      </c>
      <c r="G1937" s="55">
        <v>233.36</v>
      </c>
      <c r="H1937" s="33">
        <v>9</v>
      </c>
    </row>
    <row r="1938" spans="1:8" s="33" customFormat="1" x14ac:dyDescent="0.2">
      <c r="A1938" s="52" t="s">
        <v>3908</v>
      </c>
      <c r="B1938" s="52"/>
      <c r="C1938" s="53" t="s">
        <v>3909</v>
      </c>
      <c r="D1938" s="54" t="s">
        <v>859</v>
      </c>
      <c r="E1938" s="55">
        <v>18.899999999999999</v>
      </c>
      <c r="F1938" s="55">
        <v>0.67</v>
      </c>
      <c r="G1938" s="55">
        <v>19.57</v>
      </c>
      <c r="H1938" s="33">
        <v>9</v>
      </c>
    </row>
    <row r="1939" spans="1:8" s="33" customFormat="1" x14ac:dyDescent="0.2">
      <c r="A1939" s="52" t="s">
        <v>3910</v>
      </c>
      <c r="B1939" s="52"/>
      <c r="C1939" s="53" t="s">
        <v>3911</v>
      </c>
      <c r="D1939" s="54" t="s">
        <v>859</v>
      </c>
      <c r="E1939" s="55">
        <v>18.899999999999999</v>
      </c>
      <c r="F1939" s="55">
        <v>1.01</v>
      </c>
      <c r="G1939" s="55">
        <v>19.91</v>
      </c>
      <c r="H1939" s="33">
        <v>9</v>
      </c>
    </row>
    <row r="1940" spans="1:8" s="33" customFormat="1" ht="25.5" x14ac:dyDescent="0.2">
      <c r="A1940" s="52" t="s">
        <v>3912</v>
      </c>
      <c r="B1940" s="52"/>
      <c r="C1940" s="53" t="s">
        <v>3913</v>
      </c>
      <c r="D1940" s="54" t="s">
        <v>73</v>
      </c>
      <c r="E1940" s="55">
        <v>693</v>
      </c>
      <c r="F1940" s="55">
        <v>8.44</v>
      </c>
      <c r="G1940" s="55">
        <v>701.44</v>
      </c>
      <c r="H1940" s="33">
        <v>9</v>
      </c>
    </row>
    <row r="1941" spans="1:8" s="33" customFormat="1" ht="25.5" x14ac:dyDescent="0.2">
      <c r="A1941" s="52" t="s">
        <v>3914</v>
      </c>
      <c r="B1941" s="52"/>
      <c r="C1941" s="53" t="s">
        <v>3915</v>
      </c>
      <c r="D1941" s="54" t="s">
        <v>73</v>
      </c>
      <c r="E1941" s="55">
        <v>864</v>
      </c>
      <c r="F1941" s="55">
        <v>8.44</v>
      </c>
      <c r="G1941" s="55">
        <v>872.44</v>
      </c>
      <c r="H1941" s="33">
        <v>9</v>
      </c>
    </row>
    <row r="1942" spans="1:8" s="33" customFormat="1" x14ac:dyDescent="0.2">
      <c r="A1942" s="52" t="s">
        <v>3916</v>
      </c>
      <c r="B1942" s="52"/>
      <c r="C1942" s="53" t="s">
        <v>3917</v>
      </c>
      <c r="D1942" s="54" t="s">
        <v>3901</v>
      </c>
      <c r="E1942" s="55">
        <v>37.270000000000003</v>
      </c>
      <c r="F1942" s="55">
        <v>0.84</v>
      </c>
      <c r="G1942" s="55">
        <v>38.11</v>
      </c>
      <c r="H1942" s="33">
        <v>9</v>
      </c>
    </row>
    <row r="1943" spans="1:8" s="33" customFormat="1" x14ac:dyDescent="0.2">
      <c r="A1943" s="52" t="s">
        <v>3918</v>
      </c>
      <c r="B1943" s="52"/>
      <c r="C1943" s="53" t="s">
        <v>3919</v>
      </c>
      <c r="D1943" s="54" t="s">
        <v>21</v>
      </c>
      <c r="E1943" s="55">
        <v>18.52</v>
      </c>
      <c r="F1943" s="55">
        <v>58.34</v>
      </c>
      <c r="G1943" s="55">
        <v>76.86</v>
      </c>
      <c r="H1943" s="33">
        <v>9</v>
      </c>
    </row>
    <row r="1944" spans="1:8" s="33" customFormat="1" x14ac:dyDescent="0.2">
      <c r="A1944" s="52" t="s">
        <v>3920</v>
      </c>
      <c r="B1944" s="52"/>
      <c r="C1944" s="53" t="s">
        <v>3921</v>
      </c>
      <c r="D1944" s="54" t="s">
        <v>21</v>
      </c>
      <c r="E1944" s="55">
        <v>73.09</v>
      </c>
      <c r="F1944" s="55">
        <v>0.84</v>
      </c>
      <c r="G1944" s="55">
        <v>73.930000000000007</v>
      </c>
      <c r="H1944" s="33">
        <v>9</v>
      </c>
    </row>
    <row r="1945" spans="1:8" s="33" customFormat="1" x14ac:dyDescent="0.2">
      <c r="A1945" s="52" t="s">
        <v>3922</v>
      </c>
      <c r="B1945" s="52"/>
      <c r="C1945" s="53" t="s">
        <v>3923</v>
      </c>
      <c r="D1945" s="54" t="s">
        <v>21</v>
      </c>
      <c r="E1945" s="55">
        <v>208.48</v>
      </c>
      <c r="F1945" s="55">
        <v>116.68</v>
      </c>
      <c r="G1945" s="55">
        <v>325.16000000000003</v>
      </c>
      <c r="H1945" s="33">
        <v>9</v>
      </c>
    </row>
    <row r="1946" spans="1:8" s="33" customFormat="1" x14ac:dyDescent="0.2">
      <c r="A1946" s="52" t="s">
        <v>3924</v>
      </c>
      <c r="B1946" s="52"/>
      <c r="C1946" s="53" t="s">
        <v>3925</v>
      </c>
      <c r="D1946" s="54" t="s">
        <v>21</v>
      </c>
      <c r="E1946" s="55">
        <v>318.12</v>
      </c>
      <c r="F1946" s="55">
        <v>0.84</v>
      </c>
      <c r="G1946" s="55">
        <v>318.95999999999998</v>
      </c>
      <c r="H1946" s="33">
        <v>9</v>
      </c>
    </row>
    <row r="1947" spans="1:8" s="33" customFormat="1" ht="25.5" x14ac:dyDescent="0.2">
      <c r="A1947" s="52" t="s">
        <v>3926</v>
      </c>
      <c r="B1947" s="52"/>
      <c r="C1947" s="53" t="s">
        <v>3927</v>
      </c>
      <c r="D1947" s="54" t="s">
        <v>21</v>
      </c>
      <c r="E1947" s="55">
        <v>503.45</v>
      </c>
      <c r="F1947" s="55">
        <v>116.68</v>
      </c>
      <c r="G1947" s="55">
        <v>620.13</v>
      </c>
      <c r="H1947" s="33">
        <v>9</v>
      </c>
    </row>
    <row r="1948" spans="1:8" s="33" customFormat="1" x14ac:dyDescent="0.2">
      <c r="A1948" s="52" t="s">
        <v>3928</v>
      </c>
      <c r="B1948" s="52"/>
      <c r="C1948" s="53" t="s">
        <v>3929</v>
      </c>
      <c r="D1948" s="54" t="s">
        <v>21</v>
      </c>
      <c r="E1948" s="55">
        <v>2517.5</v>
      </c>
      <c r="F1948" s="55">
        <v>41.47</v>
      </c>
      <c r="G1948" s="55">
        <v>2558.9699999999998</v>
      </c>
      <c r="H1948" s="33">
        <v>9</v>
      </c>
    </row>
    <row r="1949" spans="1:8" s="33" customFormat="1" x14ac:dyDescent="0.2">
      <c r="A1949" s="52" t="s">
        <v>3930</v>
      </c>
      <c r="B1949" s="52"/>
      <c r="C1949" s="53" t="s">
        <v>3931</v>
      </c>
      <c r="D1949" s="54" t="s">
        <v>21</v>
      </c>
      <c r="E1949" s="55">
        <v>3794.08</v>
      </c>
      <c r="F1949" s="55">
        <v>41.47</v>
      </c>
      <c r="G1949" s="55">
        <v>3835.55</v>
      </c>
      <c r="H1949" s="33">
        <v>9</v>
      </c>
    </row>
    <row r="1950" spans="1:8" s="33" customFormat="1" x14ac:dyDescent="0.2">
      <c r="A1950" s="52" t="s">
        <v>3932</v>
      </c>
      <c r="B1950" s="52"/>
      <c r="C1950" s="53" t="s">
        <v>3933</v>
      </c>
      <c r="D1950" s="54" t="s">
        <v>21</v>
      </c>
      <c r="E1950" s="55">
        <v>4901.79</v>
      </c>
      <c r="F1950" s="55">
        <v>41.47</v>
      </c>
      <c r="G1950" s="55">
        <v>4943.26</v>
      </c>
      <c r="H1950" s="33">
        <v>9</v>
      </c>
    </row>
    <row r="1951" spans="1:8" s="33" customFormat="1" x14ac:dyDescent="0.2">
      <c r="A1951" s="52" t="s">
        <v>3934</v>
      </c>
      <c r="B1951" s="52"/>
      <c r="C1951" s="53" t="s">
        <v>3935</v>
      </c>
      <c r="D1951" s="54"/>
      <c r="E1951" s="55"/>
      <c r="F1951" s="55"/>
      <c r="G1951" s="55"/>
      <c r="H1951" s="33">
        <v>2</v>
      </c>
    </row>
    <row r="1952" spans="1:8" s="33" customFormat="1" x14ac:dyDescent="0.2">
      <c r="A1952" s="52" t="s">
        <v>3936</v>
      </c>
      <c r="B1952" s="52"/>
      <c r="C1952" s="53" t="s">
        <v>3937</v>
      </c>
      <c r="D1952" s="54"/>
      <c r="E1952" s="55"/>
      <c r="F1952" s="55"/>
      <c r="G1952" s="55"/>
      <c r="H1952" s="33">
        <v>5</v>
      </c>
    </row>
    <row r="1953" spans="1:8" s="33" customFormat="1" x14ac:dyDescent="0.2">
      <c r="A1953" s="52" t="s">
        <v>3938</v>
      </c>
      <c r="B1953" s="52"/>
      <c r="C1953" s="53" t="s">
        <v>3939</v>
      </c>
      <c r="D1953" s="54" t="s">
        <v>21</v>
      </c>
      <c r="E1953" s="55">
        <v>39.590000000000003</v>
      </c>
      <c r="F1953" s="55">
        <v>71.39</v>
      </c>
      <c r="G1953" s="55">
        <v>110.98</v>
      </c>
      <c r="H1953" s="33">
        <v>9</v>
      </c>
    </row>
    <row r="1954" spans="1:8" s="33" customFormat="1" x14ac:dyDescent="0.2">
      <c r="A1954" s="52" t="s">
        <v>3940</v>
      </c>
      <c r="B1954" s="52"/>
      <c r="C1954" s="53" t="s">
        <v>3941</v>
      </c>
      <c r="D1954" s="54" t="s">
        <v>21</v>
      </c>
      <c r="E1954" s="55">
        <v>81.13</v>
      </c>
      <c r="F1954" s="55">
        <v>99.61</v>
      </c>
      <c r="G1954" s="55">
        <v>180.74</v>
      </c>
      <c r="H1954" s="33">
        <v>9</v>
      </c>
    </row>
    <row r="1955" spans="1:8" s="33" customFormat="1" x14ac:dyDescent="0.2">
      <c r="A1955" s="52" t="s">
        <v>3942</v>
      </c>
      <c r="B1955" s="52"/>
      <c r="C1955" s="53" t="s">
        <v>3943</v>
      </c>
      <c r="D1955" s="54" t="s">
        <v>21</v>
      </c>
      <c r="E1955" s="55">
        <v>143.86000000000001</v>
      </c>
      <c r="F1955" s="55">
        <v>127.82</v>
      </c>
      <c r="G1955" s="55">
        <v>271.68</v>
      </c>
      <c r="H1955" s="33">
        <v>9</v>
      </c>
    </row>
    <row r="1956" spans="1:8" s="33" customFormat="1" x14ac:dyDescent="0.2">
      <c r="A1956" s="52" t="s">
        <v>3944</v>
      </c>
      <c r="B1956" s="52"/>
      <c r="C1956" s="53" t="s">
        <v>3945</v>
      </c>
      <c r="D1956" s="54" t="s">
        <v>21</v>
      </c>
      <c r="E1956" s="55">
        <v>546.42999999999995</v>
      </c>
      <c r="F1956" s="55">
        <v>158.5</v>
      </c>
      <c r="G1956" s="55">
        <v>704.93</v>
      </c>
      <c r="H1956" s="33">
        <v>9</v>
      </c>
    </row>
    <row r="1957" spans="1:8" s="33" customFormat="1" x14ac:dyDescent="0.2">
      <c r="A1957" s="52" t="s">
        <v>3946</v>
      </c>
      <c r="B1957" s="52"/>
      <c r="C1957" s="53" t="s">
        <v>3947</v>
      </c>
      <c r="D1957" s="54" t="s">
        <v>21</v>
      </c>
      <c r="E1957" s="55">
        <v>1205.92</v>
      </c>
      <c r="F1957" s="55">
        <v>212.47</v>
      </c>
      <c r="G1957" s="55">
        <v>1418.39</v>
      </c>
      <c r="H1957" s="33">
        <v>9</v>
      </c>
    </row>
    <row r="1958" spans="1:8" s="33" customFormat="1" x14ac:dyDescent="0.2">
      <c r="A1958" s="52" t="s">
        <v>3948</v>
      </c>
      <c r="B1958" s="52"/>
      <c r="C1958" s="53" t="s">
        <v>3949</v>
      </c>
      <c r="D1958" s="54"/>
      <c r="E1958" s="55"/>
      <c r="F1958" s="55"/>
      <c r="G1958" s="55"/>
      <c r="H1958" s="33">
        <v>5</v>
      </c>
    </row>
    <row r="1959" spans="1:8" s="33" customFormat="1" x14ac:dyDescent="0.2">
      <c r="A1959" s="52" t="s">
        <v>3950</v>
      </c>
      <c r="B1959" s="52"/>
      <c r="C1959" s="53" t="s">
        <v>3951</v>
      </c>
      <c r="D1959" s="54" t="s">
        <v>21</v>
      </c>
      <c r="E1959" s="55">
        <v>82.8</v>
      </c>
      <c r="F1959" s="55">
        <v>62.21</v>
      </c>
      <c r="G1959" s="55">
        <v>145.01</v>
      </c>
      <c r="H1959" s="33">
        <v>9</v>
      </c>
    </row>
    <row r="1960" spans="1:8" s="33" customFormat="1" x14ac:dyDescent="0.2">
      <c r="A1960" s="52" t="s">
        <v>3952</v>
      </c>
      <c r="B1960" s="52"/>
      <c r="C1960" s="53" t="s">
        <v>3953</v>
      </c>
      <c r="D1960" s="54" t="s">
        <v>21</v>
      </c>
      <c r="E1960" s="55">
        <v>170.61</v>
      </c>
      <c r="F1960" s="55">
        <v>82.94</v>
      </c>
      <c r="G1960" s="55">
        <v>253.55</v>
      </c>
      <c r="H1960" s="33">
        <v>9</v>
      </c>
    </row>
    <row r="1961" spans="1:8" s="33" customFormat="1" x14ac:dyDescent="0.2">
      <c r="A1961" s="52" t="s">
        <v>3954</v>
      </c>
      <c r="B1961" s="52"/>
      <c r="C1961" s="53" t="s">
        <v>3955</v>
      </c>
      <c r="D1961" s="54" t="s">
        <v>21</v>
      </c>
      <c r="E1961" s="55">
        <v>341.84</v>
      </c>
      <c r="F1961" s="55">
        <v>103.68</v>
      </c>
      <c r="G1961" s="55">
        <v>445.52</v>
      </c>
      <c r="H1961" s="33">
        <v>9</v>
      </c>
    </row>
    <row r="1962" spans="1:8" s="33" customFormat="1" x14ac:dyDescent="0.2">
      <c r="A1962" s="52" t="s">
        <v>3956</v>
      </c>
      <c r="B1962" s="52"/>
      <c r="C1962" s="53" t="s">
        <v>3957</v>
      </c>
      <c r="D1962" s="54" t="s">
        <v>21</v>
      </c>
      <c r="E1962" s="55">
        <v>535.74</v>
      </c>
      <c r="F1962" s="55">
        <v>124.41</v>
      </c>
      <c r="G1962" s="55">
        <v>660.15</v>
      </c>
      <c r="H1962" s="33">
        <v>9</v>
      </c>
    </row>
    <row r="1963" spans="1:8" s="33" customFormat="1" x14ac:dyDescent="0.2">
      <c r="A1963" s="52" t="s">
        <v>3958</v>
      </c>
      <c r="B1963" s="52"/>
      <c r="C1963" s="53" t="s">
        <v>3959</v>
      </c>
      <c r="D1963" s="54"/>
      <c r="E1963" s="55"/>
      <c r="F1963" s="55"/>
      <c r="G1963" s="55"/>
      <c r="H1963" s="33">
        <v>5</v>
      </c>
    </row>
    <row r="1964" spans="1:8" s="33" customFormat="1" ht="25.5" x14ac:dyDescent="0.2">
      <c r="A1964" s="52" t="s">
        <v>3960</v>
      </c>
      <c r="B1964" s="52"/>
      <c r="C1964" s="53" t="s">
        <v>3961</v>
      </c>
      <c r="D1964" s="54" t="s">
        <v>21</v>
      </c>
      <c r="E1964" s="55">
        <v>519.29</v>
      </c>
      <c r="F1964" s="55">
        <v>124</v>
      </c>
      <c r="G1964" s="55">
        <v>643.29</v>
      </c>
      <c r="H1964" s="33">
        <v>9</v>
      </c>
    </row>
    <row r="1965" spans="1:8" s="33" customFormat="1" ht="25.5" x14ac:dyDescent="0.2">
      <c r="A1965" s="52" t="s">
        <v>3962</v>
      </c>
      <c r="B1965" s="52"/>
      <c r="C1965" s="53" t="s">
        <v>3963</v>
      </c>
      <c r="D1965" s="54" t="s">
        <v>21</v>
      </c>
      <c r="E1965" s="55">
        <v>510.92</v>
      </c>
      <c r="F1965" s="55">
        <v>124</v>
      </c>
      <c r="G1965" s="55">
        <v>634.91999999999996</v>
      </c>
      <c r="H1965" s="33">
        <v>9</v>
      </c>
    </row>
    <row r="1966" spans="1:8" s="33" customFormat="1" ht="25.5" x14ac:dyDescent="0.2">
      <c r="A1966" s="52" t="s">
        <v>3964</v>
      </c>
      <c r="B1966" s="52"/>
      <c r="C1966" s="53" t="s">
        <v>3965</v>
      </c>
      <c r="D1966" s="54" t="s">
        <v>21</v>
      </c>
      <c r="E1966" s="55">
        <v>722.49</v>
      </c>
      <c r="F1966" s="55">
        <v>155.01</v>
      </c>
      <c r="G1966" s="55">
        <v>877.5</v>
      </c>
      <c r="H1966" s="33">
        <v>9</v>
      </c>
    </row>
    <row r="1967" spans="1:8" s="33" customFormat="1" ht="25.5" x14ac:dyDescent="0.2">
      <c r="A1967" s="52" t="s">
        <v>3966</v>
      </c>
      <c r="B1967" s="52"/>
      <c r="C1967" s="53" t="s">
        <v>3967</v>
      </c>
      <c r="D1967" s="54" t="s">
        <v>21</v>
      </c>
      <c r="E1967" s="55">
        <v>734.94</v>
      </c>
      <c r="F1967" s="55">
        <v>155.01</v>
      </c>
      <c r="G1967" s="55">
        <v>889.95</v>
      </c>
      <c r="H1967" s="33">
        <v>9</v>
      </c>
    </row>
    <row r="1968" spans="1:8" s="33" customFormat="1" ht="25.5" x14ac:dyDescent="0.2">
      <c r="A1968" s="52" t="s">
        <v>3968</v>
      </c>
      <c r="B1968" s="52"/>
      <c r="C1968" s="53" t="s">
        <v>3969</v>
      </c>
      <c r="D1968" s="54" t="s">
        <v>21</v>
      </c>
      <c r="E1968" s="55">
        <v>963.34</v>
      </c>
      <c r="F1968" s="55">
        <v>186</v>
      </c>
      <c r="G1968" s="55">
        <v>1149.3399999999999</v>
      </c>
      <c r="H1968" s="33">
        <v>9</v>
      </c>
    </row>
    <row r="1969" spans="1:8" s="33" customFormat="1" ht="25.5" x14ac:dyDescent="0.2">
      <c r="A1969" s="52" t="s">
        <v>3970</v>
      </c>
      <c r="B1969" s="52"/>
      <c r="C1969" s="53" t="s">
        <v>3971</v>
      </c>
      <c r="D1969" s="54" t="s">
        <v>21</v>
      </c>
      <c r="E1969" s="55">
        <v>1506.52</v>
      </c>
      <c r="F1969" s="55">
        <v>186</v>
      </c>
      <c r="G1969" s="55">
        <v>1692.52</v>
      </c>
      <c r="H1969" s="33">
        <v>9</v>
      </c>
    </row>
    <row r="1970" spans="1:8" s="33" customFormat="1" x14ac:dyDescent="0.2">
      <c r="A1970" s="52" t="s">
        <v>3972</v>
      </c>
      <c r="B1970" s="52"/>
      <c r="C1970" s="53" t="s">
        <v>3973</v>
      </c>
      <c r="D1970" s="54"/>
      <c r="E1970" s="55"/>
      <c r="F1970" s="55"/>
      <c r="G1970" s="55"/>
      <c r="H1970" s="33">
        <v>5</v>
      </c>
    </row>
    <row r="1971" spans="1:8" s="33" customFormat="1" ht="25.5" x14ac:dyDescent="0.2">
      <c r="A1971" s="52" t="s">
        <v>3974</v>
      </c>
      <c r="B1971" s="52"/>
      <c r="C1971" s="53" t="s">
        <v>3975</v>
      </c>
      <c r="D1971" s="54" t="s">
        <v>21</v>
      </c>
      <c r="E1971" s="55">
        <v>624.16</v>
      </c>
      <c r="F1971" s="55">
        <v>93.01</v>
      </c>
      <c r="G1971" s="55">
        <v>717.17</v>
      </c>
      <c r="H1971" s="33">
        <v>9</v>
      </c>
    </row>
    <row r="1972" spans="1:8" s="33" customFormat="1" ht="25.5" x14ac:dyDescent="0.2">
      <c r="A1972" s="52" t="s">
        <v>3976</v>
      </c>
      <c r="B1972" s="52"/>
      <c r="C1972" s="53" t="s">
        <v>3977</v>
      </c>
      <c r="D1972" s="54" t="s">
        <v>21</v>
      </c>
      <c r="E1972" s="55">
        <v>746.31</v>
      </c>
      <c r="F1972" s="55">
        <v>93.01</v>
      </c>
      <c r="G1972" s="55">
        <v>839.32</v>
      </c>
      <c r="H1972" s="33">
        <v>9</v>
      </c>
    </row>
    <row r="1973" spans="1:8" s="33" customFormat="1" ht="25.5" x14ac:dyDescent="0.2">
      <c r="A1973" s="52" t="s">
        <v>3978</v>
      </c>
      <c r="B1973" s="52"/>
      <c r="C1973" s="53" t="s">
        <v>3979</v>
      </c>
      <c r="D1973" s="54" t="s">
        <v>21</v>
      </c>
      <c r="E1973" s="55">
        <v>850.81</v>
      </c>
      <c r="F1973" s="55">
        <v>124</v>
      </c>
      <c r="G1973" s="55">
        <v>974.81</v>
      </c>
      <c r="H1973" s="33">
        <v>9</v>
      </c>
    </row>
    <row r="1974" spans="1:8" s="33" customFormat="1" ht="25.5" x14ac:dyDescent="0.2">
      <c r="A1974" s="52" t="s">
        <v>3980</v>
      </c>
      <c r="B1974" s="52"/>
      <c r="C1974" s="53" t="s">
        <v>3981</v>
      </c>
      <c r="D1974" s="54" t="s">
        <v>21</v>
      </c>
      <c r="E1974" s="55">
        <v>945.17</v>
      </c>
      <c r="F1974" s="55">
        <v>124</v>
      </c>
      <c r="G1974" s="55">
        <v>1069.17</v>
      </c>
      <c r="H1974" s="33">
        <v>9</v>
      </c>
    </row>
    <row r="1975" spans="1:8" s="33" customFormat="1" ht="25.5" x14ac:dyDescent="0.2">
      <c r="A1975" s="52" t="s">
        <v>3982</v>
      </c>
      <c r="B1975" s="52"/>
      <c r="C1975" s="53" t="s">
        <v>3983</v>
      </c>
      <c r="D1975" s="54" t="s">
        <v>21</v>
      </c>
      <c r="E1975" s="55">
        <v>1285.04</v>
      </c>
      <c r="F1975" s="55">
        <v>155.01</v>
      </c>
      <c r="G1975" s="55">
        <v>1440.05</v>
      </c>
      <c r="H1975" s="33">
        <v>9</v>
      </c>
    </row>
    <row r="1976" spans="1:8" s="33" customFormat="1" ht="25.5" x14ac:dyDescent="0.2">
      <c r="A1976" s="52" t="s">
        <v>3984</v>
      </c>
      <c r="B1976" s="52"/>
      <c r="C1976" s="53" t="s">
        <v>3985</v>
      </c>
      <c r="D1976" s="54" t="s">
        <v>21</v>
      </c>
      <c r="E1976" s="55">
        <v>2033.79</v>
      </c>
      <c r="F1976" s="55">
        <v>155.01</v>
      </c>
      <c r="G1976" s="55">
        <v>2188.8000000000002</v>
      </c>
      <c r="H1976" s="33">
        <v>9</v>
      </c>
    </row>
    <row r="1977" spans="1:8" s="33" customFormat="1" x14ac:dyDescent="0.2">
      <c r="A1977" s="52" t="s">
        <v>3986</v>
      </c>
      <c r="B1977" s="52"/>
      <c r="C1977" s="53" t="s">
        <v>3987</v>
      </c>
      <c r="D1977" s="54"/>
      <c r="E1977" s="55"/>
      <c r="F1977" s="55"/>
      <c r="G1977" s="55"/>
      <c r="H1977" s="33">
        <v>5</v>
      </c>
    </row>
    <row r="1978" spans="1:8" s="33" customFormat="1" ht="25.5" x14ac:dyDescent="0.2">
      <c r="A1978" s="52" t="s">
        <v>3988</v>
      </c>
      <c r="B1978" s="52"/>
      <c r="C1978" s="53" t="s">
        <v>3989</v>
      </c>
      <c r="D1978" s="54" t="s">
        <v>73</v>
      </c>
      <c r="E1978" s="55">
        <v>4149.16</v>
      </c>
      <c r="F1978" s="55">
        <v>109.96</v>
      </c>
      <c r="G1978" s="55">
        <v>4259.12</v>
      </c>
      <c r="H1978" s="33">
        <v>9</v>
      </c>
    </row>
    <row r="1979" spans="1:8" s="33" customFormat="1" x14ac:dyDescent="0.2">
      <c r="A1979" s="52" t="s">
        <v>3990</v>
      </c>
      <c r="B1979" s="52"/>
      <c r="C1979" s="53" t="s">
        <v>3991</v>
      </c>
      <c r="D1979" s="54"/>
      <c r="E1979" s="55"/>
      <c r="F1979" s="55"/>
      <c r="G1979" s="55"/>
      <c r="H1979" s="33">
        <v>5</v>
      </c>
    </row>
    <row r="1980" spans="1:8" s="33" customFormat="1" x14ac:dyDescent="0.2">
      <c r="A1980" s="52" t="s">
        <v>3992</v>
      </c>
      <c r="B1980" s="52"/>
      <c r="C1980" s="53" t="s">
        <v>3993</v>
      </c>
      <c r="D1980" s="54" t="s">
        <v>592</v>
      </c>
      <c r="E1980" s="55">
        <v>102.72</v>
      </c>
      <c r="F1980" s="55">
        <v>7.38</v>
      </c>
      <c r="G1980" s="55">
        <v>110.1</v>
      </c>
      <c r="H1980" s="33">
        <v>9</v>
      </c>
    </row>
    <row r="1981" spans="1:8" s="33" customFormat="1" x14ac:dyDescent="0.2">
      <c r="A1981" s="52" t="s">
        <v>3994</v>
      </c>
      <c r="B1981" s="52"/>
      <c r="C1981" s="53" t="s">
        <v>3995</v>
      </c>
      <c r="D1981" s="54"/>
      <c r="E1981" s="55"/>
      <c r="F1981" s="55"/>
      <c r="G1981" s="55"/>
      <c r="H1981" s="33">
        <v>5</v>
      </c>
    </row>
    <row r="1982" spans="1:8" s="33" customFormat="1" x14ac:dyDescent="0.2">
      <c r="A1982" s="52" t="s">
        <v>3996</v>
      </c>
      <c r="B1982" s="52"/>
      <c r="C1982" s="53" t="s">
        <v>3997</v>
      </c>
      <c r="D1982" s="54" t="s">
        <v>21</v>
      </c>
      <c r="E1982" s="55">
        <v>33.229999999999997</v>
      </c>
      <c r="F1982" s="55">
        <v>12.44</v>
      </c>
      <c r="G1982" s="55">
        <v>45.67</v>
      </c>
      <c r="H1982" s="33">
        <v>9</v>
      </c>
    </row>
    <row r="1983" spans="1:8" s="33" customFormat="1" x14ac:dyDescent="0.2">
      <c r="A1983" s="52" t="s">
        <v>3998</v>
      </c>
      <c r="B1983" s="52"/>
      <c r="C1983" s="53" t="s">
        <v>3999</v>
      </c>
      <c r="D1983" s="54" t="s">
        <v>21</v>
      </c>
      <c r="E1983" s="55">
        <v>48.66</v>
      </c>
      <c r="F1983" s="55">
        <v>20.74</v>
      </c>
      <c r="G1983" s="55">
        <v>69.400000000000006</v>
      </c>
      <c r="H1983" s="33">
        <v>9</v>
      </c>
    </row>
    <row r="1984" spans="1:8" s="33" customFormat="1" x14ac:dyDescent="0.2">
      <c r="A1984" s="52" t="s">
        <v>4000</v>
      </c>
      <c r="B1984" s="52"/>
      <c r="C1984" s="53" t="s">
        <v>4001</v>
      </c>
      <c r="D1984" s="54" t="s">
        <v>21</v>
      </c>
      <c r="E1984" s="55">
        <v>56.31</v>
      </c>
      <c r="F1984" s="55">
        <v>41.47</v>
      </c>
      <c r="G1984" s="55">
        <v>97.78</v>
      </c>
      <c r="H1984" s="33">
        <v>9</v>
      </c>
    </row>
    <row r="1985" spans="1:8" s="33" customFormat="1" x14ac:dyDescent="0.2">
      <c r="A1985" s="52" t="s">
        <v>4002</v>
      </c>
      <c r="B1985" s="52"/>
      <c r="C1985" s="53" t="s">
        <v>4003</v>
      </c>
      <c r="D1985" s="54" t="s">
        <v>21</v>
      </c>
      <c r="E1985" s="55">
        <v>170.5</v>
      </c>
      <c r="F1985" s="55">
        <v>41.47</v>
      </c>
      <c r="G1985" s="55">
        <v>211.97</v>
      </c>
      <c r="H1985" s="33">
        <v>9</v>
      </c>
    </row>
    <row r="1986" spans="1:8" s="33" customFormat="1" x14ac:dyDescent="0.2">
      <c r="A1986" s="52" t="s">
        <v>4004</v>
      </c>
      <c r="B1986" s="52"/>
      <c r="C1986" s="53" t="s">
        <v>4005</v>
      </c>
      <c r="D1986" s="54" t="s">
        <v>21</v>
      </c>
      <c r="E1986" s="55">
        <v>253.52</v>
      </c>
      <c r="F1986" s="55">
        <v>41.47</v>
      </c>
      <c r="G1986" s="55">
        <v>294.99</v>
      </c>
      <c r="H1986" s="33">
        <v>9</v>
      </c>
    </row>
    <row r="1987" spans="1:8" s="33" customFormat="1" x14ac:dyDescent="0.2">
      <c r="A1987" s="52" t="s">
        <v>4006</v>
      </c>
      <c r="B1987" s="52"/>
      <c r="C1987" s="53" t="s">
        <v>4007</v>
      </c>
      <c r="D1987" s="54" t="s">
        <v>21</v>
      </c>
      <c r="E1987" s="55">
        <v>792.36</v>
      </c>
      <c r="F1987" s="55">
        <v>49.76</v>
      </c>
      <c r="G1987" s="55">
        <v>842.12</v>
      </c>
      <c r="H1987" s="33">
        <v>9</v>
      </c>
    </row>
    <row r="1988" spans="1:8" s="33" customFormat="1" x14ac:dyDescent="0.2">
      <c r="A1988" s="52" t="s">
        <v>4008</v>
      </c>
      <c r="B1988" s="52"/>
      <c r="C1988" s="53" t="s">
        <v>4009</v>
      </c>
      <c r="D1988" s="54" t="s">
        <v>21</v>
      </c>
      <c r="E1988" s="55">
        <v>316.56</v>
      </c>
      <c r="F1988" s="55">
        <v>49.76</v>
      </c>
      <c r="G1988" s="55">
        <v>366.32</v>
      </c>
      <c r="H1988" s="33">
        <v>9</v>
      </c>
    </row>
    <row r="1989" spans="1:8" s="33" customFormat="1" x14ac:dyDescent="0.2">
      <c r="A1989" s="52" t="s">
        <v>4010</v>
      </c>
      <c r="B1989" s="52"/>
      <c r="C1989" s="53" t="s">
        <v>4011</v>
      </c>
      <c r="D1989" s="54"/>
      <c r="E1989" s="55"/>
      <c r="F1989" s="55"/>
      <c r="G1989" s="55"/>
      <c r="H1989" s="33">
        <v>5</v>
      </c>
    </row>
    <row r="1990" spans="1:8" s="33" customFormat="1" x14ac:dyDescent="0.2">
      <c r="A1990" s="52" t="s">
        <v>4012</v>
      </c>
      <c r="B1990" s="52"/>
      <c r="C1990" s="53" t="s">
        <v>4013</v>
      </c>
      <c r="D1990" s="54" t="s">
        <v>21</v>
      </c>
      <c r="E1990" s="55">
        <v>28.05</v>
      </c>
      <c r="F1990" s="55">
        <v>8.2899999999999991</v>
      </c>
      <c r="G1990" s="55">
        <v>36.340000000000003</v>
      </c>
      <c r="H1990" s="33">
        <v>9</v>
      </c>
    </row>
    <row r="1991" spans="1:8" s="33" customFormat="1" x14ac:dyDescent="0.2">
      <c r="A1991" s="52" t="s">
        <v>4014</v>
      </c>
      <c r="B1991" s="52"/>
      <c r="C1991" s="53" t="s">
        <v>4015</v>
      </c>
      <c r="D1991" s="54" t="s">
        <v>21</v>
      </c>
      <c r="E1991" s="55">
        <v>58.55</v>
      </c>
      <c r="F1991" s="55">
        <v>8.2899999999999991</v>
      </c>
      <c r="G1991" s="55">
        <v>66.84</v>
      </c>
      <c r="H1991" s="33">
        <v>9</v>
      </c>
    </row>
    <row r="1992" spans="1:8" s="33" customFormat="1" x14ac:dyDescent="0.2">
      <c r="A1992" s="52" t="s">
        <v>4016</v>
      </c>
      <c r="B1992" s="52"/>
      <c r="C1992" s="53" t="s">
        <v>4017</v>
      </c>
      <c r="D1992" s="54" t="s">
        <v>21</v>
      </c>
      <c r="E1992" s="55">
        <v>91.1</v>
      </c>
      <c r="F1992" s="55">
        <v>8.2899999999999991</v>
      </c>
      <c r="G1992" s="55">
        <v>99.39</v>
      </c>
      <c r="H1992" s="33">
        <v>9</v>
      </c>
    </row>
    <row r="1993" spans="1:8" s="33" customFormat="1" x14ac:dyDescent="0.2">
      <c r="A1993" s="52" t="s">
        <v>4018</v>
      </c>
      <c r="B1993" s="52"/>
      <c r="C1993" s="53" t="s">
        <v>4019</v>
      </c>
      <c r="D1993" s="54" t="s">
        <v>21</v>
      </c>
      <c r="E1993" s="55">
        <v>129.03</v>
      </c>
      <c r="F1993" s="55">
        <v>8.2899999999999991</v>
      </c>
      <c r="G1993" s="55">
        <v>137.32</v>
      </c>
      <c r="H1993" s="33">
        <v>9</v>
      </c>
    </row>
    <row r="1994" spans="1:8" s="33" customFormat="1" x14ac:dyDescent="0.2">
      <c r="A1994" s="52" t="s">
        <v>4020</v>
      </c>
      <c r="B1994" s="52"/>
      <c r="C1994" s="53" t="s">
        <v>4021</v>
      </c>
      <c r="D1994" s="54" t="s">
        <v>21</v>
      </c>
      <c r="E1994" s="55">
        <v>207.42</v>
      </c>
      <c r="F1994" s="55">
        <v>8.2899999999999991</v>
      </c>
      <c r="G1994" s="55">
        <v>215.71</v>
      </c>
      <c r="H1994" s="33">
        <v>9</v>
      </c>
    </row>
    <row r="1995" spans="1:8" s="33" customFormat="1" x14ac:dyDescent="0.2">
      <c r="A1995" s="52" t="s">
        <v>4022</v>
      </c>
      <c r="B1995" s="52"/>
      <c r="C1995" s="53" t="s">
        <v>4023</v>
      </c>
      <c r="D1995" s="54" t="s">
        <v>21</v>
      </c>
      <c r="E1995" s="55">
        <v>333.49</v>
      </c>
      <c r="F1995" s="55">
        <v>8.2899999999999991</v>
      </c>
      <c r="G1995" s="55">
        <v>341.78</v>
      </c>
      <c r="H1995" s="33">
        <v>9</v>
      </c>
    </row>
    <row r="1996" spans="1:8" s="33" customFormat="1" x14ac:dyDescent="0.2">
      <c r="A1996" s="52" t="s">
        <v>4024</v>
      </c>
      <c r="B1996" s="52"/>
      <c r="C1996" s="53" t="s">
        <v>4025</v>
      </c>
      <c r="D1996" s="54" t="s">
        <v>21</v>
      </c>
      <c r="E1996" s="55">
        <v>9.0299999999999994</v>
      </c>
      <c r="F1996" s="55">
        <v>8.2899999999999991</v>
      </c>
      <c r="G1996" s="55">
        <v>17.32</v>
      </c>
      <c r="H1996" s="33">
        <v>9</v>
      </c>
    </row>
    <row r="1997" spans="1:8" s="33" customFormat="1" x14ac:dyDescent="0.2">
      <c r="A1997" s="52" t="s">
        <v>4026</v>
      </c>
      <c r="B1997" s="52"/>
      <c r="C1997" s="53" t="s">
        <v>4027</v>
      </c>
      <c r="D1997" s="54" t="s">
        <v>21</v>
      </c>
      <c r="E1997" s="55">
        <v>11.97</v>
      </c>
      <c r="F1997" s="55">
        <v>8.2899999999999991</v>
      </c>
      <c r="G1997" s="55">
        <v>20.260000000000002</v>
      </c>
      <c r="H1997" s="33">
        <v>9</v>
      </c>
    </row>
    <row r="1998" spans="1:8" s="33" customFormat="1" x14ac:dyDescent="0.2">
      <c r="A1998" s="52" t="s">
        <v>4028</v>
      </c>
      <c r="B1998" s="52"/>
      <c r="C1998" s="53" t="s">
        <v>4029</v>
      </c>
      <c r="D1998" s="54" t="s">
        <v>21</v>
      </c>
      <c r="E1998" s="55">
        <v>33.380000000000003</v>
      </c>
      <c r="F1998" s="55">
        <v>2.0699999999999998</v>
      </c>
      <c r="G1998" s="55">
        <v>35.450000000000003</v>
      </c>
      <c r="H1998" s="33">
        <v>9</v>
      </c>
    </row>
    <row r="1999" spans="1:8" s="33" customFormat="1" x14ac:dyDescent="0.2">
      <c r="A1999" s="52" t="s">
        <v>4030</v>
      </c>
      <c r="B1999" s="52"/>
      <c r="C1999" s="53" t="s">
        <v>4031</v>
      </c>
      <c r="D1999" s="54"/>
      <c r="E1999" s="55"/>
      <c r="F1999" s="55"/>
      <c r="G1999" s="55"/>
      <c r="H1999" s="33">
        <v>5</v>
      </c>
    </row>
    <row r="2000" spans="1:8" s="33" customFormat="1" ht="25.5" x14ac:dyDescent="0.2">
      <c r="A2000" s="52" t="s">
        <v>4032</v>
      </c>
      <c r="B2000" s="52"/>
      <c r="C2000" s="53" t="s">
        <v>4033</v>
      </c>
      <c r="D2000" s="54" t="s">
        <v>21</v>
      </c>
      <c r="E2000" s="55">
        <v>16017.99</v>
      </c>
      <c r="F2000" s="55">
        <v>260.38</v>
      </c>
      <c r="G2000" s="55">
        <v>16278.37</v>
      </c>
      <c r="H2000" s="33">
        <v>9</v>
      </c>
    </row>
    <row r="2001" spans="1:8" s="33" customFormat="1" ht="25.5" x14ac:dyDescent="0.2">
      <c r="A2001" s="52" t="s">
        <v>4034</v>
      </c>
      <c r="B2001" s="52"/>
      <c r="C2001" s="53" t="s">
        <v>4035</v>
      </c>
      <c r="D2001" s="54" t="s">
        <v>21</v>
      </c>
      <c r="E2001" s="55">
        <v>31998.69</v>
      </c>
      <c r="F2001" s="55">
        <v>233.36</v>
      </c>
      <c r="G2001" s="55">
        <v>32232.05</v>
      </c>
      <c r="H2001" s="33">
        <v>9</v>
      </c>
    </row>
    <row r="2002" spans="1:8" s="33" customFormat="1" ht="25.5" x14ac:dyDescent="0.2">
      <c r="A2002" s="52" t="s">
        <v>4036</v>
      </c>
      <c r="B2002" s="52"/>
      <c r="C2002" s="53" t="s">
        <v>4037</v>
      </c>
      <c r="D2002" s="54" t="s">
        <v>334</v>
      </c>
      <c r="E2002" s="55">
        <v>32559.71</v>
      </c>
      <c r="F2002" s="55">
        <v>343.99</v>
      </c>
      <c r="G2002" s="55">
        <v>32903.699999999997</v>
      </c>
      <c r="H2002" s="33">
        <v>9</v>
      </c>
    </row>
    <row r="2003" spans="1:8" s="33" customFormat="1" ht="25.5" x14ac:dyDescent="0.2">
      <c r="A2003" s="52" t="s">
        <v>4038</v>
      </c>
      <c r="B2003" s="52"/>
      <c r="C2003" s="53" t="s">
        <v>4039</v>
      </c>
      <c r="D2003" s="54" t="s">
        <v>21</v>
      </c>
      <c r="E2003" s="55">
        <v>70983.95</v>
      </c>
      <c r="F2003" s="55">
        <v>41.47</v>
      </c>
      <c r="G2003" s="55">
        <v>71025.42</v>
      </c>
      <c r="H2003" s="33">
        <v>9</v>
      </c>
    </row>
    <row r="2004" spans="1:8" s="33" customFormat="1" ht="25.5" x14ac:dyDescent="0.2">
      <c r="A2004" s="52" t="s">
        <v>4040</v>
      </c>
      <c r="B2004" s="52"/>
      <c r="C2004" s="53" t="s">
        <v>4041</v>
      </c>
      <c r="D2004" s="54" t="s">
        <v>21</v>
      </c>
      <c r="E2004" s="55">
        <v>124911.44</v>
      </c>
      <c r="F2004" s="55">
        <v>41.47</v>
      </c>
      <c r="G2004" s="55">
        <v>124952.91</v>
      </c>
      <c r="H2004" s="33">
        <v>9</v>
      </c>
    </row>
    <row r="2005" spans="1:8" s="33" customFormat="1" ht="25.5" x14ac:dyDescent="0.2">
      <c r="A2005" s="52" t="s">
        <v>4042</v>
      </c>
      <c r="B2005" s="52"/>
      <c r="C2005" s="53" t="s">
        <v>4043</v>
      </c>
      <c r="D2005" s="54" t="s">
        <v>21</v>
      </c>
      <c r="E2005" s="55">
        <v>16.190000000000001</v>
      </c>
      <c r="F2005" s="55">
        <v>12.44</v>
      </c>
      <c r="G2005" s="55">
        <v>28.63</v>
      </c>
      <c r="H2005" s="33">
        <v>9</v>
      </c>
    </row>
    <row r="2006" spans="1:8" s="33" customFormat="1" ht="25.5" x14ac:dyDescent="0.2">
      <c r="A2006" s="52" t="s">
        <v>4044</v>
      </c>
      <c r="B2006" s="52"/>
      <c r="C2006" s="53" t="s">
        <v>4045</v>
      </c>
      <c r="D2006" s="54" t="s">
        <v>21</v>
      </c>
      <c r="E2006" s="55">
        <v>29.68</v>
      </c>
      <c r="F2006" s="55">
        <v>12.44</v>
      </c>
      <c r="G2006" s="55">
        <v>42.12</v>
      </c>
      <c r="H2006" s="33">
        <v>9</v>
      </c>
    </row>
    <row r="2007" spans="1:8" s="33" customFormat="1" ht="25.5" x14ac:dyDescent="0.2">
      <c r="A2007" s="52" t="s">
        <v>4046</v>
      </c>
      <c r="B2007" s="52"/>
      <c r="C2007" s="53" t="s">
        <v>4047</v>
      </c>
      <c r="D2007" s="54" t="s">
        <v>21</v>
      </c>
      <c r="E2007" s="55">
        <v>108.68</v>
      </c>
      <c r="F2007" s="55">
        <v>24.88</v>
      </c>
      <c r="G2007" s="55">
        <v>133.56</v>
      </c>
      <c r="H2007" s="33">
        <v>9</v>
      </c>
    </row>
    <row r="2008" spans="1:8" s="33" customFormat="1" ht="25.5" x14ac:dyDescent="0.2">
      <c r="A2008" s="52" t="s">
        <v>4048</v>
      </c>
      <c r="B2008" s="52"/>
      <c r="C2008" s="53" t="s">
        <v>4049</v>
      </c>
      <c r="D2008" s="54" t="s">
        <v>21</v>
      </c>
      <c r="E2008" s="55">
        <v>150.9</v>
      </c>
      <c r="F2008" s="55">
        <v>24.88</v>
      </c>
      <c r="G2008" s="55">
        <v>175.78</v>
      </c>
      <c r="H2008" s="33">
        <v>9</v>
      </c>
    </row>
    <row r="2009" spans="1:8" s="33" customFormat="1" ht="25.5" x14ac:dyDescent="0.2">
      <c r="A2009" s="52" t="s">
        <v>4050</v>
      </c>
      <c r="B2009" s="52"/>
      <c r="C2009" s="53" t="s">
        <v>4051</v>
      </c>
      <c r="D2009" s="54" t="s">
        <v>21</v>
      </c>
      <c r="E2009" s="55">
        <v>129.84</v>
      </c>
      <c r="F2009" s="55">
        <v>37.32</v>
      </c>
      <c r="G2009" s="55">
        <v>167.16</v>
      </c>
      <c r="H2009" s="33">
        <v>9</v>
      </c>
    </row>
    <row r="2010" spans="1:8" s="33" customFormat="1" ht="25.5" x14ac:dyDescent="0.2">
      <c r="A2010" s="52" t="s">
        <v>4052</v>
      </c>
      <c r="B2010" s="52"/>
      <c r="C2010" s="53" t="s">
        <v>4053</v>
      </c>
      <c r="D2010" s="54" t="s">
        <v>21</v>
      </c>
      <c r="E2010" s="55">
        <v>163.69999999999999</v>
      </c>
      <c r="F2010" s="55">
        <v>37.32</v>
      </c>
      <c r="G2010" s="55">
        <v>201.02</v>
      </c>
      <c r="H2010" s="33">
        <v>9</v>
      </c>
    </row>
    <row r="2011" spans="1:8" s="33" customFormat="1" ht="25.5" x14ac:dyDescent="0.2">
      <c r="A2011" s="52" t="s">
        <v>4054</v>
      </c>
      <c r="B2011" s="52"/>
      <c r="C2011" s="53" t="s">
        <v>4055</v>
      </c>
      <c r="D2011" s="54" t="s">
        <v>21</v>
      </c>
      <c r="E2011" s="55">
        <v>440.85</v>
      </c>
      <c r="F2011" s="55">
        <v>41.47</v>
      </c>
      <c r="G2011" s="55">
        <v>482.32</v>
      </c>
      <c r="H2011" s="33">
        <v>9</v>
      </c>
    </row>
    <row r="2012" spans="1:8" s="33" customFormat="1" ht="25.5" x14ac:dyDescent="0.2">
      <c r="A2012" s="52" t="s">
        <v>4056</v>
      </c>
      <c r="B2012" s="52"/>
      <c r="C2012" s="53" t="s">
        <v>4057</v>
      </c>
      <c r="D2012" s="54" t="s">
        <v>21</v>
      </c>
      <c r="E2012" s="55">
        <v>630.64</v>
      </c>
      <c r="F2012" s="55">
        <v>41.47</v>
      </c>
      <c r="G2012" s="55">
        <v>672.11</v>
      </c>
      <c r="H2012" s="33">
        <v>9</v>
      </c>
    </row>
    <row r="2013" spans="1:8" s="33" customFormat="1" ht="25.5" x14ac:dyDescent="0.2">
      <c r="A2013" s="52" t="s">
        <v>4058</v>
      </c>
      <c r="B2013" s="52"/>
      <c r="C2013" s="53" t="s">
        <v>4059</v>
      </c>
      <c r="D2013" s="54" t="s">
        <v>21</v>
      </c>
      <c r="E2013" s="55">
        <v>2984.76</v>
      </c>
      <c r="F2013" s="55">
        <v>82.94</v>
      </c>
      <c r="G2013" s="55">
        <v>3067.7</v>
      </c>
      <c r="H2013" s="33">
        <v>9</v>
      </c>
    </row>
    <row r="2014" spans="1:8" s="33" customFormat="1" ht="25.5" x14ac:dyDescent="0.2">
      <c r="A2014" s="52" t="s">
        <v>4060</v>
      </c>
      <c r="B2014" s="52"/>
      <c r="C2014" s="53" t="s">
        <v>4061</v>
      </c>
      <c r="D2014" s="54" t="s">
        <v>21</v>
      </c>
      <c r="E2014" s="55">
        <v>4444.1000000000004</v>
      </c>
      <c r="F2014" s="55">
        <v>82.94</v>
      </c>
      <c r="G2014" s="55">
        <v>4527.04</v>
      </c>
      <c r="H2014" s="33">
        <v>9</v>
      </c>
    </row>
    <row r="2015" spans="1:8" s="33" customFormat="1" ht="25.5" x14ac:dyDescent="0.2">
      <c r="A2015" s="52" t="s">
        <v>4062</v>
      </c>
      <c r="B2015" s="52"/>
      <c r="C2015" s="53" t="s">
        <v>4063</v>
      </c>
      <c r="D2015" s="54" t="s">
        <v>21</v>
      </c>
      <c r="E2015" s="55">
        <v>6693.2</v>
      </c>
      <c r="F2015" s="55">
        <v>82.94</v>
      </c>
      <c r="G2015" s="55">
        <v>6776.14</v>
      </c>
      <c r="H2015" s="33">
        <v>9</v>
      </c>
    </row>
    <row r="2016" spans="1:8" s="33" customFormat="1" ht="25.5" x14ac:dyDescent="0.2">
      <c r="A2016" s="52" t="s">
        <v>4064</v>
      </c>
      <c r="B2016" s="52"/>
      <c r="C2016" s="53" t="s">
        <v>4065</v>
      </c>
      <c r="D2016" s="54" t="s">
        <v>21</v>
      </c>
      <c r="E2016" s="55">
        <v>11059.61</v>
      </c>
      <c r="F2016" s="55">
        <v>82.94</v>
      </c>
      <c r="G2016" s="55">
        <v>11142.55</v>
      </c>
      <c r="H2016" s="33">
        <v>9</v>
      </c>
    </row>
    <row r="2017" spans="1:8" s="33" customFormat="1" ht="25.5" x14ac:dyDescent="0.2">
      <c r="A2017" s="52" t="s">
        <v>4066</v>
      </c>
      <c r="B2017" s="52"/>
      <c r="C2017" s="53" t="s">
        <v>4067</v>
      </c>
      <c r="D2017" s="54" t="s">
        <v>21</v>
      </c>
      <c r="E2017" s="55">
        <v>14404.35</v>
      </c>
      <c r="F2017" s="55">
        <v>82.94</v>
      </c>
      <c r="G2017" s="55">
        <v>14487.29</v>
      </c>
      <c r="H2017" s="33">
        <v>9</v>
      </c>
    </row>
    <row r="2018" spans="1:8" s="33" customFormat="1" ht="25.5" x14ac:dyDescent="0.2">
      <c r="A2018" s="52" t="s">
        <v>4068</v>
      </c>
      <c r="B2018" s="52"/>
      <c r="C2018" s="53" t="s">
        <v>4069</v>
      </c>
      <c r="D2018" s="54" t="s">
        <v>21</v>
      </c>
      <c r="E2018" s="55">
        <v>18615.38</v>
      </c>
      <c r="F2018" s="55">
        <v>82.94</v>
      </c>
      <c r="G2018" s="55">
        <v>18698.32</v>
      </c>
      <c r="H2018" s="33">
        <v>9</v>
      </c>
    </row>
    <row r="2019" spans="1:8" s="33" customFormat="1" ht="25.5" x14ac:dyDescent="0.2">
      <c r="A2019" s="52" t="s">
        <v>4070</v>
      </c>
      <c r="B2019" s="52"/>
      <c r="C2019" s="53" t="s">
        <v>4071</v>
      </c>
      <c r="D2019" s="54" t="s">
        <v>21</v>
      </c>
      <c r="E2019" s="55">
        <v>12.22</v>
      </c>
      <c r="F2019" s="55">
        <v>8.2899999999999991</v>
      </c>
      <c r="G2019" s="55">
        <v>20.51</v>
      </c>
      <c r="H2019" s="33">
        <v>9</v>
      </c>
    </row>
    <row r="2020" spans="1:8" s="33" customFormat="1" ht="25.5" x14ac:dyDescent="0.2">
      <c r="A2020" s="52" t="s">
        <v>4072</v>
      </c>
      <c r="B2020" s="52"/>
      <c r="C2020" s="53" t="s">
        <v>4073</v>
      </c>
      <c r="D2020" s="54" t="s">
        <v>21</v>
      </c>
      <c r="E2020" s="55">
        <v>14.52</v>
      </c>
      <c r="F2020" s="55">
        <v>8.2899999999999991</v>
      </c>
      <c r="G2020" s="55">
        <v>22.81</v>
      </c>
      <c r="H2020" s="33">
        <v>9</v>
      </c>
    </row>
    <row r="2021" spans="1:8" s="33" customFormat="1" ht="25.5" x14ac:dyDescent="0.2">
      <c r="A2021" s="52" t="s">
        <v>4074</v>
      </c>
      <c r="B2021" s="52"/>
      <c r="C2021" s="53" t="s">
        <v>4075</v>
      </c>
      <c r="D2021" s="54" t="s">
        <v>21</v>
      </c>
      <c r="E2021" s="55">
        <v>43.41</v>
      </c>
      <c r="F2021" s="55">
        <v>8.2899999999999991</v>
      </c>
      <c r="G2021" s="55">
        <v>51.7</v>
      </c>
      <c r="H2021" s="33">
        <v>9</v>
      </c>
    </row>
    <row r="2022" spans="1:8" s="33" customFormat="1" ht="25.5" x14ac:dyDescent="0.2">
      <c r="A2022" s="52" t="s">
        <v>4076</v>
      </c>
      <c r="B2022" s="52"/>
      <c r="C2022" s="53" t="s">
        <v>4077</v>
      </c>
      <c r="D2022" s="54" t="s">
        <v>21</v>
      </c>
      <c r="E2022" s="55">
        <v>47.06</v>
      </c>
      <c r="F2022" s="55">
        <v>8.2899999999999991</v>
      </c>
      <c r="G2022" s="55">
        <v>55.35</v>
      </c>
      <c r="H2022" s="33">
        <v>9</v>
      </c>
    </row>
    <row r="2023" spans="1:8" s="33" customFormat="1" ht="25.5" x14ac:dyDescent="0.2">
      <c r="A2023" s="52" t="s">
        <v>4078</v>
      </c>
      <c r="B2023" s="52"/>
      <c r="C2023" s="53" t="s">
        <v>4079</v>
      </c>
      <c r="D2023" s="54" t="s">
        <v>21</v>
      </c>
      <c r="E2023" s="55">
        <v>58.37</v>
      </c>
      <c r="F2023" s="55">
        <v>8.2899999999999991</v>
      </c>
      <c r="G2023" s="55">
        <v>66.66</v>
      </c>
      <c r="H2023" s="33">
        <v>9</v>
      </c>
    </row>
    <row r="2024" spans="1:8" s="33" customFormat="1" ht="25.5" x14ac:dyDescent="0.2">
      <c r="A2024" s="52" t="s">
        <v>4080</v>
      </c>
      <c r="B2024" s="52"/>
      <c r="C2024" s="53" t="s">
        <v>4081</v>
      </c>
      <c r="D2024" s="54" t="s">
        <v>21</v>
      </c>
      <c r="E2024" s="55">
        <v>139.06</v>
      </c>
      <c r="F2024" s="55">
        <v>8.2899999999999991</v>
      </c>
      <c r="G2024" s="55">
        <v>147.35</v>
      </c>
      <c r="H2024" s="33">
        <v>9</v>
      </c>
    </row>
    <row r="2025" spans="1:8" s="33" customFormat="1" ht="25.5" x14ac:dyDescent="0.2">
      <c r="A2025" s="52" t="s">
        <v>4082</v>
      </c>
      <c r="B2025" s="52"/>
      <c r="C2025" s="53" t="s">
        <v>4083</v>
      </c>
      <c r="D2025" s="54" t="s">
        <v>21</v>
      </c>
      <c r="E2025" s="55">
        <v>67.81</v>
      </c>
      <c r="F2025" s="55">
        <v>8.2899999999999991</v>
      </c>
      <c r="G2025" s="55">
        <v>76.099999999999994</v>
      </c>
      <c r="H2025" s="33">
        <v>9</v>
      </c>
    </row>
    <row r="2026" spans="1:8" s="33" customFormat="1" ht="25.5" x14ac:dyDescent="0.2">
      <c r="A2026" s="52" t="s">
        <v>4084</v>
      </c>
      <c r="B2026" s="52"/>
      <c r="C2026" s="53" t="s">
        <v>4085</v>
      </c>
      <c r="D2026" s="54" t="s">
        <v>21</v>
      </c>
      <c r="E2026" s="55">
        <v>69.97</v>
      </c>
      <c r="F2026" s="55">
        <v>8.2899999999999991</v>
      </c>
      <c r="G2026" s="55">
        <v>78.260000000000005</v>
      </c>
      <c r="H2026" s="33">
        <v>9</v>
      </c>
    </row>
    <row r="2027" spans="1:8" s="33" customFormat="1" ht="25.5" x14ac:dyDescent="0.2">
      <c r="A2027" s="52" t="s">
        <v>4086</v>
      </c>
      <c r="B2027" s="52"/>
      <c r="C2027" s="53" t="s">
        <v>4087</v>
      </c>
      <c r="D2027" s="54" t="s">
        <v>21</v>
      </c>
      <c r="E2027" s="55">
        <v>67.209999999999994</v>
      </c>
      <c r="F2027" s="55">
        <v>8.2899999999999991</v>
      </c>
      <c r="G2027" s="55">
        <v>75.5</v>
      </c>
      <c r="H2027" s="33">
        <v>9</v>
      </c>
    </row>
    <row r="2028" spans="1:8" s="33" customFormat="1" ht="25.5" x14ac:dyDescent="0.2">
      <c r="A2028" s="52" t="s">
        <v>4088</v>
      </c>
      <c r="B2028" s="52"/>
      <c r="C2028" s="53" t="s">
        <v>4089</v>
      </c>
      <c r="D2028" s="54" t="s">
        <v>21</v>
      </c>
      <c r="E2028" s="55">
        <v>1490.23</v>
      </c>
      <c r="F2028" s="55">
        <v>8.2899999999999991</v>
      </c>
      <c r="G2028" s="55">
        <v>1498.52</v>
      </c>
      <c r="H2028" s="33">
        <v>9</v>
      </c>
    </row>
    <row r="2029" spans="1:8" s="33" customFormat="1" ht="25.5" x14ac:dyDescent="0.2">
      <c r="A2029" s="52" t="s">
        <v>4090</v>
      </c>
      <c r="B2029" s="52"/>
      <c r="C2029" s="53" t="s">
        <v>4091</v>
      </c>
      <c r="D2029" s="54" t="s">
        <v>21</v>
      </c>
      <c r="E2029" s="55">
        <v>37851.019999999997</v>
      </c>
      <c r="F2029" s="55">
        <v>82.94</v>
      </c>
      <c r="G2029" s="55">
        <v>37933.96</v>
      </c>
      <c r="H2029" s="33">
        <v>9</v>
      </c>
    </row>
    <row r="2030" spans="1:8" s="33" customFormat="1" ht="25.5" x14ac:dyDescent="0.2">
      <c r="A2030" s="52" t="s">
        <v>4092</v>
      </c>
      <c r="B2030" s="52"/>
      <c r="C2030" s="53" t="s">
        <v>4093</v>
      </c>
      <c r="D2030" s="54" t="s">
        <v>21</v>
      </c>
      <c r="E2030" s="55">
        <v>58021.27</v>
      </c>
      <c r="F2030" s="55">
        <v>82.94</v>
      </c>
      <c r="G2030" s="55">
        <v>58104.21</v>
      </c>
      <c r="H2030" s="33">
        <v>9</v>
      </c>
    </row>
    <row r="2031" spans="1:8" s="33" customFormat="1" ht="25.5" x14ac:dyDescent="0.2">
      <c r="A2031" s="52" t="s">
        <v>4094</v>
      </c>
      <c r="B2031" s="52"/>
      <c r="C2031" s="53" t="s">
        <v>4095</v>
      </c>
      <c r="D2031" s="54" t="s">
        <v>21</v>
      </c>
      <c r="E2031" s="55">
        <v>392943.56</v>
      </c>
      <c r="F2031" s="55">
        <v>41.47</v>
      </c>
      <c r="G2031" s="55">
        <v>392985.03</v>
      </c>
      <c r="H2031" s="33">
        <v>9</v>
      </c>
    </row>
    <row r="2032" spans="1:8" s="33" customFormat="1" x14ac:dyDescent="0.2">
      <c r="A2032" s="52" t="s">
        <v>4096</v>
      </c>
      <c r="B2032" s="52"/>
      <c r="C2032" s="53" t="s">
        <v>4097</v>
      </c>
      <c r="D2032" s="54"/>
      <c r="E2032" s="55"/>
      <c r="F2032" s="55"/>
      <c r="G2032" s="55"/>
      <c r="H2032" s="33">
        <v>5</v>
      </c>
    </row>
    <row r="2033" spans="1:8" s="33" customFormat="1" ht="25.5" x14ac:dyDescent="0.2">
      <c r="A2033" s="52" t="s">
        <v>4098</v>
      </c>
      <c r="B2033" s="52"/>
      <c r="C2033" s="53" t="s">
        <v>4099</v>
      </c>
      <c r="D2033" s="54" t="s">
        <v>21</v>
      </c>
      <c r="E2033" s="55">
        <v>2241</v>
      </c>
      <c r="F2033" s="55">
        <v>41.47</v>
      </c>
      <c r="G2033" s="55">
        <v>2282.4699999999998</v>
      </c>
      <c r="H2033" s="33">
        <v>9</v>
      </c>
    </row>
    <row r="2034" spans="1:8" s="33" customFormat="1" ht="25.5" x14ac:dyDescent="0.2">
      <c r="A2034" s="52" t="s">
        <v>4100</v>
      </c>
      <c r="B2034" s="52"/>
      <c r="C2034" s="53" t="s">
        <v>4101</v>
      </c>
      <c r="D2034" s="54" t="s">
        <v>21</v>
      </c>
      <c r="E2034" s="55">
        <v>1929.86</v>
      </c>
      <c r="F2034" s="55">
        <v>33.18</v>
      </c>
      <c r="G2034" s="55">
        <v>1963.04</v>
      </c>
      <c r="H2034" s="33">
        <v>9</v>
      </c>
    </row>
    <row r="2035" spans="1:8" s="33" customFormat="1" ht="25.5" x14ac:dyDescent="0.2">
      <c r="A2035" s="52" t="s">
        <v>4102</v>
      </c>
      <c r="B2035" s="52"/>
      <c r="C2035" s="53" t="s">
        <v>4103</v>
      </c>
      <c r="D2035" s="54" t="s">
        <v>21</v>
      </c>
      <c r="E2035" s="55">
        <v>1372.37</v>
      </c>
      <c r="F2035" s="55">
        <v>33.18</v>
      </c>
      <c r="G2035" s="55">
        <v>1405.55</v>
      </c>
      <c r="H2035" s="33">
        <v>9</v>
      </c>
    </row>
    <row r="2036" spans="1:8" s="33" customFormat="1" ht="25.5" x14ac:dyDescent="0.2">
      <c r="A2036" s="52" t="s">
        <v>4104</v>
      </c>
      <c r="B2036" s="52"/>
      <c r="C2036" s="53" t="s">
        <v>4105</v>
      </c>
      <c r="D2036" s="54" t="s">
        <v>21</v>
      </c>
      <c r="E2036" s="55">
        <v>2090.2199999999998</v>
      </c>
      <c r="F2036" s="55">
        <v>41.47</v>
      </c>
      <c r="G2036" s="55">
        <v>2131.69</v>
      </c>
      <c r="H2036" s="33">
        <v>9</v>
      </c>
    </row>
    <row r="2037" spans="1:8" s="33" customFormat="1" ht="25.5" x14ac:dyDescent="0.2">
      <c r="A2037" s="52" t="s">
        <v>4106</v>
      </c>
      <c r="B2037" s="52"/>
      <c r="C2037" s="53" t="s">
        <v>4107</v>
      </c>
      <c r="D2037" s="54" t="s">
        <v>21</v>
      </c>
      <c r="E2037" s="55">
        <v>2168.63</v>
      </c>
      <c r="F2037" s="55">
        <v>49.76</v>
      </c>
      <c r="G2037" s="55">
        <v>2218.39</v>
      </c>
      <c r="H2037" s="33">
        <v>9</v>
      </c>
    </row>
    <row r="2038" spans="1:8" s="33" customFormat="1" ht="25.5" x14ac:dyDescent="0.2">
      <c r="A2038" s="52" t="s">
        <v>4108</v>
      </c>
      <c r="B2038" s="52"/>
      <c r="C2038" s="53" t="s">
        <v>4109</v>
      </c>
      <c r="D2038" s="54" t="s">
        <v>21</v>
      </c>
      <c r="E2038" s="55">
        <v>4931.3900000000003</v>
      </c>
      <c r="F2038" s="55">
        <v>62.21</v>
      </c>
      <c r="G2038" s="55">
        <v>4993.6000000000004</v>
      </c>
      <c r="H2038" s="33">
        <v>9</v>
      </c>
    </row>
    <row r="2039" spans="1:8" s="33" customFormat="1" ht="25.5" x14ac:dyDescent="0.2">
      <c r="A2039" s="52" t="s">
        <v>4110</v>
      </c>
      <c r="B2039" s="52"/>
      <c r="C2039" s="53" t="s">
        <v>4111</v>
      </c>
      <c r="D2039" s="54" t="s">
        <v>21</v>
      </c>
      <c r="E2039" s="55">
        <v>9363.3799999999992</v>
      </c>
      <c r="F2039" s="55">
        <v>62.21</v>
      </c>
      <c r="G2039" s="55">
        <v>9425.59</v>
      </c>
      <c r="H2039" s="33">
        <v>9</v>
      </c>
    </row>
    <row r="2040" spans="1:8" s="33" customFormat="1" ht="25.5" x14ac:dyDescent="0.2">
      <c r="A2040" s="52" t="s">
        <v>4112</v>
      </c>
      <c r="B2040" s="52"/>
      <c r="C2040" s="53" t="s">
        <v>4113</v>
      </c>
      <c r="D2040" s="54" t="s">
        <v>21</v>
      </c>
      <c r="E2040" s="55">
        <v>1274.44</v>
      </c>
      <c r="F2040" s="55">
        <v>33.18</v>
      </c>
      <c r="G2040" s="55">
        <v>1307.6199999999999</v>
      </c>
      <c r="H2040" s="33">
        <v>9</v>
      </c>
    </row>
    <row r="2041" spans="1:8" s="33" customFormat="1" ht="25.5" x14ac:dyDescent="0.2">
      <c r="A2041" s="52" t="s">
        <v>4114</v>
      </c>
      <c r="B2041" s="52"/>
      <c r="C2041" s="53" t="s">
        <v>4115</v>
      </c>
      <c r="D2041" s="54" t="s">
        <v>21</v>
      </c>
      <c r="E2041" s="55">
        <v>1816.38</v>
      </c>
      <c r="F2041" s="55">
        <v>33.18</v>
      </c>
      <c r="G2041" s="55">
        <v>1849.56</v>
      </c>
      <c r="H2041" s="33">
        <v>9</v>
      </c>
    </row>
    <row r="2042" spans="1:8" s="33" customFormat="1" ht="25.5" x14ac:dyDescent="0.2">
      <c r="A2042" s="52" t="s">
        <v>4116</v>
      </c>
      <c r="B2042" s="52"/>
      <c r="C2042" s="53" t="s">
        <v>4117</v>
      </c>
      <c r="D2042" s="54" t="s">
        <v>21</v>
      </c>
      <c r="E2042" s="55">
        <v>3910.62</v>
      </c>
      <c r="F2042" s="55">
        <v>33.18</v>
      </c>
      <c r="G2042" s="55">
        <v>3943.8</v>
      </c>
      <c r="H2042" s="33">
        <v>9</v>
      </c>
    </row>
    <row r="2043" spans="1:8" s="33" customFormat="1" ht="25.5" x14ac:dyDescent="0.2">
      <c r="A2043" s="52" t="s">
        <v>4118</v>
      </c>
      <c r="B2043" s="52"/>
      <c r="C2043" s="53" t="s">
        <v>4119</v>
      </c>
      <c r="D2043" s="54" t="s">
        <v>21</v>
      </c>
      <c r="E2043" s="55">
        <v>4375.96</v>
      </c>
      <c r="F2043" s="55">
        <v>41.47</v>
      </c>
      <c r="G2043" s="55">
        <v>4417.43</v>
      </c>
      <c r="H2043" s="33">
        <v>9</v>
      </c>
    </row>
    <row r="2044" spans="1:8" s="33" customFormat="1" ht="25.5" x14ac:dyDescent="0.2">
      <c r="A2044" s="52" t="s">
        <v>4120</v>
      </c>
      <c r="B2044" s="52"/>
      <c r="C2044" s="53" t="s">
        <v>4121</v>
      </c>
      <c r="D2044" s="54" t="s">
        <v>21</v>
      </c>
      <c r="E2044" s="55">
        <v>9136.19</v>
      </c>
      <c r="F2044" s="55">
        <v>49.76</v>
      </c>
      <c r="G2044" s="55">
        <v>9185.9500000000007</v>
      </c>
      <c r="H2044" s="33">
        <v>9</v>
      </c>
    </row>
    <row r="2045" spans="1:8" s="33" customFormat="1" ht="25.5" x14ac:dyDescent="0.2">
      <c r="A2045" s="52" t="s">
        <v>4122</v>
      </c>
      <c r="B2045" s="52"/>
      <c r="C2045" s="53" t="s">
        <v>4123</v>
      </c>
      <c r="D2045" s="54" t="s">
        <v>21</v>
      </c>
      <c r="E2045" s="55">
        <v>336.6</v>
      </c>
      <c r="F2045" s="55">
        <v>33.18</v>
      </c>
      <c r="G2045" s="55">
        <v>369.78</v>
      </c>
      <c r="H2045" s="33">
        <v>9</v>
      </c>
    </row>
    <row r="2046" spans="1:8" s="33" customFormat="1" ht="25.5" x14ac:dyDescent="0.2">
      <c r="A2046" s="52" t="s">
        <v>4124</v>
      </c>
      <c r="B2046" s="52"/>
      <c r="C2046" s="53" t="s">
        <v>4125</v>
      </c>
      <c r="D2046" s="54" t="s">
        <v>21</v>
      </c>
      <c r="E2046" s="55">
        <v>660.96</v>
      </c>
      <c r="F2046" s="55">
        <v>33.18</v>
      </c>
      <c r="G2046" s="55">
        <v>694.14</v>
      </c>
      <c r="H2046" s="33">
        <v>9</v>
      </c>
    </row>
    <row r="2047" spans="1:8" s="33" customFormat="1" ht="25.5" x14ac:dyDescent="0.2">
      <c r="A2047" s="52" t="s">
        <v>4126</v>
      </c>
      <c r="B2047" s="52"/>
      <c r="C2047" s="53" t="s">
        <v>4127</v>
      </c>
      <c r="D2047" s="54" t="s">
        <v>21</v>
      </c>
      <c r="E2047" s="55">
        <v>886</v>
      </c>
      <c r="F2047" s="55">
        <v>41.47</v>
      </c>
      <c r="G2047" s="55">
        <v>927.47</v>
      </c>
      <c r="H2047" s="33">
        <v>9</v>
      </c>
    </row>
    <row r="2048" spans="1:8" s="33" customFormat="1" ht="25.5" x14ac:dyDescent="0.2">
      <c r="A2048" s="52" t="s">
        <v>4128</v>
      </c>
      <c r="B2048" s="52"/>
      <c r="C2048" s="53" t="s">
        <v>4129</v>
      </c>
      <c r="D2048" s="54" t="s">
        <v>21</v>
      </c>
      <c r="E2048" s="55">
        <v>1782.91</v>
      </c>
      <c r="F2048" s="55">
        <v>49.76</v>
      </c>
      <c r="G2048" s="55">
        <v>1832.67</v>
      </c>
      <c r="H2048" s="33">
        <v>9</v>
      </c>
    </row>
    <row r="2049" spans="1:8" s="33" customFormat="1" ht="25.5" x14ac:dyDescent="0.2">
      <c r="A2049" s="52" t="s">
        <v>4130</v>
      </c>
      <c r="B2049" s="52"/>
      <c r="C2049" s="53" t="s">
        <v>4131</v>
      </c>
      <c r="D2049" s="54" t="s">
        <v>21</v>
      </c>
      <c r="E2049" s="55">
        <v>4808.17</v>
      </c>
      <c r="F2049" s="55">
        <v>49.76</v>
      </c>
      <c r="G2049" s="55">
        <v>4857.93</v>
      </c>
      <c r="H2049" s="33">
        <v>9</v>
      </c>
    </row>
    <row r="2050" spans="1:8" s="33" customFormat="1" ht="25.5" x14ac:dyDescent="0.2">
      <c r="A2050" s="52" t="s">
        <v>4132</v>
      </c>
      <c r="B2050" s="52"/>
      <c r="C2050" s="53" t="s">
        <v>4133</v>
      </c>
      <c r="D2050" s="54" t="s">
        <v>21</v>
      </c>
      <c r="E2050" s="55">
        <v>6739.29</v>
      </c>
      <c r="F2050" s="55">
        <v>62.21</v>
      </c>
      <c r="G2050" s="55">
        <v>6801.5</v>
      </c>
      <c r="H2050" s="33">
        <v>9</v>
      </c>
    </row>
    <row r="2051" spans="1:8" s="33" customFormat="1" ht="25.5" x14ac:dyDescent="0.2">
      <c r="A2051" s="52" t="s">
        <v>4134</v>
      </c>
      <c r="B2051" s="52"/>
      <c r="C2051" s="53" t="s">
        <v>4135</v>
      </c>
      <c r="D2051" s="54" t="s">
        <v>21</v>
      </c>
      <c r="E2051" s="55">
        <v>10222.98</v>
      </c>
      <c r="F2051" s="55">
        <v>74.650000000000006</v>
      </c>
      <c r="G2051" s="55">
        <v>10297.629999999999</v>
      </c>
      <c r="H2051" s="33">
        <v>9</v>
      </c>
    </row>
    <row r="2052" spans="1:8" s="33" customFormat="1" ht="25.5" x14ac:dyDescent="0.2">
      <c r="A2052" s="52" t="s">
        <v>4136</v>
      </c>
      <c r="B2052" s="52"/>
      <c r="C2052" s="53" t="s">
        <v>4137</v>
      </c>
      <c r="D2052" s="54" t="s">
        <v>21</v>
      </c>
      <c r="E2052" s="55">
        <v>9358.2800000000007</v>
      </c>
      <c r="F2052" s="55">
        <v>95.5</v>
      </c>
      <c r="G2052" s="55">
        <v>9453.7800000000007</v>
      </c>
      <c r="H2052" s="33">
        <v>9</v>
      </c>
    </row>
    <row r="2053" spans="1:8" s="33" customFormat="1" x14ac:dyDescent="0.2">
      <c r="A2053" s="52" t="s">
        <v>4138</v>
      </c>
      <c r="B2053" s="52"/>
      <c r="C2053" s="53" t="s">
        <v>4139</v>
      </c>
      <c r="D2053" s="54" t="s">
        <v>21</v>
      </c>
      <c r="E2053" s="55">
        <v>73.2</v>
      </c>
      <c r="F2053" s="55">
        <v>8.2899999999999991</v>
      </c>
      <c r="G2053" s="55">
        <v>81.489999999999995</v>
      </c>
      <c r="H2053" s="33">
        <v>9</v>
      </c>
    </row>
    <row r="2054" spans="1:8" s="33" customFormat="1" ht="25.5" x14ac:dyDescent="0.2">
      <c r="A2054" s="52" t="s">
        <v>4140</v>
      </c>
      <c r="B2054" s="52"/>
      <c r="C2054" s="53" t="s">
        <v>4141</v>
      </c>
      <c r="D2054" s="54" t="s">
        <v>21</v>
      </c>
      <c r="E2054" s="55">
        <v>800.79</v>
      </c>
      <c r="F2054" s="55">
        <v>33.18</v>
      </c>
      <c r="G2054" s="55">
        <v>833.97</v>
      </c>
      <c r="H2054" s="33">
        <v>9</v>
      </c>
    </row>
    <row r="2055" spans="1:8" s="33" customFormat="1" x14ac:dyDescent="0.2">
      <c r="A2055" s="52" t="s">
        <v>4142</v>
      </c>
      <c r="B2055" s="52"/>
      <c r="C2055" s="53" t="s">
        <v>4143</v>
      </c>
      <c r="D2055" s="54"/>
      <c r="E2055" s="55"/>
      <c r="F2055" s="55"/>
      <c r="G2055" s="55"/>
      <c r="H2055" s="33">
        <v>5</v>
      </c>
    </row>
    <row r="2056" spans="1:8" s="33" customFormat="1" ht="25.5" x14ac:dyDescent="0.2">
      <c r="A2056" s="52" t="s">
        <v>4144</v>
      </c>
      <c r="B2056" s="52"/>
      <c r="C2056" s="53" t="s">
        <v>4145</v>
      </c>
      <c r="D2056" s="54" t="s">
        <v>21</v>
      </c>
      <c r="E2056" s="55">
        <v>2377.08</v>
      </c>
      <c r="F2056" s="55">
        <v>202.04</v>
      </c>
      <c r="G2056" s="55">
        <v>2579.12</v>
      </c>
      <c r="H2056" s="33">
        <v>9</v>
      </c>
    </row>
    <row r="2057" spans="1:8" s="33" customFormat="1" ht="25.5" x14ac:dyDescent="0.2">
      <c r="A2057" s="52" t="s">
        <v>4146</v>
      </c>
      <c r="B2057" s="52"/>
      <c r="C2057" s="53" t="s">
        <v>4147</v>
      </c>
      <c r="D2057" s="54" t="s">
        <v>21</v>
      </c>
      <c r="E2057" s="55">
        <v>1689.5</v>
      </c>
      <c r="F2057" s="55">
        <v>202.04</v>
      </c>
      <c r="G2057" s="55">
        <v>1891.54</v>
      </c>
      <c r="H2057" s="33">
        <v>9</v>
      </c>
    </row>
    <row r="2058" spans="1:8" s="33" customFormat="1" ht="25.5" x14ac:dyDescent="0.2">
      <c r="A2058" s="52" t="s">
        <v>4148</v>
      </c>
      <c r="B2058" s="52"/>
      <c r="C2058" s="53" t="s">
        <v>4149</v>
      </c>
      <c r="D2058" s="54" t="s">
        <v>21</v>
      </c>
      <c r="E2058" s="55">
        <v>404.19</v>
      </c>
      <c r="F2058" s="55">
        <v>74.55</v>
      </c>
      <c r="G2058" s="55">
        <v>478.74</v>
      </c>
      <c r="H2058" s="33">
        <v>9</v>
      </c>
    </row>
    <row r="2059" spans="1:8" s="33" customFormat="1" ht="25.5" x14ac:dyDescent="0.2">
      <c r="A2059" s="52" t="s">
        <v>4150</v>
      </c>
      <c r="B2059" s="52"/>
      <c r="C2059" s="53" t="s">
        <v>4151</v>
      </c>
      <c r="D2059" s="54" t="s">
        <v>21</v>
      </c>
      <c r="E2059" s="55">
        <v>526.87</v>
      </c>
      <c r="F2059" s="55">
        <v>74.55</v>
      </c>
      <c r="G2059" s="55">
        <v>601.41999999999996</v>
      </c>
      <c r="H2059" s="33">
        <v>9</v>
      </c>
    </row>
    <row r="2060" spans="1:8" s="33" customFormat="1" ht="25.5" x14ac:dyDescent="0.2">
      <c r="A2060" s="52" t="s">
        <v>4152</v>
      </c>
      <c r="B2060" s="52"/>
      <c r="C2060" s="53" t="s">
        <v>4153</v>
      </c>
      <c r="D2060" s="54" t="s">
        <v>21</v>
      </c>
      <c r="E2060" s="55">
        <v>426.79</v>
      </c>
      <c r="F2060" s="55">
        <v>74.55</v>
      </c>
      <c r="G2060" s="55">
        <v>501.34</v>
      </c>
      <c r="H2060" s="33">
        <v>9</v>
      </c>
    </row>
    <row r="2061" spans="1:8" s="33" customFormat="1" ht="25.5" x14ac:dyDescent="0.2">
      <c r="A2061" s="52" t="s">
        <v>4154</v>
      </c>
      <c r="B2061" s="52"/>
      <c r="C2061" s="53" t="s">
        <v>4155</v>
      </c>
      <c r="D2061" s="54" t="s">
        <v>21</v>
      </c>
      <c r="E2061" s="55">
        <v>1406.57</v>
      </c>
      <c r="F2061" s="55">
        <v>202.04</v>
      </c>
      <c r="G2061" s="55">
        <v>1608.61</v>
      </c>
      <c r="H2061" s="33">
        <v>9</v>
      </c>
    </row>
    <row r="2062" spans="1:8" s="33" customFormat="1" ht="25.5" x14ac:dyDescent="0.2">
      <c r="A2062" s="52" t="s">
        <v>4156</v>
      </c>
      <c r="B2062" s="52"/>
      <c r="C2062" s="53" t="s">
        <v>4157</v>
      </c>
      <c r="D2062" s="54" t="s">
        <v>21</v>
      </c>
      <c r="E2062" s="55">
        <v>1745.21</v>
      </c>
      <c r="F2062" s="55">
        <v>202.04</v>
      </c>
      <c r="G2062" s="55">
        <v>1947.25</v>
      </c>
      <c r="H2062" s="33">
        <v>9</v>
      </c>
    </row>
    <row r="2063" spans="1:8" s="33" customFormat="1" x14ac:dyDescent="0.2">
      <c r="A2063" s="52" t="s">
        <v>4158</v>
      </c>
      <c r="B2063" s="52"/>
      <c r="C2063" s="53" t="s">
        <v>4159</v>
      </c>
      <c r="D2063" s="54"/>
      <c r="E2063" s="55"/>
      <c r="F2063" s="55"/>
      <c r="G2063" s="55"/>
      <c r="H2063" s="33">
        <v>5</v>
      </c>
    </row>
    <row r="2064" spans="1:8" s="33" customFormat="1" ht="25.5" x14ac:dyDescent="0.2">
      <c r="A2064" s="52" t="s">
        <v>4160</v>
      </c>
      <c r="B2064" s="52"/>
      <c r="C2064" s="53" t="s">
        <v>4161</v>
      </c>
      <c r="D2064" s="54" t="s">
        <v>4162</v>
      </c>
      <c r="E2064" s="55">
        <v>554.29</v>
      </c>
      <c r="F2064" s="55">
        <v>0.52</v>
      </c>
      <c r="G2064" s="55">
        <v>554.80999999999995</v>
      </c>
      <c r="H2064" s="33">
        <v>9</v>
      </c>
    </row>
    <row r="2065" spans="1:8" s="33" customFormat="1" ht="25.5" x14ac:dyDescent="0.2">
      <c r="A2065" s="52" t="s">
        <v>4163</v>
      </c>
      <c r="B2065" s="52"/>
      <c r="C2065" s="53" t="s">
        <v>4164</v>
      </c>
      <c r="D2065" s="54" t="s">
        <v>4162</v>
      </c>
      <c r="E2065" s="55">
        <v>173.02</v>
      </c>
      <c r="F2065" s="55">
        <v>0.52</v>
      </c>
      <c r="G2065" s="55">
        <v>173.54</v>
      </c>
      <c r="H2065" s="33">
        <v>9</v>
      </c>
    </row>
    <row r="2066" spans="1:8" s="33" customFormat="1" x14ac:dyDescent="0.2">
      <c r="A2066" s="52" t="s">
        <v>4165</v>
      </c>
      <c r="B2066" s="52"/>
      <c r="C2066" s="53" t="s">
        <v>4166</v>
      </c>
      <c r="D2066" s="54"/>
      <c r="E2066" s="55"/>
      <c r="F2066" s="55"/>
      <c r="G2066" s="55"/>
      <c r="H2066" s="33">
        <v>5</v>
      </c>
    </row>
    <row r="2067" spans="1:8" s="33" customFormat="1" x14ac:dyDescent="0.2">
      <c r="A2067" s="52" t="s">
        <v>4167</v>
      </c>
      <c r="B2067" s="52"/>
      <c r="C2067" s="53" t="s">
        <v>4168</v>
      </c>
      <c r="D2067" s="54" t="s">
        <v>21</v>
      </c>
      <c r="E2067" s="55">
        <v>221.53</v>
      </c>
      <c r="F2067" s="55">
        <v>10.37</v>
      </c>
      <c r="G2067" s="55">
        <v>231.9</v>
      </c>
      <c r="H2067" s="33">
        <v>9</v>
      </c>
    </row>
    <row r="2068" spans="1:8" s="33" customFormat="1" x14ac:dyDescent="0.2">
      <c r="A2068" s="52" t="s">
        <v>4169</v>
      </c>
      <c r="B2068" s="52"/>
      <c r="C2068" s="53" t="s">
        <v>4170</v>
      </c>
      <c r="D2068" s="54" t="s">
        <v>21</v>
      </c>
      <c r="E2068" s="55">
        <v>242.81</v>
      </c>
      <c r="F2068" s="55">
        <v>10.37</v>
      </c>
      <c r="G2068" s="55">
        <v>253.18</v>
      </c>
      <c r="H2068" s="33">
        <v>9</v>
      </c>
    </row>
    <row r="2069" spans="1:8" s="33" customFormat="1" x14ac:dyDescent="0.2">
      <c r="A2069" s="52" t="s">
        <v>4171</v>
      </c>
      <c r="B2069" s="52"/>
      <c r="C2069" s="53" t="s">
        <v>4172</v>
      </c>
      <c r="D2069" s="54" t="s">
        <v>21</v>
      </c>
      <c r="E2069" s="55">
        <v>324.29000000000002</v>
      </c>
      <c r="F2069" s="55">
        <v>10.37</v>
      </c>
      <c r="G2069" s="55">
        <v>334.66</v>
      </c>
      <c r="H2069" s="33">
        <v>9</v>
      </c>
    </row>
    <row r="2070" spans="1:8" s="33" customFormat="1" x14ac:dyDescent="0.2">
      <c r="A2070" s="52" t="s">
        <v>4173</v>
      </c>
      <c r="B2070" s="52"/>
      <c r="C2070" s="53" t="s">
        <v>4174</v>
      </c>
      <c r="D2070" s="54" t="s">
        <v>21</v>
      </c>
      <c r="E2070" s="55">
        <v>310.56</v>
      </c>
      <c r="F2070" s="55">
        <v>10.37</v>
      </c>
      <c r="G2070" s="55">
        <v>320.93</v>
      </c>
      <c r="H2070" s="33">
        <v>9</v>
      </c>
    </row>
    <row r="2071" spans="1:8" s="33" customFormat="1" x14ac:dyDescent="0.2">
      <c r="A2071" s="52" t="s">
        <v>4175</v>
      </c>
      <c r="B2071" s="52"/>
      <c r="C2071" s="53" t="s">
        <v>4176</v>
      </c>
      <c r="D2071" s="54" t="s">
        <v>21</v>
      </c>
      <c r="E2071" s="55">
        <v>356.83</v>
      </c>
      <c r="F2071" s="55">
        <v>10.37</v>
      </c>
      <c r="G2071" s="55">
        <v>367.2</v>
      </c>
      <c r="H2071" s="33">
        <v>9</v>
      </c>
    </row>
    <row r="2072" spans="1:8" s="33" customFormat="1" x14ac:dyDescent="0.2">
      <c r="A2072" s="52" t="s">
        <v>4177</v>
      </c>
      <c r="B2072" s="52"/>
      <c r="C2072" s="53" t="s">
        <v>4178</v>
      </c>
      <c r="D2072" s="54" t="s">
        <v>21</v>
      </c>
      <c r="E2072" s="55">
        <v>426.86</v>
      </c>
      <c r="F2072" s="55">
        <v>10.37</v>
      </c>
      <c r="G2072" s="55">
        <v>437.23</v>
      </c>
      <c r="H2072" s="33">
        <v>9</v>
      </c>
    </row>
    <row r="2073" spans="1:8" s="33" customFormat="1" x14ac:dyDescent="0.2">
      <c r="A2073" s="52" t="s">
        <v>4179</v>
      </c>
      <c r="B2073" s="52"/>
      <c r="C2073" s="53" t="s">
        <v>4180</v>
      </c>
      <c r="D2073" s="54" t="s">
        <v>21</v>
      </c>
      <c r="E2073" s="55">
        <v>418.47</v>
      </c>
      <c r="F2073" s="55">
        <v>10.37</v>
      </c>
      <c r="G2073" s="55">
        <v>428.84</v>
      </c>
      <c r="H2073" s="33">
        <v>9</v>
      </c>
    </row>
    <row r="2074" spans="1:8" s="33" customFormat="1" x14ac:dyDescent="0.2">
      <c r="A2074" s="52" t="s">
        <v>4181</v>
      </c>
      <c r="B2074" s="52"/>
      <c r="C2074" s="53" t="s">
        <v>4182</v>
      </c>
      <c r="D2074" s="54" t="s">
        <v>21</v>
      </c>
      <c r="E2074" s="55">
        <v>2286.27</v>
      </c>
      <c r="F2074" s="55">
        <v>10.37</v>
      </c>
      <c r="G2074" s="55">
        <v>2296.64</v>
      </c>
      <c r="H2074" s="33">
        <v>9</v>
      </c>
    </row>
    <row r="2075" spans="1:8" s="33" customFormat="1" x14ac:dyDescent="0.2">
      <c r="A2075" s="52" t="s">
        <v>4183</v>
      </c>
      <c r="B2075" s="52"/>
      <c r="C2075" s="53" t="s">
        <v>4184</v>
      </c>
      <c r="D2075" s="54" t="s">
        <v>21</v>
      </c>
      <c r="E2075" s="55">
        <v>316.01</v>
      </c>
      <c r="F2075" s="55">
        <v>10.37</v>
      </c>
      <c r="G2075" s="55">
        <v>326.38</v>
      </c>
      <c r="H2075" s="33">
        <v>9</v>
      </c>
    </row>
    <row r="2076" spans="1:8" s="33" customFormat="1" x14ac:dyDescent="0.2">
      <c r="A2076" s="52" t="s">
        <v>4185</v>
      </c>
      <c r="B2076" s="52"/>
      <c r="C2076" s="53" t="s">
        <v>4186</v>
      </c>
      <c r="D2076" s="54"/>
      <c r="E2076" s="55"/>
      <c r="F2076" s="55"/>
      <c r="G2076" s="55"/>
      <c r="H2076" s="33">
        <v>5</v>
      </c>
    </row>
    <row r="2077" spans="1:8" s="33" customFormat="1" ht="25.5" x14ac:dyDescent="0.2">
      <c r="A2077" s="52" t="s">
        <v>4187</v>
      </c>
      <c r="B2077" s="52"/>
      <c r="C2077" s="53" t="s">
        <v>4188</v>
      </c>
      <c r="D2077" s="54" t="s">
        <v>21</v>
      </c>
      <c r="E2077" s="55">
        <v>3355.42</v>
      </c>
      <c r="F2077" s="55">
        <v>62.88</v>
      </c>
      <c r="G2077" s="55">
        <v>3418.3</v>
      </c>
      <c r="H2077" s="33">
        <v>9</v>
      </c>
    </row>
    <row r="2078" spans="1:8" s="33" customFormat="1" ht="25.5" x14ac:dyDescent="0.2">
      <c r="A2078" s="52" t="s">
        <v>4189</v>
      </c>
      <c r="B2078" s="52"/>
      <c r="C2078" s="53" t="s">
        <v>4190</v>
      </c>
      <c r="D2078" s="54" t="s">
        <v>21</v>
      </c>
      <c r="E2078" s="55">
        <v>4073.6</v>
      </c>
      <c r="F2078" s="55">
        <v>62.88</v>
      </c>
      <c r="G2078" s="55">
        <v>4136.4799999999996</v>
      </c>
      <c r="H2078" s="33">
        <v>9</v>
      </c>
    </row>
    <row r="2079" spans="1:8" s="33" customFormat="1" ht="25.5" x14ac:dyDescent="0.2">
      <c r="A2079" s="52" t="s">
        <v>4191</v>
      </c>
      <c r="B2079" s="52"/>
      <c r="C2079" s="53" t="s">
        <v>4192</v>
      </c>
      <c r="D2079" s="54" t="s">
        <v>21</v>
      </c>
      <c r="E2079" s="55">
        <v>2573.84</v>
      </c>
      <c r="F2079" s="55">
        <v>62.88</v>
      </c>
      <c r="G2079" s="55">
        <v>2636.72</v>
      </c>
      <c r="H2079" s="33">
        <v>9</v>
      </c>
    </row>
    <row r="2080" spans="1:8" s="33" customFormat="1" x14ac:dyDescent="0.2">
      <c r="A2080" s="52" t="s">
        <v>4193</v>
      </c>
      <c r="B2080" s="52"/>
      <c r="C2080" s="53" t="s">
        <v>4194</v>
      </c>
      <c r="D2080" s="54"/>
      <c r="E2080" s="55"/>
      <c r="F2080" s="55"/>
      <c r="G2080" s="55"/>
      <c r="H2080" s="33">
        <v>5</v>
      </c>
    </row>
    <row r="2081" spans="1:8" s="33" customFormat="1" x14ac:dyDescent="0.2">
      <c r="A2081" s="52" t="s">
        <v>4195</v>
      </c>
      <c r="B2081" s="52"/>
      <c r="C2081" s="53" t="s">
        <v>4196</v>
      </c>
      <c r="D2081" s="54" t="s">
        <v>21</v>
      </c>
      <c r="E2081" s="55">
        <v>270.69</v>
      </c>
      <c r="F2081" s="55">
        <v>62.88</v>
      </c>
      <c r="G2081" s="55">
        <v>333.57</v>
      </c>
      <c r="H2081" s="33">
        <v>9</v>
      </c>
    </row>
    <row r="2082" spans="1:8" s="33" customFormat="1" x14ac:dyDescent="0.2">
      <c r="A2082" s="52" t="s">
        <v>4197</v>
      </c>
      <c r="B2082" s="52"/>
      <c r="C2082" s="53" t="s">
        <v>4198</v>
      </c>
      <c r="D2082" s="54" t="s">
        <v>21</v>
      </c>
      <c r="E2082" s="55">
        <v>240.88</v>
      </c>
      <c r="F2082" s="55">
        <v>62.88</v>
      </c>
      <c r="G2082" s="55">
        <v>303.76</v>
      </c>
      <c r="H2082" s="33">
        <v>9</v>
      </c>
    </row>
    <row r="2083" spans="1:8" s="33" customFormat="1" x14ac:dyDescent="0.2">
      <c r="A2083" s="52" t="s">
        <v>4199</v>
      </c>
      <c r="B2083" s="52"/>
      <c r="C2083" s="53" t="s">
        <v>4200</v>
      </c>
      <c r="D2083" s="54" t="s">
        <v>21</v>
      </c>
      <c r="E2083" s="55">
        <v>597.63</v>
      </c>
      <c r="F2083" s="55">
        <v>62.88</v>
      </c>
      <c r="G2083" s="55">
        <v>660.51</v>
      </c>
      <c r="H2083" s="33">
        <v>9</v>
      </c>
    </row>
    <row r="2084" spans="1:8" s="33" customFormat="1" x14ac:dyDescent="0.2">
      <c r="A2084" s="52" t="s">
        <v>4201</v>
      </c>
      <c r="B2084" s="52"/>
      <c r="C2084" s="53" t="s">
        <v>4202</v>
      </c>
      <c r="D2084" s="54" t="s">
        <v>21</v>
      </c>
      <c r="E2084" s="55">
        <v>189.79</v>
      </c>
      <c r="F2084" s="55">
        <v>62.88</v>
      </c>
      <c r="G2084" s="55">
        <v>252.67</v>
      </c>
      <c r="H2084" s="33">
        <v>9</v>
      </c>
    </row>
    <row r="2085" spans="1:8" s="33" customFormat="1" x14ac:dyDescent="0.2">
      <c r="A2085" s="52" t="s">
        <v>4203</v>
      </c>
      <c r="B2085" s="52"/>
      <c r="C2085" s="53" t="s">
        <v>4204</v>
      </c>
      <c r="D2085" s="54"/>
      <c r="E2085" s="55"/>
      <c r="F2085" s="55"/>
      <c r="G2085" s="55"/>
      <c r="H2085" s="33">
        <v>5</v>
      </c>
    </row>
    <row r="2086" spans="1:8" s="33" customFormat="1" x14ac:dyDescent="0.2">
      <c r="A2086" s="52" t="s">
        <v>4205</v>
      </c>
      <c r="B2086" s="52"/>
      <c r="C2086" s="53" t="s">
        <v>4206</v>
      </c>
      <c r="D2086" s="54" t="s">
        <v>21</v>
      </c>
      <c r="E2086" s="55">
        <v>29.34</v>
      </c>
      <c r="F2086" s="55">
        <v>6.22</v>
      </c>
      <c r="G2086" s="55">
        <v>35.56</v>
      </c>
      <c r="H2086" s="33">
        <v>9</v>
      </c>
    </row>
    <row r="2087" spans="1:8" s="33" customFormat="1" ht="25.5" x14ac:dyDescent="0.2">
      <c r="A2087" s="52" t="s">
        <v>4207</v>
      </c>
      <c r="B2087" s="52"/>
      <c r="C2087" s="53" t="s">
        <v>8280</v>
      </c>
      <c r="D2087" s="54" t="s">
        <v>21</v>
      </c>
      <c r="E2087" s="55">
        <v>42.5</v>
      </c>
      <c r="F2087" s="55">
        <v>2.0699999999999998</v>
      </c>
      <c r="G2087" s="55">
        <v>44.57</v>
      </c>
      <c r="H2087" s="33">
        <v>9</v>
      </c>
    </row>
    <row r="2088" spans="1:8" s="33" customFormat="1" x14ac:dyDescent="0.2">
      <c r="A2088" s="52" t="s">
        <v>4209</v>
      </c>
      <c r="B2088" s="52"/>
      <c r="C2088" s="53" t="s">
        <v>4210</v>
      </c>
      <c r="D2088" s="54" t="s">
        <v>21</v>
      </c>
      <c r="E2088" s="55">
        <v>22.28</v>
      </c>
      <c r="F2088" s="55">
        <v>6.22</v>
      </c>
      <c r="G2088" s="55">
        <v>28.5</v>
      </c>
      <c r="H2088" s="33">
        <v>9</v>
      </c>
    </row>
    <row r="2089" spans="1:8" s="33" customFormat="1" ht="25.5" x14ac:dyDescent="0.2">
      <c r="A2089" s="52" t="s">
        <v>4211</v>
      </c>
      <c r="B2089" s="52"/>
      <c r="C2089" s="53" t="s">
        <v>4212</v>
      </c>
      <c r="D2089" s="54" t="s">
        <v>21</v>
      </c>
      <c r="E2089" s="55"/>
      <c r="F2089" s="55">
        <v>20.74</v>
      </c>
      <c r="G2089" s="55">
        <v>20.74</v>
      </c>
      <c r="H2089" s="33">
        <v>9</v>
      </c>
    </row>
    <row r="2090" spans="1:8" s="33" customFormat="1" ht="25.5" x14ac:dyDescent="0.2">
      <c r="A2090" s="52" t="s">
        <v>4213</v>
      </c>
      <c r="B2090" s="52"/>
      <c r="C2090" s="53" t="s">
        <v>4214</v>
      </c>
      <c r="D2090" s="54" t="s">
        <v>73</v>
      </c>
      <c r="E2090" s="55"/>
      <c r="F2090" s="55">
        <v>29.17</v>
      </c>
      <c r="G2090" s="55">
        <v>29.17</v>
      </c>
      <c r="H2090" s="33">
        <v>9</v>
      </c>
    </row>
    <row r="2091" spans="1:8" s="33" customFormat="1" ht="25.5" x14ac:dyDescent="0.2">
      <c r="A2091" s="52" t="s">
        <v>4215</v>
      </c>
      <c r="B2091" s="52"/>
      <c r="C2091" s="53" t="s">
        <v>4216</v>
      </c>
      <c r="D2091" s="54" t="s">
        <v>73</v>
      </c>
      <c r="E2091" s="55"/>
      <c r="F2091" s="55">
        <v>58.34</v>
      </c>
      <c r="G2091" s="55">
        <v>58.34</v>
      </c>
      <c r="H2091" s="33">
        <v>9</v>
      </c>
    </row>
    <row r="2092" spans="1:8" s="33" customFormat="1" ht="25.5" x14ac:dyDescent="0.2">
      <c r="A2092" s="52" t="s">
        <v>4217</v>
      </c>
      <c r="B2092" s="52"/>
      <c r="C2092" s="53" t="s">
        <v>4218</v>
      </c>
      <c r="D2092" s="54" t="s">
        <v>21</v>
      </c>
      <c r="E2092" s="55">
        <v>1126</v>
      </c>
      <c r="F2092" s="55">
        <v>1.69</v>
      </c>
      <c r="G2092" s="55">
        <v>1127.69</v>
      </c>
      <c r="H2092" s="33">
        <v>9</v>
      </c>
    </row>
    <row r="2093" spans="1:8" s="33" customFormat="1" x14ac:dyDescent="0.2">
      <c r="A2093" s="52" t="s">
        <v>4219</v>
      </c>
      <c r="B2093" s="52"/>
      <c r="C2093" s="53" t="s">
        <v>4220</v>
      </c>
      <c r="D2093" s="54" t="s">
        <v>21</v>
      </c>
      <c r="E2093" s="55">
        <v>120.37</v>
      </c>
      <c r="F2093" s="55">
        <v>4.22</v>
      </c>
      <c r="G2093" s="55">
        <v>124.59</v>
      </c>
      <c r="H2093" s="33">
        <v>9</v>
      </c>
    </row>
    <row r="2094" spans="1:8" s="33" customFormat="1" x14ac:dyDescent="0.2">
      <c r="A2094" s="52" t="s">
        <v>4221</v>
      </c>
      <c r="B2094" s="52"/>
      <c r="C2094" s="53" t="s">
        <v>4222</v>
      </c>
      <c r="D2094" s="54" t="s">
        <v>73</v>
      </c>
      <c r="E2094" s="55">
        <v>540.16</v>
      </c>
      <c r="F2094" s="55">
        <v>29.17</v>
      </c>
      <c r="G2094" s="55">
        <v>569.33000000000004</v>
      </c>
      <c r="H2094" s="33">
        <v>9</v>
      </c>
    </row>
    <row r="2095" spans="1:8" s="33" customFormat="1" ht="25.5" x14ac:dyDescent="0.2">
      <c r="A2095" s="52" t="s">
        <v>4223</v>
      </c>
      <c r="B2095" s="52"/>
      <c r="C2095" s="53" t="s">
        <v>4224</v>
      </c>
      <c r="D2095" s="54" t="s">
        <v>21</v>
      </c>
      <c r="E2095" s="55">
        <v>7738.97</v>
      </c>
      <c r="F2095" s="55">
        <v>46.67</v>
      </c>
      <c r="G2095" s="55">
        <v>7785.64</v>
      </c>
      <c r="H2095" s="33">
        <v>9</v>
      </c>
    </row>
    <row r="2096" spans="1:8" s="33" customFormat="1" ht="25.5" x14ac:dyDescent="0.2">
      <c r="A2096" s="52" t="s">
        <v>4225</v>
      </c>
      <c r="B2096" s="52"/>
      <c r="C2096" s="53" t="s">
        <v>4226</v>
      </c>
      <c r="D2096" s="54" t="s">
        <v>21</v>
      </c>
      <c r="E2096" s="55">
        <v>16675.560000000001</v>
      </c>
      <c r="F2096" s="55">
        <v>46.67</v>
      </c>
      <c r="G2096" s="55">
        <v>16722.23</v>
      </c>
      <c r="H2096" s="33">
        <v>9</v>
      </c>
    </row>
    <row r="2097" spans="1:8" s="33" customFormat="1" ht="25.5" x14ac:dyDescent="0.2">
      <c r="A2097" s="52" t="s">
        <v>4227</v>
      </c>
      <c r="B2097" s="52"/>
      <c r="C2097" s="53" t="s">
        <v>4228</v>
      </c>
      <c r="D2097" s="54" t="s">
        <v>21</v>
      </c>
      <c r="E2097" s="55">
        <v>29908.63</v>
      </c>
      <c r="F2097" s="55">
        <v>46.67</v>
      </c>
      <c r="G2097" s="55">
        <v>29955.3</v>
      </c>
      <c r="H2097" s="33">
        <v>9</v>
      </c>
    </row>
    <row r="2098" spans="1:8" s="33" customFormat="1" x14ac:dyDescent="0.2">
      <c r="A2098" s="52" t="s">
        <v>4229</v>
      </c>
      <c r="B2098" s="52"/>
      <c r="C2098" s="53" t="s">
        <v>4230</v>
      </c>
      <c r="D2098" s="54" t="s">
        <v>21</v>
      </c>
      <c r="E2098" s="55">
        <v>582.88</v>
      </c>
      <c r="F2098" s="55">
        <v>20.74</v>
      </c>
      <c r="G2098" s="55">
        <v>603.62</v>
      </c>
      <c r="H2098" s="33">
        <v>9</v>
      </c>
    </row>
    <row r="2099" spans="1:8" s="33" customFormat="1" x14ac:dyDescent="0.2">
      <c r="A2099" s="52" t="s">
        <v>4231</v>
      </c>
      <c r="B2099" s="52"/>
      <c r="C2099" s="53" t="s">
        <v>4232</v>
      </c>
      <c r="D2099" s="54"/>
      <c r="E2099" s="55"/>
      <c r="F2099" s="55"/>
      <c r="G2099" s="55"/>
      <c r="H2099" s="33">
        <v>5</v>
      </c>
    </row>
    <row r="2100" spans="1:8" s="33" customFormat="1" ht="25.5" x14ac:dyDescent="0.2">
      <c r="A2100" s="52" t="s">
        <v>4233</v>
      </c>
      <c r="B2100" s="52"/>
      <c r="C2100" s="53" t="s">
        <v>4234</v>
      </c>
      <c r="D2100" s="54" t="s">
        <v>21</v>
      </c>
      <c r="E2100" s="55">
        <v>971.42</v>
      </c>
      <c r="F2100" s="55">
        <v>20.74</v>
      </c>
      <c r="G2100" s="55">
        <v>992.16</v>
      </c>
      <c r="H2100" s="33">
        <v>9</v>
      </c>
    </row>
    <row r="2101" spans="1:8" s="33" customFormat="1" x14ac:dyDescent="0.2">
      <c r="A2101" s="52" t="s">
        <v>4235</v>
      </c>
      <c r="B2101" s="52"/>
      <c r="C2101" s="53" t="s">
        <v>4236</v>
      </c>
      <c r="D2101" s="54"/>
      <c r="E2101" s="55"/>
      <c r="F2101" s="55"/>
      <c r="G2101" s="55"/>
      <c r="H2101" s="33">
        <v>5</v>
      </c>
    </row>
    <row r="2102" spans="1:8" s="33" customFormat="1" x14ac:dyDescent="0.2">
      <c r="A2102" s="52" t="s">
        <v>4237</v>
      </c>
      <c r="B2102" s="52"/>
      <c r="C2102" s="53" t="s">
        <v>4238</v>
      </c>
      <c r="D2102" s="54" t="s">
        <v>21</v>
      </c>
      <c r="E2102" s="55">
        <v>528.37</v>
      </c>
      <c r="F2102" s="55">
        <v>62.88</v>
      </c>
      <c r="G2102" s="55">
        <v>591.25</v>
      </c>
      <c r="H2102" s="33">
        <v>9</v>
      </c>
    </row>
    <row r="2103" spans="1:8" s="33" customFormat="1" x14ac:dyDescent="0.2">
      <c r="A2103" s="52" t="s">
        <v>4239</v>
      </c>
      <c r="B2103" s="52"/>
      <c r="C2103" s="53" t="s">
        <v>4240</v>
      </c>
      <c r="D2103" s="54"/>
      <c r="E2103" s="55"/>
      <c r="F2103" s="55"/>
      <c r="G2103" s="55"/>
      <c r="H2103" s="33">
        <v>5</v>
      </c>
    </row>
    <row r="2104" spans="1:8" s="33" customFormat="1" ht="25.5" x14ac:dyDescent="0.2">
      <c r="A2104" s="52" t="s">
        <v>4241</v>
      </c>
      <c r="B2104" s="52"/>
      <c r="C2104" s="53" t="s">
        <v>4242</v>
      </c>
      <c r="D2104" s="54" t="s">
        <v>21</v>
      </c>
      <c r="E2104" s="55">
        <v>51</v>
      </c>
      <c r="F2104" s="55">
        <v>23.63</v>
      </c>
      <c r="G2104" s="55">
        <v>74.63</v>
      </c>
      <c r="H2104" s="33">
        <v>9</v>
      </c>
    </row>
    <row r="2105" spans="1:8" s="33" customFormat="1" ht="25.5" x14ac:dyDescent="0.2">
      <c r="A2105" s="52" t="s">
        <v>4243</v>
      </c>
      <c r="B2105" s="52"/>
      <c r="C2105" s="53" t="s">
        <v>4244</v>
      </c>
      <c r="D2105" s="54" t="s">
        <v>21</v>
      </c>
      <c r="E2105" s="55">
        <v>202.97</v>
      </c>
      <c r="F2105" s="55">
        <v>23.63</v>
      </c>
      <c r="G2105" s="55">
        <v>226.6</v>
      </c>
      <c r="H2105" s="33">
        <v>9</v>
      </c>
    </row>
    <row r="2106" spans="1:8" s="33" customFormat="1" ht="38.25" x14ac:dyDescent="0.2">
      <c r="A2106" s="52" t="s">
        <v>4245</v>
      </c>
      <c r="B2106" s="52"/>
      <c r="C2106" s="53" t="s">
        <v>4246</v>
      </c>
      <c r="D2106" s="54" t="s">
        <v>21</v>
      </c>
      <c r="E2106" s="55">
        <v>899.14</v>
      </c>
      <c r="F2106" s="55">
        <v>26.21</v>
      </c>
      <c r="G2106" s="55">
        <v>925.35</v>
      </c>
      <c r="H2106" s="33">
        <v>9</v>
      </c>
    </row>
    <row r="2107" spans="1:8" s="33" customFormat="1" ht="38.25" x14ac:dyDescent="0.2">
      <c r="A2107" s="52" t="s">
        <v>4247</v>
      </c>
      <c r="B2107" s="52"/>
      <c r="C2107" s="53" t="s">
        <v>4248</v>
      </c>
      <c r="D2107" s="54" t="s">
        <v>21</v>
      </c>
      <c r="E2107" s="55">
        <v>7824.41</v>
      </c>
      <c r="F2107" s="55">
        <v>26.21</v>
      </c>
      <c r="G2107" s="55">
        <v>7850.62</v>
      </c>
      <c r="H2107" s="33">
        <v>9</v>
      </c>
    </row>
    <row r="2108" spans="1:8" s="33" customFormat="1" ht="38.25" x14ac:dyDescent="0.2">
      <c r="A2108" s="52" t="s">
        <v>4249</v>
      </c>
      <c r="B2108" s="52"/>
      <c r="C2108" s="53" t="s">
        <v>4250</v>
      </c>
      <c r="D2108" s="54" t="s">
        <v>21</v>
      </c>
      <c r="E2108" s="55">
        <v>2785.75</v>
      </c>
      <c r="F2108" s="55">
        <v>26.21</v>
      </c>
      <c r="G2108" s="55">
        <v>2811.96</v>
      </c>
      <c r="H2108" s="33">
        <v>9</v>
      </c>
    </row>
    <row r="2109" spans="1:8" s="33" customFormat="1" ht="38.25" x14ac:dyDescent="0.2">
      <c r="A2109" s="52" t="s">
        <v>4251</v>
      </c>
      <c r="B2109" s="52"/>
      <c r="C2109" s="53" t="s">
        <v>4252</v>
      </c>
      <c r="D2109" s="54" t="s">
        <v>21</v>
      </c>
      <c r="E2109" s="55">
        <v>880.61</v>
      </c>
      <c r="F2109" s="55">
        <v>26.21</v>
      </c>
      <c r="G2109" s="55">
        <v>906.82</v>
      </c>
      <c r="H2109" s="33">
        <v>9</v>
      </c>
    </row>
    <row r="2110" spans="1:8" s="33" customFormat="1" x14ac:dyDescent="0.2">
      <c r="A2110" s="52" t="s">
        <v>4253</v>
      </c>
      <c r="B2110" s="52"/>
      <c r="C2110" s="53" t="s">
        <v>4254</v>
      </c>
      <c r="D2110" s="54"/>
      <c r="E2110" s="55"/>
      <c r="F2110" s="55"/>
      <c r="G2110" s="55"/>
      <c r="H2110" s="33">
        <v>5</v>
      </c>
    </row>
    <row r="2111" spans="1:8" s="33" customFormat="1" ht="25.5" x14ac:dyDescent="0.2">
      <c r="A2111" s="52" t="s">
        <v>4255</v>
      </c>
      <c r="B2111" s="52"/>
      <c r="C2111" s="53" t="s">
        <v>4256</v>
      </c>
      <c r="D2111" s="54" t="s">
        <v>21</v>
      </c>
      <c r="E2111" s="55">
        <v>525.88</v>
      </c>
      <c r="F2111" s="55">
        <v>68.489999999999995</v>
      </c>
      <c r="G2111" s="55">
        <v>594.37</v>
      </c>
      <c r="H2111" s="33">
        <v>9</v>
      </c>
    </row>
    <row r="2112" spans="1:8" s="33" customFormat="1" ht="25.5" x14ac:dyDescent="0.2">
      <c r="A2112" s="52" t="s">
        <v>4257</v>
      </c>
      <c r="B2112" s="52"/>
      <c r="C2112" s="53" t="s">
        <v>4258</v>
      </c>
      <c r="D2112" s="54" t="s">
        <v>21</v>
      </c>
      <c r="E2112" s="55">
        <v>444.72</v>
      </c>
      <c r="F2112" s="55">
        <v>68.489999999999995</v>
      </c>
      <c r="G2112" s="55">
        <v>513.21</v>
      </c>
      <c r="H2112" s="33">
        <v>9</v>
      </c>
    </row>
    <row r="2113" spans="1:8" s="33" customFormat="1" ht="25.5" x14ac:dyDescent="0.2">
      <c r="A2113" s="52" t="s">
        <v>4259</v>
      </c>
      <c r="B2113" s="52"/>
      <c r="C2113" s="53" t="s">
        <v>4260</v>
      </c>
      <c r="D2113" s="54" t="s">
        <v>21</v>
      </c>
      <c r="E2113" s="55">
        <v>622.80999999999995</v>
      </c>
      <c r="F2113" s="55">
        <v>68.489999999999995</v>
      </c>
      <c r="G2113" s="55">
        <v>691.3</v>
      </c>
      <c r="H2113" s="33">
        <v>9</v>
      </c>
    </row>
    <row r="2114" spans="1:8" s="33" customFormat="1" ht="38.25" x14ac:dyDescent="0.2">
      <c r="A2114" s="52" t="s">
        <v>4261</v>
      </c>
      <c r="B2114" s="52"/>
      <c r="C2114" s="53" t="s">
        <v>4262</v>
      </c>
      <c r="D2114" s="54" t="s">
        <v>21</v>
      </c>
      <c r="E2114" s="55">
        <v>436.16</v>
      </c>
      <c r="F2114" s="55">
        <v>68.489999999999995</v>
      </c>
      <c r="G2114" s="55">
        <v>504.65</v>
      </c>
      <c r="H2114" s="33">
        <v>9</v>
      </c>
    </row>
    <row r="2115" spans="1:8" s="33" customFormat="1" ht="38.25" x14ac:dyDescent="0.2">
      <c r="A2115" s="52" t="s">
        <v>4263</v>
      </c>
      <c r="B2115" s="52"/>
      <c r="C2115" s="53" t="s">
        <v>4264</v>
      </c>
      <c r="D2115" s="54" t="s">
        <v>21</v>
      </c>
      <c r="E2115" s="55">
        <v>668.34</v>
      </c>
      <c r="F2115" s="55">
        <v>68.489999999999995</v>
      </c>
      <c r="G2115" s="55">
        <v>736.83</v>
      </c>
      <c r="H2115" s="33">
        <v>9</v>
      </c>
    </row>
    <row r="2116" spans="1:8" s="33" customFormat="1" ht="25.5" x14ac:dyDescent="0.2">
      <c r="A2116" s="52" t="s">
        <v>4265</v>
      </c>
      <c r="B2116" s="52"/>
      <c r="C2116" s="53" t="s">
        <v>4266</v>
      </c>
      <c r="D2116" s="54" t="s">
        <v>334</v>
      </c>
      <c r="E2116" s="55">
        <v>38626.589999999997</v>
      </c>
      <c r="F2116" s="55">
        <v>95.5</v>
      </c>
      <c r="G2116" s="55">
        <v>38722.089999999997</v>
      </c>
      <c r="H2116" s="33">
        <v>9</v>
      </c>
    </row>
    <row r="2117" spans="1:8" s="33" customFormat="1" ht="25.5" x14ac:dyDescent="0.2">
      <c r="A2117" s="52" t="s">
        <v>4267</v>
      </c>
      <c r="B2117" s="52"/>
      <c r="C2117" s="53" t="s">
        <v>4268</v>
      </c>
      <c r="D2117" s="54"/>
      <c r="E2117" s="55"/>
      <c r="F2117" s="55"/>
      <c r="G2117" s="55"/>
      <c r="H2117" s="33">
        <v>2</v>
      </c>
    </row>
    <row r="2118" spans="1:8" s="33" customFormat="1" x14ac:dyDescent="0.2">
      <c r="A2118" s="52" t="s">
        <v>4269</v>
      </c>
      <c r="B2118" s="52"/>
      <c r="C2118" s="53" t="s">
        <v>4270</v>
      </c>
      <c r="D2118" s="54"/>
      <c r="E2118" s="55"/>
      <c r="F2118" s="55"/>
      <c r="G2118" s="55"/>
      <c r="H2118" s="33">
        <v>5</v>
      </c>
    </row>
    <row r="2119" spans="1:8" s="33" customFormat="1" x14ac:dyDescent="0.2">
      <c r="A2119" s="52" t="s">
        <v>4271</v>
      </c>
      <c r="B2119" s="52"/>
      <c r="C2119" s="53" t="s">
        <v>4272</v>
      </c>
      <c r="D2119" s="54" t="s">
        <v>131</v>
      </c>
      <c r="E2119" s="55">
        <v>6.56</v>
      </c>
      <c r="F2119" s="55">
        <v>20.74</v>
      </c>
      <c r="G2119" s="55">
        <v>27.3</v>
      </c>
      <c r="H2119" s="33">
        <v>9</v>
      </c>
    </row>
    <row r="2120" spans="1:8" s="33" customFormat="1" x14ac:dyDescent="0.2">
      <c r="A2120" s="52" t="s">
        <v>4273</v>
      </c>
      <c r="B2120" s="52"/>
      <c r="C2120" s="53" t="s">
        <v>4274</v>
      </c>
      <c r="D2120" s="54" t="s">
        <v>131</v>
      </c>
      <c r="E2120" s="55">
        <v>9.56</v>
      </c>
      <c r="F2120" s="55">
        <v>24.88</v>
      </c>
      <c r="G2120" s="55">
        <v>34.44</v>
      </c>
      <c r="H2120" s="33">
        <v>9</v>
      </c>
    </row>
    <row r="2121" spans="1:8" s="33" customFormat="1" x14ac:dyDescent="0.2">
      <c r="A2121" s="52" t="s">
        <v>4275</v>
      </c>
      <c r="B2121" s="52"/>
      <c r="C2121" s="53" t="s">
        <v>4276</v>
      </c>
      <c r="D2121" s="54" t="s">
        <v>131</v>
      </c>
      <c r="E2121" s="55">
        <v>13.93</v>
      </c>
      <c r="F2121" s="55">
        <v>29.03</v>
      </c>
      <c r="G2121" s="55">
        <v>42.96</v>
      </c>
      <c r="H2121" s="33">
        <v>9</v>
      </c>
    </row>
    <row r="2122" spans="1:8" s="33" customFormat="1" x14ac:dyDescent="0.2">
      <c r="A2122" s="52" t="s">
        <v>4277</v>
      </c>
      <c r="B2122" s="52"/>
      <c r="C2122" s="53" t="s">
        <v>4278</v>
      </c>
      <c r="D2122" s="54" t="s">
        <v>131</v>
      </c>
      <c r="E2122" s="55">
        <v>15.33</v>
      </c>
      <c r="F2122" s="55">
        <v>33.18</v>
      </c>
      <c r="G2122" s="55">
        <v>48.51</v>
      </c>
      <c r="H2122" s="33">
        <v>9</v>
      </c>
    </row>
    <row r="2123" spans="1:8" s="33" customFormat="1" x14ac:dyDescent="0.2">
      <c r="A2123" s="52" t="s">
        <v>4279</v>
      </c>
      <c r="B2123" s="52"/>
      <c r="C2123" s="53" t="s">
        <v>4280</v>
      </c>
      <c r="D2123" s="54" t="s">
        <v>131</v>
      </c>
      <c r="E2123" s="55">
        <v>20.2</v>
      </c>
      <c r="F2123" s="55">
        <v>37.32</v>
      </c>
      <c r="G2123" s="55">
        <v>57.52</v>
      </c>
      <c r="H2123" s="33">
        <v>9</v>
      </c>
    </row>
    <row r="2124" spans="1:8" s="33" customFormat="1" x14ac:dyDescent="0.2">
      <c r="A2124" s="52" t="s">
        <v>4281</v>
      </c>
      <c r="B2124" s="52"/>
      <c r="C2124" s="53" t="s">
        <v>4282</v>
      </c>
      <c r="D2124" s="54" t="s">
        <v>131</v>
      </c>
      <c r="E2124" s="55">
        <v>32.950000000000003</v>
      </c>
      <c r="F2124" s="55">
        <v>41.47</v>
      </c>
      <c r="G2124" s="55">
        <v>74.42</v>
      </c>
      <c r="H2124" s="33">
        <v>9</v>
      </c>
    </row>
    <row r="2125" spans="1:8" s="33" customFormat="1" x14ac:dyDescent="0.2">
      <c r="A2125" s="52" t="s">
        <v>4283</v>
      </c>
      <c r="B2125" s="52"/>
      <c r="C2125" s="53" t="s">
        <v>4284</v>
      </c>
      <c r="D2125" s="54" t="s">
        <v>131</v>
      </c>
      <c r="E2125" s="55">
        <v>44.78</v>
      </c>
      <c r="F2125" s="55">
        <v>45.62</v>
      </c>
      <c r="G2125" s="55">
        <v>90.4</v>
      </c>
      <c r="H2125" s="33">
        <v>9</v>
      </c>
    </row>
    <row r="2126" spans="1:8" s="33" customFormat="1" x14ac:dyDescent="0.2">
      <c r="A2126" s="52" t="s">
        <v>4285</v>
      </c>
      <c r="B2126" s="52"/>
      <c r="C2126" s="53" t="s">
        <v>4286</v>
      </c>
      <c r="D2126" s="54" t="s">
        <v>131</v>
      </c>
      <c r="E2126" s="55">
        <v>70.739999999999995</v>
      </c>
      <c r="F2126" s="55">
        <v>53.91</v>
      </c>
      <c r="G2126" s="55">
        <v>124.65</v>
      </c>
      <c r="H2126" s="33">
        <v>9</v>
      </c>
    </row>
    <row r="2127" spans="1:8" s="33" customFormat="1" ht="25.5" x14ac:dyDescent="0.2">
      <c r="A2127" s="52" t="s">
        <v>4287</v>
      </c>
      <c r="B2127" s="52"/>
      <c r="C2127" s="53" t="s">
        <v>4288</v>
      </c>
      <c r="D2127" s="54"/>
      <c r="E2127" s="55"/>
      <c r="F2127" s="55"/>
      <c r="G2127" s="55"/>
      <c r="H2127" s="33">
        <v>5</v>
      </c>
    </row>
    <row r="2128" spans="1:8" s="33" customFormat="1" ht="25.5" x14ac:dyDescent="0.2">
      <c r="A2128" s="52" t="s">
        <v>4289</v>
      </c>
      <c r="B2128" s="52"/>
      <c r="C2128" s="53" t="s">
        <v>4290</v>
      </c>
      <c r="D2128" s="54" t="s">
        <v>131</v>
      </c>
      <c r="E2128" s="55">
        <v>15.67</v>
      </c>
      <c r="F2128" s="55">
        <v>24.88</v>
      </c>
      <c r="G2128" s="55">
        <v>40.549999999999997</v>
      </c>
      <c r="H2128" s="33">
        <v>9</v>
      </c>
    </row>
    <row r="2129" spans="1:8" s="33" customFormat="1" x14ac:dyDescent="0.2">
      <c r="A2129" s="52" t="s">
        <v>4291</v>
      </c>
      <c r="B2129" s="52"/>
      <c r="C2129" s="53" t="s">
        <v>4292</v>
      </c>
      <c r="D2129" s="54" t="s">
        <v>131</v>
      </c>
      <c r="E2129" s="55">
        <v>20.85</v>
      </c>
      <c r="F2129" s="55">
        <v>29.03</v>
      </c>
      <c r="G2129" s="55">
        <v>49.88</v>
      </c>
      <c r="H2129" s="33">
        <v>9</v>
      </c>
    </row>
    <row r="2130" spans="1:8" s="33" customFormat="1" ht="25.5" x14ac:dyDescent="0.2">
      <c r="A2130" s="52" t="s">
        <v>4293</v>
      </c>
      <c r="B2130" s="52"/>
      <c r="C2130" s="53" t="s">
        <v>4294</v>
      </c>
      <c r="D2130" s="54" t="s">
        <v>131</v>
      </c>
      <c r="E2130" s="55">
        <v>39.799999999999997</v>
      </c>
      <c r="F2130" s="55">
        <v>33.18</v>
      </c>
      <c r="G2130" s="55">
        <v>72.98</v>
      </c>
      <c r="H2130" s="33">
        <v>9</v>
      </c>
    </row>
    <row r="2131" spans="1:8" s="33" customFormat="1" ht="25.5" x14ac:dyDescent="0.2">
      <c r="A2131" s="52" t="s">
        <v>4295</v>
      </c>
      <c r="B2131" s="52"/>
      <c r="C2131" s="53" t="s">
        <v>4296</v>
      </c>
      <c r="D2131" s="54" t="s">
        <v>131</v>
      </c>
      <c r="E2131" s="55">
        <v>44.67</v>
      </c>
      <c r="F2131" s="55">
        <v>37.32</v>
      </c>
      <c r="G2131" s="55">
        <v>81.99</v>
      </c>
      <c r="H2131" s="33">
        <v>9</v>
      </c>
    </row>
    <row r="2132" spans="1:8" s="33" customFormat="1" x14ac:dyDescent="0.2">
      <c r="A2132" s="52" t="s">
        <v>4297</v>
      </c>
      <c r="B2132" s="52"/>
      <c r="C2132" s="53" t="s">
        <v>4298</v>
      </c>
      <c r="D2132" s="54" t="s">
        <v>131</v>
      </c>
      <c r="E2132" s="55">
        <v>50.67</v>
      </c>
      <c r="F2132" s="55">
        <v>41.47</v>
      </c>
      <c r="G2132" s="55">
        <v>92.14</v>
      </c>
      <c r="H2132" s="33">
        <v>9</v>
      </c>
    </row>
    <row r="2133" spans="1:8" s="33" customFormat="1" ht="25.5" x14ac:dyDescent="0.2">
      <c r="A2133" s="52" t="s">
        <v>4299</v>
      </c>
      <c r="B2133" s="52"/>
      <c r="C2133" s="53" t="s">
        <v>4300</v>
      </c>
      <c r="D2133" s="54" t="s">
        <v>131</v>
      </c>
      <c r="E2133" s="55">
        <v>78.73</v>
      </c>
      <c r="F2133" s="55">
        <v>49.76</v>
      </c>
      <c r="G2133" s="55">
        <v>128.49</v>
      </c>
      <c r="H2133" s="33">
        <v>9</v>
      </c>
    </row>
    <row r="2134" spans="1:8" s="33" customFormat="1" x14ac:dyDescent="0.2">
      <c r="A2134" s="52" t="s">
        <v>4301</v>
      </c>
      <c r="B2134" s="52"/>
      <c r="C2134" s="53" t="s">
        <v>4302</v>
      </c>
      <c r="D2134" s="54" t="s">
        <v>131</v>
      </c>
      <c r="E2134" s="55">
        <v>81.33</v>
      </c>
      <c r="F2134" s="55">
        <v>62.21</v>
      </c>
      <c r="G2134" s="55">
        <v>143.54</v>
      </c>
      <c r="H2134" s="33">
        <v>9</v>
      </c>
    </row>
    <row r="2135" spans="1:8" s="33" customFormat="1" x14ac:dyDescent="0.2">
      <c r="A2135" s="52" t="s">
        <v>4303</v>
      </c>
      <c r="B2135" s="52"/>
      <c r="C2135" s="53" t="s">
        <v>4304</v>
      </c>
      <c r="D2135" s="54" t="s">
        <v>131</v>
      </c>
      <c r="E2135" s="55">
        <v>126.54</v>
      </c>
      <c r="F2135" s="55">
        <v>74.650000000000006</v>
      </c>
      <c r="G2135" s="55">
        <v>201.19</v>
      </c>
      <c r="H2135" s="33">
        <v>9</v>
      </c>
    </row>
    <row r="2136" spans="1:8" s="33" customFormat="1" ht="25.5" x14ac:dyDescent="0.2">
      <c r="A2136" s="52" t="s">
        <v>4305</v>
      </c>
      <c r="B2136" s="52"/>
      <c r="C2136" s="53" t="s">
        <v>4306</v>
      </c>
      <c r="D2136" s="54"/>
      <c r="E2136" s="55"/>
      <c r="F2136" s="55"/>
      <c r="G2136" s="55"/>
      <c r="H2136" s="33">
        <v>5</v>
      </c>
    </row>
    <row r="2137" spans="1:8" s="33" customFormat="1" ht="25.5" x14ac:dyDescent="0.2">
      <c r="A2137" s="52" t="s">
        <v>4307</v>
      </c>
      <c r="B2137" s="52"/>
      <c r="C2137" s="53" t="s">
        <v>4308</v>
      </c>
      <c r="D2137" s="54" t="s">
        <v>131</v>
      </c>
      <c r="E2137" s="55">
        <v>23.4</v>
      </c>
      <c r="F2137" s="55">
        <v>24.88</v>
      </c>
      <c r="G2137" s="55">
        <v>48.28</v>
      </c>
      <c r="H2137" s="33">
        <v>9</v>
      </c>
    </row>
    <row r="2138" spans="1:8" s="33" customFormat="1" ht="25.5" x14ac:dyDescent="0.2">
      <c r="A2138" s="52" t="s">
        <v>4309</v>
      </c>
      <c r="B2138" s="52"/>
      <c r="C2138" s="53" t="s">
        <v>4310</v>
      </c>
      <c r="D2138" s="54" t="s">
        <v>131</v>
      </c>
      <c r="E2138" s="55">
        <v>29.88</v>
      </c>
      <c r="F2138" s="55">
        <v>29.03</v>
      </c>
      <c r="G2138" s="55">
        <v>58.91</v>
      </c>
      <c r="H2138" s="33">
        <v>9</v>
      </c>
    </row>
    <row r="2139" spans="1:8" s="33" customFormat="1" ht="25.5" x14ac:dyDescent="0.2">
      <c r="A2139" s="52" t="s">
        <v>4311</v>
      </c>
      <c r="B2139" s="52"/>
      <c r="C2139" s="53" t="s">
        <v>4312</v>
      </c>
      <c r="D2139" s="54" t="s">
        <v>131</v>
      </c>
      <c r="E2139" s="55">
        <v>44.64</v>
      </c>
      <c r="F2139" s="55">
        <v>33.18</v>
      </c>
      <c r="G2139" s="55">
        <v>77.819999999999993</v>
      </c>
      <c r="H2139" s="33">
        <v>9</v>
      </c>
    </row>
    <row r="2140" spans="1:8" s="33" customFormat="1" ht="25.5" x14ac:dyDescent="0.2">
      <c r="A2140" s="52" t="s">
        <v>4313</v>
      </c>
      <c r="B2140" s="52"/>
      <c r="C2140" s="53" t="s">
        <v>4314</v>
      </c>
      <c r="D2140" s="54" t="s">
        <v>131</v>
      </c>
      <c r="E2140" s="55">
        <v>53.61</v>
      </c>
      <c r="F2140" s="55">
        <v>37.32</v>
      </c>
      <c r="G2140" s="55">
        <v>90.93</v>
      </c>
      <c r="H2140" s="33">
        <v>9</v>
      </c>
    </row>
    <row r="2141" spans="1:8" s="33" customFormat="1" ht="25.5" x14ac:dyDescent="0.2">
      <c r="A2141" s="52" t="s">
        <v>4315</v>
      </c>
      <c r="B2141" s="52"/>
      <c r="C2141" s="53" t="s">
        <v>4316</v>
      </c>
      <c r="D2141" s="54" t="s">
        <v>131</v>
      </c>
      <c r="E2141" s="55">
        <v>70.77</v>
      </c>
      <c r="F2141" s="55">
        <v>41.47</v>
      </c>
      <c r="G2141" s="55">
        <v>112.24</v>
      </c>
      <c r="H2141" s="33">
        <v>9</v>
      </c>
    </row>
    <row r="2142" spans="1:8" s="33" customFormat="1" ht="25.5" x14ac:dyDescent="0.2">
      <c r="A2142" s="52" t="s">
        <v>4317</v>
      </c>
      <c r="B2142" s="52"/>
      <c r="C2142" s="53" t="s">
        <v>4318</v>
      </c>
      <c r="D2142" s="54" t="s">
        <v>131</v>
      </c>
      <c r="E2142" s="55">
        <v>100.98</v>
      </c>
      <c r="F2142" s="55">
        <v>49.76</v>
      </c>
      <c r="G2142" s="55">
        <v>150.74</v>
      </c>
      <c r="H2142" s="33">
        <v>9</v>
      </c>
    </row>
    <row r="2143" spans="1:8" s="33" customFormat="1" ht="25.5" x14ac:dyDescent="0.2">
      <c r="A2143" s="52" t="s">
        <v>4319</v>
      </c>
      <c r="B2143" s="52"/>
      <c r="C2143" s="53" t="s">
        <v>4320</v>
      </c>
      <c r="D2143" s="54" t="s">
        <v>131</v>
      </c>
      <c r="E2143" s="55">
        <v>101.04</v>
      </c>
      <c r="F2143" s="55">
        <v>62.21</v>
      </c>
      <c r="G2143" s="55">
        <v>163.25</v>
      </c>
      <c r="H2143" s="33">
        <v>9</v>
      </c>
    </row>
    <row r="2144" spans="1:8" s="33" customFormat="1" ht="25.5" x14ac:dyDescent="0.2">
      <c r="A2144" s="52" t="s">
        <v>4321</v>
      </c>
      <c r="B2144" s="52"/>
      <c r="C2144" s="53" t="s">
        <v>4322</v>
      </c>
      <c r="D2144" s="54" t="s">
        <v>131</v>
      </c>
      <c r="E2144" s="55">
        <v>131.24</v>
      </c>
      <c r="F2144" s="55">
        <v>74.650000000000006</v>
      </c>
      <c r="G2144" s="55">
        <v>205.89</v>
      </c>
      <c r="H2144" s="33">
        <v>9</v>
      </c>
    </row>
    <row r="2145" spans="1:8" s="33" customFormat="1" ht="25.5" x14ac:dyDescent="0.2">
      <c r="A2145" s="52" t="s">
        <v>4323</v>
      </c>
      <c r="B2145" s="52"/>
      <c r="C2145" s="53" t="s">
        <v>4324</v>
      </c>
      <c r="D2145" s="54"/>
      <c r="E2145" s="55"/>
      <c r="F2145" s="55"/>
      <c r="G2145" s="55"/>
      <c r="H2145" s="33">
        <v>5</v>
      </c>
    </row>
    <row r="2146" spans="1:8" s="33" customFormat="1" ht="25.5" x14ac:dyDescent="0.2">
      <c r="A2146" s="52" t="s">
        <v>4325</v>
      </c>
      <c r="B2146" s="52"/>
      <c r="C2146" s="53" t="s">
        <v>4326</v>
      </c>
      <c r="D2146" s="54" t="s">
        <v>131</v>
      </c>
      <c r="E2146" s="55">
        <v>20.53</v>
      </c>
      <c r="F2146" s="55">
        <v>20.74</v>
      </c>
      <c r="G2146" s="55">
        <v>41.27</v>
      </c>
      <c r="H2146" s="33">
        <v>9</v>
      </c>
    </row>
    <row r="2147" spans="1:8" s="33" customFormat="1" ht="25.5" x14ac:dyDescent="0.2">
      <c r="A2147" s="52" t="s">
        <v>4327</v>
      </c>
      <c r="B2147" s="52"/>
      <c r="C2147" s="53" t="s">
        <v>4328</v>
      </c>
      <c r="D2147" s="54" t="s">
        <v>131</v>
      </c>
      <c r="E2147" s="55">
        <v>28.67</v>
      </c>
      <c r="F2147" s="55">
        <v>24.88</v>
      </c>
      <c r="G2147" s="55">
        <v>53.55</v>
      </c>
      <c r="H2147" s="33">
        <v>9</v>
      </c>
    </row>
    <row r="2148" spans="1:8" s="33" customFormat="1" ht="25.5" x14ac:dyDescent="0.2">
      <c r="A2148" s="52" t="s">
        <v>4329</v>
      </c>
      <c r="B2148" s="52"/>
      <c r="C2148" s="53" t="s">
        <v>4330</v>
      </c>
      <c r="D2148" s="54" t="s">
        <v>131</v>
      </c>
      <c r="E2148" s="55">
        <v>37.78</v>
      </c>
      <c r="F2148" s="55">
        <v>29.03</v>
      </c>
      <c r="G2148" s="55">
        <v>66.81</v>
      </c>
      <c r="H2148" s="33">
        <v>9</v>
      </c>
    </row>
    <row r="2149" spans="1:8" s="33" customFormat="1" ht="25.5" x14ac:dyDescent="0.2">
      <c r="A2149" s="52" t="s">
        <v>4331</v>
      </c>
      <c r="B2149" s="52"/>
      <c r="C2149" s="53" t="s">
        <v>4332</v>
      </c>
      <c r="D2149" s="54" t="s">
        <v>131</v>
      </c>
      <c r="E2149" s="55">
        <v>46.05</v>
      </c>
      <c r="F2149" s="55">
        <v>33.18</v>
      </c>
      <c r="G2149" s="55">
        <v>79.23</v>
      </c>
      <c r="H2149" s="33">
        <v>9</v>
      </c>
    </row>
    <row r="2150" spans="1:8" s="33" customFormat="1" ht="25.5" x14ac:dyDescent="0.2">
      <c r="A2150" s="52" t="s">
        <v>4333</v>
      </c>
      <c r="B2150" s="52"/>
      <c r="C2150" s="53" t="s">
        <v>4334</v>
      </c>
      <c r="D2150" s="54" t="s">
        <v>131</v>
      </c>
      <c r="E2150" s="55">
        <v>62.08</v>
      </c>
      <c r="F2150" s="55">
        <v>37.32</v>
      </c>
      <c r="G2150" s="55">
        <v>99.4</v>
      </c>
      <c r="H2150" s="33">
        <v>9</v>
      </c>
    </row>
    <row r="2151" spans="1:8" s="33" customFormat="1" ht="25.5" x14ac:dyDescent="0.2">
      <c r="A2151" s="52" t="s">
        <v>4335</v>
      </c>
      <c r="B2151" s="52"/>
      <c r="C2151" s="53" t="s">
        <v>4336</v>
      </c>
      <c r="D2151" s="54" t="s">
        <v>131</v>
      </c>
      <c r="E2151" s="55">
        <v>73.31</v>
      </c>
      <c r="F2151" s="55">
        <v>41.47</v>
      </c>
      <c r="G2151" s="55">
        <v>114.78</v>
      </c>
      <c r="H2151" s="33">
        <v>9</v>
      </c>
    </row>
    <row r="2152" spans="1:8" s="33" customFormat="1" ht="25.5" x14ac:dyDescent="0.2">
      <c r="A2152" s="52" t="s">
        <v>4337</v>
      </c>
      <c r="B2152" s="52"/>
      <c r="C2152" s="53" t="s">
        <v>4338</v>
      </c>
      <c r="D2152" s="54" t="s">
        <v>131</v>
      </c>
      <c r="E2152" s="55">
        <v>105.62</v>
      </c>
      <c r="F2152" s="55">
        <v>49.76</v>
      </c>
      <c r="G2152" s="55">
        <v>155.38</v>
      </c>
      <c r="H2152" s="33">
        <v>9</v>
      </c>
    </row>
    <row r="2153" spans="1:8" s="33" customFormat="1" ht="25.5" x14ac:dyDescent="0.2">
      <c r="A2153" s="52" t="s">
        <v>4339</v>
      </c>
      <c r="B2153" s="52"/>
      <c r="C2153" s="53" t="s">
        <v>4340</v>
      </c>
      <c r="D2153" s="54" t="s">
        <v>131</v>
      </c>
      <c r="E2153" s="55">
        <v>121.78</v>
      </c>
      <c r="F2153" s="55">
        <v>62.21</v>
      </c>
      <c r="G2153" s="55">
        <v>183.99</v>
      </c>
      <c r="H2153" s="33">
        <v>9</v>
      </c>
    </row>
    <row r="2154" spans="1:8" s="33" customFormat="1" ht="25.5" x14ac:dyDescent="0.2">
      <c r="A2154" s="52" t="s">
        <v>4341</v>
      </c>
      <c r="B2154" s="52"/>
      <c r="C2154" s="53" t="s">
        <v>4342</v>
      </c>
      <c r="D2154" s="54" t="s">
        <v>131</v>
      </c>
      <c r="E2154" s="55">
        <v>187.34</v>
      </c>
      <c r="F2154" s="55">
        <v>74.650000000000006</v>
      </c>
      <c r="G2154" s="55">
        <v>261.99</v>
      </c>
      <c r="H2154" s="33">
        <v>9</v>
      </c>
    </row>
    <row r="2155" spans="1:8" s="33" customFormat="1" x14ac:dyDescent="0.2">
      <c r="A2155" s="52" t="s">
        <v>4343</v>
      </c>
      <c r="B2155" s="52"/>
      <c r="C2155" s="53" t="s">
        <v>4344</v>
      </c>
      <c r="D2155" s="54"/>
      <c r="E2155" s="55"/>
      <c r="F2155" s="55"/>
      <c r="G2155" s="55"/>
      <c r="H2155" s="33">
        <v>5</v>
      </c>
    </row>
    <row r="2156" spans="1:8" s="33" customFormat="1" x14ac:dyDescent="0.2">
      <c r="A2156" s="52" t="s">
        <v>4345</v>
      </c>
      <c r="B2156" s="52"/>
      <c r="C2156" s="53" t="s">
        <v>4346</v>
      </c>
      <c r="D2156" s="54" t="s">
        <v>334</v>
      </c>
      <c r="E2156" s="55">
        <v>9.66</v>
      </c>
      <c r="F2156" s="55">
        <v>10.37</v>
      </c>
      <c r="G2156" s="55">
        <v>20.03</v>
      </c>
      <c r="H2156" s="33">
        <v>9</v>
      </c>
    </row>
    <row r="2157" spans="1:8" s="33" customFormat="1" x14ac:dyDescent="0.2">
      <c r="A2157" s="52" t="s">
        <v>4347</v>
      </c>
      <c r="B2157" s="52"/>
      <c r="C2157" s="53" t="s">
        <v>4348</v>
      </c>
      <c r="D2157" s="54" t="s">
        <v>131</v>
      </c>
      <c r="E2157" s="55">
        <v>6.65</v>
      </c>
      <c r="F2157" s="55">
        <v>2.0699999999999998</v>
      </c>
      <c r="G2157" s="55">
        <v>8.7200000000000006</v>
      </c>
      <c r="H2157" s="33">
        <v>9</v>
      </c>
    </row>
    <row r="2158" spans="1:8" s="33" customFormat="1" x14ac:dyDescent="0.2">
      <c r="A2158" s="52" t="s">
        <v>4349</v>
      </c>
      <c r="B2158" s="52"/>
      <c r="C2158" s="53" t="s">
        <v>4350</v>
      </c>
      <c r="D2158" s="54" t="s">
        <v>21</v>
      </c>
      <c r="E2158" s="55">
        <v>1.07</v>
      </c>
      <c r="F2158" s="55">
        <v>6.22</v>
      </c>
      <c r="G2158" s="55">
        <v>7.29</v>
      </c>
      <c r="H2158" s="33">
        <v>9</v>
      </c>
    </row>
    <row r="2159" spans="1:8" s="33" customFormat="1" x14ac:dyDescent="0.2">
      <c r="A2159" s="52" t="s">
        <v>4351</v>
      </c>
      <c r="B2159" s="52"/>
      <c r="C2159" s="53" t="s">
        <v>4352</v>
      </c>
      <c r="D2159" s="54" t="s">
        <v>21</v>
      </c>
      <c r="E2159" s="55">
        <v>3.06</v>
      </c>
      <c r="F2159" s="55">
        <v>7.45</v>
      </c>
      <c r="G2159" s="55">
        <v>10.51</v>
      </c>
      <c r="H2159" s="33">
        <v>9</v>
      </c>
    </row>
    <row r="2160" spans="1:8" s="33" customFormat="1" x14ac:dyDescent="0.2">
      <c r="A2160" s="52" t="s">
        <v>4353</v>
      </c>
      <c r="B2160" s="52"/>
      <c r="C2160" s="53" t="s">
        <v>4354</v>
      </c>
      <c r="D2160" s="54" t="s">
        <v>21</v>
      </c>
      <c r="E2160" s="55">
        <v>2.46</v>
      </c>
      <c r="F2160" s="55">
        <v>7.45</v>
      </c>
      <c r="G2160" s="55">
        <v>9.91</v>
      </c>
      <c r="H2160" s="33">
        <v>9</v>
      </c>
    </row>
    <row r="2161" spans="1:8" s="33" customFormat="1" x14ac:dyDescent="0.2">
      <c r="A2161" s="52" t="s">
        <v>4355</v>
      </c>
      <c r="B2161" s="52"/>
      <c r="C2161" s="53" t="s">
        <v>4356</v>
      </c>
      <c r="D2161" s="54" t="s">
        <v>21</v>
      </c>
      <c r="E2161" s="55">
        <v>2.7</v>
      </c>
      <c r="F2161" s="55">
        <v>6.22</v>
      </c>
      <c r="G2161" s="55">
        <v>8.92</v>
      </c>
      <c r="H2161" s="33">
        <v>9</v>
      </c>
    </row>
    <row r="2162" spans="1:8" s="33" customFormat="1" x14ac:dyDescent="0.2">
      <c r="A2162" s="52" t="s">
        <v>4357</v>
      </c>
      <c r="B2162" s="52"/>
      <c r="C2162" s="53" t="s">
        <v>4358</v>
      </c>
      <c r="D2162" s="54" t="s">
        <v>131</v>
      </c>
      <c r="E2162" s="55">
        <v>6.2</v>
      </c>
      <c r="F2162" s="55">
        <v>12.44</v>
      </c>
      <c r="G2162" s="55">
        <v>18.64</v>
      </c>
      <c r="H2162" s="33">
        <v>9</v>
      </c>
    </row>
    <row r="2163" spans="1:8" s="33" customFormat="1" x14ac:dyDescent="0.2">
      <c r="A2163" s="52" t="s">
        <v>4359</v>
      </c>
      <c r="B2163" s="52"/>
      <c r="C2163" s="53" t="s">
        <v>4360</v>
      </c>
      <c r="D2163" s="54" t="s">
        <v>131</v>
      </c>
      <c r="E2163" s="55">
        <v>10.58</v>
      </c>
      <c r="F2163" s="55">
        <v>5.83</v>
      </c>
      <c r="G2163" s="55">
        <v>16.41</v>
      </c>
      <c r="H2163" s="33">
        <v>9</v>
      </c>
    </row>
    <row r="2164" spans="1:8" s="33" customFormat="1" x14ac:dyDescent="0.2">
      <c r="A2164" s="52" t="s">
        <v>4361</v>
      </c>
      <c r="B2164" s="52"/>
      <c r="C2164" s="53" t="s">
        <v>4362</v>
      </c>
      <c r="D2164" s="54" t="s">
        <v>131</v>
      </c>
      <c r="E2164" s="55">
        <v>5.2</v>
      </c>
      <c r="F2164" s="55">
        <v>5.83</v>
      </c>
      <c r="G2164" s="55">
        <v>11.03</v>
      </c>
      <c r="H2164" s="33">
        <v>9</v>
      </c>
    </row>
    <row r="2165" spans="1:8" s="33" customFormat="1" x14ac:dyDescent="0.2">
      <c r="A2165" s="52" t="s">
        <v>4363</v>
      </c>
      <c r="B2165" s="52"/>
      <c r="C2165" s="53" t="s">
        <v>4364</v>
      </c>
      <c r="D2165" s="54" t="s">
        <v>131</v>
      </c>
      <c r="E2165" s="55">
        <v>9.35</v>
      </c>
      <c r="F2165" s="55">
        <v>5.83</v>
      </c>
      <c r="G2165" s="55">
        <v>15.18</v>
      </c>
      <c r="H2165" s="33">
        <v>9</v>
      </c>
    </row>
    <row r="2166" spans="1:8" s="33" customFormat="1" ht="25.5" x14ac:dyDescent="0.2">
      <c r="A2166" s="52" t="s">
        <v>4365</v>
      </c>
      <c r="B2166" s="52"/>
      <c r="C2166" s="53" t="s">
        <v>4366</v>
      </c>
      <c r="D2166" s="54" t="s">
        <v>131</v>
      </c>
      <c r="E2166" s="55">
        <v>48.9</v>
      </c>
      <c r="F2166" s="55">
        <v>10.37</v>
      </c>
      <c r="G2166" s="55">
        <v>59.27</v>
      </c>
      <c r="H2166" s="33">
        <v>9</v>
      </c>
    </row>
    <row r="2167" spans="1:8" s="33" customFormat="1" ht="25.5" x14ac:dyDescent="0.2">
      <c r="A2167" s="52" t="s">
        <v>4367</v>
      </c>
      <c r="B2167" s="52"/>
      <c r="C2167" s="53" t="s">
        <v>4368</v>
      </c>
      <c r="D2167" s="54" t="s">
        <v>131</v>
      </c>
      <c r="E2167" s="55">
        <v>71.98</v>
      </c>
      <c r="F2167" s="55">
        <v>10.37</v>
      </c>
      <c r="G2167" s="55">
        <v>82.35</v>
      </c>
      <c r="H2167" s="33">
        <v>9</v>
      </c>
    </row>
    <row r="2168" spans="1:8" s="33" customFormat="1" x14ac:dyDescent="0.2">
      <c r="A2168" s="52" t="s">
        <v>4369</v>
      </c>
      <c r="B2168" s="52"/>
      <c r="C2168" s="53" t="s">
        <v>4370</v>
      </c>
      <c r="D2168" s="54" t="s">
        <v>131</v>
      </c>
      <c r="E2168" s="55">
        <v>49.09</v>
      </c>
      <c r="F2168" s="55">
        <v>10.37</v>
      </c>
      <c r="G2168" s="55">
        <v>59.46</v>
      </c>
      <c r="H2168" s="33">
        <v>9</v>
      </c>
    </row>
    <row r="2169" spans="1:8" s="33" customFormat="1" ht="25.5" x14ac:dyDescent="0.2">
      <c r="A2169" s="52" t="s">
        <v>4371</v>
      </c>
      <c r="B2169" s="52"/>
      <c r="C2169" s="53" t="s">
        <v>4372</v>
      </c>
      <c r="D2169" s="54" t="s">
        <v>131</v>
      </c>
      <c r="E2169" s="55">
        <v>64</v>
      </c>
      <c r="F2169" s="55">
        <v>12.44</v>
      </c>
      <c r="G2169" s="55">
        <v>76.44</v>
      </c>
      <c r="H2169" s="33">
        <v>9</v>
      </c>
    </row>
    <row r="2170" spans="1:8" s="33" customFormat="1" ht="25.5" x14ac:dyDescent="0.2">
      <c r="A2170" s="52" t="s">
        <v>4373</v>
      </c>
      <c r="B2170" s="52"/>
      <c r="C2170" s="53" t="s">
        <v>4374</v>
      </c>
      <c r="D2170" s="54" t="s">
        <v>131</v>
      </c>
      <c r="E2170" s="55">
        <v>101.18</v>
      </c>
      <c r="F2170" s="55">
        <v>14.51</v>
      </c>
      <c r="G2170" s="55">
        <v>115.69</v>
      </c>
      <c r="H2170" s="33">
        <v>9</v>
      </c>
    </row>
    <row r="2171" spans="1:8" s="33" customFormat="1" ht="25.5" x14ac:dyDescent="0.2">
      <c r="A2171" s="52" t="s">
        <v>4375</v>
      </c>
      <c r="B2171" s="52"/>
      <c r="C2171" s="53" t="s">
        <v>4376</v>
      </c>
      <c r="D2171" s="54" t="s">
        <v>131</v>
      </c>
      <c r="E2171" s="55">
        <v>118.47</v>
      </c>
      <c r="F2171" s="55">
        <v>16.59</v>
      </c>
      <c r="G2171" s="55">
        <v>135.06</v>
      </c>
      <c r="H2171" s="33">
        <v>9</v>
      </c>
    </row>
    <row r="2172" spans="1:8" s="33" customFormat="1" ht="25.5" x14ac:dyDescent="0.2">
      <c r="A2172" s="52" t="s">
        <v>4377</v>
      </c>
      <c r="B2172" s="52"/>
      <c r="C2172" s="53" t="s">
        <v>4378</v>
      </c>
      <c r="D2172" s="54" t="s">
        <v>21</v>
      </c>
      <c r="E2172" s="55">
        <v>9.77</v>
      </c>
      <c r="F2172" s="55">
        <v>1.69</v>
      </c>
      <c r="G2172" s="55">
        <v>11.46</v>
      </c>
      <c r="H2172" s="33">
        <v>9</v>
      </c>
    </row>
    <row r="2173" spans="1:8" s="33" customFormat="1" ht="25.5" x14ac:dyDescent="0.2">
      <c r="A2173" s="52" t="s">
        <v>4379</v>
      </c>
      <c r="B2173" s="52"/>
      <c r="C2173" s="53" t="s">
        <v>4380</v>
      </c>
      <c r="D2173" s="54" t="s">
        <v>21</v>
      </c>
      <c r="E2173" s="55">
        <v>11.17</v>
      </c>
      <c r="F2173" s="55">
        <v>1.69</v>
      </c>
      <c r="G2173" s="55">
        <v>12.86</v>
      </c>
      <c r="H2173" s="33">
        <v>9</v>
      </c>
    </row>
    <row r="2174" spans="1:8" s="33" customFormat="1" ht="25.5" x14ac:dyDescent="0.2">
      <c r="A2174" s="52" t="s">
        <v>4381</v>
      </c>
      <c r="B2174" s="52"/>
      <c r="C2174" s="53" t="s">
        <v>4382</v>
      </c>
      <c r="D2174" s="54" t="s">
        <v>21</v>
      </c>
      <c r="E2174" s="55">
        <v>11.05</v>
      </c>
      <c r="F2174" s="55">
        <v>1.69</v>
      </c>
      <c r="G2174" s="55">
        <v>12.74</v>
      </c>
      <c r="H2174" s="33">
        <v>9</v>
      </c>
    </row>
    <row r="2175" spans="1:8" s="33" customFormat="1" x14ac:dyDescent="0.2">
      <c r="A2175" s="52" t="s">
        <v>4383</v>
      </c>
      <c r="B2175" s="52"/>
      <c r="C2175" s="53" t="s">
        <v>4384</v>
      </c>
      <c r="D2175" s="54" t="s">
        <v>21</v>
      </c>
      <c r="E2175" s="55">
        <v>4.51</v>
      </c>
      <c r="F2175" s="55">
        <v>4.1500000000000004</v>
      </c>
      <c r="G2175" s="55">
        <v>8.66</v>
      </c>
      <c r="H2175" s="33">
        <v>9</v>
      </c>
    </row>
    <row r="2176" spans="1:8" s="33" customFormat="1" x14ac:dyDescent="0.2">
      <c r="A2176" s="52" t="s">
        <v>4385</v>
      </c>
      <c r="B2176" s="52"/>
      <c r="C2176" s="53" t="s">
        <v>4386</v>
      </c>
      <c r="D2176" s="54" t="s">
        <v>21</v>
      </c>
      <c r="E2176" s="55">
        <v>11.85</v>
      </c>
      <c r="F2176" s="55">
        <v>4.1500000000000004</v>
      </c>
      <c r="G2176" s="55">
        <v>16</v>
      </c>
      <c r="H2176" s="33">
        <v>9</v>
      </c>
    </row>
    <row r="2177" spans="1:8" s="33" customFormat="1" x14ac:dyDescent="0.2">
      <c r="A2177" s="52" t="s">
        <v>4387</v>
      </c>
      <c r="B2177" s="52"/>
      <c r="C2177" s="53" t="s">
        <v>4388</v>
      </c>
      <c r="D2177" s="54"/>
      <c r="E2177" s="55"/>
      <c r="F2177" s="55"/>
      <c r="G2177" s="55"/>
      <c r="H2177" s="33">
        <v>5</v>
      </c>
    </row>
    <row r="2178" spans="1:8" s="33" customFormat="1" ht="25.5" x14ac:dyDescent="0.2">
      <c r="A2178" s="52" t="s">
        <v>4389</v>
      </c>
      <c r="B2178" s="52"/>
      <c r="C2178" s="53" t="s">
        <v>4390</v>
      </c>
      <c r="D2178" s="54" t="s">
        <v>131</v>
      </c>
      <c r="E2178" s="55">
        <v>52.65</v>
      </c>
      <c r="F2178" s="55">
        <v>12.44</v>
      </c>
      <c r="G2178" s="55">
        <v>65.09</v>
      </c>
      <c r="H2178" s="33">
        <v>9</v>
      </c>
    </row>
    <row r="2179" spans="1:8" s="33" customFormat="1" ht="25.5" x14ac:dyDescent="0.2">
      <c r="A2179" s="52" t="s">
        <v>4391</v>
      </c>
      <c r="B2179" s="52"/>
      <c r="C2179" s="53" t="s">
        <v>4392</v>
      </c>
      <c r="D2179" s="54" t="s">
        <v>131</v>
      </c>
      <c r="E2179" s="55">
        <v>80.92</v>
      </c>
      <c r="F2179" s="55">
        <v>12.44</v>
      </c>
      <c r="G2179" s="55">
        <v>93.36</v>
      </c>
      <c r="H2179" s="33">
        <v>9</v>
      </c>
    </row>
    <row r="2180" spans="1:8" s="33" customFormat="1" ht="25.5" x14ac:dyDescent="0.2">
      <c r="A2180" s="52" t="s">
        <v>4393</v>
      </c>
      <c r="B2180" s="52"/>
      <c r="C2180" s="53" t="s">
        <v>4394</v>
      </c>
      <c r="D2180" s="54" t="s">
        <v>21</v>
      </c>
      <c r="E2180" s="55">
        <v>51.24</v>
      </c>
      <c r="F2180" s="55">
        <v>12.86</v>
      </c>
      <c r="G2180" s="55">
        <v>64.099999999999994</v>
      </c>
      <c r="H2180" s="33">
        <v>9</v>
      </c>
    </row>
    <row r="2181" spans="1:8" s="33" customFormat="1" ht="25.5" x14ac:dyDescent="0.2">
      <c r="A2181" s="52" t="s">
        <v>4395</v>
      </c>
      <c r="B2181" s="52"/>
      <c r="C2181" s="53" t="s">
        <v>4396</v>
      </c>
      <c r="D2181" s="54" t="s">
        <v>21</v>
      </c>
      <c r="E2181" s="55">
        <v>148.1</v>
      </c>
      <c r="F2181" s="55">
        <v>24.88</v>
      </c>
      <c r="G2181" s="55">
        <v>172.98</v>
      </c>
      <c r="H2181" s="33">
        <v>9</v>
      </c>
    </row>
    <row r="2182" spans="1:8" s="33" customFormat="1" ht="25.5" x14ac:dyDescent="0.2">
      <c r="A2182" s="52" t="s">
        <v>4397</v>
      </c>
      <c r="B2182" s="52"/>
      <c r="C2182" s="53" t="s">
        <v>4398</v>
      </c>
      <c r="D2182" s="54" t="s">
        <v>21</v>
      </c>
      <c r="E2182" s="55">
        <v>214.57</v>
      </c>
      <c r="F2182" s="55">
        <v>24.88</v>
      </c>
      <c r="G2182" s="55">
        <v>239.45</v>
      </c>
      <c r="H2182" s="33">
        <v>9</v>
      </c>
    </row>
    <row r="2183" spans="1:8" s="33" customFormat="1" ht="25.5" x14ac:dyDescent="0.2">
      <c r="A2183" s="52" t="s">
        <v>4399</v>
      </c>
      <c r="B2183" s="52"/>
      <c r="C2183" s="53" t="s">
        <v>4400</v>
      </c>
      <c r="D2183" s="54" t="s">
        <v>21</v>
      </c>
      <c r="E2183" s="55">
        <v>209.19</v>
      </c>
      <c r="F2183" s="55">
        <v>7.91</v>
      </c>
      <c r="G2183" s="55">
        <v>217.1</v>
      </c>
      <c r="H2183" s="33">
        <v>9</v>
      </c>
    </row>
    <row r="2184" spans="1:8" s="33" customFormat="1" ht="25.5" x14ac:dyDescent="0.2">
      <c r="A2184" s="52" t="s">
        <v>4401</v>
      </c>
      <c r="B2184" s="52"/>
      <c r="C2184" s="53" t="s">
        <v>4402</v>
      </c>
      <c r="D2184" s="54" t="s">
        <v>21</v>
      </c>
      <c r="E2184" s="55">
        <v>250.66</v>
      </c>
      <c r="F2184" s="55">
        <v>7.91</v>
      </c>
      <c r="G2184" s="55">
        <v>258.57</v>
      </c>
      <c r="H2184" s="33">
        <v>9</v>
      </c>
    </row>
    <row r="2185" spans="1:8" s="33" customFormat="1" ht="25.5" x14ac:dyDescent="0.2">
      <c r="A2185" s="52" t="s">
        <v>4403</v>
      </c>
      <c r="B2185" s="52"/>
      <c r="C2185" s="53" t="s">
        <v>4404</v>
      </c>
      <c r="D2185" s="54" t="s">
        <v>21</v>
      </c>
      <c r="E2185" s="55">
        <v>389.17</v>
      </c>
      <c r="F2185" s="55">
        <v>7.91</v>
      </c>
      <c r="G2185" s="55">
        <v>397.08</v>
      </c>
      <c r="H2185" s="33">
        <v>9</v>
      </c>
    </row>
    <row r="2186" spans="1:8" s="33" customFormat="1" x14ac:dyDescent="0.2">
      <c r="A2186" s="52" t="s">
        <v>4405</v>
      </c>
      <c r="B2186" s="52"/>
      <c r="C2186" s="53" t="s">
        <v>4406</v>
      </c>
      <c r="D2186" s="54" t="s">
        <v>21</v>
      </c>
      <c r="E2186" s="55">
        <v>8.67</v>
      </c>
      <c r="F2186" s="55">
        <v>0.84</v>
      </c>
      <c r="G2186" s="55">
        <v>9.51</v>
      </c>
      <c r="H2186" s="33">
        <v>9</v>
      </c>
    </row>
    <row r="2187" spans="1:8" s="33" customFormat="1" x14ac:dyDescent="0.2">
      <c r="A2187" s="52" t="s">
        <v>4407</v>
      </c>
      <c r="B2187" s="52"/>
      <c r="C2187" s="53" t="s">
        <v>4408</v>
      </c>
      <c r="D2187" s="54"/>
      <c r="E2187" s="55"/>
      <c r="F2187" s="55"/>
      <c r="G2187" s="55"/>
      <c r="H2187" s="33">
        <v>5</v>
      </c>
    </row>
    <row r="2188" spans="1:8" s="33" customFormat="1" ht="25.5" x14ac:dyDescent="0.2">
      <c r="A2188" s="52" t="s">
        <v>4409</v>
      </c>
      <c r="B2188" s="52"/>
      <c r="C2188" s="53" t="s">
        <v>4410</v>
      </c>
      <c r="D2188" s="54" t="s">
        <v>131</v>
      </c>
      <c r="E2188" s="55">
        <v>280.2</v>
      </c>
      <c r="F2188" s="55">
        <v>12.44</v>
      </c>
      <c r="G2188" s="55">
        <v>292.64</v>
      </c>
      <c r="H2188" s="33">
        <v>9</v>
      </c>
    </row>
    <row r="2189" spans="1:8" s="33" customFormat="1" ht="25.5" x14ac:dyDescent="0.2">
      <c r="A2189" s="52" t="s">
        <v>4411</v>
      </c>
      <c r="B2189" s="52"/>
      <c r="C2189" s="53" t="s">
        <v>4412</v>
      </c>
      <c r="D2189" s="54" t="s">
        <v>131</v>
      </c>
      <c r="E2189" s="55">
        <v>298.93</v>
      </c>
      <c r="F2189" s="55">
        <v>12.44</v>
      </c>
      <c r="G2189" s="55">
        <v>311.37</v>
      </c>
      <c r="H2189" s="33">
        <v>9</v>
      </c>
    </row>
    <row r="2190" spans="1:8" s="33" customFormat="1" ht="25.5" x14ac:dyDescent="0.2">
      <c r="A2190" s="52" t="s">
        <v>4413</v>
      </c>
      <c r="B2190" s="52"/>
      <c r="C2190" s="53" t="s">
        <v>4414</v>
      </c>
      <c r="D2190" s="54" t="s">
        <v>131</v>
      </c>
      <c r="E2190" s="55">
        <v>352.41</v>
      </c>
      <c r="F2190" s="55">
        <v>12.44</v>
      </c>
      <c r="G2190" s="55">
        <v>364.85</v>
      </c>
      <c r="H2190" s="33">
        <v>9</v>
      </c>
    </row>
    <row r="2191" spans="1:8" s="33" customFormat="1" ht="25.5" x14ac:dyDescent="0.2">
      <c r="A2191" s="52" t="s">
        <v>4415</v>
      </c>
      <c r="B2191" s="52"/>
      <c r="C2191" s="53" t="s">
        <v>4416</v>
      </c>
      <c r="D2191" s="54" t="s">
        <v>131</v>
      </c>
      <c r="E2191" s="55">
        <v>324.33</v>
      </c>
      <c r="F2191" s="55">
        <v>12.44</v>
      </c>
      <c r="G2191" s="55">
        <v>336.77</v>
      </c>
      <c r="H2191" s="33">
        <v>9</v>
      </c>
    </row>
    <row r="2192" spans="1:8" s="33" customFormat="1" ht="25.5" x14ac:dyDescent="0.2">
      <c r="A2192" s="52" t="s">
        <v>4417</v>
      </c>
      <c r="B2192" s="52"/>
      <c r="C2192" s="53" t="s">
        <v>4418</v>
      </c>
      <c r="D2192" s="54" t="s">
        <v>131</v>
      </c>
      <c r="E2192" s="55">
        <v>405.85</v>
      </c>
      <c r="F2192" s="55">
        <v>12.44</v>
      </c>
      <c r="G2192" s="55">
        <v>418.29</v>
      </c>
      <c r="H2192" s="33">
        <v>9</v>
      </c>
    </row>
    <row r="2193" spans="1:8" s="33" customFormat="1" x14ac:dyDescent="0.2">
      <c r="A2193" s="52" t="s">
        <v>4419</v>
      </c>
      <c r="B2193" s="52"/>
      <c r="C2193" s="53" t="s">
        <v>4420</v>
      </c>
      <c r="D2193" s="54"/>
      <c r="E2193" s="55"/>
      <c r="F2193" s="55"/>
      <c r="G2193" s="55"/>
      <c r="H2193" s="33">
        <v>5</v>
      </c>
    </row>
    <row r="2194" spans="1:8" s="33" customFormat="1" ht="25.5" x14ac:dyDescent="0.2">
      <c r="A2194" s="52" t="s">
        <v>4421</v>
      </c>
      <c r="B2194" s="52"/>
      <c r="C2194" s="53" t="s">
        <v>4422</v>
      </c>
      <c r="D2194" s="54" t="s">
        <v>131</v>
      </c>
      <c r="E2194" s="55">
        <v>6.81</v>
      </c>
      <c r="F2194" s="55">
        <v>1.65</v>
      </c>
      <c r="G2194" s="55">
        <v>8.4600000000000009</v>
      </c>
      <c r="H2194" s="33">
        <v>9</v>
      </c>
    </row>
    <row r="2195" spans="1:8" s="33" customFormat="1" ht="25.5" x14ac:dyDescent="0.2">
      <c r="A2195" s="52" t="s">
        <v>4423</v>
      </c>
      <c r="B2195" s="52"/>
      <c r="C2195" s="53" t="s">
        <v>4424</v>
      </c>
      <c r="D2195" s="54" t="s">
        <v>131</v>
      </c>
      <c r="E2195" s="55">
        <v>9.0500000000000007</v>
      </c>
      <c r="F2195" s="55">
        <v>1.65</v>
      </c>
      <c r="G2195" s="55">
        <v>10.7</v>
      </c>
      <c r="H2195" s="33">
        <v>9</v>
      </c>
    </row>
    <row r="2196" spans="1:8" s="33" customFormat="1" ht="25.5" x14ac:dyDescent="0.2">
      <c r="A2196" s="52" t="s">
        <v>4425</v>
      </c>
      <c r="B2196" s="52"/>
      <c r="C2196" s="53" t="s">
        <v>4426</v>
      </c>
      <c r="D2196" s="54" t="s">
        <v>131</v>
      </c>
      <c r="E2196" s="55">
        <v>10.86</v>
      </c>
      <c r="F2196" s="55">
        <v>1.65</v>
      </c>
      <c r="G2196" s="55">
        <v>12.51</v>
      </c>
      <c r="H2196" s="33">
        <v>9</v>
      </c>
    </row>
    <row r="2197" spans="1:8" s="33" customFormat="1" ht="25.5" x14ac:dyDescent="0.2">
      <c r="A2197" s="52" t="s">
        <v>4427</v>
      </c>
      <c r="B2197" s="52"/>
      <c r="C2197" s="53" t="s">
        <v>4428</v>
      </c>
      <c r="D2197" s="54" t="s">
        <v>131</v>
      </c>
      <c r="E2197" s="55">
        <v>18.78</v>
      </c>
      <c r="F2197" s="55">
        <v>1.65</v>
      </c>
      <c r="G2197" s="55">
        <v>20.43</v>
      </c>
      <c r="H2197" s="33">
        <v>9</v>
      </c>
    </row>
    <row r="2198" spans="1:8" s="33" customFormat="1" ht="25.5" x14ac:dyDescent="0.2">
      <c r="A2198" s="52" t="s">
        <v>4429</v>
      </c>
      <c r="B2198" s="52"/>
      <c r="C2198" s="53" t="s">
        <v>4430</v>
      </c>
      <c r="D2198" s="54" t="s">
        <v>131</v>
      </c>
      <c r="E2198" s="55">
        <v>24.39</v>
      </c>
      <c r="F2198" s="55">
        <v>1.65</v>
      </c>
      <c r="G2198" s="55">
        <v>26.04</v>
      </c>
      <c r="H2198" s="33">
        <v>9</v>
      </c>
    </row>
    <row r="2199" spans="1:8" s="33" customFormat="1" ht="25.5" x14ac:dyDescent="0.2">
      <c r="A2199" s="52" t="s">
        <v>4431</v>
      </c>
      <c r="B2199" s="52"/>
      <c r="C2199" s="53" t="s">
        <v>4432</v>
      </c>
      <c r="D2199" s="54" t="s">
        <v>131</v>
      </c>
      <c r="E2199" s="55">
        <v>24.22</v>
      </c>
      <c r="F2199" s="55">
        <v>1.65</v>
      </c>
      <c r="G2199" s="55">
        <v>25.87</v>
      </c>
      <c r="H2199" s="33">
        <v>9</v>
      </c>
    </row>
    <row r="2200" spans="1:8" s="33" customFormat="1" ht="25.5" x14ac:dyDescent="0.2">
      <c r="A2200" s="52" t="s">
        <v>4433</v>
      </c>
      <c r="B2200" s="52"/>
      <c r="C2200" s="53" t="s">
        <v>4434</v>
      </c>
      <c r="D2200" s="54" t="s">
        <v>131</v>
      </c>
      <c r="E2200" s="55">
        <v>37.46</v>
      </c>
      <c r="F2200" s="55">
        <v>1.65</v>
      </c>
      <c r="G2200" s="55">
        <v>39.11</v>
      </c>
      <c r="H2200" s="33">
        <v>9</v>
      </c>
    </row>
    <row r="2201" spans="1:8" s="33" customFormat="1" x14ac:dyDescent="0.2">
      <c r="A2201" s="52" t="s">
        <v>4435</v>
      </c>
      <c r="B2201" s="52"/>
      <c r="C2201" s="53" t="s">
        <v>4436</v>
      </c>
      <c r="D2201" s="54"/>
      <c r="E2201" s="55"/>
      <c r="F2201" s="55"/>
      <c r="G2201" s="55"/>
      <c r="H2201" s="33">
        <v>5</v>
      </c>
    </row>
    <row r="2202" spans="1:8" s="33" customFormat="1" x14ac:dyDescent="0.2">
      <c r="A2202" s="52" t="s">
        <v>4437</v>
      </c>
      <c r="B2202" s="52"/>
      <c r="C2202" s="53" t="s">
        <v>4438</v>
      </c>
      <c r="D2202" s="54" t="s">
        <v>131</v>
      </c>
      <c r="E2202" s="55">
        <v>9.83</v>
      </c>
      <c r="F2202" s="55">
        <v>14.59</v>
      </c>
      <c r="G2202" s="55">
        <v>24.42</v>
      </c>
      <c r="H2202" s="33">
        <v>9</v>
      </c>
    </row>
    <row r="2203" spans="1:8" s="33" customFormat="1" x14ac:dyDescent="0.2">
      <c r="A2203" s="52" t="s">
        <v>4439</v>
      </c>
      <c r="B2203" s="52"/>
      <c r="C2203" s="53" t="s">
        <v>4440</v>
      </c>
      <c r="D2203" s="54" t="s">
        <v>131</v>
      </c>
      <c r="E2203" s="55">
        <v>12.24</v>
      </c>
      <c r="F2203" s="55">
        <v>14.59</v>
      </c>
      <c r="G2203" s="55">
        <v>26.83</v>
      </c>
      <c r="H2203" s="33">
        <v>9</v>
      </c>
    </row>
    <row r="2204" spans="1:8" s="33" customFormat="1" x14ac:dyDescent="0.2">
      <c r="A2204" s="52" t="s">
        <v>4441</v>
      </c>
      <c r="B2204" s="52"/>
      <c r="C2204" s="53" t="s">
        <v>4442</v>
      </c>
      <c r="D2204" s="54" t="s">
        <v>131</v>
      </c>
      <c r="E2204" s="55">
        <v>30.01</v>
      </c>
      <c r="F2204" s="55">
        <v>14.59</v>
      </c>
      <c r="G2204" s="55">
        <v>44.6</v>
      </c>
      <c r="H2204" s="33">
        <v>9</v>
      </c>
    </row>
    <row r="2205" spans="1:8" s="33" customFormat="1" x14ac:dyDescent="0.2">
      <c r="A2205" s="52" t="s">
        <v>4443</v>
      </c>
      <c r="B2205" s="52"/>
      <c r="C2205" s="53" t="s">
        <v>4444</v>
      </c>
      <c r="D2205" s="54" t="s">
        <v>21</v>
      </c>
      <c r="E2205" s="55">
        <v>14.3</v>
      </c>
      <c r="F2205" s="55">
        <v>2.81</v>
      </c>
      <c r="G2205" s="55">
        <v>17.11</v>
      </c>
      <c r="H2205" s="33">
        <v>9</v>
      </c>
    </row>
    <row r="2206" spans="1:8" s="33" customFormat="1" x14ac:dyDescent="0.2">
      <c r="A2206" s="52" t="s">
        <v>4445</v>
      </c>
      <c r="B2206" s="52"/>
      <c r="C2206" s="53" t="s">
        <v>4446</v>
      </c>
      <c r="D2206" s="54" t="s">
        <v>21</v>
      </c>
      <c r="E2206" s="55">
        <v>17.5</v>
      </c>
      <c r="F2206" s="55">
        <v>2.81</v>
      </c>
      <c r="G2206" s="55">
        <v>20.309999999999999</v>
      </c>
      <c r="H2206" s="33">
        <v>9</v>
      </c>
    </row>
    <row r="2207" spans="1:8" s="33" customFormat="1" x14ac:dyDescent="0.2">
      <c r="A2207" s="52" t="s">
        <v>4447</v>
      </c>
      <c r="B2207" s="52"/>
      <c r="C2207" s="53" t="s">
        <v>4448</v>
      </c>
      <c r="D2207" s="54" t="s">
        <v>21</v>
      </c>
      <c r="E2207" s="55">
        <v>57.03</v>
      </c>
      <c r="F2207" s="55">
        <v>2.81</v>
      </c>
      <c r="G2207" s="55">
        <v>59.84</v>
      </c>
      <c r="H2207" s="33">
        <v>9</v>
      </c>
    </row>
    <row r="2208" spans="1:8" s="33" customFormat="1" x14ac:dyDescent="0.2">
      <c r="A2208" s="52" t="s">
        <v>4449</v>
      </c>
      <c r="B2208" s="52"/>
      <c r="C2208" s="53" t="s">
        <v>4450</v>
      </c>
      <c r="D2208" s="54" t="s">
        <v>21</v>
      </c>
      <c r="E2208" s="55">
        <v>18.96</v>
      </c>
      <c r="F2208" s="55">
        <v>2.81</v>
      </c>
      <c r="G2208" s="55">
        <v>21.77</v>
      </c>
      <c r="H2208" s="33">
        <v>9</v>
      </c>
    </row>
    <row r="2209" spans="1:8" s="33" customFormat="1" x14ac:dyDescent="0.2">
      <c r="A2209" s="52" t="s">
        <v>4451</v>
      </c>
      <c r="B2209" s="52"/>
      <c r="C2209" s="53" t="s">
        <v>4452</v>
      </c>
      <c r="D2209" s="54" t="s">
        <v>21</v>
      </c>
      <c r="E2209" s="55">
        <v>33.64</v>
      </c>
      <c r="F2209" s="55">
        <v>2.81</v>
      </c>
      <c r="G2209" s="55">
        <v>36.450000000000003</v>
      </c>
      <c r="H2209" s="33">
        <v>9</v>
      </c>
    </row>
    <row r="2210" spans="1:8" s="33" customFormat="1" x14ac:dyDescent="0.2">
      <c r="A2210" s="52" t="s">
        <v>4453</v>
      </c>
      <c r="B2210" s="52"/>
      <c r="C2210" s="53" t="s">
        <v>4454</v>
      </c>
      <c r="D2210" s="54" t="s">
        <v>21</v>
      </c>
      <c r="E2210" s="55">
        <v>80.540000000000006</v>
      </c>
      <c r="F2210" s="55">
        <v>2.81</v>
      </c>
      <c r="G2210" s="55">
        <v>83.35</v>
      </c>
      <c r="H2210" s="33">
        <v>9</v>
      </c>
    </row>
    <row r="2211" spans="1:8" s="33" customFormat="1" x14ac:dyDescent="0.2">
      <c r="A2211" s="52" t="s">
        <v>4455</v>
      </c>
      <c r="B2211" s="52"/>
      <c r="C2211" s="53" t="s">
        <v>4456</v>
      </c>
      <c r="D2211" s="54"/>
      <c r="E2211" s="55"/>
      <c r="F2211" s="55"/>
      <c r="G2211" s="55"/>
      <c r="H2211" s="33">
        <v>5</v>
      </c>
    </row>
    <row r="2212" spans="1:8" s="33" customFormat="1" x14ac:dyDescent="0.2">
      <c r="A2212" s="52" t="s">
        <v>4457</v>
      </c>
      <c r="B2212" s="52"/>
      <c r="C2212" s="53" t="s">
        <v>4458</v>
      </c>
      <c r="D2212" s="54" t="s">
        <v>131</v>
      </c>
      <c r="E2212" s="55">
        <v>72.19</v>
      </c>
      <c r="F2212" s="55">
        <v>12.44</v>
      </c>
      <c r="G2212" s="55">
        <v>84.63</v>
      </c>
      <c r="H2212" s="33">
        <v>9</v>
      </c>
    </row>
    <row r="2213" spans="1:8" s="33" customFormat="1" ht="25.5" x14ac:dyDescent="0.2">
      <c r="A2213" s="52" t="s">
        <v>4459</v>
      </c>
      <c r="B2213" s="52"/>
      <c r="C2213" s="53" t="s">
        <v>4460</v>
      </c>
      <c r="D2213" s="54" t="s">
        <v>21</v>
      </c>
      <c r="E2213" s="55">
        <v>93.11</v>
      </c>
      <c r="F2213" s="55">
        <v>20.74</v>
      </c>
      <c r="G2213" s="55">
        <v>113.85</v>
      </c>
      <c r="H2213" s="33">
        <v>9</v>
      </c>
    </row>
    <row r="2214" spans="1:8" s="33" customFormat="1" ht="25.5" x14ac:dyDescent="0.2">
      <c r="A2214" s="52" t="s">
        <v>4461</v>
      </c>
      <c r="B2214" s="52"/>
      <c r="C2214" s="53" t="s">
        <v>4462</v>
      </c>
      <c r="D2214" s="54" t="s">
        <v>21</v>
      </c>
      <c r="E2214" s="55">
        <v>112.57</v>
      </c>
      <c r="F2214" s="55">
        <v>20.74</v>
      </c>
      <c r="G2214" s="55">
        <v>133.31</v>
      </c>
      <c r="H2214" s="33">
        <v>9</v>
      </c>
    </row>
    <row r="2215" spans="1:8" s="33" customFormat="1" ht="25.5" x14ac:dyDescent="0.2">
      <c r="A2215" s="52" t="s">
        <v>4463</v>
      </c>
      <c r="B2215" s="52"/>
      <c r="C2215" s="53" t="s">
        <v>4464</v>
      </c>
      <c r="D2215" s="54" t="s">
        <v>21</v>
      </c>
      <c r="E2215" s="55">
        <v>28.38</v>
      </c>
      <c r="F2215" s="55">
        <v>7.91</v>
      </c>
      <c r="G2215" s="55">
        <v>36.29</v>
      </c>
      <c r="H2215" s="33">
        <v>9</v>
      </c>
    </row>
    <row r="2216" spans="1:8" s="33" customFormat="1" ht="25.5" x14ac:dyDescent="0.2">
      <c r="A2216" s="52" t="s">
        <v>4465</v>
      </c>
      <c r="B2216" s="52"/>
      <c r="C2216" s="53" t="s">
        <v>4466</v>
      </c>
      <c r="D2216" s="54" t="s">
        <v>21</v>
      </c>
      <c r="E2216" s="55">
        <v>18.3</v>
      </c>
      <c r="F2216" s="55">
        <v>7.91</v>
      </c>
      <c r="G2216" s="55">
        <v>26.21</v>
      </c>
      <c r="H2216" s="33">
        <v>9</v>
      </c>
    </row>
    <row r="2217" spans="1:8" s="33" customFormat="1" ht="25.5" x14ac:dyDescent="0.2">
      <c r="A2217" s="52" t="s">
        <v>4467</v>
      </c>
      <c r="B2217" s="52"/>
      <c r="C2217" s="53" t="s">
        <v>4468</v>
      </c>
      <c r="D2217" s="54" t="s">
        <v>21</v>
      </c>
      <c r="E2217" s="55">
        <v>13.6</v>
      </c>
      <c r="F2217" s="55">
        <v>6.22</v>
      </c>
      <c r="G2217" s="55">
        <v>19.82</v>
      </c>
      <c r="H2217" s="33">
        <v>9</v>
      </c>
    </row>
    <row r="2218" spans="1:8" s="33" customFormat="1" x14ac:dyDescent="0.2">
      <c r="A2218" s="52" t="s">
        <v>4469</v>
      </c>
      <c r="B2218" s="52"/>
      <c r="C2218" s="53" t="s">
        <v>4470</v>
      </c>
      <c r="D2218" s="54" t="s">
        <v>131</v>
      </c>
      <c r="E2218" s="55">
        <v>66</v>
      </c>
      <c r="F2218" s="55">
        <v>12.44</v>
      </c>
      <c r="G2218" s="55">
        <v>78.44</v>
      </c>
      <c r="H2218" s="33">
        <v>9</v>
      </c>
    </row>
    <row r="2219" spans="1:8" s="33" customFormat="1" ht="25.5" x14ac:dyDescent="0.2">
      <c r="A2219" s="52" t="s">
        <v>4471</v>
      </c>
      <c r="B2219" s="52"/>
      <c r="C2219" s="53" t="s">
        <v>4472</v>
      </c>
      <c r="D2219" s="54" t="s">
        <v>21</v>
      </c>
      <c r="E2219" s="55">
        <v>77.56</v>
      </c>
      <c r="F2219" s="55">
        <v>20.74</v>
      </c>
      <c r="G2219" s="55">
        <v>98.3</v>
      </c>
      <c r="H2219" s="33">
        <v>9</v>
      </c>
    </row>
    <row r="2220" spans="1:8" s="33" customFormat="1" ht="25.5" x14ac:dyDescent="0.2">
      <c r="A2220" s="52" t="s">
        <v>4473</v>
      </c>
      <c r="B2220" s="52"/>
      <c r="C2220" s="53" t="s">
        <v>4474</v>
      </c>
      <c r="D2220" s="54" t="s">
        <v>21</v>
      </c>
      <c r="E2220" s="55">
        <v>11.14</v>
      </c>
      <c r="F2220" s="55">
        <v>6.22</v>
      </c>
      <c r="G2220" s="55">
        <v>17.36</v>
      </c>
      <c r="H2220" s="33">
        <v>9</v>
      </c>
    </row>
    <row r="2221" spans="1:8" s="33" customFormat="1" ht="25.5" x14ac:dyDescent="0.2">
      <c r="A2221" s="52" t="s">
        <v>4475</v>
      </c>
      <c r="B2221" s="52"/>
      <c r="C2221" s="53" t="s">
        <v>4476</v>
      </c>
      <c r="D2221" s="54" t="s">
        <v>21</v>
      </c>
      <c r="E2221" s="55">
        <v>69.72</v>
      </c>
      <c r="F2221" s="55">
        <v>20.74</v>
      </c>
      <c r="G2221" s="55">
        <v>90.46</v>
      </c>
      <c r="H2221" s="33">
        <v>9</v>
      </c>
    </row>
    <row r="2222" spans="1:8" s="33" customFormat="1" ht="25.5" x14ac:dyDescent="0.2">
      <c r="A2222" s="52" t="s">
        <v>4477</v>
      </c>
      <c r="B2222" s="52"/>
      <c r="C2222" s="53" t="s">
        <v>4478</v>
      </c>
      <c r="D2222" s="54" t="s">
        <v>21</v>
      </c>
      <c r="E2222" s="55">
        <v>91.45</v>
      </c>
      <c r="F2222" s="55">
        <v>20.74</v>
      </c>
      <c r="G2222" s="55">
        <v>112.19</v>
      </c>
      <c r="H2222" s="33">
        <v>9</v>
      </c>
    </row>
    <row r="2223" spans="1:8" s="33" customFormat="1" ht="25.5" x14ac:dyDescent="0.2">
      <c r="A2223" s="52" t="s">
        <v>4479</v>
      </c>
      <c r="B2223" s="52"/>
      <c r="C2223" s="53" t="s">
        <v>4480</v>
      </c>
      <c r="D2223" s="54" t="s">
        <v>21</v>
      </c>
      <c r="E2223" s="55">
        <v>561.26</v>
      </c>
      <c r="F2223" s="55">
        <v>27.94</v>
      </c>
      <c r="G2223" s="55">
        <v>589.20000000000005</v>
      </c>
      <c r="H2223" s="33">
        <v>9</v>
      </c>
    </row>
    <row r="2224" spans="1:8" s="33" customFormat="1" ht="25.5" x14ac:dyDescent="0.2">
      <c r="A2224" s="52" t="s">
        <v>4481</v>
      </c>
      <c r="B2224" s="52"/>
      <c r="C2224" s="53" t="s">
        <v>4482</v>
      </c>
      <c r="D2224" s="54" t="s">
        <v>21</v>
      </c>
      <c r="E2224" s="55">
        <v>44.83</v>
      </c>
      <c r="F2224" s="55">
        <v>20.74</v>
      </c>
      <c r="G2224" s="55">
        <v>65.569999999999993</v>
      </c>
      <c r="H2224" s="33">
        <v>9</v>
      </c>
    </row>
    <row r="2225" spans="1:8" s="33" customFormat="1" x14ac:dyDescent="0.2">
      <c r="A2225" s="52" t="s">
        <v>4483</v>
      </c>
      <c r="B2225" s="52"/>
      <c r="C2225" s="53" t="s">
        <v>4484</v>
      </c>
      <c r="D2225" s="54"/>
      <c r="E2225" s="55"/>
      <c r="F2225" s="55"/>
      <c r="G2225" s="55"/>
      <c r="H2225" s="33">
        <v>5</v>
      </c>
    </row>
    <row r="2226" spans="1:8" s="33" customFormat="1" ht="25.5" x14ac:dyDescent="0.2">
      <c r="A2226" s="52" t="s">
        <v>4485</v>
      </c>
      <c r="B2226" s="52"/>
      <c r="C2226" s="53" t="s">
        <v>4486</v>
      </c>
      <c r="D2226" s="54" t="s">
        <v>131</v>
      </c>
      <c r="E2226" s="55">
        <v>2.59</v>
      </c>
      <c r="F2226" s="55">
        <v>12.44</v>
      </c>
      <c r="G2226" s="55">
        <v>15.03</v>
      </c>
      <c r="H2226" s="33">
        <v>9</v>
      </c>
    </row>
    <row r="2227" spans="1:8" s="33" customFormat="1" ht="25.5" x14ac:dyDescent="0.2">
      <c r="A2227" s="52" t="s">
        <v>4487</v>
      </c>
      <c r="B2227" s="52"/>
      <c r="C2227" s="53" t="s">
        <v>4488</v>
      </c>
      <c r="D2227" s="54" t="s">
        <v>131</v>
      </c>
      <c r="E2227" s="55">
        <v>2.74</v>
      </c>
      <c r="F2227" s="55">
        <v>12.44</v>
      </c>
      <c r="G2227" s="55">
        <v>15.18</v>
      </c>
      <c r="H2227" s="33">
        <v>9</v>
      </c>
    </row>
    <row r="2228" spans="1:8" s="33" customFormat="1" ht="25.5" x14ac:dyDescent="0.2">
      <c r="A2228" s="52" t="s">
        <v>4489</v>
      </c>
      <c r="B2228" s="52"/>
      <c r="C2228" s="53" t="s">
        <v>4490</v>
      </c>
      <c r="D2228" s="54" t="s">
        <v>131</v>
      </c>
      <c r="E2228" s="55">
        <v>4.7</v>
      </c>
      <c r="F2228" s="55">
        <v>12.44</v>
      </c>
      <c r="G2228" s="55">
        <v>17.14</v>
      </c>
      <c r="H2228" s="33">
        <v>9</v>
      </c>
    </row>
    <row r="2229" spans="1:8" s="33" customFormat="1" ht="25.5" x14ac:dyDescent="0.2">
      <c r="A2229" s="52" t="s">
        <v>4491</v>
      </c>
      <c r="B2229" s="52"/>
      <c r="C2229" s="53" t="s">
        <v>4492</v>
      </c>
      <c r="D2229" s="54" t="s">
        <v>131</v>
      </c>
      <c r="E2229" s="55">
        <v>3.35</v>
      </c>
      <c r="F2229" s="55">
        <v>12.44</v>
      </c>
      <c r="G2229" s="55">
        <v>15.79</v>
      </c>
      <c r="H2229" s="33">
        <v>9</v>
      </c>
    </row>
    <row r="2230" spans="1:8" s="33" customFormat="1" ht="25.5" x14ac:dyDescent="0.2">
      <c r="A2230" s="52" t="s">
        <v>4493</v>
      </c>
      <c r="B2230" s="52"/>
      <c r="C2230" s="53" t="s">
        <v>4494</v>
      </c>
      <c r="D2230" s="54" t="s">
        <v>131</v>
      </c>
      <c r="E2230" s="55">
        <v>5.34</v>
      </c>
      <c r="F2230" s="55">
        <v>12.44</v>
      </c>
      <c r="G2230" s="55">
        <v>17.78</v>
      </c>
      <c r="H2230" s="33">
        <v>9</v>
      </c>
    </row>
    <row r="2231" spans="1:8" s="33" customFormat="1" x14ac:dyDescent="0.2">
      <c r="A2231" s="52" t="s">
        <v>4495</v>
      </c>
      <c r="B2231" s="52"/>
      <c r="C2231" s="53" t="s">
        <v>4496</v>
      </c>
      <c r="D2231" s="54"/>
      <c r="E2231" s="55"/>
      <c r="F2231" s="55"/>
      <c r="G2231" s="55"/>
      <c r="H2231" s="33">
        <v>5</v>
      </c>
    </row>
    <row r="2232" spans="1:8" s="33" customFormat="1" x14ac:dyDescent="0.2">
      <c r="A2232" s="52" t="s">
        <v>4497</v>
      </c>
      <c r="B2232" s="52"/>
      <c r="C2232" s="53" t="s">
        <v>4498</v>
      </c>
      <c r="D2232" s="54" t="s">
        <v>131</v>
      </c>
      <c r="E2232" s="55"/>
      <c r="F2232" s="55">
        <v>10.37</v>
      </c>
      <c r="G2232" s="55">
        <v>10.37</v>
      </c>
      <c r="H2232" s="33">
        <v>9</v>
      </c>
    </row>
    <row r="2233" spans="1:8" s="33" customFormat="1" x14ac:dyDescent="0.2">
      <c r="A2233" s="52" t="s">
        <v>4499</v>
      </c>
      <c r="B2233" s="52"/>
      <c r="C2233" s="53" t="s">
        <v>4500</v>
      </c>
      <c r="D2233" s="54" t="s">
        <v>131</v>
      </c>
      <c r="E2233" s="55"/>
      <c r="F2233" s="55">
        <v>16.59</v>
      </c>
      <c r="G2233" s="55">
        <v>16.59</v>
      </c>
      <c r="H2233" s="33">
        <v>9</v>
      </c>
    </row>
    <row r="2234" spans="1:8" s="33" customFormat="1" x14ac:dyDescent="0.2">
      <c r="A2234" s="52" t="s">
        <v>4501</v>
      </c>
      <c r="B2234" s="52"/>
      <c r="C2234" s="53" t="s">
        <v>4502</v>
      </c>
      <c r="D2234" s="54" t="s">
        <v>21</v>
      </c>
      <c r="E2234" s="55"/>
      <c r="F2234" s="55">
        <v>12.44</v>
      </c>
      <c r="G2234" s="55">
        <v>12.44</v>
      </c>
      <c r="H2234" s="33">
        <v>9</v>
      </c>
    </row>
    <row r="2235" spans="1:8" s="33" customFormat="1" x14ac:dyDescent="0.2">
      <c r="A2235" s="52" t="s">
        <v>4503</v>
      </c>
      <c r="B2235" s="52"/>
      <c r="C2235" s="53" t="s">
        <v>4504</v>
      </c>
      <c r="D2235" s="54" t="s">
        <v>131</v>
      </c>
      <c r="E2235" s="55"/>
      <c r="F2235" s="55">
        <v>41.47</v>
      </c>
      <c r="G2235" s="55">
        <v>41.47</v>
      </c>
      <c r="H2235" s="33">
        <v>9</v>
      </c>
    </row>
    <row r="2236" spans="1:8" s="33" customFormat="1" x14ac:dyDescent="0.2">
      <c r="A2236" s="52" t="s">
        <v>4505</v>
      </c>
      <c r="B2236" s="52"/>
      <c r="C2236" s="53" t="s">
        <v>4506</v>
      </c>
      <c r="D2236" s="54"/>
      <c r="E2236" s="55"/>
      <c r="F2236" s="55"/>
      <c r="G2236" s="55"/>
      <c r="H2236" s="33">
        <v>5</v>
      </c>
    </row>
    <row r="2237" spans="1:8" s="33" customFormat="1" x14ac:dyDescent="0.2">
      <c r="A2237" s="52" t="s">
        <v>4507</v>
      </c>
      <c r="B2237" s="52"/>
      <c r="C2237" s="53" t="s">
        <v>4508</v>
      </c>
      <c r="D2237" s="54" t="s">
        <v>131</v>
      </c>
      <c r="E2237" s="55">
        <v>64.69</v>
      </c>
      <c r="F2237" s="55">
        <v>20.74</v>
      </c>
      <c r="G2237" s="55">
        <v>85.43</v>
      </c>
      <c r="H2237" s="33">
        <v>9</v>
      </c>
    </row>
    <row r="2238" spans="1:8" s="33" customFormat="1" ht="25.5" x14ac:dyDescent="0.2">
      <c r="A2238" s="52" t="s">
        <v>4509</v>
      </c>
      <c r="B2238" s="52"/>
      <c r="C2238" s="53" t="s">
        <v>4510</v>
      </c>
      <c r="D2238" s="54" t="s">
        <v>131</v>
      </c>
      <c r="E2238" s="55">
        <v>82.91</v>
      </c>
      <c r="F2238" s="55">
        <v>20.74</v>
      </c>
      <c r="G2238" s="55">
        <v>103.65</v>
      </c>
      <c r="H2238" s="33">
        <v>9</v>
      </c>
    </row>
    <row r="2239" spans="1:8" s="33" customFormat="1" ht="25.5" x14ac:dyDescent="0.2">
      <c r="A2239" s="52" t="s">
        <v>4511</v>
      </c>
      <c r="B2239" s="52"/>
      <c r="C2239" s="53" t="s">
        <v>4512</v>
      </c>
      <c r="D2239" s="54" t="s">
        <v>131</v>
      </c>
      <c r="E2239" s="55">
        <v>100.3</v>
      </c>
      <c r="F2239" s="55">
        <v>20.74</v>
      </c>
      <c r="G2239" s="55">
        <v>121.04</v>
      </c>
      <c r="H2239" s="33">
        <v>9</v>
      </c>
    </row>
    <row r="2240" spans="1:8" s="33" customFormat="1" ht="25.5" x14ac:dyDescent="0.2">
      <c r="A2240" s="52" t="s">
        <v>4513</v>
      </c>
      <c r="B2240" s="52"/>
      <c r="C2240" s="53" t="s">
        <v>4514</v>
      </c>
      <c r="D2240" s="54" t="s">
        <v>131</v>
      </c>
      <c r="E2240" s="55">
        <v>120.29</v>
      </c>
      <c r="F2240" s="55">
        <v>20.74</v>
      </c>
      <c r="G2240" s="55">
        <v>141.03</v>
      </c>
      <c r="H2240" s="33">
        <v>9</v>
      </c>
    </row>
    <row r="2241" spans="1:8" s="33" customFormat="1" ht="25.5" x14ac:dyDescent="0.2">
      <c r="A2241" s="52" t="s">
        <v>4515</v>
      </c>
      <c r="B2241" s="52"/>
      <c r="C2241" s="53" t="s">
        <v>4516</v>
      </c>
      <c r="D2241" s="54" t="s">
        <v>131</v>
      </c>
      <c r="E2241" s="55">
        <v>126.74</v>
      </c>
      <c r="F2241" s="55">
        <v>20.74</v>
      </c>
      <c r="G2241" s="55">
        <v>147.47999999999999</v>
      </c>
      <c r="H2241" s="33">
        <v>9</v>
      </c>
    </row>
    <row r="2242" spans="1:8" s="33" customFormat="1" ht="25.5" x14ac:dyDescent="0.2">
      <c r="A2242" s="52" t="s">
        <v>4517</v>
      </c>
      <c r="B2242" s="52"/>
      <c r="C2242" s="53" t="s">
        <v>4518</v>
      </c>
      <c r="D2242" s="54" t="s">
        <v>131</v>
      </c>
      <c r="E2242" s="55">
        <v>127.6</v>
      </c>
      <c r="F2242" s="55">
        <v>31.1</v>
      </c>
      <c r="G2242" s="55">
        <v>158.69999999999999</v>
      </c>
      <c r="H2242" s="33">
        <v>9</v>
      </c>
    </row>
    <row r="2243" spans="1:8" s="33" customFormat="1" ht="25.5" x14ac:dyDescent="0.2">
      <c r="A2243" s="52" t="s">
        <v>4519</v>
      </c>
      <c r="B2243" s="52"/>
      <c r="C2243" s="53" t="s">
        <v>4520</v>
      </c>
      <c r="D2243" s="54" t="s">
        <v>131</v>
      </c>
      <c r="E2243" s="55">
        <v>148.9</v>
      </c>
      <c r="F2243" s="55">
        <v>31.1</v>
      </c>
      <c r="G2243" s="55">
        <v>180</v>
      </c>
      <c r="H2243" s="33">
        <v>9</v>
      </c>
    </row>
    <row r="2244" spans="1:8" s="33" customFormat="1" ht="25.5" x14ac:dyDescent="0.2">
      <c r="A2244" s="52" t="s">
        <v>4521</v>
      </c>
      <c r="B2244" s="52"/>
      <c r="C2244" s="53" t="s">
        <v>4522</v>
      </c>
      <c r="D2244" s="54" t="s">
        <v>131</v>
      </c>
      <c r="E2244" s="55">
        <v>163.16</v>
      </c>
      <c r="F2244" s="55">
        <v>31.1</v>
      </c>
      <c r="G2244" s="55">
        <v>194.26</v>
      </c>
      <c r="H2244" s="33">
        <v>9</v>
      </c>
    </row>
    <row r="2245" spans="1:8" s="33" customFormat="1" ht="25.5" x14ac:dyDescent="0.2">
      <c r="A2245" s="52" t="s">
        <v>4523</v>
      </c>
      <c r="B2245" s="52"/>
      <c r="C2245" s="53" t="s">
        <v>4524</v>
      </c>
      <c r="D2245" s="54" t="s">
        <v>131</v>
      </c>
      <c r="E2245" s="55">
        <v>180.41</v>
      </c>
      <c r="F2245" s="55">
        <v>31.1</v>
      </c>
      <c r="G2245" s="55">
        <v>211.51</v>
      </c>
      <c r="H2245" s="33">
        <v>9</v>
      </c>
    </row>
    <row r="2246" spans="1:8" s="33" customFormat="1" ht="25.5" x14ac:dyDescent="0.2">
      <c r="A2246" s="52" t="s">
        <v>4525</v>
      </c>
      <c r="B2246" s="52"/>
      <c r="C2246" s="53" t="s">
        <v>4526</v>
      </c>
      <c r="D2246" s="54" t="s">
        <v>131</v>
      </c>
      <c r="E2246" s="55">
        <v>218.3</v>
      </c>
      <c r="F2246" s="55">
        <v>41.47</v>
      </c>
      <c r="G2246" s="55">
        <v>259.77</v>
      </c>
      <c r="H2246" s="33">
        <v>9</v>
      </c>
    </row>
    <row r="2247" spans="1:8" s="33" customFormat="1" ht="25.5" x14ac:dyDescent="0.2">
      <c r="A2247" s="52" t="s">
        <v>4527</v>
      </c>
      <c r="B2247" s="52"/>
      <c r="C2247" s="53" t="s">
        <v>4528</v>
      </c>
      <c r="D2247" s="54" t="s">
        <v>131</v>
      </c>
      <c r="E2247" s="55">
        <v>320.55</v>
      </c>
      <c r="F2247" s="55">
        <v>41.47</v>
      </c>
      <c r="G2247" s="55">
        <v>362.02</v>
      </c>
      <c r="H2247" s="33">
        <v>9</v>
      </c>
    </row>
    <row r="2248" spans="1:8" s="33" customFormat="1" ht="25.5" x14ac:dyDescent="0.2">
      <c r="A2248" s="52" t="s">
        <v>4529</v>
      </c>
      <c r="B2248" s="52"/>
      <c r="C2248" s="53" t="s">
        <v>4530</v>
      </c>
      <c r="D2248" s="54" t="s">
        <v>131</v>
      </c>
      <c r="E2248" s="55">
        <v>84.33</v>
      </c>
      <c r="F2248" s="55">
        <v>20.74</v>
      </c>
      <c r="G2248" s="55">
        <v>105.07</v>
      </c>
      <c r="H2248" s="33">
        <v>9</v>
      </c>
    </row>
    <row r="2249" spans="1:8" s="33" customFormat="1" ht="25.5" x14ac:dyDescent="0.2">
      <c r="A2249" s="52" t="s">
        <v>4531</v>
      </c>
      <c r="B2249" s="52"/>
      <c r="C2249" s="53" t="s">
        <v>4532</v>
      </c>
      <c r="D2249" s="54" t="s">
        <v>131</v>
      </c>
      <c r="E2249" s="55">
        <v>99.1</v>
      </c>
      <c r="F2249" s="55">
        <v>20.74</v>
      </c>
      <c r="G2249" s="55">
        <v>119.84</v>
      </c>
      <c r="H2249" s="33">
        <v>9</v>
      </c>
    </row>
    <row r="2250" spans="1:8" s="33" customFormat="1" ht="25.5" x14ac:dyDescent="0.2">
      <c r="A2250" s="52" t="s">
        <v>4533</v>
      </c>
      <c r="B2250" s="52"/>
      <c r="C2250" s="53" t="s">
        <v>4534</v>
      </c>
      <c r="D2250" s="54" t="s">
        <v>131</v>
      </c>
      <c r="E2250" s="55">
        <v>123.75</v>
      </c>
      <c r="F2250" s="55">
        <v>20.74</v>
      </c>
      <c r="G2250" s="55">
        <v>144.49</v>
      </c>
      <c r="H2250" s="33">
        <v>9</v>
      </c>
    </row>
    <row r="2251" spans="1:8" s="33" customFormat="1" ht="25.5" x14ac:dyDescent="0.2">
      <c r="A2251" s="52" t="s">
        <v>4535</v>
      </c>
      <c r="B2251" s="52"/>
      <c r="C2251" s="53" t="s">
        <v>4536</v>
      </c>
      <c r="D2251" s="54" t="s">
        <v>131</v>
      </c>
      <c r="E2251" s="55">
        <v>150.96</v>
      </c>
      <c r="F2251" s="55">
        <v>20.74</v>
      </c>
      <c r="G2251" s="55">
        <v>171.7</v>
      </c>
      <c r="H2251" s="33">
        <v>9</v>
      </c>
    </row>
    <row r="2252" spans="1:8" s="33" customFormat="1" x14ac:dyDescent="0.2">
      <c r="A2252" s="52" t="s">
        <v>4537</v>
      </c>
      <c r="B2252" s="52"/>
      <c r="C2252" s="53" t="s">
        <v>4538</v>
      </c>
      <c r="D2252" s="54"/>
      <c r="E2252" s="55"/>
      <c r="F2252" s="55"/>
      <c r="G2252" s="55"/>
      <c r="H2252" s="33">
        <v>5</v>
      </c>
    </row>
    <row r="2253" spans="1:8" s="33" customFormat="1" ht="25.5" x14ac:dyDescent="0.2">
      <c r="A2253" s="52" t="s">
        <v>4539</v>
      </c>
      <c r="B2253" s="52"/>
      <c r="C2253" s="53" t="s">
        <v>4540</v>
      </c>
      <c r="D2253" s="54" t="s">
        <v>131</v>
      </c>
      <c r="E2253" s="55">
        <v>142.69</v>
      </c>
      <c r="F2253" s="55">
        <v>31.1</v>
      </c>
      <c r="G2253" s="55">
        <v>173.79</v>
      </c>
      <c r="H2253" s="33">
        <v>9</v>
      </c>
    </row>
    <row r="2254" spans="1:8" s="33" customFormat="1" ht="25.5" x14ac:dyDescent="0.2">
      <c r="A2254" s="52" t="s">
        <v>4541</v>
      </c>
      <c r="B2254" s="52"/>
      <c r="C2254" s="53" t="s">
        <v>4542</v>
      </c>
      <c r="D2254" s="54" t="s">
        <v>131</v>
      </c>
      <c r="E2254" s="55">
        <v>153.37</v>
      </c>
      <c r="F2254" s="55">
        <v>31.1</v>
      </c>
      <c r="G2254" s="55">
        <v>184.47</v>
      </c>
      <c r="H2254" s="33">
        <v>9</v>
      </c>
    </row>
    <row r="2255" spans="1:8" s="33" customFormat="1" ht="25.5" x14ac:dyDescent="0.2">
      <c r="A2255" s="52" t="s">
        <v>4543</v>
      </c>
      <c r="B2255" s="52"/>
      <c r="C2255" s="53" t="s">
        <v>4544</v>
      </c>
      <c r="D2255" s="54" t="s">
        <v>131</v>
      </c>
      <c r="E2255" s="55">
        <v>186.37</v>
      </c>
      <c r="F2255" s="55">
        <v>31.1</v>
      </c>
      <c r="G2255" s="55">
        <v>217.47</v>
      </c>
      <c r="H2255" s="33">
        <v>9</v>
      </c>
    </row>
    <row r="2256" spans="1:8" s="33" customFormat="1" ht="25.5" x14ac:dyDescent="0.2">
      <c r="A2256" s="52" t="s">
        <v>4545</v>
      </c>
      <c r="B2256" s="52"/>
      <c r="C2256" s="53" t="s">
        <v>4546</v>
      </c>
      <c r="D2256" s="54" t="s">
        <v>131</v>
      </c>
      <c r="E2256" s="55">
        <v>203.84</v>
      </c>
      <c r="F2256" s="55">
        <v>41.47</v>
      </c>
      <c r="G2256" s="55">
        <v>245.31</v>
      </c>
      <c r="H2256" s="33">
        <v>9</v>
      </c>
    </row>
    <row r="2257" spans="1:8" s="33" customFormat="1" ht="25.5" x14ac:dyDescent="0.2">
      <c r="A2257" s="52" t="s">
        <v>4547</v>
      </c>
      <c r="B2257" s="52"/>
      <c r="C2257" s="53" t="s">
        <v>4548</v>
      </c>
      <c r="D2257" s="54" t="s">
        <v>131</v>
      </c>
      <c r="E2257" s="55">
        <v>266.29000000000002</v>
      </c>
      <c r="F2257" s="55">
        <v>41.47</v>
      </c>
      <c r="G2257" s="55">
        <v>307.76</v>
      </c>
      <c r="H2257" s="33">
        <v>9</v>
      </c>
    </row>
    <row r="2258" spans="1:8" s="33" customFormat="1" ht="25.5" x14ac:dyDescent="0.2">
      <c r="A2258" s="52" t="s">
        <v>4549</v>
      </c>
      <c r="B2258" s="52"/>
      <c r="C2258" s="53" t="s">
        <v>4550</v>
      </c>
      <c r="D2258" s="54" t="s">
        <v>131</v>
      </c>
      <c r="E2258" s="55">
        <v>39.479999999999997</v>
      </c>
      <c r="F2258" s="55">
        <v>2.0699999999999998</v>
      </c>
      <c r="G2258" s="55">
        <v>41.55</v>
      </c>
      <c r="H2258" s="33">
        <v>9</v>
      </c>
    </row>
    <row r="2259" spans="1:8" s="33" customFormat="1" ht="25.5" x14ac:dyDescent="0.2">
      <c r="A2259" s="52" t="s">
        <v>4551</v>
      </c>
      <c r="B2259" s="52"/>
      <c r="C2259" s="53" t="s">
        <v>4552</v>
      </c>
      <c r="D2259" s="54" t="s">
        <v>131</v>
      </c>
      <c r="E2259" s="55">
        <v>51.14</v>
      </c>
      <c r="F2259" s="55">
        <v>2.0699999999999998</v>
      </c>
      <c r="G2259" s="55">
        <v>53.21</v>
      </c>
      <c r="H2259" s="33">
        <v>9</v>
      </c>
    </row>
    <row r="2260" spans="1:8" s="33" customFormat="1" ht="25.5" x14ac:dyDescent="0.2">
      <c r="A2260" s="52" t="s">
        <v>4553</v>
      </c>
      <c r="B2260" s="52"/>
      <c r="C2260" s="53" t="s">
        <v>4554</v>
      </c>
      <c r="D2260" s="54" t="s">
        <v>131</v>
      </c>
      <c r="E2260" s="55">
        <v>71.11</v>
      </c>
      <c r="F2260" s="55">
        <v>2.0699999999999998</v>
      </c>
      <c r="G2260" s="55">
        <v>73.180000000000007</v>
      </c>
      <c r="H2260" s="33">
        <v>9</v>
      </c>
    </row>
    <row r="2261" spans="1:8" s="33" customFormat="1" ht="25.5" x14ac:dyDescent="0.2">
      <c r="A2261" s="52" t="s">
        <v>4555</v>
      </c>
      <c r="B2261" s="52"/>
      <c r="C2261" s="53" t="s">
        <v>4556</v>
      </c>
      <c r="D2261" s="54" t="s">
        <v>131</v>
      </c>
      <c r="E2261" s="55">
        <v>99.2</v>
      </c>
      <c r="F2261" s="55">
        <v>2.0699999999999998</v>
      </c>
      <c r="G2261" s="55">
        <v>101.27</v>
      </c>
      <c r="H2261" s="33">
        <v>9</v>
      </c>
    </row>
    <row r="2262" spans="1:8" s="33" customFormat="1" ht="25.5" x14ac:dyDescent="0.2">
      <c r="A2262" s="52" t="s">
        <v>4557</v>
      </c>
      <c r="B2262" s="52"/>
      <c r="C2262" s="53" t="s">
        <v>4558</v>
      </c>
      <c r="D2262" s="54" t="s">
        <v>131</v>
      </c>
      <c r="E2262" s="55">
        <v>118.01</v>
      </c>
      <c r="F2262" s="55">
        <v>2.0699999999999998</v>
      </c>
      <c r="G2262" s="55">
        <v>120.08</v>
      </c>
      <c r="H2262" s="33">
        <v>9</v>
      </c>
    </row>
    <row r="2263" spans="1:8" s="33" customFormat="1" ht="25.5" x14ac:dyDescent="0.2">
      <c r="A2263" s="52" t="s">
        <v>4559</v>
      </c>
      <c r="B2263" s="52"/>
      <c r="C2263" s="53" t="s">
        <v>4560</v>
      </c>
      <c r="D2263" s="54" t="s">
        <v>131</v>
      </c>
      <c r="E2263" s="55">
        <v>152.35</v>
      </c>
      <c r="F2263" s="55">
        <v>2.0699999999999998</v>
      </c>
      <c r="G2263" s="55">
        <v>154.41999999999999</v>
      </c>
      <c r="H2263" s="33">
        <v>9</v>
      </c>
    </row>
    <row r="2264" spans="1:8" s="33" customFormat="1" ht="25.5" x14ac:dyDescent="0.2">
      <c r="A2264" s="52" t="s">
        <v>4561</v>
      </c>
      <c r="B2264" s="52"/>
      <c r="C2264" s="53" t="s">
        <v>4562</v>
      </c>
      <c r="D2264" s="54" t="s">
        <v>131</v>
      </c>
      <c r="E2264" s="55">
        <v>211.28</v>
      </c>
      <c r="F2264" s="55">
        <v>2.0699999999999998</v>
      </c>
      <c r="G2264" s="55">
        <v>213.35</v>
      </c>
      <c r="H2264" s="33">
        <v>9</v>
      </c>
    </row>
    <row r="2265" spans="1:8" s="33" customFormat="1" x14ac:dyDescent="0.2">
      <c r="A2265" s="52" t="s">
        <v>4563</v>
      </c>
      <c r="B2265" s="52"/>
      <c r="C2265" s="53" t="s">
        <v>4564</v>
      </c>
      <c r="D2265" s="54"/>
      <c r="E2265" s="55"/>
      <c r="F2265" s="55"/>
      <c r="G2265" s="55"/>
      <c r="H2265" s="33">
        <v>5</v>
      </c>
    </row>
    <row r="2266" spans="1:8" s="33" customFormat="1" x14ac:dyDescent="0.2">
      <c r="A2266" s="52" t="s">
        <v>4565</v>
      </c>
      <c r="B2266" s="52"/>
      <c r="C2266" s="53" t="s">
        <v>4566</v>
      </c>
      <c r="D2266" s="54" t="s">
        <v>21</v>
      </c>
      <c r="E2266" s="55">
        <v>10.14</v>
      </c>
      <c r="F2266" s="55">
        <v>10.37</v>
      </c>
      <c r="G2266" s="55">
        <v>20.51</v>
      </c>
      <c r="H2266" s="33">
        <v>9</v>
      </c>
    </row>
    <row r="2267" spans="1:8" s="33" customFormat="1" x14ac:dyDescent="0.2">
      <c r="A2267" s="52" t="s">
        <v>4567</v>
      </c>
      <c r="B2267" s="52"/>
      <c r="C2267" s="53" t="s">
        <v>4568</v>
      </c>
      <c r="D2267" s="54" t="s">
        <v>21</v>
      </c>
      <c r="E2267" s="55">
        <v>12.84</v>
      </c>
      <c r="F2267" s="55">
        <v>10.37</v>
      </c>
      <c r="G2267" s="55">
        <v>23.21</v>
      </c>
      <c r="H2267" s="33">
        <v>9</v>
      </c>
    </row>
    <row r="2268" spans="1:8" s="33" customFormat="1" x14ac:dyDescent="0.2">
      <c r="A2268" s="52" t="s">
        <v>4569</v>
      </c>
      <c r="B2268" s="52"/>
      <c r="C2268" s="53" t="s">
        <v>4570</v>
      </c>
      <c r="D2268" s="54" t="s">
        <v>21</v>
      </c>
      <c r="E2268" s="55">
        <v>15.39</v>
      </c>
      <c r="F2268" s="55">
        <v>10.37</v>
      </c>
      <c r="G2268" s="55">
        <v>25.76</v>
      </c>
      <c r="H2268" s="33">
        <v>9</v>
      </c>
    </row>
    <row r="2269" spans="1:8" s="33" customFormat="1" x14ac:dyDescent="0.2">
      <c r="A2269" s="52" t="s">
        <v>4571</v>
      </c>
      <c r="B2269" s="52"/>
      <c r="C2269" s="53" t="s">
        <v>4572</v>
      </c>
      <c r="D2269" s="54" t="s">
        <v>21</v>
      </c>
      <c r="E2269" s="55">
        <v>18.22</v>
      </c>
      <c r="F2269" s="55">
        <v>10.37</v>
      </c>
      <c r="G2269" s="55">
        <v>28.59</v>
      </c>
      <c r="H2269" s="33">
        <v>9</v>
      </c>
    </row>
    <row r="2270" spans="1:8" s="33" customFormat="1" x14ac:dyDescent="0.2">
      <c r="A2270" s="52" t="s">
        <v>4573</v>
      </c>
      <c r="B2270" s="52"/>
      <c r="C2270" s="53" t="s">
        <v>4574</v>
      </c>
      <c r="D2270" s="54" t="s">
        <v>21</v>
      </c>
      <c r="E2270" s="55">
        <v>18.36</v>
      </c>
      <c r="F2270" s="55">
        <v>10.37</v>
      </c>
      <c r="G2270" s="55">
        <v>28.73</v>
      </c>
      <c r="H2270" s="33">
        <v>9</v>
      </c>
    </row>
    <row r="2271" spans="1:8" s="33" customFormat="1" x14ac:dyDescent="0.2">
      <c r="A2271" s="52" t="s">
        <v>4575</v>
      </c>
      <c r="B2271" s="52"/>
      <c r="C2271" s="53" t="s">
        <v>4576</v>
      </c>
      <c r="D2271" s="54" t="s">
        <v>21</v>
      </c>
      <c r="E2271" s="55">
        <v>24.29</v>
      </c>
      <c r="F2271" s="55">
        <v>10.37</v>
      </c>
      <c r="G2271" s="55">
        <v>34.659999999999997</v>
      </c>
      <c r="H2271" s="33">
        <v>9</v>
      </c>
    </row>
    <row r="2272" spans="1:8" s="33" customFormat="1" x14ac:dyDescent="0.2">
      <c r="A2272" s="52" t="s">
        <v>4577</v>
      </c>
      <c r="B2272" s="52"/>
      <c r="C2272" s="53" t="s">
        <v>4578</v>
      </c>
      <c r="D2272" s="54" t="s">
        <v>21</v>
      </c>
      <c r="E2272" s="55">
        <v>17.78</v>
      </c>
      <c r="F2272" s="55">
        <v>10.37</v>
      </c>
      <c r="G2272" s="55">
        <v>28.15</v>
      </c>
      <c r="H2272" s="33">
        <v>9</v>
      </c>
    </row>
    <row r="2273" spans="1:8" s="33" customFormat="1" x14ac:dyDescent="0.2">
      <c r="A2273" s="52" t="s">
        <v>4579</v>
      </c>
      <c r="B2273" s="52"/>
      <c r="C2273" s="53" t="s">
        <v>4580</v>
      </c>
      <c r="D2273" s="54" t="s">
        <v>21</v>
      </c>
      <c r="E2273" s="55">
        <v>21.16</v>
      </c>
      <c r="F2273" s="55">
        <v>10.37</v>
      </c>
      <c r="G2273" s="55">
        <v>31.53</v>
      </c>
      <c r="H2273" s="33">
        <v>9</v>
      </c>
    </row>
    <row r="2274" spans="1:8" s="33" customFormat="1" x14ac:dyDescent="0.2">
      <c r="A2274" s="52" t="s">
        <v>4581</v>
      </c>
      <c r="B2274" s="52"/>
      <c r="C2274" s="53" t="s">
        <v>4582</v>
      </c>
      <c r="D2274" s="54" t="s">
        <v>21</v>
      </c>
      <c r="E2274" s="55">
        <v>24.59</v>
      </c>
      <c r="F2274" s="55">
        <v>10.37</v>
      </c>
      <c r="G2274" s="55">
        <v>34.96</v>
      </c>
      <c r="H2274" s="33">
        <v>9</v>
      </c>
    </row>
    <row r="2275" spans="1:8" s="33" customFormat="1" x14ac:dyDescent="0.2">
      <c r="A2275" s="52" t="s">
        <v>4583</v>
      </c>
      <c r="B2275" s="52"/>
      <c r="C2275" s="53" t="s">
        <v>4584</v>
      </c>
      <c r="D2275" s="54" t="s">
        <v>21</v>
      </c>
      <c r="E2275" s="55">
        <v>23.25</v>
      </c>
      <c r="F2275" s="55">
        <v>10.37</v>
      </c>
      <c r="G2275" s="55">
        <v>33.619999999999997</v>
      </c>
      <c r="H2275" s="33">
        <v>9</v>
      </c>
    </row>
    <row r="2276" spans="1:8" s="33" customFormat="1" x14ac:dyDescent="0.2">
      <c r="A2276" s="52" t="s">
        <v>4585</v>
      </c>
      <c r="B2276" s="52"/>
      <c r="C2276" s="53" t="s">
        <v>4586</v>
      </c>
      <c r="D2276" s="54" t="s">
        <v>21</v>
      </c>
      <c r="E2276" s="55">
        <v>31.06</v>
      </c>
      <c r="F2276" s="55">
        <v>10.37</v>
      </c>
      <c r="G2276" s="55">
        <v>41.43</v>
      </c>
      <c r="H2276" s="33">
        <v>9</v>
      </c>
    </row>
    <row r="2277" spans="1:8" s="33" customFormat="1" x14ac:dyDescent="0.2">
      <c r="A2277" s="52" t="s">
        <v>4587</v>
      </c>
      <c r="B2277" s="52"/>
      <c r="C2277" s="53" t="s">
        <v>4588</v>
      </c>
      <c r="D2277" s="54" t="s">
        <v>21</v>
      </c>
      <c r="E2277" s="55">
        <v>41.29</v>
      </c>
      <c r="F2277" s="55">
        <v>10.37</v>
      </c>
      <c r="G2277" s="55">
        <v>51.66</v>
      </c>
      <c r="H2277" s="33">
        <v>9</v>
      </c>
    </row>
    <row r="2278" spans="1:8" s="33" customFormat="1" x14ac:dyDescent="0.2">
      <c r="A2278" s="52" t="s">
        <v>4589</v>
      </c>
      <c r="B2278" s="52"/>
      <c r="C2278" s="53" t="s">
        <v>4590</v>
      </c>
      <c r="D2278" s="54" t="s">
        <v>21</v>
      </c>
      <c r="E2278" s="55">
        <v>13.89</v>
      </c>
      <c r="F2278" s="55">
        <v>10.37</v>
      </c>
      <c r="G2278" s="55">
        <v>24.26</v>
      </c>
      <c r="H2278" s="33">
        <v>9</v>
      </c>
    </row>
    <row r="2279" spans="1:8" s="33" customFormat="1" x14ac:dyDescent="0.2">
      <c r="A2279" s="52" t="s">
        <v>4591</v>
      </c>
      <c r="B2279" s="52"/>
      <c r="C2279" s="53" t="s">
        <v>4592</v>
      </c>
      <c r="D2279" s="54" t="s">
        <v>21</v>
      </c>
      <c r="E2279" s="55">
        <v>19.95</v>
      </c>
      <c r="F2279" s="55">
        <v>10.37</v>
      </c>
      <c r="G2279" s="55">
        <v>30.32</v>
      </c>
      <c r="H2279" s="33">
        <v>9</v>
      </c>
    </row>
    <row r="2280" spans="1:8" s="33" customFormat="1" x14ac:dyDescent="0.2">
      <c r="A2280" s="52" t="s">
        <v>4593</v>
      </c>
      <c r="B2280" s="52"/>
      <c r="C2280" s="53" t="s">
        <v>4594</v>
      </c>
      <c r="D2280" s="54" t="s">
        <v>21</v>
      </c>
      <c r="E2280" s="55">
        <v>24.41</v>
      </c>
      <c r="F2280" s="55">
        <v>10.37</v>
      </c>
      <c r="G2280" s="55">
        <v>34.78</v>
      </c>
      <c r="H2280" s="33">
        <v>9</v>
      </c>
    </row>
    <row r="2281" spans="1:8" s="33" customFormat="1" x14ac:dyDescent="0.2">
      <c r="A2281" s="52" t="s">
        <v>4595</v>
      </c>
      <c r="B2281" s="52"/>
      <c r="C2281" s="53" t="s">
        <v>4596</v>
      </c>
      <c r="D2281" s="54" t="s">
        <v>21</v>
      </c>
      <c r="E2281" s="55">
        <v>27.18</v>
      </c>
      <c r="F2281" s="55">
        <v>10.37</v>
      </c>
      <c r="G2281" s="55">
        <v>37.549999999999997</v>
      </c>
      <c r="H2281" s="33">
        <v>9</v>
      </c>
    </row>
    <row r="2282" spans="1:8" s="33" customFormat="1" x14ac:dyDescent="0.2">
      <c r="A2282" s="52" t="s">
        <v>4597</v>
      </c>
      <c r="B2282" s="52"/>
      <c r="C2282" s="53" t="s">
        <v>4598</v>
      </c>
      <c r="D2282" s="54" t="s">
        <v>21</v>
      </c>
      <c r="E2282" s="55">
        <v>33.67</v>
      </c>
      <c r="F2282" s="55">
        <v>14.51</v>
      </c>
      <c r="G2282" s="55">
        <v>48.18</v>
      </c>
      <c r="H2282" s="33">
        <v>9</v>
      </c>
    </row>
    <row r="2283" spans="1:8" s="33" customFormat="1" x14ac:dyDescent="0.2">
      <c r="A2283" s="52" t="s">
        <v>4599</v>
      </c>
      <c r="B2283" s="52"/>
      <c r="C2283" s="53" t="s">
        <v>4600</v>
      </c>
      <c r="D2283" s="54" t="s">
        <v>21</v>
      </c>
      <c r="E2283" s="55">
        <v>42.22</v>
      </c>
      <c r="F2283" s="55">
        <v>14.51</v>
      </c>
      <c r="G2283" s="55">
        <v>56.73</v>
      </c>
      <c r="H2283" s="33">
        <v>9</v>
      </c>
    </row>
    <row r="2284" spans="1:8" s="33" customFormat="1" x14ac:dyDescent="0.2">
      <c r="A2284" s="52" t="s">
        <v>4601</v>
      </c>
      <c r="B2284" s="52"/>
      <c r="C2284" s="53" t="s">
        <v>4602</v>
      </c>
      <c r="D2284" s="54" t="s">
        <v>21</v>
      </c>
      <c r="E2284" s="55">
        <v>50.71</v>
      </c>
      <c r="F2284" s="55">
        <v>14.51</v>
      </c>
      <c r="G2284" s="55">
        <v>65.22</v>
      </c>
      <c r="H2284" s="33">
        <v>9</v>
      </c>
    </row>
    <row r="2285" spans="1:8" s="33" customFormat="1" ht="25.5" x14ac:dyDescent="0.2">
      <c r="A2285" s="52" t="s">
        <v>4603</v>
      </c>
      <c r="B2285" s="52"/>
      <c r="C2285" s="53" t="s">
        <v>4604</v>
      </c>
      <c r="D2285" s="54"/>
      <c r="E2285" s="55"/>
      <c r="F2285" s="55"/>
      <c r="G2285" s="55"/>
      <c r="H2285" s="33">
        <v>2</v>
      </c>
    </row>
    <row r="2286" spans="1:8" s="33" customFormat="1" x14ac:dyDescent="0.2">
      <c r="A2286" s="52" t="s">
        <v>4605</v>
      </c>
      <c r="B2286" s="52"/>
      <c r="C2286" s="53" t="s">
        <v>4606</v>
      </c>
      <c r="D2286" s="54"/>
      <c r="E2286" s="55"/>
      <c r="F2286" s="55"/>
      <c r="G2286" s="55"/>
      <c r="H2286" s="33">
        <v>5</v>
      </c>
    </row>
    <row r="2287" spans="1:8" s="33" customFormat="1" ht="25.5" x14ac:dyDescent="0.2">
      <c r="A2287" s="52" t="s">
        <v>4607</v>
      </c>
      <c r="B2287" s="52"/>
      <c r="C2287" s="53" t="s">
        <v>4608</v>
      </c>
      <c r="D2287" s="54" t="s">
        <v>131</v>
      </c>
      <c r="E2287" s="55">
        <v>1.48</v>
      </c>
      <c r="F2287" s="55">
        <v>1.65</v>
      </c>
      <c r="G2287" s="55">
        <v>3.13</v>
      </c>
      <c r="H2287" s="33">
        <v>9</v>
      </c>
    </row>
    <row r="2288" spans="1:8" s="33" customFormat="1" ht="25.5" x14ac:dyDescent="0.2">
      <c r="A2288" s="52" t="s">
        <v>4609</v>
      </c>
      <c r="B2288" s="52"/>
      <c r="C2288" s="53" t="s">
        <v>4610</v>
      </c>
      <c r="D2288" s="54" t="s">
        <v>131</v>
      </c>
      <c r="E2288" s="55">
        <v>2.33</v>
      </c>
      <c r="F2288" s="55">
        <v>1.65</v>
      </c>
      <c r="G2288" s="55">
        <v>3.98</v>
      </c>
      <c r="H2288" s="33">
        <v>9</v>
      </c>
    </row>
    <row r="2289" spans="1:8" s="33" customFormat="1" ht="25.5" x14ac:dyDescent="0.2">
      <c r="A2289" s="52" t="s">
        <v>4611</v>
      </c>
      <c r="B2289" s="52"/>
      <c r="C2289" s="53" t="s">
        <v>4612</v>
      </c>
      <c r="D2289" s="54" t="s">
        <v>131</v>
      </c>
      <c r="E2289" s="55">
        <v>3.58</v>
      </c>
      <c r="F2289" s="55">
        <v>2.4900000000000002</v>
      </c>
      <c r="G2289" s="55">
        <v>6.07</v>
      </c>
      <c r="H2289" s="33">
        <v>9</v>
      </c>
    </row>
    <row r="2290" spans="1:8" s="33" customFormat="1" ht="25.5" x14ac:dyDescent="0.2">
      <c r="A2290" s="52" t="s">
        <v>4613</v>
      </c>
      <c r="B2290" s="52"/>
      <c r="C2290" s="53" t="s">
        <v>4614</v>
      </c>
      <c r="D2290" s="54" t="s">
        <v>131</v>
      </c>
      <c r="E2290" s="55">
        <v>5.72</v>
      </c>
      <c r="F2290" s="55">
        <v>2.9</v>
      </c>
      <c r="G2290" s="55">
        <v>8.6199999999999992</v>
      </c>
      <c r="H2290" s="33">
        <v>9</v>
      </c>
    </row>
    <row r="2291" spans="1:8" s="33" customFormat="1" ht="25.5" x14ac:dyDescent="0.2">
      <c r="A2291" s="52" t="s">
        <v>4615</v>
      </c>
      <c r="B2291" s="52"/>
      <c r="C2291" s="53" t="s">
        <v>4616</v>
      </c>
      <c r="D2291" s="54" t="s">
        <v>131</v>
      </c>
      <c r="E2291" s="55">
        <v>9.25</v>
      </c>
      <c r="F2291" s="55">
        <v>3.32</v>
      </c>
      <c r="G2291" s="55">
        <v>12.57</v>
      </c>
      <c r="H2291" s="33">
        <v>9</v>
      </c>
    </row>
    <row r="2292" spans="1:8" s="33" customFormat="1" x14ac:dyDescent="0.2">
      <c r="A2292" s="52" t="s">
        <v>4617</v>
      </c>
      <c r="B2292" s="52"/>
      <c r="C2292" s="53" t="s">
        <v>4618</v>
      </c>
      <c r="D2292" s="54"/>
      <c r="E2292" s="55"/>
      <c r="F2292" s="55"/>
      <c r="G2292" s="55"/>
      <c r="H2292" s="33">
        <v>5</v>
      </c>
    </row>
    <row r="2293" spans="1:8" s="33" customFormat="1" ht="25.5" x14ac:dyDescent="0.2">
      <c r="A2293" s="52" t="s">
        <v>4619</v>
      </c>
      <c r="B2293" s="52"/>
      <c r="C2293" s="53" t="s">
        <v>4620</v>
      </c>
      <c r="D2293" s="54" t="s">
        <v>131</v>
      </c>
      <c r="E2293" s="55">
        <v>1.1599999999999999</v>
      </c>
      <c r="F2293" s="55">
        <v>1.65</v>
      </c>
      <c r="G2293" s="55">
        <v>2.81</v>
      </c>
      <c r="H2293" s="33">
        <v>9</v>
      </c>
    </row>
    <row r="2294" spans="1:8" s="33" customFormat="1" ht="25.5" x14ac:dyDescent="0.2">
      <c r="A2294" s="52" t="s">
        <v>4621</v>
      </c>
      <c r="B2294" s="52"/>
      <c r="C2294" s="53" t="s">
        <v>4622</v>
      </c>
      <c r="D2294" s="54" t="s">
        <v>131</v>
      </c>
      <c r="E2294" s="55">
        <v>2.2400000000000002</v>
      </c>
      <c r="F2294" s="55">
        <v>2.0699999999999998</v>
      </c>
      <c r="G2294" s="55">
        <v>4.3099999999999996</v>
      </c>
      <c r="H2294" s="33">
        <v>9</v>
      </c>
    </row>
    <row r="2295" spans="1:8" s="33" customFormat="1" ht="25.5" x14ac:dyDescent="0.2">
      <c r="A2295" s="52" t="s">
        <v>4623</v>
      </c>
      <c r="B2295" s="52"/>
      <c r="C2295" s="53" t="s">
        <v>8281</v>
      </c>
      <c r="D2295" s="54" t="s">
        <v>131</v>
      </c>
      <c r="E2295" s="55">
        <v>3.7</v>
      </c>
      <c r="F2295" s="55">
        <v>2.4900000000000002</v>
      </c>
      <c r="G2295" s="55">
        <v>6.19</v>
      </c>
      <c r="H2295" s="33">
        <v>9</v>
      </c>
    </row>
    <row r="2296" spans="1:8" s="33" customFormat="1" ht="25.5" x14ac:dyDescent="0.2">
      <c r="A2296" s="52" t="s">
        <v>4625</v>
      </c>
      <c r="B2296" s="52"/>
      <c r="C2296" s="53" t="s">
        <v>4626</v>
      </c>
      <c r="D2296" s="54" t="s">
        <v>131</v>
      </c>
      <c r="E2296" s="55">
        <v>5.3</v>
      </c>
      <c r="F2296" s="55">
        <v>2.9</v>
      </c>
      <c r="G2296" s="55">
        <v>8.1999999999999993</v>
      </c>
      <c r="H2296" s="33">
        <v>9</v>
      </c>
    </row>
    <row r="2297" spans="1:8" s="33" customFormat="1" ht="25.5" x14ac:dyDescent="0.2">
      <c r="A2297" s="52" t="s">
        <v>4627</v>
      </c>
      <c r="B2297" s="52"/>
      <c r="C2297" s="53" t="s">
        <v>4628</v>
      </c>
      <c r="D2297" s="54" t="s">
        <v>131</v>
      </c>
      <c r="E2297" s="55">
        <v>8.32</v>
      </c>
      <c r="F2297" s="55">
        <v>3.32</v>
      </c>
      <c r="G2297" s="55">
        <v>11.64</v>
      </c>
      <c r="H2297" s="33">
        <v>9</v>
      </c>
    </row>
    <row r="2298" spans="1:8" s="33" customFormat="1" x14ac:dyDescent="0.2">
      <c r="A2298" s="52" t="s">
        <v>4629</v>
      </c>
      <c r="B2298" s="52"/>
      <c r="C2298" s="53" t="s">
        <v>4630</v>
      </c>
      <c r="D2298" s="54"/>
      <c r="E2298" s="55"/>
      <c r="F2298" s="55"/>
      <c r="G2298" s="55"/>
      <c r="H2298" s="33">
        <v>5</v>
      </c>
    </row>
    <row r="2299" spans="1:8" s="33" customFormat="1" x14ac:dyDescent="0.2">
      <c r="A2299" s="52" t="s">
        <v>4631</v>
      </c>
      <c r="B2299" s="52"/>
      <c r="C2299" s="53" t="s">
        <v>4632</v>
      </c>
      <c r="D2299" s="54" t="s">
        <v>131</v>
      </c>
      <c r="E2299" s="55">
        <v>7.62</v>
      </c>
      <c r="F2299" s="55">
        <v>2.0699999999999998</v>
      </c>
      <c r="G2299" s="55">
        <v>9.69</v>
      </c>
      <c r="H2299" s="33">
        <v>9</v>
      </c>
    </row>
    <row r="2300" spans="1:8" s="33" customFormat="1" x14ac:dyDescent="0.2">
      <c r="A2300" s="52" t="s">
        <v>4633</v>
      </c>
      <c r="B2300" s="52"/>
      <c r="C2300" s="53" t="s">
        <v>4634</v>
      </c>
      <c r="D2300" s="54" t="s">
        <v>131</v>
      </c>
      <c r="E2300" s="55">
        <v>13.38</v>
      </c>
      <c r="F2300" s="55">
        <v>2.0699999999999998</v>
      </c>
      <c r="G2300" s="55">
        <v>15.45</v>
      </c>
      <c r="H2300" s="33">
        <v>9</v>
      </c>
    </row>
    <row r="2301" spans="1:8" s="33" customFormat="1" x14ac:dyDescent="0.2">
      <c r="A2301" s="52" t="s">
        <v>4635</v>
      </c>
      <c r="B2301" s="52"/>
      <c r="C2301" s="53" t="s">
        <v>4636</v>
      </c>
      <c r="D2301" s="54" t="s">
        <v>131</v>
      </c>
      <c r="E2301" s="55">
        <v>17.91</v>
      </c>
      <c r="F2301" s="55">
        <v>4.1500000000000004</v>
      </c>
      <c r="G2301" s="55">
        <v>22.06</v>
      </c>
      <c r="H2301" s="33">
        <v>9</v>
      </c>
    </row>
    <row r="2302" spans="1:8" s="33" customFormat="1" x14ac:dyDescent="0.2">
      <c r="A2302" s="52" t="s">
        <v>4637</v>
      </c>
      <c r="B2302" s="52"/>
      <c r="C2302" s="53" t="s">
        <v>4638</v>
      </c>
      <c r="D2302" s="54" t="s">
        <v>131</v>
      </c>
      <c r="E2302" s="55">
        <v>28.74</v>
      </c>
      <c r="F2302" s="55">
        <v>6.22</v>
      </c>
      <c r="G2302" s="55">
        <v>34.96</v>
      </c>
      <c r="H2302" s="33">
        <v>9</v>
      </c>
    </row>
    <row r="2303" spans="1:8" s="33" customFormat="1" x14ac:dyDescent="0.2">
      <c r="A2303" s="52" t="s">
        <v>4639</v>
      </c>
      <c r="B2303" s="52"/>
      <c r="C2303" s="53" t="s">
        <v>4640</v>
      </c>
      <c r="D2303" s="54" t="s">
        <v>131</v>
      </c>
      <c r="E2303" s="55">
        <v>40.799999999999997</v>
      </c>
      <c r="F2303" s="55">
        <v>8.2899999999999991</v>
      </c>
      <c r="G2303" s="55">
        <v>49.09</v>
      </c>
      <c r="H2303" s="33">
        <v>9</v>
      </c>
    </row>
    <row r="2304" spans="1:8" s="33" customFormat="1" x14ac:dyDescent="0.2">
      <c r="A2304" s="52" t="s">
        <v>4641</v>
      </c>
      <c r="B2304" s="52"/>
      <c r="C2304" s="53" t="s">
        <v>4642</v>
      </c>
      <c r="D2304" s="54" t="s">
        <v>131</v>
      </c>
      <c r="E2304" s="55">
        <v>57.51</v>
      </c>
      <c r="F2304" s="55">
        <v>10.37</v>
      </c>
      <c r="G2304" s="55">
        <v>67.88</v>
      </c>
      <c r="H2304" s="33">
        <v>9</v>
      </c>
    </row>
    <row r="2305" spans="1:8" s="33" customFormat="1" x14ac:dyDescent="0.2">
      <c r="A2305" s="52" t="s">
        <v>4643</v>
      </c>
      <c r="B2305" s="52"/>
      <c r="C2305" s="53" t="s">
        <v>4644</v>
      </c>
      <c r="D2305" s="54" t="s">
        <v>131</v>
      </c>
      <c r="E2305" s="55">
        <v>82.24</v>
      </c>
      <c r="F2305" s="55">
        <v>12.44</v>
      </c>
      <c r="G2305" s="55">
        <v>94.68</v>
      </c>
      <c r="H2305" s="33">
        <v>9</v>
      </c>
    </row>
    <row r="2306" spans="1:8" s="33" customFormat="1" x14ac:dyDescent="0.2">
      <c r="A2306" s="52" t="s">
        <v>4645</v>
      </c>
      <c r="B2306" s="52"/>
      <c r="C2306" s="53" t="s">
        <v>4646</v>
      </c>
      <c r="D2306" s="54" t="s">
        <v>131</v>
      </c>
      <c r="E2306" s="55">
        <v>168.31</v>
      </c>
      <c r="F2306" s="55">
        <v>18.66</v>
      </c>
      <c r="G2306" s="55">
        <v>186.97</v>
      </c>
      <c r="H2306" s="33">
        <v>9</v>
      </c>
    </row>
    <row r="2307" spans="1:8" s="33" customFormat="1" x14ac:dyDescent="0.2">
      <c r="A2307" s="52" t="s">
        <v>4647</v>
      </c>
      <c r="B2307" s="52"/>
      <c r="C2307" s="53" t="s">
        <v>4648</v>
      </c>
      <c r="D2307" s="54"/>
      <c r="E2307" s="55"/>
      <c r="F2307" s="55"/>
      <c r="G2307" s="55"/>
      <c r="H2307" s="33">
        <v>5</v>
      </c>
    </row>
    <row r="2308" spans="1:8" s="33" customFormat="1" ht="25.5" x14ac:dyDescent="0.2">
      <c r="A2308" s="52" t="s">
        <v>4649</v>
      </c>
      <c r="B2308" s="52"/>
      <c r="C2308" s="53" t="s">
        <v>4650</v>
      </c>
      <c r="D2308" s="54" t="s">
        <v>131</v>
      </c>
      <c r="E2308" s="55">
        <v>186.14</v>
      </c>
      <c r="F2308" s="55">
        <v>37.61</v>
      </c>
      <c r="G2308" s="55">
        <v>223.75</v>
      </c>
      <c r="H2308" s="33">
        <v>9</v>
      </c>
    </row>
    <row r="2309" spans="1:8" s="33" customFormat="1" ht="25.5" x14ac:dyDescent="0.2">
      <c r="A2309" s="52" t="s">
        <v>4651</v>
      </c>
      <c r="B2309" s="52"/>
      <c r="C2309" s="53" t="s">
        <v>4652</v>
      </c>
      <c r="D2309" s="54"/>
      <c r="E2309" s="55"/>
      <c r="F2309" s="55"/>
      <c r="G2309" s="55"/>
      <c r="H2309" s="33">
        <v>5</v>
      </c>
    </row>
    <row r="2310" spans="1:8" s="33" customFormat="1" ht="25.5" x14ac:dyDescent="0.2">
      <c r="A2310" s="52" t="s">
        <v>4653</v>
      </c>
      <c r="B2310" s="52"/>
      <c r="C2310" s="53" t="s">
        <v>4654</v>
      </c>
      <c r="D2310" s="54" t="s">
        <v>131</v>
      </c>
      <c r="E2310" s="55">
        <v>49.89</v>
      </c>
      <c r="F2310" s="55">
        <v>22.56</v>
      </c>
      <c r="G2310" s="55">
        <v>72.45</v>
      </c>
      <c r="H2310" s="33">
        <v>9</v>
      </c>
    </row>
    <row r="2311" spans="1:8" s="33" customFormat="1" ht="25.5" x14ac:dyDescent="0.2">
      <c r="A2311" s="52" t="s">
        <v>4655</v>
      </c>
      <c r="B2311" s="52"/>
      <c r="C2311" s="53" t="s">
        <v>4656</v>
      </c>
      <c r="D2311" s="54" t="s">
        <v>131</v>
      </c>
      <c r="E2311" s="55">
        <v>58.95</v>
      </c>
      <c r="F2311" s="55">
        <v>27.17</v>
      </c>
      <c r="G2311" s="55">
        <v>86.12</v>
      </c>
      <c r="H2311" s="33">
        <v>9</v>
      </c>
    </row>
    <row r="2312" spans="1:8" s="33" customFormat="1" ht="25.5" x14ac:dyDescent="0.2">
      <c r="A2312" s="52" t="s">
        <v>4657</v>
      </c>
      <c r="B2312" s="52"/>
      <c r="C2312" s="53" t="s">
        <v>4658</v>
      </c>
      <c r="D2312" s="54" t="s">
        <v>131</v>
      </c>
      <c r="E2312" s="55">
        <v>74.349999999999994</v>
      </c>
      <c r="F2312" s="55">
        <v>37.61</v>
      </c>
      <c r="G2312" s="55">
        <v>111.96</v>
      </c>
      <c r="H2312" s="33">
        <v>9</v>
      </c>
    </row>
    <row r="2313" spans="1:8" s="33" customFormat="1" ht="25.5" x14ac:dyDescent="0.2">
      <c r="A2313" s="52" t="s">
        <v>4659</v>
      </c>
      <c r="B2313" s="52"/>
      <c r="C2313" s="53" t="s">
        <v>4660</v>
      </c>
      <c r="D2313" s="54" t="s">
        <v>131</v>
      </c>
      <c r="E2313" s="55">
        <v>144.28</v>
      </c>
      <c r="F2313" s="55">
        <v>45.13</v>
      </c>
      <c r="G2313" s="55">
        <v>189.41</v>
      </c>
      <c r="H2313" s="33">
        <v>9</v>
      </c>
    </row>
    <row r="2314" spans="1:8" s="33" customFormat="1" x14ac:dyDescent="0.2">
      <c r="A2314" s="52" t="s">
        <v>4661</v>
      </c>
      <c r="B2314" s="52"/>
      <c r="C2314" s="53" t="s">
        <v>4662</v>
      </c>
      <c r="D2314" s="54"/>
      <c r="E2314" s="55"/>
      <c r="F2314" s="55"/>
      <c r="G2314" s="55"/>
      <c r="H2314" s="33">
        <v>5</v>
      </c>
    </row>
    <row r="2315" spans="1:8" s="33" customFormat="1" x14ac:dyDescent="0.2">
      <c r="A2315" s="52" t="s">
        <v>4663</v>
      </c>
      <c r="B2315" s="52"/>
      <c r="C2315" s="53" t="s">
        <v>4664</v>
      </c>
      <c r="D2315" s="54" t="s">
        <v>21</v>
      </c>
      <c r="E2315" s="55">
        <v>8.68</v>
      </c>
      <c r="F2315" s="55">
        <v>4.1500000000000004</v>
      </c>
      <c r="G2315" s="55">
        <v>12.83</v>
      </c>
      <c r="H2315" s="33">
        <v>9</v>
      </c>
    </row>
    <row r="2316" spans="1:8" s="33" customFormat="1" x14ac:dyDescent="0.2">
      <c r="A2316" s="52" t="s">
        <v>4665</v>
      </c>
      <c r="B2316" s="52"/>
      <c r="C2316" s="53" t="s">
        <v>4666</v>
      </c>
      <c r="D2316" s="54" t="s">
        <v>21</v>
      </c>
      <c r="E2316" s="55">
        <v>5.62</v>
      </c>
      <c r="F2316" s="55">
        <v>4.1500000000000004</v>
      </c>
      <c r="G2316" s="55">
        <v>9.77</v>
      </c>
      <c r="H2316" s="33">
        <v>9</v>
      </c>
    </row>
    <row r="2317" spans="1:8" s="33" customFormat="1" x14ac:dyDescent="0.2">
      <c r="A2317" s="52" t="s">
        <v>4667</v>
      </c>
      <c r="B2317" s="52"/>
      <c r="C2317" s="53" t="s">
        <v>4668</v>
      </c>
      <c r="D2317" s="54" t="s">
        <v>21</v>
      </c>
      <c r="E2317" s="55">
        <v>9.58</v>
      </c>
      <c r="F2317" s="55">
        <v>4.1500000000000004</v>
      </c>
      <c r="G2317" s="55">
        <v>13.73</v>
      </c>
      <c r="H2317" s="33">
        <v>9</v>
      </c>
    </row>
    <row r="2318" spans="1:8" s="33" customFormat="1" x14ac:dyDescent="0.2">
      <c r="A2318" s="52" t="s">
        <v>4669</v>
      </c>
      <c r="B2318" s="52"/>
      <c r="C2318" s="53" t="s">
        <v>4670</v>
      </c>
      <c r="D2318" s="54" t="s">
        <v>21</v>
      </c>
      <c r="E2318" s="55">
        <v>11.39</v>
      </c>
      <c r="F2318" s="55">
        <v>4.1500000000000004</v>
      </c>
      <c r="G2318" s="55">
        <v>15.54</v>
      </c>
      <c r="H2318" s="33">
        <v>9</v>
      </c>
    </row>
    <row r="2319" spans="1:8" s="33" customFormat="1" x14ac:dyDescent="0.2">
      <c r="A2319" s="52" t="s">
        <v>4671</v>
      </c>
      <c r="B2319" s="52"/>
      <c r="C2319" s="53" t="s">
        <v>4672</v>
      </c>
      <c r="D2319" s="54" t="s">
        <v>21</v>
      </c>
      <c r="E2319" s="55">
        <v>12.73</v>
      </c>
      <c r="F2319" s="55">
        <v>4.1500000000000004</v>
      </c>
      <c r="G2319" s="55">
        <v>16.88</v>
      </c>
      <c r="H2319" s="33">
        <v>9</v>
      </c>
    </row>
    <row r="2320" spans="1:8" s="33" customFormat="1" x14ac:dyDescent="0.2">
      <c r="A2320" s="52" t="s">
        <v>4673</v>
      </c>
      <c r="B2320" s="52"/>
      <c r="C2320" s="53" t="s">
        <v>4674</v>
      </c>
      <c r="D2320" s="54" t="s">
        <v>21</v>
      </c>
      <c r="E2320" s="55">
        <v>15.7</v>
      </c>
      <c r="F2320" s="55">
        <v>4.1500000000000004</v>
      </c>
      <c r="G2320" s="55">
        <v>19.850000000000001</v>
      </c>
      <c r="H2320" s="33">
        <v>9</v>
      </c>
    </row>
    <row r="2321" spans="1:8" s="33" customFormat="1" x14ac:dyDescent="0.2">
      <c r="A2321" s="52" t="s">
        <v>4675</v>
      </c>
      <c r="B2321" s="52"/>
      <c r="C2321" s="53" t="s">
        <v>4676</v>
      </c>
      <c r="D2321" s="54" t="s">
        <v>21</v>
      </c>
      <c r="E2321" s="55">
        <v>16.59</v>
      </c>
      <c r="F2321" s="55">
        <v>4.1500000000000004</v>
      </c>
      <c r="G2321" s="55">
        <v>20.74</v>
      </c>
      <c r="H2321" s="33">
        <v>9</v>
      </c>
    </row>
    <row r="2322" spans="1:8" s="33" customFormat="1" x14ac:dyDescent="0.2">
      <c r="A2322" s="52" t="s">
        <v>4677</v>
      </c>
      <c r="B2322" s="52"/>
      <c r="C2322" s="53" t="s">
        <v>4678</v>
      </c>
      <c r="D2322" s="54" t="s">
        <v>21</v>
      </c>
      <c r="E2322" s="55">
        <v>19.88</v>
      </c>
      <c r="F2322" s="55">
        <v>4.1500000000000004</v>
      </c>
      <c r="G2322" s="55">
        <v>24.03</v>
      </c>
      <c r="H2322" s="33">
        <v>9</v>
      </c>
    </row>
    <row r="2323" spans="1:8" s="33" customFormat="1" x14ac:dyDescent="0.2">
      <c r="A2323" s="52" t="s">
        <v>4679</v>
      </c>
      <c r="B2323" s="52"/>
      <c r="C2323" s="53" t="s">
        <v>4680</v>
      </c>
      <c r="D2323" s="54"/>
      <c r="E2323" s="55"/>
      <c r="F2323" s="55"/>
      <c r="G2323" s="55"/>
      <c r="H2323" s="33">
        <v>5</v>
      </c>
    </row>
    <row r="2324" spans="1:8" s="33" customFormat="1" x14ac:dyDescent="0.2">
      <c r="A2324" s="52" t="s">
        <v>4681</v>
      </c>
      <c r="B2324" s="52"/>
      <c r="C2324" s="53" t="s">
        <v>4682</v>
      </c>
      <c r="D2324" s="54" t="s">
        <v>21</v>
      </c>
      <c r="E2324" s="55">
        <v>0.86</v>
      </c>
      <c r="F2324" s="55">
        <v>3.32</v>
      </c>
      <c r="G2324" s="55">
        <v>4.18</v>
      </c>
      <c r="H2324" s="33">
        <v>9</v>
      </c>
    </row>
    <row r="2325" spans="1:8" s="33" customFormat="1" x14ac:dyDescent="0.2">
      <c r="A2325" s="52" t="s">
        <v>4683</v>
      </c>
      <c r="B2325" s="52"/>
      <c r="C2325" s="53" t="s">
        <v>4684</v>
      </c>
      <c r="D2325" s="54" t="s">
        <v>21</v>
      </c>
      <c r="E2325" s="55">
        <v>6.13</v>
      </c>
      <c r="F2325" s="55">
        <v>6.22</v>
      </c>
      <c r="G2325" s="55">
        <v>12.35</v>
      </c>
      <c r="H2325" s="33">
        <v>9</v>
      </c>
    </row>
    <row r="2326" spans="1:8" s="33" customFormat="1" x14ac:dyDescent="0.2">
      <c r="A2326" s="52" t="s">
        <v>4685</v>
      </c>
      <c r="B2326" s="52"/>
      <c r="C2326" s="53" t="s">
        <v>4686</v>
      </c>
      <c r="D2326" s="54" t="s">
        <v>21</v>
      </c>
      <c r="E2326" s="55">
        <v>9.1300000000000008</v>
      </c>
      <c r="F2326" s="55">
        <v>6.22</v>
      </c>
      <c r="G2326" s="55">
        <v>15.35</v>
      </c>
      <c r="H2326" s="33">
        <v>9</v>
      </c>
    </row>
    <row r="2327" spans="1:8" s="33" customFormat="1" x14ac:dyDescent="0.2">
      <c r="A2327" s="52" t="s">
        <v>4687</v>
      </c>
      <c r="B2327" s="52"/>
      <c r="C2327" s="53" t="s">
        <v>4688</v>
      </c>
      <c r="D2327" s="54" t="s">
        <v>21</v>
      </c>
      <c r="E2327" s="55">
        <v>9.2100000000000009</v>
      </c>
      <c r="F2327" s="55">
        <v>6.22</v>
      </c>
      <c r="G2327" s="55">
        <v>15.43</v>
      </c>
      <c r="H2327" s="33">
        <v>9</v>
      </c>
    </row>
    <row r="2328" spans="1:8" s="33" customFormat="1" x14ac:dyDescent="0.2">
      <c r="A2328" s="52" t="s">
        <v>4689</v>
      </c>
      <c r="B2328" s="52"/>
      <c r="C2328" s="53" t="s">
        <v>4690</v>
      </c>
      <c r="D2328" s="54" t="s">
        <v>21</v>
      </c>
      <c r="E2328" s="55">
        <v>9.6</v>
      </c>
      <c r="F2328" s="55">
        <v>6.22</v>
      </c>
      <c r="G2328" s="55">
        <v>15.82</v>
      </c>
      <c r="H2328" s="33">
        <v>9</v>
      </c>
    </row>
    <row r="2329" spans="1:8" s="33" customFormat="1" x14ac:dyDescent="0.2">
      <c r="A2329" s="52" t="s">
        <v>4691</v>
      </c>
      <c r="B2329" s="52"/>
      <c r="C2329" s="53" t="s">
        <v>4692</v>
      </c>
      <c r="D2329" s="54" t="s">
        <v>21</v>
      </c>
      <c r="E2329" s="55">
        <v>13.92</v>
      </c>
      <c r="F2329" s="55">
        <v>6.22</v>
      </c>
      <c r="G2329" s="55">
        <v>20.14</v>
      </c>
      <c r="H2329" s="33">
        <v>9</v>
      </c>
    </row>
    <row r="2330" spans="1:8" s="33" customFormat="1" x14ac:dyDescent="0.2">
      <c r="A2330" s="52" t="s">
        <v>4693</v>
      </c>
      <c r="B2330" s="52"/>
      <c r="C2330" s="53" t="s">
        <v>4694</v>
      </c>
      <c r="D2330" s="54" t="s">
        <v>21</v>
      </c>
      <c r="E2330" s="55">
        <v>15.04</v>
      </c>
      <c r="F2330" s="55">
        <v>6.22</v>
      </c>
      <c r="G2330" s="55">
        <v>21.26</v>
      </c>
      <c r="H2330" s="33">
        <v>9</v>
      </c>
    </row>
    <row r="2331" spans="1:8" s="33" customFormat="1" x14ac:dyDescent="0.2">
      <c r="A2331" s="52" t="s">
        <v>4695</v>
      </c>
      <c r="B2331" s="52"/>
      <c r="C2331" s="53" t="s">
        <v>4696</v>
      </c>
      <c r="D2331" s="54" t="s">
        <v>21</v>
      </c>
      <c r="E2331" s="55">
        <v>21.66</v>
      </c>
      <c r="F2331" s="55">
        <v>6.22</v>
      </c>
      <c r="G2331" s="55">
        <v>27.88</v>
      </c>
      <c r="H2331" s="33">
        <v>9</v>
      </c>
    </row>
    <row r="2332" spans="1:8" s="33" customFormat="1" x14ac:dyDescent="0.2">
      <c r="A2332" s="52" t="s">
        <v>4697</v>
      </c>
      <c r="B2332" s="52"/>
      <c r="C2332" s="53" t="s">
        <v>4698</v>
      </c>
      <c r="D2332" s="54" t="s">
        <v>21</v>
      </c>
      <c r="E2332" s="55">
        <v>28.72</v>
      </c>
      <c r="F2332" s="55">
        <v>8.2899999999999991</v>
      </c>
      <c r="G2332" s="55">
        <v>37.01</v>
      </c>
      <c r="H2332" s="33">
        <v>9</v>
      </c>
    </row>
    <row r="2333" spans="1:8" s="33" customFormat="1" x14ac:dyDescent="0.2">
      <c r="A2333" s="52" t="s">
        <v>4699</v>
      </c>
      <c r="B2333" s="52"/>
      <c r="C2333" s="53" t="s">
        <v>4700</v>
      </c>
      <c r="D2333" s="54" t="s">
        <v>21</v>
      </c>
      <c r="E2333" s="55">
        <v>32.299999999999997</v>
      </c>
      <c r="F2333" s="55">
        <v>8.2899999999999991</v>
      </c>
      <c r="G2333" s="55">
        <v>40.590000000000003</v>
      </c>
      <c r="H2333" s="33">
        <v>9</v>
      </c>
    </row>
    <row r="2334" spans="1:8" s="33" customFormat="1" x14ac:dyDescent="0.2">
      <c r="A2334" s="52" t="s">
        <v>4701</v>
      </c>
      <c r="B2334" s="52"/>
      <c r="C2334" s="53" t="s">
        <v>4702</v>
      </c>
      <c r="D2334" s="54" t="s">
        <v>21</v>
      </c>
      <c r="E2334" s="55">
        <v>41.63</v>
      </c>
      <c r="F2334" s="55">
        <v>8.2899999999999991</v>
      </c>
      <c r="G2334" s="55">
        <v>49.92</v>
      </c>
      <c r="H2334" s="33">
        <v>9</v>
      </c>
    </row>
    <row r="2335" spans="1:8" s="33" customFormat="1" x14ac:dyDescent="0.2">
      <c r="A2335" s="52" t="s">
        <v>4703</v>
      </c>
      <c r="B2335" s="52"/>
      <c r="C2335" s="53" t="s">
        <v>4704</v>
      </c>
      <c r="D2335" s="54" t="s">
        <v>21</v>
      </c>
      <c r="E2335" s="55">
        <v>46.61</v>
      </c>
      <c r="F2335" s="55">
        <v>8.2899999999999991</v>
      </c>
      <c r="G2335" s="55">
        <v>54.9</v>
      </c>
      <c r="H2335" s="33">
        <v>9</v>
      </c>
    </row>
    <row r="2336" spans="1:8" s="33" customFormat="1" x14ac:dyDescent="0.2">
      <c r="A2336" s="52" t="s">
        <v>4705</v>
      </c>
      <c r="B2336" s="52"/>
      <c r="C2336" s="53" t="s">
        <v>4706</v>
      </c>
      <c r="D2336" s="54"/>
      <c r="E2336" s="55"/>
      <c r="F2336" s="55"/>
      <c r="G2336" s="55"/>
      <c r="H2336" s="33">
        <v>5</v>
      </c>
    </row>
    <row r="2337" spans="1:8" s="33" customFormat="1" ht="25.5" x14ac:dyDescent="0.2">
      <c r="A2337" s="52" t="s">
        <v>4707</v>
      </c>
      <c r="B2337" s="52"/>
      <c r="C2337" s="53" t="s">
        <v>4708</v>
      </c>
      <c r="D2337" s="54" t="s">
        <v>131</v>
      </c>
      <c r="E2337" s="55">
        <v>5.55</v>
      </c>
      <c r="F2337" s="55">
        <v>6.22</v>
      </c>
      <c r="G2337" s="55">
        <v>11.77</v>
      </c>
      <c r="H2337" s="33">
        <v>9</v>
      </c>
    </row>
    <row r="2338" spans="1:8" s="33" customFormat="1" ht="25.5" x14ac:dyDescent="0.2">
      <c r="A2338" s="52" t="s">
        <v>4709</v>
      </c>
      <c r="B2338" s="52"/>
      <c r="C2338" s="53" t="s">
        <v>4710</v>
      </c>
      <c r="D2338" s="54" t="s">
        <v>131</v>
      </c>
      <c r="E2338" s="55">
        <v>10.3</v>
      </c>
      <c r="F2338" s="55">
        <v>6.22</v>
      </c>
      <c r="G2338" s="55">
        <v>16.52</v>
      </c>
      <c r="H2338" s="33">
        <v>9</v>
      </c>
    </row>
    <row r="2339" spans="1:8" s="33" customFormat="1" ht="25.5" x14ac:dyDescent="0.2">
      <c r="A2339" s="52" t="s">
        <v>4711</v>
      </c>
      <c r="B2339" s="52"/>
      <c r="C2339" s="53" t="s">
        <v>4712</v>
      </c>
      <c r="D2339" s="54" t="s">
        <v>131</v>
      </c>
      <c r="E2339" s="55">
        <v>24.32</v>
      </c>
      <c r="F2339" s="55">
        <v>6.22</v>
      </c>
      <c r="G2339" s="55">
        <v>30.54</v>
      </c>
      <c r="H2339" s="33">
        <v>9</v>
      </c>
    </row>
    <row r="2340" spans="1:8" s="33" customFormat="1" x14ac:dyDescent="0.2">
      <c r="A2340" s="52" t="s">
        <v>4713</v>
      </c>
      <c r="B2340" s="52"/>
      <c r="C2340" s="53" t="s">
        <v>4714</v>
      </c>
      <c r="D2340" s="54" t="s">
        <v>131</v>
      </c>
      <c r="E2340" s="55">
        <v>0.47</v>
      </c>
      <c r="F2340" s="55">
        <v>3.32</v>
      </c>
      <c r="G2340" s="55">
        <v>3.79</v>
      </c>
      <c r="H2340" s="33">
        <v>9</v>
      </c>
    </row>
    <row r="2341" spans="1:8" s="33" customFormat="1" ht="25.5" x14ac:dyDescent="0.2">
      <c r="A2341" s="52" t="s">
        <v>4715</v>
      </c>
      <c r="B2341" s="52"/>
      <c r="C2341" s="53" t="s">
        <v>4716</v>
      </c>
      <c r="D2341" s="54" t="s">
        <v>131</v>
      </c>
      <c r="E2341" s="55">
        <v>1.77</v>
      </c>
      <c r="F2341" s="55">
        <v>3.32</v>
      </c>
      <c r="G2341" s="55">
        <v>5.09</v>
      </c>
      <c r="H2341" s="33">
        <v>9</v>
      </c>
    </row>
    <row r="2342" spans="1:8" s="33" customFormat="1" x14ac:dyDescent="0.2">
      <c r="A2342" s="52" t="s">
        <v>4717</v>
      </c>
      <c r="B2342" s="52"/>
      <c r="C2342" s="53" t="s">
        <v>4718</v>
      </c>
      <c r="D2342" s="54" t="s">
        <v>131</v>
      </c>
      <c r="E2342" s="55">
        <v>2.02</v>
      </c>
      <c r="F2342" s="55">
        <v>12.44</v>
      </c>
      <c r="G2342" s="55">
        <v>14.46</v>
      </c>
      <c r="H2342" s="33">
        <v>9</v>
      </c>
    </row>
    <row r="2343" spans="1:8" s="33" customFormat="1" ht="25.5" x14ac:dyDescent="0.2">
      <c r="A2343" s="52" t="s">
        <v>4719</v>
      </c>
      <c r="B2343" s="52"/>
      <c r="C2343" s="53" t="s">
        <v>4720</v>
      </c>
      <c r="D2343" s="54" t="s">
        <v>131</v>
      </c>
      <c r="E2343" s="55">
        <v>5.96</v>
      </c>
      <c r="F2343" s="55">
        <v>4.97</v>
      </c>
      <c r="G2343" s="55">
        <v>10.93</v>
      </c>
      <c r="H2343" s="33">
        <v>9</v>
      </c>
    </row>
    <row r="2344" spans="1:8" s="33" customFormat="1" ht="25.5" x14ac:dyDescent="0.2">
      <c r="A2344" s="52" t="s">
        <v>4721</v>
      </c>
      <c r="B2344" s="52"/>
      <c r="C2344" s="53" t="s">
        <v>4722</v>
      </c>
      <c r="D2344" s="54" t="s">
        <v>131</v>
      </c>
      <c r="E2344" s="55">
        <v>2.94</v>
      </c>
      <c r="F2344" s="55">
        <v>4.1500000000000004</v>
      </c>
      <c r="G2344" s="55">
        <v>7.09</v>
      </c>
      <c r="H2344" s="33">
        <v>9</v>
      </c>
    </row>
    <row r="2345" spans="1:8" s="33" customFormat="1" ht="25.5" x14ac:dyDescent="0.2">
      <c r="A2345" s="52" t="s">
        <v>4723</v>
      </c>
      <c r="B2345" s="52"/>
      <c r="C2345" s="53" t="s">
        <v>4724</v>
      </c>
      <c r="D2345" s="54" t="s">
        <v>131</v>
      </c>
      <c r="E2345" s="55">
        <v>12.27</v>
      </c>
      <c r="F2345" s="55">
        <v>5.39</v>
      </c>
      <c r="G2345" s="55">
        <v>17.66</v>
      </c>
      <c r="H2345" s="33">
        <v>9</v>
      </c>
    </row>
    <row r="2346" spans="1:8" s="33" customFormat="1" ht="25.5" x14ac:dyDescent="0.2">
      <c r="A2346" s="52" t="s">
        <v>4725</v>
      </c>
      <c r="B2346" s="52"/>
      <c r="C2346" s="53" t="s">
        <v>4726</v>
      </c>
      <c r="D2346" s="54" t="s">
        <v>131</v>
      </c>
      <c r="E2346" s="55">
        <v>25.54</v>
      </c>
      <c r="F2346" s="55">
        <v>6.64</v>
      </c>
      <c r="G2346" s="55">
        <v>32.18</v>
      </c>
      <c r="H2346" s="33">
        <v>9</v>
      </c>
    </row>
    <row r="2347" spans="1:8" s="33" customFormat="1" ht="25.5" x14ac:dyDescent="0.2">
      <c r="A2347" s="52" t="s">
        <v>4727</v>
      </c>
      <c r="B2347" s="52"/>
      <c r="C2347" s="53" t="s">
        <v>4728</v>
      </c>
      <c r="D2347" s="54" t="s">
        <v>131</v>
      </c>
      <c r="E2347" s="55">
        <v>53.28</v>
      </c>
      <c r="F2347" s="55">
        <v>8.7100000000000009</v>
      </c>
      <c r="G2347" s="55">
        <v>61.99</v>
      </c>
      <c r="H2347" s="33">
        <v>9</v>
      </c>
    </row>
    <row r="2348" spans="1:8" s="33" customFormat="1" ht="25.5" x14ac:dyDescent="0.2">
      <c r="A2348" s="52" t="s">
        <v>4729</v>
      </c>
      <c r="B2348" s="52"/>
      <c r="C2348" s="53" t="s">
        <v>4730</v>
      </c>
      <c r="D2348" s="54" t="s">
        <v>131</v>
      </c>
      <c r="E2348" s="55">
        <v>8.6</v>
      </c>
      <c r="F2348" s="55">
        <v>4.97</v>
      </c>
      <c r="G2348" s="55">
        <v>13.57</v>
      </c>
      <c r="H2348" s="33">
        <v>9</v>
      </c>
    </row>
    <row r="2349" spans="1:8" s="33" customFormat="1" ht="25.5" x14ac:dyDescent="0.2">
      <c r="A2349" s="52" t="s">
        <v>4731</v>
      </c>
      <c r="B2349" s="52"/>
      <c r="C2349" s="53" t="s">
        <v>4732</v>
      </c>
      <c r="D2349" s="54" t="s">
        <v>131</v>
      </c>
      <c r="E2349" s="55">
        <v>11.79</v>
      </c>
      <c r="F2349" s="55">
        <v>5.39</v>
      </c>
      <c r="G2349" s="55">
        <v>17.18</v>
      </c>
      <c r="H2349" s="33">
        <v>9</v>
      </c>
    </row>
    <row r="2350" spans="1:8" s="33" customFormat="1" ht="25.5" x14ac:dyDescent="0.2">
      <c r="A2350" s="52" t="s">
        <v>4733</v>
      </c>
      <c r="B2350" s="52"/>
      <c r="C2350" s="53" t="s">
        <v>4734</v>
      </c>
      <c r="D2350" s="54" t="s">
        <v>131</v>
      </c>
      <c r="E2350" s="55">
        <v>28.54</v>
      </c>
      <c r="F2350" s="55">
        <v>6.64</v>
      </c>
      <c r="G2350" s="55">
        <v>35.18</v>
      </c>
      <c r="H2350" s="33">
        <v>9</v>
      </c>
    </row>
    <row r="2351" spans="1:8" s="33" customFormat="1" ht="25.5" x14ac:dyDescent="0.2">
      <c r="A2351" s="52" t="s">
        <v>4735</v>
      </c>
      <c r="B2351" s="52"/>
      <c r="C2351" s="53" t="s">
        <v>4736</v>
      </c>
      <c r="D2351" s="54" t="s">
        <v>131</v>
      </c>
      <c r="E2351" s="55">
        <v>10.25</v>
      </c>
      <c r="F2351" s="55">
        <v>4.97</v>
      </c>
      <c r="G2351" s="55">
        <v>15.22</v>
      </c>
      <c r="H2351" s="33">
        <v>9</v>
      </c>
    </row>
    <row r="2352" spans="1:8" s="33" customFormat="1" ht="25.5" x14ac:dyDescent="0.2">
      <c r="A2352" s="52" t="s">
        <v>4737</v>
      </c>
      <c r="B2352" s="52"/>
      <c r="C2352" s="53" t="s">
        <v>4738</v>
      </c>
      <c r="D2352" s="54" t="s">
        <v>131</v>
      </c>
      <c r="E2352" s="55">
        <v>16.89</v>
      </c>
      <c r="F2352" s="55">
        <v>5.39</v>
      </c>
      <c r="G2352" s="55">
        <v>22.28</v>
      </c>
      <c r="H2352" s="33">
        <v>9</v>
      </c>
    </row>
    <row r="2353" spans="1:8" s="33" customFormat="1" ht="25.5" x14ac:dyDescent="0.2">
      <c r="A2353" s="52" t="s">
        <v>4739</v>
      </c>
      <c r="B2353" s="52"/>
      <c r="C2353" s="53" t="s">
        <v>4740</v>
      </c>
      <c r="D2353" s="54" t="s">
        <v>131</v>
      </c>
      <c r="E2353" s="55">
        <v>39.64</v>
      </c>
      <c r="F2353" s="55">
        <v>6.64</v>
      </c>
      <c r="G2353" s="55">
        <v>46.28</v>
      </c>
      <c r="H2353" s="33">
        <v>9</v>
      </c>
    </row>
    <row r="2354" spans="1:8" s="33" customFormat="1" ht="25.5" x14ac:dyDescent="0.2">
      <c r="A2354" s="52" t="s">
        <v>4741</v>
      </c>
      <c r="B2354" s="52"/>
      <c r="C2354" s="53" t="s">
        <v>4742</v>
      </c>
      <c r="D2354" s="54"/>
      <c r="E2354" s="55"/>
      <c r="F2354" s="55"/>
      <c r="G2354" s="55"/>
      <c r="H2354" s="33">
        <v>5</v>
      </c>
    </row>
    <row r="2355" spans="1:8" s="33" customFormat="1" ht="25.5" x14ac:dyDescent="0.2">
      <c r="A2355" s="52" t="s">
        <v>4743</v>
      </c>
      <c r="B2355" s="52"/>
      <c r="C2355" s="53" t="s">
        <v>4744</v>
      </c>
      <c r="D2355" s="54" t="s">
        <v>131</v>
      </c>
      <c r="E2355" s="55">
        <v>4.2300000000000004</v>
      </c>
      <c r="F2355" s="55">
        <v>4.1500000000000004</v>
      </c>
      <c r="G2355" s="55">
        <v>8.3800000000000008</v>
      </c>
      <c r="H2355" s="33">
        <v>9</v>
      </c>
    </row>
    <row r="2356" spans="1:8" s="33" customFormat="1" ht="25.5" x14ac:dyDescent="0.2">
      <c r="A2356" s="52" t="s">
        <v>4745</v>
      </c>
      <c r="B2356" s="52"/>
      <c r="C2356" s="53" t="s">
        <v>4746</v>
      </c>
      <c r="D2356" s="54" t="s">
        <v>131</v>
      </c>
      <c r="E2356" s="55">
        <v>6.06</v>
      </c>
      <c r="F2356" s="55">
        <v>4.1500000000000004</v>
      </c>
      <c r="G2356" s="55">
        <v>10.210000000000001</v>
      </c>
      <c r="H2356" s="33">
        <v>9</v>
      </c>
    </row>
    <row r="2357" spans="1:8" s="33" customFormat="1" ht="25.5" x14ac:dyDescent="0.2">
      <c r="A2357" s="52" t="s">
        <v>4747</v>
      </c>
      <c r="B2357" s="52"/>
      <c r="C2357" s="53" t="s">
        <v>4748</v>
      </c>
      <c r="D2357" s="54" t="s">
        <v>131</v>
      </c>
      <c r="E2357" s="55">
        <v>6.66</v>
      </c>
      <c r="F2357" s="55">
        <v>4.1500000000000004</v>
      </c>
      <c r="G2357" s="55">
        <v>10.81</v>
      </c>
      <c r="H2357" s="33">
        <v>9</v>
      </c>
    </row>
    <row r="2358" spans="1:8" s="33" customFormat="1" x14ac:dyDescent="0.2">
      <c r="A2358" s="52" t="s">
        <v>4749</v>
      </c>
      <c r="B2358" s="52"/>
      <c r="C2358" s="53" t="s">
        <v>4750</v>
      </c>
      <c r="D2358" s="54"/>
      <c r="E2358" s="55"/>
      <c r="F2358" s="55"/>
      <c r="G2358" s="55"/>
      <c r="H2358" s="33">
        <v>5</v>
      </c>
    </row>
    <row r="2359" spans="1:8" s="33" customFormat="1" x14ac:dyDescent="0.2">
      <c r="A2359" s="52" t="s">
        <v>4751</v>
      </c>
      <c r="B2359" s="52"/>
      <c r="C2359" s="53" t="s">
        <v>4752</v>
      </c>
      <c r="D2359" s="54" t="s">
        <v>131</v>
      </c>
      <c r="E2359" s="55">
        <v>9.1999999999999993</v>
      </c>
      <c r="F2359" s="55">
        <v>5.95</v>
      </c>
      <c r="G2359" s="55">
        <v>15.15</v>
      </c>
      <c r="H2359" s="33">
        <v>9</v>
      </c>
    </row>
    <row r="2360" spans="1:8" s="33" customFormat="1" x14ac:dyDescent="0.2">
      <c r="A2360" s="52" t="s">
        <v>4753</v>
      </c>
      <c r="B2360" s="52"/>
      <c r="C2360" s="53" t="s">
        <v>4754</v>
      </c>
      <c r="D2360" s="54" t="s">
        <v>131</v>
      </c>
      <c r="E2360" s="55">
        <v>3.63</v>
      </c>
      <c r="F2360" s="55">
        <v>5.95</v>
      </c>
      <c r="G2360" s="55">
        <v>9.58</v>
      </c>
      <c r="H2360" s="33">
        <v>9</v>
      </c>
    </row>
    <row r="2361" spans="1:8" s="33" customFormat="1" x14ac:dyDescent="0.2">
      <c r="A2361" s="52" t="s">
        <v>4755</v>
      </c>
      <c r="B2361" s="52"/>
      <c r="C2361" s="53" t="s">
        <v>4756</v>
      </c>
      <c r="D2361" s="54"/>
      <c r="E2361" s="55"/>
      <c r="F2361" s="55"/>
      <c r="G2361" s="55"/>
      <c r="H2361" s="33">
        <v>5</v>
      </c>
    </row>
    <row r="2362" spans="1:8" s="33" customFormat="1" x14ac:dyDescent="0.2">
      <c r="A2362" s="52" t="s">
        <v>4757</v>
      </c>
      <c r="B2362" s="52"/>
      <c r="C2362" s="53" t="s">
        <v>4758</v>
      </c>
      <c r="D2362" s="54" t="s">
        <v>131</v>
      </c>
      <c r="E2362" s="55">
        <v>4.83</v>
      </c>
      <c r="F2362" s="55">
        <v>5.95</v>
      </c>
      <c r="G2362" s="55">
        <v>10.78</v>
      </c>
      <c r="H2362" s="33">
        <v>9</v>
      </c>
    </row>
    <row r="2363" spans="1:8" s="33" customFormat="1" x14ac:dyDescent="0.2">
      <c r="A2363" s="52" t="s">
        <v>4759</v>
      </c>
      <c r="B2363" s="52"/>
      <c r="C2363" s="53" t="s">
        <v>4760</v>
      </c>
      <c r="D2363" s="54" t="s">
        <v>131</v>
      </c>
      <c r="E2363" s="55">
        <v>9.69</v>
      </c>
      <c r="F2363" s="55">
        <v>5.95</v>
      </c>
      <c r="G2363" s="55">
        <v>15.64</v>
      </c>
      <c r="H2363" s="33">
        <v>9</v>
      </c>
    </row>
    <row r="2364" spans="1:8" s="33" customFormat="1" x14ac:dyDescent="0.2">
      <c r="A2364" s="52" t="s">
        <v>4761</v>
      </c>
      <c r="B2364" s="52"/>
      <c r="C2364" s="53" t="s">
        <v>4762</v>
      </c>
      <c r="D2364" s="54"/>
      <c r="E2364" s="55"/>
      <c r="F2364" s="55"/>
      <c r="G2364" s="55"/>
      <c r="H2364" s="33">
        <v>5</v>
      </c>
    </row>
    <row r="2365" spans="1:8" s="33" customFormat="1" x14ac:dyDescent="0.2">
      <c r="A2365" s="52" t="s">
        <v>4763</v>
      </c>
      <c r="B2365" s="52"/>
      <c r="C2365" s="53" t="s">
        <v>4764</v>
      </c>
      <c r="D2365" s="54" t="s">
        <v>131</v>
      </c>
      <c r="E2365" s="55">
        <v>2.52</v>
      </c>
      <c r="F2365" s="55">
        <v>4.57</v>
      </c>
      <c r="G2365" s="55">
        <v>7.09</v>
      </c>
      <c r="H2365" s="33">
        <v>9</v>
      </c>
    </row>
    <row r="2366" spans="1:8" s="33" customFormat="1" x14ac:dyDescent="0.2">
      <c r="A2366" s="52" t="s">
        <v>4765</v>
      </c>
      <c r="B2366" s="52"/>
      <c r="C2366" s="53" t="s">
        <v>4766</v>
      </c>
      <c r="D2366" s="54" t="s">
        <v>131</v>
      </c>
      <c r="E2366" s="55">
        <v>14.48</v>
      </c>
      <c r="F2366" s="55">
        <v>4.57</v>
      </c>
      <c r="G2366" s="55">
        <v>19.05</v>
      </c>
      <c r="H2366" s="33">
        <v>9</v>
      </c>
    </row>
    <row r="2367" spans="1:8" s="33" customFormat="1" x14ac:dyDescent="0.2">
      <c r="A2367" s="52" t="s">
        <v>4767</v>
      </c>
      <c r="B2367" s="52"/>
      <c r="C2367" s="53" t="s">
        <v>4768</v>
      </c>
      <c r="D2367" s="54" t="s">
        <v>131</v>
      </c>
      <c r="E2367" s="55">
        <v>5.27</v>
      </c>
      <c r="F2367" s="55">
        <v>3.52</v>
      </c>
      <c r="G2367" s="55">
        <v>8.7899999999999991</v>
      </c>
      <c r="H2367" s="33">
        <v>9</v>
      </c>
    </row>
    <row r="2368" spans="1:8" s="33" customFormat="1" x14ac:dyDescent="0.2">
      <c r="A2368" s="52" t="s">
        <v>4769</v>
      </c>
      <c r="B2368" s="52"/>
      <c r="C2368" s="53" t="s">
        <v>4770</v>
      </c>
      <c r="D2368" s="54" t="s">
        <v>131</v>
      </c>
      <c r="E2368" s="55">
        <v>2.0499999999999998</v>
      </c>
      <c r="F2368" s="55">
        <v>4.57</v>
      </c>
      <c r="G2368" s="55">
        <v>6.62</v>
      </c>
      <c r="H2368" s="33">
        <v>9</v>
      </c>
    </row>
    <row r="2369" spans="1:8" s="33" customFormat="1" x14ac:dyDescent="0.2">
      <c r="A2369" s="52" t="s">
        <v>4771</v>
      </c>
      <c r="B2369" s="52"/>
      <c r="C2369" s="53" t="s">
        <v>4772</v>
      </c>
      <c r="D2369" s="54" t="s">
        <v>131</v>
      </c>
      <c r="E2369" s="55">
        <v>3.12</v>
      </c>
      <c r="F2369" s="55">
        <v>3.52</v>
      </c>
      <c r="G2369" s="55">
        <v>6.64</v>
      </c>
      <c r="H2369" s="33">
        <v>9</v>
      </c>
    </row>
    <row r="2370" spans="1:8" s="33" customFormat="1" x14ac:dyDescent="0.2">
      <c r="A2370" s="52" t="s">
        <v>4773</v>
      </c>
      <c r="B2370" s="52"/>
      <c r="C2370" s="53" t="s">
        <v>4774</v>
      </c>
      <c r="D2370" s="54" t="s">
        <v>131</v>
      </c>
      <c r="E2370" s="55">
        <v>16.54</v>
      </c>
      <c r="F2370" s="55">
        <v>4.57</v>
      </c>
      <c r="G2370" s="55">
        <v>21.11</v>
      </c>
      <c r="H2370" s="33">
        <v>9</v>
      </c>
    </row>
    <row r="2371" spans="1:8" s="33" customFormat="1" x14ac:dyDescent="0.2">
      <c r="A2371" s="52" t="s">
        <v>4775</v>
      </c>
      <c r="B2371" s="52"/>
      <c r="C2371" s="53" t="s">
        <v>4776</v>
      </c>
      <c r="D2371" s="54" t="s">
        <v>131</v>
      </c>
      <c r="E2371" s="55">
        <v>3.6</v>
      </c>
      <c r="F2371" s="55">
        <v>4.57</v>
      </c>
      <c r="G2371" s="55">
        <v>8.17</v>
      </c>
      <c r="H2371" s="33">
        <v>9</v>
      </c>
    </row>
    <row r="2372" spans="1:8" s="33" customFormat="1" x14ac:dyDescent="0.2">
      <c r="A2372" s="52" t="s">
        <v>4777</v>
      </c>
      <c r="B2372" s="52"/>
      <c r="C2372" s="53" t="s">
        <v>4778</v>
      </c>
      <c r="D2372" s="54"/>
      <c r="E2372" s="55"/>
      <c r="F2372" s="55"/>
      <c r="G2372" s="55"/>
      <c r="H2372" s="33">
        <v>5</v>
      </c>
    </row>
    <row r="2373" spans="1:8" s="33" customFormat="1" x14ac:dyDescent="0.2">
      <c r="A2373" s="52" t="s">
        <v>4779</v>
      </c>
      <c r="B2373" s="52"/>
      <c r="C2373" s="53" t="s">
        <v>4780</v>
      </c>
      <c r="D2373" s="54" t="s">
        <v>21</v>
      </c>
      <c r="E2373" s="55">
        <v>8.6999999999999993</v>
      </c>
      <c r="F2373" s="55">
        <v>6.91</v>
      </c>
      <c r="G2373" s="55">
        <v>15.61</v>
      </c>
      <c r="H2373" s="33">
        <v>9</v>
      </c>
    </row>
    <row r="2374" spans="1:8" s="33" customFormat="1" ht="25.5" x14ac:dyDescent="0.2">
      <c r="A2374" s="52" t="s">
        <v>4781</v>
      </c>
      <c r="B2374" s="52"/>
      <c r="C2374" s="53" t="s">
        <v>4782</v>
      </c>
      <c r="D2374" s="54" t="s">
        <v>131</v>
      </c>
      <c r="E2374" s="55"/>
      <c r="F2374" s="55">
        <v>5.95</v>
      </c>
      <c r="G2374" s="55">
        <v>5.95</v>
      </c>
      <c r="H2374" s="33">
        <v>9</v>
      </c>
    </row>
    <row r="2375" spans="1:8" s="33" customFormat="1" ht="25.5" x14ac:dyDescent="0.2">
      <c r="A2375" s="52" t="s">
        <v>4783</v>
      </c>
      <c r="B2375" s="52"/>
      <c r="C2375" s="53" t="s">
        <v>4784</v>
      </c>
      <c r="D2375" s="54" t="s">
        <v>131</v>
      </c>
      <c r="E2375" s="55"/>
      <c r="F2375" s="55">
        <v>11.88</v>
      </c>
      <c r="G2375" s="55">
        <v>11.88</v>
      </c>
      <c r="H2375" s="33">
        <v>9</v>
      </c>
    </row>
    <row r="2376" spans="1:8" s="33" customFormat="1" ht="25.5" x14ac:dyDescent="0.2">
      <c r="A2376" s="52" t="s">
        <v>4785</v>
      </c>
      <c r="B2376" s="52"/>
      <c r="C2376" s="53" t="s">
        <v>4786</v>
      </c>
      <c r="D2376" s="54"/>
      <c r="E2376" s="55"/>
      <c r="F2376" s="55"/>
      <c r="G2376" s="55"/>
      <c r="H2376" s="33">
        <v>5</v>
      </c>
    </row>
    <row r="2377" spans="1:8" s="33" customFormat="1" ht="25.5" x14ac:dyDescent="0.2">
      <c r="A2377" s="52" t="s">
        <v>4787</v>
      </c>
      <c r="B2377" s="52"/>
      <c r="C2377" s="53" t="s">
        <v>4788</v>
      </c>
      <c r="D2377" s="54" t="s">
        <v>131</v>
      </c>
      <c r="E2377" s="55">
        <v>1.3</v>
      </c>
      <c r="F2377" s="55">
        <v>0.83</v>
      </c>
      <c r="G2377" s="55">
        <v>2.13</v>
      </c>
      <c r="H2377" s="33">
        <v>9</v>
      </c>
    </row>
    <row r="2378" spans="1:8" s="33" customFormat="1" ht="25.5" x14ac:dyDescent="0.2">
      <c r="A2378" s="52" t="s">
        <v>4789</v>
      </c>
      <c r="B2378" s="52"/>
      <c r="C2378" s="53" t="s">
        <v>4790</v>
      </c>
      <c r="D2378" s="54" t="s">
        <v>131</v>
      </c>
      <c r="E2378" s="55">
        <v>2.09</v>
      </c>
      <c r="F2378" s="55">
        <v>0.83</v>
      </c>
      <c r="G2378" s="55">
        <v>2.92</v>
      </c>
      <c r="H2378" s="33">
        <v>9</v>
      </c>
    </row>
    <row r="2379" spans="1:8" s="33" customFormat="1" ht="25.5" x14ac:dyDescent="0.2">
      <c r="A2379" s="52" t="s">
        <v>4791</v>
      </c>
      <c r="B2379" s="52"/>
      <c r="C2379" s="53" t="s">
        <v>4792</v>
      </c>
      <c r="D2379" s="54" t="s">
        <v>131</v>
      </c>
      <c r="E2379" s="55">
        <v>3.26</v>
      </c>
      <c r="F2379" s="55">
        <v>0.83</v>
      </c>
      <c r="G2379" s="55">
        <v>4.09</v>
      </c>
      <c r="H2379" s="33">
        <v>9</v>
      </c>
    </row>
    <row r="2380" spans="1:8" s="33" customFormat="1" ht="25.5" x14ac:dyDescent="0.2">
      <c r="A2380" s="52" t="s">
        <v>4793</v>
      </c>
      <c r="B2380" s="52"/>
      <c r="C2380" s="53" t="s">
        <v>4794</v>
      </c>
      <c r="D2380" s="54" t="s">
        <v>131</v>
      </c>
      <c r="E2380" s="55">
        <v>4.5599999999999996</v>
      </c>
      <c r="F2380" s="55">
        <v>0.83</v>
      </c>
      <c r="G2380" s="55">
        <v>5.39</v>
      </c>
      <c r="H2380" s="33">
        <v>9</v>
      </c>
    </row>
    <row r="2381" spans="1:8" s="33" customFormat="1" ht="25.5" x14ac:dyDescent="0.2">
      <c r="A2381" s="52" t="s">
        <v>4795</v>
      </c>
      <c r="B2381" s="52"/>
      <c r="C2381" s="53" t="s">
        <v>4796</v>
      </c>
      <c r="D2381" s="54" t="s">
        <v>131</v>
      </c>
      <c r="E2381" s="55">
        <v>7.75</v>
      </c>
      <c r="F2381" s="55">
        <v>3.32</v>
      </c>
      <c r="G2381" s="55">
        <v>11.07</v>
      </c>
      <c r="H2381" s="33">
        <v>9</v>
      </c>
    </row>
    <row r="2382" spans="1:8" s="33" customFormat="1" ht="25.5" x14ac:dyDescent="0.2">
      <c r="A2382" s="52" t="s">
        <v>4797</v>
      </c>
      <c r="B2382" s="52"/>
      <c r="C2382" s="53" t="s">
        <v>4798</v>
      </c>
      <c r="D2382" s="54" t="s">
        <v>131</v>
      </c>
      <c r="E2382" s="55">
        <v>11.94</v>
      </c>
      <c r="F2382" s="55">
        <v>3.73</v>
      </c>
      <c r="G2382" s="55">
        <v>15.67</v>
      </c>
      <c r="H2382" s="33">
        <v>9</v>
      </c>
    </row>
    <row r="2383" spans="1:8" s="33" customFormat="1" ht="25.5" x14ac:dyDescent="0.2">
      <c r="A2383" s="52" t="s">
        <v>4799</v>
      </c>
      <c r="B2383" s="52"/>
      <c r="C2383" s="53" t="s">
        <v>4800</v>
      </c>
      <c r="D2383" s="54" t="s">
        <v>131</v>
      </c>
      <c r="E2383" s="55">
        <v>18.53</v>
      </c>
      <c r="F2383" s="55">
        <v>4.1500000000000004</v>
      </c>
      <c r="G2383" s="55">
        <v>22.68</v>
      </c>
      <c r="H2383" s="33">
        <v>9</v>
      </c>
    </row>
    <row r="2384" spans="1:8" s="33" customFormat="1" ht="25.5" x14ac:dyDescent="0.2">
      <c r="A2384" s="52" t="s">
        <v>4801</v>
      </c>
      <c r="B2384" s="52"/>
      <c r="C2384" s="53" t="s">
        <v>4802</v>
      </c>
      <c r="D2384" s="54" t="s">
        <v>131</v>
      </c>
      <c r="E2384" s="55">
        <v>26.57</v>
      </c>
      <c r="F2384" s="55">
        <v>6.22</v>
      </c>
      <c r="G2384" s="55">
        <v>32.79</v>
      </c>
      <c r="H2384" s="33">
        <v>9</v>
      </c>
    </row>
    <row r="2385" spans="1:8" s="33" customFormat="1" ht="25.5" x14ac:dyDescent="0.2">
      <c r="A2385" s="52" t="s">
        <v>4803</v>
      </c>
      <c r="B2385" s="52"/>
      <c r="C2385" s="53" t="s">
        <v>4804</v>
      </c>
      <c r="D2385" s="54" t="s">
        <v>131</v>
      </c>
      <c r="E2385" s="55">
        <v>37.19</v>
      </c>
      <c r="F2385" s="55">
        <v>8.2899999999999991</v>
      </c>
      <c r="G2385" s="55">
        <v>45.48</v>
      </c>
      <c r="H2385" s="33">
        <v>9</v>
      </c>
    </row>
    <row r="2386" spans="1:8" s="33" customFormat="1" ht="25.5" x14ac:dyDescent="0.2">
      <c r="A2386" s="52" t="s">
        <v>4805</v>
      </c>
      <c r="B2386" s="52"/>
      <c r="C2386" s="53" t="s">
        <v>4806</v>
      </c>
      <c r="D2386" s="54" t="s">
        <v>131</v>
      </c>
      <c r="E2386" s="55">
        <v>49.77</v>
      </c>
      <c r="F2386" s="55">
        <v>10.37</v>
      </c>
      <c r="G2386" s="55">
        <v>60.14</v>
      </c>
      <c r="H2386" s="33">
        <v>9</v>
      </c>
    </row>
    <row r="2387" spans="1:8" s="33" customFormat="1" ht="25.5" x14ac:dyDescent="0.2">
      <c r="A2387" s="52" t="s">
        <v>4807</v>
      </c>
      <c r="B2387" s="52"/>
      <c r="C2387" s="53" t="s">
        <v>4808</v>
      </c>
      <c r="D2387" s="54" t="s">
        <v>131</v>
      </c>
      <c r="E2387" s="55">
        <v>65.56</v>
      </c>
      <c r="F2387" s="55">
        <v>12.44</v>
      </c>
      <c r="G2387" s="55">
        <v>78</v>
      </c>
      <c r="H2387" s="33">
        <v>9</v>
      </c>
    </row>
    <row r="2388" spans="1:8" s="33" customFormat="1" ht="25.5" x14ac:dyDescent="0.2">
      <c r="A2388" s="52" t="s">
        <v>4809</v>
      </c>
      <c r="B2388" s="52"/>
      <c r="C2388" s="53" t="s">
        <v>4810</v>
      </c>
      <c r="D2388" s="54" t="s">
        <v>131</v>
      </c>
      <c r="E2388" s="55">
        <v>86.06</v>
      </c>
      <c r="F2388" s="55">
        <v>14.51</v>
      </c>
      <c r="G2388" s="55">
        <v>100.57</v>
      </c>
      <c r="H2388" s="33">
        <v>9</v>
      </c>
    </row>
    <row r="2389" spans="1:8" s="33" customFormat="1" ht="25.5" x14ac:dyDescent="0.2">
      <c r="A2389" s="52" t="s">
        <v>4811</v>
      </c>
      <c r="B2389" s="52"/>
      <c r="C2389" s="53" t="s">
        <v>4812</v>
      </c>
      <c r="D2389" s="54" t="s">
        <v>131</v>
      </c>
      <c r="E2389" s="55">
        <v>108.25</v>
      </c>
      <c r="F2389" s="55">
        <v>14.51</v>
      </c>
      <c r="G2389" s="55">
        <v>122.76</v>
      </c>
      <c r="H2389" s="33">
        <v>9</v>
      </c>
    </row>
    <row r="2390" spans="1:8" s="33" customFormat="1" ht="25.5" x14ac:dyDescent="0.2">
      <c r="A2390" s="52" t="s">
        <v>4813</v>
      </c>
      <c r="B2390" s="52"/>
      <c r="C2390" s="53" t="s">
        <v>4814</v>
      </c>
      <c r="D2390" s="54" t="s">
        <v>131</v>
      </c>
      <c r="E2390" s="55">
        <v>132.72999999999999</v>
      </c>
      <c r="F2390" s="55">
        <v>16.59</v>
      </c>
      <c r="G2390" s="55">
        <v>149.32</v>
      </c>
      <c r="H2390" s="33">
        <v>9</v>
      </c>
    </row>
    <row r="2391" spans="1:8" s="33" customFormat="1" ht="25.5" x14ac:dyDescent="0.2">
      <c r="A2391" s="52" t="s">
        <v>4815</v>
      </c>
      <c r="B2391" s="52"/>
      <c r="C2391" s="53" t="s">
        <v>4816</v>
      </c>
      <c r="D2391" s="54" t="s">
        <v>131</v>
      </c>
      <c r="E2391" s="55">
        <v>173.09</v>
      </c>
      <c r="F2391" s="55">
        <v>18.66</v>
      </c>
      <c r="G2391" s="55">
        <v>191.75</v>
      </c>
      <c r="H2391" s="33">
        <v>9</v>
      </c>
    </row>
    <row r="2392" spans="1:8" s="33" customFormat="1" ht="25.5" x14ac:dyDescent="0.2">
      <c r="A2392" s="52" t="s">
        <v>4817</v>
      </c>
      <c r="B2392" s="52"/>
      <c r="C2392" s="53" t="s">
        <v>4818</v>
      </c>
      <c r="D2392" s="54" t="s">
        <v>131</v>
      </c>
      <c r="E2392" s="55">
        <v>4.83</v>
      </c>
      <c r="F2392" s="55">
        <v>1.65</v>
      </c>
      <c r="G2392" s="55">
        <v>6.48</v>
      </c>
      <c r="H2392" s="33">
        <v>9</v>
      </c>
    </row>
    <row r="2393" spans="1:8" s="33" customFormat="1" ht="25.5" x14ac:dyDescent="0.2">
      <c r="A2393" s="52" t="s">
        <v>4819</v>
      </c>
      <c r="B2393" s="52"/>
      <c r="C2393" s="53" t="s">
        <v>4820</v>
      </c>
      <c r="D2393" s="54" t="s">
        <v>131</v>
      </c>
      <c r="E2393" s="55">
        <v>4.71</v>
      </c>
      <c r="F2393" s="55">
        <v>0.83</v>
      </c>
      <c r="G2393" s="55">
        <v>5.54</v>
      </c>
      <c r="H2393" s="33">
        <v>9</v>
      </c>
    </row>
    <row r="2394" spans="1:8" s="33" customFormat="1" ht="25.5" x14ac:dyDescent="0.2">
      <c r="A2394" s="52" t="s">
        <v>4821</v>
      </c>
      <c r="B2394" s="52"/>
      <c r="C2394" s="53" t="s">
        <v>4822</v>
      </c>
      <c r="D2394" s="54" t="s">
        <v>131</v>
      </c>
      <c r="E2394" s="55">
        <v>7.15</v>
      </c>
      <c r="F2394" s="55">
        <v>2.0699999999999998</v>
      </c>
      <c r="G2394" s="55">
        <v>9.2200000000000006</v>
      </c>
      <c r="H2394" s="33">
        <v>9</v>
      </c>
    </row>
    <row r="2395" spans="1:8" s="33" customFormat="1" ht="25.5" x14ac:dyDescent="0.2">
      <c r="A2395" s="52" t="s">
        <v>4823</v>
      </c>
      <c r="B2395" s="52"/>
      <c r="C2395" s="53" t="s">
        <v>4824</v>
      </c>
      <c r="D2395" s="54" t="s">
        <v>131</v>
      </c>
      <c r="E2395" s="55">
        <v>25.97</v>
      </c>
      <c r="F2395" s="55">
        <v>4.1500000000000004</v>
      </c>
      <c r="G2395" s="55">
        <v>30.12</v>
      </c>
      <c r="H2395" s="33">
        <v>9</v>
      </c>
    </row>
    <row r="2396" spans="1:8" s="33" customFormat="1" ht="25.5" x14ac:dyDescent="0.2">
      <c r="A2396" s="52" t="s">
        <v>4825</v>
      </c>
      <c r="B2396" s="52"/>
      <c r="C2396" s="53" t="s">
        <v>4826</v>
      </c>
      <c r="D2396" s="54" t="s">
        <v>131</v>
      </c>
      <c r="E2396" s="55">
        <v>63.47</v>
      </c>
      <c r="F2396" s="55">
        <v>12.44</v>
      </c>
      <c r="G2396" s="55">
        <v>75.91</v>
      </c>
      <c r="H2396" s="33">
        <v>9</v>
      </c>
    </row>
    <row r="2397" spans="1:8" s="33" customFormat="1" ht="25.5" x14ac:dyDescent="0.2">
      <c r="A2397" s="52" t="s">
        <v>4827</v>
      </c>
      <c r="B2397" s="52"/>
      <c r="C2397" s="53" t="s">
        <v>4828</v>
      </c>
      <c r="D2397" s="54" t="s">
        <v>131</v>
      </c>
      <c r="E2397" s="55">
        <v>96.83</v>
      </c>
      <c r="F2397" s="55">
        <v>16.59</v>
      </c>
      <c r="G2397" s="55">
        <v>113.42</v>
      </c>
      <c r="H2397" s="33">
        <v>9</v>
      </c>
    </row>
    <row r="2398" spans="1:8" s="33" customFormat="1" ht="25.5" x14ac:dyDescent="0.2">
      <c r="A2398" s="52" t="s">
        <v>4829</v>
      </c>
      <c r="B2398" s="52"/>
      <c r="C2398" s="53" t="s">
        <v>4830</v>
      </c>
      <c r="D2398" s="54" t="s">
        <v>131</v>
      </c>
      <c r="E2398" s="55">
        <v>31.54</v>
      </c>
      <c r="F2398" s="55">
        <v>5.39</v>
      </c>
      <c r="G2398" s="55">
        <v>36.93</v>
      </c>
      <c r="H2398" s="33">
        <v>9</v>
      </c>
    </row>
    <row r="2399" spans="1:8" s="33" customFormat="1" x14ac:dyDescent="0.2">
      <c r="A2399" s="52" t="s">
        <v>4831</v>
      </c>
      <c r="B2399" s="52"/>
      <c r="C2399" s="53" t="s">
        <v>4832</v>
      </c>
      <c r="D2399" s="54"/>
      <c r="E2399" s="55"/>
      <c r="F2399" s="55"/>
      <c r="G2399" s="55"/>
      <c r="H2399" s="33">
        <v>5</v>
      </c>
    </row>
    <row r="2400" spans="1:8" s="33" customFormat="1" ht="25.5" x14ac:dyDescent="0.2">
      <c r="A2400" s="52" t="s">
        <v>4833</v>
      </c>
      <c r="B2400" s="52"/>
      <c r="C2400" s="53" t="s">
        <v>4834</v>
      </c>
      <c r="D2400" s="54" t="s">
        <v>131</v>
      </c>
      <c r="E2400" s="55">
        <v>4.75</v>
      </c>
      <c r="F2400" s="55">
        <v>4.97</v>
      </c>
      <c r="G2400" s="55">
        <v>9.7200000000000006</v>
      </c>
      <c r="H2400" s="33">
        <v>9</v>
      </c>
    </row>
    <row r="2401" spans="1:8" s="33" customFormat="1" ht="25.5" x14ac:dyDescent="0.2">
      <c r="A2401" s="52" t="s">
        <v>4835</v>
      </c>
      <c r="B2401" s="52"/>
      <c r="C2401" s="53" t="s">
        <v>4836</v>
      </c>
      <c r="D2401" s="54" t="s">
        <v>131</v>
      </c>
      <c r="E2401" s="55">
        <v>7.64</v>
      </c>
      <c r="F2401" s="55">
        <v>6.22</v>
      </c>
      <c r="G2401" s="55">
        <v>13.86</v>
      </c>
      <c r="H2401" s="33">
        <v>9</v>
      </c>
    </row>
    <row r="2402" spans="1:8" s="33" customFormat="1" ht="25.5" x14ac:dyDescent="0.2">
      <c r="A2402" s="52" t="s">
        <v>4837</v>
      </c>
      <c r="B2402" s="52"/>
      <c r="C2402" s="53" t="s">
        <v>4838</v>
      </c>
      <c r="D2402" s="54" t="s">
        <v>131</v>
      </c>
      <c r="E2402" s="55">
        <v>11.88</v>
      </c>
      <c r="F2402" s="55">
        <v>7.47</v>
      </c>
      <c r="G2402" s="55">
        <v>19.350000000000001</v>
      </c>
      <c r="H2402" s="33">
        <v>9</v>
      </c>
    </row>
    <row r="2403" spans="1:8" s="33" customFormat="1" ht="25.5" x14ac:dyDescent="0.2">
      <c r="A2403" s="52" t="s">
        <v>4839</v>
      </c>
      <c r="B2403" s="52"/>
      <c r="C2403" s="53" t="s">
        <v>4840</v>
      </c>
      <c r="D2403" s="54" t="s">
        <v>131</v>
      </c>
      <c r="E2403" s="55">
        <v>17.77</v>
      </c>
      <c r="F2403" s="55">
        <v>8.7100000000000009</v>
      </c>
      <c r="G2403" s="55">
        <v>26.48</v>
      </c>
      <c r="H2403" s="33">
        <v>9</v>
      </c>
    </row>
    <row r="2404" spans="1:8" s="33" customFormat="1" ht="25.5" x14ac:dyDescent="0.2">
      <c r="A2404" s="52" t="s">
        <v>4841</v>
      </c>
      <c r="B2404" s="52"/>
      <c r="C2404" s="53" t="s">
        <v>4842</v>
      </c>
      <c r="D2404" s="54" t="s">
        <v>131</v>
      </c>
      <c r="E2404" s="55">
        <v>15.3</v>
      </c>
      <c r="F2404" s="55">
        <v>4.97</v>
      </c>
      <c r="G2404" s="55">
        <v>20.27</v>
      </c>
      <c r="H2404" s="33">
        <v>9</v>
      </c>
    </row>
    <row r="2405" spans="1:8" s="33" customFormat="1" ht="25.5" x14ac:dyDescent="0.2">
      <c r="A2405" s="52" t="s">
        <v>4843</v>
      </c>
      <c r="B2405" s="52"/>
      <c r="C2405" s="53" t="s">
        <v>4844</v>
      </c>
      <c r="D2405" s="54" t="s">
        <v>131</v>
      </c>
      <c r="E2405" s="55">
        <v>23.44</v>
      </c>
      <c r="F2405" s="55">
        <v>11.61</v>
      </c>
      <c r="G2405" s="55">
        <v>35.049999999999997</v>
      </c>
      <c r="H2405" s="33">
        <v>9</v>
      </c>
    </row>
    <row r="2406" spans="1:8" s="33" customFormat="1" ht="25.5" x14ac:dyDescent="0.2">
      <c r="A2406" s="52" t="s">
        <v>4845</v>
      </c>
      <c r="B2406" s="52"/>
      <c r="C2406" s="53" t="s">
        <v>4846</v>
      </c>
      <c r="D2406" s="54"/>
      <c r="E2406" s="55"/>
      <c r="F2406" s="55"/>
      <c r="G2406" s="55"/>
      <c r="H2406" s="33">
        <v>5</v>
      </c>
    </row>
    <row r="2407" spans="1:8" s="33" customFormat="1" ht="25.5" x14ac:dyDescent="0.2">
      <c r="A2407" s="52" t="s">
        <v>4847</v>
      </c>
      <c r="B2407" s="52"/>
      <c r="C2407" s="53" t="s">
        <v>4848</v>
      </c>
      <c r="D2407" s="54" t="s">
        <v>131</v>
      </c>
      <c r="E2407" s="55">
        <v>58.77</v>
      </c>
      <c r="F2407" s="55">
        <v>1.25</v>
      </c>
      <c r="G2407" s="55">
        <v>60.02</v>
      </c>
      <c r="H2407" s="33">
        <v>9</v>
      </c>
    </row>
    <row r="2408" spans="1:8" s="33" customFormat="1" ht="25.5" x14ac:dyDescent="0.2">
      <c r="A2408" s="52" t="s">
        <v>4849</v>
      </c>
      <c r="B2408" s="52"/>
      <c r="C2408" s="53" t="s">
        <v>4850</v>
      </c>
      <c r="D2408" s="54" t="s">
        <v>131</v>
      </c>
      <c r="E2408" s="55">
        <v>82.35</v>
      </c>
      <c r="F2408" s="55">
        <v>1.25</v>
      </c>
      <c r="G2408" s="55">
        <v>83.6</v>
      </c>
      <c r="H2408" s="33">
        <v>9</v>
      </c>
    </row>
    <row r="2409" spans="1:8" s="33" customFormat="1" ht="25.5" x14ac:dyDescent="0.2">
      <c r="A2409" s="52" t="s">
        <v>4851</v>
      </c>
      <c r="B2409" s="52"/>
      <c r="C2409" s="53" t="s">
        <v>4852</v>
      </c>
      <c r="D2409" s="54"/>
      <c r="E2409" s="55"/>
      <c r="F2409" s="55"/>
      <c r="G2409" s="55"/>
      <c r="H2409" s="33">
        <v>5</v>
      </c>
    </row>
    <row r="2410" spans="1:8" s="33" customFormat="1" ht="25.5" x14ac:dyDescent="0.2">
      <c r="A2410" s="52" t="s">
        <v>4853</v>
      </c>
      <c r="B2410" s="52"/>
      <c r="C2410" s="53" t="s">
        <v>4854</v>
      </c>
      <c r="D2410" s="54" t="s">
        <v>131</v>
      </c>
      <c r="E2410" s="55">
        <v>2.21</v>
      </c>
      <c r="F2410" s="55">
        <v>1.65</v>
      </c>
      <c r="G2410" s="55">
        <v>3.86</v>
      </c>
      <c r="H2410" s="33">
        <v>9</v>
      </c>
    </row>
    <row r="2411" spans="1:8" s="33" customFormat="1" ht="25.5" x14ac:dyDescent="0.2">
      <c r="A2411" s="52" t="s">
        <v>4855</v>
      </c>
      <c r="B2411" s="52"/>
      <c r="C2411" s="53" t="s">
        <v>4856</v>
      </c>
      <c r="D2411" s="54" t="s">
        <v>131</v>
      </c>
      <c r="E2411" s="55">
        <v>3.34</v>
      </c>
      <c r="F2411" s="55">
        <v>2.0699999999999998</v>
      </c>
      <c r="G2411" s="55">
        <v>5.41</v>
      </c>
      <c r="H2411" s="33">
        <v>9</v>
      </c>
    </row>
    <row r="2412" spans="1:8" s="33" customFormat="1" ht="25.5" x14ac:dyDescent="0.2">
      <c r="A2412" s="52" t="s">
        <v>4857</v>
      </c>
      <c r="B2412" s="52"/>
      <c r="C2412" s="53" t="s">
        <v>4858</v>
      </c>
      <c r="D2412" s="54" t="s">
        <v>131</v>
      </c>
      <c r="E2412" s="55">
        <v>4.43</v>
      </c>
      <c r="F2412" s="55">
        <v>2.4900000000000002</v>
      </c>
      <c r="G2412" s="55">
        <v>6.92</v>
      </c>
      <c r="H2412" s="33">
        <v>9</v>
      </c>
    </row>
    <row r="2413" spans="1:8" s="33" customFormat="1" ht="25.5" x14ac:dyDescent="0.2">
      <c r="A2413" s="52" t="s">
        <v>4859</v>
      </c>
      <c r="B2413" s="52"/>
      <c r="C2413" s="53" t="s">
        <v>4860</v>
      </c>
      <c r="D2413" s="54" t="s">
        <v>131</v>
      </c>
      <c r="E2413" s="55">
        <v>6.44</v>
      </c>
      <c r="F2413" s="55">
        <v>2.9</v>
      </c>
      <c r="G2413" s="55">
        <v>9.34</v>
      </c>
      <c r="H2413" s="33">
        <v>9</v>
      </c>
    </row>
    <row r="2414" spans="1:8" s="33" customFormat="1" ht="25.5" x14ac:dyDescent="0.2">
      <c r="A2414" s="52" t="s">
        <v>4861</v>
      </c>
      <c r="B2414" s="52"/>
      <c r="C2414" s="53" t="s">
        <v>4862</v>
      </c>
      <c r="D2414" s="54" t="s">
        <v>131</v>
      </c>
      <c r="E2414" s="55">
        <v>9.7799999999999994</v>
      </c>
      <c r="F2414" s="55">
        <v>3.32</v>
      </c>
      <c r="G2414" s="55">
        <v>13.1</v>
      </c>
      <c r="H2414" s="33">
        <v>9</v>
      </c>
    </row>
    <row r="2415" spans="1:8" s="33" customFormat="1" ht="25.5" x14ac:dyDescent="0.2">
      <c r="A2415" s="52" t="s">
        <v>4863</v>
      </c>
      <c r="B2415" s="52"/>
      <c r="C2415" s="53" t="s">
        <v>4864</v>
      </c>
      <c r="D2415" s="54" t="s">
        <v>131</v>
      </c>
      <c r="E2415" s="55">
        <v>14.7</v>
      </c>
      <c r="F2415" s="55">
        <v>3.73</v>
      </c>
      <c r="G2415" s="55">
        <v>18.43</v>
      </c>
      <c r="H2415" s="33">
        <v>9</v>
      </c>
    </row>
    <row r="2416" spans="1:8" s="33" customFormat="1" ht="25.5" x14ac:dyDescent="0.2">
      <c r="A2416" s="52" t="s">
        <v>4865</v>
      </c>
      <c r="B2416" s="52"/>
      <c r="C2416" s="53" t="s">
        <v>4866</v>
      </c>
      <c r="D2416" s="54" t="s">
        <v>131</v>
      </c>
      <c r="E2416" s="55">
        <v>23.91</v>
      </c>
      <c r="F2416" s="55">
        <v>4.1500000000000004</v>
      </c>
      <c r="G2416" s="55">
        <v>28.06</v>
      </c>
      <c r="H2416" s="33">
        <v>9</v>
      </c>
    </row>
    <row r="2417" spans="1:8" s="33" customFormat="1" ht="25.5" x14ac:dyDescent="0.2">
      <c r="A2417" s="52" t="s">
        <v>4867</v>
      </c>
      <c r="B2417" s="52"/>
      <c r="C2417" s="53" t="s">
        <v>4868</v>
      </c>
      <c r="D2417" s="54" t="s">
        <v>131</v>
      </c>
      <c r="E2417" s="55">
        <v>30.59</v>
      </c>
      <c r="F2417" s="55">
        <v>6.22</v>
      </c>
      <c r="G2417" s="55">
        <v>36.81</v>
      </c>
      <c r="H2417" s="33">
        <v>9</v>
      </c>
    </row>
    <row r="2418" spans="1:8" s="33" customFormat="1" ht="25.5" x14ac:dyDescent="0.2">
      <c r="A2418" s="52" t="s">
        <v>4869</v>
      </c>
      <c r="B2418" s="52"/>
      <c r="C2418" s="53" t="s">
        <v>4870</v>
      </c>
      <c r="D2418" s="54" t="s">
        <v>131</v>
      </c>
      <c r="E2418" s="55">
        <v>47.61</v>
      </c>
      <c r="F2418" s="55">
        <v>8.2899999999999991</v>
      </c>
      <c r="G2418" s="55">
        <v>55.9</v>
      </c>
      <c r="H2418" s="33">
        <v>9</v>
      </c>
    </row>
    <row r="2419" spans="1:8" s="33" customFormat="1" ht="25.5" x14ac:dyDescent="0.2">
      <c r="A2419" s="52" t="s">
        <v>4871</v>
      </c>
      <c r="B2419" s="52"/>
      <c r="C2419" s="53" t="s">
        <v>4872</v>
      </c>
      <c r="D2419" s="54" t="s">
        <v>131</v>
      </c>
      <c r="E2419" s="55">
        <v>57.86</v>
      </c>
      <c r="F2419" s="55">
        <v>10.37</v>
      </c>
      <c r="G2419" s="55">
        <v>68.23</v>
      </c>
      <c r="H2419" s="33">
        <v>9</v>
      </c>
    </row>
    <row r="2420" spans="1:8" s="33" customFormat="1" ht="25.5" x14ac:dyDescent="0.2">
      <c r="A2420" s="52" t="s">
        <v>4873</v>
      </c>
      <c r="B2420" s="52"/>
      <c r="C2420" s="53" t="s">
        <v>4874</v>
      </c>
      <c r="D2420" s="54" t="s">
        <v>131</v>
      </c>
      <c r="E2420" s="55">
        <v>80.37</v>
      </c>
      <c r="F2420" s="55">
        <v>12.44</v>
      </c>
      <c r="G2420" s="55">
        <v>92.81</v>
      </c>
      <c r="H2420" s="33">
        <v>9</v>
      </c>
    </row>
    <row r="2421" spans="1:8" s="33" customFormat="1" ht="25.5" x14ac:dyDescent="0.2">
      <c r="A2421" s="52" t="s">
        <v>4875</v>
      </c>
      <c r="B2421" s="52"/>
      <c r="C2421" s="53" t="s">
        <v>4876</v>
      </c>
      <c r="D2421" s="54" t="s">
        <v>131</v>
      </c>
      <c r="E2421" s="55">
        <v>110.61</v>
      </c>
      <c r="F2421" s="55">
        <v>14.51</v>
      </c>
      <c r="G2421" s="55">
        <v>125.12</v>
      </c>
      <c r="H2421" s="33">
        <v>9</v>
      </c>
    </row>
    <row r="2422" spans="1:8" s="33" customFormat="1" ht="25.5" x14ac:dyDescent="0.2">
      <c r="A2422" s="52" t="s">
        <v>4877</v>
      </c>
      <c r="B2422" s="52"/>
      <c r="C2422" s="53" t="s">
        <v>4878</v>
      </c>
      <c r="D2422" s="54" t="s">
        <v>131</v>
      </c>
      <c r="E2422" s="55">
        <v>128.13</v>
      </c>
      <c r="F2422" s="55">
        <v>16.59</v>
      </c>
      <c r="G2422" s="55">
        <v>144.72</v>
      </c>
      <c r="H2422" s="33">
        <v>9</v>
      </c>
    </row>
    <row r="2423" spans="1:8" s="33" customFormat="1" ht="25.5" x14ac:dyDescent="0.2">
      <c r="A2423" s="52" t="s">
        <v>4879</v>
      </c>
      <c r="B2423" s="52"/>
      <c r="C2423" s="53" t="s">
        <v>4880</v>
      </c>
      <c r="D2423" s="54" t="s">
        <v>131</v>
      </c>
      <c r="E2423" s="55">
        <v>157.80000000000001</v>
      </c>
      <c r="F2423" s="55">
        <v>18.66</v>
      </c>
      <c r="G2423" s="55">
        <v>176.46</v>
      </c>
      <c r="H2423" s="33">
        <v>9</v>
      </c>
    </row>
    <row r="2424" spans="1:8" s="33" customFormat="1" ht="25.5" x14ac:dyDescent="0.2">
      <c r="A2424" s="52" t="s">
        <v>4881</v>
      </c>
      <c r="B2424" s="52"/>
      <c r="C2424" s="53" t="s">
        <v>4882</v>
      </c>
      <c r="D2424" s="54" t="s">
        <v>131</v>
      </c>
      <c r="E2424" s="55">
        <v>188.98</v>
      </c>
      <c r="F2424" s="55">
        <v>20.74</v>
      </c>
      <c r="G2424" s="55">
        <v>209.72</v>
      </c>
      <c r="H2424" s="33">
        <v>9</v>
      </c>
    </row>
    <row r="2425" spans="1:8" s="33" customFormat="1" x14ac:dyDescent="0.2">
      <c r="A2425" s="52" t="s">
        <v>4883</v>
      </c>
      <c r="B2425" s="52"/>
      <c r="C2425" s="53" t="s">
        <v>4884</v>
      </c>
      <c r="D2425" s="54"/>
      <c r="E2425" s="55"/>
      <c r="F2425" s="55"/>
      <c r="G2425" s="55"/>
      <c r="H2425" s="33">
        <v>5</v>
      </c>
    </row>
    <row r="2426" spans="1:8" s="33" customFormat="1" ht="25.5" x14ac:dyDescent="0.2">
      <c r="A2426" s="52" t="s">
        <v>4885</v>
      </c>
      <c r="B2426" s="52"/>
      <c r="C2426" s="53" t="s">
        <v>4886</v>
      </c>
      <c r="D2426" s="54" t="s">
        <v>131</v>
      </c>
      <c r="E2426" s="55">
        <v>4.72</v>
      </c>
      <c r="F2426" s="55">
        <v>2.0699999999999998</v>
      </c>
      <c r="G2426" s="55">
        <v>6.79</v>
      </c>
      <c r="H2426" s="33">
        <v>9</v>
      </c>
    </row>
    <row r="2427" spans="1:8" s="33" customFormat="1" x14ac:dyDescent="0.2">
      <c r="A2427" s="52" t="s">
        <v>4887</v>
      </c>
      <c r="B2427" s="52"/>
      <c r="C2427" s="53" t="s">
        <v>4888</v>
      </c>
      <c r="D2427" s="54" t="s">
        <v>131</v>
      </c>
      <c r="E2427" s="55">
        <v>6.52</v>
      </c>
      <c r="F2427" s="55">
        <v>4.1500000000000004</v>
      </c>
      <c r="G2427" s="55">
        <v>10.67</v>
      </c>
      <c r="H2427" s="33">
        <v>9</v>
      </c>
    </row>
    <row r="2428" spans="1:8" s="33" customFormat="1" x14ac:dyDescent="0.2">
      <c r="A2428" s="52" t="s">
        <v>4889</v>
      </c>
      <c r="B2428" s="52"/>
      <c r="C2428" s="53" t="s">
        <v>4890</v>
      </c>
      <c r="D2428" s="54" t="s">
        <v>131</v>
      </c>
      <c r="E2428" s="55">
        <v>8.64</v>
      </c>
      <c r="F2428" s="55">
        <v>4.1500000000000004</v>
      </c>
      <c r="G2428" s="55">
        <v>12.79</v>
      </c>
      <c r="H2428" s="33">
        <v>9</v>
      </c>
    </row>
    <row r="2429" spans="1:8" s="33" customFormat="1" ht="25.5" x14ac:dyDescent="0.2">
      <c r="A2429" s="52" t="s">
        <v>4891</v>
      </c>
      <c r="B2429" s="52"/>
      <c r="C2429" s="53" t="s">
        <v>4892</v>
      </c>
      <c r="D2429" s="54" t="s">
        <v>131</v>
      </c>
      <c r="E2429" s="55">
        <v>13.87</v>
      </c>
      <c r="F2429" s="55">
        <v>4.1500000000000004</v>
      </c>
      <c r="G2429" s="55">
        <v>18.02</v>
      </c>
      <c r="H2429" s="33">
        <v>9</v>
      </c>
    </row>
    <row r="2430" spans="1:8" s="33" customFormat="1" ht="25.5" x14ac:dyDescent="0.2">
      <c r="A2430" s="52" t="s">
        <v>4893</v>
      </c>
      <c r="B2430" s="52"/>
      <c r="C2430" s="53" t="s">
        <v>4894</v>
      </c>
      <c r="D2430" s="54" t="s">
        <v>131</v>
      </c>
      <c r="E2430" s="55">
        <v>18.52</v>
      </c>
      <c r="F2430" s="55">
        <v>4.1500000000000004</v>
      </c>
      <c r="G2430" s="55">
        <v>22.67</v>
      </c>
      <c r="H2430" s="33">
        <v>9</v>
      </c>
    </row>
    <row r="2431" spans="1:8" s="33" customFormat="1" ht="25.5" x14ac:dyDescent="0.2">
      <c r="A2431" s="52" t="s">
        <v>4895</v>
      </c>
      <c r="B2431" s="52"/>
      <c r="C2431" s="53" t="s">
        <v>4896</v>
      </c>
      <c r="D2431" s="54"/>
      <c r="E2431" s="55"/>
      <c r="F2431" s="55"/>
      <c r="G2431" s="55"/>
      <c r="H2431" s="33">
        <v>5</v>
      </c>
    </row>
    <row r="2432" spans="1:8" s="33" customFormat="1" ht="25.5" x14ac:dyDescent="0.2">
      <c r="A2432" s="52" t="s">
        <v>4897</v>
      </c>
      <c r="B2432" s="52"/>
      <c r="C2432" s="53" t="s">
        <v>4898</v>
      </c>
      <c r="D2432" s="54" t="s">
        <v>131</v>
      </c>
      <c r="E2432" s="55">
        <v>1.33</v>
      </c>
      <c r="F2432" s="55">
        <v>1.65</v>
      </c>
      <c r="G2432" s="55">
        <v>2.98</v>
      </c>
      <c r="H2432" s="33">
        <v>9</v>
      </c>
    </row>
    <row r="2433" spans="1:8" s="33" customFormat="1" ht="25.5" x14ac:dyDescent="0.2">
      <c r="A2433" s="52" t="s">
        <v>4899</v>
      </c>
      <c r="B2433" s="52"/>
      <c r="C2433" s="53" t="s">
        <v>4900</v>
      </c>
      <c r="D2433" s="54" t="s">
        <v>131</v>
      </c>
      <c r="E2433" s="55">
        <v>2.0099999999999998</v>
      </c>
      <c r="F2433" s="55">
        <v>2.0699999999999998</v>
      </c>
      <c r="G2433" s="55">
        <v>4.08</v>
      </c>
      <c r="H2433" s="33">
        <v>9</v>
      </c>
    </row>
    <row r="2434" spans="1:8" s="33" customFormat="1" ht="25.5" x14ac:dyDescent="0.2">
      <c r="A2434" s="52" t="s">
        <v>4901</v>
      </c>
      <c r="B2434" s="52"/>
      <c r="C2434" s="53" t="s">
        <v>4902</v>
      </c>
      <c r="D2434" s="54" t="s">
        <v>131</v>
      </c>
      <c r="E2434" s="55">
        <v>3.27</v>
      </c>
      <c r="F2434" s="55">
        <v>2.4900000000000002</v>
      </c>
      <c r="G2434" s="55">
        <v>5.76</v>
      </c>
      <c r="H2434" s="33">
        <v>9</v>
      </c>
    </row>
    <row r="2435" spans="1:8" s="33" customFormat="1" ht="25.5" x14ac:dyDescent="0.2">
      <c r="A2435" s="52" t="s">
        <v>4903</v>
      </c>
      <c r="B2435" s="52"/>
      <c r="C2435" s="53" t="s">
        <v>4904</v>
      </c>
      <c r="D2435" s="54" t="s">
        <v>131</v>
      </c>
      <c r="E2435" s="55">
        <v>5.0199999999999996</v>
      </c>
      <c r="F2435" s="55">
        <v>2.9</v>
      </c>
      <c r="G2435" s="55">
        <v>7.92</v>
      </c>
      <c r="H2435" s="33">
        <v>9</v>
      </c>
    </row>
    <row r="2436" spans="1:8" s="33" customFormat="1" ht="25.5" x14ac:dyDescent="0.2">
      <c r="A2436" s="52" t="s">
        <v>4905</v>
      </c>
      <c r="B2436" s="52"/>
      <c r="C2436" s="53" t="s">
        <v>4906</v>
      </c>
      <c r="D2436" s="54" t="s">
        <v>131</v>
      </c>
      <c r="E2436" s="55">
        <v>8.58</v>
      </c>
      <c r="F2436" s="55">
        <v>3.32</v>
      </c>
      <c r="G2436" s="55">
        <v>11.9</v>
      </c>
      <c r="H2436" s="33">
        <v>9</v>
      </c>
    </row>
    <row r="2437" spans="1:8" s="33" customFormat="1" x14ac:dyDescent="0.2">
      <c r="A2437" s="52" t="s">
        <v>4907</v>
      </c>
      <c r="B2437" s="52"/>
      <c r="C2437" s="53" t="s">
        <v>4908</v>
      </c>
      <c r="D2437" s="54"/>
      <c r="E2437" s="55"/>
      <c r="F2437" s="55"/>
      <c r="G2437" s="55"/>
      <c r="H2437" s="33">
        <v>5</v>
      </c>
    </row>
    <row r="2438" spans="1:8" s="33" customFormat="1" x14ac:dyDescent="0.2">
      <c r="A2438" s="52" t="s">
        <v>4909</v>
      </c>
      <c r="B2438" s="52"/>
      <c r="C2438" s="53" t="s">
        <v>4910</v>
      </c>
      <c r="D2438" s="54" t="s">
        <v>131</v>
      </c>
      <c r="E2438" s="55">
        <v>3.88</v>
      </c>
      <c r="F2438" s="55">
        <v>10.37</v>
      </c>
      <c r="G2438" s="55">
        <v>14.25</v>
      </c>
      <c r="H2438" s="33">
        <v>9</v>
      </c>
    </row>
    <row r="2439" spans="1:8" s="33" customFormat="1" ht="25.5" x14ac:dyDescent="0.2">
      <c r="A2439" s="52" t="s">
        <v>4911</v>
      </c>
      <c r="B2439" s="52"/>
      <c r="C2439" s="53" t="s">
        <v>4912</v>
      </c>
      <c r="D2439" s="54"/>
      <c r="E2439" s="55"/>
      <c r="F2439" s="55"/>
      <c r="G2439" s="55"/>
      <c r="H2439" s="33">
        <v>2</v>
      </c>
    </row>
    <row r="2440" spans="1:8" s="33" customFormat="1" x14ac:dyDescent="0.2">
      <c r="A2440" s="52" t="s">
        <v>4913</v>
      </c>
      <c r="B2440" s="52"/>
      <c r="C2440" s="53" t="s">
        <v>4914</v>
      </c>
      <c r="D2440" s="54"/>
      <c r="E2440" s="55"/>
      <c r="F2440" s="55"/>
      <c r="G2440" s="55"/>
      <c r="H2440" s="33">
        <v>5</v>
      </c>
    </row>
    <row r="2441" spans="1:8" s="33" customFormat="1" x14ac:dyDescent="0.2">
      <c r="A2441" s="52" t="s">
        <v>4915</v>
      </c>
      <c r="B2441" s="52"/>
      <c r="C2441" s="53" t="s">
        <v>4916</v>
      </c>
      <c r="D2441" s="54" t="s">
        <v>21</v>
      </c>
      <c r="E2441" s="55">
        <v>2.06</v>
      </c>
      <c r="F2441" s="55">
        <v>10.37</v>
      </c>
      <c r="G2441" s="55">
        <v>12.43</v>
      </c>
      <c r="H2441" s="33">
        <v>9</v>
      </c>
    </row>
    <row r="2442" spans="1:8" s="33" customFormat="1" x14ac:dyDescent="0.2">
      <c r="A2442" s="52" t="s">
        <v>4917</v>
      </c>
      <c r="B2442" s="52"/>
      <c r="C2442" s="53" t="s">
        <v>4918</v>
      </c>
      <c r="D2442" s="54" t="s">
        <v>21</v>
      </c>
      <c r="E2442" s="55">
        <v>3.61</v>
      </c>
      <c r="F2442" s="55">
        <v>10.37</v>
      </c>
      <c r="G2442" s="55">
        <v>13.98</v>
      </c>
      <c r="H2442" s="33">
        <v>9</v>
      </c>
    </row>
    <row r="2443" spans="1:8" s="33" customFormat="1" x14ac:dyDescent="0.2">
      <c r="A2443" s="52" t="s">
        <v>4919</v>
      </c>
      <c r="B2443" s="52"/>
      <c r="C2443" s="53" t="s">
        <v>4920</v>
      </c>
      <c r="D2443" s="54" t="s">
        <v>21</v>
      </c>
      <c r="E2443" s="55">
        <v>3.61</v>
      </c>
      <c r="F2443" s="55">
        <v>12.44</v>
      </c>
      <c r="G2443" s="55">
        <v>16.05</v>
      </c>
      <c r="H2443" s="33">
        <v>9</v>
      </c>
    </row>
    <row r="2444" spans="1:8" s="33" customFormat="1" x14ac:dyDescent="0.2">
      <c r="A2444" s="52" t="s">
        <v>4921</v>
      </c>
      <c r="B2444" s="52"/>
      <c r="C2444" s="53" t="s">
        <v>4922</v>
      </c>
      <c r="D2444" s="54" t="s">
        <v>21</v>
      </c>
      <c r="E2444" s="55">
        <v>2.09</v>
      </c>
      <c r="F2444" s="55">
        <v>10.37</v>
      </c>
      <c r="G2444" s="55">
        <v>12.46</v>
      </c>
      <c r="H2444" s="33">
        <v>9</v>
      </c>
    </row>
    <row r="2445" spans="1:8" s="33" customFormat="1" x14ac:dyDescent="0.2">
      <c r="A2445" s="52" t="s">
        <v>4923</v>
      </c>
      <c r="B2445" s="52"/>
      <c r="C2445" s="53" t="s">
        <v>4924</v>
      </c>
      <c r="D2445" s="54"/>
      <c r="E2445" s="55"/>
      <c r="F2445" s="55"/>
      <c r="G2445" s="55"/>
      <c r="H2445" s="33">
        <v>5</v>
      </c>
    </row>
    <row r="2446" spans="1:8" s="33" customFormat="1" x14ac:dyDescent="0.2">
      <c r="A2446" s="52" t="s">
        <v>4925</v>
      </c>
      <c r="B2446" s="52"/>
      <c r="C2446" s="53" t="s">
        <v>4926</v>
      </c>
      <c r="D2446" s="54" t="s">
        <v>21</v>
      </c>
      <c r="E2446" s="55">
        <v>39.869999999999997</v>
      </c>
      <c r="F2446" s="55">
        <v>33.18</v>
      </c>
      <c r="G2446" s="55">
        <v>73.05</v>
      </c>
      <c r="H2446" s="33">
        <v>9</v>
      </c>
    </row>
    <row r="2447" spans="1:8" s="33" customFormat="1" ht="25.5" x14ac:dyDescent="0.2">
      <c r="A2447" s="52" t="s">
        <v>4927</v>
      </c>
      <c r="B2447" s="52"/>
      <c r="C2447" s="53" t="s">
        <v>4928</v>
      </c>
      <c r="D2447" s="54" t="s">
        <v>21</v>
      </c>
      <c r="E2447" s="55">
        <v>13.2</v>
      </c>
      <c r="F2447" s="55">
        <v>12.44</v>
      </c>
      <c r="G2447" s="55">
        <v>25.64</v>
      </c>
      <c r="H2447" s="33">
        <v>9</v>
      </c>
    </row>
    <row r="2448" spans="1:8" s="33" customFormat="1" ht="25.5" x14ac:dyDescent="0.2">
      <c r="A2448" s="52" t="s">
        <v>4929</v>
      </c>
      <c r="B2448" s="52"/>
      <c r="C2448" s="53" t="s">
        <v>4930</v>
      </c>
      <c r="D2448" s="54" t="s">
        <v>21</v>
      </c>
      <c r="E2448" s="55">
        <v>20.51</v>
      </c>
      <c r="F2448" s="55">
        <v>12.44</v>
      </c>
      <c r="G2448" s="55">
        <v>32.950000000000003</v>
      </c>
      <c r="H2448" s="33">
        <v>9</v>
      </c>
    </row>
    <row r="2449" spans="1:8" s="33" customFormat="1" ht="25.5" x14ac:dyDescent="0.2">
      <c r="A2449" s="52" t="s">
        <v>4931</v>
      </c>
      <c r="B2449" s="52"/>
      <c r="C2449" s="53" t="s">
        <v>4932</v>
      </c>
      <c r="D2449" s="54" t="s">
        <v>21</v>
      </c>
      <c r="E2449" s="55">
        <v>26.65</v>
      </c>
      <c r="F2449" s="55">
        <v>12.44</v>
      </c>
      <c r="G2449" s="55">
        <v>39.090000000000003</v>
      </c>
      <c r="H2449" s="33">
        <v>9</v>
      </c>
    </row>
    <row r="2450" spans="1:8" s="33" customFormat="1" ht="25.5" x14ac:dyDescent="0.2">
      <c r="A2450" s="52" t="s">
        <v>4933</v>
      </c>
      <c r="B2450" s="52"/>
      <c r="C2450" s="53" t="s">
        <v>4934</v>
      </c>
      <c r="D2450" s="54" t="s">
        <v>21</v>
      </c>
      <c r="E2450" s="55">
        <v>57.13</v>
      </c>
      <c r="F2450" s="55">
        <v>16.59</v>
      </c>
      <c r="G2450" s="55">
        <v>73.72</v>
      </c>
      <c r="H2450" s="33">
        <v>9</v>
      </c>
    </row>
    <row r="2451" spans="1:8" s="33" customFormat="1" ht="25.5" x14ac:dyDescent="0.2">
      <c r="A2451" s="52" t="s">
        <v>4935</v>
      </c>
      <c r="B2451" s="52"/>
      <c r="C2451" s="53" t="s">
        <v>4936</v>
      </c>
      <c r="D2451" s="54" t="s">
        <v>21</v>
      </c>
      <c r="E2451" s="55">
        <v>155.31</v>
      </c>
      <c r="F2451" s="55">
        <v>16.59</v>
      </c>
      <c r="G2451" s="55">
        <v>171.9</v>
      </c>
      <c r="H2451" s="33">
        <v>9</v>
      </c>
    </row>
    <row r="2452" spans="1:8" s="33" customFormat="1" ht="25.5" x14ac:dyDescent="0.2">
      <c r="A2452" s="52" t="s">
        <v>4937</v>
      </c>
      <c r="B2452" s="52"/>
      <c r="C2452" s="53" t="s">
        <v>4938</v>
      </c>
      <c r="D2452" s="54" t="s">
        <v>21</v>
      </c>
      <c r="E2452" s="55">
        <v>210.28</v>
      </c>
      <c r="F2452" s="55">
        <v>20.74</v>
      </c>
      <c r="G2452" s="55">
        <v>231.02</v>
      </c>
      <c r="H2452" s="33">
        <v>9</v>
      </c>
    </row>
    <row r="2453" spans="1:8" s="33" customFormat="1" ht="25.5" x14ac:dyDescent="0.2">
      <c r="A2453" s="52" t="s">
        <v>4939</v>
      </c>
      <c r="B2453" s="52"/>
      <c r="C2453" s="53" t="s">
        <v>4940</v>
      </c>
      <c r="D2453" s="54" t="s">
        <v>21</v>
      </c>
      <c r="E2453" s="55">
        <v>208.25</v>
      </c>
      <c r="F2453" s="55">
        <v>12.44</v>
      </c>
      <c r="G2453" s="55">
        <v>220.69</v>
      </c>
      <c r="H2453" s="33">
        <v>9</v>
      </c>
    </row>
    <row r="2454" spans="1:8" s="33" customFormat="1" ht="25.5" x14ac:dyDescent="0.2">
      <c r="A2454" s="52" t="s">
        <v>4941</v>
      </c>
      <c r="B2454" s="52"/>
      <c r="C2454" s="53" t="s">
        <v>4942</v>
      </c>
      <c r="D2454" s="54" t="s">
        <v>21</v>
      </c>
      <c r="E2454" s="55">
        <v>487.31</v>
      </c>
      <c r="F2454" s="55">
        <v>12.44</v>
      </c>
      <c r="G2454" s="55">
        <v>499.75</v>
      </c>
      <c r="H2454" s="33">
        <v>9</v>
      </c>
    </row>
    <row r="2455" spans="1:8" s="33" customFormat="1" ht="25.5" x14ac:dyDescent="0.2">
      <c r="A2455" s="52" t="s">
        <v>4943</v>
      </c>
      <c r="B2455" s="52"/>
      <c r="C2455" s="53" t="s">
        <v>4944</v>
      </c>
      <c r="D2455" s="54" t="s">
        <v>21</v>
      </c>
      <c r="E2455" s="55">
        <v>419.8</v>
      </c>
      <c r="F2455" s="55">
        <v>12.44</v>
      </c>
      <c r="G2455" s="55">
        <v>432.24</v>
      </c>
      <c r="H2455" s="33">
        <v>9</v>
      </c>
    </row>
    <row r="2456" spans="1:8" s="33" customFormat="1" ht="25.5" x14ac:dyDescent="0.2">
      <c r="A2456" s="52" t="s">
        <v>4945</v>
      </c>
      <c r="B2456" s="52"/>
      <c r="C2456" s="53" t="s">
        <v>4946</v>
      </c>
      <c r="D2456" s="54" t="s">
        <v>21</v>
      </c>
      <c r="E2456" s="55">
        <v>1598.83</v>
      </c>
      <c r="F2456" s="55">
        <v>16.59</v>
      </c>
      <c r="G2456" s="55">
        <v>1615.42</v>
      </c>
      <c r="H2456" s="33">
        <v>9</v>
      </c>
    </row>
    <row r="2457" spans="1:8" s="33" customFormat="1" ht="25.5" x14ac:dyDescent="0.2">
      <c r="A2457" s="52" t="s">
        <v>4947</v>
      </c>
      <c r="B2457" s="52"/>
      <c r="C2457" s="53" t="s">
        <v>4948</v>
      </c>
      <c r="D2457" s="54" t="s">
        <v>21</v>
      </c>
      <c r="E2457" s="55">
        <v>21.37</v>
      </c>
      <c r="F2457" s="55">
        <v>12.44</v>
      </c>
      <c r="G2457" s="55">
        <v>33.81</v>
      </c>
      <c r="H2457" s="33">
        <v>9</v>
      </c>
    </row>
    <row r="2458" spans="1:8" s="33" customFormat="1" ht="25.5" x14ac:dyDescent="0.2">
      <c r="A2458" s="52" t="s">
        <v>4949</v>
      </c>
      <c r="B2458" s="52"/>
      <c r="C2458" s="53" t="s">
        <v>4950</v>
      </c>
      <c r="D2458" s="54" t="s">
        <v>21</v>
      </c>
      <c r="E2458" s="55">
        <v>76.14</v>
      </c>
      <c r="F2458" s="55">
        <v>12.44</v>
      </c>
      <c r="G2458" s="55">
        <v>88.58</v>
      </c>
      <c r="H2458" s="33">
        <v>9</v>
      </c>
    </row>
    <row r="2459" spans="1:8" s="33" customFormat="1" ht="25.5" x14ac:dyDescent="0.2">
      <c r="A2459" s="52" t="s">
        <v>4951</v>
      </c>
      <c r="B2459" s="52"/>
      <c r="C2459" s="53" t="s">
        <v>4952</v>
      </c>
      <c r="D2459" s="54" t="s">
        <v>21</v>
      </c>
      <c r="E2459" s="55">
        <v>189.19</v>
      </c>
      <c r="F2459" s="55">
        <v>16.59</v>
      </c>
      <c r="G2459" s="55">
        <v>205.78</v>
      </c>
      <c r="H2459" s="33">
        <v>9</v>
      </c>
    </row>
    <row r="2460" spans="1:8" s="33" customFormat="1" x14ac:dyDescent="0.2">
      <c r="A2460" s="52" t="s">
        <v>4953</v>
      </c>
      <c r="B2460" s="52"/>
      <c r="C2460" s="53" t="s">
        <v>4954</v>
      </c>
      <c r="D2460" s="54"/>
      <c r="E2460" s="55"/>
      <c r="F2460" s="55"/>
      <c r="G2460" s="55"/>
      <c r="H2460" s="33">
        <v>5</v>
      </c>
    </row>
    <row r="2461" spans="1:8" s="33" customFormat="1" x14ac:dyDescent="0.2">
      <c r="A2461" s="52" t="s">
        <v>4955</v>
      </c>
      <c r="B2461" s="52"/>
      <c r="C2461" s="53" t="s">
        <v>4956</v>
      </c>
      <c r="D2461" s="54" t="s">
        <v>334</v>
      </c>
      <c r="E2461" s="55">
        <v>25.61</v>
      </c>
      <c r="F2461" s="55">
        <v>12.44</v>
      </c>
      <c r="G2461" s="55">
        <v>38.049999999999997</v>
      </c>
      <c r="H2461" s="33">
        <v>9</v>
      </c>
    </row>
    <row r="2462" spans="1:8" s="33" customFormat="1" x14ac:dyDescent="0.2">
      <c r="A2462" s="52" t="s">
        <v>4957</v>
      </c>
      <c r="B2462" s="52"/>
      <c r="C2462" s="53" t="s">
        <v>4958</v>
      </c>
      <c r="D2462" s="54" t="s">
        <v>21</v>
      </c>
      <c r="E2462" s="55">
        <v>28</v>
      </c>
      <c r="F2462" s="55">
        <v>12.44</v>
      </c>
      <c r="G2462" s="55">
        <v>40.44</v>
      </c>
      <c r="H2462" s="33">
        <v>9</v>
      </c>
    </row>
    <row r="2463" spans="1:8" s="33" customFormat="1" x14ac:dyDescent="0.2">
      <c r="A2463" s="52" t="s">
        <v>4959</v>
      </c>
      <c r="B2463" s="52"/>
      <c r="C2463" s="53" t="s">
        <v>4960</v>
      </c>
      <c r="D2463" s="54" t="s">
        <v>21</v>
      </c>
      <c r="E2463" s="55">
        <v>60.48</v>
      </c>
      <c r="F2463" s="55">
        <v>12.44</v>
      </c>
      <c r="G2463" s="55">
        <v>72.92</v>
      </c>
      <c r="H2463" s="33">
        <v>9</v>
      </c>
    </row>
    <row r="2464" spans="1:8" s="33" customFormat="1" x14ac:dyDescent="0.2">
      <c r="A2464" s="52" t="s">
        <v>4961</v>
      </c>
      <c r="B2464" s="52"/>
      <c r="C2464" s="53" t="s">
        <v>4962</v>
      </c>
      <c r="D2464" s="54" t="s">
        <v>334</v>
      </c>
      <c r="E2464" s="55">
        <v>267.83999999999997</v>
      </c>
      <c r="F2464" s="55">
        <v>12.44</v>
      </c>
      <c r="G2464" s="55">
        <v>280.27999999999997</v>
      </c>
      <c r="H2464" s="33">
        <v>9</v>
      </c>
    </row>
    <row r="2465" spans="1:8" s="33" customFormat="1" x14ac:dyDescent="0.2">
      <c r="A2465" s="52" t="s">
        <v>4963</v>
      </c>
      <c r="B2465" s="52"/>
      <c r="C2465" s="53" t="s">
        <v>4964</v>
      </c>
      <c r="D2465" s="54" t="s">
        <v>334</v>
      </c>
      <c r="E2465" s="55">
        <v>244.63</v>
      </c>
      <c r="F2465" s="55">
        <v>12.44</v>
      </c>
      <c r="G2465" s="55">
        <v>257.07</v>
      </c>
      <c r="H2465" s="33">
        <v>9</v>
      </c>
    </row>
    <row r="2466" spans="1:8" s="33" customFormat="1" x14ac:dyDescent="0.2">
      <c r="A2466" s="52" t="s">
        <v>4965</v>
      </c>
      <c r="B2466" s="52"/>
      <c r="C2466" s="53" t="s">
        <v>4966</v>
      </c>
      <c r="D2466" s="54" t="s">
        <v>334</v>
      </c>
      <c r="E2466" s="55">
        <v>17.14</v>
      </c>
      <c r="F2466" s="55">
        <v>12.44</v>
      </c>
      <c r="G2466" s="55">
        <v>29.58</v>
      </c>
      <c r="H2466" s="33">
        <v>9</v>
      </c>
    </row>
    <row r="2467" spans="1:8" s="33" customFormat="1" x14ac:dyDescent="0.2">
      <c r="A2467" s="52" t="s">
        <v>4967</v>
      </c>
      <c r="B2467" s="52"/>
      <c r="C2467" s="53" t="s">
        <v>4968</v>
      </c>
      <c r="D2467" s="54" t="s">
        <v>334</v>
      </c>
      <c r="E2467" s="55">
        <v>280.70999999999998</v>
      </c>
      <c r="F2467" s="55">
        <v>12.44</v>
      </c>
      <c r="G2467" s="55">
        <v>293.14999999999998</v>
      </c>
      <c r="H2467" s="33">
        <v>9</v>
      </c>
    </row>
    <row r="2468" spans="1:8" s="33" customFormat="1" ht="25.5" x14ac:dyDescent="0.2">
      <c r="A2468" s="52" t="s">
        <v>4969</v>
      </c>
      <c r="B2468" s="52"/>
      <c r="C2468" s="53" t="s">
        <v>4970</v>
      </c>
      <c r="D2468" s="54" t="s">
        <v>21</v>
      </c>
      <c r="E2468" s="55">
        <v>13.9</v>
      </c>
      <c r="F2468" s="55">
        <v>12.44</v>
      </c>
      <c r="G2468" s="55">
        <v>26.34</v>
      </c>
      <c r="H2468" s="33">
        <v>9</v>
      </c>
    </row>
    <row r="2469" spans="1:8" s="33" customFormat="1" x14ac:dyDescent="0.2">
      <c r="A2469" s="52" t="s">
        <v>4971</v>
      </c>
      <c r="B2469" s="52"/>
      <c r="C2469" s="53" t="s">
        <v>4972</v>
      </c>
      <c r="D2469" s="54" t="s">
        <v>334</v>
      </c>
      <c r="E2469" s="55">
        <v>11.01</v>
      </c>
      <c r="F2469" s="55">
        <v>12.44</v>
      </c>
      <c r="G2469" s="55">
        <v>23.45</v>
      </c>
      <c r="H2469" s="33">
        <v>9</v>
      </c>
    </row>
    <row r="2470" spans="1:8" s="33" customFormat="1" x14ac:dyDescent="0.2">
      <c r="A2470" s="52" t="s">
        <v>4973</v>
      </c>
      <c r="B2470" s="52"/>
      <c r="C2470" s="53" t="s">
        <v>4974</v>
      </c>
      <c r="D2470" s="54" t="s">
        <v>334</v>
      </c>
      <c r="E2470" s="55">
        <v>16.86</v>
      </c>
      <c r="F2470" s="55">
        <v>12.44</v>
      </c>
      <c r="G2470" s="55">
        <v>29.3</v>
      </c>
      <c r="H2470" s="33">
        <v>9</v>
      </c>
    </row>
    <row r="2471" spans="1:8" s="33" customFormat="1" x14ac:dyDescent="0.2">
      <c r="A2471" s="52" t="s">
        <v>4975</v>
      </c>
      <c r="B2471" s="52"/>
      <c r="C2471" s="53" t="s">
        <v>4976</v>
      </c>
      <c r="D2471" s="54" t="s">
        <v>334</v>
      </c>
      <c r="E2471" s="55">
        <v>21.17</v>
      </c>
      <c r="F2471" s="55">
        <v>12.44</v>
      </c>
      <c r="G2471" s="55">
        <v>33.61</v>
      </c>
      <c r="H2471" s="33">
        <v>9</v>
      </c>
    </row>
    <row r="2472" spans="1:8" s="33" customFormat="1" ht="25.5" x14ac:dyDescent="0.2">
      <c r="A2472" s="52" t="s">
        <v>4977</v>
      </c>
      <c r="B2472" s="52"/>
      <c r="C2472" s="53" t="s">
        <v>4978</v>
      </c>
      <c r="D2472" s="54" t="s">
        <v>334</v>
      </c>
      <c r="E2472" s="55">
        <v>19.010000000000002</v>
      </c>
      <c r="F2472" s="55">
        <v>12.44</v>
      </c>
      <c r="G2472" s="55">
        <v>31.45</v>
      </c>
      <c r="H2472" s="33">
        <v>9</v>
      </c>
    </row>
    <row r="2473" spans="1:8" s="33" customFormat="1" ht="25.5" x14ac:dyDescent="0.2">
      <c r="A2473" s="52" t="s">
        <v>4979</v>
      </c>
      <c r="B2473" s="52"/>
      <c r="C2473" s="53" t="s">
        <v>4980</v>
      </c>
      <c r="D2473" s="54" t="s">
        <v>334</v>
      </c>
      <c r="E2473" s="55">
        <v>23.81</v>
      </c>
      <c r="F2473" s="55">
        <v>12.44</v>
      </c>
      <c r="G2473" s="55">
        <v>36.25</v>
      </c>
      <c r="H2473" s="33">
        <v>9</v>
      </c>
    </row>
    <row r="2474" spans="1:8" s="33" customFormat="1" ht="25.5" x14ac:dyDescent="0.2">
      <c r="A2474" s="52" t="s">
        <v>4981</v>
      </c>
      <c r="B2474" s="52"/>
      <c r="C2474" s="53" t="s">
        <v>4982</v>
      </c>
      <c r="D2474" s="54" t="s">
        <v>334</v>
      </c>
      <c r="E2474" s="55">
        <v>29.75</v>
      </c>
      <c r="F2474" s="55">
        <v>15.34</v>
      </c>
      <c r="G2474" s="55">
        <v>45.09</v>
      </c>
      <c r="H2474" s="33">
        <v>9</v>
      </c>
    </row>
    <row r="2475" spans="1:8" s="33" customFormat="1" x14ac:dyDescent="0.2">
      <c r="A2475" s="52" t="s">
        <v>4983</v>
      </c>
      <c r="B2475" s="52"/>
      <c r="C2475" s="53" t="s">
        <v>4984</v>
      </c>
      <c r="D2475" s="54"/>
      <c r="E2475" s="55"/>
      <c r="F2475" s="55"/>
      <c r="G2475" s="55"/>
      <c r="H2475" s="33">
        <v>5</v>
      </c>
    </row>
    <row r="2476" spans="1:8" s="33" customFormat="1" x14ac:dyDescent="0.2">
      <c r="A2476" s="52" t="s">
        <v>4985</v>
      </c>
      <c r="B2476" s="52"/>
      <c r="C2476" s="53" t="s">
        <v>4986</v>
      </c>
      <c r="D2476" s="54" t="s">
        <v>334</v>
      </c>
      <c r="E2476" s="55">
        <v>8.93</v>
      </c>
      <c r="F2476" s="55">
        <v>14.1</v>
      </c>
      <c r="G2476" s="55">
        <v>23.03</v>
      </c>
      <c r="H2476" s="33">
        <v>9</v>
      </c>
    </row>
    <row r="2477" spans="1:8" s="33" customFormat="1" x14ac:dyDescent="0.2">
      <c r="A2477" s="52" t="s">
        <v>4987</v>
      </c>
      <c r="B2477" s="52"/>
      <c r="C2477" s="53" t="s">
        <v>4988</v>
      </c>
      <c r="D2477" s="54" t="s">
        <v>334</v>
      </c>
      <c r="E2477" s="55">
        <v>18.22</v>
      </c>
      <c r="F2477" s="55">
        <v>14.51</v>
      </c>
      <c r="G2477" s="55">
        <v>32.729999999999997</v>
      </c>
      <c r="H2477" s="33">
        <v>9</v>
      </c>
    </row>
    <row r="2478" spans="1:8" s="33" customFormat="1" x14ac:dyDescent="0.2">
      <c r="A2478" s="52" t="s">
        <v>4989</v>
      </c>
      <c r="B2478" s="52"/>
      <c r="C2478" s="53" t="s">
        <v>4990</v>
      </c>
      <c r="D2478" s="54" t="s">
        <v>334</v>
      </c>
      <c r="E2478" s="55">
        <v>27.68</v>
      </c>
      <c r="F2478" s="55">
        <v>20.74</v>
      </c>
      <c r="G2478" s="55">
        <v>48.42</v>
      </c>
      <c r="H2478" s="33">
        <v>9</v>
      </c>
    </row>
    <row r="2479" spans="1:8" s="33" customFormat="1" x14ac:dyDescent="0.2">
      <c r="A2479" s="52" t="s">
        <v>4991</v>
      </c>
      <c r="B2479" s="52"/>
      <c r="C2479" s="53" t="s">
        <v>4992</v>
      </c>
      <c r="D2479" s="54" t="s">
        <v>334</v>
      </c>
      <c r="E2479" s="55">
        <v>12.42</v>
      </c>
      <c r="F2479" s="55">
        <v>11.19</v>
      </c>
      <c r="G2479" s="55">
        <v>23.61</v>
      </c>
      <c r="H2479" s="33">
        <v>9</v>
      </c>
    </row>
    <row r="2480" spans="1:8" s="33" customFormat="1" x14ac:dyDescent="0.2">
      <c r="A2480" s="52" t="s">
        <v>4993</v>
      </c>
      <c r="B2480" s="52"/>
      <c r="C2480" s="53" t="s">
        <v>4994</v>
      </c>
      <c r="D2480" s="54" t="s">
        <v>334</v>
      </c>
      <c r="E2480" s="55">
        <v>13.02</v>
      </c>
      <c r="F2480" s="55">
        <v>18.66</v>
      </c>
      <c r="G2480" s="55">
        <v>31.68</v>
      </c>
      <c r="H2480" s="33">
        <v>9</v>
      </c>
    </row>
    <row r="2481" spans="1:8" s="33" customFormat="1" x14ac:dyDescent="0.2">
      <c r="A2481" s="52" t="s">
        <v>4995</v>
      </c>
      <c r="B2481" s="52"/>
      <c r="C2481" s="53" t="s">
        <v>4996</v>
      </c>
      <c r="D2481" s="54" t="s">
        <v>334</v>
      </c>
      <c r="E2481" s="55">
        <v>11.91</v>
      </c>
      <c r="F2481" s="55">
        <v>15.76</v>
      </c>
      <c r="G2481" s="55">
        <v>27.67</v>
      </c>
      <c r="H2481" s="33">
        <v>9</v>
      </c>
    </row>
    <row r="2482" spans="1:8" s="33" customFormat="1" x14ac:dyDescent="0.2">
      <c r="A2482" s="52" t="s">
        <v>4997</v>
      </c>
      <c r="B2482" s="52"/>
      <c r="C2482" s="53" t="s">
        <v>4998</v>
      </c>
      <c r="D2482" s="54" t="s">
        <v>334</v>
      </c>
      <c r="E2482" s="55">
        <v>13.84</v>
      </c>
      <c r="F2482" s="55">
        <v>18.66</v>
      </c>
      <c r="G2482" s="55">
        <v>32.5</v>
      </c>
      <c r="H2482" s="33">
        <v>9</v>
      </c>
    </row>
    <row r="2483" spans="1:8" s="33" customFormat="1" x14ac:dyDescent="0.2">
      <c r="A2483" s="52" t="s">
        <v>4999</v>
      </c>
      <c r="B2483" s="52"/>
      <c r="C2483" s="53" t="s">
        <v>5000</v>
      </c>
      <c r="D2483" s="54" t="s">
        <v>334</v>
      </c>
      <c r="E2483" s="55">
        <v>22.28</v>
      </c>
      <c r="F2483" s="55">
        <v>20.74</v>
      </c>
      <c r="G2483" s="55">
        <v>43.02</v>
      </c>
      <c r="H2483" s="33">
        <v>9</v>
      </c>
    </row>
    <row r="2484" spans="1:8" s="33" customFormat="1" x14ac:dyDescent="0.2">
      <c r="A2484" s="52" t="s">
        <v>5001</v>
      </c>
      <c r="B2484" s="52"/>
      <c r="C2484" s="53" t="s">
        <v>5002</v>
      </c>
      <c r="D2484" s="54" t="s">
        <v>334</v>
      </c>
      <c r="E2484" s="55">
        <v>44.47</v>
      </c>
      <c r="F2484" s="55">
        <v>14.51</v>
      </c>
      <c r="G2484" s="55">
        <v>58.98</v>
      </c>
      <c r="H2484" s="33">
        <v>9</v>
      </c>
    </row>
    <row r="2485" spans="1:8" s="33" customFormat="1" x14ac:dyDescent="0.2">
      <c r="A2485" s="52" t="s">
        <v>5003</v>
      </c>
      <c r="B2485" s="52"/>
      <c r="C2485" s="53" t="s">
        <v>5004</v>
      </c>
      <c r="D2485" s="54" t="s">
        <v>334</v>
      </c>
      <c r="E2485" s="55">
        <v>34.68</v>
      </c>
      <c r="F2485" s="55">
        <v>14.51</v>
      </c>
      <c r="G2485" s="55">
        <v>49.19</v>
      </c>
      <c r="H2485" s="33">
        <v>9</v>
      </c>
    </row>
    <row r="2486" spans="1:8" s="33" customFormat="1" x14ac:dyDescent="0.2">
      <c r="A2486" s="52" t="s">
        <v>5005</v>
      </c>
      <c r="B2486" s="52"/>
      <c r="C2486" s="53" t="s">
        <v>5006</v>
      </c>
      <c r="D2486" s="54" t="s">
        <v>334</v>
      </c>
      <c r="E2486" s="55">
        <v>13.09</v>
      </c>
      <c r="F2486" s="55">
        <v>10.37</v>
      </c>
      <c r="G2486" s="55">
        <v>23.46</v>
      </c>
      <c r="H2486" s="33">
        <v>9</v>
      </c>
    </row>
    <row r="2487" spans="1:8" s="33" customFormat="1" ht="25.5" x14ac:dyDescent="0.2">
      <c r="A2487" s="52" t="s">
        <v>5007</v>
      </c>
      <c r="B2487" s="52"/>
      <c r="C2487" s="53" t="s">
        <v>5008</v>
      </c>
      <c r="D2487" s="54" t="s">
        <v>334</v>
      </c>
      <c r="E2487" s="55">
        <v>73.89</v>
      </c>
      <c r="F2487" s="55">
        <v>15.76</v>
      </c>
      <c r="G2487" s="55">
        <v>89.65</v>
      </c>
      <c r="H2487" s="33">
        <v>9</v>
      </c>
    </row>
    <row r="2488" spans="1:8" s="33" customFormat="1" ht="25.5" x14ac:dyDescent="0.2">
      <c r="A2488" s="52" t="s">
        <v>5009</v>
      </c>
      <c r="B2488" s="52"/>
      <c r="C2488" s="53" t="s">
        <v>5010</v>
      </c>
      <c r="D2488" s="54" t="s">
        <v>21</v>
      </c>
      <c r="E2488" s="55">
        <v>38.47</v>
      </c>
      <c r="F2488" s="55">
        <v>12.44</v>
      </c>
      <c r="G2488" s="55">
        <v>50.91</v>
      </c>
      <c r="H2488" s="33">
        <v>9</v>
      </c>
    </row>
    <row r="2489" spans="1:8" s="33" customFormat="1" ht="25.5" x14ac:dyDescent="0.2">
      <c r="A2489" s="52" t="s">
        <v>5011</v>
      </c>
      <c r="B2489" s="52"/>
      <c r="C2489" s="53" t="s">
        <v>5012</v>
      </c>
      <c r="D2489" s="54" t="s">
        <v>21</v>
      </c>
      <c r="E2489" s="55">
        <v>92.28</v>
      </c>
      <c r="F2489" s="55">
        <v>20.74</v>
      </c>
      <c r="G2489" s="55">
        <v>113.02</v>
      </c>
      <c r="H2489" s="33">
        <v>9</v>
      </c>
    </row>
    <row r="2490" spans="1:8" s="33" customFormat="1" x14ac:dyDescent="0.2">
      <c r="A2490" s="52" t="s">
        <v>5013</v>
      </c>
      <c r="B2490" s="52"/>
      <c r="C2490" s="53" t="s">
        <v>5014</v>
      </c>
      <c r="D2490" s="54"/>
      <c r="E2490" s="55"/>
      <c r="F2490" s="55"/>
      <c r="G2490" s="55"/>
      <c r="H2490" s="33">
        <v>5</v>
      </c>
    </row>
    <row r="2491" spans="1:8" s="33" customFormat="1" x14ac:dyDescent="0.2">
      <c r="A2491" s="52" t="s">
        <v>5015</v>
      </c>
      <c r="B2491" s="52"/>
      <c r="C2491" s="53" t="s">
        <v>5016</v>
      </c>
      <c r="D2491" s="54" t="s">
        <v>334</v>
      </c>
      <c r="E2491" s="55">
        <v>14.19</v>
      </c>
      <c r="F2491" s="55">
        <v>20.74</v>
      </c>
      <c r="G2491" s="55">
        <v>34.93</v>
      </c>
      <c r="H2491" s="33">
        <v>9</v>
      </c>
    </row>
    <row r="2492" spans="1:8" s="33" customFormat="1" x14ac:dyDescent="0.2">
      <c r="A2492" s="52" t="s">
        <v>5017</v>
      </c>
      <c r="B2492" s="52"/>
      <c r="C2492" s="53" t="s">
        <v>5018</v>
      </c>
      <c r="D2492" s="54" t="s">
        <v>334</v>
      </c>
      <c r="E2492" s="55">
        <v>19.88</v>
      </c>
      <c r="F2492" s="55">
        <v>20.74</v>
      </c>
      <c r="G2492" s="55">
        <v>40.619999999999997</v>
      </c>
      <c r="H2492" s="33">
        <v>9</v>
      </c>
    </row>
    <row r="2493" spans="1:8" s="33" customFormat="1" x14ac:dyDescent="0.2">
      <c r="A2493" s="52" t="s">
        <v>5019</v>
      </c>
      <c r="B2493" s="52"/>
      <c r="C2493" s="53" t="s">
        <v>5020</v>
      </c>
      <c r="D2493" s="54" t="s">
        <v>334</v>
      </c>
      <c r="E2493" s="55">
        <v>36.79</v>
      </c>
      <c r="F2493" s="55">
        <v>20.74</v>
      </c>
      <c r="G2493" s="55">
        <v>57.53</v>
      </c>
      <c r="H2493" s="33">
        <v>9</v>
      </c>
    </row>
    <row r="2494" spans="1:8" s="33" customFormat="1" x14ac:dyDescent="0.2">
      <c r="A2494" s="52" t="s">
        <v>5021</v>
      </c>
      <c r="B2494" s="52"/>
      <c r="C2494" s="53" t="s">
        <v>5022</v>
      </c>
      <c r="D2494" s="54" t="s">
        <v>334</v>
      </c>
      <c r="E2494" s="55">
        <v>37.369999999999997</v>
      </c>
      <c r="F2494" s="55">
        <v>20.74</v>
      </c>
      <c r="G2494" s="55">
        <v>58.11</v>
      </c>
      <c r="H2494" s="33">
        <v>9</v>
      </c>
    </row>
    <row r="2495" spans="1:8" s="33" customFormat="1" x14ac:dyDescent="0.2">
      <c r="A2495" s="52" t="s">
        <v>5023</v>
      </c>
      <c r="B2495" s="52"/>
      <c r="C2495" s="53" t="s">
        <v>5024</v>
      </c>
      <c r="D2495" s="54" t="s">
        <v>334</v>
      </c>
      <c r="E2495" s="55">
        <v>84.27</v>
      </c>
      <c r="F2495" s="55">
        <v>20.74</v>
      </c>
      <c r="G2495" s="55">
        <v>105.01</v>
      </c>
      <c r="H2495" s="33">
        <v>9</v>
      </c>
    </row>
    <row r="2496" spans="1:8" s="33" customFormat="1" x14ac:dyDescent="0.2">
      <c r="A2496" s="52" t="s">
        <v>5025</v>
      </c>
      <c r="B2496" s="52"/>
      <c r="C2496" s="53" t="s">
        <v>5026</v>
      </c>
      <c r="D2496" s="54" t="s">
        <v>334</v>
      </c>
      <c r="E2496" s="55">
        <v>181.27</v>
      </c>
      <c r="F2496" s="55">
        <v>20.74</v>
      </c>
      <c r="G2496" s="55">
        <v>202.01</v>
      </c>
      <c r="H2496" s="33">
        <v>9</v>
      </c>
    </row>
    <row r="2497" spans="1:8" s="33" customFormat="1" x14ac:dyDescent="0.2">
      <c r="A2497" s="52" t="s">
        <v>5027</v>
      </c>
      <c r="B2497" s="52"/>
      <c r="C2497" s="53" t="s">
        <v>5028</v>
      </c>
      <c r="D2497" s="54" t="s">
        <v>334</v>
      </c>
      <c r="E2497" s="55">
        <v>195.63</v>
      </c>
      <c r="F2497" s="55">
        <v>20.74</v>
      </c>
      <c r="G2497" s="55">
        <v>216.37</v>
      </c>
      <c r="H2497" s="33">
        <v>9</v>
      </c>
    </row>
    <row r="2498" spans="1:8" s="33" customFormat="1" x14ac:dyDescent="0.2">
      <c r="A2498" s="52" t="s">
        <v>5029</v>
      </c>
      <c r="B2498" s="52"/>
      <c r="C2498" s="53" t="s">
        <v>5030</v>
      </c>
      <c r="D2498" s="54" t="s">
        <v>334</v>
      </c>
      <c r="E2498" s="55">
        <v>321.61</v>
      </c>
      <c r="F2498" s="55">
        <v>20.74</v>
      </c>
      <c r="G2498" s="55">
        <v>342.35</v>
      </c>
      <c r="H2498" s="33">
        <v>9</v>
      </c>
    </row>
    <row r="2499" spans="1:8" s="33" customFormat="1" x14ac:dyDescent="0.2">
      <c r="A2499" s="52" t="s">
        <v>5031</v>
      </c>
      <c r="B2499" s="52"/>
      <c r="C2499" s="53" t="s">
        <v>5032</v>
      </c>
      <c r="D2499" s="54" t="s">
        <v>334</v>
      </c>
      <c r="E2499" s="55">
        <v>16.62</v>
      </c>
      <c r="F2499" s="55">
        <v>20.74</v>
      </c>
      <c r="G2499" s="55">
        <v>37.36</v>
      </c>
      <c r="H2499" s="33">
        <v>9</v>
      </c>
    </row>
    <row r="2500" spans="1:8" s="33" customFormat="1" x14ac:dyDescent="0.2">
      <c r="A2500" s="52" t="s">
        <v>5033</v>
      </c>
      <c r="B2500" s="52"/>
      <c r="C2500" s="53" t="s">
        <v>5034</v>
      </c>
      <c r="D2500" s="54"/>
      <c r="E2500" s="55"/>
      <c r="F2500" s="55"/>
      <c r="G2500" s="55"/>
      <c r="H2500" s="33">
        <v>5</v>
      </c>
    </row>
    <row r="2501" spans="1:8" s="33" customFormat="1" x14ac:dyDescent="0.2">
      <c r="A2501" s="52" t="s">
        <v>5035</v>
      </c>
      <c r="B2501" s="52"/>
      <c r="C2501" s="53" t="s">
        <v>5036</v>
      </c>
      <c r="D2501" s="54" t="s">
        <v>21</v>
      </c>
      <c r="E2501" s="55">
        <v>2.92</v>
      </c>
      <c r="F2501" s="55">
        <v>10.37</v>
      </c>
      <c r="G2501" s="55">
        <v>13.29</v>
      </c>
      <c r="H2501" s="33">
        <v>9</v>
      </c>
    </row>
    <row r="2502" spans="1:8" s="33" customFormat="1" x14ac:dyDescent="0.2">
      <c r="A2502" s="52" t="s">
        <v>5037</v>
      </c>
      <c r="B2502" s="52"/>
      <c r="C2502" s="53" t="s">
        <v>5038</v>
      </c>
      <c r="D2502" s="54" t="s">
        <v>21</v>
      </c>
      <c r="E2502" s="55">
        <v>6.25</v>
      </c>
      <c r="F2502" s="55">
        <v>10.37</v>
      </c>
      <c r="G2502" s="55">
        <v>16.62</v>
      </c>
      <c r="H2502" s="33">
        <v>9</v>
      </c>
    </row>
    <row r="2503" spans="1:8" s="33" customFormat="1" x14ac:dyDescent="0.2">
      <c r="A2503" s="52" t="s">
        <v>5039</v>
      </c>
      <c r="B2503" s="52"/>
      <c r="C2503" s="53" t="s">
        <v>5040</v>
      </c>
      <c r="D2503" s="54" t="s">
        <v>21</v>
      </c>
      <c r="E2503" s="55">
        <v>6.71</v>
      </c>
      <c r="F2503" s="55">
        <v>10.37</v>
      </c>
      <c r="G2503" s="55">
        <v>17.079999999999998</v>
      </c>
      <c r="H2503" s="33">
        <v>9</v>
      </c>
    </row>
    <row r="2504" spans="1:8" s="33" customFormat="1" x14ac:dyDescent="0.2">
      <c r="A2504" s="52" t="s">
        <v>5041</v>
      </c>
      <c r="B2504" s="52"/>
      <c r="C2504" s="53" t="s">
        <v>5042</v>
      </c>
      <c r="D2504" s="54"/>
      <c r="E2504" s="55"/>
      <c r="F2504" s="55"/>
      <c r="G2504" s="55"/>
      <c r="H2504" s="33">
        <v>5</v>
      </c>
    </row>
    <row r="2505" spans="1:8" s="33" customFormat="1" x14ac:dyDescent="0.2">
      <c r="A2505" s="52" t="s">
        <v>5043</v>
      </c>
      <c r="B2505" s="52"/>
      <c r="C2505" s="53" t="s">
        <v>5044</v>
      </c>
      <c r="D2505" s="54" t="s">
        <v>21</v>
      </c>
      <c r="E2505" s="55">
        <v>224</v>
      </c>
      <c r="F2505" s="55">
        <v>20.74</v>
      </c>
      <c r="G2505" s="55">
        <v>244.74</v>
      </c>
      <c r="H2505" s="33">
        <v>9</v>
      </c>
    </row>
    <row r="2506" spans="1:8" s="33" customFormat="1" x14ac:dyDescent="0.2">
      <c r="A2506" s="52" t="s">
        <v>5045</v>
      </c>
      <c r="B2506" s="52"/>
      <c r="C2506" s="53" t="s">
        <v>5046</v>
      </c>
      <c r="D2506" s="54" t="s">
        <v>21</v>
      </c>
      <c r="E2506" s="55">
        <v>275.98</v>
      </c>
      <c r="F2506" s="55">
        <v>20.74</v>
      </c>
      <c r="G2506" s="55">
        <v>296.72000000000003</v>
      </c>
      <c r="H2506" s="33">
        <v>9</v>
      </c>
    </row>
    <row r="2507" spans="1:8" s="33" customFormat="1" x14ac:dyDescent="0.2">
      <c r="A2507" s="52" t="s">
        <v>5047</v>
      </c>
      <c r="B2507" s="52"/>
      <c r="C2507" s="53" t="s">
        <v>5048</v>
      </c>
      <c r="D2507" s="54" t="s">
        <v>21</v>
      </c>
      <c r="E2507" s="55">
        <v>314.68</v>
      </c>
      <c r="F2507" s="55">
        <v>20.74</v>
      </c>
      <c r="G2507" s="55">
        <v>335.42</v>
      </c>
      <c r="H2507" s="33">
        <v>9</v>
      </c>
    </row>
    <row r="2508" spans="1:8" s="33" customFormat="1" x14ac:dyDescent="0.2">
      <c r="A2508" s="52" t="s">
        <v>5049</v>
      </c>
      <c r="B2508" s="52"/>
      <c r="C2508" s="53" t="s">
        <v>5050</v>
      </c>
      <c r="D2508" s="54" t="s">
        <v>21</v>
      </c>
      <c r="E2508" s="55">
        <v>290.52999999999997</v>
      </c>
      <c r="F2508" s="55">
        <v>20.74</v>
      </c>
      <c r="G2508" s="55">
        <v>311.27</v>
      </c>
      <c r="H2508" s="33">
        <v>9</v>
      </c>
    </row>
    <row r="2509" spans="1:8" s="33" customFormat="1" x14ac:dyDescent="0.2">
      <c r="A2509" s="52" t="s">
        <v>5051</v>
      </c>
      <c r="B2509" s="52"/>
      <c r="C2509" s="53" t="s">
        <v>5052</v>
      </c>
      <c r="D2509" s="54" t="s">
        <v>21</v>
      </c>
      <c r="E2509" s="55">
        <v>359.98</v>
      </c>
      <c r="F2509" s="55">
        <v>20.74</v>
      </c>
      <c r="G2509" s="55">
        <v>380.72</v>
      </c>
      <c r="H2509" s="33">
        <v>9</v>
      </c>
    </row>
    <row r="2510" spans="1:8" s="33" customFormat="1" x14ac:dyDescent="0.2">
      <c r="A2510" s="52" t="s">
        <v>5053</v>
      </c>
      <c r="B2510" s="52"/>
      <c r="C2510" s="53" t="s">
        <v>5054</v>
      </c>
      <c r="D2510" s="54" t="s">
        <v>21</v>
      </c>
      <c r="E2510" s="55">
        <v>540.02</v>
      </c>
      <c r="F2510" s="55">
        <v>20.74</v>
      </c>
      <c r="G2510" s="55">
        <v>560.76</v>
      </c>
      <c r="H2510" s="33">
        <v>9</v>
      </c>
    </row>
    <row r="2511" spans="1:8" s="33" customFormat="1" x14ac:dyDescent="0.2">
      <c r="A2511" s="52" t="s">
        <v>5055</v>
      </c>
      <c r="B2511" s="52"/>
      <c r="C2511" s="53" t="s">
        <v>5056</v>
      </c>
      <c r="D2511" s="54" t="s">
        <v>21</v>
      </c>
      <c r="E2511" s="55">
        <v>739.49</v>
      </c>
      <c r="F2511" s="55">
        <v>20.74</v>
      </c>
      <c r="G2511" s="55">
        <v>760.23</v>
      </c>
      <c r="H2511" s="33">
        <v>9</v>
      </c>
    </row>
    <row r="2512" spans="1:8" s="33" customFormat="1" x14ac:dyDescent="0.2">
      <c r="A2512" s="52" t="s">
        <v>5057</v>
      </c>
      <c r="B2512" s="52"/>
      <c r="C2512" s="53" t="s">
        <v>5058</v>
      </c>
      <c r="D2512" s="54" t="s">
        <v>21</v>
      </c>
      <c r="E2512" s="55">
        <v>972.56</v>
      </c>
      <c r="F2512" s="55">
        <v>20.74</v>
      </c>
      <c r="G2512" s="55">
        <v>993.3</v>
      </c>
      <c r="H2512" s="33">
        <v>9</v>
      </c>
    </row>
    <row r="2513" spans="1:8" s="33" customFormat="1" x14ac:dyDescent="0.2">
      <c r="A2513" s="52" t="s">
        <v>5059</v>
      </c>
      <c r="B2513" s="52"/>
      <c r="C2513" s="53" t="s">
        <v>5060</v>
      </c>
      <c r="D2513" s="54" t="s">
        <v>21</v>
      </c>
      <c r="E2513" s="55">
        <v>1233.3800000000001</v>
      </c>
      <c r="F2513" s="55">
        <v>20.74</v>
      </c>
      <c r="G2513" s="55">
        <v>1254.1199999999999</v>
      </c>
      <c r="H2513" s="33">
        <v>9</v>
      </c>
    </row>
    <row r="2514" spans="1:8" s="33" customFormat="1" x14ac:dyDescent="0.2">
      <c r="A2514" s="52" t="s">
        <v>5061</v>
      </c>
      <c r="B2514" s="52"/>
      <c r="C2514" s="53" t="s">
        <v>5062</v>
      </c>
      <c r="D2514" s="54" t="s">
        <v>21</v>
      </c>
      <c r="E2514" s="55">
        <v>3175.25</v>
      </c>
      <c r="F2514" s="55">
        <v>20.74</v>
      </c>
      <c r="G2514" s="55">
        <v>3195.99</v>
      </c>
      <c r="H2514" s="33">
        <v>9</v>
      </c>
    </row>
    <row r="2515" spans="1:8" s="33" customFormat="1" x14ac:dyDescent="0.2">
      <c r="A2515" s="52" t="s">
        <v>5063</v>
      </c>
      <c r="B2515" s="52"/>
      <c r="C2515" s="53" t="s">
        <v>5064</v>
      </c>
      <c r="D2515" s="54" t="s">
        <v>21</v>
      </c>
      <c r="E2515" s="55">
        <v>3330.48</v>
      </c>
      <c r="F2515" s="55">
        <v>20.74</v>
      </c>
      <c r="G2515" s="55">
        <v>3351.22</v>
      </c>
      <c r="H2515" s="33">
        <v>9</v>
      </c>
    </row>
    <row r="2516" spans="1:8" s="33" customFormat="1" x14ac:dyDescent="0.2">
      <c r="A2516" s="52" t="s">
        <v>5065</v>
      </c>
      <c r="B2516" s="52"/>
      <c r="C2516" s="53" t="s">
        <v>5066</v>
      </c>
      <c r="D2516" s="54" t="s">
        <v>21</v>
      </c>
      <c r="E2516" s="55">
        <v>6390.5</v>
      </c>
      <c r="F2516" s="55">
        <v>20.74</v>
      </c>
      <c r="G2516" s="55">
        <v>6411.24</v>
      </c>
      <c r="H2516" s="33">
        <v>9</v>
      </c>
    </row>
    <row r="2517" spans="1:8" s="33" customFormat="1" x14ac:dyDescent="0.2">
      <c r="A2517" s="52" t="s">
        <v>5067</v>
      </c>
      <c r="B2517" s="52"/>
      <c r="C2517" s="53" t="s">
        <v>5068</v>
      </c>
      <c r="D2517" s="54" t="s">
        <v>21</v>
      </c>
      <c r="E2517" s="55">
        <v>90.72</v>
      </c>
      <c r="F2517" s="55">
        <v>20.74</v>
      </c>
      <c r="G2517" s="55">
        <v>111.46</v>
      </c>
      <c r="H2517" s="33">
        <v>9</v>
      </c>
    </row>
    <row r="2518" spans="1:8" s="33" customFormat="1" x14ac:dyDescent="0.2">
      <c r="A2518" s="52" t="s">
        <v>5069</v>
      </c>
      <c r="B2518" s="52"/>
      <c r="C2518" s="53" t="s">
        <v>5070</v>
      </c>
      <c r="D2518" s="54" t="s">
        <v>21</v>
      </c>
      <c r="E2518" s="55">
        <v>119.43</v>
      </c>
      <c r="F2518" s="55">
        <v>20.74</v>
      </c>
      <c r="G2518" s="55">
        <v>140.16999999999999</v>
      </c>
      <c r="H2518" s="33">
        <v>9</v>
      </c>
    </row>
    <row r="2519" spans="1:8" s="33" customFormat="1" x14ac:dyDescent="0.2">
      <c r="A2519" s="52" t="s">
        <v>5071</v>
      </c>
      <c r="B2519" s="52"/>
      <c r="C2519" s="53" t="s">
        <v>5072</v>
      </c>
      <c r="D2519" s="54" t="s">
        <v>21</v>
      </c>
      <c r="E2519" s="55">
        <v>154.41</v>
      </c>
      <c r="F2519" s="55">
        <v>20.74</v>
      </c>
      <c r="G2519" s="55">
        <v>175.15</v>
      </c>
      <c r="H2519" s="33">
        <v>9</v>
      </c>
    </row>
    <row r="2520" spans="1:8" s="33" customFormat="1" x14ac:dyDescent="0.2">
      <c r="A2520" s="52" t="s">
        <v>5073</v>
      </c>
      <c r="B2520" s="52"/>
      <c r="C2520" s="53" t="s">
        <v>5074</v>
      </c>
      <c r="D2520" s="54"/>
      <c r="E2520" s="55"/>
      <c r="F2520" s="55"/>
      <c r="G2520" s="55"/>
      <c r="H2520" s="33">
        <v>5</v>
      </c>
    </row>
    <row r="2521" spans="1:8" s="33" customFormat="1" x14ac:dyDescent="0.2">
      <c r="A2521" s="52" t="s">
        <v>5075</v>
      </c>
      <c r="B2521" s="52"/>
      <c r="C2521" s="53" t="s">
        <v>5076</v>
      </c>
      <c r="D2521" s="54" t="s">
        <v>21</v>
      </c>
      <c r="E2521" s="55">
        <v>71.36</v>
      </c>
      <c r="F2521" s="55">
        <v>18.66</v>
      </c>
      <c r="G2521" s="55">
        <v>90.02</v>
      </c>
      <c r="H2521" s="33">
        <v>9</v>
      </c>
    </row>
    <row r="2522" spans="1:8" s="33" customFormat="1" ht="25.5" x14ac:dyDescent="0.2">
      <c r="A2522" s="52" t="s">
        <v>5077</v>
      </c>
      <c r="B2522" s="52"/>
      <c r="C2522" s="53" t="s">
        <v>5078</v>
      </c>
      <c r="D2522" s="54" t="s">
        <v>21</v>
      </c>
      <c r="E2522" s="55">
        <v>270.12</v>
      </c>
      <c r="F2522" s="55">
        <v>20.74</v>
      </c>
      <c r="G2522" s="55">
        <v>290.86</v>
      </c>
      <c r="H2522" s="33">
        <v>9</v>
      </c>
    </row>
    <row r="2523" spans="1:8" s="33" customFormat="1" ht="25.5" x14ac:dyDescent="0.2">
      <c r="A2523" s="52" t="s">
        <v>5079</v>
      </c>
      <c r="B2523" s="52"/>
      <c r="C2523" s="53" t="s">
        <v>5080</v>
      </c>
      <c r="D2523" s="54" t="s">
        <v>21</v>
      </c>
      <c r="E2523" s="55">
        <v>452.54</v>
      </c>
      <c r="F2523" s="55">
        <v>20.74</v>
      </c>
      <c r="G2523" s="55">
        <v>473.28</v>
      </c>
      <c r="H2523" s="33">
        <v>9</v>
      </c>
    </row>
    <row r="2524" spans="1:8" s="33" customFormat="1" ht="25.5" x14ac:dyDescent="0.2">
      <c r="A2524" s="52" t="s">
        <v>5081</v>
      </c>
      <c r="B2524" s="52"/>
      <c r="C2524" s="53" t="s">
        <v>5082</v>
      </c>
      <c r="D2524" s="54" t="s">
        <v>21</v>
      </c>
      <c r="E2524" s="55">
        <v>311.64</v>
      </c>
      <c r="F2524" s="55">
        <v>20.74</v>
      </c>
      <c r="G2524" s="55">
        <v>332.38</v>
      </c>
      <c r="H2524" s="33">
        <v>9</v>
      </c>
    </row>
    <row r="2525" spans="1:8" s="33" customFormat="1" x14ac:dyDescent="0.2">
      <c r="A2525" s="52" t="s">
        <v>5083</v>
      </c>
      <c r="B2525" s="52"/>
      <c r="C2525" s="53" t="s">
        <v>5084</v>
      </c>
      <c r="D2525" s="54" t="s">
        <v>21</v>
      </c>
      <c r="E2525" s="55">
        <v>93.08</v>
      </c>
      <c r="F2525" s="55">
        <v>41.47</v>
      </c>
      <c r="G2525" s="55">
        <v>134.55000000000001</v>
      </c>
      <c r="H2525" s="33">
        <v>9</v>
      </c>
    </row>
    <row r="2526" spans="1:8" s="33" customFormat="1" ht="25.5" x14ac:dyDescent="0.2">
      <c r="A2526" s="52" t="s">
        <v>5085</v>
      </c>
      <c r="B2526" s="52"/>
      <c r="C2526" s="53" t="s">
        <v>5086</v>
      </c>
      <c r="D2526" s="54" t="s">
        <v>21</v>
      </c>
      <c r="E2526" s="55">
        <v>2579.2800000000002</v>
      </c>
      <c r="F2526" s="55">
        <v>41.47</v>
      </c>
      <c r="G2526" s="55">
        <v>2620.75</v>
      </c>
      <c r="H2526" s="33">
        <v>9</v>
      </c>
    </row>
    <row r="2527" spans="1:8" s="33" customFormat="1" ht="25.5" x14ac:dyDescent="0.2">
      <c r="A2527" s="52" t="s">
        <v>5087</v>
      </c>
      <c r="B2527" s="52"/>
      <c r="C2527" s="53" t="s">
        <v>5088</v>
      </c>
      <c r="D2527" s="54" t="s">
        <v>21</v>
      </c>
      <c r="E2527" s="55">
        <v>88.86</v>
      </c>
      <c r="F2527" s="55">
        <v>41.47</v>
      </c>
      <c r="G2527" s="55">
        <v>130.33000000000001</v>
      </c>
      <c r="H2527" s="33">
        <v>9</v>
      </c>
    </row>
    <row r="2528" spans="1:8" s="33" customFormat="1" ht="25.5" x14ac:dyDescent="0.2">
      <c r="A2528" s="52" t="s">
        <v>5089</v>
      </c>
      <c r="B2528" s="52"/>
      <c r="C2528" s="53" t="s">
        <v>5090</v>
      </c>
      <c r="D2528" s="54" t="s">
        <v>21</v>
      </c>
      <c r="E2528" s="55">
        <v>2806.98</v>
      </c>
      <c r="F2528" s="55">
        <v>20.74</v>
      </c>
      <c r="G2528" s="55">
        <v>2827.72</v>
      </c>
      <c r="H2528" s="33">
        <v>9</v>
      </c>
    </row>
    <row r="2529" spans="1:8" s="33" customFormat="1" x14ac:dyDescent="0.2">
      <c r="A2529" s="52" t="s">
        <v>5091</v>
      </c>
      <c r="B2529" s="52"/>
      <c r="C2529" s="53" t="s">
        <v>5092</v>
      </c>
      <c r="D2529" s="54" t="s">
        <v>21</v>
      </c>
      <c r="E2529" s="55">
        <v>93.08</v>
      </c>
      <c r="F2529" s="55">
        <v>41.47</v>
      </c>
      <c r="G2529" s="55">
        <v>134.55000000000001</v>
      </c>
      <c r="H2529" s="33">
        <v>9</v>
      </c>
    </row>
    <row r="2530" spans="1:8" s="33" customFormat="1" x14ac:dyDescent="0.2">
      <c r="A2530" s="52" t="s">
        <v>5093</v>
      </c>
      <c r="B2530" s="52"/>
      <c r="C2530" s="53" t="s">
        <v>5094</v>
      </c>
      <c r="D2530" s="54" t="s">
        <v>21</v>
      </c>
      <c r="E2530" s="55">
        <v>243.32</v>
      </c>
      <c r="F2530" s="55">
        <v>24.88</v>
      </c>
      <c r="G2530" s="55">
        <v>268.2</v>
      </c>
      <c r="H2530" s="33">
        <v>9</v>
      </c>
    </row>
    <row r="2531" spans="1:8" s="33" customFormat="1" x14ac:dyDescent="0.2">
      <c r="A2531" s="52" t="s">
        <v>5095</v>
      </c>
      <c r="B2531" s="52"/>
      <c r="C2531" s="53" t="s">
        <v>5096</v>
      </c>
      <c r="D2531" s="54"/>
      <c r="E2531" s="55"/>
      <c r="F2531" s="55"/>
      <c r="G2531" s="55"/>
      <c r="H2531" s="33">
        <v>5</v>
      </c>
    </row>
    <row r="2532" spans="1:8" s="33" customFormat="1" x14ac:dyDescent="0.2">
      <c r="A2532" s="52" t="s">
        <v>5097</v>
      </c>
      <c r="B2532" s="52"/>
      <c r="C2532" s="53" t="s">
        <v>5098</v>
      </c>
      <c r="D2532" s="54" t="s">
        <v>21</v>
      </c>
      <c r="E2532" s="55">
        <v>575.22</v>
      </c>
      <c r="F2532" s="55">
        <v>16.59</v>
      </c>
      <c r="G2532" s="55">
        <v>591.80999999999995</v>
      </c>
      <c r="H2532" s="33">
        <v>9</v>
      </c>
    </row>
    <row r="2533" spans="1:8" s="33" customFormat="1" x14ac:dyDescent="0.2">
      <c r="A2533" s="52" t="s">
        <v>5099</v>
      </c>
      <c r="B2533" s="52"/>
      <c r="C2533" s="53" t="s">
        <v>5100</v>
      </c>
      <c r="D2533" s="54" t="s">
        <v>21</v>
      </c>
      <c r="E2533" s="55">
        <v>286.75</v>
      </c>
      <c r="F2533" s="55">
        <v>16.59</v>
      </c>
      <c r="G2533" s="55">
        <v>303.33999999999997</v>
      </c>
      <c r="H2533" s="33">
        <v>9</v>
      </c>
    </row>
    <row r="2534" spans="1:8" s="33" customFormat="1" x14ac:dyDescent="0.2">
      <c r="A2534" s="52" t="s">
        <v>5101</v>
      </c>
      <c r="B2534" s="52"/>
      <c r="C2534" s="53" t="s">
        <v>5102</v>
      </c>
      <c r="D2534" s="54" t="s">
        <v>21</v>
      </c>
      <c r="E2534" s="55">
        <v>158.94999999999999</v>
      </c>
      <c r="F2534" s="55">
        <v>16.59</v>
      </c>
      <c r="G2534" s="55">
        <v>175.54</v>
      </c>
      <c r="H2534" s="33">
        <v>9</v>
      </c>
    </row>
    <row r="2535" spans="1:8" s="33" customFormat="1" x14ac:dyDescent="0.2">
      <c r="A2535" s="52" t="s">
        <v>5103</v>
      </c>
      <c r="B2535" s="52"/>
      <c r="C2535" s="53" t="s">
        <v>5104</v>
      </c>
      <c r="D2535" s="54" t="s">
        <v>21</v>
      </c>
      <c r="E2535" s="55">
        <v>426.43</v>
      </c>
      <c r="F2535" s="55">
        <v>16.59</v>
      </c>
      <c r="G2535" s="55">
        <v>443.02</v>
      </c>
      <c r="H2535" s="33">
        <v>9</v>
      </c>
    </row>
    <row r="2536" spans="1:8" s="33" customFormat="1" x14ac:dyDescent="0.2">
      <c r="A2536" s="52" t="s">
        <v>5105</v>
      </c>
      <c r="B2536" s="52"/>
      <c r="C2536" s="53" t="s">
        <v>5106</v>
      </c>
      <c r="D2536" s="54"/>
      <c r="E2536" s="55"/>
      <c r="F2536" s="55"/>
      <c r="G2536" s="55"/>
      <c r="H2536" s="33">
        <v>5</v>
      </c>
    </row>
    <row r="2537" spans="1:8" s="33" customFormat="1" x14ac:dyDescent="0.2">
      <c r="A2537" s="52" t="s">
        <v>5107</v>
      </c>
      <c r="B2537" s="52"/>
      <c r="C2537" s="53" t="s">
        <v>5108</v>
      </c>
      <c r="D2537" s="54" t="s">
        <v>21</v>
      </c>
      <c r="E2537" s="55">
        <v>145.43</v>
      </c>
      <c r="F2537" s="55">
        <v>16.59</v>
      </c>
      <c r="G2537" s="55">
        <v>162.02000000000001</v>
      </c>
      <c r="H2537" s="33">
        <v>9</v>
      </c>
    </row>
    <row r="2538" spans="1:8" s="33" customFormat="1" ht="25.5" x14ac:dyDescent="0.2">
      <c r="A2538" s="52" t="s">
        <v>5109</v>
      </c>
      <c r="B2538" s="52"/>
      <c r="C2538" s="53" t="s">
        <v>5110</v>
      </c>
      <c r="D2538" s="54" t="s">
        <v>21</v>
      </c>
      <c r="E2538" s="55">
        <v>417.84</v>
      </c>
      <c r="F2538" s="55">
        <v>10.37</v>
      </c>
      <c r="G2538" s="55">
        <v>428.21</v>
      </c>
      <c r="H2538" s="33">
        <v>9</v>
      </c>
    </row>
    <row r="2539" spans="1:8" s="33" customFormat="1" x14ac:dyDescent="0.2">
      <c r="A2539" s="52" t="s">
        <v>5111</v>
      </c>
      <c r="B2539" s="52"/>
      <c r="C2539" s="53" t="s">
        <v>5112</v>
      </c>
      <c r="D2539" s="54"/>
      <c r="E2539" s="55"/>
      <c r="F2539" s="55"/>
      <c r="G2539" s="55"/>
      <c r="H2539" s="33">
        <v>5</v>
      </c>
    </row>
    <row r="2540" spans="1:8" s="33" customFormat="1" x14ac:dyDescent="0.2">
      <c r="A2540" s="52" t="s">
        <v>5113</v>
      </c>
      <c r="B2540" s="52"/>
      <c r="C2540" s="53" t="s">
        <v>5114</v>
      </c>
      <c r="D2540" s="54" t="s">
        <v>21</v>
      </c>
      <c r="E2540" s="55">
        <v>115.48</v>
      </c>
      <c r="F2540" s="55">
        <v>16.59</v>
      </c>
      <c r="G2540" s="55">
        <v>132.07</v>
      </c>
      <c r="H2540" s="33">
        <v>9</v>
      </c>
    </row>
    <row r="2541" spans="1:8" s="33" customFormat="1" ht="25.5" x14ac:dyDescent="0.2">
      <c r="A2541" s="52" t="s">
        <v>5115</v>
      </c>
      <c r="B2541" s="52"/>
      <c r="C2541" s="53" t="s">
        <v>5116</v>
      </c>
      <c r="D2541" s="54" t="s">
        <v>21</v>
      </c>
      <c r="E2541" s="55">
        <v>118.27</v>
      </c>
      <c r="F2541" s="55">
        <v>20.74</v>
      </c>
      <c r="G2541" s="55">
        <v>139.01</v>
      </c>
      <c r="H2541" s="33">
        <v>9</v>
      </c>
    </row>
    <row r="2542" spans="1:8" s="33" customFormat="1" x14ac:dyDescent="0.2">
      <c r="A2542" s="52" t="s">
        <v>5117</v>
      </c>
      <c r="B2542" s="52"/>
      <c r="C2542" s="53" t="s">
        <v>5118</v>
      </c>
      <c r="D2542" s="54"/>
      <c r="E2542" s="55"/>
      <c r="F2542" s="55"/>
      <c r="G2542" s="55"/>
      <c r="H2542" s="33">
        <v>5</v>
      </c>
    </row>
    <row r="2543" spans="1:8" s="33" customFormat="1" x14ac:dyDescent="0.2">
      <c r="A2543" s="52" t="s">
        <v>5119</v>
      </c>
      <c r="B2543" s="52"/>
      <c r="C2543" s="53" t="s">
        <v>5120</v>
      </c>
      <c r="D2543" s="54" t="s">
        <v>21</v>
      </c>
      <c r="E2543" s="55">
        <v>81.709999999999994</v>
      </c>
      <c r="F2543" s="55">
        <v>33.18</v>
      </c>
      <c r="G2543" s="55">
        <v>114.89</v>
      </c>
      <c r="H2543" s="33">
        <v>9</v>
      </c>
    </row>
    <row r="2544" spans="1:8" s="33" customFormat="1" x14ac:dyDescent="0.2">
      <c r="A2544" s="52" t="s">
        <v>5121</v>
      </c>
      <c r="B2544" s="52"/>
      <c r="C2544" s="53" t="s">
        <v>5122</v>
      </c>
      <c r="D2544" s="54" t="s">
        <v>21</v>
      </c>
      <c r="E2544" s="55">
        <v>46.87</v>
      </c>
      <c r="F2544" s="55">
        <v>33.18</v>
      </c>
      <c r="G2544" s="55">
        <v>80.05</v>
      </c>
      <c r="H2544" s="33">
        <v>9</v>
      </c>
    </row>
    <row r="2545" spans="1:8" s="33" customFormat="1" x14ac:dyDescent="0.2">
      <c r="A2545" s="52" t="s">
        <v>5123</v>
      </c>
      <c r="B2545" s="52"/>
      <c r="C2545" s="53" t="s">
        <v>5124</v>
      </c>
      <c r="D2545" s="54" t="s">
        <v>21</v>
      </c>
      <c r="E2545" s="55">
        <v>30.09</v>
      </c>
      <c r="F2545" s="55">
        <v>12.44</v>
      </c>
      <c r="G2545" s="55">
        <v>42.53</v>
      </c>
      <c r="H2545" s="33">
        <v>9</v>
      </c>
    </row>
    <row r="2546" spans="1:8" s="33" customFormat="1" x14ac:dyDescent="0.2">
      <c r="A2546" s="52" t="s">
        <v>5125</v>
      </c>
      <c r="B2546" s="52"/>
      <c r="C2546" s="53" t="s">
        <v>5126</v>
      </c>
      <c r="D2546" s="54" t="s">
        <v>21</v>
      </c>
      <c r="E2546" s="55">
        <v>157.91</v>
      </c>
      <c r="F2546" s="55">
        <v>12.44</v>
      </c>
      <c r="G2546" s="55">
        <v>170.35</v>
      </c>
      <c r="H2546" s="33">
        <v>9</v>
      </c>
    </row>
    <row r="2547" spans="1:8" s="33" customFormat="1" x14ac:dyDescent="0.2">
      <c r="A2547" s="52" t="s">
        <v>5127</v>
      </c>
      <c r="B2547" s="52"/>
      <c r="C2547" s="53" t="s">
        <v>5128</v>
      </c>
      <c r="D2547" s="54" t="s">
        <v>21</v>
      </c>
      <c r="E2547" s="55">
        <v>448.22</v>
      </c>
      <c r="F2547" s="55">
        <v>12.44</v>
      </c>
      <c r="G2547" s="55">
        <v>460.66</v>
      </c>
      <c r="H2547" s="33">
        <v>9</v>
      </c>
    </row>
    <row r="2548" spans="1:8" s="33" customFormat="1" x14ac:dyDescent="0.2">
      <c r="A2548" s="52" t="s">
        <v>5129</v>
      </c>
      <c r="B2548" s="52"/>
      <c r="C2548" s="53" t="s">
        <v>5130</v>
      </c>
      <c r="D2548" s="54" t="s">
        <v>21</v>
      </c>
      <c r="E2548" s="55">
        <v>4.16</v>
      </c>
      <c r="F2548" s="55">
        <v>1.35</v>
      </c>
      <c r="G2548" s="55">
        <v>5.51</v>
      </c>
      <c r="H2548" s="33">
        <v>9</v>
      </c>
    </row>
    <row r="2549" spans="1:8" s="33" customFormat="1" x14ac:dyDescent="0.2">
      <c r="A2549" s="52" t="s">
        <v>5131</v>
      </c>
      <c r="B2549" s="52"/>
      <c r="C2549" s="53" t="s">
        <v>5132</v>
      </c>
      <c r="D2549" s="54" t="s">
        <v>21</v>
      </c>
      <c r="E2549" s="55">
        <v>9.84</v>
      </c>
      <c r="F2549" s="55">
        <v>1.35</v>
      </c>
      <c r="G2549" s="55">
        <v>11.19</v>
      </c>
      <c r="H2549" s="33">
        <v>9</v>
      </c>
    </row>
    <row r="2550" spans="1:8" s="33" customFormat="1" x14ac:dyDescent="0.2">
      <c r="A2550" s="52" t="s">
        <v>5133</v>
      </c>
      <c r="B2550" s="52"/>
      <c r="C2550" s="53" t="s">
        <v>5134</v>
      </c>
      <c r="D2550" s="54" t="s">
        <v>21</v>
      </c>
      <c r="E2550" s="55">
        <v>48.47</v>
      </c>
      <c r="F2550" s="55">
        <v>16.59</v>
      </c>
      <c r="G2550" s="55">
        <v>65.06</v>
      </c>
      <c r="H2550" s="33">
        <v>9</v>
      </c>
    </row>
    <row r="2551" spans="1:8" s="33" customFormat="1" x14ac:dyDescent="0.2">
      <c r="A2551" s="52" t="s">
        <v>5135</v>
      </c>
      <c r="B2551" s="52"/>
      <c r="C2551" s="53" t="s">
        <v>5136</v>
      </c>
      <c r="D2551" s="54" t="s">
        <v>21</v>
      </c>
      <c r="E2551" s="55">
        <v>6.8</v>
      </c>
      <c r="F2551" s="55">
        <v>8.2899999999999991</v>
      </c>
      <c r="G2551" s="55">
        <v>15.09</v>
      </c>
      <c r="H2551" s="33">
        <v>9</v>
      </c>
    </row>
    <row r="2552" spans="1:8" s="33" customFormat="1" x14ac:dyDescent="0.2">
      <c r="A2552" s="52" t="s">
        <v>5137</v>
      </c>
      <c r="B2552" s="52"/>
      <c r="C2552" s="53" t="s">
        <v>5138</v>
      </c>
      <c r="D2552" s="54" t="s">
        <v>21</v>
      </c>
      <c r="E2552" s="55">
        <v>9.94</v>
      </c>
      <c r="F2552" s="55">
        <v>8.2899999999999991</v>
      </c>
      <c r="G2552" s="55">
        <v>18.23</v>
      </c>
      <c r="H2552" s="33">
        <v>9</v>
      </c>
    </row>
    <row r="2553" spans="1:8" s="33" customFormat="1" x14ac:dyDescent="0.2">
      <c r="A2553" s="52" t="s">
        <v>5139</v>
      </c>
      <c r="B2553" s="52"/>
      <c r="C2553" s="53" t="s">
        <v>5140</v>
      </c>
      <c r="D2553" s="54" t="s">
        <v>21</v>
      </c>
      <c r="E2553" s="55">
        <v>416.35</v>
      </c>
      <c r="F2553" s="55">
        <v>41.47</v>
      </c>
      <c r="G2553" s="55">
        <v>457.82</v>
      </c>
      <c r="H2553" s="33">
        <v>9</v>
      </c>
    </row>
    <row r="2554" spans="1:8" s="33" customFormat="1" ht="25.5" x14ac:dyDescent="0.2">
      <c r="A2554" s="52" t="s">
        <v>5141</v>
      </c>
      <c r="B2554" s="52"/>
      <c r="C2554" s="53" t="s">
        <v>5142</v>
      </c>
      <c r="D2554" s="54" t="s">
        <v>21</v>
      </c>
      <c r="E2554" s="55">
        <v>50.42</v>
      </c>
      <c r="F2554" s="55">
        <v>12.44</v>
      </c>
      <c r="G2554" s="55">
        <v>62.86</v>
      </c>
      <c r="H2554" s="33">
        <v>9</v>
      </c>
    </row>
    <row r="2555" spans="1:8" s="33" customFormat="1" ht="25.5" x14ac:dyDescent="0.2">
      <c r="A2555" s="52" t="s">
        <v>5143</v>
      </c>
      <c r="B2555" s="52"/>
      <c r="C2555" s="53" t="s">
        <v>5144</v>
      </c>
      <c r="D2555" s="54" t="s">
        <v>21</v>
      </c>
      <c r="E2555" s="55">
        <v>38.67</v>
      </c>
      <c r="F2555" s="55">
        <v>18.84</v>
      </c>
      <c r="G2555" s="55">
        <v>57.51</v>
      </c>
      <c r="H2555" s="33">
        <v>9</v>
      </c>
    </row>
    <row r="2556" spans="1:8" s="33" customFormat="1" x14ac:dyDescent="0.2">
      <c r="A2556" s="52" t="s">
        <v>5145</v>
      </c>
      <c r="B2556" s="52"/>
      <c r="C2556" s="53" t="s">
        <v>5146</v>
      </c>
      <c r="D2556" s="54" t="s">
        <v>21</v>
      </c>
      <c r="E2556" s="55">
        <v>34.07</v>
      </c>
      <c r="F2556" s="55">
        <v>18.84</v>
      </c>
      <c r="G2556" s="55">
        <v>52.91</v>
      </c>
      <c r="H2556" s="33">
        <v>9</v>
      </c>
    </row>
    <row r="2557" spans="1:8" s="33" customFormat="1" x14ac:dyDescent="0.2">
      <c r="A2557" s="52" t="s">
        <v>5147</v>
      </c>
      <c r="B2557" s="52"/>
      <c r="C2557" s="53" t="s">
        <v>5148</v>
      </c>
      <c r="D2557" s="54"/>
      <c r="E2557" s="55"/>
      <c r="F2557" s="55"/>
      <c r="G2557" s="55"/>
      <c r="H2557" s="33">
        <v>2</v>
      </c>
    </row>
    <row r="2558" spans="1:8" s="33" customFormat="1" x14ac:dyDescent="0.2">
      <c r="A2558" s="52" t="s">
        <v>5149</v>
      </c>
      <c r="B2558" s="52"/>
      <c r="C2558" s="53" t="s">
        <v>5150</v>
      </c>
      <c r="D2558" s="54"/>
      <c r="E2558" s="55"/>
      <c r="F2558" s="55"/>
      <c r="G2558" s="55"/>
      <c r="H2558" s="33">
        <v>5</v>
      </c>
    </row>
    <row r="2559" spans="1:8" s="33" customFormat="1" ht="25.5" x14ac:dyDescent="0.2">
      <c r="A2559" s="52" t="s">
        <v>5151</v>
      </c>
      <c r="B2559" s="52"/>
      <c r="C2559" s="53" t="s">
        <v>5152</v>
      </c>
      <c r="D2559" s="54" t="s">
        <v>21</v>
      </c>
      <c r="E2559" s="55">
        <v>21.77</v>
      </c>
      <c r="F2559" s="55">
        <v>3.37</v>
      </c>
      <c r="G2559" s="55">
        <v>25.14</v>
      </c>
      <c r="H2559" s="33">
        <v>9</v>
      </c>
    </row>
    <row r="2560" spans="1:8" s="33" customFormat="1" ht="25.5" x14ac:dyDescent="0.2">
      <c r="A2560" s="52" t="s">
        <v>5153</v>
      </c>
      <c r="B2560" s="52"/>
      <c r="C2560" s="53" t="s">
        <v>5154</v>
      </c>
      <c r="D2560" s="54" t="s">
        <v>21</v>
      </c>
      <c r="E2560" s="55">
        <v>32.78</v>
      </c>
      <c r="F2560" s="55">
        <v>3.37</v>
      </c>
      <c r="G2560" s="55">
        <v>36.15</v>
      </c>
      <c r="H2560" s="33">
        <v>9</v>
      </c>
    </row>
    <row r="2561" spans="1:8" s="33" customFormat="1" ht="25.5" x14ac:dyDescent="0.2">
      <c r="A2561" s="52" t="s">
        <v>5155</v>
      </c>
      <c r="B2561" s="52"/>
      <c r="C2561" s="53" t="s">
        <v>5156</v>
      </c>
      <c r="D2561" s="54" t="s">
        <v>21</v>
      </c>
      <c r="E2561" s="55">
        <v>90.05</v>
      </c>
      <c r="F2561" s="55">
        <v>3.37</v>
      </c>
      <c r="G2561" s="55">
        <v>93.42</v>
      </c>
      <c r="H2561" s="33">
        <v>9</v>
      </c>
    </row>
    <row r="2562" spans="1:8" s="33" customFormat="1" x14ac:dyDescent="0.2">
      <c r="A2562" s="52" t="s">
        <v>5157</v>
      </c>
      <c r="B2562" s="52"/>
      <c r="C2562" s="53" t="s">
        <v>5158</v>
      </c>
      <c r="D2562" s="54" t="s">
        <v>21</v>
      </c>
      <c r="E2562" s="55">
        <v>30.08</v>
      </c>
      <c r="F2562" s="55">
        <v>3.37</v>
      </c>
      <c r="G2562" s="55">
        <v>33.450000000000003</v>
      </c>
      <c r="H2562" s="33">
        <v>9</v>
      </c>
    </row>
    <row r="2563" spans="1:8" s="33" customFormat="1" x14ac:dyDescent="0.2">
      <c r="A2563" s="52" t="s">
        <v>5159</v>
      </c>
      <c r="B2563" s="52"/>
      <c r="C2563" s="53" t="s">
        <v>5160</v>
      </c>
      <c r="D2563" s="54"/>
      <c r="E2563" s="55"/>
      <c r="F2563" s="55"/>
      <c r="G2563" s="55"/>
      <c r="H2563" s="33">
        <v>5</v>
      </c>
    </row>
    <row r="2564" spans="1:8" s="33" customFormat="1" ht="25.5" x14ac:dyDescent="0.2">
      <c r="A2564" s="52" t="s">
        <v>5161</v>
      </c>
      <c r="B2564" s="52"/>
      <c r="C2564" s="53" t="s">
        <v>5162</v>
      </c>
      <c r="D2564" s="54" t="s">
        <v>21</v>
      </c>
      <c r="E2564" s="55">
        <v>6.62</v>
      </c>
      <c r="F2564" s="55">
        <v>3.3</v>
      </c>
      <c r="G2564" s="55">
        <v>9.92</v>
      </c>
      <c r="H2564" s="33">
        <v>9</v>
      </c>
    </row>
    <row r="2565" spans="1:8" s="33" customFormat="1" ht="25.5" x14ac:dyDescent="0.2">
      <c r="A2565" s="52" t="s">
        <v>5163</v>
      </c>
      <c r="B2565" s="52"/>
      <c r="C2565" s="53" t="s">
        <v>5164</v>
      </c>
      <c r="D2565" s="54" t="s">
        <v>131</v>
      </c>
      <c r="E2565" s="55">
        <v>138.21</v>
      </c>
      <c r="F2565" s="55">
        <v>16.59</v>
      </c>
      <c r="G2565" s="55">
        <v>154.80000000000001</v>
      </c>
      <c r="H2565" s="33">
        <v>9</v>
      </c>
    </row>
    <row r="2566" spans="1:8" s="33" customFormat="1" x14ac:dyDescent="0.2">
      <c r="A2566" s="52" t="s">
        <v>5165</v>
      </c>
      <c r="B2566" s="52"/>
      <c r="C2566" s="53" t="s">
        <v>5166</v>
      </c>
      <c r="D2566" s="54"/>
      <c r="E2566" s="55"/>
      <c r="F2566" s="55"/>
      <c r="G2566" s="55"/>
      <c r="H2566" s="33">
        <v>5</v>
      </c>
    </row>
    <row r="2567" spans="1:8" s="33" customFormat="1" x14ac:dyDescent="0.2">
      <c r="A2567" s="52" t="s">
        <v>5167</v>
      </c>
      <c r="B2567" s="52"/>
      <c r="C2567" s="53" t="s">
        <v>5168</v>
      </c>
      <c r="D2567" s="54" t="s">
        <v>21</v>
      </c>
      <c r="E2567" s="55">
        <v>128.43</v>
      </c>
      <c r="F2567" s="55">
        <v>3.37</v>
      </c>
      <c r="G2567" s="55">
        <v>131.80000000000001</v>
      </c>
      <c r="H2567" s="33">
        <v>9</v>
      </c>
    </row>
    <row r="2568" spans="1:8" s="33" customFormat="1" x14ac:dyDescent="0.2">
      <c r="A2568" s="52" t="s">
        <v>5169</v>
      </c>
      <c r="B2568" s="52"/>
      <c r="C2568" s="53" t="s">
        <v>5170</v>
      </c>
      <c r="D2568" s="54" t="s">
        <v>21</v>
      </c>
      <c r="E2568" s="55">
        <v>115.92</v>
      </c>
      <c r="F2568" s="55">
        <v>3.37</v>
      </c>
      <c r="G2568" s="55">
        <v>119.29</v>
      </c>
      <c r="H2568" s="33">
        <v>9</v>
      </c>
    </row>
    <row r="2569" spans="1:8" s="33" customFormat="1" x14ac:dyDescent="0.2">
      <c r="A2569" s="52" t="s">
        <v>5173</v>
      </c>
      <c r="B2569" s="52"/>
      <c r="C2569" s="53" t="s">
        <v>5174</v>
      </c>
      <c r="D2569" s="54"/>
      <c r="E2569" s="55"/>
      <c r="F2569" s="55"/>
      <c r="G2569" s="55"/>
      <c r="H2569" s="33">
        <v>5</v>
      </c>
    </row>
    <row r="2570" spans="1:8" s="33" customFormat="1" x14ac:dyDescent="0.2">
      <c r="A2570" s="52" t="s">
        <v>5175</v>
      </c>
      <c r="B2570" s="52"/>
      <c r="C2570" s="53" t="s">
        <v>5176</v>
      </c>
      <c r="D2570" s="54" t="s">
        <v>21</v>
      </c>
      <c r="E2570" s="55">
        <v>22.62</v>
      </c>
      <c r="F2570" s="55">
        <v>3.37</v>
      </c>
      <c r="G2570" s="55">
        <v>25.99</v>
      </c>
      <c r="H2570" s="33">
        <v>9</v>
      </c>
    </row>
    <row r="2571" spans="1:8" s="33" customFormat="1" x14ac:dyDescent="0.2">
      <c r="A2571" s="52" t="s">
        <v>5177</v>
      </c>
      <c r="B2571" s="52"/>
      <c r="C2571" s="53" t="s">
        <v>5178</v>
      </c>
      <c r="D2571" s="54" t="s">
        <v>21</v>
      </c>
      <c r="E2571" s="55">
        <v>13.49</v>
      </c>
      <c r="F2571" s="55">
        <v>3.37</v>
      </c>
      <c r="G2571" s="55">
        <v>16.86</v>
      </c>
      <c r="H2571" s="33">
        <v>9</v>
      </c>
    </row>
    <row r="2572" spans="1:8" s="33" customFormat="1" ht="25.5" x14ac:dyDescent="0.2">
      <c r="A2572" s="52" t="s">
        <v>5179</v>
      </c>
      <c r="B2572" s="52"/>
      <c r="C2572" s="53" t="s">
        <v>5180</v>
      </c>
      <c r="D2572" s="54" t="s">
        <v>21</v>
      </c>
      <c r="E2572" s="55">
        <v>14.12</v>
      </c>
      <c r="F2572" s="55">
        <v>3.37</v>
      </c>
      <c r="G2572" s="55">
        <v>17.489999999999998</v>
      </c>
      <c r="H2572" s="33">
        <v>9</v>
      </c>
    </row>
    <row r="2573" spans="1:8" s="33" customFormat="1" x14ac:dyDescent="0.2">
      <c r="A2573" s="52" t="s">
        <v>5181</v>
      </c>
      <c r="B2573" s="52"/>
      <c r="C2573" s="53" t="s">
        <v>5182</v>
      </c>
      <c r="D2573" s="54"/>
      <c r="E2573" s="55"/>
      <c r="F2573" s="55"/>
      <c r="G2573" s="55"/>
      <c r="H2573" s="33">
        <v>5</v>
      </c>
    </row>
    <row r="2574" spans="1:8" s="33" customFormat="1" x14ac:dyDescent="0.2">
      <c r="A2574" s="52" t="s">
        <v>5183</v>
      </c>
      <c r="B2574" s="52"/>
      <c r="C2574" s="53" t="s">
        <v>5184</v>
      </c>
      <c r="D2574" s="54" t="s">
        <v>21</v>
      </c>
      <c r="E2574" s="55">
        <v>20.51</v>
      </c>
      <c r="F2574" s="55">
        <v>3.37</v>
      </c>
      <c r="G2574" s="55">
        <v>23.88</v>
      </c>
      <c r="H2574" s="33">
        <v>9</v>
      </c>
    </row>
    <row r="2575" spans="1:8" s="33" customFormat="1" x14ac:dyDescent="0.2">
      <c r="A2575" s="52" t="s">
        <v>5185</v>
      </c>
      <c r="B2575" s="52"/>
      <c r="C2575" s="53" t="s">
        <v>5186</v>
      </c>
      <c r="D2575" s="54" t="s">
        <v>21</v>
      </c>
      <c r="E2575" s="55">
        <v>12.04</v>
      </c>
      <c r="F2575" s="55">
        <v>3.37</v>
      </c>
      <c r="G2575" s="55">
        <v>15.41</v>
      </c>
      <c r="H2575" s="33">
        <v>9</v>
      </c>
    </row>
    <row r="2576" spans="1:8" s="33" customFormat="1" x14ac:dyDescent="0.2">
      <c r="A2576" s="52" t="s">
        <v>5187</v>
      </c>
      <c r="B2576" s="52"/>
      <c r="C2576" s="53" t="s">
        <v>5188</v>
      </c>
      <c r="D2576" s="54" t="s">
        <v>21</v>
      </c>
      <c r="E2576" s="55">
        <v>11.52</v>
      </c>
      <c r="F2576" s="55">
        <v>3.37</v>
      </c>
      <c r="G2576" s="55">
        <v>14.89</v>
      </c>
      <c r="H2576" s="33">
        <v>9</v>
      </c>
    </row>
    <row r="2577" spans="1:8" s="33" customFormat="1" x14ac:dyDescent="0.2">
      <c r="A2577" s="52" t="s">
        <v>5189</v>
      </c>
      <c r="B2577" s="52"/>
      <c r="C2577" s="53" t="s">
        <v>5190</v>
      </c>
      <c r="D2577" s="54" t="s">
        <v>21</v>
      </c>
      <c r="E2577" s="55">
        <v>15.65</v>
      </c>
      <c r="F2577" s="55">
        <v>3.37</v>
      </c>
      <c r="G2577" s="55">
        <v>19.02</v>
      </c>
      <c r="H2577" s="33">
        <v>9</v>
      </c>
    </row>
    <row r="2578" spans="1:8" s="33" customFormat="1" x14ac:dyDescent="0.2">
      <c r="A2578" s="52" t="s">
        <v>5191</v>
      </c>
      <c r="B2578" s="52"/>
      <c r="C2578" s="53" t="s">
        <v>5192</v>
      </c>
      <c r="D2578" s="54" t="s">
        <v>21</v>
      </c>
      <c r="E2578" s="55">
        <v>9.52</v>
      </c>
      <c r="F2578" s="55">
        <v>3.37</v>
      </c>
      <c r="G2578" s="55">
        <v>12.89</v>
      </c>
      <c r="H2578" s="33">
        <v>9</v>
      </c>
    </row>
    <row r="2579" spans="1:8" s="33" customFormat="1" ht="25.5" x14ac:dyDescent="0.2">
      <c r="A2579" s="52" t="s">
        <v>5193</v>
      </c>
      <c r="B2579" s="52"/>
      <c r="C2579" s="53" t="s">
        <v>5194</v>
      </c>
      <c r="D2579" s="54" t="s">
        <v>21</v>
      </c>
      <c r="E2579" s="55">
        <v>17.489999999999998</v>
      </c>
      <c r="F2579" s="55">
        <v>3.37</v>
      </c>
      <c r="G2579" s="55">
        <v>20.86</v>
      </c>
      <c r="H2579" s="33">
        <v>9</v>
      </c>
    </row>
    <row r="2580" spans="1:8" s="33" customFormat="1" ht="25.5" x14ac:dyDescent="0.2">
      <c r="A2580" s="52" t="s">
        <v>5195</v>
      </c>
      <c r="B2580" s="52"/>
      <c r="C2580" s="53" t="s">
        <v>5196</v>
      </c>
      <c r="D2580" s="54" t="s">
        <v>21</v>
      </c>
      <c r="E2580" s="55">
        <v>14.19</v>
      </c>
      <c r="F2580" s="55">
        <v>3.37</v>
      </c>
      <c r="G2580" s="55">
        <v>17.559999999999999</v>
      </c>
      <c r="H2580" s="33">
        <v>9</v>
      </c>
    </row>
    <row r="2581" spans="1:8" s="33" customFormat="1" ht="25.5" x14ac:dyDescent="0.2">
      <c r="A2581" s="52" t="s">
        <v>5197</v>
      </c>
      <c r="B2581" s="52"/>
      <c r="C2581" s="53" t="s">
        <v>5198</v>
      </c>
      <c r="D2581" s="54" t="s">
        <v>21</v>
      </c>
      <c r="E2581" s="55">
        <v>12.25</v>
      </c>
      <c r="F2581" s="55">
        <v>3.37</v>
      </c>
      <c r="G2581" s="55">
        <v>15.62</v>
      </c>
      <c r="H2581" s="33">
        <v>9</v>
      </c>
    </row>
    <row r="2582" spans="1:8" s="33" customFormat="1" ht="25.5" x14ac:dyDescent="0.2">
      <c r="A2582" s="52" t="s">
        <v>5199</v>
      </c>
      <c r="B2582" s="52"/>
      <c r="C2582" s="53" t="s">
        <v>5200</v>
      </c>
      <c r="D2582" s="54" t="s">
        <v>21</v>
      </c>
      <c r="E2582" s="55">
        <v>19.04</v>
      </c>
      <c r="F2582" s="55">
        <v>3.37</v>
      </c>
      <c r="G2582" s="55">
        <v>22.41</v>
      </c>
      <c r="H2582" s="33">
        <v>9</v>
      </c>
    </row>
    <row r="2583" spans="1:8" s="33" customFormat="1" ht="25.5" x14ac:dyDescent="0.2">
      <c r="A2583" s="52" t="s">
        <v>5201</v>
      </c>
      <c r="B2583" s="52"/>
      <c r="C2583" s="53" t="s">
        <v>5202</v>
      </c>
      <c r="D2583" s="54" t="s">
        <v>21</v>
      </c>
      <c r="E2583" s="55">
        <v>14.08</v>
      </c>
      <c r="F2583" s="55">
        <v>3.37</v>
      </c>
      <c r="G2583" s="55">
        <v>17.45</v>
      </c>
      <c r="H2583" s="33">
        <v>9</v>
      </c>
    </row>
    <row r="2584" spans="1:8" s="33" customFormat="1" x14ac:dyDescent="0.2">
      <c r="A2584" s="52" t="s">
        <v>5203</v>
      </c>
      <c r="B2584" s="52"/>
      <c r="C2584" s="53" t="s">
        <v>5204</v>
      </c>
      <c r="D2584" s="54" t="s">
        <v>21</v>
      </c>
      <c r="E2584" s="55">
        <v>11.32</v>
      </c>
      <c r="F2584" s="55">
        <v>3.37</v>
      </c>
      <c r="G2584" s="55">
        <v>14.69</v>
      </c>
      <c r="H2584" s="33">
        <v>9</v>
      </c>
    </row>
    <row r="2585" spans="1:8" s="33" customFormat="1" x14ac:dyDescent="0.2">
      <c r="A2585" s="52" t="s">
        <v>5205</v>
      </c>
      <c r="B2585" s="52"/>
      <c r="C2585" s="53" t="s">
        <v>5206</v>
      </c>
      <c r="D2585" s="54" t="s">
        <v>21</v>
      </c>
      <c r="E2585" s="55">
        <v>18.510000000000002</v>
      </c>
      <c r="F2585" s="55">
        <v>3.37</v>
      </c>
      <c r="G2585" s="55">
        <v>21.88</v>
      </c>
      <c r="H2585" s="33">
        <v>9</v>
      </c>
    </row>
    <row r="2586" spans="1:8" s="33" customFormat="1" x14ac:dyDescent="0.2">
      <c r="A2586" s="52" t="s">
        <v>5207</v>
      </c>
      <c r="B2586" s="52"/>
      <c r="C2586" s="53" t="s">
        <v>5208</v>
      </c>
      <c r="D2586" s="54" t="s">
        <v>21</v>
      </c>
      <c r="E2586" s="55">
        <v>18.62</v>
      </c>
      <c r="F2586" s="55">
        <v>3.37</v>
      </c>
      <c r="G2586" s="55">
        <v>21.99</v>
      </c>
      <c r="H2586" s="33">
        <v>9</v>
      </c>
    </row>
    <row r="2587" spans="1:8" s="33" customFormat="1" x14ac:dyDescent="0.2">
      <c r="A2587" s="52" t="s">
        <v>5209</v>
      </c>
      <c r="B2587" s="52"/>
      <c r="C2587" s="53" t="s">
        <v>5210</v>
      </c>
      <c r="D2587" s="54" t="s">
        <v>21</v>
      </c>
      <c r="E2587" s="55">
        <v>36.53</v>
      </c>
      <c r="F2587" s="55">
        <v>3.37</v>
      </c>
      <c r="G2587" s="55">
        <v>39.9</v>
      </c>
      <c r="H2587" s="33">
        <v>9</v>
      </c>
    </row>
    <row r="2588" spans="1:8" s="33" customFormat="1" x14ac:dyDescent="0.2">
      <c r="A2588" s="52" t="s">
        <v>5211</v>
      </c>
      <c r="B2588" s="52"/>
      <c r="C2588" s="53" t="s">
        <v>5212</v>
      </c>
      <c r="D2588" s="54" t="s">
        <v>21</v>
      </c>
      <c r="E2588" s="55">
        <v>17.77</v>
      </c>
      <c r="F2588" s="55">
        <v>3.37</v>
      </c>
      <c r="G2588" s="55">
        <v>21.14</v>
      </c>
      <c r="H2588" s="33">
        <v>9</v>
      </c>
    </row>
    <row r="2589" spans="1:8" s="33" customFormat="1" ht="25.5" x14ac:dyDescent="0.2">
      <c r="A2589" s="52" t="s">
        <v>5213</v>
      </c>
      <c r="B2589" s="52"/>
      <c r="C2589" s="53" t="s">
        <v>5214</v>
      </c>
      <c r="D2589" s="54"/>
      <c r="E2589" s="55"/>
      <c r="F2589" s="55"/>
      <c r="G2589" s="55"/>
      <c r="H2589" s="33">
        <v>5</v>
      </c>
    </row>
    <row r="2590" spans="1:8" s="33" customFormat="1" ht="25.5" x14ac:dyDescent="0.2">
      <c r="A2590" s="52" t="s">
        <v>5215</v>
      </c>
      <c r="B2590" s="52"/>
      <c r="C2590" s="53" t="s">
        <v>5216</v>
      </c>
      <c r="D2590" s="54" t="s">
        <v>21</v>
      </c>
      <c r="E2590" s="55">
        <v>27.92</v>
      </c>
      <c r="F2590" s="55">
        <v>8.2899999999999991</v>
      </c>
      <c r="G2590" s="55">
        <v>36.21</v>
      </c>
      <c r="H2590" s="33">
        <v>9</v>
      </c>
    </row>
    <row r="2591" spans="1:8" s="33" customFormat="1" ht="25.5" x14ac:dyDescent="0.2">
      <c r="A2591" s="52" t="s">
        <v>5217</v>
      </c>
      <c r="B2591" s="52"/>
      <c r="C2591" s="53" t="s">
        <v>5218</v>
      </c>
      <c r="D2591" s="54" t="s">
        <v>21</v>
      </c>
      <c r="E2591" s="55">
        <v>102.13</v>
      </c>
      <c r="F2591" s="55">
        <v>8.2899999999999991</v>
      </c>
      <c r="G2591" s="55">
        <v>110.42</v>
      </c>
      <c r="H2591" s="33">
        <v>9</v>
      </c>
    </row>
    <row r="2592" spans="1:8" s="33" customFormat="1" ht="25.5" x14ac:dyDescent="0.2">
      <c r="A2592" s="52" t="s">
        <v>5219</v>
      </c>
      <c r="B2592" s="52"/>
      <c r="C2592" s="53" t="s">
        <v>5220</v>
      </c>
      <c r="D2592" s="54" t="s">
        <v>21</v>
      </c>
      <c r="E2592" s="55">
        <v>146.99</v>
      </c>
      <c r="F2592" s="55">
        <v>8.2899999999999991</v>
      </c>
      <c r="G2592" s="55">
        <v>155.28</v>
      </c>
      <c r="H2592" s="33">
        <v>9</v>
      </c>
    </row>
    <row r="2593" spans="1:8" s="33" customFormat="1" ht="25.5" x14ac:dyDescent="0.2">
      <c r="A2593" s="52" t="s">
        <v>5221</v>
      </c>
      <c r="B2593" s="52"/>
      <c r="C2593" s="53" t="s">
        <v>5222</v>
      </c>
      <c r="D2593" s="54" t="s">
        <v>21</v>
      </c>
      <c r="E2593" s="55">
        <v>174.54</v>
      </c>
      <c r="F2593" s="55">
        <v>8.2899999999999991</v>
      </c>
      <c r="G2593" s="55">
        <v>182.83</v>
      </c>
      <c r="H2593" s="33">
        <v>9</v>
      </c>
    </row>
    <row r="2594" spans="1:8" s="33" customFormat="1" ht="25.5" x14ac:dyDescent="0.2">
      <c r="A2594" s="52" t="s">
        <v>5223</v>
      </c>
      <c r="B2594" s="52"/>
      <c r="C2594" s="53" t="s">
        <v>5224</v>
      </c>
      <c r="D2594" s="54" t="s">
        <v>21</v>
      </c>
      <c r="E2594" s="55">
        <v>523.89</v>
      </c>
      <c r="F2594" s="55">
        <v>8.2899999999999991</v>
      </c>
      <c r="G2594" s="55">
        <v>532.17999999999995</v>
      </c>
      <c r="H2594" s="33">
        <v>9</v>
      </c>
    </row>
    <row r="2595" spans="1:8" s="33" customFormat="1" ht="25.5" x14ac:dyDescent="0.2">
      <c r="A2595" s="52" t="s">
        <v>5225</v>
      </c>
      <c r="B2595" s="52"/>
      <c r="C2595" s="53" t="s">
        <v>5226</v>
      </c>
      <c r="D2595" s="54" t="s">
        <v>21</v>
      </c>
      <c r="E2595" s="55">
        <v>79.739999999999995</v>
      </c>
      <c r="F2595" s="55">
        <v>8.2899999999999991</v>
      </c>
      <c r="G2595" s="55">
        <v>88.03</v>
      </c>
      <c r="H2595" s="33">
        <v>9</v>
      </c>
    </row>
    <row r="2596" spans="1:8" s="33" customFormat="1" ht="25.5" x14ac:dyDescent="0.2">
      <c r="A2596" s="52" t="s">
        <v>5227</v>
      </c>
      <c r="B2596" s="52"/>
      <c r="C2596" s="53" t="s">
        <v>5228</v>
      </c>
      <c r="D2596" s="54" t="s">
        <v>21</v>
      </c>
      <c r="E2596" s="55">
        <v>112.15</v>
      </c>
      <c r="F2596" s="55">
        <v>8.2899999999999991</v>
      </c>
      <c r="G2596" s="55">
        <v>120.44</v>
      </c>
      <c r="H2596" s="33">
        <v>9</v>
      </c>
    </row>
    <row r="2597" spans="1:8" s="33" customFormat="1" ht="25.5" x14ac:dyDescent="0.2">
      <c r="A2597" s="52" t="s">
        <v>5229</v>
      </c>
      <c r="B2597" s="52"/>
      <c r="C2597" s="53" t="s">
        <v>5230</v>
      </c>
      <c r="D2597" s="54" t="s">
        <v>21</v>
      </c>
      <c r="E2597" s="55">
        <v>123.41</v>
      </c>
      <c r="F2597" s="55">
        <v>8.2899999999999991</v>
      </c>
      <c r="G2597" s="55">
        <v>131.69999999999999</v>
      </c>
      <c r="H2597" s="33">
        <v>9</v>
      </c>
    </row>
    <row r="2598" spans="1:8" s="33" customFormat="1" ht="25.5" x14ac:dyDescent="0.2">
      <c r="A2598" s="52" t="s">
        <v>5231</v>
      </c>
      <c r="B2598" s="52"/>
      <c r="C2598" s="53" t="s">
        <v>5232</v>
      </c>
      <c r="D2598" s="54" t="s">
        <v>21</v>
      </c>
      <c r="E2598" s="55">
        <v>153.87</v>
      </c>
      <c r="F2598" s="55">
        <v>8.2899999999999991</v>
      </c>
      <c r="G2598" s="55">
        <v>162.16</v>
      </c>
      <c r="H2598" s="33">
        <v>9</v>
      </c>
    </row>
    <row r="2599" spans="1:8" s="33" customFormat="1" x14ac:dyDescent="0.2">
      <c r="A2599" s="52" t="s">
        <v>5233</v>
      </c>
      <c r="B2599" s="52"/>
      <c r="C2599" s="53" t="s">
        <v>5234</v>
      </c>
      <c r="D2599" s="54"/>
      <c r="E2599" s="55"/>
      <c r="F2599" s="55"/>
      <c r="G2599" s="55"/>
      <c r="H2599" s="33">
        <v>5</v>
      </c>
    </row>
    <row r="2600" spans="1:8" s="33" customFormat="1" ht="38.25" x14ac:dyDescent="0.2">
      <c r="A2600" s="52" t="s">
        <v>5235</v>
      </c>
      <c r="B2600" s="52"/>
      <c r="C2600" s="53" t="s">
        <v>5236</v>
      </c>
      <c r="D2600" s="54" t="s">
        <v>21</v>
      </c>
      <c r="E2600" s="55">
        <v>42.89</v>
      </c>
      <c r="F2600" s="55">
        <v>16.59</v>
      </c>
      <c r="G2600" s="55">
        <v>59.48</v>
      </c>
      <c r="H2600" s="33">
        <v>9</v>
      </c>
    </row>
    <row r="2601" spans="1:8" s="33" customFormat="1" ht="38.25" x14ac:dyDescent="0.2">
      <c r="A2601" s="52" t="s">
        <v>5237</v>
      </c>
      <c r="B2601" s="52"/>
      <c r="C2601" s="53" t="s">
        <v>5238</v>
      </c>
      <c r="D2601" s="54" t="s">
        <v>21</v>
      </c>
      <c r="E2601" s="55">
        <v>90.97</v>
      </c>
      <c r="F2601" s="55">
        <v>8.2899999999999991</v>
      </c>
      <c r="G2601" s="55">
        <v>99.26</v>
      </c>
      <c r="H2601" s="33">
        <v>9</v>
      </c>
    </row>
    <row r="2602" spans="1:8" s="33" customFormat="1" ht="38.25" x14ac:dyDescent="0.2">
      <c r="A2602" s="52" t="s">
        <v>5239</v>
      </c>
      <c r="B2602" s="52"/>
      <c r="C2602" s="53" t="s">
        <v>5240</v>
      </c>
      <c r="D2602" s="54" t="s">
        <v>21</v>
      </c>
      <c r="E2602" s="55">
        <v>45.27</v>
      </c>
      <c r="F2602" s="55">
        <v>16.59</v>
      </c>
      <c r="G2602" s="55">
        <v>61.86</v>
      </c>
      <c r="H2602" s="33">
        <v>9</v>
      </c>
    </row>
    <row r="2603" spans="1:8" s="33" customFormat="1" ht="38.25" x14ac:dyDescent="0.2">
      <c r="A2603" s="52" t="s">
        <v>5241</v>
      </c>
      <c r="B2603" s="52"/>
      <c r="C2603" s="53" t="s">
        <v>5242</v>
      </c>
      <c r="D2603" s="54" t="s">
        <v>21</v>
      </c>
      <c r="E2603" s="55">
        <v>97.13</v>
      </c>
      <c r="F2603" s="55">
        <v>16.59</v>
      </c>
      <c r="G2603" s="55">
        <v>113.72</v>
      </c>
      <c r="H2603" s="33">
        <v>9</v>
      </c>
    </row>
    <row r="2604" spans="1:8" s="33" customFormat="1" ht="38.25" x14ac:dyDescent="0.2">
      <c r="A2604" s="52" t="s">
        <v>5243</v>
      </c>
      <c r="B2604" s="52"/>
      <c r="C2604" s="53" t="s">
        <v>5244</v>
      </c>
      <c r="D2604" s="54" t="s">
        <v>21</v>
      </c>
      <c r="E2604" s="55">
        <v>32.18</v>
      </c>
      <c r="F2604" s="55">
        <v>8.2899999999999991</v>
      </c>
      <c r="G2604" s="55">
        <v>40.47</v>
      </c>
      <c r="H2604" s="33">
        <v>9</v>
      </c>
    </row>
    <row r="2605" spans="1:8" s="33" customFormat="1" ht="38.25" x14ac:dyDescent="0.2">
      <c r="A2605" s="52" t="s">
        <v>5245</v>
      </c>
      <c r="B2605" s="52"/>
      <c r="C2605" s="53" t="s">
        <v>5246</v>
      </c>
      <c r="D2605" s="54" t="s">
        <v>21</v>
      </c>
      <c r="E2605" s="55">
        <v>52.67</v>
      </c>
      <c r="F2605" s="55">
        <v>16.59</v>
      </c>
      <c r="G2605" s="55">
        <v>69.260000000000005</v>
      </c>
      <c r="H2605" s="33">
        <v>9</v>
      </c>
    </row>
    <row r="2606" spans="1:8" s="33" customFormat="1" x14ac:dyDescent="0.2">
      <c r="A2606" s="52" t="s">
        <v>5247</v>
      </c>
      <c r="B2606" s="52"/>
      <c r="C2606" s="53" t="s">
        <v>5248</v>
      </c>
      <c r="D2606" s="54"/>
      <c r="E2606" s="55"/>
      <c r="F2606" s="55"/>
      <c r="G2606" s="55"/>
      <c r="H2606" s="33">
        <v>5</v>
      </c>
    </row>
    <row r="2607" spans="1:8" s="33" customFormat="1" ht="25.5" x14ac:dyDescent="0.2">
      <c r="A2607" s="52" t="s">
        <v>5249</v>
      </c>
      <c r="B2607" s="52"/>
      <c r="C2607" s="53" t="s">
        <v>5250</v>
      </c>
      <c r="D2607" s="54" t="s">
        <v>21</v>
      </c>
      <c r="E2607" s="55">
        <v>72.63</v>
      </c>
      <c r="F2607" s="55">
        <v>58.34</v>
      </c>
      <c r="G2607" s="55">
        <v>130.97</v>
      </c>
      <c r="H2607" s="33">
        <v>9</v>
      </c>
    </row>
    <row r="2608" spans="1:8" s="33" customFormat="1" ht="25.5" x14ac:dyDescent="0.2">
      <c r="A2608" s="52" t="s">
        <v>5251</v>
      </c>
      <c r="B2608" s="52"/>
      <c r="C2608" s="53" t="s">
        <v>5252</v>
      </c>
      <c r="D2608" s="54" t="s">
        <v>21</v>
      </c>
      <c r="E2608" s="55">
        <v>838.2</v>
      </c>
      <c r="F2608" s="55">
        <v>58.34</v>
      </c>
      <c r="G2608" s="55">
        <v>896.54</v>
      </c>
      <c r="H2608" s="33">
        <v>9</v>
      </c>
    </row>
    <row r="2609" spans="1:8" s="33" customFormat="1" ht="25.5" x14ac:dyDescent="0.2">
      <c r="A2609" s="52" t="s">
        <v>5253</v>
      </c>
      <c r="B2609" s="52"/>
      <c r="C2609" s="53" t="s">
        <v>5254</v>
      </c>
      <c r="D2609" s="54" t="s">
        <v>21</v>
      </c>
      <c r="E2609" s="55">
        <v>462.24</v>
      </c>
      <c r="F2609" s="55">
        <v>58.34</v>
      </c>
      <c r="G2609" s="55">
        <v>520.58000000000004</v>
      </c>
      <c r="H2609" s="33">
        <v>9</v>
      </c>
    </row>
    <row r="2610" spans="1:8" s="33" customFormat="1" ht="25.5" x14ac:dyDescent="0.2">
      <c r="A2610" s="52" t="s">
        <v>5255</v>
      </c>
      <c r="B2610" s="52"/>
      <c r="C2610" s="53" t="s">
        <v>5256</v>
      </c>
      <c r="D2610" s="54" t="s">
        <v>21</v>
      </c>
      <c r="E2610" s="55">
        <v>2087.44</v>
      </c>
      <c r="F2610" s="55">
        <v>253.28</v>
      </c>
      <c r="G2610" s="55">
        <v>2340.7199999999998</v>
      </c>
      <c r="H2610" s="33">
        <v>9</v>
      </c>
    </row>
    <row r="2611" spans="1:8" s="33" customFormat="1" ht="25.5" x14ac:dyDescent="0.2">
      <c r="A2611" s="52" t="s">
        <v>5257</v>
      </c>
      <c r="B2611" s="52"/>
      <c r="C2611" s="53" t="s">
        <v>5258</v>
      </c>
      <c r="D2611" s="54" t="s">
        <v>21</v>
      </c>
      <c r="E2611" s="55">
        <v>2641.48</v>
      </c>
      <c r="F2611" s="55">
        <v>93.71</v>
      </c>
      <c r="G2611" s="55">
        <v>2735.19</v>
      </c>
      <c r="H2611" s="33">
        <v>9</v>
      </c>
    </row>
    <row r="2612" spans="1:8" s="33" customFormat="1" ht="25.5" x14ac:dyDescent="0.2">
      <c r="A2612" s="52" t="s">
        <v>5259</v>
      </c>
      <c r="B2612" s="52"/>
      <c r="C2612" s="53" t="s">
        <v>5260</v>
      </c>
      <c r="D2612" s="54" t="s">
        <v>21</v>
      </c>
      <c r="E2612" s="55">
        <v>2177.11</v>
      </c>
      <c r="F2612" s="55">
        <v>93.71</v>
      </c>
      <c r="G2612" s="55">
        <v>2270.8200000000002</v>
      </c>
      <c r="H2612" s="33">
        <v>9</v>
      </c>
    </row>
    <row r="2613" spans="1:8" s="33" customFormat="1" ht="25.5" x14ac:dyDescent="0.2">
      <c r="A2613" s="52" t="s">
        <v>5261</v>
      </c>
      <c r="B2613" s="52"/>
      <c r="C2613" s="53" t="s">
        <v>5262</v>
      </c>
      <c r="D2613" s="54" t="s">
        <v>21</v>
      </c>
      <c r="E2613" s="55">
        <v>676.69</v>
      </c>
      <c r="F2613" s="55">
        <v>60.42</v>
      </c>
      <c r="G2613" s="55">
        <v>737.11</v>
      </c>
      <c r="H2613" s="33">
        <v>9</v>
      </c>
    </row>
    <row r="2614" spans="1:8" s="33" customFormat="1" ht="25.5" x14ac:dyDescent="0.2">
      <c r="A2614" s="52" t="s">
        <v>5263</v>
      </c>
      <c r="B2614" s="52"/>
      <c r="C2614" s="53" t="s">
        <v>5264</v>
      </c>
      <c r="D2614" s="54" t="s">
        <v>21</v>
      </c>
      <c r="E2614" s="55">
        <v>760.7</v>
      </c>
      <c r="F2614" s="55">
        <v>60.42</v>
      </c>
      <c r="G2614" s="55">
        <v>821.12</v>
      </c>
      <c r="H2614" s="33">
        <v>9</v>
      </c>
    </row>
    <row r="2615" spans="1:8" s="33" customFormat="1" ht="25.5" x14ac:dyDescent="0.2">
      <c r="A2615" s="52" t="s">
        <v>5265</v>
      </c>
      <c r="B2615" s="52"/>
      <c r="C2615" s="53" t="s">
        <v>5266</v>
      </c>
      <c r="D2615" s="54" t="s">
        <v>21</v>
      </c>
      <c r="E2615" s="55">
        <v>1608.79</v>
      </c>
      <c r="F2615" s="55">
        <v>93.71</v>
      </c>
      <c r="G2615" s="55">
        <v>1702.5</v>
      </c>
      <c r="H2615" s="33">
        <v>9</v>
      </c>
    </row>
    <row r="2616" spans="1:8" s="33" customFormat="1" ht="25.5" x14ac:dyDescent="0.2">
      <c r="A2616" s="52" t="s">
        <v>5267</v>
      </c>
      <c r="B2616" s="52"/>
      <c r="C2616" s="53" t="s">
        <v>5268</v>
      </c>
      <c r="D2616" s="54" t="s">
        <v>21</v>
      </c>
      <c r="E2616" s="55">
        <v>1664.04</v>
      </c>
      <c r="F2616" s="55">
        <v>420.08</v>
      </c>
      <c r="G2616" s="55">
        <v>2084.12</v>
      </c>
      <c r="H2616" s="33">
        <v>9</v>
      </c>
    </row>
    <row r="2617" spans="1:8" s="33" customFormat="1" ht="25.5" x14ac:dyDescent="0.2">
      <c r="A2617" s="52" t="s">
        <v>5269</v>
      </c>
      <c r="B2617" s="52"/>
      <c r="C2617" s="53" t="s">
        <v>5270</v>
      </c>
      <c r="D2617" s="54" t="s">
        <v>21</v>
      </c>
      <c r="E2617" s="55">
        <v>1077.83</v>
      </c>
      <c r="F2617" s="55">
        <v>93.71</v>
      </c>
      <c r="G2617" s="55">
        <v>1171.54</v>
      </c>
      <c r="H2617" s="33">
        <v>9</v>
      </c>
    </row>
    <row r="2618" spans="1:8" s="33" customFormat="1" x14ac:dyDescent="0.2">
      <c r="A2618" s="52" t="s">
        <v>5271</v>
      </c>
      <c r="B2618" s="52"/>
      <c r="C2618" s="53" t="s">
        <v>5272</v>
      </c>
      <c r="D2618" s="54"/>
      <c r="E2618" s="55"/>
      <c r="F2618" s="55"/>
      <c r="G2618" s="55"/>
      <c r="H2618" s="33">
        <v>5</v>
      </c>
    </row>
    <row r="2619" spans="1:8" s="33" customFormat="1" x14ac:dyDescent="0.2">
      <c r="A2619" s="52" t="s">
        <v>5273</v>
      </c>
      <c r="B2619" s="52"/>
      <c r="C2619" s="53" t="s">
        <v>5274</v>
      </c>
      <c r="D2619" s="54" t="s">
        <v>21</v>
      </c>
      <c r="E2619" s="55">
        <v>711.86</v>
      </c>
      <c r="F2619" s="55">
        <v>29.17</v>
      </c>
      <c r="G2619" s="55">
        <v>741.03</v>
      </c>
      <c r="H2619" s="33">
        <v>9</v>
      </c>
    </row>
    <row r="2620" spans="1:8" s="33" customFormat="1" ht="25.5" x14ac:dyDescent="0.2">
      <c r="A2620" s="52" t="s">
        <v>5275</v>
      </c>
      <c r="B2620" s="52"/>
      <c r="C2620" s="53" t="s">
        <v>5276</v>
      </c>
      <c r="D2620" s="54" t="s">
        <v>21</v>
      </c>
      <c r="E2620" s="55">
        <v>114.31</v>
      </c>
      <c r="F2620" s="55">
        <v>12.44</v>
      </c>
      <c r="G2620" s="55">
        <v>126.75</v>
      </c>
      <c r="H2620" s="33">
        <v>9</v>
      </c>
    </row>
    <row r="2621" spans="1:8" s="33" customFormat="1" ht="25.5" x14ac:dyDescent="0.2">
      <c r="A2621" s="52" t="s">
        <v>5277</v>
      </c>
      <c r="B2621" s="52"/>
      <c r="C2621" s="53" t="s">
        <v>5278</v>
      </c>
      <c r="D2621" s="54" t="s">
        <v>21</v>
      </c>
      <c r="E2621" s="55">
        <v>52.5</v>
      </c>
      <c r="F2621" s="55">
        <v>12.44</v>
      </c>
      <c r="G2621" s="55">
        <v>64.94</v>
      </c>
      <c r="H2621" s="33">
        <v>9</v>
      </c>
    </row>
    <row r="2622" spans="1:8" s="33" customFormat="1" ht="25.5" x14ac:dyDescent="0.2">
      <c r="A2622" s="52" t="s">
        <v>5279</v>
      </c>
      <c r="B2622" s="52"/>
      <c r="C2622" s="53" t="s">
        <v>5280</v>
      </c>
      <c r="D2622" s="54" t="s">
        <v>21</v>
      </c>
      <c r="E2622" s="55">
        <v>505.89</v>
      </c>
      <c r="F2622" s="55">
        <v>29.17</v>
      </c>
      <c r="G2622" s="55">
        <v>535.05999999999995</v>
      </c>
      <c r="H2622" s="33">
        <v>9</v>
      </c>
    </row>
    <row r="2623" spans="1:8" s="33" customFormat="1" ht="25.5" x14ac:dyDescent="0.2">
      <c r="A2623" s="52" t="s">
        <v>5281</v>
      </c>
      <c r="B2623" s="52"/>
      <c r="C2623" s="53" t="s">
        <v>5282</v>
      </c>
      <c r="D2623" s="54" t="s">
        <v>21</v>
      </c>
      <c r="E2623" s="55">
        <v>467.72</v>
      </c>
      <c r="F2623" s="55">
        <v>29.17</v>
      </c>
      <c r="G2623" s="55">
        <v>496.89</v>
      </c>
      <c r="H2623" s="33">
        <v>9</v>
      </c>
    </row>
    <row r="2624" spans="1:8" s="33" customFormat="1" ht="25.5" x14ac:dyDescent="0.2">
      <c r="A2624" s="52" t="s">
        <v>5283</v>
      </c>
      <c r="B2624" s="52"/>
      <c r="C2624" s="53" t="s">
        <v>5284</v>
      </c>
      <c r="D2624" s="54" t="s">
        <v>21</v>
      </c>
      <c r="E2624" s="55">
        <v>128.22</v>
      </c>
      <c r="F2624" s="55">
        <v>20.74</v>
      </c>
      <c r="G2624" s="55">
        <v>148.96</v>
      </c>
      <c r="H2624" s="33">
        <v>9</v>
      </c>
    </row>
    <row r="2625" spans="1:8" s="33" customFormat="1" ht="25.5" x14ac:dyDescent="0.2">
      <c r="A2625" s="52" t="s">
        <v>8282</v>
      </c>
      <c r="B2625" s="52"/>
      <c r="C2625" s="53" t="s">
        <v>8283</v>
      </c>
      <c r="D2625" s="54" t="s">
        <v>21</v>
      </c>
      <c r="E2625" s="55">
        <v>269.89999999999998</v>
      </c>
      <c r="F2625" s="55">
        <v>29.17</v>
      </c>
      <c r="G2625" s="55">
        <v>299.07</v>
      </c>
      <c r="H2625" s="33">
        <v>9</v>
      </c>
    </row>
    <row r="2626" spans="1:8" s="33" customFormat="1" x14ac:dyDescent="0.2">
      <c r="A2626" s="52" t="s">
        <v>5285</v>
      </c>
      <c r="B2626" s="52"/>
      <c r="C2626" s="53" t="s">
        <v>5286</v>
      </c>
      <c r="D2626" s="54" t="s">
        <v>21</v>
      </c>
      <c r="E2626" s="55">
        <v>90.15</v>
      </c>
      <c r="F2626" s="55">
        <v>12.44</v>
      </c>
      <c r="G2626" s="55">
        <v>102.59</v>
      </c>
      <c r="H2626" s="33">
        <v>9</v>
      </c>
    </row>
    <row r="2627" spans="1:8" s="33" customFormat="1" x14ac:dyDescent="0.2">
      <c r="A2627" s="52" t="s">
        <v>5287</v>
      </c>
      <c r="B2627" s="52"/>
      <c r="C2627" s="53" t="s">
        <v>5288</v>
      </c>
      <c r="D2627" s="54" t="s">
        <v>21</v>
      </c>
      <c r="E2627" s="55">
        <v>121.7</v>
      </c>
      <c r="F2627" s="55">
        <v>12.44</v>
      </c>
      <c r="G2627" s="55">
        <v>134.13999999999999</v>
      </c>
      <c r="H2627" s="33">
        <v>9</v>
      </c>
    </row>
    <row r="2628" spans="1:8" s="33" customFormat="1" ht="25.5" x14ac:dyDescent="0.2">
      <c r="A2628" s="52" t="s">
        <v>5289</v>
      </c>
      <c r="B2628" s="52"/>
      <c r="C2628" s="53" t="s">
        <v>5290</v>
      </c>
      <c r="D2628" s="54" t="s">
        <v>21</v>
      </c>
      <c r="E2628" s="55">
        <v>7765.36</v>
      </c>
      <c r="F2628" s="55">
        <v>29.17</v>
      </c>
      <c r="G2628" s="55">
        <v>7794.53</v>
      </c>
      <c r="H2628" s="33">
        <v>9</v>
      </c>
    </row>
    <row r="2629" spans="1:8" s="33" customFormat="1" ht="38.25" x14ac:dyDescent="0.2">
      <c r="A2629" s="52" t="s">
        <v>5291</v>
      </c>
      <c r="B2629" s="52"/>
      <c r="C2629" s="53" t="s">
        <v>5292</v>
      </c>
      <c r="D2629" s="54" t="s">
        <v>21</v>
      </c>
      <c r="E2629" s="55">
        <v>1323.68</v>
      </c>
      <c r="F2629" s="55">
        <v>29.17</v>
      </c>
      <c r="G2629" s="55">
        <v>1352.85</v>
      </c>
      <c r="H2629" s="33">
        <v>9</v>
      </c>
    </row>
    <row r="2630" spans="1:8" s="33" customFormat="1" ht="25.5" x14ac:dyDescent="0.2">
      <c r="A2630" s="52" t="s">
        <v>5293</v>
      </c>
      <c r="B2630" s="52"/>
      <c r="C2630" s="53" t="s">
        <v>5294</v>
      </c>
      <c r="D2630" s="54" t="s">
        <v>21</v>
      </c>
      <c r="E2630" s="55">
        <v>887.75</v>
      </c>
      <c r="F2630" s="55">
        <v>29.17</v>
      </c>
      <c r="G2630" s="55">
        <v>916.92</v>
      </c>
      <c r="H2630" s="33">
        <v>9</v>
      </c>
    </row>
    <row r="2631" spans="1:8" s="33" customFormat="1" ht="25.5" x14ac:dyDescent="0.2">
      <c r="A2631" s="52" t="s">
        <v>5295</v>
      </c>
      <c r="B2631" s="52"/>
      <c r="C2631" s="53" t="s">
        <v>5296</v>
      </c>
      <c r="D2631" s="54" t="s">
        <v>21</v>
      </c>
      <c r="E2631" s="55">
        <v>1470.78</v>
      </c>
      <c r="F2631" s="55">
        <v>29.17</v>
      </c>
      <c r="G2631" s="55">
        <v>1499.95</v>
      </c>
      <c r="H2631" s="33">
        <v>9</v>
      </c>
    </row>
    <row r="2632" spans="1:8" s="33" customFormat="1" ht="38.25" x14ac:dyDescent="0.2">
      <c r="A2632" s="52" t="s">
        <v>5297</v>
      </c>
      <c r="B2632" s="52"/>
      <c r="C2632" s="53" t="s">
        <v>5298</v>
      </c>
      <c r="D2632" s="54" t="s">
        <v>21</v>
      </c>
      <c r="E2632" s="55">
        <v>922.48</v>
      </c>
      <c r="F2632" s="55">
        <v>29.17</v>
      </c>
      <c r="G2632" s="55">
        <v>951.65</v>
      </c>
      <c r="H2632" s="33">
        <v>9</v>
      </c>
    </row>
    <row r="2633" spans="1:8" s="33" customFormat="1" ht="25.5" x14ac:dyDescent="0.2">
      <c r="A2633" s="52" t="s">
        <v>5299</v>
      </c>
      <c r="B2633" s="52"/>
      <c r="C2633" s="53" t="s">
        <v>5300</v>
      </c>
      <c r="D2633" s="54" t="s">
        <v>21</v>
      </c>
      <c r="E2633" s="55">
        <v>120.18</v>
      </c>
      <c r="F2633" s="55">
        <v>29.17</v>
      </c>
      <c r="G2633" s="55">
        <v>149.35</v>
      </c>
      <c r="H2633" s="33">
        <v>9</v>
      </c>
    </row>
    <row r="2634" spans="1:8" s="33" customFormat="1" ht="25.5" x14ac:dyDescent="0.2">
      <c r="A2634" s="52" t="s">
        <v>5301</v>
      </c>
      <c r="B2634" s="52"/>
      <c r="C2634" s="53" t="s">
        <v>5302</v>
      </c>
      <c r="D2634" s="54" t="s">
        <v>21</v>
      </c>
      <c r="E2634" s="55">
        <v>1112.28</v>
      </c>
      <c r="F2634" s="55">
        <v>29.17</v>
      </c>
      <c r="G2634" s="55">
        <v>1141.45</v>
      </c>
      <c r="H2634" s="33">
        <v>9</v>
      </c>
    </row>
    <row r="2635" spans="1:8" s="33" customFormat="1" x14ac:dyDescent="0.2">
      <c r="A2635" s="52" t="s">
        <v>5303</v>
      </c>
      <c r="B2635" s="52"/>
      <c r="C2635" s="53" t="s">
        <v>5304</v>
      </c>
      <c r="D2635" s="54"/>
      <c r="E2635" s="55"/>
      <c r="F2635" s="55"/>
      <c r="G2635" s="55"/>
      <c r="H2635" s="33">
        <v>5</v>
      </c>
    </row>
    <row r="2636" spans="1:8" s="33" customFormat="1" ht="25.5" x14ac:dyDescent="0.2">
      <c r="A2636" s="52" t="s">
        <v>5305</v>
      </c>
      <c r="B2636" s="52"/>
      <c r="C2636" s="53" t="s">
        <v>5306</v>
      </c>
      <c r="D2636" s="54" t="s">
        <v>21</v>
      </c>
      <c r="E2636" s="55">
        <v>1277.53</v>
      </c>
      <c r="F2636" s="55">
        <v>20.74</v>
      </c>
      <c r="G2636" s="55">
        <v>1298.27</v>
      </c>
      <c r="H2636" s="33">
        <v>9</v>
      </c>
    </row>
    <row r="2637" spans="1:8" s="33" customFormat="1" ht="25.5" x14ac:dyDescent="0.2">
      <c r="A2637" s="52" t="s">
        <v>5307</v>
      </c>
      <c r="B2637" s="52"/>
      <c r="C2637" s="53" t="s">
        <v>5308</v>
      </c>
      <c r="D2637" s="54" t="s">
        <v>21</v>
      </c>
      <c r="E2637" s="55">
        <v>636.91</v>
      </c>
      <c r="F2637" s="55">
        <v>20.74</v>
      </c>
      <c r="G2637" s="55">
        <v>657.65</v>
      </c>
      <c r="H2637" s="33">
        <v>9</v>
      </c>
    </row>
    <row r="2638" spans="1:8" s="33" customFormat="1" ht="25.5" x14ac:dyDescent="0.2">
      <c r="A2638" s="52" t="s">
        <v>5311</v>
      </c>
      <c r="B2638" s="52"/>
      <c r="C2638" s="53" t="s">
        <v>5312</v>
      </c>
      <c r="D2638" s="54" t="s">
        <v>21</v>
      </c>
      <c r="E2638" s="55">
        <v>474.15</v>
      </c>
      <c r="F2638" s="55">
        <v>20.74</v>
      </c>
      <c r="G2638" s="55">
        <v>494.89</v>
      </c>
      <c r="H2638" s="33">
        <v>9</v>
      </c>
    </row>
    <row r="2639" spans="1:8" s="33" customFormat="1" ht="25.5" x14ac:dyDescent="0.2">
      <c r="A2639" s="52" t="s">
        <v>5313</v>
      </c>
      <c r="B2639" s="52"/>
      <c r="C2639" s="53" t="s">
        <v>5314</v>
      </c>
      <c r="D2639" s="54" t="s">
        <v>21</v>
      </c>
      <c r="E2639" s="55">
        <v>808.7</v>
      </c>
      <c r="F2639" s="55">
        <v>20.74</v>
      </c>
      <c r="G2639" s="55">
        <v>829.44</v>
      </c>
      <c r="H2639" s="33">
        <v>9</v>
      </c>
    </row>
    <row r="2640" spans="1:8" s="33" customFormat="1" ht="25.5" x14ac:dyDescent="0.2">
      <c r="A2640" s="52" t="s">
        <v>5315</v>
      </c>
      <c r="B2640" s="52"/>
      <c r="C2640" s="53" t="s">
        <v>5316</v>
      </c>
      <c r="D2640" s="54" t="s">
        <v>21</v>
      </c>
      <c r="E2640" s="55">
        <v>1518.27</v>
      </c>
      <c r="F2640" s="55">
        <v>20.74</v>
      </c>
      <c r="G2640" s="55">
        <v>1539.01</v>
      </c>
      <c r="H2640" s="33">
        <v>9</v>
      </c>
    </row>
    <row r="2641" spans="1:8" s="33" customFormat="1" x14ac:dyDescent="0.2">
      <c r="A2641" s="52" t="s">
        <v>5317</v>
      </c>
      <c r="B2641" s="52"/>
      <c r="C2641" s="53" t="s">
        <v>5318</v>
      </c>
      <c r="D2641" s="54"/>
      <c r="E2641" s="55"/>
      <c r="F2641" s="55"/>
      <c r="G2641" s="55"/>
      <c r="H2641" s="33">
        <v>5</v>
      </c>
    </row>
    <row r="2642" spans="1:8" s="33" customFormat="1" x14ac:dyDescent="0.2">
      <c r="A2642" s="52" t="s">
        <v>5319</v>
      </c>
      <c r="B2642" s="52"/>
      <c r="C2642" s="53" t="s">
        <v>5320</v>
      </c>
      <c r="D2642" s="54" t="s">
        <v>21</v>
      </c>
      <c r="E2642" s="55">
        <v>289.74</v>
      </c>
      <c r="F2642" s="55">
        <v>16.59</v>
      </c>
      <c r="G2642" s="55">
        <v>306.33</v>
      </c>
      <c r="H2642" s="33">
        <v>9</v>
      </c>
    </row>
    <row r="2643" spans="1:8" s="33" customFormat="1" ht="25.5" x14ac:dyDescent="0.2">
      <c r="A2643" s="52" t="s">
        <v>5321</v>
      </c>
      <c r="B2643" s="52"/>
      <c r="C2643" s="53" t="s">
        <v>5322</v>
      </c>
      <c r="D2643" s="54" t="s">
        <v>21</v>
      </c>
      <c r="E2643" s="55">
        <v>294.88</v>
      </c>
      <c r="F2643" s="55">
        <v>16.59</v>
      </c>
      <c r="G2643" s="55">
        <v>311.47000000000003</v>
      </c>
      <c r="H2643" s="33">
        <v>9</v>
      </c>
    </row>
    <row r="2644" spans="1:8" s="33" customFormat="1" ht="25.5" x14ac:dyDescent="0.2">
      <c r="A2644" s="52" t="s">
        <v>5323</v>
      </c>
      <c r="B2644" s="52"/>
      <c r="C2644" s="53" t="s">
        <v>5324</v>
      </c>
      <c r="D2644" s="54" t="s">
        <v>21</v>
      </c>
      <c r="E2644" s="55">
        <v>226.78</v>
      </c>
      <c r="F2644" s="55">
        <v>16.59</v>
      </c>
      <c r="G2644" s="55">
        <v>243.37</v>
      </c>
      <c r="H2644" s="33">
        <v>9</v>
      </c>
    </row>
    <row r="2645" spans="1:8" s="33" customFormat="1" x14ac:dyDescent="0.2">
      <c r="A2645" s="52" t="s">
        <v>5325</v>
      </c>
      <c r="B2645" s="52"/>
      <c r="C2645" s="53" t="s">
        <v>5326</v>
      </c>
      <c r="D2645" s="54" t="s">
        <v>21</v>
      </c>
      <c r="E2645" s="55">
        <v>212.11</v>
      </c>
      <c r="F2645" s="55">
        <v>16.59</v>
      </c>
      <c r="G2645" s="55">
        <v>228.7</v>
      </c>
      <c r="H2645" s="33">
        <v>9</v>
      </c>
    </row>
    <row r="2646" spans="1:8" s="33" customFormat="1" ht="25.5" x14ac:dyDescent="0.2">
      <c r="A2646" s="52" t="s">
        <v>5327</v>
      </c>
      <c r="B2646" s="52"/>
      <c r="C2646" s="53" t="s">
        <v>5328</v>
      </c>
      <c r="D2646" s="54" t="s">
        <v>21</v>
      </c>
      <c r="E2646" s="55">
        <v>117.17</v>
      </c>
      <c r="F2646" s="55">
        <v>16.59</v>
      </c>
      <c r="G2646" s="55">
        <v>133.76</v>
      </c>
      <c r="H2646" s="33">
        <v>9</v>
      </c>
    </row>
    <row r="2647" spans="1:8" s="33" customFormat="1" x14ac:dyDescent="0.2">
      <c r="A2647" s="52" t="s">
        <v>5329</v>
      </c>
      <c r="B2647" s="52"/>
      <c r="C2647" s="53" t="s">
        <v>5330</v>
      </c>
      <c r="D2647" s="54"/>
      <c r="E2647" s="55"/>
      <c r="F2647" s="55"/>
      <c r="G2647" s="55"/>
      <c r="H2647" s="33">
        <v>5</v>
      </c>
    </row>
    <row r="2648" spans="1:8" s="33" customFormat="1" ht="38.25" x14ac:dyDescent="0.2">
      <c r="A2648" s="52" t="s">
        <v>5331</v>
      </c>
      <c r="B2648" s="52"/>
      <c r="C2648" s="53" t="s">
        <v>5332</v>
      </c>
      <c r="D2648" s="54" t="s">
        <v>21</v>
      </c>
      <c r="E2648" s="55">
        <v>168.16</v>
      </c>
      <c r="F2648" s="55">
        <v>16.59</v>
      </c>
      <c r="G2648" s="55">
        <v>184.75</v>
      </c>
      <c r="H2648" s="33">
        <v>9</v>
      </c>
    </row>
    <row r="2649" spans="1:8" s="33" customFormat="1" ht="25.5" x14ac:dyDescent="0.2">
      <c r="A2649" s="52" t="s">
        <v>5333</v>
      </c>
      <c r="B2649" s="52"/>
      <c r="C2649" s="53" t="s">
        <v>5334</v>
      </c>
      <c r="D2649" s="54" t="s">
        <v>21</v>
      </c>
      <c r="E2649" s="55">
        <v>51.45</v>
      </c>
      <c r="F2649" s="55">
        <v>16.59</v>
      </c>
      <c r="G2649" s="55">
        <v>68.040000000000006</v>
      </c>
      <c r="H2649" s="33">
        <v>9</v>
      </c>
    </row>
    <row r="2650" spans="1:8" s="33" customFormat="1" ht="38.25" x14ac:dyDescent="0.2">
      <c r="A2650" s="52" t="s">
        <v>5335</v>
      </c>
      <c r="B2650" s="52"/>
      <c r="C2650" s="53" t="s">
        <v>5336</v>
      </c>
      <c r="D2650" s="54" t="s">
        <v>21</v>
      </c>
      <c r="E2650" s="55">
        <v>167.83</v>
      </c>
      <c r="F2650" s="55">
        <v>16.59</v>
      </c>
      <c r="G2650" s="55">
        <v>184.42</v>
      </c>
      <c r="H2650" s="33">
        <v>9</v>
      </c>
    </row>
    <row r="2651" spans="1:8" s="33" customFormat="1" ht="25.5" x14ac:dyDescent="0.2">
      <c r="A2651" s="52" t="s">
        <v>5337</v>
      </c>
      <c r="B2651" s="52"/>
      <c r="C2651" s="53" t="s">
        <v>5338</v>
      </c>
      <c r="D2651" s="54" t="s">
        <v>21</v>
      </c>
      <c r="E2651" s="55">
        <v>68.38</v>
      </c>
      <c r="F2651" s="55">
        <v>20.74</v>
      </c>
      <c r="G2651" s="55">
        <v>89.12</v>
      </c>
      <c r="H2651" s="33">
        <v>9</v>
      </c>
    </row>
    <row r="2652" spans="1:8" s="33" customFormat="1" ht="38.25" x14ac:dyDescent="0.2">
      <c r="A2652" s="52" t="s">
        <v>5339</v>
      </c>
      <c r="B2652" s="52"/>
      <c r="C2652" s="53" t="s">
        <v>5340</v>
      </c>
      <c r="D2652" s="54" t="s">
        <v>21</v>
      </c>
      <c r="E2652" s="55">
        <v>83.53</v>
      </c>
      <c r="F2652" s="55">
        <v>16.59</v>
      </c>
      <c r="G2652" s="55">
        <v>100.12</v>
      </c>
      <c r="H2652" s="33">
        <v>9</v>
      </c>
    </row>
    <row r="2653" spans="1:8" s="33" customFormat="1" ht="38.25" x14ac:dyDescent="0.2">
      <c r="A2653" s="52" t="s">
        <v>5341</v>
      </c>
      <c r="B2653" s="52"/>
      <c r="C2653" s="53" t="s">
        <v>5342</v>
      </c>
      <c r="D2653" s="54" t="s">
        <v>21</v>
      </c>
      <c r="E2653" s="55">
        <v>174.54</v>
      </c>
      <c r="F2653" s="55">
        <v>16.59</v>
      </c>
      <c r="G2653" s="55">
        <v>191.13</v>
      </c>
      <c r="H2653" s="33">
        <v>9</v>
      </c>
    </row>
    <row r="2654" spans="1:8" s="33" customFormat="1" ht="38.25" x14ac:dyDescent="0.2">
      <c r="A2654" s="52" t="s">
        <v>5343</v>
      </c>
      <c r="B2654" s="52"/>
      <c r="C2654" s="53" t="s">
        <v>5344</v>
      </c>
      <c r="D2654" s="54" t="s">
        <v>21</v>
      </c>
      <c r="E2654" s="55">
        <v>202.39</v>
      </c>
      <c r="F2654" s="55">
        <v>16.59</v>
      </c>
      <c r="G2654" s="55">
        <v>218.98</v>
      </c>
      <c r="H2654" s="33">
        <v>9</v>
      </c>
    </row>
    <row r="2655" spans="1:8" s="33" customFormat="1" ht="38.25" x14ac:dyDescent="0.2">
      <c r="A2655" s="52" t="s">
        <v>5345</v>
      </c>
      <c r="B2655" s="52"/>
      <c r="C2655" s="53" t="s">
        <v>5346</v>
      </c>
      <c r="D2655" s="54" t="s">
        <v>21</v>
      </c>
      <c r="E2655" s="55">
        <v>160.80000000000001</v>
      </c>
      <c r="F2655" s="55">
        <v>12.44</v>
      </c>
      <c r="G2655" s="55">
        <v>173.24</v>
      </c>
      <c r="H2655" s="33">
        <v>9</v>
      </c>
    </row>
    <row r="2656" spans="1:8" s="33" customFormat="1" ht="38.25" x14ac:dyDescent="0.2">
      <c r="A2656" s="52" t="s">
        <v>5347</v>
      </c>
      <c r="B2656" s="52"/>
      <c r="C2656" s="53" t="s">
        <v>5348</v>
      </c>
      <c r="D2656" s="54" t="s">
        <v>21</v>
      </c>
      <c r="E2656" s="55">
        <v>73.25</v>
      </c>
      <c r="F2656" s="55">
        <v>12.44</v>
      </c>
      <c r="G2656" s="55">
        <v>85.69</v>
      </c>
      <c r="H2656" s="33">
        <v>9</v>
      </c>
    </row>
    <row r="2657" spans="1:8" s="33" customFormat="1" ht="38.25" x14ac:dyDescent="0.2">
      <c r="A2657" s="52" t="s">
        <v>5349</v>
      </c>
      <c r="B2657" s="52"/>
      <c r="C2657" s="53" t="s">
        <v>5350</v>
      </c>
      <c r="D2657" s="54" t="s">
        <v>21</v>
      </c>
      <c r="E2657" s="55">
        <v>136.37</v>
      </c>
      <c r="F2657" s="55">
        <v>16.59</v>
      </c>
      <c r="G2657" s="55">
        <v>152.96</v>
      </c>
      <c r="H2657" s="33">
        <v>9</v>
      </c>
    </row>
    <row r="2658" spans="1:8" s="33" customFormat="1" ht="25.5" x14ac:dyDescent="0.2">
      <c r="A2658" s="52" t="s">
        <v>5351</v>
      </c>
      <c r="B2658" s="52"/>
      <c r="C2658" s="53" t="s">
        <v>5352</v>
      </c>
      <c r="D2658" s="54" t="s">
        <v>21</v>
      </c>
      <c r="E2658" s="55">
        <v>75.849999999999994</v>
      </c>
      <c r="F2658" s="55">
        <v>20.74</v>
      </c>
      <c r="G2658" s="55">
        <v>96.59</v>
      </c>
      <c r="H2658" s="33">
        <v>9</v>
      </c>
    </row>
    <row r="2659" spans="1:8" s="33" customFormat="1" ht="38.25" x14ac:dyDescent="0.2">
      <c r="A2659" s="52" t="s">
        <v>5353</v>
      </c>
      <c r="B2659" s="52"/>
      <c r="C2659" s="53" t="s">
        <v>5354</v>
      </c>
      <c r="D2659" s="54" t="s">
        <v>21</v>
      </c>
      <c r="E2659" s="55">
        <v>136.35</v>
      </c>
      <c r="F2659" s="55">
        <v>20.74</v>
      </c>
      <c r="G2659" s="55">
        <v>157.09</v>
      </c>
      <c r="H2659" s="33">
        <v>9</v>
      </c>
    </row>
    <row r="2660" spans="1:8" s="33" customFormat="1" ht="38.25" x14ac:dyDescent="0.2">
      <c r="A2660" s="52" t="s">
        <v>5355</v>
      </c>
      <c r="B2660" s="52"/>
      <c r="C2660" s="53" t="s">
        <v>5356</v>
      </c>
      <c r="D2660" s="54" t="s">
        <v>21</v>
      </c>
      <c r="E2660" s="55">
        <v>190.42</v>
      </c>
      <c r="F2660" s="55">
        <v>20.74</v>
      </c>
      <c r="G2660" s="55">
        <v>211.16</v>
      </c>
      <c r="H2660" s="33">
        <v>9</v>
      </c>
    </row>
    <row r="2661" spans="1:8" s="33" customFormat="1" ht="38.25" x14ac:dyDescent="0.2">
      <c r="A2661" s="52" t="s">
        <v>5357</v>
      </c>
      <c r="B2661" s="52"/>
      <c r="C2661" s="53" t="s">
        <v>5358</v>
      </c>
      <c r="D2661" s="54" t="s">
        <v>21</v>
      </c>
      <c r="E2661" s="55">
        <v>117.84</v>
      </c>
      <c r="F2661" s="55">
        <v>20.74</v>
      </c>
      <c r="G2661" s="55">
        <v>138.58000000000001</v>
      </c>
      <c r="H2661" s="33">
        <v>9</v>
      </c>
    </row>
    <row r="2662" spans="1:8" s="33" customFormat="1" ht="25.5" x14ac:dyDescent="0.2">
      <c r="A2662" s="52" t="s">
        <v>5359</v>
      </c>
      <c r="B2662" s="52"/>
      <c r="C2662" s="53" t="s">
        <v>5360</v>
      </c>
      <c r="D2662" s="54" t="s">
        <v>21</v>
      </c>
      <c r="E2662" s="55">
        <v>70.930000000000007</v>
      </c>
      <c r="F2662" s="55">
        <v>20.74</v>
      </c>
      <c r="G2662" s="55">
        <v>91.67</v>
      </c>
      <c r="H2662" s="33">
        <v>9</v>
      </c>
    </row>
    <row r="2663" spans="1:8" s="33" customFormat="1" ht="38.25" x14ac:dyDescent="0.2">
      <c r="A2663" s="52" t="s">
        <v>5361</v>
      </c>
      <c r="B2663" s="52"/>
      <c r="C2663" s="53" t="s">
        <v>5362</v>
      </c>
      <c r="D2663" s="54" t="s">
        <v>21</v>
      </c>
      <c r="E2663" s="55">
        <v>60.51</v>
      </c>
      <c r="F2663" s="55">
        <v>16.59</v>
      </c>
      <c r="G2663" s="55">
        <v>77.099999999999994</v>
      </c>
      <c r="H2663" s="33">
        <v>9</v>
      </c>
    </row>
    <row r="2664" spans="1:8" s="33" customFormat="1" ht="25.5" x14ac:dyDescent="0.2">
      <c r="A2664" s="52" t="s">
        <v>5363</v>
      </c>
      <c r="B2664" s="52"/>
      <c r="C2664" s="53" t="s">
        <v>5364</v>
      </c>
      <c r="D2664" s="54" t="s">
        <v>21</v>
      </c>
      <c r="E2664" s="55">
        <v>121.1</v>
      </c>
      <c r="F2664" s="55">
        <v>16.59</v>
      </c>
      <c r="G2664" s="55">
        <v>137.69</v>
      </c>
      <c r="H2664" s="33">
        <v>9</v>
      </c>
    </row>
    <row r="2665" spans="1:8" s="33" customFormat="1" ht="38.25" x14ac:dyDescent="0.2">
      <c r="A2665" s="52" t="s">
        <v>5365</v>
      </c>
      <c r="B2665" s="52"/>
      <c r="C2665" s="53" t="s">
        <v>5366</v>
      </c>
      <c r="D2665" s="54" t="s">
        <v>21</v>
      </c>
      <c r="E2665" s="55">
        <v>401.26</v>
      </c>
      <c r="F2665" s="55">
        <v>16.59</v>
      </c>
      <c r="G2665" s="55">
        <v>417.85</v>
      </c>
      <c r="H2665" s="33">
        <v>9</v>
      </c>
    </row>
    <row r="2666" spans="1:8" s="33" customFormat="1" ht="38.25" x14ac:dyDescent="0.2">
      <c r="A2666" s="52" t="s">
        <v>5367</v>
      </c>
      <c r="B2666" s="52"/>
      <c r="C2666" s="53" t="s">
        <v>5368</v>
      </c>
      <c r="D2666" s="54" t="s">
        <v>21</v>
      </c>
      <c r="E2666" s="55">
        <v>285.77999999999997</v>
      </c>
      <c r="F2666" s="55">
        <v>16.59</v>
      </c>
      <c r="G2666" s="55">
        <v>302.37</v>
      </c>
      <c r="H2666" s="33">
        <v>9</v>
      </c>
    </row>
    <row r="2667" spans="1:8" s="33" customFormat="1" ht="38.25" x14ac:dyDescent="0.2">
      <c r="A2667" s="52" t="s">
        <v>5369</v>
      </c>
      <c r="B2667" s="52"/>
      <c r="C2667" s="53" t="s">
        <v>5370</v>
      </c>
      <c r="D2667" s="54" t="s">
        <v>21</v>
      </c>
      <c r="E2667" s="55">
        <v>156.26</v>
      </c>
      <c r="F2667" s="55">
        <v>16.59</v>
      </c>
      <c r="G2667" s="55">
        <v>172.85</v>
      </c>
      <c r="H2667" s="33">
        <v>9</v>
      </c>
    </row>
    <row r="2668" spans="1:8" s="33" customFormat="1" ht="25.5" x14ac:dyDescent="0.2">
      <c r="A2668" s="52" t="s">
        <v>5371</v>
      </c>
      <c r="B2668" s="52"/>
      <c r="C2668" s="53" t="s">
        <v>8284</v>
      </c>
      <c r="D2668" s="54" t="s">
        <v>21</v>
      </c>
      <c r="E2668" s="55">
        <v>121.12</v>
      </c>
      <c r="F2668" s="55">
        <v>16.59</v>
      </c>
      <c r="G2668" s="55">
        <v>137.71</v>
      </c>
      <c r="H2668" s="33">
        <v>9</v>
      </c>
    </row>
    <row r="2669" spans="1:8" s="33" customFormat="1" x14ac:dyDescent="0.2">
      <c r="A2669" s="52" t="s">
        <v>5373</v>
      </c>
      <c r="B2669" s="52"/>
      <c r="C2669" s="53" t="s">
        <v>5374</v>
      </c>
      <c r="D2669" s="54"/>
      <c r="E2669" s="55"/>
      <c r="F2669" s="55"/>
      <c r="G2669" s="55"/>
      <c r="H2669" s="33">
        <v>5</v>
      </c>
    </row>
    <row r="2670" spans="1:8" s="33" customFormat="1" ht="25.5" x14ac:dyDescent="0.2">
      <c r="A2670" s="52" t="s">
        <v>5375</v>
      </c>
      <c r="B2670" s="52"/>
      <c r="C2670" s="53" t="s">
        <v>5376</v>
      </c>
      <c r="D2670" s="54" t="s">
        <v>21</v>
      </c>
      <c r="E2670" s="55">
        <v>39.630000000000003</v>
      </c>
      <c r="F2670" s="55">
        <v>12.44</v>
      </c>
      <c r="G2670" s="55">
        <v>52.07</v>
      </c>
      <c r="H2670" s="33">
        <v>9</v>
      </c>
    </row>
    <row r="2671" spans="1:8" s="33" customFormat="1" x14ac:dyDescent="0.2">
      <c r="A2671" s="52" t="s">
        <v>5377</v>
      </c>
      <c r="B2671" s="52"/>
      <c r="C2671" s="53" t="s">
        <v>5378</v>
      </c>
      <c r="D2671" s="54"/>
      <c r="E2671" s="55"/>
      <c r="F2671" s="55"/>
      <c r="G2671" s="55"/>
      <c r="H2671" s="33">
        <v>5</v>
      </c>
    </row>
    <row r="2672" spans="1:8" s="33" customFormat="1" ht="25.5" x14ac:dyDescent="0.2">
      <c r="A2672" s="52" t="s">
        <v>5379</v>
      </c>
      <c r="B2672" s="52"/>
      <c r="C2672" s="53" t="s">
        <v>5380</v>
      </c>
      <c r="D2672" s="54" t="s">
        <v>21</v>
      </c>
      <c r="E2672" s="55">
        <v>0.4</v>
      </c>
      <c r="F2672" s="55">
        <v>16.59</v>
      </c>
      <c r="G2672" s="55">
        <v>16.989999999999998</v>
      </c>
      <c r="H2672" s="33">
        <v>9</v>
      </c>
    </row>
    <row r="2673" spans="1:8" s="33" customFormat="1" ht="25.5" x14ac:dyDescent="0.2">
      <c r="A2673" s="52" t="s">
        <v>5381</v>
      </c>
      <c r="B2673" s="52"/>
      <c r="C2673" s="53" t="s">
        <v>5382</v>
      </c>
      <c r="D2673" s="54" t="s">
        <v>21</v>
      </c>
      <c r="E2673" s="55">
        <v>6.64</v>
      </c>
      <c r="F2673" s="55">
        <v>3.37</v>
      </c>
      <c r="G2673" s="55">
        <v>10.01</v>
      </c>
      <c r="H2673" s="33">
        <v>9</v>
      </c>
    </row>
    <row r="2674" spans="1:8" s="33" customFormat="1" x14ac:dyDescent="0.2">
      <c r="A2674" s="52" t="s">
        <v>5383</v>
      </c>
      <c r="B2674" s="52"/>
      <c r="C2674" s="53" t="s">
        <v>5384</v>
      </c>
      <c r="D2674" s="54" t="s">
        <v>21</v>
      </c>
      <c r="E2674" s="55"/>
      <c r="F2674" s="55">
        <v>16.59</v>
      </c>
      <c r="G2674" s="55">
        <v>16.59</v>
      </c>
      <c r="H2674" s="33">
        <v>9</v>
      </c>
    </row>
    <row r="2675" spans="1:8" s="33" customFormat="1" x14ac:dyDescent="0.2">
      <c r="A2675" s="52" t="s">
        <v>5385</v>
      </c>
      <c r="B2675" s="52"/>
      <c r="C2675" s="53" t="s">
        <v>5386</v>
      </c>
      <c r="D2675" s="54" t="s">
        <v>21</v>
      </c>
      <c r="E2675" s="55"/>
      <c r="F2675" s="55">
        <v>3.37</v>
      </c>
      <c r="G2675" s="55">
        <v>3.37</v>
      </c>
      <c r="H2675" s="33">
        <v>9</v>
      </c>
    </row>
    <row r="2676" spans="1:8" s="33" customFormat="1" x14ac:dyDescent="0.2">
      <c r="A2676" s="52" t="s">
        <v>5387</v>
      </c>
      <c r="B2676" s="52"/>
      <c r="C2676" s="53" t="s">
        <v>5388</v>
      </c>
      <c r="D2676" s="54"/>
      <c r="E2676" s="55"/>
      <c r="F2676" s="55"/>
      <c r="G2676" s="55"/>
      <c r="H2676" s="33">
        <v>5</v>
      </c>
    </row>
    <row r="2677" spans="1:8" s="33" customFormat="1" ht="38.25" x14ac:dyDescent="0.2">
      <c r="A2677" s="52" t="s">
        <v>5389</v>
      </c>
      <c r="B2677" s="52"/>
      <c r="C2677" s="53" t="s">
        <v>5390</v>
      </c>
      <c r="D2677" s="54" t="s">
        <v>21</v>
      </c>
      <c r="E2677" s="55">
        <v>310.66000000000003</v>
      </c>
      <c r="F2677" s="55">
        <v>16.59</v>
      </c>
      <c r="G2677" s="55">
        <v>327.25</v>
      </c>
      <c r="H2677" s="33">
        <v>9</v>
      </c>
    </row>
    <row r="2678" spans="1:8" s="33" customFormat="1" ht="38.25" x14ac:dyDescent="0.2">
      <c r="A2678" s="52" t="s">
        <v>5391</v>
      </c>
      <c r="B2678" s="52"/>
      <c r="C2678" s="53" t="s">
        <v>5392</v>
      </c>
      <c r="D2678" s="54" t="s">
        <v>21</v>
      </c>
      <c r="E2678" s="55">
        <v>289.02</v>
      </c>
      <c r="F2678" s="55">
        <v>12.44</v>
      </c>
      <c r="G2678" s="55">
        <v>301.45999999999998</v>
      </c>
      <c r="H2678" s="33">
        <v>9</v>
      </c>
    </row>
    <row r="2679" spans="1:8" s="33" customFormat="1" ht="25.5" x14ac:dyDescent="0.2">
      <c r="A2679" s="52" t="s">
        <v>5393</v>
      </c>
      <c r="B2679" s="52"/>
      <c r="C2679" s="53" t="s">
        <v>5394</v>
      </c>
      <c r="D2679" s="54" t="s">
        <v>21</v>
      </c>
      <c r="E2679" s="55">
        <v>144.41999999999999</v>
      </c>
      <c r="F2679" s="55">
        <v>16.59</v>
      </c>
      <c r="G2679" s="55">
        <v>161.01</v>
      </c>
      <c r="H2679" s="33">
        <v>9</v>
      </c>
    </row>
    <row r="2680" spans="1:8" s="33" customFormat="1" ht="38.25" x14ac:dyDescent="0.2">
      <c r="A2680" s="52" t="s">
        <v>5395</v>
      </c>
      <c r="B2680" s="52"/>
      <c r="C2680" s="53" t="s">
        <v>5396</v>
      </c>
      <c r="D2680" s="54" t="s">
        <v>21</v>
      </c>
      <c r="E2680" s="55">
        <v>288.5</v>
      </c>
      <c r="F2680" s="55">
        <v>12.44</v>
      </c>
      <c r="G2680" s="55">
        <v>300.94</v>
      </c>
      <c r="H2680" s="33">
        <v>9</v>
      </c>
    </row>
    <row r="2681" spans="1:8" s="33" customFormat="1" ht="25.5" x14ac:dyDescent="0.2">
      <c r="A2681" s="52" t="s">
        <v>5397</v>
      </c>
      <c r="B2681" s="52"/>
      <c r="C2681" s="53" t="s">
        <v>5398</v>
      </c>
      <c r="D2681" s="54" t="s">
        <v>21</v>
      </c>
      <c r="E2681" s="55">
        <v>30.26</v>
      </c>
      <c r="F2681" s="55">
        <v>12.44</v>
      </c>
      <c r="G2681" s="55">
        <v>42.7</v>
      </c>
      <c r="H2681" s="33">
        <v>9</v>
      </c>
    </row>
    <row r="2682" spans="1:8" s="33" customFormat="1" ht="25.5" x14ac:dyDescent="0.2">
      <c r="A2682" s="52" t="s">
        <v>5399</v>
      </c>
      <c r="B2682" s="52"/>
      <c r="C2682" s="53" t="s">
        <v>5400</v>
      </c>
      <c r="D2682" s="54" t="s">
        <v>21</v>
      </c>
      <c r="E2682" s="55">
        <v>62.17</v>
      </c>
      <c r="F2682" s="55">
        <v>20.74</v>
      </c>
      <c r="G2682" s="55">
        <v>82.91</v>
      </c>
      <c r="H2682" s="33">
        <v>9</v>
      </c>
    </row>
    <row r="2683" spans="1:8" s="33" customFormat="1" x14ac:dyDescent="0.2">
      <c r="A2683" s="52" t="s">
        <v>5401</v>
      </c>
      <c r="B2683" s="52"/>
      <c r="C2683" s="53" t="s">
        <v>5402</v>
      </c>
      <c r="D2683" s="54"/>
      <c r="E2683" s="55"/>
      <c r="F2683" s="55"/>
      <c r="G2683" s="55"/>
      <c r="H2683" s="33">
        <v>2</v>
      </c>
    </row>
    <row r="2684" spans="1:8" s="33" customFormat="1" x14ac:dyDescent="0.2">
      <c r="A2684" s="52" t="s">
        <v>5403</v>
      </c>
      <c r="B2684" s="52"/>
      <c r="C2684" s="53" t="s">
        <v>5404</v>
      </c>
      <c r="D2684" s="54"/>
      <c r="E2684" s="55"/>
      <c r="F2684" s="55"/>
      <c r="G2684" s="55"/>
      <c r="H2684" s="33">
        <v>5</v>
      </c>
    </row>
    <row r="2685" spans="1:8" s="33" customFormat="1" ht="25.5" x14ac:dyDescent="0.2">
      <c r="A2685" s="52" t="s">
        <v>5405</v>
      </c>
      <c r="B2685" s="52"/>
      <c r="C2685" s="53" t="s">
        <v>5406</v>
      </c>
      <c r="D2685" s="54" t="s">
        <v>21</v>
      </c>
      <c r="E2685" s="55">
        <v>84.13</v>
      </c>
      <c r="F2685" s="55">
        <v>10.37</v>
      </c>
      <c r="G2685" s="55">
        <v>94.5</v>
      </c>
      <c r="H2685" s="33">
        <v>9</v>
      </c>
    </row>
    <row r="2686" spans="1:8" s="33" customFormat="1" ht="25.5" x14ac:dyDescent="0.2">
      <c r="A2686" s="52" t="s">
        <v>5407</v>
      </c>
      <c r="B2686" s="52"/>
      <c r="C2686" s="53" t="s">
        <v>5408</v>
      </c>
      <c r="D2686" s="54" t="s">
        <v>21</v>
      </c>
      <c r="E2686" s="55">
        <v>137.63</v>
      </c>
      <c r="F2686" s="55">
        <v>10.37</v>
      </c>
      <c r="G2686" s="55">
        <v>148</v>
      </c>
      <c r="H2686" s="33">
        <v>9</v>
      </c>
    </row>
    <row r="2687" spans="1:8" s="33" customFormat="1" x14ac:dyDescent="0.2">
      <c r="A2687" s="52" t="s">
        <v>5409</v>
      </c>
      <c r="B2687" s="52"/>
      <c r="C2687" s="53" t="s">
        <v>5410</v>
      </c>
      <c r="D2687" s="54" t="s">
        <v>21</v>
      </c>
      <c r="E2687" s="55">
        <v>66.48</v>
      </c>
      <c r="F2687" s="55">
        <v>10.37</v>
      </c>
      <c r="G2687" s="55">
        <v>76.849999999999994</v>
      </c>
      <c r="H2687" s="33">
        <v>9</v>
      </c>
    </row>
    <row r="2688" spans="1:8" s="33" customFormat="1" x14ac:dyDescent="0.2">
      <c r="A2688" s="52" t="s">
        <v>5411</v>
      </c>
      <c r="B2688" s="52"/>
      <c r="C2688" s="53" t="s">
        <v>5412</v>
      </c>
      <c r="D2688" s="54" t="s">
        <v>21</v>
      </c>
      <c r="E2688" s="55">
        <v>49.63</v>
      </c>
      <c r="F2688" s="55">
        <v>10.37</v>
      </c>
      <c r="G2688" s="55">
        <v>60</v>
      </c>
      <c r="H2688" s="33">
        <v>9</v>
      </c>
    </row>
    <row r="2689" spans="1:8" s="33" customFormat="1" x14ac:dyDescent="0.2">
      <c r="A2689" s="52" t="s">
        <v>5413</v>
      </c>
      <c r="B2689" s="52"/>
      <c r="C2689" s="53" t="s">
        <v>5414</v>
      </c>
      <c r="D2689" s="54" t="s">
        <v>21</v>
      </c>
      <c r="E2689" s="55">
        <v>4.9400000000000004</v>
      </c>
      <c r="F2689" s="55">
        <v>10.37</v>
      </c>
      <c r="G2689" s="55">
        <v>15.31</v>
      </c>
      <c r="H2689" s="33">
        <v>9</v>
      </c>
    </row>
    <row r="2690" spans="1:8" s="33" customFormat="1" ht="25.5" x14ac:dyDescent="0.2">
      <c r="A2690" s="52" t="s">
        <v>5415</v>
      </c>
      <c r="B2690" s="52"/>
      <c r="C2690" s="53" t="s">
        <v>5416</v>
      </c>
      <c r="D2690" s="54" t="s">
        <v>21</v>
      </c>
      <c r="E2690" s="55">
        <v>13.14</v>
      </c>
      <c r="F2690" s="55">
        <v>10.37</v>
      </c>
      <c r="G2690" s="55">
        <v>23.51</v>
      </c>
      <c r="H2690" s="33">
        <v>9</v>
      </c>
    </row>
    <row r="2691" spans="1:8" s="33" customFormat="1" ht="25.5" x14ac:dyDescent="0.2">
      <c r="A2691" s="52" t="s">
        <v>5417</v>
      </c>
      <c r="B2691" s="52"/>
      <c r="C2691" s="53" t="s">
        <v>5418</v>
      </c>
      <c r="D2691" s="54" t="s">
        <v>21</v>
      </c>
      <c r="E2691" s="55">
        <v>12.23</v>
      </c>
      <c r="F2691" s="55">
        <v>10.37</v>
      </c>
      <c r="G2691" s="55">
        <v>22.6</v>
      </c>
      <c r="H2691" s="33">
        <v>9</v>
      </c>
    </row>
    <row r="2692" spans="1:8" s="33" customFormat="1" ht="25.5" x14ac:dyDescent="0.2">
      <c r="A2692" s="52" t="s">
        <v>5419</v>
      </c>
      <c r="B2692" s="52"/>
      <c r="C2692" s="53" t="s">
        <v>5420</v>
      </c>
      <c r="D2692" s="54" t="s">
        <v>21</v>
      </c>
      <c r="E2692" s="55">
        <v>15.07</v>
      </c>
      <c r="F2692" s="55">
        <v>10.37</v>
      </c>
      <c r="G2692" s="55">
        <v>25.44</v>
      </c>
      <c r="H2692" s="33">
        <v>9</v>
      </c>
    </row>
    <row r="2693" spans="1:8" s="33" customFormat="1" x14ac:dyDescent="0.2">
      <c r="A2693" s="52" t="s">
        <v>5421</v>
      </c>
      <c r="B2693" s="52"/>
      <c r="C2693" s="53" t="s">
        <v>5422</v>
      </c>
      <c r="D2693" s="54"/>
      <c r="E2693" s="55"/>
      <c r="F2693" s="55"/>
      <c r="G2693" s="55"/>
      <c r="H2693" s="33">
        <v>5</v>
      </c>
    </row>
    <row r="2694" spans="1:8" s="33" customFormat="1" x14ac:dyDescent="0.2">
      <c r="A2694" s="52" t="s">
        <v>5423</v>
      </c>
      <c r="B2694" s="52"/>
      <c r="C2694" s="53" t="s">
        <v>5424</v>
      </c>
      <c r="D2694" s="54" t="s">
        <v>21</v>
      </c>
      <c r="E2694" s="55">
        <v>6.11</v>
      </c>
      <c r="F2694" s="55">
        <v>10.37</v>
      </c>
      <c r="G2694" s="55">
        <v>16.48</v>
      </c>
      <c r="H2694" s="33">
        <v>9</v>
      </c>
    </row>
    <row r="2695" spans="1:8" s="33" customFormat="1" x14ac:dyDescent="0.2">
      <c r="A2695" s="52" t="s">
        <v>5425</v>
      </c>
      <c r="B2695" s="52"/>
      <c r="C2695" s="53" t="s">
        <v>5426</v>
      </c>
      <c r="D2695" s="54" t="s">
        <v>21</v>
      </c>
      <c r="E2695" s="55">
        <v>16.84</v>
      </c>
      <c r="F2695" s="55">
        <v>10.37</v>
      </c>
      <c r="G2695" s="55">
        <v>27.21</v>
      </c>
      <c r="H2695" s="33">
        <v>9</v>
      </c>
    </row>
    <row r="2696" spans="1:8" s="33" customFormat="1" x14ac:dyDescent="0.2">
      <c r="A2696" s="52" t="s">
        <v>5427</v>
      </c>
      <c r="B2696" s="52"/>
      <c r="C2696" s="53" t="s">
        <v>5428</v>
      </c>
      <c r="D2696" s="54" t="s">
        <v>21</v>
      </c>
      <c r="E2696" s="55">
        <v>6.02</v>
      </c>
      <c r="F2696" s="55">
        <v>10.37</v>
      </c>
      <c r="G2696" s="55">
        <v>16.39</v>
      </c>
      <c r="H2696" s="33">
        <v>9</v>
      </c>
    </row>
    <row r="2697" spans="1:8" s="33" customFormat="1" x14ac:dyDescent="0.2">
      <c r="A2697" s="52" t="s">
        <v>5429</v>
      </c>
      <c r="B2697" s="52"/>
      <c r="C2697" s="53" t="s">
        <v>5430</v>
      </c>
      <c r="D2697" s="54" t="s">
        <v>21</v>
      </c>
      <c r="E2697" s="55">
        <v>8.5299999999999994</v>
      </c>
      <c r="F2697" s="55">
        <v>10.37</v>
      </c>
      <c r="G2697" s="55">
        <v>18.899999999999999</v>
      </c>
      <c r="H2697" s="33">
        <v>9</v>
      </c>
    </row>
    <row r="2698" spans="1:8" s="33" customFormat="1" ht="25.5" x14ac:dyDescent="0.2">
      <c r="A2698" s="52" t="s">
        <v>5431</v>
      </c>
      <c r="B2698" s="52"/>
      <c r="C2698" s="53" t="s">
        <v>5432</v>
      </c>
      <c r="D2698" s="54" t="s">
        <v>21</v>
      </c>
      <c r="E2698" s="55">
        <v>15.29</v>
      </c>
      <c r="F2698" s="55">
        <v>10.37</v>
      </c>
      <c r="G2698" s="55">
        <v>25.66</v>
      </c>
      <c r="H2698" s="33">
        <v>9</v>
      </c>
    </row>
    <row r="2699" spans="1:8" s="33" customFormat="1" ht="25.5" x14ac:dyDescent="0.2">
      <c r="A2699" s="52" t="s">
        <v>5433</v>
      </c>
      <c r="B2699" s="52"/>
      <c r="C2699" s="53" t="s">
        <v>5434</v>
      </c>
      <c r="D2699" s="54" t="s">
        <v>21</v>
      </c>
      <c r="E2699" s="55">
        <v>18.559999999999999</v>
      </c>
      <c r="F2699" s="55">
        <v>10.37</v>
      </c>
      <c r="G2699" s="55">
        <v>28.93</v>
      </c>
      <c r="H2699" s="33">
        <v>9</v>
      </c>
    </row>
    <row r="2700" spans="1:8" s="33" customFormat="1" x14ac:dyDescent="0.2">
      <c r="A2700" s="52" t="s">
        <v>5435</v>
      </c>
      <c r="B2700" s="52"/>
      <c r="C2700" s="53" t="s">
        <v>5436</v>
      </c>
      <c r="D2700" s="54"/>
      <c r="E2700" s="55"/>
      <c r="F2700" s="55"/>
      <c r="G2700" s="55"/>
      <c r="H2700" s="33">
        <v>5</v>
      </c>
    </row>
    <row r="2701" spans="1:8" s="33" customFormat="1" ht="25.5" x14ac:dyDescent="0.2">
      <c r="A2701" s="52" t="s">
        <v>5437</v>
      </c>
      <c r="B2701" s="52"/>
      <c r="C2701" s="53" t="s">
        <v>5438</v>
      </c>
      <c r="D2701" s="54" t="s">
        <v>21</v>
      </c>
      <c r="E2701" s="55">
        <v>11</v>
      </c>
      <c r="F2701" s="55">
        <v>10.37</v>
      </c>
      <c r="G2701" s="55">
        <v>21.37</v>
      </c>
      <c r="H2701" s="33">
        <v>9</v>
      </c>
    </row>
    <row r="2702" spans="1:8" s="33" customFormat="1" ht="25.5" x14ac:dyDescent="0.2">
      <c r="A2702" s="52" t="s">
        <v>5439</v>
      </c>
      <c r="B2702" s="52"/>
      <c r="C2702" s="53" t="s">
        <v>5440</v>
      </c>
      <c r="D2702" s="54" t="s">
        <v>21</v>
      </c>
      <c r="E2702" s="55">
        <v>15.68</v>
      </c>
      <c r="F2702" s="55">
        <v>10.37</v>
      </c>
      <c r="G2702" s="55">
        <v>26.05</v>
      </c>
      <c r="H2702" s="33">
        <v>9</v>
      </c>
    </row>
    <row r="2703" spans="1:8" s="33" customFormat="1" ht="25.5" x14ac:dyDescent="0.2">
      <c r="A2703" s="52" t="s">
        <v>5441</v>
      </c>
      <c r="B2703" s="52"/>
      <c r="C2703" s="53" t="s">
        <v>5442</v>
      </c>
      <c r="D2703" s="54" t="s">
        <v>21</v>
      </c>
      <c r="E2703" s="55">
        <v>14.21</v>
      </c>
      <c r="F2703" s="55">
        <v>10.37</v>
      </c>
      <c r="G2703" s="55">
        <v>24.58</v>
      </c>
      <c r="H2703" s="33">
        <v>9</v>
      </c>
    </row>
    <row r="2704" spans="1:8" s="33" customFormat="1" ht="25.5" x14ac:dyDescent="0.2">
      <c r="A2704" s="52" t="s">
        <v>5443</v>
      </c>
      <c r="B2704" s="52"/>
      <c r="C2704" s="53" t="s">
        <v>5444</v>
      </c>
      <c r="D2704" s="54" t="s">
        <v>21</v>
      </c>
      <c r="E2704" s="55">
        <v>18.899999999999999</v>
      </c>
      <c r="F2704" s="55">
        <v>10.37</v>
      </c>
      <c r="G2704" s="55">
        <v>29.27</v>
      </c>
      <c r="H2704" s="33">
        <v>9</v>
      </c>
    </row>
    <row r="2705" spans="1:8" s="33" customFormat="1" x14ac:dyDescent="0.2">
      <c r="A2705" s="52" t="s">
        <v>5445</v>
      </c>
      <c r="B2705" s="52"/>
      <c r="C2705" s="53" t="s">
        <v>5446</v>
      </c>
      <c r="D2705" s="54"/>
      <c r="E2705" s="55"/>
      <c r="F2705" s="55"/>
      <c r="G2705" s="55"/>
      <c r="H2705" s="33">
        <v>5</v>
      </c>
    </row>
    <row r="2706" spans="1:8" s="33" customFormat="1" x14ac:dyDescent="0.2">
      <c r="A2706" s="52" t="s">
        <v>5447</v>
      </c>
      <c r="B2706" s="52"/>
      <c r="C2706" s="53" t="s">
        <v>5448</v>
      </c>
      <c r="D2706" s="54" t="s">
        <v>21</v>
      </c>
      <c r="E2706" s="55">
        <v>12.44</v>
      </c>
      <c r="F2706" s="55">
        <v>10.37</v>
      </c>
      <c r="G2706" s="55">
        <v>22.81</v>
      </c>
      <c r="H2706" s="33">
        <v>9</v>
      </c>
    </row>
    <row r="2707" spans="1:8" s="33" customFormat="1" x14ac:dyDescent="0.2">
      <c r="A2707" s="52" t="s">
        <v>5449</v>
      </c>
      <c r="B2707" s="52"/>
      <c r="C2707" s="53" t="s">
        <v>5450</v>
      </c>
      <c r="D2707" s="54" t="s">
        <v>21</v>
      </c>
      <c r="E2707" s="55">
        <v>10.98</v>
      </c>
      <c r="F2707" s="55">
        <v>10.37</v>
      </c>
      <c r="G2707" s="55">
        <v>21.35</v>
      </c>
      <c r="H2707" s="33">
        <v>9</v>
      </c>
    </row>
    <row r="2708" spans="1:8" s="33" customFormat="1" x14ac:dyDescent="0.2">
      <c r="A2708" s="52" t="s">
        <v>5451</v>
      </c>
      <c r="B2708" s="52"/>
      <c r="C2708" s="53" t="s">
        <v>5452</v>
      </c>
      <c r="D2708" s="54" t="s">
        <v>21</v>
      </c>
      <c r="E2708" s="55">
        <v>79.5</v>
      </c>
      <c r="F2708" s="55">
        <v>10.37</v>
      </c>
      <c r="G2708" s="55">
        <v>89.87</v>
      </c>
      <c r="H2708" s="33">
        <v>9</v>
      </c>
    </row>
    <row r="2709" spans="1:8" s="33" customFormat="1" x14ac:dyDescent="0.2">
      <c r="A2709" s="52" t="s">
        <v>5453</v>
      </c>
      <c r="B2709" s="52"/>
      <c r="C2709" s="53" t="s">
        <v>5454</v>
      </c>
      <c r="D2709" s="54" t="s">
        <v>21</v>
      </c>
      <c r="E2709" s="55">
        <v>161.22999999999999</v>
      </c>
      <c r="F2709" s="55">
        <v>12.44</v>
      </c>
      <c r="G2709" s="55">
        <v>173.67</v>
      </c>
      <c r="H2709" s="33">
        <v>9</v>
      </c>
    </row>
    <row r="2710" spans="1:8" s="33" customFormat="1" x14ac:dyDescent="0.2">
      <c r="A2710" s="52" t="s">
        <v>5455</v>
      </c>
      <c r="B2710" s="52"/>
      <c r="C2710" s="53" t="s">
        <v>5456</v>
      </c>
      <c r="D2710" s="54" t="s">
        <v>131</v>
      </c>
      <c r="E2710" s="55">
        <v>74.760000000000005</v>
      </c>
      <c r="F2710" s="55">
        <v>12.44</v>
      </c>
      <c r="G2710" s="55">
        <v>87.2</v>
      </c>
      <c r="H2710" s="33">
        <v>9</v>
      </c>
    </row>
    <row r="2711" spans="1:8" s="33" customFormat="1" x14ac:dyDescent="0.2">
      <c r="A2711" s="52" t="s">
        <v>5457</v>
      </c>
      <c r="B2711" s="52"/>
      <c r="C2711" s="53" t="s">
        <v>5458</v>
      </c>
      <c r="D2711" s="54" t="s">
        <v>21</v>
      </c>
      <c r="E2711" s="55">
        <v>11.53</v>
      </c>
      <c r="F2711" s="55">
        <v>10.37</v>
      </c>
      <c r="G2711" s="55">
        <v>21.9</v>
      </c>
      <c r="H2711" s="33">
        <v>9</v>
      </c>
    </row>
    <row r="2712" spans="1:8" s="33" customFormat="1" x14ac:dyDescent="0.2">
      <c r="A2712" s="52" t="s">
        <v>5459</v>
      </c>
      <c r="B2712" s="52"/>
      <c r="C2712" s="53" t="s">
        <v>5460</v>
      </c>
      <c r="D2712" s="54" t="s">
        <v>21</v>
      </c>
      <c r="E2712" s="55">
        <v>38.700000000000003</v>
      </c>
      <c r="F2712" s="55">
        <v>10.37</v>
      </c>
      <c r="G2712" s="55">
        <v>49.07</v>
      </c>
      <c r="H2712" s="33">
        <v>9</v>
      </c>
    </row>
    <row r="2713" spans="1:8" s="33" customFormat="1" x14ac:dyDescent="0.2">
      <c r="A2713" s="52" t="s">
        <v>5461</v>
      </c>
      <c r="B2713" s="52"/>
      <c r="C2713" s="53" t="s">
        <v>5462</v>
      </c>
      <c r="D2713" s="54"/>
      <c r="E2713" s="55"/>
      <c r="F2713" s="55"/>
      <c r="G2713" s="55"/>
      <c r="H2713" s="33">
        <v>5</v>
      </c>
    </row>
    <row r="2714" spans="1:8" s="33" customFormat="1" x14ac:dyDescent="0.2">
      <c r="A2714" s="52" t="s">
        <v>5463</v>
      </c>
      <c r="B2714" s="52"/>
      <c r="C2714" s="53" t="s">
        <v>5464</v>
      </c>
      <c r="D2714" s="54" t="s">
        <v>21</v>
      </c>
      <c r="E2714" s="55">
        <v>34.840000000000003</v>
      </c>
      <c r="F2714" s="55">
        <v>10.37</v>
      </c>
      <c r="G2714" s="55">
        <v>45.21</v>
      </c>
      <c r="H2714" s="33">
        <v>9</v>
      </c>
    </row>
    <row r="2715" spans="1:8" s="33" customFormat="1" ht="25.5" x14ac:dyDescent="0.2">
      <c r="A2715" s="52" t="s">
        <v>5465</v>
      </c>
      <c r="B2715" s="52"/>
      <c r="C2715" s="53" t="s">
        <v>5466</v>
      </c>
      <c r="D2715" s="54" t="s">
        <v>21</v>
      </c>
      <c r="E2715" s="55">
        <v>16.170000000000002</v>
      </c>
      <c r="F2715" s="55">
        <v>10.37</v>
      </c>
      <c r="G2715" s="55">
        <v>26.54</v>
      </c>
      <c r="H2715" s="33">
        <v>9</v>
      </c>
    </row>
    <row r="2716" spans="1:8" s="33" customFormat="1" x14ac:dyDescent="0.2">
      <c r="A2716" s="52" t="s">
        <v>5467</v>
      </c>
      <c r="B2716" s="52"/>
      <c r="C2716" s="53" t="s">
        <v>5468</v>
      </c>
      <c r="D2716" s="54" t="s">
        <v>21</v>
      </c>
      <c r="E2716" s="55">
        <v>81.099999999999994</v>
      </c>
      <c r="F2716" s="55">
        <v>10.37</v>
      </c>
      <c r="G2716" s="55">
        <v>91.47</v>
      </c>
      <c r="H2716" s="33">
        <v>9</v>
      </c>
    </row>
    <row r="2717" spans="1:8" s="33" customFormat="1" x14ac:dyDescent="0.2">
      <c r="A2717" s="52" t="s">
        <v>5469</v>
      </c>
      <c r="B2717" s="52"/>
      <c r="C2717" s="53" t="s">
        <v>5470</v>
      </c>
      <c r="D2717" s="54" t="s">
        <v>21</v>
      </c>
      <c r="E2717" s="55">
        <v>46.24</v>
      </c>
      <c r="F2717" s="55">
        <v>10.37</v>
      </c>
      <c r="G2717" s="55">
        <v>56.61</v>
      </c>
      <c r="H2717" s="33">
        <v>9</v>
      </c>
    </row>
    <row r="2718" spans="1:8" s="33" customFormat="1" x14ac:dyDescent="0.2">
      <c r="A2718" s="52" t="s">
        <v>5471</v>
      </c>
      <c r="B2718" s="52"/>
      <c r="C2718" s="53" t="s">
        <v>5472</v>
      </c>
      <c r="D2718" s="54" t="s">
        <v>21</v>
      </c>
      <c r="E2718" s="55">
        <v>124.35</v>
      </c>
      <c r="F2718" s="55">
        <v>10.37</v>
      </c>
      <c r="G2718" s="55">
        <v>134.72</v>
      </c>
      <c r="H2718" s="33">
        <v>9</v>
      </c>
    </row>
    <row r="2719" spans="1:8" s="33" customFormat="1" x14ac:dyDescent="0.2">
      <c r="A2719" s="52" t="s">
        <v>5473</v>
      </c>
      <c r="B2719" s="52"/>
      <c r="C2719" s="53" t="s">
        <v>5474</v>
      </c>
      <c r="D2719" s="54" t="s">
        <v>21</v>
      </c>
      <c r="E2719" s="55">
        <v>16.07</v>
      </c>
      <c r="F2719" s="55">
        <v>41.47</v>
      </c>
      <c r="G2719" s="55">
        <v>57.54</v>
      </c>
      <c r="H2719" s="33">
        <v>9</v>
      </c>
    </row>
    <row r="2720" spans="1:8" s="33" customFormat="1" x14ac:dyDescent="0.2">
      <c r="A2720" s="52" t="s">
        <v>5475</v>
      </c>
      <c r="B2720" s="52"/>
      <c r="C2720" s="53" t="s">
        <v>5476</v>
      </c>
      <c r="D2720" s="54" t="s">
        <v>21</v>
      </c>
      <c r="E2720" s="55">
        <v>21.91</v>
      </c>
      <c r="F2720" s="55">
        <v>4.1500000000000004</v>
      </c>
      <c r="G2720" s="55">
        <v>26.06</v>
      </c>
      <c r="H2720" s="33">
        <v>9</v>
      </c>
    </row>
    <row r="2721" spans="1:8" s="33" customFormat="1" ht="25.5" x14ac:dyDescent="0.2">
      <c r="A2721" s="52" t="s">
        <v>5477</v>
      </c>
      <c r="B2721" s="52"/>
      <c r="C2721" s="53" t="s">
        <v>5478</v>
      </c>
      <c r="D2721" s="54" t="s">
        <v>21</v>
      </c>
      <c r="E2721" s="55">
        <v>27.42</v>
      </c>
      <c r="F2721" s="55">
        <v>4.1500000000000004</v>
      </c>
      <c r="G2721" s="55">
        <v>31.57</v>
      </c>
      <c r="H2721" s="33">
        <v>9</v>
      </c>
    </row>
    <row r="2722" spans="1:8" s="33" customFormat="1" x14ac:dyDescent="0.2">
      <c r="A2722" s="52" t="s">
        <v>5479</v>
      </c>
      <c r="B2722" s="52"/>
      <c r="C2722" s="53" t="s">
        <v>5480</v>
      </c>
      <c r="D2722" s="54" t="s">
        <v>21</v>
      </c>
      <c r="E2722" s="55">
        <v>17.440000000000001</v>
      </c>
      <c r="F2722" s="55">
        <v>4.1500000000000004</v>
      </c>
      <c r="G2722" s="55">
        <v>21.59</v>
      </c>
      <c r="H2722" s="33">
        <v>9</v>
      </c>
    </row>
    <row r="2723" spans="1:8" s="33" customFormat="1" x14ac:dyDescent="0.2">
      <c r="A2723" s="52" t="s">
        <v>5481</v>
      </c>
      <c r="B2723" s="52"/>
      <c r="C2723" s="53" t="s">
        <v>5482</v>
      </c>
      <c r="D2723" s="54" t="s">
        <v>21</v>
      </c>
      <c r="E2723" s="55">
        <v>4.8</v>
      </c>
      <c r="F2723" s="55">
        <v>4.1500000000000004</v>
      </c>
      <c r="G2723" s="55">
        <v>8.9499999999999993</v>
      </c>
      <c r="H2723" s="33">
        <v>9</v>
      </c>
    </row>
    <row r="2724" spans="1:8" s="33" customFormat="1" x14ac:dyDescent="0.2">
      <c r="A2724" s="52" t="s">
        <v>5483</v>
      </c>
      <c r="B2724" s="52"/>
      <c r="C2724" s="53" t="s">
        <v>5484</v>
      </c>
      <c r="D2724" s="54" t="s">
        <v>131</v>
      </c>
      <c r="E2724" s="55">
        <v>15.24</v>
      </c>
      <c r="F2724" s="55">
        <v>16.59</v>
      </c>
      <c r="G2724" s="55">
        <v>31.83</v>
      </c>
      <c r="H2724" s="33">
        <v>9</v>
      </c>
    </row>
    <row r="2725" spans="1:8" s="33" customFormat="1" x14ac:dyDescent="0.2">
      <c r="A2725" s="52" t="s">
        <v>5485</v>
      </c>
      <c r="B2725" s="52"/>
      <c r="C2725" s="53" t="s">
        <v>5486</v>
      </c>
      <c r="D2725" s="54" t="s">
        <v>21</v>
      </c>
      <c r="E2725" s="55">
        <v>20.18</v>
      </c>
      <c r="F2725" s="55">
        <v>10.37</v>
      </c>
      <c r="G2725" s="55">
        <v>30.55</v>
      </c>
      <c r="H2725" s="33">
        <v>9</v>
      </c>
    </row>
    <row r="2726" spans="1:8" s="33" customFormat="1" x14ac:dyDescent="0.2">
      <c r="A2726" s="52" t="s">
        <v>5487</v>
      </c>
      <c r="B2726" s="52"/>
      <c r="C2726" s="53" t="s">
        <v>5488</v>
      </c>
      <c r="D2726" s="54" t="s">
        <v>21</v>
      </c>
      <c r="E2726" s="55">
        <v>263.64</v>
      </c>
      <c r="F2726" s="55">
        <v>20.74</v>
      </c>
      <c r="G2726" s="55">
        <v>284.38</v>
      </c>
      <c r="H2726" s="33">
        <v>9</v>
      </c>
    </row>
    <row r="2727" spans="1:8" s="33" customFormat="1" x14ac:dyDescent="0.2">
      <c r="A2727" s="52" t="s">
        <v>5489</v>
      </c>
      <c r="B2727" s="52"/>
      <c r="C2727" s="53" t="s">
        <v>5490</v>
      </c>
      <c r="D2727" s="54" t="s">
        <v>21</v>
      </c>
      <c r="E2727" s="55">
        <v>144.22999999999999</v>
      </c>
      <c r="F2727" s="55">
        <v>20.74</v>
      </c>
      <c r="G2727" s="55">
        <v>164.97</v>
      </c>
      <c r="H2727" s="33">
        <v>9</v>
      </c>
    </row>
    <row r="2728" spans="1:8" s="33" customFormat="1" x14ac:dyDescent="0.2">
      <c r="A2728" s="52" t="s">
        <v>5491</v>
      </c>
      <c r="B2728" s="52"/>
      <c r="C2728" s="53" t="s">
        <v>5492</v>
      </c>
      <c r="D2728" s="54" t="s">
        <v>21</v>
      </c>
      <c r="E2728" s="55">
        <v>184.95</v>
      </c>
      <c r="F2728" s="55">
        <v>20.74</v>
      </c>
      <c r="G2728" s="55">
        <v>205.69</v>
      </c>
      <c r="H2728" s="33">
        <v>9</v>
      </c>
    </row>
    <row r="2729" spans="1:8" s="33" customFormat="1" x14ac:dyDescent="0.2">
      <c r="A2729" s="52" t="s">
        <v>5493</v>
      </c>
      <c r="B2729" s="52"/>
      <c r="C2729" s="53" t="s">
        <v>5494</v>
      </c>
      <c r="D2729" s="54" t="s">
        <v>21</v>
      </c>
      <c r="E2729" s="55">
        <v>47.28</v>
      </c>
      <c r="F2729" s="55">
        <v>10.37</v>
      </c>
      <c r="G2729" s="55">
        <v>57.65</v>
      </c>
      <c r="H2729" s="33">
        <v>9</v>
      </c>
    </row>
    <row r="2730" spans="1:8" s="33" customFormat="1" x14ac:dyDescent="0.2">
      <c r="A2730" s="52" t="s">
        <v>5495</v>
      </c>
      <c r="B2730" s="52"/>
      <c r="C2730" s="53" t="s">
        <v>5496</v>
      </c>
      <c r="D2730" s="54" t="s">
        <v>21</v>
      </c>
      <c r="E2730" s="55">
        <v>3.17</v>
      </c>
      <c r="F2730" s="55">
        <v>8.2899999999999991</v>
      </c>
      <c r="G2730" s="55">
        <v>11.46</v>
      </c>
      <c r="H2730" s="33">
        <v>9</v>
      </c>
    </row>
    <row r="2731" spans="1:8" s="33" customFormat="1" ht="25.5" x14ac:dyDescent="0.2">
      <c r="A2731" s="52" t="s">
        <v>5497</v>
      </c>
      <c r="B2731" s="52"/>
      <c r="C2731" s="53" t="s">
        <v>5498</v>
      </c>
      <c r="D2731" s="54" t="s">
        <v>21</v>
      </c>
      <c r="E2731" s="55">
        <v>10.36</v>
      </c>
      <c r="F2731" s="55">
        <v>10.37</v>
      </c>
      <c r="G2731" s="55">
        <v>20.73</v>
      </c>
      <c r="H2731" s="33">
        <v>9</v>
      </c>
    </row>
    <row r="2732" spans="1:8" s="33" customFormat="1" ht="25.5" x14ac:dyDescent="0.2">
      <c r="A2732" s="52" t="s">
        <v>5499</v>
      </c>
      <c r="B2732" s="52"/>
      <c r="C2732" s="53" t="s">
        <v>5500</v>
      </c>
      <c r="D2732" s="54" t="s">
        <v>131</v>
      </c>
      <c r="E2732" s="55">
        <v>15.71</v>
      </c>
      <c r="F2732" s="55">
        <v>20.74</v>
      </c>
      <c r="G2732" s="55">
        <v>36.450000000000003</v>
      </c>
      <c r="H2732" s="33">
        <v>9</v>
      </c>
    </row>
    <row r="2733" spans="1:8" s="33" customFormat="1" ht="25.5" x14ac:dyDescent="0.2">
      <c r="A2733" s="52" t="s">
        <v>5501</v>
      </c>
      <c r="B2733" s="52"/>
      <c r="C2733" s="53" t="s">
        <v>5502</v>
      </c>
      <c r="D2733" s="54" t="s">
        <v>21</v>
      </c>
      <c r="E2733" s="55">
        <v>11.13</v>
      </c>
      <c r="F2733" s="55">
        <v>10.37</v>
      </c>
      <c r="G2733" s="55">
        <v>21.5</v>
      </c>
      <c r="H2733" s="33">
        <v>9</v>
      </c>
    </row>
    <row r="2734" spans="1:8" s="33" customFormat="1" ht="25.5" x14ac:dyDescent="0.2">
      <c r="A2734" s="52" t="s">
        <v>5503</v>
      </c>
      <c r="B2734" s="52"/>
      <c r="C2734" s="53" t="s">
        <v>5504</v>
      </c>
      <c r="D2734" s="54" t="s">
        <v>21</v>
      </c>
      <c r="E2734" s="55">
        <v>38.42</v>
      </c>
      <c r="F2734" s="55">
        <v>8.2899999999999991</v>
      </c>
      <c r="G2734" s="55">
        <v>46.71</v>
      </c>
      <c r="H2734" s="33">
        <v>9</v>
      </c>
    </row>
    <row r="2735" spans="1:8" s="33" customFormat="1" ht="25.5" x14ac:dyDescent="0.2">
      <c r="A2735" s="52" t="s">
        <v>5505</v>
      </c>
      <c r="B2735" s="52"/>
      <c r="C2735" s="53" t="s">
        <v>5506</v>
      </c>
      <c r="D2735" s="54" t="s">
        <v>21</v>
      </c>
      <c r="E2735" s="55">
        <v>4.96</v>
      </c>
      <c r="F2735" s="55">
        <v>10.37</v>
      </c>
      <c r="G2735" s="55">
        <v>15.33</v>
      </c>
      <c r="H2735" s="33">
        <v>9</v>
      </c>
    </row>
    <row r="2736" spans="1:8" s="33" customFormat="1" x14ac:dyDescent="0.2">
      <c r="A2736" s="52" t="s">
        <v>5507</v>
      </c>
      <c r="B2736" s="52"/>
      <c r="C2736" s="53" t="s">
        <v>5508</v>
      </c>
      <c r="D2736" s="54" t="s">
        <v>21</v>
      </c>
      <c r="E2736" s="55">
        <v>48.12</v>
      </c>
      <c r="F2736" s="55">
        <v>2.0699999999999998</v>
      </c>
      <c r="G2736" s="55">
        <v>50.19</v>
      </c>
      <c r="H2736" s="33">
        <v>9</v>
      </c>
    </row>
    <row r="2737" spans="1:8" s="33" customFormat="1" ht="25.5" x14ac:dyDescent="0.2">
      <c r="A2737" s="52" t="s">
        <v>5509</v>
      </c>
      <c r="B2737" s="52"/>
      <c r="C2737" s="53" t="s">
        <v>5510</v>
      </c>
      <c r="D2737" s="54" t="s">
        <v>21</v>
      </c>
      <c r="E2737" s="55">
        <v>18.97</v>
      </c>
      <c r="F2737" s="55">
        <v>10.37</v>
      </c>
      <c r="G2737" s="55">
        <v>29.34</v>
      </c>
      <c r="H2737" s="33">
        <v>9</v>
      </c>
    </row>
    <row r="2738" spans="1:8" s="33" customFormat="1" ht="25.5" x14ac:dyDescent="0.2">
      <c r="A2738" s="52" t="s">
        <v>5511</v>
      </c>
      <c r="B2738" s="52"/>
      <c r="C2738" s="53" t="s">
        <v>5512</v>
      </c>
      <c r="D2738" s="54" t="s">
        <v>21</v>
      </c>
      <c r="E2738" s="55">
        <v>27.6</v>
      </c>
      <c r="F2738" s="55">
        <v>10.37</v>
      </c>
      <c r="G2738" s="55">
        <v>37.97</v>
      </c>
      <c r="H2738" s="33">
        <v>9</v>
      </c>
    </row>
    <row r="2739" spans="1:8" s="33" customFormat="1" ht="25.5" x14ac:dyDescent="0.2">
      <c r="A2739" s="52" t="s">
        <v>5513</v>
      </c>
      <c r="B2739" s="52"/>
      <c r="C2739" s="53" t="s">
        <v>5514</v>
      </c>
      <c r="D2739" s="54" t="s">
        <v>21</v>
      </c>
      <c r="E2739" s="55">
        <v>42.35</v>
      </c>
      <c r="F2739" s="55">
        <v>10.37</v>
      </c>
      <c r="G2739" s="55">
        <v>52.72</v>
      </c>
      <c r="H2739" s="33">
        <v>9</v>
      </c>
    </row>
    <row r="2740" spans="1:8" s="33" customFormat="1" ht="25.5" x14ac:dyDescent="0.2">
      <c r="A2740" s="52" t="s">
        <v>5515</v>
      </c>
      <c r="B2740" s="52"/>
      <c r="C2740" s="53" t="s">
        <v>5516</v>
      </c>
      <c r="D2740" s="54" t="s">
        <v>131</v>
      </c>
      <c r="E2740" s="55">
        <v>173.15</v>
      </c>
      <c r="F2740" s="55">
        <v>20.74</v>
      </c>
      <c r="G2740" s="55">
        <v>193.89</v>
      </c>
      <c r="H2740" s="33">
        <v>9</v>
      </c>
    </row>
    <row r="2741" spans="1:8" s="33" customFormat="1" ht="25.5" x14ac:dyDescent="0.2">
      <c r="A2741" s="52" t="s">
        <v>5517</v>
      </c>
      <c r="B2741" s="52"/>
      <c r="C2741" s="53" t="s">
        <v>5518</v>
      </c>
      <c r="D2741" s="54" t="s">
        <v>21</v>
      </c>
      <c r="E2741" s="55">
        <v>506.41</v>
      </c>
      <c r="F2741" s="55">
        <v>41.47</v>
      </c>
      <c r="G2741" s="55">
        <v>547.88</v>
      </c>
      <c r="H2741" s="33">
        <v>9</v>
      </c>
    </row>
    <row r="2742" spans="1:8" s="33" customFormat="1" ht="25.5" x14ac:dyDescent="0.2">
      <c r="A2742" s="52" t="s">
        <v>5519</v>
      </c>
      <c r="B2742" s="52"/>
      <c r="C2742" s="53" t="s">
        <v>5520</v>
      </c>
      <c r="D2742" s="54" t="s">
        <v>21</v>
      </c>
      <c r="E2742" s="55">
        <v>354.44</v>
      </c>
      <c r="F2742" s="55">
        <v>41.47</v>
      </c>
      <c r="G2742" s="55">
        <v>395.91</v>
      </c>
      <c r="H2742" s="33">
        <v>9</v>
      </c>
    </row>
    <row r="2743" spans="1:8" s="33" customFormat="1" x14ac:dyDescent="0.2">
      <c r="A2743" s="52" t="s">
        <v>5521</v>
      </c>
      <c r="B2743" s="52"/>
      <c r="C2743" s="53" t="s">
        <v>5522</v>
      </c>
      <c r="D2743" s="54" t="s">
        <v>21</v>
      </c>
      <c r="E2743" s="55">
        <v>1.46</v>
      </c>
      <c r="F2743" s="55">
        <v>1.69</v>
      </c>
      <c r="G2743" s="55">
        <v>3.15</v>
      </c>
      <c r="H2743" s="33">
        <v>9</v>
      </c>
    </row>
    <row r="2744" spans="1:8" s="33" customFormat="1" ht="25.5" x14ac:dyDescent="0.2">
      <c r="A2744" s="52" t="s">
        <v>5523</v>
      </c>
      <c r="B2744" s="52"/>
      <c r="C2744" s="53" t="s">
        <v>5524</v>
      </c>
      <c r="D2744" s="54" t="s">
        <v>21</v>
      </c>
      <c r="E2744" s="55">
        <v>7.53</v>
      </c>
      <c r="F2744" s="55">
        <v>10.37</v>
      </c>
      <c r="G2744" s="55">
        <v>17.899999999999999</v>
      </c>
      <c r="H2744" s="33">
        <v>9</v>
      </c>
    </row>
    <row r="2745" spans="1:8" s="33" customFormat="1" ht="25.5" x14ac:dyDescent="0.2">
      <c r="A2745" s="52" t="s">
        <v>5525</v>
      </c>
      <c r="B2745" s="52"/>
      <c r="C2745" s="53" t="s">
        <v>5526</v>
      </c>
      <c r="D2745" s="54" t="s">
        <v>131</v>
      </c>
      <c r="E2745" s="55">
        <v>8.2899999999999991</v>
      </c>
      <c r="F2745" s="55">
        <v>20.74</v>
      </c>
      <c r="G2745" s="55">
        <v>29.03</v>
      </c>
      <c r="H2745" s="33">
        <v>9</v>
      </c>
    </row>
    <row r="2746" spans="1:8" s="33" customFormat="1" ht="25.5" x14ac:dyDescent="0.2">
      <c r="A2746" s="52" t="s">
        <v>5527</v>
      </c>
      <c r="B2746" s="52"/>
      <c r="C2746" s="53" t="s">
        <v>5528</v>
      </c>
      <c r="D2746" s="54" t="s">
        <v>21</v>
      </c>
      <c r="E2746" s="55">
        <v>18.52</v>
      </c>
      <c r="F2746" s="55">
        <v>4.1500000000000004</v>
      </c>
      <c r="G2746" s="55">
        <v>22.67</v>
      </c>
      <c r="H2746" s="33">
        <v>9</v>
      </c>
    </row>
    <row r="2747" spans="1:8" s="33" customFormat="1" ht="25.5" x14ac:dyDescent="0.2">
      <c r="A2747" s="52" t="s">
        <v>5529</v>
      </c>
      <c r="B2747" s="52"/>
      <c r="C2747" s="53" t="s">
        <v>5530</v>
      </c>
      <c r="D2747" s="54" t="s">
        <v>21</v>
      </c>
      <c r="E2747" s="55">
        <v>7.54</v>
      </c>
      <c r="F2747" s="55">
        <v>10.37</v>
      </c>
      <c r="G2747" s="55">
        <v>17.91</v>
      </c>
      <c r="H2747" s="33">
        <v>9</v>
      </c>
    </row>
    <row r="2748" spans="1:8" s="33" customFormat="1" ht="25.5" x14ac:dyDescent="0.2">
      <c r="A2748" s="52" t="s">
        <v>5531</v>
      </c>
      <c r="B2748" s="52"/>
      <c r="C2748" s="53" t="s">
        <v>5532</v>
      </c>
      <c r="D2748" s="54" t="s">
        <v>21</v>
      </c>
      <c r="E2748" s="55">
        <v>6.03</v>
      </c>
      <c r="F2748" s="55">
        <v>10.37</v>
      </c>
      <c r="G2748" s="55">
        <v>16.399999999999999</v>
      </c>
      <c r="H2748" s="33">
        <v>9</v>
      </c>
    </row>
    <row r="2749" spans="1:8" s="33" customFormat="1" ht="25.5" x14ac:dyDescent="0.2">
      <c r="A2749" s="52" t="s">
        <v>5533</v>
      </c>
      <c r="B2749" s="52"/>
      <c r="C2749" s="53" t="s">
        <v>5534</v>
      </c>
      <c r="D2749" s="54" t="s">
        <v>131</v>
      </c>
      <c r="E2749" s="55">
        <v>65.05</v>
      </c>
      <c r="F2749" s="55">
        <v>10.37</v>
      </c>
      <c r="G2749" s="55">
        <v>75.42</v>
      </c>
      <c r="H2749" s="33">
        <v>9</v>
      </c>
    </row>
    <row r="2750" spans="1:8" s="33" customFormat="1" ht="25.5" x14ac:dyDescent="0.2">
      <c r="A2750" s="52" t="s">
        <v>5535</v>
      </c>
      <c r="B2750" s="52"/>
      <c r="C2750" s="53" t="s">
        <v>5536</v>
      </c>
      <c r="D2750" s="54" t="s">
        <v>21</v>
      </c>
      <c r="E2750" s="55">
        <v>45.78</v>
      </c>
      <c r="F2750" s="55">
        <v>10.37</v>
      </c>
      <c r="G2750" s="55">
        <v>56.15</v>
      </c>
      <c r="H2750" s="33">
        <v>9</v>
      </c>
    </row>
    <row r="2751" spans="1:8" s="33" customFormat="1" ht="25.5" x14ac:dyDescent="0.2">
      <c r="A2751" s="52" t="s">
        <v>5537</v>
      </c>
      <c r="B2751" s="52"/>
      <c r="C2751" s="53" t="s">
        <v>5538</v>
      </c>
      <c r="D2751" s="54" t="s">
        <v>21</v>
      </c>
      <c r="E2751" s="55">
        <v>51.14</v>
      </c>
      <c r="F2751" s="55">
        <v>10.37</v>
      </c>
      <c r="G2751" s="55">
        <v>61.51</v>
      </c>
      <c r="H2751" s="33">
        <v>9</v>
      </c>
    </row>
    <row r="2752" spans="1:8" s="33" customFormat="1" x14ac:dyDescent="0.2">
      <c r="A2752" s="52" t="s">
        <v>5539</v>
      </c>
      <c r="B2752" s="52"/>
      <c r="C2752" s="53" t="s">
        <v>5540</v>
      </c>
      <c r="D2752" s="54" t="s">
        <v>21</v>
      </c>
      <c r="E2752" s="55">
        <v>6.19</v>
      </c>
      <c r="F2752" s="55">
        <v>10.37</v>
      </c>
      <c r="G2752" s="55">
        <v>16.559999999999999</v>
      </c>
      <c r="H2752" s="33">
        <v>9</v>
      </c>
    </row>
    <row r="2753" spans="1:8" s="33" customFormat="1" x14ac:dyDescent="0.2">
      <c r="A2753" s="52" t="s">
        <v>5541</v>
      </c>
      <c r="B2753" s="52"/>
      <c r="C2753" s="53" t="s">
        <v>5542</v>
      </c>
      <c r="D2753" s="54" t="s">
        <v>21</v>
      </c>
      <c r="E2753" s="55">
        <v>8.6199999999999992</v>
      </c>
      <c r="F2753" s="55">
        <v>10.37</v>
      </c>
      <c r="G2753" s="55">
        <v>18.989999999999998</v>
      </c>
      <c r="H2753" s="33">
        <v>9</v>
      </c>
    </row>
    <row r="2754" spans="1:8" s="33" customFormat="1" x14ac:dyDescent="0.2">
      <c r="A2754" s="52" t="s">
        <v>5543</v>
      </c>
      <c r="B2754" s="52"/>
      <c r="C2754" s="53" t="s">
        <v>5544</v>
      </c>
      <c r="D2754" s="54" t="s">
        <v>21</v>
      </c>
      <c r="E2754" s="55">
        <v>12.28</v>
      </c>
      <c r="F2754" s="55">
        <v>10.37</v>
      </c>
      <c r="G2754" s="55">
        <v>22.65</v>
      </c>
      <c r="H2754" s="33">
        <v>9</v>
      </c>
    </row>
    <row r="2755" spans="1:8" s="33" customFormat="1" x14ac:dyDescent="0.2">
      <c r="A2755" s="52" t="s">
        <v>5545</v>
      </c>
      <c r="B2755" s="52"/>
      <c r="C2755" s="53" t="s">
        <v>5546</v>
      </c>
      <c r="D2755" s="54" t="s">
        <v>21</v>
      </c>
      <c r="E2755" s="55">
        <v>18.71</v>
      </c>
      <c r="F2755" s="55">
        <v>10.37</v>
      </c>
      <c r="G2755" s="55">
        <v>29.08</v>
      </c>
      <c r="H2755" s="33">
        <v>9</v>
      </c>
    </row>
    <row r="2756" spans="1:8" s="33" customFormat="1" ht="25.5" x14ac:dyDescent="0.2">
      <c r="A2756" s="52" t="s">
        <v>5547</v>
      </c>
      <c r="B2756" s="52"/>
      <c r="C2756" s="53" t="s">
        <v>5548</v>
      </c>
      <c r="D2756" s="54" t="s">
        <v>21</v>
      </c>
      <c r="E2756" s="55">
        <v>103.64</v>
      </c>
      <c r="F2756" s="55">
        <v>10.37</v>
      </c>
      <c r="G2756" s="55">
        <v>114.01</v>
      </c>
      <c r="H2756" s="33">
        <v>9</v>
      </c>
    </row>
    <row r="2757" spans="1:8" s="33" customFormat="1" ht="25.5" x14ac:dyDescent="0.2">
      <c r="A2757" s="52" t="s">
        <v>5549</v>
      </c>
      <c r="B2757" s="52"/>
      <c r="C2757" s="53" t="s">
        <v>5550</v>
      </c>
      <c r="D2757" s="54" t="s">
        <v>73</v>
      </c>
      <c r="E2757" s="55">
        <v>216.23</v>
      </c>
      <c r="F2757" s="55">
        <v>4.22</v>
      </c>
      <c r="G2757" s="55">
        <v>220.45</v>
      </c>
      <c r="H2757" s="33">
        <v>9</v>
      </c>
    </row>
    <row r="2758" spans="1:8" s="33" customFormat="1" x14ac:dyDescent="0.2">
      <c r="A2758" s="52" t="s">
        <v>5551</v>
      </c>
      <c r="B2758" s="52"/>
      <c r="C2758" s="53" t="s">
        <v>5552</v>
      </c>
      <c r="D2758" s="54"/>
      <c r="E2758" s="55"/>
      <c r="F2758" s="55"/>
      <c r="G2758" s="55"/>
      <c r="H2758" s="33">
        <v>5</v>
      </c>
    </row>
    <row r="2759" spans="1:8" s="33" customFormat="1" ht="25.5" x14ac:dyDescent="0.2">
      <c r="A2759" s="52" t="s">
        <v>5553</v>
      </c>
      <c r="B2759" s="52"/>
      <c r="C2759" s="53" t="s">
        <v>5554</v>
      </c>
      <c r="D2759" s="54" t="s">
        <v>21</v>
      </c>
      <c r="E2759" s="55">
        <v>10.06</v>
      </c>
      <c r="F2759" s="55">
        <v>20.74</v>
      </c>
      <c r="G2759" s="55">
        <v>30.8</v>
      </c>
      <c r="H2759" s="33">
        <v>9</v>
      </c>
    </row>
    <row r="2760" spans="1:8" s="33" customFormat="1" ht="25.5" x14ac:dyDescent="0.2">
      <c r="A2760" s="52" t="s">
        <v>5555</v>
      </c>
      <c r="B2760" s="52"/>
      <c r="C2760" s="53" t="s">
        <v>5556</v>
      </c>
      <c r="D2760" s="54" t="s">
        <v>21</v>
      </c>
      <c r="E2760" s="55">
        <v>19.84</v>
      </c>
      <c r="F2760" s="55">
        <v>20.74</v>
      </c>
      <c r="G2760" s="55">
        <v>40.58</v>
      </c>
      <c r="H2760" s="33">
        <v>9</v>
      </c>
    </row>
    <row r="2761" spans="1:8" s="33" customFormat="1" ht="25.5" x14ac:dyDescent="0.2">
      <c r="A2761" s="52" t="s">
        <v>5557</v>
      </c>
      <c r="B2761" s="52"/>
      <c r="C2761" s="53" t="s">
        <v>5558</v>
      </c>
      <c r="D2761" s="54" t="s">
        <v>21</v>
      </c>
      <c r="E2761" s="55">
        <v>19.940000000000001</v>
      </c>
      <c r="F2761" s="55">
        <v>20.74</v>
      </c>
      <c r="G2761" s="55">
        <v>40.68</v>
      </c>
      <c r="H2761" s="33">
        <v>9</v>
      </c>
    </row>
    <row r="2762" spans="1:8" s="33" customFormat="1" ht="25.5" x14ac:dyDescent="0.2">
      <c r="A2762" s="52" t="s">
        <v>5559</v>
      </c>
      <c r="B2762" s="52"/>
      <c r="C2762" s="53" t="s">
        <v>5560</v>
      </c>
      <c r="D2762" s="54" t="s">
        <v>21</v>
      </c>
      <c r="E2762" s="55">
        <v>36.979999999999997</v>
      </c>
      <c r="F2762" s="55">
        <v>20.74</v>
      </c>
      <c r="G2762" s="55">
        <v>57.72</v>
      </c>
      <c r="H2762" s="33">
        <v>9</v>
      </c>
    </row>
    <row r="2763" spans="1:8" s="33" customFormat="1" ht="25.5" x14ac:dyDescent="0.2">
      <c r="A2763" s="52" t="s">
        <v>5561</v>
      </c>
      <c r="B2763" s="52"/>
      <c r="C2763" s="53" t="s">
        <v>5562</v>
      </c>
      <c r="D2763" s="54" t="s">
        <v>21</v>
      </c>
      <c r="E2763" s="55">
        <v>10.23</v>
      </c>
      <c r="F2763" s="55">
        <v>20.74</v>
      </c>
      <c r="G2763" s="55">
        <v>30.97</v>
      </c>
      <c r="H2763" s="33">
        <v>9</v>
      </c>
    </row>
    <row r="2764" spans="1:8" s="33" customFormat="1" ht="25.5" x14ac:dyDescent="0.2">
      <c r="A2764" s="52" t="s">
        <v>5563</v>
      </c>
      <c r="B2764" s="52"/>
      <c r="C2764" s="53" t="s">
        <v>5564</v>
      </c>
      <c r="D2764" s="54" t="s">
        <v>21</v>
      </c>
      <c r="E2764" s="55">
        <v>19.739999999999998</v>
      </c>
      <c r="F2764" s="55">
        <v>20.74</v>
      </c>
      <c r="G2764" s="55">
        <v>40.479999999999997</v>
      </c>
      <c r="H2764" s="33">
        <v>9</v>
      </c>
    </row>
    <row r="2765" spans="1:8" s="33" customFormat="1" ht="25.5" x14ac:dyDescent="0.2">
      <c r="A2765" s="52" t="s">
        <v>5565</v>
      </c>
      <c r="B2765" s="52"/>
      <c r="C2765" s="53" t="s">
        <v>5566</v>
      </c>
      <c r="D2765" s="54" t="s">
        <v>21</v>
      </c>
      <c r="E2765" s="55">
        <v>10.07</v>
      </c>
      <c r="F2765" s="55">
        <v>20.74</v>
      </c>
      <c r="G2765" s="55">
        <v>30.81</v>
      </c>
      <c r="H2765" s="33">
        <v>9</v>
      </c>
    </row>
    <row r="2766" spans="1:8" s="33" customFormat="1" ht="25.5" x14ac:dyDescent="0.2">
      <c r="A2766" s="52" t="s">
        <v>5567</v>
      </c>
      <c r="B2766" s="52"/>
      <c r="C2766" s="53" t="s">
        <v>5568</v>
      </c>
      <c r="D2766" s="54" t="s">
        <v>21</v>
      </c>
      <c r="E2766" s="55">
        <v>36.81</v>
      </c>
      <c r="F2766" s="55">
        <v>20.74</v>
      </c>
      <c r="G2766" s="55">
        <v>57.55</v>
      </c>
      <c r="H2766" s="33">
        <v>9</v>
      </c>
    </row>
    <row r="2767" spans="1:8" s="33" customFormat="1" ht="25.5" x14ac:dyDescent="0.2">
      <c r="A2767" s="52" t="s">
        <v>5569</v>
      </c>
      <c r="B2767" s="52"/>
      <c r="C2767" s="53" t="s">
        <v>5570</v>
      </c>
      <c r="D2767" s="54" t="s">
        <v>21</v>
      </c>
      <c r="E2767" s="55">
        <v>19.98</v>
      </c>
      <c r="F2767" s="55">
        <v>20.74</v>
      </c>
      <c r="G2767" s="55">
        <v>40.72</v>
      </c>
      <c r="H2767" s="33">
        <v>9</v>
      </c>
    </row>
    <row r="2768" spans="1:8" s="33" customFormat="1" ht="25.5" x14ac:dyDescent="0.2">
      <c r="A2768" s="52" t="s">
        <v>5571</v>
      </c>
      <c r="B2768" s="52"/>
      <c r="C2768" s="53" t="s">
        <v>5572</v>
      </c>
      <c r="D2768" s="54" t="s">
        <v>21</v>
      </c>
      <c r="E2768" s="55">
        <v>36.770000000000003</v>
      </c>
      <c r="F2768" s="55">
        <v>20.74</v>
      </c>
      <c r="G2768" s="55">
        <v>57.51</v>
      </c>
      <c r="H2768" s="33">
        <v>9</v>
      </c>
    </row>
    <row r="2769" spans="1:8" s="33" customFormat="1" ht="25.5" x14ac:dyDescent="0.2">
      <c r="A2769" s="52" t="s">
        <v>5573</v>
      </c>
      <c r="B2769" s="52"/>
      <c r="C2769" s="53" t="s">
        <v>5574</v>
      </c>
      <c r="D2769" s="54" t="s">
        <v>21</v>
      </c>
      <c r="E2769" s="55">
        <v>20.36</v>
      </c>
      <c r="F2769" s="55">
        <v>20.74</v>
      </c>
      <c r="G2769" s="55">
        <v>41.1</v>
      </c>
      <c r="H2769" s="33">
        <v>9</v>
      </c>
    </row>
    <row r="2770" spans="1:8" s="33" customFormat="1" ht="25.5" x14ac:dyDescent="0.2">
      <c r="A2770" s="52" t="s">
        <v>5575</v>
      </c>
      <c r="B2770" s="52"/>
      <c r="C2770" s="53" t="s">
        <v>5576</v>
      </c>
      <c r="D2770" s="54" t="s">
        <v>21</v>
      </c>
      <c r="E2770" s="55">
        <v>19.399999999999999</v>
      </c>
      <c r="F2770" s="55">
        <v>20.74</v>
      </c>
      <c r="G2770" s="55">
        <v>40.14</v>
      </c>
      <c r="H2770" s="33">
        <v>9</v>
      </c>
    </row>
    <row r="2771" spans="1:8" s="33" customFormat="1" ht="25.5" x14ac:dyDescent="0.2">
      <c r="A2771" s="52" t="s">
        <v>5577</v>
      </c>
      <c r="B2771" s="52"/>
      <c r="C2771" s="53" t="s">
        <v>5578</v>
      </c>
      <c r="D2771" s="54" t="s">
        <v>21</v>
      </c>
      <c r="E2771" s="55">
        <v>19.73</v>
      </c>
      <c r="F2771" s="55">
        <v>20.74</v>
      </c>
      <c r="G2771" s="55">
        <v>40.47</v>
      </c>
      <c r="H2771" s="33">
        <v>9</v>
      </c>
    </row>
    <row r="2772" spans="1:8" s="33" customFormat="1" ht="25.5" x14ac:dyDescent="0.2">
      <c r="A2772" s="52" t="s">
        <v>5579</v>
      </c>
      <c r="B2772" s="52"/>
      <c r="C2772" s="53" t="s">
        <v>5580</v>
      </c>
      <c r="D2772" s="54" t="s">
        <v>21</v>
      </c>
      <c r="E2772" s="55">
        <v>10</v>
      </c>
      <c r="F2772" s="55">
        <v>20.74</v>
      </c>
      <c r="G2772" s="55">
        <v>30.74</v>
      </c>
      <c r="H2772" s="33">
        <v>9</v>
      </c>
    </row>
    <row r="2773" spans="1:8" s="33" customFormat="1" ht="38.25" x14ac:dyDescent="0.2">
      <c r="A2773" s="52" t="s">
        <v>5581</v>
      </c>
      <c r="B2773" s="52"/>
      <c r="C2773" s="53" t="s">
        <v>5582</v>
      </c>
      <c r="D2773" s="54" t="s">
        <v>21</v>
      </c>
      <c r="E2773" s="55">
        <v>21.55</v>
      </c>
      <c r="F2773" s="55">
        <v>20.74</v>
      </c>
      <c r="G2773" s="55">
        <v>42.29</v>
      </c>
      <c r="H2773" s="33">
        <v>9</v>
      </c>
    </row>
    <row r="2774" spans="1:8" s="33" customFormat="1" ht="38.25" x14ac:dyDescent="0.2">
      <c r="A2774" s="52" t="s">
        <v>5583</v>
      </c>
      <c r="B2774" s="52"/>
      <c r="C2774" s="53" t="s">
        <v>5584</v>
      </c>
      <c r="D2774" s="54" t="s">
        <v>21</v>
      </c>
      <c r="E2774" s="55">
        <v>19.72</v>
      </c>
      <c r="F2774" s="55">
        <v>20.74</v>
      </c>
      <c r="G2774" s="55">
        <v>40.46</v>
      </c>
      <c r="H2774" s="33">
        <v>9</v>
      </c>
    </row>
    <row r="2775" spans="1:8" s="33" customFormat="1" ht="38.25" x14ac:dyDescent="0.2">
      <c r="A2775" s="52" t="s">
        <v>5585</v>
      </c>
      <c r="B2775" s="52"/>
      <c r="C2775" s="53" t="s">
        <v>5586</v>
      </c>
      <c r="D2775" s="54" t="s">
        <v>21</v>
      </c>
      <c r="E2775" s="55">
        <v>19.73</v>
      </c>
      <c r="F2775" s="55">
        <v>20.74</v>
      </c>
      <c r="G2775" s="55">
        <v>40.47</v>
      </c>
      <c r="H2775" s="33">
        <v>9</v>
      </c>
    </row>
    <row r="2776" spans="1:8" s="33" customFormat="1" ht="25.5" x14ac:dyDescent="0.2">
      <c r="A2776" s="52" t="s">
        <v>5587</v>
      </c>
      <c r="B2776" s="52"/>
      <c r="C2776" s="53" t="s">
        <v>5588</v>
      </c>
      <c r="D2776" s="54" t="s">
        <v>21</v>
      </c>
      <c r="E2776" s="55">
        <v>10.01</v>
      </c>
      <c r="F2776" s="55">
        <v>20.74</v>
      </c>
      <c r="G2776" s="55">
        <v>30.75</v>
      </c>
      <c r="H2776" s="33">
        <v>9</v>
      </c>
    </row>
    <row r="2777" spans="1:8" s="33" customFormat="1" ht="25.5" x14ac:dyDescent="0.2">
      <c r="A2777" s="52" t="s">
        <v>5589</v>
      </c>
      <c r="B2777" s="52"/>
      <c r="C2777" s="53" t="s">
        <v>5590</v>
      </c>
      <c r="D2777" s="54" t="s">
        <v>21</v>
      </c>
      <c r="E2777" s="55">
        <v>10.14</v>
      </c>
      <c r="F2777" s="55">
        <v>20.74</v>
      </c>
      <c r="G2777" s="55">
        <v>30.88</v>
      </c>
      <c r="H2777" s="33">
        <v>9</v>
      </c>
    </row>
    <row r="2778" spans="1:8" s="33" customFormat="1" ht="25.5" x14ac:dyDescent="0.2">
      <c r="A2778" s="52" t="s">
        <v>5591</v>
      </c>
      <c r="B2778" s="52"/>
      <c r="C2778" s="53" t="s">
        <v>5592</v>
      </c>
      <c r="D2778" s="54" t="s">
        <v>21</v>
      </c>
      <c r="E2778" s="55">
        <v>19.809999999999999</v>
      </c>
      <c r="F2778" s="55">
        <v>20.74</v>
      </c>
      <c r="G2778" s="55">
        <v>40.549999999999997</v>
      </c>
      <c r="H2778" s="33">
        <v>9</v>
      </c>
    </row>
    <row r="2779" spans="1:8" s="33" customFormat="1" x14ac:dyDescent="0.2">
      <c r="A2779" s="52" t="s">
        <v>5593</v>
      </c>
      <c r="B2779" s="52"/>
      <c r="C2779" s="53" t="s">
        <v>5594</v>
      </c>
      <c r="D2779" s="54"/>
      <c r="E2779" s="55"/>
      <c r="F2779" s="55"/>
      <c r="G2779" s="55"/>
      <c r="H2779" s="33">
        <v>2</v>
      </c>
    </row>
    <row r="2780" spans="1:8" s="33" customFormat="1" x14ac:dyDescent="0.2">
      <c r="A2780" s="52" t="s">
        <v>5595</v>
      </c>
      <c r="B2780" s="52"/>
      <c r="C2780" s="53" t="s">
        <v>5596</v>
      </c>
      <c r="D2780" s="54"/>
      <c r="E2780" s="55"/>
      <c r="F2780" s="55"/>
      <c r="G2780" s="55"/>
      <c r="H2780" s="33">
        <v>5</v>
      </c>
    </row>
    <row r="2781" spans="1:8" s="33" customFormat="1" ht="38.25" x14ac:dyDescent="0.2">
      <c r="A2781" s="52" t="s">
        <v>5597</v>
      </c>
      <c r="B2781" s="52"/>
      <c r="C2781" s="53" t="s">
        <v>5598</v>
      </c>
      <c r="D2781" s="54" t="s">
        <v>21</v>
      </c>
      <c r="E2781" s="55">
        <v>1511.07</v>
      </c>
      <c r="F2781" s="55">
        <v>58.34</v>
      </c>
      <c r="G2781" s="55">
        <v>1569.41</v>
      </c>
      <c r="H2781" s="33">
        <v>9</v>
      </c>
    </row>
    <row r="2782" spans="1:8" s="33" customFormat="1" ht="38.25" x14ac:dyDescent="0.2">
      <c r="A2782" s="52" t="s">
        <v>5599</v>
      </c>
      <c r="B2782" s="52"/>
      <c r="C2782" s="53" t="s">
        <v>5600</v>
      </c>
      <c r="D2782" s="54" t="s">
        <v>21</v>
      </c>
      <c r="E2782" s="55">
        <v>1682.13</v>
      </c>
      <c r="F2782" s="55">
        <v>58.34</v>
      </c>
      <c r="G2782" s="55">
        <v>1740.47</v>
      </c>
      <c r="H2782" s="33">
        <v>9</v>
      </c>
    </row>
    <row r="2783" spans="1:8" s="33" customFormat="1" x14ac:dyDescent="0.2">
      <c r="A2783" s="52" t="s">
        <v>5601</v>
      </c>
      <c r="B2783" s="52"/>
      <c r="C2783" s="53" t="s">
        <v>5602</v>
      </c>
      <c r="D2783" s="54"/>
      <c r="E2783" s="55"/>
      <c r="F2783" s="55"/>
      <c r="G2783" s="55"/>
      <c r="H2783" s="33">
        <v>5</v>
      </c>
    </row>
    <row r="2784" spans="1:8" s="33" customFormat="1" x14ac:dyDescent="0.2">
      <c r="A2784" s="52" t="s">
        <v>5603</v>
      </c>
      <c r="B2784" s="52"/>
      <c r="C2784" s="53" t="s">
        <v>5604</v>
      </c>
      <c r="D2784" s="54" t="s">
        <v>21</v>
      </c>
      <c r="E2784" s="55">
        <v>18.77</v>
      </c>
      <c r="F2784" s="55">
        <v>20.74</v>
      </c>
      <c r="G2784" s="55">
        <v>39.51</v>
      </c>
      <c r="H2784" s="33">
        <v>9</v>
      </c>
    </row>
    <row r="2785" spans="1:8" s="33" customFormat="1" x14ac:dyDescent="0.2">
      <c r="A2785" s="52" t="s">
        <v>5605</v>
      </c>
      <c r="B2785" s="52"/>
      <c r="C2785" s="53" t="s">
        <v>5606</v>
      </c>
      <c r="D2785" s="54" t="s">
        <v>21</v>
      </c>
      <c r="E2785" s="55">
        <v>885.82</v>
      </c>
      <c r="F2785" s="55">
        <v>39.4</v>
      </c>
      <c r="G2785" s="55">
        <v>925.22</v>
      </c>
      <c r="H2785" s="33">
        <v>9</v>
      </c>
    </row>
    <row r="2786" spans="1:8" s="33" customFormat="1" x14ac:dyDescent="0.2">
      <c r="A2786" s="52" t="s">
        <v>5607</v>
      </c>
      <c r="B2786" s="52"/>
      <c r="C2786" s="53" t="s">
        <v>5608</v>
      </c>
      <c r="D2786" s="54" t="s">
        <v>21</v>
      </c>
      <c r="E2786" s="55">
        <v>428.84</v>
      </c>
      <c r="F2786" s="55">
        <v>33.04</v>
      </c>
      <c r="G2786" s="55">
        <v>461.88</v>
      </c>
      <c r="H2786" s="33">
        <v>9</v>
      </c>
    </row>
    <row r="2787" spans="1:8" s="33" customFormat="1" x14ac:dyDescent="0.2">
      <c r="A2787" s="52" t="s">
        <v>5609</v>
      </c>
      <c r="B2787" s="52"/>
      <c r="C2787" s="53" t="s">
        <v>5610</v>
      </c>
      <c r="D2787" s="54" t="s">
        <v>21</v>
      </c>
      <c r="E2787" s="55">
        <v>174.79</v>
      </c>
      <c r="F2787" s="55">
        <v>20.74</v>
      </c>
      <c r="G2787" s="55">
        <v>195.53</v>
      </c>
      <c r="H2787" s="33">
        <v>9</v>
      </c>
    </row>
    <row r="2788" spans="1:8" s="33" customFormat="1" x14ac:dyDescent="0.2">
      <c r="A2788" s="52" t="s">
        <v>5611</v>
      </c>
      <c r="B2788" s="52"/>
      <c r="C2788" s="53" t="s">
        <v>5612</v>
      </c>
      <c r="D2788" s="54" t="s">
        <v>21</v>
      </c>
      <c r="E2788" s="55">
        <v>17.23</v>
      </c>
      <c r="F2788" s="55">
        <v>24.95</v>
      </c>
      <c r="G2788" s="55">
        <v>42.18</v>
      </c>
      <c r="H2788" s="33">
        <v>9</v>
      </c>
    </row>
    <row r="2789" spans="1:8" s="33" customFormat="1" x14ac:dyDescent="0.2">
      <c r="A2789" s="52" t="s">
        <v>5613</v>
      </c>
      <c r="B2789" s="52"/>
      <c r="C2789" s="53" t="s">
        <v>5614</v>
      </c>
      <c r="D2789" s="54" t="s">
        <v>21</v>
      </c>
      <c r="E2789" s="55">
        <v>82.43</v>
      </c>
      <c r="F2789" s="55">
        <v>33.04</v>
      </c>
      <c r="G2789" s="55">
        <v>115.47</v>
      </c>
      <c r="H2789" s="33">
        <v>9</v>
      </c>
    </row>
    <row r="2790" spans="1:8" s="33" customFormat="1" ht="25.5" x14ac:dyDescent="0.2">
      <c r="A2790" s="52" t="s">
        <v>5615</v>
      </c>
      <c r="B2790" s="52"/>
      <c r="C2790" s="53" t="s">
        <v>5616</v>
      </c>
      <c r="D2790" s="54" t="s">
        <v>21</v>
      </c>
      <c r="E2790" s="55">
        <v>1985.7</v>
      </c>
      <c r="F2790" s="55">
        <v>82.94</v>
      </c>
      <c r="G2790" s="55">
        <v>2068.64</v>
      </c>
      <c r="H2790" s="33">
        <v>9</v>
      </c>
    </row>
    <row r="2791" spans="1:8" s="33" customFormat="1" x14ac:dyDescent="0.2">
      <c r="A2791" s="52" t="s">
        <v>5617</v>
      </c>
      <c r="B2791" s="52"/>
      <c r="C2791" s="53" t="s">
        <v>5618</v>
      </c>
      <c r="D2791" s="54" t="s">
        <v>21</v>
      </c>
      <c r="E2791" s="55">
        <v>451.23</v>
      </c>
      <c r="F2791" s="55">
        <v>33.04</v>
      </c>
      <c r="G2791" s="55">
        <v>484.27</v>
      </c>
      <c r="H2791" s="33">
        <v>9</v>
      </c>
    </row>
    <row r="2792" spans="1:8" s="33" customFormat="1" x14ac:dyDescent="0.2">
      <c r="A2792" s="52" t="s">
        <v>5619</v>
      </c>
      <c r="B2792" s="52"/>
      <c r="C2792" s="53" t="s">
        <v>5620</v>
      </c>
      <c r="D2792" s="54" t="s">
        <v>21</v>
      </c>
      <c r="E2792" s="55">
        <v>148.88999999999999</v>
      </c>
      <c r="F2792" s="55">
        <v>33.04</v>
      </c>
      <c r="G2792" s="55">
        <v>181.93</v>
      </c>
      <c r="H2792" s="33">
        <v>9</v>
      </c>
    </row>
    <row r="2793" spans="1:8" s="33" customFormat="1" x14ac:dyDescent="0.2">
      <c r="A2793" s="52" t="s">
        <v>5621</v>
      </c>
      <c r="B2793" s="52"/>
      <c r="C2793" s="53" t="s">
        <v>5622</v>
      </c>
      <c r="D2793" s="54"/>
      <c r="E2793" s="55"/>
      <c r="F2793" s="55"/>
      <c r="G2793" s="55"/>
      <c r="H2793" s="33">
        <v>5</v>
      </c>
    </row>
    <row r="2794" spans="1:8" s="33" customFormat="1" x14ac:dyDescent="0.2">
      <c r="A2794" s="52" t="s">
        <v>5623</v>
      </c>
      <c r="B2794" s="52"/>
      <c r="C2794" s="53" t="s">
        <v>5624</v>
      </c>
      <c r="D2794" s="54" t="s">
        <v>21</v>
      </c>
      <c r="E2794" s="55">
        <v>22112.57</v>
      </c>
      <c r="F2794" s="55">
        <v>165.88</v>
      </c>
      <c r="G2794" s="55">
        <v>22278.45</v>
      </c>
      <c r="H2794" s="33">
        <v>9</v>
      </c>
    </row>
    <row r="2795" spans="1:8" s="33" customFormat="1" x14ac:dyDescent="0.2">
      <c r="A2795" s="52" t="s">
        <v>5625</v>
      </c>
      <c r="B2795" s="52"/>
      <c r="C2795" s="53" t="s">
        <v>5626</v>
      </c>
      <c r="D2795" s="54" t="s">
        <v>21</v>
      </c>
      <c r="E2795" s="55">
        <v>16703.28</v>
      </c>
      <c r="F2795" s="55">
        <v>186.62</v>
      </c>
      <c r="G2795" s="55">
        <v>16889.900000000001</v>
      </c>
      <c r="H2795" s="33">
        <v>9</v>
      </c>
    </row>
    <row r="2796" spans="1:8" s="33" customFormat="1" ht="25.5" x14ac:dyDescent="0.2">
      <c r="A2796" s="52" t="s">
        <v>5627</v>
      </c>
      <c r="B2796" s="52"/>
      <c r="C2796" s="53" t="s">
        <v>5628</v>
      </c>
      <c r="D2796" s="54" t="s">
        <v>21</v>
      </c>
      <c r="E2796" s="55">
        <v>512.51</v>
      </c>
      <c r="F2796" s="55">
        <v>207.35</v>
      </c>
      <c r="G2796" s="55">
        <v>719.86</v>
      </c>
      <c r="H2796" s="33">
        <v>9</v>
      </c>
    </row>
    <row r="2797" spans="1:8" s="33" customFormat="1" ht="25.5" x14ac:dyDescent="0.2">
      <c r="A2797" s="52" t="s">
        <v>5629</v>
      </c>
      <c r="B2797" s="52"/>
      <c r="C2797" s="53" t="s">
        <v>5630</v>
      </c>
      <c r="D2797" s="54" t="s">
        <v>334</v>
      </c>
      <c r="E2797" s="55">
        <v>13538.35</v>
      </c>
      <c r="F2797" s="55">
        <v>4397.28</v>
      </c>
      <c r="G2797" s="55">
        <v>17935.63</v>
      </c>
      <c r="H2797" s="33">
        <v>9</v>
      </c>
    </row>
    <row r="2798" spans="1:8" s="33" customFormat="1" ht="25.5" x14ac:dyDescent="0.2">
      <c r="A2798" s="52" t="s">
        <v>5631</v>
      </c>
      <c r="B2798" s="52"/>
      <c r="C2798" s="53" t="s">
        <v>5632</v>
      </c>
      <c r="D2798" s="54" t="s">
        <v>334</v>
      </c>
      <c r="E2798" s="55">
        <v>28084.560000000001</v>
      </c>
      <c r="F2798" s="55">
        <v>4946.9399999999996</v>
      </c>
      <c r="G2798" s="55">
        <v>33031.5</v>
      </c>
      <c r="H2798" s="33">
        <v>9</v>
      </c>
    </row>
    <row r="2799" spans="1:8" s="33" customFormat="1" ht="25.5" x14ac:dyDescent="0.2">
      <c r="A2799" s="52" t="s">
        <v>5633</v>
      </c>
      <c r="B2799" s="52"/>
      <c r="C2799" s="53" t="s">
        <v>5634</v>
      </c>
      <c r="D2799" s="54" t="s">
        <v>334</v>
      </c>
      <c r="E2799" s="55">
        <v>33615.620000000003</v>
      </c>
      <c r="F2799" s="55">
        <v>5817.13</v>
      </c>
      <c r="G2799" s="55">
        <v>39432.75</v>
      </c>
      <c r="H2799" s="33">
        <v>9</v>
      </c>
    </row>
    <row r="2800" spans="1:8" s="33" customFormat="1" ht="25.5" x14ac:dyDescent="0.2">
      <c r="A2800" s="52" t="s">
        <v>5635</v>
      </c>
      <c r="B2800" s="52"/>
      <c r="C2800" s="53" t="s">
        <v>5636</v>
      </c>
      <c r="D2800" s="54" t="s">
        <v>21</v>
      </c>
      <c r="E2800" s="55">
        <v>1383.11</v>
      </c>
      <c r="F2800" s="55">
        <v>43.02</v>
      </c>
      <c r="G2800" s="55">
        <v>1426.13</v>
      </c>
      <c r="H2800" s="33">
        <v>9</v>
      </c>
    </row>
    <row r="2801" spans="1:8" s="33" customFormat="1" ht="25.5" x14ac:dyDescent="0.2">
      <c r="A2801" s="52" t="s">
        <v>5637</v>
      </c>
      <c r="B2801" s="52"/>
      <c r="C2801" s="53" t="s">
        <v>5638</v>
      </c>
      <c r="D2801" s="54" t="s">
        <v>21</v>
      </c>
      <c r="E2801" s="55">
        <v>2000.34</v>
      </c>
      <c r="F2801" s="55">
        <v>53.77</v>
      </c>
      <c r="G2801" s="55">
        <v>2054.11</v>
      </c>
      <c r="H2801" s="33">
        <v>9</v>
      </c>
    </row>
    <row r="2802" spans="1:8" s="33" customFormat="1" ht="25.5" x14ac:dyDescent="0.2">
      <c r="A2802" s="52" t="s">
        <v>5639</v>
      </c>
      <c r="B2802" s="52"/>
      <c r="C2802" s="53" t="s">
        <v>5640</v>
      </c>
      <c r="D2802" s="54" t="s">
        <v>21</v>
      </c>
      <c r="E2802" s="55">
        <v>3615.19</v>
      </c>
      <c r="F2802" s="55">
        <v>58.34</v>
      </c>
      <c r="G2802" s="55">
        <v>3673.53</v>
      </c>
      <c r="H2802" s="33">
        <v>9</v>
      </c>
    </row>
    <row r="2803" spans="1:8" s="33" customFormat="1" x14ac:dyDescent="0.2">
      <c r="A2803" s="52" t="s">
        <v>5641</v>
      </c>
      <c r="B2803" s="52"/>
      <c r="C2803" s="53" t="s">
        <v>5642</v>
      </c>
      <c r="D2803" s="54"/>
      <c r="E2803" s="55"/>
      <c r="F2803" s="55"/>
      <c r="G2803" s="55"/>
      <c r="H2803" s="33">
        <v>5</v>
      </c>
    </row>
    <row r="2804" spans="1:8" s="33" customFormat="1" x14ac:dyDescent="0.2">
      <c r="A2804" s="52" t="s">
        <v>5643</v>
      </c>
      <c r="B2804" s="52"/>
      <c r="C2804" s="53" t="s">
        <v>5644</v>
      </c>
      <c r="D2804" s="54" t="s">
        <v>21</v>
      </c>
      <c r="E2804" s="55">
        <v>203.19</v>
      </c>
      <c r="F2804" s="55">
        <v>33.04</v>
      </c>
      <c r="G2804" s="55">
        <v>236.23</v>
      </c>
      <c r="H2804" s="33">
        <v>9</v>
      </c>
    </row>
    <row r="2805" spans="1:8" s="33" customFormat="1" x14ac:dyDescent="0.2">
      <c r="A2805" s="52" t="s">
        <v>5645</v>
      </c>
      <c r="B2805" s="52"/>
      <c r="C2805" s="53" t="s">
        <v>5646</v>
      </c>
      <c r="D2805" s="54"/>
      <c r="E2805" s="55"/>
      <c r="F2805" s="55"/>
      <c r="G2805" s="55"/>
      <c r="H2805" s="33">
        <v>5</v>
      </c>
    </row>
    <row r="2806" spans="1:8" s="33" customFormat="1" x14ac:dyDescent="0.2">
      <c r="A2806" s="52" t="s">
        <v>5647</v>
      </c>
      <c r="B2806" s="52"/>
      <c r="C2806" s="53" t="s">
        <v>5648</v>
      </c>
      <c r="D2806" s="54" t="s">
        <v>21</v>
      </c>
      <c r="E2806" s="55">
        <v>343.51</v>
      </c>
      <c r="F2806" s="55">
        <v>41.47</v>
      </c>
      <c r="G2806" s="55">
        <v>384.98</v>
      </c>
      <c r="H2806" s="33">
        <v>9</v>
      </c>
    </row>
    <row r="2807" spans="1:8" s="33" customFormat="1" ht="25.5" x14ac:dyDescent="0.2">
      <c r="A2807" s="52" t="s">
        <v>5649</v>
      </c>
      <c r="B2807" s="52"/>
      <c r="C2807" s="53" t="s">
        <v>5650</v>
      </c>
      <c r="D2807" s="54" t="s">
        <v>21</v>
      </c>
      <c r="E2807" s="55">
        <v>335.94</v>
      </c>
      <c r="F2807" s="55">
        <v>41.47</v>
      </c>
      <c r="G2807" s="55">
        <v>377.41</v>
      </c>
      <c r="H2807" s="33">
        <v>9</v>
      </c>
    </row>
    <row r="2808" spans="1:8" s="33" customFormat="1" x14ac:dyDescent="0.2">
      <c r="A2808" s="52" t="s">
        <v>5651</v>
      </c>
      <c r="B2808" s="52"/>
      <c r="C2808" s="53" t="s">
        <v>5652</v>
      </c>
      <c r="D2808" s="54"/>
      <c r="E2808" s="55"/>
      <c r="F2808" s="55"/>
      <c r="G2808" s="55"/>
      <c r="H2808" s="33">
        <v>5</v>
      </c>
    </row>
    <row r="2809" spans="1:8" s="33" customFormat="1" x14ac:dyDescent="0.2">
      <c r="A2809" s="52" t="s">
        <v>5653</v>
      </c>
      <c r="B2809" s="52"/>
      <c r="C2809" s="53" t="s">
        <v>5654</v>
      </c>
      <c r="D2809" s="54" t="s">
        <v>21</v>
      </c>
      <c r="E2809" s="55">
        <v>39.06</v>
      </c>
      <c r="F2809" s="55">
        <v>20.74</v>
      </c>
      <c r="G2809" s="55">
        <v>59.8</v>
      </c>
      <c r="H2809" s="33">
        <v>9</v>
      </c>
    </row>
    <row r="2810" spans="1:8" s="33" customFormat="1" x14ac:dyDescent="0.2">
      <c r="A2810" s="52" t="s">
        <v>5655</v>
      </c>
      <c r="B2810" s="52"/>
      <c r="C2810" s="53" t="s">
        <v>5656</v>
      </c>
      <c r="D2810" s="54"/>
      <c r="E2810" s="55"/>
      <c r="F2810" s="55"/>
      <c r="G2810" s="55"/>
      <c r="H2810" s="33">
        <v>5</v>
      </c>
    </row>
    <row r="2811" spans="1:8" s="33" customFormat="1" ht="25.5" x14ac:dyDescent="0.2">
      <c r="A2811" s="52" t="s">
        <v>5657</v>
      </c>
      <c r="B2811" s="52"/>
      <c r="C2811" s="53" t="s">
        <v>5658</v>
      </c>
      <c r="D2811" s="54" t="s">
        <v>334</v>
      </c>
      <c r="E2811" s="55">
        <v>15600.65</v>
      </c>
      <c r="F2811" s="55">
        <v>337.46</v>
      </c>
      <c r="G2811" s="55">
        <v>15938.11</v>
      </c>
      <c r="H2811" s="33">
        <v>9</v>
      </c>
    </row>
    <row r="2812" spans="1:8" s="33" customFormat="1" ht="25.5" x14ac:dyDescent="0.2">
      <c r="A2812" s="52" t="s">
        <v>5659</v>
      </c>
      <c r="B2812" s="52"/>
      <c r="C2812" s="53" t="s">
        <v>5660</v>
      </c>
      <c r="D2812" s="54" t="s">
        <v>334</v>
      </c>
      <c r="E2812" s="55">
        <v>7788.06</v>
      </c>
      <c r="F2812" s="55">
        <v>326.88</v>
      </c>
      <c r="G2812" s="55">
        <v>8114.94</v>
      </c>
      <c r="H2812" s="33">
        <v>9</v>
      </c>
    </row>
    <row r="2813" spans="1:8" s="33" customFormat="1" ht="25.5" x14ac:dyDescent="0.2">
      <c r="A2813" s="52" t="s">
        <v>5661</v>
      </c>
      <c r="B2813" s="52"/>
      <c r="C2813" s="53" t="s">
        <v>5662</v>
      </c>
      <c r="D2813" s="54" t="s">
        <v>334</v>
      </c>
      <c r="E2813" s="55">
        <v>8626.67</v>
      </c>
      <c r="F2813" s="55">
        <v>337.46</v>
      </c>
      <c r="G2813" s="55">
        <v>8964.1299999999992</v>
      </c>
      <c r="H2813" s="33">
        <v>9</v>
      </c>
    </row>
    <row r="2814" spans="1:8" s="33" customFormat="1" ht="25.5" x14ac:dyDescent="0.2">
      <c r="A2814" s="52" t="s">
        <v>5663</v>
      </c>
      <c r="B2814" s="52"/>
      <c r="C2814" s="53" t="s">
        <v>5664</v>
      </c>
      <c r="D2814" s="54" t="s">
        <v>334</v>
      </c>
      <c r="E2814" s="55">
        <v>13747.44</v>
      </c>
      <c r="F2814" s="55">
        <v>337.46</v>
      </c>
      <c r="G2814" s="55">
        <v>14084.9</v>
      </c>
      <c r="H2814" s="33">
        <v>9</v>
      </c>
    </row>
    <row r="2815" spans="1:8" s="33" customFormat="1" ht="25.5" x14ac:dyDescent="0.2">
      <c r="A2815" s="52" t="s">
        <v>5665</v>
      </c>
      <c r="B2815" s="52"/>
      <c r="C2815" s="53" t="s">
        <v>5666</v>
      </c>
      <c r="D2815" s="54" t="s">
        <v>334</v>
      </c>
      <c r="E2815" s="55">
        <v>3253.35</v>
      </c>
      <c r="F2815" s="55">
        <v>326.88</v>
      </c>
      <c r="G2815" s="55">
        <v>3580.23</v>
      </c>
      <c r="H2815" s="33">
        <v>9</v>
      </c>
    </row>
    <row r="2816" spans="1:8" s="33" customFormat="1" ht="25.5" x14ac:dyDescent="0.2">
      <c r="A2816" s="52" t="s">
        <v>5667</v>
      </c>
      <c r="B2816" s="52"/>
      <c r="C2816" s="53" t="s">
        <v>5668</v>
      </c>
      <c r="D2816" s="54" t="s">
        <v>334</v>
      </c>
      <c r="E2816" s="55">
        <v>4505.8500000000004</v>
      </c>
      <c r="F2816" s="55">
        <v>326.88</v>
      </c>
      <c r="G2816" s="55">
        <v>4832.7299999999996</v>
      </c>
      <c r="H2816" s="33">
        <v>9</v>
      </c>
    </row>
    <row r="2817" spans="1:8" s="33" customFormat="1" ht="25.5" x14ac:dyDescent="0.2">
      <c r="A2817" s="52" t="s">
        <v>5669</v>
      </c>
      <c r="B2817" s="52"/>
      <c r="C2817" s="53" t="s">
        <v>5670</v>
      </c>
      <c r="D2817" s="54" t="s">
        <v>334</v>
      </c>
      <c r="E2817" s="55">
        <v>6333.04</v>
      </c>
      <c r="F2817" s="55">
        <v>337.46</v>
      </c>
      <c r="G2817" s="55">
        <v>6670.5</v>
      </c>
      <c r="H2817" s="33">
        <v>9</v>
      </c>
    </row>
    <row r="2818" spans="1:8" s="33" customFormat="1" ht="25.5" x14ac:dyDescent="0.2">
      <c r="A2818" s="52" t="s">
        <v>5671</v>
      </c>
      <c r="B2818" s="52"/>
      <c r="C2818" s="53" t="s">
        <v>5672</v>
      </c>
      <c r="D2818" s="54" t="s">
        <v>334</v>
      </c>
      <c r="E2818" s="55">
        <v>7471.72</v>
      </c>
      <c r="F2818" s="55">
        <v>337.46</v>
      </c>
      <c r="G2818" s="55">
        <v>7809.18</v>
      </c>
      <c r="H2818" s="33">
        <v>9</v>
      </c>
    </row>
    <row r="2819" spans="1:8" s="33" customFormat="1" ht="25.5" x14ac:dyDescent="0.2">
      <c r="A2819" s="52" t="s">
        <v>5673</v>
      </c>
      <c r="B2819" s="52"/>
      <c r="C2819" s="53" t="s">
        <v>5674</v>
      </c>
      <c r="D2819" s="54" t="s">
        <v>334</v>
      </c>
      <c r="E2819" s="55">
        <v>7271.41</v>
      </c>
      <c r="F2819" s="55">
        <v>337.46</v>
      </c>
      <c r="G2819" s="55">
        <v>7608.87</v>
      </c>
      <c r="H2819" s="33">
        <v>9</v>
      </c>
    </row>
    <row r="2820" spans="1:8" s="33" customFormat="1" ht="25.5" x14ac:dyDescent="0.2">
      <c r="A2820" s="52" t="s">
        <v>5675</v>
      </c>
      <c r="B2820" s="52"/>
      <c r="C2820" s="53" t="s">
        <v>5676</v>
      </c>
      <c r="D2820" s="54" t="s">
        <v>334</v>
      </c>
      <c r="E2820" s="55">
        <v>11350.18</v>
      </c>
      <c r="F2820" s="55">
        <v>337.46</v>
      </c>
      <c r="G2820" s="55">
        <v>11687.64</v>
      </c>
      <c r="H2820" s="33">
        <v>9</v>
      </c>
    </row>
    <row r="2821" spans="1:8" s="33" customFormat="1" x14ac:dyDescent="0.2">
      <c r="A2821" s="52" t="s">
        <v>5677</v>
      </c>
      <c r="B2821" s="52"/>
      <c r="C2821" s="53" t="s">
        <v>5678</v>
      </c>
      <c r="D2821" s="54"/>
      <c r="E2821" s="55"/>
      <c r="F2821" s="55"/>
      <c r="G2821" s="55"/>
      <c r="H2821" s="33">
        <v>5</v>
      </c>
    </row>
    <row r="2822" spans="1:8" s="33" customFormat="1" ht="25.5" x14ac:dyDescent="0.2">
      <c r="A2822" s="52" t="s">
        <v>5679</v>
      </c>
      <c r="B2822" s="52"/>
      <c r="C2822" s="53" t="s">
        <v>5680</v>
      </c>
      <c r="D2822" s="54" t="s">
        <v>21</v>
      </c>
      <c r="E2822" s="55">
        <v>42129.26</v>
      </c>
      <c r="F2822" s="55">
        <v>764</v>
      </c>
      <c r="G2822" s="55">
        <v>42893.26</v>
      </c>
      <c r="H2822" s="33">
        <v>9</v>
      </c>
    </row>
    <row r="2823" spans="1:8" s="33" customFormat="1" ht="25.5" x14ac:dyDescent="0.2">
      <c r="A2823" s="52" t="s">
        <v>5681</v>
      </c>
      <c r="B2823" s="52"/>
      <c r="C2823" s="53" t="s">
        <v>5682</v>
      </c>
      <c r="D2823" s="54" t="s">
        <v>21</v>
      </c>
      <c r="E2823" s="55">
        <v>48699.54</v>
      </c>
      <c r="F2823" s="55">
        <v>764</v>
      </c>
      <c r="G2823" s="55">
        <v>49463.54</v>
      </c>
      <c r="H2823" s="33">
        <v>9</v>
      </c>
    </row>
    <row r="2824" spans="1:8" s="33" customFormat="1" ht="25.5" x14ac:dyDescent="0.2">
      <c r="A2824" s="52" t="s">
        <v>5683</v>
      </c>
      <c r="B2824" s="52"/>
      <c r="C2824" s="53" t="s">
        <v>5684</v>
      </c>
      <c r="D2824" s="54" t="s">
        <v>21</v>
      </c>
      <c r="E2824" s="55">
        <v>56268.75</v>
      </c>
      <c r="F2824" s="55">
        <v>764</v>
      </c>
      <c r="G2824" s="55">
        <v>57032.75</v>
      </c>
      <c r="H2824" s="33">
        <v>9</v>
      </c>
    </row>
    <row r="2825" spans="1:8" s="33" customFormat="1" ht="25.5" x14ac:dyDescent="0.2">
      <c r="A2825" s="52" t="s">
        <v>5685</v>
      </c>
      <c r="B2825" s="52"/>
      <c r="C2825" s="53" t="s">
        <v>5686</v>
      </c>
      <c r="D2825" s="54" t="s">
        <v>21</v>
      </c>
      <c r="E2825" s="55">
        <v>62705.15</v>
      </c>
      <c r="F2825" s="55">
        <v>764</v>
      </c>
      <c r="G2825" s="55">
        <v>63469.15</v>
      </c>
      <c r="H2825" s="33">
        <v>9</v>
      </c>
    </row>
    <row r="2826" spans="1:8" s="33" customFormat="1" ht="25.5" x14ac:dyDescent="0.2">
      <c r="A2826" s="52" t="s">
        <v>5687</v>
      </c>
      <c r="B2826" s="52"/>
      <c r="C2826" s="53" t="s">
        <v>5688</v>
      </c>
      <c r="D2826" s="54" t="s">
        <v>21</v>
      </c>
      <c r="E2826" s="55">
        <v>4050.74</v>
      </c>
      <c r="F2826" s="55">
        <v>668.5</v>
      </c>
      <c r="G2826" s="55">
        <v>4719.24</v>
      </c>
      <c r="H2826" s="33">
        <v>9</v>
      </c>
    </row>
    <row r="2827" spans="1:8" s="33" customFormat="1" ht="25.5" x14ac:dyDescent="0.2">
      <c r="A2827" s="52" t="s">
        <v>5689</v>
      </c>
      <c r="B2827" s="52"/>
      <c r="C2827" s="53" t="s">
        <v>5690</v>
      </c>
      <c r="D2827" s="54" t="s">
        <v>21</v>
      </c>
      <c r="E2827" s="55">
        <v>5236.8999999999996</v>
      </c>
      <c r="F2827" s="55">
        <v>668.5</v>
      </c>
      <c r="G2827" s="55">
        <v>5905.4</v>
      </c>
      <c r="H2827" s="33">
        <v>9</v>
      </c>
    </row>
    <row r="2828" spans="1:8" s="33" customFormat="1" ht="25.5" x14ac:dyDescent="0.2">
      <c r="A2828" s="52" t="s">
        <v>5691</v>
      </c>
      <c r="B2828" s="52"/>
      <c r="C2828" s="53" t="s">
        <v>5692</v>
      </c>
      <c r="D2828" s="54" t="s">
        <v>21</v>
      </c>
      <c r="E2828" s="55">
        <v>7041.56</v>
      </c>
      <c r="F2828" s="55">
        <v>668.5</v>
      </c>
      <c r="G2828" s="55">
        <v>7710.06</v>
      </c>
      <c r="H2828" s="33">
        <v>9</v>
      </c>
    </row>
    <row r="2829" spans="1:8" s="33" customFormat="1" ht="25.5" x14ac:dyDescent="0.2">
      <c r="A2829" s="52" t="s">
        <v>5693</v>
      </c>
      <c r="B2829" s="52"/>
      <c r="C2829" s="53" t="s">
        <v>5694</v>
      </c>
      <c r="D2829" s="54" t="s">
        <v>21</v>
      </c>
      <c r="E2829" s="55">
        <v>4509.3999999999996</v>
      </c>
      <c r="F2829" s="55">
        <v>668.5</v>
      </c>
      <c r="G2829" s="55">
        <v>5177.8999999999996</v>
      </c>
      <c r="H2829" s="33">
        <v>9</v>
      </c>
    </row>
    <row r="2830" spans="1:8" s="33" customFormat="1" ht="25.5" x14ac:dyDescent="0.2">
      <c r="A2830" s="52" t="s">
        <v>5695</v>
      </c>
      <c r="B2830" s="52"/>
      <c r="C2830" s="53" t="s">
        <v>5696</v>
      </c>
      <c r="D2830" s="54" t="s">
        <v>21</v>
      </c>
      <c r="E2830" s="55">
        <v>5192.41</v>
      </c>
      <c r="F2830" s="55">
        <v>668.5</v>
      </c>
      <c r="G2830" s="55">
        <v>5860.91</v>
      </c>
      <c r="H2830" s="33">
        <v>9</v>
      </c>
    </row>
    <row r="2831" spans="1:8" s="33" customFormat="1" ht="25.5" x14ac:dyDescent="0.2">
      <c r="A2831" s="52" t="s">
        <v>5697</v>
      </c>
      <c r="B2831" s="52"/>
      <c r="C2831" s="53" t="s">
        <v>5698</v>
      </c>
      <c r="D2831" s="54" t="s">
        <v>21</v>
      </c>
      <c r="E2831" s="55">
        <v>6164.69</v>
      </c>
      <c r="F2831" s="55">
        <v>668.5</v>
      </c>
      <c r="G2831" s="55">
        <v>6833.19</v>
      </c>
      <c r="H2831" s="33">
        <v>9</v>
      </c>
    </row>
    <row r="2832" spans="1:8" s="33" customFormat="1" ht="25.5" x14ac:dyDescent="0.2">
      <c r="A2832" s="52" t="s">
        <v>5699</v>
      </c>
      <c r="B2832" s="52"/>
      <c r="C2832" s="53" t="s">
        <v>5700</v>
      </c>
      <c r="D2832" s="54" t="s">
        <v>21</v>
      </c>
      <c r="E2832" s="55">
        <v>7140.09</v>
      </c>
      <c r="F2832" s="55">
        <v>668.5</v>
      </c>
      <c r="G2832" s="55">
        <v>7808.59</v>
      </c>
      <c r="H2832" s="33">
        <v>9</v>
      </c>
    </row>
    <row r="2833" spans="1:8" s="33" customFormat="1" ht="25.5" x14ac:dyDescent="0.2">
      <c r="A2833" s="52" t="s">
        <v>5701</v>
      </c>
      <c r="B2833" s="52"/>
      <c r="C2833" s="53" t="s">
        <v>5702</v>
      </c>
      <c r="D2833" s="54" t="s">
        <v>21</v>
      </c>
      <c r="E2833" s="55">
        <v>4161.78</v>
      </c>
      <c r="F2833" s="55">
        <v>668.5</v>
      </c>
      <c r="G2833" s="55">
        <v>4830.28</v>
      </c>
      <c r="H2833" s="33">
        <v>9</v>
      </c>
    </row>
    <row r="2834" spans="1:8" s="33" customFormat="1" ht="25.5" x14ac:dyDescent="0.2">
      <c r="A2834" s="52" t="s">
        <v>5703</v>
      </c>
      <c r="B2834" s="52"/>
      <c r="C2834" s="53" t="s">
        <v>5704</v>
      </c>
      <c r="D2834" s="54" t="s">
        <v>21</v>
      </c>
      <c r="E2834" s="55">
        <v>4728.3100000000004</v>
      </c>
      <c r="F2834" s="55">
        <v>668.5</v>
      </c>
      <c r="G2834" s="55">
        <v>5396.81</v>
      </c>
      <c r="H2834" s="33">
        <v>9</v>
      </c>
    </row>
    <row r="2835" spans="1:8" s="33" customFormat="1" ht="25.5" x14ac:dyDescent="0.2">
      <c r="A2835" s="52" t="s">
        <v>5705</v>
      </c>
      <c r="B2835" s="52"/>
      <c r="C2835" s="53" t="s">
        <v>5706</v>
      </c>
      <c r="D2835" s="54" t="s">
        <v>21</v>
      </c>
      <c r="E2835" s="55">
        <v>5132.0600000000004</v>
      </c>
      <c r="F2835" s="55">
        <v>668.5</v>
      </c>
      <c r="G2835" s="55">
        <v>5800.56</v>
      </c>
      <c r="H2835" s="33">
        <v>9</v>
      </c>
    </row>
    <row r="2836" spans="1:8" s="33" customFormat="1" ht="25.5" x14ac:dyDescent="0.2">
      <c r="A2836" s="52" t="s">
        <v>5707</v>
      </c>
      <c r="B2836" s="52"/>
      <c r="C2836" s="53" t="s">
        <v>5708</v>
      </c>
      <c r="D2836" s="54" t="s">
        <v>21</v>
      </c>
      <c r="E2836" s="55">
        <v>5300.4</v>
      </c>
      <c r="F2836" s="55">
        <v>668.5</v>
      </c>
      <c r="G2836" s="55">
        <v>5968.9</v>
      </c>
      <c r="H2836" s="33">
        <v>9</v>
      </c>
    </row>
    <row r="2837" spans="1:8" s="33" customFormat="1" x14ac:dyDescent="0.2">
      <c r="A2837" s="52" t="s">
        <v>5709</v>
      </c>
      <c r="B2837" s="52"/>
      <c r="C2837" s="53" t="s">
        <v>5710</v>
      </c>
      <c r="D2837" s="54"/>
      <c r="E2837" s="55"/>
      <c r="F2837" s="55"/>
      <c r="G2837" s="55"/>
      <c r="H2837" s="33">
        <v>5</v>
      </c>
    </row>
    <row r="2838" spans="1:8" s="33" customFormat="1" ht="25.5" x14ac:dyDescent="0.2">
      <c r="A2838" s="52" t="s">
        <v>5711</v>
      </c>
      <c r="B2838" s="52"/>
      <c r="C2838" s="53" t="s">
        <v>5712</v>
      </c>
      <c r="D2838" s="54" t="s">
        <v>21</v>
      </c>
      <c r="E2838" s="55">
        <v>10307.43</v>
      </c>
      <c r="F2838" s="55">
        <v>233.36</v>
      </c>
      <c r="G2838" s="55">
        <v>10540.79</v>
      </c>
      <c r="H2838" s="33">
        <v>9</v>
      </c>
    </row>
    <row r="2839" spans="1:8" s="33" customFormat="1" ht="25.5" x14ac:dyDescent="0.2">
      <c r="A2839" s="52" t="s">
        <v>5713</v>
      </c>
      <c r="B2839" s="52"/>
      <c r="C2839" s="53" t="s">
        <v>5714</v>
      </c>
      <c r="D2839" s="54" t="s">
        <v>21</v>
      </c>
      <c r="E2839" s="55">
        <v>17646.13</v>
      </c>
      <c r="F2839" s="55">
        <v>233.36</v>
      </c>
      <c r="G2839" s="55">
        <v>17879.490000000002</v>
      </c>
      <c r="H2839" s="33">
        <v>9</v>
      </c>
    </row>
    <row r="2840" spans="1:8" s="33" customFormat="1" ht="25.5" x14ac:dyDescent="0.2">
      <c r="A2840" s="52" t="s">
        <v>5715</v>
      </c>
      <c r="B2840" s="52"/>
      <c r="C2840" s="53" t="s">
        <v>5716</v>
      </c>
      <c r="D2840" s="54" t="s">
        <v>21</v>
      </c>
      <c r="E2840" s="55">
        <v>4790.8100000000004</v>
      </c>
      <c r="F2840" s="55">
        <v>233.36</v>
      </c>
      <c r="G2840" s="55">
        <v>5024.17</v>
      </c>
      <c r="H2840" s="33">
        <v>9</v>
      </c>
    </row>
    <row r="2841" spans="1:8" s="33" customFormat="1" ht="25.5" x14ac:dyDescent="0.2">
      <c r="A2841" s="52" t="s">
        <v>5717</v>
      </c>
      <c r="B2841" s="52"/>
      <c r="C2841" s="53" t="s">
        <v>5718</v>
      </c>
      <c r="D2841" s="54" t="s">
        <v>21</v>
      </c>
      <c r="E2841" s="55">
        <v>2600.23</v>
      </c>
      <c r="F2841" s="55">
        <v>233.36</v>
      </c>
      <c r="G2841" s="55">
        <v>2833.59</v>
      </c>
      <c r="H2841" s="33">
        <v>9</v>
      </c>
    </row>
    <row r="2842" spans="1:8" s="33" customFormat="1" ht="25.5" x14ac:dyDescent="0.2">
      <c r="A2842" s="52" t="s">
        <v>5719</v>
      </c>
      <c r="B2842" s="52"/>
      <c r="C2842" s="53" t="s">
        <v>5720</v>
      </c>
      <c r="D2842" s="54" t="s">
        <v>21</v>
      </c>
      <c r="E2842" s="55">
        <v>45126.59</v>
      </c>
      <c r="F2842" s="55">
        <v>233.36</v>
      </c>
      <c r="G2842" s="55">
        <v>45359.95</v>
      </c>
      <c r="H2842" s="33">
        <v>9</v>
      </c>
    </row>
    <row r="2843" spans="1:8" s="33" customFormat="1" ht="25.5" x14ac:dyDescent="0.2">
      <c r="A2843" s="52" t="s">
        <v>5721</v>
      </c>
      <c r="B2843" s="52"/>
      <c r="C2843" s="53" t="s">
        <v>5722</v>
      </c>
      <c r="D2843" s="54" t="s">
        <v>21</v>
      </c>
      <c r="E2843" s="55">
        <v>3314.53</v>
      </c>
      <c r="F2843" s="55">
        <v>233.36</v>
      </c>
      <c r="G2843" s="55">
        <v>3547.89</v>
      </c>
      <c r="H2843" s="33">
        <v>9</v>
      </c>
    </row>
    <row r="2844" spans="1:8" s="33" customFormat="1" ht="25.5" x14ac:dyDescent="0.2">
      <c r="A2844" s="52" t="s">
        <v>5723</v>
      </c>
      <c r="B2844" s="52"/>
      <c r="C2844" s="53" t="s">
        <v>5724</v>
      </c>
      <c r="D2844" s="54" t="s">
        <v>21</v>
      </c>
      <c r="E2844" s="55">
        <v>11270.26</v>
      </c>
      <c r="F2844" s="55">
        <v>233.36</v>
      </c>
      <c r="G2844" s="55">
        <v>11503.62</v>
      </c>
      <c r="H2844" s="33">
        <v>9</v>
      </c>
    </row>
    <row r="2845" spans="1:8" s="33" customFormat="1" ht="25.5" x14ac:dyDescent="0.2">
      <c r="A2845" s="52" t="s">
        <v>5725</v>
      </c>
      <c r="B2845" s="52"/>
      <c r="C2845" s="53" t="s">
        <v>5726</v>
      </c>
      <c r="D2845" s="54" t="s">
        <v>21</v>
      </c>
      <c r="E2845" s="55">
        <v>4776.6899999999996</v>
      </c>
      <c r="F2845" s="55">
        <v>233.36</v>
      </c>
      <c r="G2845" s="55">
        <v>5010.05</v>
      </c>
      <c r="H2845" s="33">
        <v>9</v>
      </c>
    </row>
    <row r="2846" spans="1:8" s="33" customFormat="1" ht="25.5" x14ac:dyDescent="0.2">
      <c r="A2846" s="52" t="s">
        <v>5727</v>
      </c>
      <c r="B2846" s="52"/>
      <c r="C2846" s="53" t="s">
        <v>5728</v>
      </c>
      <c r="D2846" s="54" t="s">
        <v>21</v>
      </c>
      <c r="E2846" s="55">
        <v>15043.1</v>
      </c>
      <c r="F2846" s="55">
        <v>233.36</v>
      </c>
      <c r="G2846" s="55">
        <v>15276.46</v>
      </c>
      <c r="H2846" s="33">
        <v>9</v>
      </c>
    </row>
    <row r="2847" spans="1:8" s="33" customFormat="1" ht="25.5" x14ac:dyDescent="0.2">
      <c r="A2847" s="52" t="s">
        <v>5729</v>
      </c>
      <c r="B2847" s="52"/>
      <c r="C2847" s="53" t="s">
        <v>5730</v>
      </c>
      <c r="D2847" s="54" t="s">
        <v>21</v>
      </c>
      <c r="E2847" s="55">
        <v>2910.28</v>
      </c>
      <c r="F2847" s="55">
        <v>233.36</v>
      </c>
      <c r="G2847" s="55">
        <v>3143.64</v>
      </c>
      <c r="H2847" s="33">
        <v>9</v>
      </c>
    </row>
    <row r="2848" spans="1:8" s="33" customFormat="1" ht="25.5" x14ac:dyDescent="0.2">
      <c r="A2848" s="52" t="s">
        <v>5731</v>
      </c>
      <c r="B2848" s="52"/>
      <c r="C2848" s="53" t="s">
        <v>5732</v>
      </c>
      <c r="D2848" s="54" t="s">
        <v>21</v>
      </c>
      <c r="E2848" s="55">
        <v>5586.44</v>
      </c>
      <c r="F2848" s="55">
        <v>233.36</v>
      </c>
      <c r="G2848" s="55">
        <v>5819.8</v>
      </c>
      <c r="H2848" s="33">
        <v>9</v>
      </c>
    </row>
    <row r="2849" spans="1:8" s="33" customFormat="1" ht="25.5" x14ac:dyDescent="0.2">
      <c r="A2849" s="52" t="s">
        <v>5733</v>
      </c>
      <c r="B2849" s="52"/>
      <c r="C2849" s="53" t="s">
        <v>5734</v>
      </c>
      <c r="D2849" s="54" t="s">
        <v>21</v>
      </c>
      <c r="E2849" s="55">
        <v>4767.8100000000004</v>
      </c>
      <c r="F2849" s="55">
        <v>233.36</v>
      </c>
      <c r="G2849" s="55">
        <v>5001.17</v>
      </c>
      <c r="H2849" s="33">
        <v>9</v>
      </c>
    </row>
    <row r="2850" spans="1:8" s="33" customFormat="1" ht="25.5" x14ac:dyDescent="0.2">
      <c r="A2850" s="52" t="s">
        <v>5735</v>
      </c>
      <c r="B2850" s="52"/>
      <c r="C2850" s="53" t="s">
        <v>5736</v>
      </c>
      <c r="D2850" s="54" t="s">
        <v>21</v>
      </c>
      <c r="E2850" s="55">
        <v>8477.02</v>
      </c>
      <c r="F2850" s="55">
        <v>233.36</v>
      </c>
      <c r="G2850" s="55">
        <v>8710.3799999999992</v>
      </c>
      <c r="H2850" s="33">
        <v>9</v>
      </c>
    </row>
    <row r="2851" spans="1:8" s="33" customFormat="1" ht="25.5" x14ac:dyDescent="0.2">
      <c r="A2851" s="52" t="s">
        <v>5737</v>
      </c>
      <c r="B2851" s="52"/>
      <c r="C2851" s="53" t="s">
        <v>5738</v>
      </c>
      <c r="D2851" s="54" t="s">
        <v>21</v>
      </c>
      <c r="E2851" s="55">
        <v>5491.41</v>
      </c>
      <c r="F2851" s="55">
        <v>233.36</v>
      </c>
      <c r="G2851" s="55">
        <v>5724.77</v>
      </c>
      <c r="H2851" s="33">
        <v>9</v>
      </c>
    </row>
    <row r="2852" spans="1:8" s="33" customFormat="1" ht="25.5" x14ac:dyDescent="0.2">
      <c r="A2852" s="52" t="s">
        <v>5739</v>
      </c>
      <c r="B2852" s="52"/>
      <c r="C2852" s="53" t="s">
        <v>5740</v>
      </c>
      <c r="D2852" s="54" t="s">
        <v>21</v>
      </c>
      <c r="E2852" s="55">
        <v>1205.81</v>
      </c>
      <c r="F2852" s="55">
        <v>233.36</v>
      </c>
      <c r="G2852" s="55">
        <v>1439.17</v>
      </c>
      <c r="H2852" s="33">
        <v>9</v>
      </c>
    </row>
    <row r="2853" spans="1:8" s="33" customFormat="1" ht="25.5" x14ac:dyDescent="0.2">
      <c r="A2853" s="52" t="s">
        <v>5741</v>
      </c>
      <c r="B2853" s="52"/>
      <c r="C2853" s="53" t="s">
        <v>5742</v>
      </c>
      <c r="D2853" s="54" t="s">
        <v>21</v>
      </c>
      <c r="E2853" s="55">
        <v>1174.73</v>
      </c>
      <c r="F2853" s="55">
        <v>233.36</v>
      </c>
      <c r="G2853" s="55">
        <v>1408.09</v>
      </c>
      <c r="H2853" s="33">
        <v>9</v>
      </c>
    </row>
    <row r="2854" spans="1:8" s="33" customFormat="1" ht="25.5" x14ac:dyDescent="0.2">
      <c r="A2854" s="52" t="s">
        <v>5743</v>
      </c>
      <c r="B2854" s="52"/>
      <c r="C2854" s="53" t="s">
        <v>5744</v>
      </c>
      <c r="D2854" s="54" t="s">
        <v>21</v>
      </c>
      <c r="E2854" s="55">
        <v>18226.560000000001</v>
      </c>
      <c r="F2854" s="55">
        <v>233.36</v>
      </c>
      <c r="G2854" s="55">
        <v>18459.919999999998</v>
      </c>
      <c r="H2854" s="33">
        <v>9</v>
      </c>
    </row>
    <row r="2855" spans="1:8" s="33" customFormat="1" ht="25.5" x14ac:dyDescent="0.2">
      <c r="A2855" s="52" t="s">
        <v>5745</v>
      </c>
      <c r="B2855" s="52"/>
      <c r="C2855" s="53" t="s">
        <v>5746</v>
      </c>
      <c r="D2855" s="54" t="s">
        <v>21</v>
      </c>
      <c r="E2855" s="55">
        <v>13370.62</v>
      </c>
      <c r="F2855" s="55">
        <v>233.36</v>
      </c>
      <c r="G2855" s="55">
        <v>13603.98</v>
      </c>
      <c r="H2855" s="33">
        <v>9</v>
      </c>
    </row>
    <row r="2856" spans="1:8" s="33" customFormat="1" ht="25.5" x14ac:dyDescent="0.2">
      <c r="A2856" s="52" t="s">
        <v>5747</v>
      </c>
      <c r="B2856" s="52"/>
      <c r="C2856" s="53" t="s">
        <v>5748</v>
      </c>
      <c r="D2856" s="54" t="s">
        <v>21</v>
      </c>
      <c r="E2856" s="55">
        <v>1588.14</v>
      </c>
      <c r="F2856" s="55">
        <v>233.36</v>
      </c>
      <c r="G2856" s="55">
        <v>1821.5</v>
      </c>
      <c r="H2856" s="33">
        <v>9</v>
      </c>
    </row>
    <row r="2857" spans="1:8" s="33" customFormat="1" ht="25.5" x14ac:dyDescent="0.2">
      <c r="A2857" s="52" t="s">
        <v>5749</v>
      </c>
      <c r="B2857" s="52"/>
      <c r="C2857" s="53" t="s">
        <v>5750</v>
      </c>
      <c r="D2857" s="54" t="s">
        <v>21</v>
      </c>
      <c r="E2857" s="55">
        <v>29202.57</v>
      </c>
      <c r="F2857" s="55">
        <v>233.36</v>
      </c>
      <c r="G2857" s="55">
        <v>29435.93</v>
      </c>
      <c r="H2857" s="33">
        <v>9</v>
      </c>
    </row>
    <row r="2858" spans="1:8" s="33" customFormat="1" ht="25.5" x14ac:dyDescent="0.2">
      <c r="A2858" s="52" t="s">
        <v>5751</v>
      </c>
      <c r="B2858" s="52"/>
      <c r="C2858" s="53" t="s">
        <v>5752</v>
      </c>
      <c r="D2858" s="54" t="s">
        <v>21</v>
      </c>
      <c r="E2858" s="55">
        <v>33534.28</v>
      </c>
      <c r="F2858" s="55">
        <v>233.36</v>
      </c>
      <c r="G2858" s="55">
        <v>33767.64</v>
      </c>
      <c r="H2858" s="33">
        <v>9</v>
      </c>
    </row>
    <row r="2859" spans="1:8" s="33" customFormat="1" ht="25.5" x14ac:dyDescent="0.2">
      <c r="A2859" s="52" t="s">
        <v>5753</v>
      </c>
      <c r="B2859" s="52"/>
      <c r="C2859" s="53" t="s">
        <v>5754</v>
      </c>
      <c r="D2859" s="54" t="s">
        <v>21</v>
      </c>
      <c r="E2859" s="55">
        <v>2235.2600000000002</v>
      </c>
      <c r="F2859" s="55">
        <v>233.36</v>
      </c>
      <c r="G2859" s="55">
        <v>2468.62</v>
      </c>
      <c r="H2859" s="33">
        <v>9</v>
      </c>
    </row>
    <row r="2860" spans="1:8" s="33" customFormat="1" ht="25.5" x14ac:dyDescent="0.2">
      <c r="A2860" s="52" t="s">
        <v>5755</v>
      </c>
      <c r="B2860" s="52"/>
      <c r="C2860" s="53" t="s">
        <v>5756</v>
      </c>
      <c r="D2860" s="54" t="s">
        <v>21</v>
      </c>
      <c r="E2860" s="55">
        <v>3739.76</v>
      </c>
      <c r="F2860" s="55">
        <v>233.36</v>
      </c>
      <c r="G2860" s="55">
        <v>3973.12</v>
      </c>
      <c r="H2860" s="33">
        <v>9</v>
      </c>
    </row>
    <row r="2861" spans="1:8" s="33" customFormat="1" x14ac:dyDescent="0.2">
      <c r="A2861" s="52" t="s">
        <v>5757</v>
      </c>
      <c r="B2861" s="52"/>
      <c r="C2861" s="53" t="s">
        <v>5758</v>
      </c>
      <c r="D2861" s="54"/>
      <c r="E2861" s="55"/>
      <c r="F2861" s="55"/>
      <c r="G2861" s="55"/>
      <c r="H2861" s="33">
        <v>5</v>
      </c>
    </row>
    <row r="2862" spans="1:8" s="33" customFormat="1" ht="25.5" x14ac:dyDescent="0.2">
      <c r="A2862" s="52" t="s">
        <v>5759</v>
      </c>
      <c r="B2862" s="52"/>
      <c r="C2862" s="53" t="s">
        <v>5760</v>
      </c>
      <c r="D2862" s="54" t="s">
        <v>21</v>
      </c>
      <c r="E2862" s="55">
        <v>8011.3</v>
      </c>
      <c r="F2862" s="55">
        <v>497.64</v>
      </c>
      <c r="G2862" s="55">
        <v>8508.94</v>
      </c>
      <c r="H2862" s="33">
        <v>9</v>
      </c>
    </row>
    <row r="2863" spans="1:8" s="33" customFormat="1" ht="25.5" x14ac:dyDescent="0.2">
      <c r="A2863" s="52" t="s">
        <v>5761</v>
      </c>
      <c r="B2863" s="52"/>
      <c r="C2863" s="53" t="s">
        <v>5762</v>
      </c>
      <c r="D2863" s="54" t="s">
        <v>21</v>
      </c>
      <c r="E2863" s="55">
        <v>8901.16</v>
      </c>
      <c r="F2863" s="55">
        <v>497.64</v>
      </c>
      <c r="G2863" s="55">
        <v>9398.7999999999993</v>
      </c>
      <c r="H2863" s="33">
        <v>9</v>
      </c>
    </row>
    <row r="2864" spans="1:8" s="33" customFormat="1" ht="25.5" x14ac:dyDescent="0.2">
      <c r="A2864" s="52" t="s">
        <v>5763</v>
      </c>
      <c r="B2864" s="52"/>
      <c r="C2864" s="53" t="s">
        <v>5764</v>
      </c>
      <c r="D2864" s="54" t="s">
        <v>21</v>
      </c>
      <c r="E2864" s="55">
        <v>19189.689999999999</v>
      </c>
      <c r="F2864" s="55">
        <v>497.64</v>
      </c>
      <c r="G2864" s="55">
        <v>19687.330000000002</v>
      </c>
      <c r="H2864" s="33">
        <v>9</v>
      </c>
    </row>
    <row r="2865" spans="1:8" s="33" customFormat="1" ht="25.5" x14ac:dyDescent="0.2">
      <c r="A2865" s="52" t="s">
        <v>5765</v>
      </c>
      <c r="B2865" s="52"/>
      <c r="C2865" s="53" t="s">
        <v>5766</v>
      </c>
      <c r="D2865" s="54" t="s">
        <v>21</v>
      </c>
      <c r="E2865" s="55">
        <v>8989.6</v>
      </c>
      <c r="F2865" s="55">
        <v>497.64</v>
      </c>
      <c r="G2865" s="55">
        <v>9487.24</v>
      </c>
      <c r="H2865" s="33">
        <v>9</v>
      </c>
    </row>
    <row r="2866" spans="1:8" s="33" customFormat="1" ht="25.5" x14ac:dyDescent="0.2">
      <c r="A2866" s="52" t="s">
        <v>5767</v>
      </c>
      <c r="B2866" s="52"/>
      <c r="C2866" s="53" t="s">
        <v>5768</v>
      </c>
      <c r="D2866" s="54" t="s">
        <v>21</v>
      </c>
      <c r="E2866" s="55">
        <v>8511.92</v>
      </c>
      <c r="F2866" s="55">
        <v>497.64</v>
      </c>
      <c r="G2866" s="55">
        <v>9009.56</v>
      </c>
      <c r="H2866" s="33">
        <v>9</v>
      </c>
    </row>
    <row r="2867" spans="1:8" s="33" customFormat="1" ht="25.5" x14ac:dyDescent="0.2">
      <c r="A2867" s="52" t="s">
        <v>5769</v>
      </c>
      <c r="B2867" s="52"/>
      <c r="C2867" s="53" t="s">
        <v>5770</v>
      </c>
      <c r="D2867" s="54" t="s">
        <v>21</v>
      </c>
      <c r="E2867" s="55">
        <v>17397.169999999998</v>
      </c>
      <c r="F2867" s="55">
        <v>497.64</v>
      </c>
      <c r="G2867" s="55">
        <v>17894.810000000001</v>
      </c>
      <c r="H2867" s="33">
        <v>9</v>
      </c>
    </row>
    <row r="2868" spans="1:8" s="33" customFormat="1" ht="38.25" x14ac:dyDescent="0.2">
      <c r="A2868" s="52" t="s">
        <v>5771</v>
      </c>
      <c r="B2868" s="52"/>
      <c r="C2868" s="53" t="s">
        <v>5772</v>
      </c>
      <c r="D2868" s="54" t="s">
        <v>21</v>
      </c>
      <c r="E2868" s="55">
        <v>6084.5</v>
      </c>
      <c r="F2868" s="55">
        <v>331.76</v>
      </c>
      <c r="G2868" s="55">
        <v>6416.26</v>
      </c>
      <c r="H2868" s="33">
        <v>9</v>
      </c>
    </row>
    <row r="2869" spans="1:8" s="33" customFormat="1" ht="38.25" x14ac:dyDescent="0.2">
      <c r="A2869" s="52" t="s">
        <v>5773</v>
      </c>
      <c r="B2869" s="52"/>
      <c r="C2869" s="53" t="s">
        <v>5774</v>
      </c>
      <c r="D2869" s="54" t="s">
        <v>21</v>
      </c>
      <c r="E2869" s="55">
        <v>8204.4500000000007</v>
      </c>
      <c r="F2869" s="55">
        <v>331.76</v>
      </c>
      <c r="G2869" s="55">
        <v>8536.2099999999991</v>
      </c>
      <c r="H2869" s="33">
        <v>9</v>
      </c>
    </row>
    <row r="2870" spans="1:8" s="33" customFormat="1" ht="25.5" x14ac:dyDescent="0.2">
      <c r="A2870" s="52" t="s">
        <v>5775</v>
      </c>
      <c r="B2870" s="52"/>
      <c r="C2870" s="53" t="s">
        <v>5776</v>
      </c>
      <c r="D2870" s="54" t="s">
        <v>21</v>
      </c>
      <c r="E2870" s="55">
        <v>2380.42</v>
      </c>
      <c r="F2870" s="55">
        <v>331.76</v>
      </c>
      <c r="G2870" s="55">
        <v>2712.18</v>
      </c>
      <c r="H2870" s="33">
        <v>9</v>
      </c>
    </row>
    <row r="2871" spans="1:8" s="33" customFormat="1" ht="25.5" x14ac:dyDescent="0.2">
      <c r="A2871" s="52" t="s">
        <v>5777</v>
      </c>
      <c r="B2871" s="52"/>
      <c r="C2871" s="53" t="s">
        <v>5778</v>
      </c>
      <c r="D2871" s="54" t="s">
        <v>21</v>
      </c>
      <c r="E2871" s="55">
        <v>3216.06</v>
      </c>
      <c r="F2871" s="55">
        <v>331.76</v>
      </c>
      <c r="G2871" s="55">
        <v>3547.82</v>
      </c>
      <c r="H2871" s="33">
        <v>9</v>
      </c>
    </row>
    <row r="2872" spans="1:8" s="33" customFormat="1" ht="25.5" x14ac:dyDescent="0.2">
      <c r="A2872" s="52" t="s">
        <v>5779</v>
      </c>
      <c r="B2872" s="52"/>
      <c r="C2872" s="53" t="s">
        <v>5780</v>
      </c>
      <c r="D2872" s="54" t="s">
        <v>21</v>
      </c>
      <c r="E2872" s="55">
        <v>6311.58</v>
      </c>
      <c r="F2872" s="55">
        <v>331.76</v>
      </c>
      <c r="G2872" s="55">
        <v>6643.34</v>
      </c>
      <c r="H2872" s="33">
        <v>9</v>
      </c>
    </row>
    <row r="2873" spans="1:8" s="33" customFormat="1" ht="25.5" x14ac:dyDescent="0.2">
      <c r="A2873" s="52" t="s">
        <v>5781</v>
      </c>
      <c r="B2873" s="52"/>
      <c r="C2873" s="53" t="s">
        <v>5782</v>
      </c>
      <c r="D2873" s="54" t="s">
        <v>21</v>
      </c>
      <c r="E2873" s="55">
        <v>4253.46</v>
      </c>
      <c r="F2873" s="55">
        <v>331.76</v>
      </c>
      <c r="G2873" s="55">
        <v>4585.22</v>
      </c>
      <c r="H2873" s="33">
        <v>9</v>
      </c>
    </row>
    <row r="2874" spans="1:8" s="33" customFormat="1" ht="25.5" x14ac:dyDescent="0.2">
      <c r="A2874" s="52" t="s">
        <v>5783</v>
      </c>
      <c r="B2874" s="52"/>
      <c r="C2874" s="53" t="s">
        <v>5784</v>
      </c>
      <c r="D2874" s="54" t="s">
        <v>21</v>
      </c>
      <c r="E2874" s="55">
        <v>14535.95</v>
      </c>
      <c r="F2874" s="55">
        <v>331.76</v>
      </c>
      <c r="G2874" s="55">
        <v>14867.71</v>
      </c>
      <c r="H2874" s="33">
        <v>9</v>
      </c>
    </row>
    <row r="2875" spans="1:8" s="33" customFormat="1" ht="25.5" x14ac:dyDescent="0.2">
      <c r="A2875" s="52" t="s">
        <v>5785</v>
      </c>
      <c r="B2875" s="52"/>
      <c r="C2875" s="53" t="s">
        <v>5786</v>
      </c>
      <c r="D2875" s="54" t="s">
        <v>21</v>
      </c>
      <c r="E2875" s="55">
        <v>24492.23</v>
      </c>
      <c r="F2875" s="55">
        <v>331.76</v>
      </c>
      <c r="G2875" s="55">
        <v>24823.99</v>
      </c>
      <c r="H2875" s="33">
        <v>9</v>
      </c>
    </row>
    <row r="2876" spans="1:8" s="33" customFormat="1" ht="38.25" x14ac:dyDescent="0.2">
      <c r="A2876" s="52" t="s">
        <v>5787</v>
      </c>
      <c r="B2876" s="52"/>
      <c r="C2876" s="53" t="s">
        <v>5788</v>
      </c>
      <c r="D2876" s="54" t="s">
        <v>21</v>
      </c>
      <c r="E2876" s="55">
        <v>7808.43</v>
      </c>
      <c r="F2876" s="55">
        <v>331.76</v>
      </c>
      <c r="G2876" s="55">
        <v>8140.19</v>
      </c>
      <c r="H2876" s="33">
        <v>9</v>
      </c>
    </row>
    <row r="2877" spans="1:8" s="33" customFormat="1" ht="25.5" x14ac:dyDescent="0.2">
      <c r="A2877" s="52" t="s">
        <v>5789</v>
      </c>
      <c r="B2877" s="52"/>
      <c r="C2877" s="53" t="s">
        <v>5790</v>
      </c>
      <c r="D2877" s="54" t="s">
        <v>21</v>
      </c>
      <c r="E2877" s="55">
        <v>28566.22</v>
      </c>
      <c r="F2877" s="55">
        <v>331.76</v>
      </c>
      <c r="G2877" s="55">
        <v>28897.98</v>
      </c>
      <c r="H2877" s="33">
        <v>9</v>
      </c>
    </row>
    <row r="2878" spans="1:8" s="33" customFormat="1" x14ac:dyDescent="0.2">
      <c r="A2878" s="52" t="s">
        <v>5791</v>
      </c>
      <c r="B2878" s="52"/>
      <c r="C2878" s="53" t="s">
        <v>5792</v>
      </c>
      <c r="D2878" s="54"/>
      <c r="E2878" s="55"/>
      <c r="F2878" s="55"/>
      <c r="G2878" s="55"/>
      <c r="H2878" s="33">
        <v>5</v>
      </c>
    </row>
    <row r="2879" spans="1:8" s="33" customFormat="1" x14ac:dyDescent="0.2">
      <c r="A2879" s="52" t="s">
        <v>5793</v>
      </c>
      <c r="B2879" s="52"/>
      <c r="C2879" s="53" t="s">
        <v>5794</v>
      </c>
      <c r="D2879" s="54" t="s">
        <v>21</v>
      </c>
      <c r="E2879" s="55">
        <v>3658.62</v>
      </c>
      <c r="F2879" s="55">
        <v>116.68</v>
      </c>
      <c r="G2879" s="55">
        <v>3775.3</v>
      </c>
      <c r="H2879" s="33">
        <v>9</v>
      </c>
    </row>
    <row r="2880" spans="1:8" s="33" customFormat="1" x14ac:dyDescent="0.2">
      <c r="A2880" s="52" t="s">
        <v>5795</v>
      </c>
      <c r="B2880" s="52"/>
      <c r="C2880" s="53" t="s">
        <v>5796</v>
      </c>
      <c r="D2880" s="54"/>
      <c r="E2880" s="55"/>
      <c r="F2880" s="55"/>
      <c r="G2880" s="55"/>
      <c r="H2880" s="33">
        <v>5</v>
      </c>
    </row>
    <row r="2881" spans="1:8" s="33" customFormat="1" ht="25.5" x14ac:dyDescent="0.2">
      <c r="A2881" s="52" t="s">
        <v>5797</v>
      </c>
      <c r="B2881" s="52"/>
      <c r="C2881" s="53" t="s">
        <v>5798</v>
      </c>
      <c r="D2881" s="54" t="s">
        <v>21</v>
      </c>
      <c r="E2881" s="55">
        <v>29.14</v>
      </c>
      <c r="F2881" s="55">
        <v>11.22</v>
      </c>
      <c r="G2881" s="55">
        <v>40.36</v>
      </c>
      <c r="H2881" s="33">
        <v>9</v>
      </c>
    </row>
    <row r="2882" spans="1:8" s="33" customFormat="1" x14ac:dyDescent="0.2">
      <c r="A2882" s="52" t="s">
        <v>5799</v>
      </c>
      <c r="B2882" s="52"/>
      <c r="C2882" s="53" t="s">
        <v>5800</v>
      </c>
      <c r="D2882" s="54" t="s">
        <v>21</v>
      </c>
      <c r="E2882" s="55">
        <v>744.11</v>
      </c>
      <c r="F2882" s="55">
        <v>41.47</v>
      </c>
      <c r="G2882" s="55">
        <v>785.58</v>
      </c>
      <c r="H2882" s="33">
        <v>9</v>
      </c>
    </row>
    <row r="2883" spans="1:8" s="33" customFormat="1" x14ac:dyDescent="0.2">
      <c r="A2883" s="52" t="s">
        <v>5801</v>
      </c>
      <c r="B2883" s="52"/>
      <c r="C2883" s="53" t="s">
        <v>5802</v>
      </c>
      <c r="D2883" s="54" t="s">
        <v>21</v>
      </c>
      <c r="E2883" s="55">
        <v>335.44</v>
      </c>
      <c r="F2883" s="55">
        <v>20.74</v>
      </c>
      <c r="G2883" s="55">
        <v>356.18</v>
      </c>
      <c r="H2883" s="33">
        <v>9</v>
      </c>
    </row>
    <row r="2884" spans="1:8" s="33" customFormat="1" x14ac:dyDescent="0.2">
      <c r="A2884" s="52" t="s">
        <v>5803</v>
      </c>
      <c r="B2884" s="52"/>
      <c r="C2884" s="53" t="s">
        <v>5804</v>
      </c>
      <c r="D2884" s="54" t="s">
        <v>21</v>
      </c>
      <c r="E2884" s="55">
        <v>610.79</v>
      </c>
      <c r="F2884" s="55">
        <v>20.74</v>
      </c>
      <c r="G2884" s="55">
        <v>631.53</v>
      </c>
      <c r="H2884" s="33">
        <v>9</v>
      </c>
    </row>
    <row r="2885" spans="1:8" s="33" customFormat="1" ht="25.5" x14ac:dyDescent="0.2">
      <c r="A2885" s="52" t="s">
        <v>5805</v>
      </c>
      <c r="B2885" s="52"/>
      <c r="C2885" s="53" t="s">
        <v>5806</v>
      </c>
      <c r="D2885" s="54" t="s">
        <v>21</v>
      </c>
      <c r="E2885" s="55">
        <v>58.93</v>
      </c>
      <c r="F2885" s="55">
        <v>8.2899999999999991</v>
      </c>
      <c r="G2885" s="55">
        <v>67.22</v>
      </c>
      <c r="H2885" s="33">
        <v>9</v>
      </c>
    </row>
    <row r="2886" spans="1:8" s="33" customFormat="1" ht="25.5" x14ac:dyDescent="0.2">
      <c r="A2886" s="52" t="s">
        <v>5807</v>
      </c>
      <c r="B2886" s="52"/>
      <c r="C2886" s="53" t="s">
        <v>5808</v>
      </c>
      <c r="D2886" s="54" t="s">
        <v>21</v>
      </c>
      <c r="E2886" s="55">
        <v>456.01</v>
      </c>
      <c r="F2886" s="55">
        <v>20.74</v>
      </c>
      <c r="G2886" s="55">
        <v>476.75</v>
      </c>
      <c r="H2886" s="33">
        <v>9</v>
      </c>
    </row>
    <row r="2887" spans="1:8" s="33" customFormat="1" x14ac:dyDescent="0.2">
      <c r="A2887" s="52" t="s">
        <v>5809</v>
      </c>
      <c r="B2887" s="52"/>
      <c r="C2887" s="53" t="s">
        <v>5810</v>
      </c>
      <c r="D2887" s="54"/>
      <c r="E2887" s="55"/>
      <c r="F2887" s="55"/>
      <c r="G2887" s="55"/>
      <c r="H2887" s="33">
        <v>2</v>
      </c>
    </row>
    <row r="2888" spans="1:8" s="33" customFormat="1" x14ac:dyDescent="0.2">
      <c r="A2888" s="52" t="s">
        <v>5811</v>
      </c>
      <c r="B2888" s="52"/>
      <c r="C2888" s="53" t="s">
        <v>5812</v>
      </c>
      <c r="D2888" s="54"/>
      <c r="E2888" s="55"/>
      <c r="F2888" s="55"/>
      <c r="G2888" s="55"/>
      <c r="H2888" s="33">
        <v>5</v>
      </c>
    </row>
    <row r="2889" spans="1:8" s="33" customFormat="1" x14ac:dyDescent="0.2">
      <c r="A2889" s="52" t="s">
        <v>5813</v>
      </c>
      <c r="B2889" s="52"/>
      <c r="C2889" s="53" t="s">
        <v>5814</v>
      </c>
      <c r="D2889" s="54" t="s">
        <v>21</v>
      </c>
      <c r="E2889" s="55">
        <v>706.92</v>
      </c>
      <c r="F2889" s="55">
        <v>49.91</v>
      </c>
      <c r="G2889" s="55">
        <v>756.83</v>
      </c>
      <c r="H2889" s="33">
        <v>9</v>
      </c>
    </row>
    <row r="2890" spans="1:8" s="33" customFormat="1" ht="25.5" x14ac:dyDescent="0.2">
      <c r="A2890" s="52" t="s">
        <v>5815</v>
      </c>
      <c r="B2890" s="52"/>
      <c r="C2890" s="53" t="s">
        <v>5816</v>
      </c>
      <c r="D2890" s="54" t="s">
        <v>21</v>
      </c>
      <c r="E2890" s="55">
        <v>802.03</v>
      </c>
      <c r="F2890" s="55">
        <v>58.34</v>
      </c>
      <c r="G2890" s="55">
        <v>860.37</v>
      </c>
      <c r="H2890" s="33">
        <v>9</v>
      </c>
    </row>
    <row r="2891" spans="1:8" s="33" customFormat="1" x14ac:dyDescent="0.2">
      <c r="A2891" s="52" t="s">
        <v>5817</v>
      </c>
      <c r="B2891" s="52"/>
      <c r="C2891" s="53" t="s">
        <v>5818</v>
      </c>
      <c r="D2891" s="54" t="s">
        <v>21</v>
      </c>
      <c r="E2891" s="55">
        <v>229.42</v>
      </c>
      <c r="F2891" s="55">
        <v>49.91</v>
      </c>
      <c r="G2891" s="55">
        <v>279.33</v>
      </c>
      <c r="H2891" s="33">
        <v>9</v>
      </c>
    </row>
    <row r="2892" spans="1:8" s="33" customFormat="1" x14ac:dyDescent="0.2">
      <c r="A2892" s="52" t="s">
        <v>5819</v>
      </c>
      <c r="B2892" s="52"/>
      <c r="C2892" s="53" t="s">
        <v>5820</v>
      </c>
      <c r="D2892" s="54" t="s">
        <v>21</v>
      </c>
      <c r="E2892" s="55">
        <v>420.09</v>
      </c>
      <c r="F2892" s="55">
        <v>49.91</v>
      </c>
      <c r="G2892" s="55">
        <v>470</v>
      </c>
      <c r="H2892" s="33">
        <v>9</v>
      </c>
    </row>
    <row r="2893" spans="1:8" s="33" customFormat="1" x14ac:dyDescent="0.2">
      <c r="A2893" s="52" t="s">
        <v>5821</v>
      </c>
      <c r="B2893" s="52"/>
      <c r="C2893" s="53" t="s">
        <v>5822</v>
      </c>
      <c r="D2893" s="54" t="s">
        <v>21</v>
      </c>
      <c r="E2893" s="55">
        <v>78.400000000000006</v>
      </c>
      <c r="F2893" s="55">
        <v>58.34</v>
      </c>
      <c r="G2893" s="55">
        <v>136.74</v>
      </c>
      <c r="H2893" s="33">
        <v>9</v>
      </c>
    </row>
    <row r="2894" spans="1:8" s="33" customFormat="1" x14ac:dyDescent="0.2">
      <c r="A2894" s="52" t="s">
        <v>5823</v>
      </c>
      <c r="B2894" s="52"/>
      <c r="C2894" s="53" t="s">
        <v>5824</v>
      </c>
      <c r="D2894" s="54" t="s">
        <v>21</v>
      </c>
      <c r="E2894" s="55">
        <v>217.53</v>
      </c>
      <c r="F2894" s="55">
        <v>58.34</v>
      </c>
      <c r="G2894" s="55">
        <v>275.87</v>
      </c>
      <c r="H2894" s="33">
        <v>9</v>
      </c>
    </row>
    <row r="2895" spans="1:8" s="33" customFormat="1" x14ac:dyDescent="0.2">
      <c r="A2895" s="52" t="s">
        <v>5825</v>
      </c>
      <c r="B2895" s="52"/>
      <c r="C2895" s="53" t="s">
        <v>5826</v>
      </c>
      <c r="D2895" s="54" t="s">
        <v>21</v>
      </c>
      <c r="E2895" s="55">
        <v>745.14</v>
      </c>
      <c r="F2895" s="55">
        <v>58.34</v>
      </c>
      <c r="G2895" s="55">
        <v>803.48</v>
      </c>
      <c r="H2895" s="33">
        <v>9</v>
      </c>
    </row>
    <row r="2896" spans="1:8" s="33" customFormat="1" x14ac:dyDescent="0.2">
      <c r="A2896" s="52" t="s">
        <v>5827</v>
      </c>
      <c r="B2896" s="52"/>
      <c r="C2896" s="53" t="s">
        <v>5828</v>
      </c>
      <c r="D2896" s="54" t="s">
        <v>21</v>
      </c>
      <c r="E2896" s="55">
        <v>41.92</v>
      </c>
      <c r="F2896" s="55">
        <v>20.74</v>
      </c>
      <c r="G2896" s="55">
        <v>62.66</v>
      </c>
      <c r="H2896" s="33">
        <v>9</v>
      </c>
    </row>
    <row r="2897" spans="1:8" s="33" customFormat="1" x14ac:dyDescent="0.2">
      <c r="A2897" s="52" t="s">
        <v>5829</v>
      </c>
      <c r="B2897" s="52"/>
      <c r="C2897" s="53" t="s">
        <v>5830</v>
      </c>
      <c r="D2897" s="54" t="s">
        <v>21</v>
      </c>
      <c r="E2897" s="55">
        <v>399.1</v>
      </c>
      <c r="F2897" s="55">
        <v>58.34</v>
      </c>
      <c r="G2897" s="55">
        <v>457.44</v>
      </c>
      <c r="H2897" s="33">
        <v>9</v>
      </c>
    </row>
    <row r="2898" spans="1:8" s="33" customFormat="1" x14ac:dyDescent="0.2">
      <c r="A2898" s="52" t="s">
        <v>5831</v>
      </c>
      <c r="B2898" s="52"/>
      <c r="C2898" s="53" t="s">
        <v>5832</v>
      </c>
      <c r="D2898" s="54" t="s">
        <v>21</v>
      </c>
      <c r="E2898" s="55">
        <v>600.47</v>
      </c>
      <c r="F2898" s="55">
        <v>58.34</v>
      </c>
      <c r="G2898" s="55">
        <v>658.81</v>
      </c>
      <c r="H2898" s="33">
        <v>9</v>
      </c>
    </row>
    <row r="2899" spans="1:8" s="33" customFormat="1" x14ac:dyDescent="0.2">
      <c r="A2899" s="52" t="s">
        <v>5833</v>
      </c>
      <c r="B2899" s="52"/>
      <c r="C2899" s="53" t="s">
        <v>5834</v>
      </c>
      <c r="D2899" s="54" t="s">
        <v>21</v>
      </c>
      <c r="E2899" s="55">
        <v>112.35</v>
      </c>
      <c r="F2899" s="55">
        <v>20.74</v>
      </c>
      <c r="G2899" s="55">
        <v>133.09</v>
      </c>
      <c r="H2899" s="33">
        <v>9</v>
      </c>
    </row>
    <row r="2900" spans="1:8" s="33" customFormat="1" x14ac:dyDescent="0.2">
      <c r="A2900" s="52" t="s">
        <v>5835</v>
      </c>
      <c r="B2900" s="52"/>
      <c r="C2900" s="53" t="s">
        <v>5836</v>
      </c>
      <c r="D2900" s="54" t="s">
        <v>21</v>
      </c>
      <c r="E2900" s="55">
        <v>702.91</v>
      </c>
      <c r="F2900" s="55">
        <v>124.41</v>
      </c>
      <c r="G2900" s="55">
        <v>827.32</v>
      </c>
      <c r="H2900" s="33">
        <v>9</v>
      </c>
    </row>
    <row r="2901" spans="1:8" s="33" customFormat="1" x14ac:dyDescent="0.2">
      <c r="A2901" s="52" t="s">
        <v>5837</v>
      </c>
      <c r="B2901" s="52"/>
      <c r="C2901" s="53" t="s">
        <v>5838</v>
      </c>
      <c r="D2901" s="54" t="s">
        <v>21</v>
      </c>
      <c r="E2901" s="55">
        <v>570.65</v>
      </c>
      <c r="F2901" s="55">
        <v>124.41</v>
      </c>
      <c r="G2901" s="55">
        <v>695.06</v>
      </c>
      <c r="H2901" s="33">
        <v>9</v>
      </c>
    </row>
    <row r="2902" spans="1:8" s="33" customFormat="1" x14ac:dyDescent="0.2">
      <c r="A2902" s="52" t="s">
        <v>5839</v>
      </c>
      <c r="B2902" s="52"/>
      <c r="C2902" s="53" t="s">
        <v>5840</v>
      </c>
      <c r="D2902" s="54" t="s">
        <v>21</v>
      </c>
      <c r="E2902" s="55">
        <v>204.67</v>
      </c>
      <c r="F2902" s="55">
        <v>41.47</v>
      </c>
      <c r="G2902" s="55">
        <v>246.14</v>
      </c>
      <c r="H2902" s="33">
        <v>9</v>
      </c>
    </row>
    <row r="2903" spans="1:8" s="33" customFormat="1" x14ac:dyDescent="0.2">
      <c r="A2903" s="52" t="s">
        <v>5841</v>
      </c>
      <c r="B2903" s="52"/>
      <c r="C2903" s="53" t="s">
        <v>5842</v>
      </c>
      <c r="D2903" s="54" t="s">
        <v>21</v>
      </c>
      <c r="E2903" s="55">
        <v>213.84</v>
      </c>
      <c r="F2903" s="55">
        <v>20.74</v>
      </c>
      <c r="G2903" s="55">
        <v>234.58</v>
      </c>
      <c r="H2903" s="33">
        <v>9</v>
      </c>
    </row>
    <row r="2904" spans="1:8" s="33" customFormat="1" ht="25.5" x14ac:dyDescent="0.2">
      <c r="A2904" s="52" t="s">
        <v>5843</v>
      </c>
      <c r="B2904" s="52"/>
      <c r="C2904" s="53" t="s">
        <v>5844</v>
      </c>
      <c r="D2904" s="54" t="s">
        <v>21</v>
      </c>
      <c r="E2904" s="55">
        <v>83.43</v>
      </c>
      <c r="F2904" s="55">
        <v>13.69</v>
      </c>
      <c r="G2904" s="55">
        <v>97.12</v>
      </c>
      <c r="H2904" s="33">
        <v>9</v>
      </c>
    </row>
    <row r="2905" spans="1:8" s="33" customFormat="1" x14ac:dyDescent="0.2">
      <c r="A2905" s="52" t="s">
        <v>5845</v>
      </c>
      <c r="B2905" s="52"/>
      <c r="C2905" s="53" t="s">
        <v>5846</v>
      </c>
      <c r="D2905" s="54" t="s">
        <v>21</v>
      </c>
      <c r="E2905" s="55">
        <v>543.85</v>
      </c>
      <c r="F2905" s="55">
        <v>124.41</v>
      </c>
      <c r="G2905" s="55">
        <v>668.26</v>
      </c>
      <c r="H2905" s="33">
        <v>9</v>
      </c>
    </row>
    <row r="2906" spans="1:8" s="33" customFormat="1" ht="25.5" x14ac:dyDescent="0.2">
      <c r="A2906" s="52" t="s">
        <v>5847</v>
      </c>
      <c r="B2906" s="52"/>
      <c r="C2906" s="53" t="s">
        <v>5848</v>
      </c>
      <c r="D2906" s="54" t="s">
        <v>334</v>
      </c>
      <c r="E2906" s="55">
        <v>672.07</v>
      </c>
      <c r="F2906" s="55">
        <v>49.91</v>
      </c>
      <c r="G2906" s="55">
        <v>721.98</v>
      </c>
      <c r="H2906" s="33">
        <v>9</v>
      </c>
    </row>
    <row r="2907" spans="1:8" s="33" customFormat="1" x14ac:dyDescent="0.2">
      <c r="A2907" s="52" t="s">
        <v>5849</v>
      </c>
      <c r="B2907" s="52"/>
      <c r="C2907" s="53" t="s">
        <v>5850</v>
      </c>
      <c r="D2907" s="54" t="s">
        <v>21</v>
      </c>
      <c r="E2907" s="55">
        <v>111.37</v>
      </c>
      <c r="F2907" s="55">
        <v>20.74</v>
      </c>
      <c r="G2907" s="55">
        <v>132.11000000000001</v>
      </c>
      <c r="H2907" s="33">
        <v>9</v>
      </c>
    </row>
    <row r="2908" spans="1:8" s="33" customFormat="1" x14ac:dyDescent="0.2">
      <c r="A2908" s="52" t="s">
        <v>5851</v>
      </c>
      <c r="B2908" s="52"/>
      <c r="C2908" s="53" t="s">
        <v>5852</v>
      </c>
      <c r="D2908" s="54"/>
      <c r="E2908" s="55"/>
      <c r="F2908" s="55"/>
      <c r="G2908" s="55"/>
      <c r="H2908" s="33">
        <v>5</v>
      </c>
    </row>
    <row r="2909" spans="1:8" s="33" customFormat="1" ht="25.5" x14ac:dyDescent="0.2">
      <c r="A2909" s="52" t="s">
        <v>5853</v>
      </c>
      <c r="B2909" s="52"/>
      <c r="C2909" s="53" t="s">
        <v>5854</v>
      </c>
      <c r="D2909" s="54" t="s">
        <v>73</v>
      </c>
      <c r="E2909" s="55">
        <v>742.04</v>
      </c>
      <c r="F2909" s="55">
        <v>68.540000000000006</v>
      </c>
      <c r="G2909" s="55">
        <v>810.58</v>
      </c>
      <c r="H2909" s="33">
        <v>9</v>
      </c>
    </row>
    <row r="2910" spans="1:8" s="33" customFormat="1" x14ac:dyDescent="0.2">
      <c r="A2910" s="52" t="s">
        <v>5855</v>
      </c>
      <c r="B2910" s="52"/>
      <c r="C2910" s="53" t="s">
        <v>5856</v>
      </c>
      <c r="D2910" s="54" t="s">
        <v>73</v>
      </c>
      <c r="E2910" s="55">
        <v>1272.3599999999999</v>
      </c>
      <c r="F2910" s="55">
        <v>74.8</v>
      </c>
      <c r="G2910" s="55">
        <v>1347.16</v>
      </c>
      <c r="H2910" s="33">
        <v>9</v>
      </c>
    </row>
    <row r="2911" spans="1:8" s="33" customFormat="1" ht="25.5" x14ac:dyDescent="0.2">
      <c r="A2911" s="52" t="s">
        <v>5857</v>
      </c>
      <c r="B2911" s="52"/>
      <c r="C2911" s="53" t="s">
        <v>5858</v>
      </c>
      <c r="D2911" s="54" t="s">
        <v>73</v>
      </c>
      <c r="E2911" s="55">
        <v>1183.1300000000001</v>
      </c>
      <c r="F2911" s="55">
        <v>151.52000000000001</v>
      </c>
      <c r="G2911" s="55">
        <v>1334.65</v>
      </c>
      <c r="H2911" s="33">
        <v>9</v>
      </c>
    </row>
    <row r="2912" spans="1:8" s="33" customFormat="1" ht="25.5" x14ac:dyDescent="0.2">
      <c r="A2912" s="52" t="s">
        <v>5859</v>
      </c>
      <c r="B2912" s="52"/>
      <c r="C2912" s="53" t="s">
        <v>5860</v>
      </c>
      <c r="D2912" s="54" t="s">
        <v>73</v>
      </c>
      <c r="E2912" s="55">
        <v>2857.38</v>
      </c>
      <c r="F2912" s="55"/>
      <c r="G2912" s="55">
        <v>2857.38</v>
      </c>
      <c r="H2912" s="33">
        <v>9</v>
      </c>
    </row>
    <row r="2913" spans="1:8" s="33" customFormat="1" x14ac:dyDescent="0.2">
      <c r="A2913" s="52" t="s">
        <v>5861</v>
      </c>
      <c r="B2913" s="52"/>
      <c r="C2913" s="53" t="s">
        <v>5862</v>
      </c>
      <c r="D2913" s="54"/>
      <c r="E2913" s="55"/>
      <c r="F2913" s="55"/>
      <c r="G2913" s="55"/>
      <c r="H2913" s="33">
        <v>5</v>
      </c>
    </row>
    <row r="2914" spans="1:8" s="33" customFormat="1" ht="25.5" x14ac:dyDescent="0.2">
      <c r="A2914" s="52" t="s">
        <v>5863</v>
      </c>
      <c r="B2914" s="52"/>
      <c r="C2914" s="53" t="s">
        <v>5864</v>
      </c>
      <c r="D2914" s="54" t="s">
        <v>21</v>
      </c>
      <c r="E2914" s="55">
        <v>252.35</v>
      </c>
      <c r="F2914" s="55">
        <v>5.13</v>
      </c>
      <c r="G2914" s="55">
        <v>257.48</v>
      </c>
      <c r="H2914" s="33">
        <v>9</v>
      </c>
    </row>
    <row r="2915" spans="1:8" s="33" customFormat="1" x14ac:dyDescent="0.2">
      <c r="A2915" s="52" t="s">
        <v>5865</v>
      </c>
      <c r="B2915" s="52"/>
      <c r="C2915" s="53" t="s">
        <v>5866</v>
      </c>
      <c r="D2915" s="54" t="s">
        <v>21</v>
      </c>
      <c r="E2915" s="55">
        <v>46.42</v>
      </c>
      <c r="F2915" s="55">
        <v>12.34</v>
      </c>
      <c r="G2915" s="55">
        <v>58.76</v>
      </c>
      <c r="H2915" s="33">
        <v>9</v>
      </c>
    </row>
    <row r="2916" spans="1:8" s="33" customFormat="1" ht="25.5" x14ac:dyDescent="0.2">
      <c r="A2916" s="52" t="s">
        <v>5867</v>
      </c>
      <c r="B2916" s="52"/>
      <c r="C2916" s="53" t="s">
        <v>5868</v>
      </c>
      <c r="D2916" s="54" t="s">
        <v>21</v>
      </c>
      <c r="E2916" s="55">
        <v>87.08</v>
      </c>
      <c r="F2916" s="55">
        <v>5.13</v>
      </c>
      <c r="G2916" s="55">
        <v>92.21</v>
      </c>
      <c r="H2916" s="33">
        <v>9</v>
      </c>
    </row>
    <row r="2917" spans="1:8" s="33" customFormat="1" x14ac:dyDescent="0.2">
      <c r="A2917" s="52" t="s">
        <v>5869</v>
      </c>
      <c r="B2917" s="52"/>
      <c r="C2917" s="53" t="s">
        <v>5870</v>
      </c>
      <c r="D2917" s="54" t="s">
        <v>21</v>
      </c>
      <c r="E2917" s="55">
        <v>53.97</v>
      </c>
      <c r="F2917" s="55">
        <v>12.34</v>
      </c>
      <c r="G2917" s="55">
        <v>66.31</v>
      </c>
      <c r="H2917" s="33">
        <v>9</v>
      </c>
    </row>
    <row r="2918" spans="1:8" s="33" customFormat="1" ht="25.5" x14ac:dyDescent="0.2">
      <c r="A2918" s="52" t="s">
        <v>5871</v>
      </c>
      <c r="B2918" s="52"/>
      <c r="C2918" s="53" t="s">
        <v>5872</v>
      </c>
      <c r="D2918" s="54" t="s">
        <v>21</v>
      </c>
      <c r="E2918" s="55">
        <v>83.63</v>
      </c>
      <c r="F2918" s="55">
        <v>5.13</v>
      </c>
      <c r="G2918" s="55">
        <v>88.76</v>
      </c>
      <c r="H2918" s="33">
        <v>9</v>
      </c>
    </row>
    <row r="2919" spans="1:8" s="33" customFormat="1" x14ac:dyDescent="0.2">
      <c r="A2919" s="52" t="s">
        <v>5873</v>
      </c>
      <c r="B2919" s="52"/>
      <c r="C2919" s="53" t="s">
        <v>5874</v>
      </c>
      <c r="D2919" s="54" t="s">
        <v>21</v>
      </c>
      <c r="E2919" s="55">
        <v>56.02</v>
      </c>
      <c r="F2919" s="55">
        <v>12.34</v>
      </c>
      <c r="G2919" s="55">
        <v>68.36</v>
      </c>
      <c r="H2919" s="33">
        <v>9</v>
      </c>
    </row>
    <row r="2920" spans="1:8" s="33" customFormat="1" x14ac:dyDescent="0.2">
      <c r="A2920" s="52" t="s">
        <v>5875</v>
      </c>
      <c r="B2920" s="52"/>
      <c r="C2920" s="53" t="s">
        <v>5876</v>
      </c>
      <c r="D2920" s="54" t="s">
        <v>21</v>
      </c>
      <c r="E2920" s="55">
        <v>38.229999999999997</v>
      </c>
      <c r="F2920" s="55">
        <v>5.13</v>
      </c>
      <c r="G2920" s="55">
        <v>43.36</v>
      </c>
      <c r="H2920" s="33">
        <v>9</v>
      </c>
    </row>
    <row r="2921" spans="1:8" s="33" customFormat="1" x14ac:dyDescent="0.2">
      <c r="A2921" s="52" t="s">
        <v>5877</v>
      </c>
      <c r="B2921" s="52"/>
      <c r="C2921" s="53" t="s">
        <v>5878</v>
      </c>
      <c r="D2921" s="54" t="s">
        <v>21</v>
      </c>
      <c r="E2921" s="55">
        <v>55.68</v>
      </c>
      <c r="F2921" s="55">
        <v>5.13</v>
      </c>
      <c r="G2921" s="55">
        <v>60.81</v>
      </c>
      <c r="H2921" s="33">
        <v>9</v>
      </c>
    </row>
    <row r="2922" spans="1:8" s="33" customFormat="1" x14ac:dyDescent="0.2">
      <c r="A2922" s="52" t="s">
        <v>5879</v>
      </c>
      <c r="B2922" s="52"/>
      <c r="C2922" s="53" t="s">
        <v>5880</v>
      </c>
      <c r="D2922" s="54" t="s">
        <v>21</v>
      </c>
      <c r="E2922" s="55">
        <v>75.56</v>
      </c>
      <c r="F2922" s="55">
        <v>5.13</v>
      </c>
      <c r="G2922" s="55">
        <v>80.69</v>
      </c>
      <c r="H2922" s="33">
        <v>9</v>
      </c>
    </row>
    <row r="2923" spans="1:8" s="33" customFormat="1" x14ac:dyDescent="0.2">
      <c r="A2923" s="52" t="s">
        <v>5881</v>
      </c>
      <c r="B2923" s="52"/>
      <c r="C2923" s="53" t="s">
        <v>5882</v>
      </c>
      <c r="D2923" s="54" t="s">
        <v>21</v>
      </c>
      <c r="E2923" s="55">
        <v>63.88</v>
      </c>
      <c r="F2923" s="55">
        <v>20.74</v>
      </c>
      <c r="G2923" s="55">
        <v>84.62</v>
      </c>
      <c r="H2923" s="33">
        <v>9</v>
      </c>
    </row>
    <row r="2924" spans="1:8" s="33" customFormat="1" x14ac:dyDescent="0.2">
      <c r="A2924" s="52" t="s">
        <v>5883</v>
      </c>
      <c r="B2924" s="52"/>
      <c r="C2924" s="53" t="s">
        <v>5884</v>
      </c>
      <c r="D2924" s="54" t="s">
        <v>21</v>
      </c>
      <c r="E2924" s="55">
        <v>118.29</v>
      </c>
      <c r="F2924" s="55">
        <v>37.4</v>
      </c>
      <c r="G2924" s="55">
        <v>155.69</v>
      </c>
      <c r="H2924" s="33">
        <v>9</v>
      </c>
    </row>
    <row r="2925" spans="1:8" s="33" customFormat="1" x14ac:dyDescent="0.2">
      <c r="A2925" s="52" t="s">
        <v>5885</v>
      </c>
      <c r="B2925" s="52"/>
      <c r="C2925" s="53" t="s">
        <v>8285</v>
      </c>
      <c r="D2925" s="54" t="s">
        <v>21</v>
      </c>
      <c r="E2925" s="55">
        <v>336.06</v>
      </c>
      <c r="F2925" s="55">
        <v>15.82</v>
      </c>
      <c r="G2925" s="55">
        <v>351.88</v>
      </c>
      <c r="H2925" s="33">
        <v>9</v>
      </c>
    </row>
    <row r="2926" spans="1:8" s="33" customFormat="1" x14ac:dyDescent="0.2">
      <c r="A2926" s="52" t="s">
        <v>5887</v>
      </c>
      <c r="B2926" s="52"/>
      <c r="C2926" s="53" t="s">
        <v>5888</v>
      </c>
      <c r="D2926" s="54" t="s">
        <v>21</v>
      </c>
      <c r="E2926" s="55">
        <v>110.56</v>
      </c>
      <c r="F2926" s="55">
        <v>15.82</v>
      </c>
      <c r="G2926" s="55">
        <v>126.38</v>
      </c>
      <c r="H2926" s="33">
        <v>9</v>
      </c>
    </row>
    <row r="2927" spans="1:8" s="33" customFormat="1" ht="25.5" x14ac:dyDescent="0.2">
      <c r="A2927" s="52" t="s">
        <v>5889</v>
      </c>
      <c r="B2927" s="52"/>
      <c r="C2927" s="53" t="s">
        <v>5890</v>
      </c>
      <c r="D2927" s="54" t="s">
        <v>21</v>
      </c>
      <c r="E2927" s="55">
        <v>383.4</v>
      </c>
      <c r="F2927" s="55">
        <v>58.06</v>
      </c>
      <c r="G2927" s="55">
        <v>441.46</v>
      </c>
      <c r="H2927" s="33">
        <v>9</v>
      </c>
    </row>
    <row r="2928" spans="1:8" s="33" customFormat="1" x14ac:dyDescent="0.2">
      <c r="A2928" s="52" t="s">
        <v>5891</v>
      </c>
      <c r="B2928" s="52"/>
      <c r="C2928" s="53" t="s">
        <v>5892</v>
      </c>
      <c r="D2928" s="54" t="s">
        <v>21</v>
      </c>
      <c r="E2928" s="55">
        <v>608.26</v>
      </c>
      <c r="F2928" s="55">
        <v>20.74</v>
      </c>
      <c r="G2928" s="55">
        <v>629</v>
      </c>
      <c r="H2928" s="33">
        <v>9</v>
      </c>
    </row>
    <row r="2929" spans="1:8" s="33" customFormat="1" ht="25.5" x14ac:dyDescent="0.2">
      <c r="A2929" s="52" t="s">
        <v>5893</v>
      </c>
      <c r="B2929" s="52"/>
      <c r="C2929" s="53" t="s">
        <v>5894</v>
      </c>
      <c r="D2929" s="54" t="s">
        <v>21</v>
      </c>
      <c r="E2929" s="55">
        <v>33.17</v>
      </c>
      <c r="F2929" s="55">
        <v>14.59</v>
      </c>
      <c r="G2929" s="55">
        <v>47.76</v>
      </c>
      <c r="H2929" s="33">
        <v>9</v>
      </c>
    </row>
    <row r="2930" spans="1:8" s="33" customFormat="1" ht="25.5" x14ac:dyDescent="0.2">
      <c r="A2930" s="52" t="s">
        <v>5895</v>
      </c>
      <c r="B2930" s="52"/>
      <c r="C2930" s="53" t="s">
        <v>5896</v>
      </c>
      <c r="D2930" s="54" t="s">
        <v>21</v>
      </c>
      <c r="E2930" s="55">
        <v>31.73</v>
      </c>
      <c r="F2930" s="55">
        <v>14.59</v>
      </c>
      <c r="G2930" s="55">
        <v>46.32</v>
      </c>
      <c r="H2930" s="33">
        <v>9</v>
      </c>
    </row>
    <row r="2931" spans="1:8" s="33" customFormat="1" ht="25.5" x14ac:dyDescent="0.2">
      <c r="A2931" s="52" t="s">
        <v>5897</v>
      </c>
      <c r="B2931" s="52"/>
      <c r="C2931" s="53" t="s">
        <v>5898</v>
      </c>
      <c r="D2931" s="54" t="s">
        <v>21</v>
      </c>
      <c r="E2931" s="55">
        <v>38.869999999999997</v>
      </c>
      <c r="F2931" s="55">
        <v>14.59</v>
      </c>
      <c r="G2931" s="55">
        <v>53.46</v>
      </c>
      <c r="H2931" s="33">
        <v>9</v>
      </c>
    </row>
    <row r="2932" spans="1:8" s="33" customFormat="1" ht="25.5" x14ac:dyDescent="0.2">
      <c r="A2932" s="52" t="s">
        <v>5899</v>
      </c>
      <c r="B2932" s="52"/>
      <c r="C2932" s="53" t="s">
        <v>5900</v>
      </c>
      <c r="D2932" s="54" t="s">
        <v>21</v>
      </c>
      <c r="E2932" s="55">
        <v>20.53</v>
      </c>
      <c r="F2932" s="55">
        <v>14.59</v>
      </c>
      <c r="G2932" s="55">
        <v>35.119999999999997</v>
      </c>
      <c r="H2932" s="33">
        <v>9</v>
      </c>
    </row>
    <row r="2933" spans="1:8" s="33" customFormat="1" ht="25.5" x14ac:dyDescent="0.2">
      <c r="A2933" s="52" t="s">
        <v>5901</v>
      </c>
      <c r="B2933" s="52"/>
      <c r="C2933" s="53" t="s">
        <v>5902</v>
      </c>
      <c r="D2933" s="54" t="s">
        <v>21</v>
      </c>
      <c r="E2933" s="55">
        <v>29.76</v>
      </c>
      <c r="F2933" s="55">
        <v>14.59</v>
      </c>
      <c r="G2933" s="55">
        <v>44.35</v>
      </c>
      <c r="H2933" s="33">
        <v>9</v>
      </c>
    </row>
    <row r="2934" spans="1:8" s="33" customFormat="1" ht="25.5" x14ac:dyDescent="0.2">
      <c r="A2934" s="52" t="s">
        <v>5903</v>
      </c>
      <c r="B2934" s="52"/>
      <c r="C2934" s="53" t="s">
        <v>5904</v>
      </c>
      <c r="D2934" s="54" t="s">
        <v>21</v>
      </c>
      <c r="E2934" s="55">
        <v>29.78</v>
      </c>
      <c r="F2934" s="55">
        <v>14.59</v>
      </c>
      <c r="G2934" s="55">
        <v>44.37</v>
      </c>
      <c r="H2934" s="33">
        <v>9</v>
      </c>
    </row>
    <row r="2935" spans="1:8" s="33" customFormat="1" ht="25.5" x14ac:dyDescent="0.2">
      <c r="A2935" s="52" t="s">
        <v>5905</v>
      </c>
      <c r="B2935" s="52"/>
      <c r="C2935" s="53" t="s">
        <v>5906</v>
      </c>
      <c r="D2935" s="54" t="s">
        <v>21</v>
      </c>
      <c r="E2935" s="55">
        <v>51.78</v>
      </c>
      <c r="F2935" s="55">
        <v>14.59</v>
      </c>
      <c r="G2935" s="55">
        <v>66.37</v>
      </c>
      <c r="H2935" s="33">
        <v>9</v>
      </c>
    </row>
    <row r="2936" spans="1:8" s="33" customFormat="1" ht="25.5" x14ac:dyDescent="0.2">
      <c r="A2936" s="52" t="s">
        <v>5907</v>
      </c>
      <c r="B2936" s="52"/>
      <c r="C2936" s="53" t="s">
        <v>5908</v>
      </c>
      <c r="D2936" s="54" t="s">
        <v>21</v>
      </c>
      <c r="E2936" s="55">
        <v>55.27</v>
      </c>
      <c r="F2936" s="55">
        <v>14.59</v>
      </c>
      <c r="G2936" s="55">
        <v>69.86</v>
      </c>
      <c r="H2936" s="33">
        <v>9</v>
      </c>
    </row>
    <row r="2937" spans="1:8" s="33" customFormat="1" ht="25.5" x14ac:dyDescent="0.2">
      <c r="A2937" s="52" t="s">
        <v>5909</v>
      </c>
      <c r="B2937" s="52"/>
      <c r="C2937" s="53" t="s">
        <v>5910</v>
      </c>
      <c r="D2937" s="54" t="s">
        <v>21</v>
      </c>
      <c r="E2937" s="55">
        <v>364.39</v>
      </c>
      <c r="F2937" s="55">
        <v>58.06</v>
      </c>
      <c r="G2937" s="55">
        <v>422.45</v>
      </c>
      <c r="H2937" s="33">
        <v>9</v>
      </c>
    </row>
    <row r="2938" spans="1:8" s="33" customFormat="1" x14ac:dyDescent="0.2">
      <c r="A2938" s="52" t="s">
        <v>5911</v>
      </c>
      <c r="B2938" s="52"/>
      <c r="C2938" s="53" t="s">
        <v>5912</v>
      </c>
      <c r="D2938" s="54" t="s">
        <v>21</v>
      </c>
      <c r="E2938" s="55">
        <v>461.57</v>
      </c>
      <c r="F2938" s="55">
        <v>33.25</v>
      </c>
      <c r="G2938" s="55">
        <v>494.82</v>
      </c>
      <c r="H2938" s="33">
        <v>9</v>
      </c>
    </row>
    <row r="2939" spans="1:8" s="33" customFormat="1" ht="25.5" x14ac:dyDescent="0.2">
      <c r="A2939" s="52" t="s">
        <v>5913</v>
      </c>
      <c r="B2939" s="52"/>
      <c r="C2939" s="53" t="s">
        <v>5914</v>
      </c>
      <c r="D2939" s="54" t="s">
        <v>21</v>
      </c>
      <c r="E2939" s="55">
        <v>195.9</v>
      </c>
      <c r="F2939" s="55">
        <v>15.82</v>
      </c>
      <c r="G2939" s="55">
        <v>211.72</v>
      </c>
      <c r="H2939" s="33">
        <v>9</v>
      </c>
    </row>
    <row r="2940" spans="1:8" s="33" customFormat="1" ht="25.5" x14ac:dyDescent="0.2">
      <c r="A2940" s="52" t="s">
        <v>5915</v>
      </c>
      <c r="B2940" s="52"/>
      <c r="C2940" s="53" t="s">
        <v>5916</v>
      </c>
      <c r="D2940" s="54" t="s">
        <v>21</v>
      </c>
      <c r="E2940" s="55">
        <v>63.29</v>
      </c>
      <c r="F2940" s="55">
        <v>14.59</v>
      </c>
      <c r="G2940" s="55">
        <v>77.88</v>
      </c>
      <c r="H2940" s="33">
        <v>9</v>
      </c>
    </row>
    <row r="2941" spans="1:8" s="33" customFormat="1" ht="25.5" x14ac:dyDescent="0.2">
      <c r="A2941" s="52" t="s">
        <v>5917</v>
      </c>
      <c r="B2941" s="52"/>
      <c r="C2941" s="53" t="s">
        <v>5918</v>
      </c>
      <c r="D2941" s="54" t="s">
        <v>21</v>
      </c>
      <c r="E2941" s="55">
        <v>462.11</v>
      </c>
      <c r="F2941" s="55">
        <v>14.59</v>
      </c>
      <c r="G2941" s="55">
        <v>476.7</v>
      </c>
      <c r="H2941" s="33">
        <v>9</v>
      </c>
    </row>
    <row r="2942" spans="1:8" s="33" customFormat="1" ht="25.5" x14ac:dyDescent="0.2">
      <c r="A2942" s="52" t="s">
        <v>5919</v>
      </c>
      <c r="B2942" s="52"/>
      <c r="C2942" s="53" t="s">
        <v>5920</v>
      </c>
      <c r="D2942" s="54" t="s">
        <v>21</v>
      </c>
      <c r="E2942" s="55">
        <v>141.61000000000001</v>
      </c>
      <c r="F2942" s="55">
        <v>15.82</v>
      </c>
      <c r="G2942" s="55">
        <v>157.43</v>
      </c>
      <c r="H2942" s="33">
        <v>9</v>
      </c>
    </row>
    <row r="2943" spans="1:8" s="33" customFormat="1" x14ac:dyDescent="0.2">
      <c r="A2943" s="52" t="s">
        <v>5921</v>
      </c>
      <c r="B2943" s="52"/>
      <c r="C2943" s="53" t="s">
        <v>5922</v>
      </c>
      <c r="D2943" s="54" t="s">
        <v>334</v>
      </c>
      <c r="E2943" s="55">
        <v>755.69</v>
      </c>
      <c r="F2943" s="55">
        <v>58.14</v>
      </c>
      <c r="G2943" s="55">
        <v>813.83</v>
      </c>
      <c r="H2943" s="33">
        <v>9</v>
      </c>
    </row>
    <row r="2944" spans="1:8" s="33" customFormat="1" x14ac:dyDescent="0.2">
      <c r="A2944" s="52" t="s">
        <v>5923</v>
      </c>
      <c r="B2944" s="52"/>
      <c r="C2944" s="53" t="s">
        <v>5924</v>
      </c>
      <c r="D2944" s="54" t="s">
        <v>21</v>
      </c>
      <c r="E2944" s="55">
        <v>3.53</v>
      </c>
      <c r="F2944" s="55">
        <v>14.59</v>
      </c>
      <c r="G2944" s="55">
        <v>18.12</v>
      </c>
      <c r="H2944" s="33">
        <v>9</v>
      </c>
    </row>
    <row r="2945" spans="1:8" s="33" customFormat="1" x14ac:dyDescent="0.2">
      <c r="A2945" s="52" t="s">
        <v>5925</v>
      </c>
      <c r="B2945" s="52"/>
      <c r="C2945" s="53" t="s">
        <v>5926</v>
      </c>
      <c r="D2945" s="54" t="s">
        <v>21</v>
      </c>
      <c r="E2945" s="55">
        <v>4.59</v>
      </c>
      <c r="F2945" s="55">
        <v>14.59</v>
      </c>
      <c r="G2945" s="55">
        <v>19.18</v>
      </c>
      <c r="H2945" s="33">
        <v>9</v>
      </c>
    </row>
    <row r="2946" spans="1:8" s="33" customFormat="1" ht="38.25" x14ac:dyDescent="0.2">
      <c r="A2946" s="52" t="s">
        <v>5927</v>
      </c>
      <c r="B2946" s="52"/>
      <c r="C2946" s="53" t="s">
        <v>5928</v>
      </c>
      <c r="D2946" s="54" t="s">
        <v>21</v>
      </c>
      <c r="E2946" s="55">
        <v>647.85</v>
      </c>
      <c r="F2946" s="55">
        <v>15.82</v>
      </c>
      <c r="G2946" s="55">
        <v>663.67</v>
      </c>
      <c r="H2946" s="33">
        <v>9</v>
      </c>
    </row>
    <row r="2947" spans="1:8" s="33" customFormat="1" ht="25.5" x14ac:dyDescent="0.2">
      <c r="A2947" s="52" t="s">
        <v>5929</v>
      </c>
      <c r="B2947" s="52"/>
      <c r="C2947" s="53" t="s">
        <v>5930</v>
      </c>
      <c r="D2947" s="54" t="s">
        <v>21</v>
      </c>
      <c r="E2947" s="55">
        <v>850.48</v>
      </c>
      <c r="F2947" s="55">
        <v>58.06</v>
      </c>
      <c r="G2947" s="55">
        <v>908.54</v>
      </c>
      <c r="H2947" s="33">
        <v>9</v>
      </c>
    </row>
    <row r="2948" spans="1:8" s="33" customFormat="1" ht="25.5" x14ac:dyDescent="0.2">
      <c r="A2948" s="52" t="s">
        <v>5931</v>
      </c>
      <c r="B2948" s="52"/>
      <c r="C2948" s="53" t="s">
        <v>5932</v>
      </c>
      <c r="D2948" s="54" t="s">
        <v>21</v>
      </c>
      <c r="E2948" s="55">
        <v>2165.5500000000002</v>
      </c>
      <c r="F2948" s="55">
        <v>58.06</v>
      </c>
      <c r="G2948" s="55">
        <v>2223.61</v>
      </c>
      <c r="H2948" s="33">
        <v>9</v>
      </c>
    </row>
    <row r="2949" spans="1:8" s="33" customFormat="1" x14ac:dyDescent="0.2">
      <c r="A2949" s="52" t="s">
        <v>5933</v>
      </c>
      <c r="B2949" s="52"/>
      <c r="C2949" s="53" t="s">
        <v>5934</v>
      </c>
      <c r="D2949" s="54" t="s">
        <v>21</v>
      </c>
      <c r="E2949" s="55">
        <v>1365.97</v>
      </c>
      <c r="F2949" s="55">
        <v>5.13</v>
      </c>
      <c r="G2949" s="55">
        <v>1371.1</v>
      </c>
      <c r="H2949" s="33">
        <v>9</v>
      </c>
    </row>
    <row r="2950" spans="1:8" s="33" customFormat="1" x14ac:dyDescent="0.2">
      <c r="A2950" s="52" t="s">
        <v>5935</v>
      </c>
      <c r="B2950" s="52"/>
      <c r="C2950" s="53" t="s">
        <v>5936</v>
      </c>
      <c r="D2950" s="54" t="s">
        <v>21</v>
      </c>
      <c r="E2950" s="55">
        <v>258.33</v>
      </c>
      <c r="F2950" s="55">
        <v>20.74</v>
      </c>
      <c r="G2950" s="55">
        <v>279.07</v>
      </c>
      <c r="H2950" s="33">
        <v>9</v>
      </c>
    </row>
    <row r="2951" spans="1:8" s="33" customFormat="1" x14ac:dyDescent="0.2">
      <c r="A2951" s="52" t="s">
        <v>5937</v>
      </c>
      <c r="B2951" s="52"/>
      <c r="C2951" s="53" t="s">
        <v>5938</v>
      </c>
      <c r="D2951" s="54" t="s">
        <v>21</v>
      </c>
      <c r="E2951" s="55">
        <v>44.93</v>
      </c>
      <c r="F2951" s="55">
        <v>24.6</v>
      </c>
      <c r="G2951" s="55">
        <v>69.53</v>
      </c>
      <c r="H2951" s="33">
        <v>9</v>
      </c>
    </row>
    <row r="2952" spans="1:8" s="33" customFormat="1" ht="25.5" x14ac:dyDescent="0.2">
      <c r="A2952" s="52" t="s">
        <v>5939</v>
      </c>
      <c r="B2952" s="52"/>
      <c r="C2952" s="53" t="s">
        <v>5940</v>
      </c>
      <c r="D2952" s="54" t="s">
        <v>21</v>
      </c>
      <c r="E2952" s="55">
        <v>274.76</v>
      </c>
      <c r="F2952" s="55">
        <v>20.74</v>
      </c>
      <c r="G2952" s="55">
        <v>295.5</v>
      </c>
      <c r="H2952" s="33">
        <v>9</v>
      </c>
    </row>
    <row r="2953" spans="1:8" s="33" customFormat="1" ht="25.5" x14ac:dyDescent="0.2">
      <c r="A2953" s="52" t="s">
        <v>5941</v>
      </c>
      <c r="B2953" s="52"/>
      <c r="C2953" s="53" t="s">
        <v>5942</v>
      </c>
      <c r="D2953" s="54" t="s">
        <v>21</v>
      </c>
      <c r="E2953" s="55">
        <v>387.6</v>
      </c>
      <c r="F2953" s="55">
        <v>20.74</v>
      </c>
      <c r="G2953" s="55">
        <v>408.34</v>
      </c>
      <c r="H2953" s="33">
        <v>9</v>
      </c>
    </row>
    <row r="2954" spans="1:8" s="33" customFormat="1" x14ac:dyDescent="0.2">
      <c r="A2954" s="52" t="s">
        <v>5943</v>
      </c>
      <c r="B2954" s="52"/>
      <c r="C2954" s="53" t="s">
        <v>5944</v>
      </c>
      <c r="D2954" s="54"/>
      <c r="E2954" s="55"/>
      <c r="F2954" s="55"/>
      <c r="G2954" s="55"/>
      <c r="H2954" s="33">
        <v>5</v>
      </c>
    </row>
    <row r="2955" spans="1:8" s="33" customFormat="1" x14ac:dyDescent="0.2">
      <c r="A2955" s="52" t="s">
        <v>5945</v>
      </c>
      <c r="B2955" s="52"/>
      <c r="C2955" s="53" t="s">
        <v>5946</v>
      </c>
      <c r="D2955" s="54" t="s">
        <v>73</v>
      </c>
      <c r="E2955" s="55">
        <v>486.61</v>
      </c>
      <c r="F2955" s="55">
        <v>24.31</v>
      </c>
      <c r="G2955" s="55">
        <v>510.92</v>
      </c>
      <c r="H2955" s="33">
        <v>9</v>
      </c>
    </row>
    <row r="2956" spans="1:8" s="33" customFormat="1" x14ac:dyDescent="0.2">
      <c r="A2956" s="52" t="s">
        <v>5947</v>
      </c>
      <c r="B2956" s="52"/>
      <c r="C2956" s="53" t="s">
        <v>5948</v>
      </c>
      <c r="D2956" s="54" t="s">
        <v>73</v>
      </c>
      <c r="E2956" s="55">
        <v>259.27999999999997</v>
      </c>
      <c r="F2956" s="55">
        <v>74.8</v>
      </c>
      <c r="G2956" s="55">
        <v>334.08</v>
      </c>
      <c r="H2956" s="33">
        <v>9</v>
      </c>
    </row>
    <row r="2957" spans="1:8" s="33" customFormat="1" x14ac:dyDescent="0.2">
      <c r="A2957" s="52" t="s">
        <v>5949</v>
      </c>
      <c r="B2957" s="52"/>
      <c r="C2957" s="53" t="s">
        <v>5950</v>
      </c>
      <c r="D2957" s="54" t="s">
        <v>73</v>
      </c>
      <c r="E2957" s="55">
        <v>845.03</v>
      </c>
      <c r="F2957" s="55">
        <v>24.31</v>
      </c>
      <c r="G2957" s="55">
        <v>869.34</v>
      </c>
      <c r="H2957" s="33">
        <v>9</v>
      </c>
    </row>
    <row r="2958" spans="1:8" s="33" customFormat="1" x14ac:dyDescent="0.2">
      <c r="A2958" s="52" t="s">
        <v>5951</v>
      </c>
      <c r="B2958" s="52"/>
      <c r="C2958" s="53" t="s">
        <v>5952</v>
      </c>
      <c r="D2958" s="54"/>
      <c r="E2958" s="55"/>
      <c r="F2958" s="55"/>
      <c r="G2958" s="55"/>
      <c r="H2958" s="33">
        <v>5</v>
      </c>
    </row>
    <row r="2959" spans="1:8" s="33" customFormat="1" x14ac:dyDescent="0.2">
      <c r="A2959" s="52" t="s">
        <v>5953</v>
      </c>
      <c r="B2959" s="52"/>
      <c r="C2959" s="53" t="s">
        <v>5954</v>
      </c>
      <c r="D2959" s="54" t="s">
        <v>131</v>
      </c>
      <c r="E2959" s="55">
        <v>1049.58</v>
      </c>
      <c r="F2959" s="55">
        <v>58.34</v>
      </c>
      <c r="G2959" s="55">
        <v>1107.92</v>
      </c>
      <c r="H2959" s="33">
        <v>9</v>
      </c>
    </row>
    <row r="2960" spans="1:8" s="33" customFormat="1" x14ac:dyDescent="0.2">
      <c r="A2960" s="52" t="s">
        <v>5955</v>
      </c>
      <c r="B2960" s="52"/>
      <c r="C2960" s="53" t="s">
        <v>5956</v>
      </c>
      <c r="D2960" s="54" t="s">
        <v>131</v>
      </c>
      <c r="E2960" s="55">
        <v>918.12</v>
      </c>
      <c r="F2960" s="55">
        <v>58.34</v>
      </c>
      <c r="G2960" s="55">
        <v>976.46</v>
      </c>
      <c r="H2960" s="33">
        <v>9</v>
      </c>
    </row>
    <row r="2961" spans="1:8" s="33" customFormat="1" x14ac:dyDescent="0.2">
      <c r="A2961" s="52" t="s">
        <v>5957</v>
      </c>
      <c r="B2961" s="52"/>
      <c r="C2961" s="53" t="s">
        <v>5958</v>
      </c>
      <c r="D2961" s="54" t="s">
        <v>21</v>
      </c>
      <c r="E2961" s="55">
        <v>1136.53</v>
      </c>
      <c r="F2961" s="55">
        <v>124.41</v>
      </c>
      <c r="G2961" s="55">
        <v>1260.94</v>
      </c>
      <c r="H2961" s="33">
        <v>9</v>
      </c>
    </row>
    <row r="2962" spans="1:8" s="33" customFormat="1" x14ac:dyDescent="0.2">
      <c r="A2962" s="52" t="s">
        <v>5959</v>
      </c>
      <c r="B2962" s="52"/>
      <c r="C2962" s="53" t="s">
        <v>5960</v>
      </c>
      <c r="D2962" s="54" t="s">
        <v>21</v>
      </c>
      <c r="E2962" s="55">
        <v>240.89</v>
      </c>
      <c r="F2962" s="55">
        <v>20.74</v>
      </c>
      <c r="G2962" s="55">
        <v>261.63</v>
      </c>
      <c r="H2962" s="33">
        <v>9</v>
      </c>
    </row>
    <row r="2963" spans="1:8" s="33" customFormat="1" x14ac:dyDescent="0.2">
      <c r="A2963" s="52" t="s">
        <v>5961</v>
      </c>
      <c r="B2963" s="52"/>
      <c r="C2963" s="53" t="s">
        <v>5962</v>
      </c>
      <c r="D2963" s="54" t="s">
        <v>21</v>
      </c>
      <c r="E2963" s="55">
        <v>245.49</v>
      </c>
      <c r="F2963" s="55">
        <v>20.74</v>
      </c>
      <c r="G2963" s="55">
        <v>266.23</v>
      </c>
      <c r="H2963" s="33">
        <v>9</v>
      </c>
    </row>
    <row r="2964" spans="1:8" s="33" customFormat="1" x14ac:dyDescent="0.2">
      <c r="A2964" s="52" t="s">
        <v>5963</v>
      </c>
      <c r="B2964" s="52"/>
      <c r="C2964" s="53" t="s">
        <v>5964</v>
      </c>
      <c r="D2964" s="54" t="s">
        <v>21</v>
      </c>
      <c r="E2964" s="55">
        <v>299.88</v>
      </c>
      <c r="F2964" s="55">
        <v>20.74</v>
      </c>
      <c r="G2964" s="55">
        <v>320.62</v>
      </c>
      <c r="H2964" s="33">
        <v>9</v>
      </c>
    </row>
    <row r="2965" spans="1:8" s="33" customFormat="1" x14ac:dyDescent="0.2">
      <c r="A2965" s="52" t="s">
        <v>5965</v>
      </c>
      <c r="B2965" s="52"/>
      <c r="C2965" s="53" t="s">
        <v>5966</v>
      </c>
      <c r="D2965" s="54" t="s">
        <v>21</v>
      </c>
      <c r="E2965" s="55">
        <v>320.82</v>
      </c>
      <c r="F2965" s="55">
        <v>20.74</v>
      </c>
      <c r="G2965" s="55">
        <v>341.56</v>
      </c>
      <c r="H2965" s="33">
        <v>9</v>
      </c>
    </row>
    <row r="2966" spans="1:8" s="33" customFormat="1" x14ac:dyDescent="0.2">
      <c r="A2966" s="52" t="s">
        <v>5967</v>
      </c>
      <c r="B2966" s="52"/>
      <c r="C2966" s="53" t="s">
        <v>5968</v>
      </c>
      <c r="D2966" s="54" t="s">
        <v>21</v>
      </c>
      <c r="E2966" s="55">
        <v>678.16</v>
      </c>
      <c r="F2966" s="55">
        <v>20.74</v>
      </c>
      <c r="G2966" s="55">
        <v>698.9</v>
      </c>
      <c r="H2966" s="33">
        <v>9</v>
      </c>
    </row>
    <row r="2967" spans="1:8" s="33" customFormat="1" x14ac:dyDescent="0.2">
      <c r="A2967" s="52" t="s">
        <v>5969</v>
      </c>
      <c r="B2967" s="52"/>
      <c r="C2967" s="53" t="s">
        <v>5970</v>
      </c>
      <c r="D2967" s="54" t="s">
        <v>21</v>
      </c>
      <c r="E2967" s="55">
        <v>445.07</v>
      </c>
      <c r="F2967" s="55">
        <v>20.74</v>
      </c>
      <c r="G2967" s="55">
        <v>465.81</v>
      </c>
      <c r="H2967" s="33">
        <v>9</v>
      </c>
    </row>
    <row r="2968" spans="1:8" s="33" customFormat="1" x14ac:dyDescent="0.2">
      <c r="A2968" s="52" t="s">
        <v>5971</v>
      </c>
      <c r="B2968" s="52"/>
      <c r="C2968" s="53" t="s">
        <v>5972</v>
      </c>
      <c r="D2968" s="54" t="s">
        <v>21</v>
      </c>
      <c r="E2968" s="55">
        <v>568.82000000000005</v>
      </c>
      <c r="F2968" s="55">
        <v>20.74</v>
      </c>
      <c r="G2968" s="55">
        <v>589.55999999999995</v>
      </c>
      <c r="H2968" s="33">
        <v>9</v>
      </c>
    </row>
    <row r="2969" spans="1:8" s="33" customFormat="1" x14ac:dyDescent="0.2">
      <c r="A2969" s="52" t="s">
        <v>5973</v>
      </c>
      <c r="B2969" s="52"/>
      <c r="C2969" s="53" t="s">
        <v>5974</v>
      </c>
      <c r="D2969" s="54" t="s">
        <v>21</v>
      </c>
      <c r="E2969" s="55">
        <v>615.51</v>
      </c>
      <c r="F2969" s="55">
        <v>20.74</v>
      </c>
      <c r="G2969" s="55">
        <v>636.25</v>
      </c>
      <c r="H2969" s="33">
        <v>9</v>
      </c>
    </row>
    <row r="2970" spans="1:8" s="33" customFormat="1" x14ac:dyDescent="0.2">
      <c r="A2970" s="52" t="s">
        <v>5975</v>
      </c>
      <c r="B2970" s="52"/>
      <c r="C2970" s="53" t="s">
        <v>5976</v>
      </c>
      <c r="D2970" s="54" t="s">
        <v>21</v>
      </c>
      <c r="E2970" s="55">
        <v>824.96</v>
      </c>
      <c r="F2970" s="55">
        <v>20.74</v>
      </c>
      <c r="G2970" s="55">
        <v>845.7</v>
      </c>
      <c r="H2970" s="33">
        <v>9</v>
      </c>
    </row>
    <row r="2971" spans="1:8" s="33" customFormat="1" x14ac:dyDescent="0.2">
      <c r="A2971" s="52" t="s">
        <v>5977</v>
      </c>
      <c r="B2971" s="52"/>
      <c r="C2971" s="53" t="s">
        <v>5978</v>
      </c>
      <c r="D2971" s="54" t="s">
        <v>21</v>
      </c>
      <c r="E2971" s="55">
        <v>1199.93</v>
      </c>
      <c r="F2971" s="55">
        <v>20.74</v>
      </c>
      <c r="G2971" s="55">
        <v>1220.67</v>
      </c>
      <c r="H2971" s="33">
        <v>9</v>
      </c>
    </row>
    <row r="2972" spans="1:8" s="33" customFormat="1" x14ac:dyDescent="0.2">
      <c r="A2972" s="52" t="s">
        <v>5979</v>
      </c>
      <c r="B2972" s="52"/>
      <c r="C2972" s="53" t="s">
        <v>5980</v>
      </c>
      <c r="D2972" s="54" t="s">
        <v>21</v>
      </c>
      <c r="E2972" s="55">
        <v>1488.95</v>
      </c>
      <c r="F2972" s="55">
        <v>20.74</v>
      </c>
      <c r="G2972" s="55">
        <v>1509.69</v>
      </c>
      <c r="H2972" s="33">
        <v>9</v>
      </c>
    </row>
    <row r="2973" spans="1:8" s="33" customFormat="1" x14ac:dyDescent="0.2">
      <c r="A2973" s="52" t="s">
        <v>5981</v>
      </c>
      <c r="B2973" s="52"/>
      <c r="C2973" s="53" t="s">
        <v>5982</v>
      </c>
      <c r="D2973" s="54" t="s">
        <v>21</v>
      </c>
      <c r="E2973" s="55">
        <v>1715.1</v>
      </c>
      <c r="F2973" s="55">
        <v>20.74</v>
      </c>
      <c r="G2973" s="55">
        <v>1735.84</v>
      </c>
      <c r="H2973" s="33">
        <v>9</v>
      </c>
    </row>
    <row r="2974" spans="1:8" s="33" customFormat="1" x14ac:dyDescent="0.2">
      <c r="A2974" s="52" t="s">
        <v>5983</v>
      </c>
      <c r="B2974" s="52"/>
      <c r="C2974" s="53" t="s">
        <v>5984</v>
      </c>
      <c r="D2974" s="54" t="s">
        <v>21</v>
      </c>
      <c r="E2974" s="55">
        <v>4920.05</v>
      </c>
      <c r="F2974" s="55">
        <v>20.74</v>
      </c>
      <c r="G2974" s="55">
        <v>4940.79</v>
      </c>
      <c r="H2974" s="33">
        <v>9</v>
      </c>
    </row>
    <row r="2975" spans="1:8" s="33" customFormat="1" x14ac:dyDescent="0.2">
      <c r="A2975" s="52" t="s">
        <v>5985</v>
      </c>
      <c r="B2975" s="52"/>
      <c r="C2975" s="53" t="s">
        <v>5986</v>
      </c>
      <c r="D2975" s="54" t="s">
        <v>21</v>
      </c>
      <c r="E2975" s="55">
        <v>2079.4499999999998</v>
      </c>
      <c r="F2975" s="55">
        <v>20.74</v>
      </c>
      <c r="G2975" s="55">
        <v>2100.19</v>
      </c>
      <c r="H2975" s="33">
        <v>9</v>
      </c>
    </row>
    <row r="2976" spans="1:8" s="33" customFormat="1" x14ac:dyDescent="0.2">
      <c r="A2976" s="52" t="s">
        <v>5987</v>
      </c>
      <c r="B2976" s="52"/>
      <c r="C2976" s="53" t="s">
        <v>5988</v>
      </c>
      <c r="D2976" s="54" t="s">
        <v>21</v>
      </c>
      <c r="E2976" s="55">
        <v>752.45</v>
      </c>
      <c r="F2976" s="55">
        <v>20.74</v>
      </c>
      <c r="G2976" s="55">
        <v>773.19</v>
      </c>
      <c r="H2976" s="33">
        <v>9</v>
      </c>
    </row>
    <row r="2977" spans="1:8" s="33" customFormat="1" x14ac:dyDescent="0.2">
      <c r="A2977" s="52" t="s">
        <v>5989</v>
      </c>
      <c r="B2977" s="52"/>
      <c r="C2977" s="53" t="s">
        <v>5990</v>
      </c>
      <c r="D2977" s="54" t="s">
        <v>21</v>
      </c>
      <c r="E2977" s="55">
        <v>753.76</v>
      </c>
      <c r="F2977" s="55">
        <v>20.74</v>
      </c>
      <c r="G2977" s="55">
        <v>774.5</v>
      </c>
      <c r="H2977" s="33">
        <v>9</v>
      </c>
    </row>
    <row r="2978" spans="1:8" s="33" customFormat="1" x14ac:dyDescent="0.2">
      <c r="A2978" s="52" t="s">
        <v>5991</v>
      </c>
      <c r="B2978" s="52"/>
      <c r="C2978" s="53" t="s">
        <v>5992</v>
      </c>
      <c r="D2978" s="54" t="s">
        <v>21</v>
      </c>
      <c r="E2978" s="55">
        <v>1189.9000000000001</v>
      </c>
      <c r="F2978" s="55">
        <v>20.74</v>
      </c>
      <c r="G2978" s="55">
        <v>1210.6400000000001</v>
      </c>
      <c r="H2978" s="33">
        <v>9</v>
      </c>
    </row>
    <row r="2979" spans="1:8" s="33" customFormat="1" x14ac:dyDescent="0.2">
      <c r="A2979" s="52" t="s">
        <v>5993</v>
      </c>
      <c r="B2979" s="52"/>
      <c r="C2979" s="53" t="s">
        <v>5994</v>
      </c>
      <c r="D2979" s="54"/>
      <c r="E2979" s="55"/>
      <c r="F2979" s="55"/>
      <c r="G2979" s="55"/>
      <c r="H2979" s="33">
        <v>5</v>
      </c>
    </row>
    <row r="2980" spans="1:8" s="33" customFormat="1" x14ac:dyDescent="0.2">
      <c r="A2980" s="52" t="s">
        <v>5995</v>
      </c>
      <c r="B2980" s="52"/>
      <c r="C2980" s="53" t="s">
        <v>5996</v>
      </c>
      <c r="D2980" s="54" t="s">
        <v>21</v>
      </c>
      <c r="E2980" s="55">
        <v>11.59</v>
      </c>
      <c r="F2980" s="55">
        <v>16.59</v>
      </c>
      <c r="G2980" s="55">
        <v>28.18</v>
      </c>
      <c r="H2980" s="33">
        <v>9</v>
      </c>
    </row>
    <row r="2981" spans="1:8" s="33" customFormat="1" x14ac:dyDescent="0.2">
      <c r="A2981" s="52" t="s">
        <v>5997</v>
      </c>
      <c r="B2981" s="52"/>
      <c r="C2981" s="53" t="s">
        <v>5998</v>
      </c>
      <c r="D2981" s="54" t="s">
        <v>21</v>
      </c>
      <c r="E2981" s="55">
        <v>0.06</v>
      </c>
      <c r="F2981" s="55">
        <v>20.74</v>
      </c>
      <c r="G2981" s="55">
        <v>20.8</v>
      </c>
      <c r="H2981" s="33">
        <v>9</v>
      </c>
    </row>
    <row r="2982" spans="1:8" s="33" customFormat="1" x14ac:dyDescent="0.2">
      <c r="A2982" s="52" t="s">
        <v>5999</v>
      </c>
      <c r="B2982" s="52"/>
      <c r="C2982" s="53" t="s">
        <v>6000</v>
      </c>
      <c r="D2982" s="54" t="s">
        <v>21</v>
      </c>
      <c r="E2982" s="55">
        <v>0.06</v>
      </c>
      <c r="F2982" s="55">
        <v>20.74</v>
      </c>
      <c r="G2982" s="55">
        <v>20.8</v>
      </c>
      <c r="H2982" s="33">
        <v>9</v>
      </c>
    </row>
    <row r="2983" spans="1:8" s="33" customFormat="1" x14ac:dyDescent="0.2">
      <c r="A2983" s="52" t="s">
        <v>6001</v>
      </c>
      <c r="B2983" s="52"/>
      <c r="C2983" s="53" t="s">
        <v>6002</v>
      </c>
      <c r="D2983" s="54" t="s">
        <v>21</v>
      </c>
      <c r="E2983" s="55">
        <v>0.97</v>
      </c>
      <c r="F2983" s="55">
        <v>58.34</v>
      </c>
      <c r="G2983" s="55">
        <v>59.31</v>
      </c>
      <c r="H2983" s="33">
        <v>9</v>
      </c>
    </row>
    <row r="2984" spans="1:8" s="33" customFormat="1" x14ac:dyDescent="0.2">
      <c r="A2984" s="52" t="s">
        <v>6003</v>
      </c>
      <c r="B2984" s="52"/>
      <c r="C2984" s="53" t="s">
        <v>6004</v>
      </c>
      <c r="D2984" s="54" t="s">
        <v>21</v>
      </c>
      <c r="E2984" s="55"/>
      <c r="F2984" s="55">
        <v>103.68</v>
      </c>
      <c r="G2984" s="55">
        <v>103.68</v>
      </c>
      <c r="H2984" s="33">
        <v>9</v>
      </c>
    </row>
    <row r="2985" spans="1:8" s="33" customFormat="1" x14ac:dyDescent="0.2">
      <c r="A2985" s="52" t="s">
        <v>6005</v>
      </c>
      <c r="B2985" s="52"/>
      <c r="C2985" s="53" t="s">
        <v>6006</v>
      </c>
      <c r="D2985" s="54" t="s">
        <v>21</v>
      </c>
      <c r="E2985" s="55">
        <v>35.479999999999997</v>
      </c>
      <c r="F2985" s="55">
        <v>5.0599999999999996</v>
      </c>
      <c r="G2985" s="55">
        <v>40.54</v>
      </c>
      <c r="H2985" s="33">
        <v>9</v>
      </c>
    </row>
    <row r="2986" spans="1:8" s="33" customFormat="1" x14ac:dyDescent="0.2">
      <c r="A2986" s="52" t="s">
        <v>6007</v>
      </c>
      <c r="B2986" s="52"/>
      <c r="C2986" s="53" t="s">
        <v>6008</v>
      </c>
      <c r="D2986" s="54" t="s">
        <v>21</v>
      </c>
      <c r="E2986" s="55">
        <v>6.49</v>
      </c>
      <c r="F2986" s="55">
        <v>5.0599999999999996</v>
      </c>
      <c r="G2986" s="55">
        <v>11.55</v>
      </c>
      <c r="H2986" s="33">
        <v>9</v>
      </c>
    </row>
    <row r="2987" spans="1:8" s="33" customFormat="1" x14ac:dyDescent="0.2">
      <c r="A2987" s="52" t="s">
        <v>6009</v>
      </c>
      <c r="B2987" s="52"/>
      <c r="C2987" s="53" t="s">
        <v>6010</v>
      </c>
      <c r="D2987" s="54" t="s">
        <v>21</v>
      </c>
      <c r="E2987" s="55">
        <v>124.52</v>
      </c>
      <c r="F2987" s="55">
        <v>2.87</v>
      </c>
      <c r="G2987" s="55">
        <v>127.39</v>
      </c>
      <c r="H2987" s="33">
        <v>9</v>
      </c>
    </row>
    <row r="2988" spans="1:8" s="33" customFormat="1" ht="25.5" x14ac:dyDescent="0.2">
      <c r="A2988" s="52" t="s">
        <v>6011</v>
      </c>
      <c r="B2988" s="52"/>
      <c r="C2988" s="53" t="s">
        <v>6012</v>
      </c>
      <c r="D2988" s="54" t="s">
        <v>21</v>
      </c>
      <c r="E2988" s="55">
        <v>42.5</v>
      </c>
      <c r="F2988" s="55">
        <v>1.69</v>
      </c>
      <c r="G2988" s="55">
        <v>44.19</v>
      </c>
      <c r="H2988" s="33">
        <v>9</v>
      </c>
    </row>
    <row r="2989" spans="1:8" s="33" customFormat="1" x14ac:dyDescent="0.2">
      <c r="A2989" s="52" t="s">
        <v>6013</v>
      </c>
      <c r="B2989" s="52"/>
      <c r="C2989" s="53" t="s">
        <v>6014</v>
      </c>
      <c r="D2989" s="54" t="s">
        <v>21</v>
      </c>
      <c r="E2989" s="55">
        <v>64.91</v>
      </c>
      <c r="F2989" s="55">
        <v>5.0599999999999996</v>
      </c>
      <c r="G2989" s="55">
        <v>69.97</v>
      </c>
      <c r="H2989" s="33">
        <v>9</v>
      </c>
    </row>
    <row r="2990" spans="1:8" s="33" customFormat="1" x14ac:dyDescent="0.2">
      <c r="A2990" s="52" t="s">
        <v>6015</v>
      </c>
      <c r="B2990" s="52"/>
      <c r="C2990" s="53" t="s">
        <v>6016</v>
      </c>
      <c r="D2990" s="54" t="s">
        <v>21</v>
      </c>
      <c r="E2990" s="55">
        <v>58.6</v>
      </c>
      <c r="F2990" s="55">
        <v>2.87</v>
      </c>
      <c r="G2990" s="55">
        <v>61.47</v>
      </c>
      <c r="H2990" s="33">
        <v>9</v>
      </c>
    </row>
    <row r="2991" spans="1:8" s="33" customFormat="1" x14ac:dyDescent="0.2">
      <c r="A2991" s="52" t="s">
        <v>6017</v>
      </c>
      <c r="B2991" s="52"/>
      <c r="C2991" s="53" t="s">
        <v>6018</v>
      </c>
      <c r="D2991" s="54" t="s">
        <v>21</v>
      </c>
      <c r="E2991" s="55">
        <v>68.349999999999994</v>
      </c>
      <c r="F2991" s="55">
        <v>2.87</v>
      </c>
      <c r="G2991" s="55">
        <v>71.22</v>
      </c>
      <c r="H2991" s="33">
        <v>9</v>
      </c>
    </row>
    <row r="2992" spans="1:8" s="33" customFormat="1" x14ac:dyDescent="0.2">
      <c r="A2992" s="52" t="s">
        <v>6019</v>
      </c>
      <c r="B2992" s="52"/>
      <c r="C2992" s="53" t="s">
        <v>6020</v>
      </c>
      <c r="D2992" s="54" t="s">
        <v>21</v>
      </c>
      <c r="E2992" s="55">
        <v>68.709999999999994</v>
      </c>
      <c r="F2992" s="55">
        <v>37.32</v>
      </c>
      <c r="G2992" s="55">
        <v>106.03</v>
      </c>
      <c r="H2992" s="33">
        <v>9</v>
      </c>
    </row>
    <row r="2993" spans="1:8" s="33" customFormat="1" x14ac:dyDescent="0.2">
      <c r="A2993" s="52" t="s">
        <v>6021</v>
      </c>
      <c r="B2993" s="52"/>
      <c r="C2993" s="53" t="s">
        <v>6022</v>
      </c>
      <c r="D2993" s="54" t="s">
        <v>21</v>
      </c>
      <c r="E2993" s="55">
        <v>150.97</v>
      </c>
      <c r="F2993" s="55">
        <v>20.74</v>
      </c>
      <c r="G2993" s="55">
        <v>171.71</v>
      </c>
      <c r="H2993" s="33">
        <v>9</v>
      </c>
    </row>
    <row r="2994" spans="1:8" s="33" customFormat="1" x14ac:dyDescent="0.2">
      <c r="A2994" s="52" t="s">
        <v>6023</v>
      </c>
      <c r="B2994" s="52"/>
      <c r="C2994" s="53" t="s">
        <v>6024</v>
      </c>
      <c r="D2994" s="54" t="s">
        <v>21</v>
      </c>
      <c r="E2994" s="55">
        <v>193.56</v>
      </c>
      <c r="F2994" s="55">
        <v>20.74</v>
      </c>
      <c r="G2994" s="55">
        <v>214.3</v>
      </c>
      <c r="H2994" s="33">
        <v>9</v>
      </c>
    </row>
    <row r="2995" spans="1:8" s="33" customFormat="1" x14ac:dyDescent="0.2">
      <c r="A2995" s="52" t="s">
        <v>6025</v>
      </c>
      <c r="B2995" s="52"/>
      <c r="C2995" s="53" t="s">
        <v>6026</v>
      </c>
      <c r="D2995" s="54" t="s">
        <v>21</v>
      </c>
      <c r="E2995" s="55">
        <v>36.119999999999997</v>
      </c>
      <c r="F2995" s="55">
        <v>5.0599999999999996</v>
      </c>
      <c r="G2995" s="55">
        <v>41.18</v>
      </c>
      <c r="H2995" s="33">
        <v>9</v>
      </c>
    </row>
    <row r="2996" spans="1:8" s="33" customFormat="1" x14ac:dyDescent="0.2">
      <c r="A2996" s="52" t="s">
        <v>6027</v>
      </c>
      <c r="B2996" s="52"/>
      <c r="C2996" s="53" t="s">
        <v>6028</v>
      </c>
      <c r="D2996" s="54" t="s">
        <v>21</v>
      </c>
      <c r="E2996" s="55">
        <v>22.7</v>
      </c>
      <c r="F2996" s="55">
        <v>16.59</v>
      </c>
      <c r="G2996" s="55">
        <v>39.29</v>
      </c>
      <c r="H2996" s="33">
        <v>9</v>
      </c>
    </row>
    <row r="2997" spans="1:8" s="33" customFormat="1" x14ac:dyDescent="0.2">
      <c r="A2997" s="52" t="s">
        <v>6029</v>
      </c>
      <c r="B2997" s="52"/>
      <c r="C2997" s="53" t="s">
        <v>6030</v>
      </c>
      <c r="D2997" s="54" t="s">
        <v>21</v>
      </c>
      <c r="E2997" s="55">
        <v>13.04</v>
      </c>
      <c r="F2997" s="55">
        <v>16.59</v>
      </c>
      <c r="G2997" s="55">
        <v>29.63</v>
      </c>
      <c r="H2997" s="33">
        <v>9</v>
      </c>
    </row>
    <row r="2998" spans="1:8" s="33" customFormat="1" x14ac:dyDescent="0.2">
      <c r="A2998" s="52" t="s">
        <v>6031</v>
      </c>
      <c r="B2998" s="52"/>
      <c r="C2998" s="53" t="s">
        <v>6032</v>
      </c>
      <c r="D2998" s="54" t="s">
        <v>21</v>
      </c>
      <c r="E2998" s="55">
        <v>41.12</v>
      </c>
      <c r="F2998" s="55">
        <v>2.5299999999999998</v>
      </c>
      <c r="G2998" s="55">
        <v>43.65</v>
      </c>
      <c r="H2998" s="33">
        <v>9</v>
      </c>
    </row>
    <row r="2999" spans="1:8" s="33" customFormat="1" x14ac:dyDescent="0.2">
      <c r="A2999" s="52" t="s">
        <v>6033</v>
      </c>
      <c r="B2999" s="52"/>
      <c r="C2999" s="53" t="s">
        <v>6034</v>
      </c>
      <c r="D2999" s="54" t="s">
        <v>21</v>
      </c>
      <c r="E2999" s="55">
        <v>8.5500000000000007</v>
      </c>
      <c r="F2999" s="55">
        <v>7.05</v>
      </c>
      <c r="G2999" s="55">
        <v>15.6</v>
      </c>
      <c r="H2999" s="33">
        <v>9</v>
      </c>
    </row>
    <row r="3000" spans="1:8" s="33" customFormat="1" x14ac:dyDescent="0.2">
      <c r="A3000" s="52" t="s">
        <v>6035</v>
      </c>
      <c r="B3000" s="52"/>
      <c r="C3000" s="53" t="s">
        <v>6036</v>
      </c>
      <c r="D3000" s="54" t="s">
        <v>21</v>
      </c>
      <c r="E3000" s="55">
        <v>292.89</v>
      </c>
      <c r="F3000" s="55">
        <v>29.17</v>
      </c>
      <c r="G3000" s="55">
        <v>322.06</v>
      </c>
      <c r="H3000" s="33">
        <v>9</v>
      </c>
    </row>
    <row r="3001" spans="1:8" s="33" customFormat="1" x14ac:dyDescent="0.2">
      <c r="A3001" s="52" t="s">
        <v>6037</v>
      </c>
      <c r="B3001" s="52"/>
      <c r="C3001" s="53" t="s">
        <v>6038</v>
      </c>
      <c r="D3001" s="54" t="s">
        <v>21</v>
      </c>
      <c r="E3001" s="55">
        <v>5.8</v>
      </c>
      <c r="F3001" s="55">
        <v>1.69</v>
      </c>
      <c r="G3001" s="55">
        <v>7.49</v>
      </c>
      <c r="H3001" s="33">
        <v>9</v>
      </c>
    </row>
    <row r="3002" spans="1:8" s="33" customFormat="1" x14ac:dyDescent="0.2">
      <c r="A3002" s="52" t="s">
        <v>6039</v>
      </c>
      <c r="B3002" s="52"/>
      <c r="C3002" s="53" t="s">
        <v>6040</v>
      </c>
      <c r="D3002" s="54" t="s">
        <v>21</v>
      </c>
      <c r="E3002" s="55">
        <v>55.08</v>
      </c>
      <c r="F3002" s="55">
        <v>1.69</v>
      </c>
      <c r="G3002" s="55">
        <v>56.77</v>
      </c>
      <c r="H3002" s="33">
        <v>9</v>
      </c>
    </row>
    <row r="3003" spans="1:8" s="33" customFormat="1" x14ac:dyDescent="0.2">
      <c r="A3003" s="52" t="s">
        <v>6041</v>
      </c>
      <c r="B3003" s="52"/>
      <c r="C3003" s="53" t="s">
        <v>6042</v>
      </c>
      <c r="D3003" s="54" t="s">
        <v>21</v>
      </c>
      <c r="E3003" s="55">
        <v>77.73</v>
      </c>
      <c r="F3003" s="55">
        <v>8.2899999999999991</v>
      </c>
      <c r="G3003" s="55">
        <v>86.02</v>
      </c>
      <c r="H3003" s="33">
        <v>9</v>
      </c>
    </row>
    <row r="3004" spans="1:8" s="33" customFormat="1" x14ac:dyDescent="0.2">
      <c r="A3004" s="52" t="s">
        <v>6043</v>
      </c>
      <c r="B3004" s="52"/>
      <c r="C3004" s="53" t="s">
        <v>6044</v>
      </c>
      <c r="D3004" s="54" t="s">
        <v>21</v>
      </c>
      <c r="E3004" s="55">
        <v>39.799999999999997</v>
      </c>
      <c r="F3004" s="55">
        <v>8.2899999999999991</v>
      </c>
      <c r="G3004" s="55">
        <v>48.09</v>
      </c>
      <c r="H3004" s="33">
        <v>9</v>
      </c>
    </row>
    <row r="3005" spans="1:8" s="33" customFormat="1" x14ac:dyDescent="0.2">
      <c r="A3005" s="52" t="s">
        <v>6045</v>
      </c>
      <c r="B3005" s="52"/>
      <c r="C3005" s="53" t="s">
        <v>6046</v>
      </c>
      <c r="D3005" s="54"/>
      <c r="E3005" s="55"/>
      <c r="F3005" s="55"/>
      <c r="G3005" s="55"/>
      <c r="H3005" s="33">
        <v>2</v>
      </c>
    </row>
    <row r="3006" spans="1:8" s="33" customFormat="1" x14ac:dyDescent="0.2">
      <c r="A3006" s="52" t="s">
        <v>6047</v>
      </c>
      <c r="B3006" s="52"/>
      <c r="C3006" s="53" t="s">
        <v>6048</v>
      </c>
      <c r="D3006" s="54"/>
      <c r="E3006" s="55"/>
      <c r="F3006" s="55"/>
      <c r="G3006" s="55"/>
      <c r="H3006" s="33">
        <v>5</v>
      </c>
    </row>
    <row r="3007" spans="1:8" s="33" customFormat="1" ht="25.5" x14ac:dyDescent="0.2">
      <c r="A3007" s="52" t="s">
        <v>6049</v>
      </c>
      <c r="B3007" s="52"/>
      <c r="C3007" s="53" t="s">
        <v>6050</v>
      </c>
      <c r="D3007" s="54" t="s">
        <v>21</v>
      </c>
      <c r="E3007" s="55">
        <v>815.09</v>
      </c>
      <c r="F3007" s="55">
        <v>510.3</v>
      </c>
      <c r="G3007" s="55">
        <v>1325.39</v>
      </c>
      <c r="H3007" s="33">
        <v>9</v>
      </c>
    </row>
    <row r="3008" spans="1:8" s="33" customFormat="1" ht="25.5" x14ac:dyDescent="0.2">
      <c r="A3008" s="52" t="s">
        <v>6051</v>
      </c>
      <c r="B3008" s="52"/>
      <c r="C3008" s="53" t="s">
        <v>6052</v>
      </c>
      <c r="D3008" s="54" t="s">
        <v>21</v>
      </c>
      <c r="E3008" s="55">
        <v>865.89</v>
      </c>
      <c r="F3008" s="55">
        <v>510.3</v>
      </c>
      <c r="G3008" s="55">
        <v>1376.19</v>
      </c>
      <c r="H3008" s="33">
        <v>9</v>
      </c>
    </row>
    <row r="3009" spans="1:8" s="33" customFormat="1" ht="25.5" x14ac:dyDescent="0.2">
      <c r="A3009" s="52" t="s">
        <v>6053</v>
      </c>
      <c r="B3009" s="52"/>
      <c r="C3009" s="53" t="s">
        <v>6054</v>
      </c>
      <c r="D3009" s="54" t="s">
        <v>21</v>
      </c>
      <c r="E3009" s="55">
        <v>2463.4499999999998</v>
      </c>
      <c r="F3009" s="55">
        <v>899.87</v>
      </c>
      <c r="G3009" s="55">
        <v>3363.32</v>
      </c>
      <c r="H3009" s="33">
        <v>9</v>
      </c>
    </row>
    <row r="3010" spans="1:8" s="33" customFormat="1" ht="25.5" x14ac:dyDescent="0.2">
      <c r="A3010" s="52" t="s">
        <v>6055</v>
      </c>
      <c r="B3010" s="52"/>
      <c r="C3010" s="53" t="s">
        <v>6056</v>
      </c>
      <c r="D3010" s="54" t="s">
        <v>21</v>
      </c>
      <c r="E3010" s="55">
        <v>2599.61</v>
      </c>
      <c r="F3010" s="55">
        <v>899.87</v>
      </c>
      <c r="G3010" s="55">
        <v>3499.48</v>
      </c>
      <c r="H3010" s="33">
        <v>9</v>
      </c>
    </row>
    <row r="3011" spans="1:8" s="33" customFormat="1" ht="25.5" x14ac:dyDescent="0.2">
      <c r="A3011" s="52" t="s">
        <v>6057</v>
      </c>
      <c r="B3011" s="52"/>
      <c r="C3011" s="53" t="s">
        <v>6058</v>
      </c>
      <c r="D3011" s="54" t="s">
        <v>21</v>
      </c>
      <c r="E3011" s="55">
        <v>2929.91</v>
      </c>
      <c r="F3011" s="55">
        <v>899.87</v>
      </c>
      <c r="G3011" s="55">
        <v>3829.78</v>
      </c>
      <c r="H3011" s="33">
        <v>9</v>
      </c>
    </row>
    <row r="3012" spans="1:8" s="33" customFormat="1" ht="25.5" x14ac:dyDescent="0.2">
      <c r="A3012" s="52" t="s">
        <v>6059</v>
      </c>
      <c r="B3012" s="52"/>
      <c r="C3012" s="53" t="s">
        <v>6060</v>
      </c>
      <c r="D3012" s="54" t="s">
        <v>21</v>
      </c>
      <c r="E3012" s="55">
        <v>3231.14</v>
      </c>
      <c r="F3012" s="55">
        <v>899.87</v>
      </c>
      <c r="G3012" s="55">
        <v>4131.01</v>
      </c>
      <c r="H3012" s="33">
        <v>9</v>
      </c>
    </row>
    <row r="3013" spans="1:8" s="33" customFormat="1" x14ac:dyDescent="0.2">
      <c r="A3013" s="52" t="s">
        <v>6061</v>
      </c>
      <c r="B3013" s="52"/>
      <c r="C3013" s="53" t="s">
        <v>6062</v>
      </c>
      <c r="D3013" s="54"/>
      <c r="E3013" s="55"/>
      <c r="F3013" s="55"/>
      <c r="G3013" s="55"/>
      <c r="H3013" s="33">
        <v>5</v>
      </c>
    </row>
    <row r="3014" spans="1:8" s="33" customFormat="1" x14ac:dyDescent="0.2">
      <c r="A3014" s="52" t="s">
        <v>6063</v>
      </c>
      <c r="B3014" s="52"/>
      <c r="C3014" s="53" t="s">
        <v>6064</v>
      </c>
      <c r="D3014" s="54" t="s">
        <v>21</v>
      </c>
      <c r="E3014" s="55">
        <v>2016.45</v>
      </c>
      <c r="F3014" s="55">
        <v>650.49</v>
      </c>
      <c r="G3014" s="55">
        <v>2666.94</v>
      </c>
      <c r="H3014" s="33">
        <v>9</v>
      </c>
    </row>
    <row r="3015" spans="1:8" s="33" customFormat="1" x14ac:dyDescent="0.2">
      <c r="A3015" s="52" t="s">
        <v>6065</v>
      </c>
      <c r="B3015" s="52"/>
      <c r="C3015" s="53" t="s">
        <v>6066</v>
      </c>
      <c r="D3015" s="54" t="s">
        <v>21</v>
      </c>
      <c r="E3015" s="55">
        <v>4971.54</v>
      </c>
      <c r="F3015" s="55">
        <v>1389.54</v>
      </c>
      <c r="G3015" s="55">
        <v>6361.08</v>
      </c>
      <c r="H3015" s="33">
        <v>9</v>
      </c>
    </row>
    <row r="3016" spans="1:8" s="33" customFormat="1" x14ac:dyDescent="0.2">
      <c r="A3016" s="52" t="s">
        <v>6067</v>
      </c>
      <c r="B3016" s="52"/>
      <c r="C3016" s="53" t="s">
        <v>6068</v>
      </c>
      <c r="D3016" s="54" t="s">
        <v>21</v>
      </c>
      <c r="E3016" s="55">
        <v>8294.9</v>
      </c>
      <c r="F3016" s="55">
        <v>1831.61</v>
      </c>
      <c r="G3016" s="55">
        <v>10126.51</v>
      </c>
      <c r="H3016" s="33">
        <v>9</v>
      </c>
    </row>
    <row r="3017" spans="1:8" s="33" customFormat="1" x14ac:dyDescent="0.2">
      <c r="A3017" s="52" t="s">
        <v>6069</v>
      </c>
      <c r="B3017" s="52"/>
      <c r="C3017" s="53" t="s">
        <v>6070</v>
      </c>
      <c r="D3017" s="54" t="s">
        <v>21</v>
      </c>
      <c r="E3017" s="55">
        <v>11598.27</v>
      </c>
      <c r="F3017" s="55">
        <v>2220.6799999999998</v>
      </c>
      <c r="G3017" s="55">
        <v>13818.95</v>
      </c>
      <c r="H3017" s="33">
        <v>9</v>
      </c>
    </row>
    <row r="3018" spans="1:8" s="33" customFormat="1" x14ac:dyDescent="0.2">
      <c r="A3018" s="52" t="s">
        <v>6071</v>
      </c>
      <c r="B3018" s="52"/>
      <c r="C3018" s="53" t="s">
        <v>6072</v>
      </c>
      <c r="D3018" s="54" t="s">
        <v>21</v>
      </c>
      <c r="E3018" s="55">
        <v>604.17999999999995</v>
      </c>
      <c r="F3018" s="55">
        <v>442</v>
      </c>
      <c r="G3018" s="55">
        <v>1046.18</v>
      </c>
      <c r="H3018" s="33">
        <v>9</v>
      </c>
    </row>
    <row r="3019" spans="1:8" s="33" customFormat="1" x14ac:dyDescent="0.2">
      <c r="A3019" s="52" t="s">
        <v>6073</v>
      </c>
      <c r="B3019" s="52"/>
      <c r="C3019" s="53" t="s">
        <v>6074</v>
      </c>
      <c r="D3019" s="54"/>
      <c r="E3019" s="55"/>
      <c r="F3019" s="55"/>
      <c r="G3019" s="55"/>
      <c r="H3019" s="33">
        <v>5</v>
      </c>
    </row>
    <row r="3020" spans="1:8" s="33" customFormat="1" x14ac:dyDescent="0.2">
      <c r="A3020" s="52" t="s">
        <v>6075</v>
      </c>
      <c r="B3020" s="52"/>
      <c r="C3020" s="53" t="s">
        <v>6076</v>
      </c>
      <c r="D3020" s="54" t="s">
        <v>21</v>
      </c>
      <c r="E3020" s="55">
        <v>2505.25</v>
      </c>
      <c r="F3020" s="55">
        <v>31.1</v>
      </c>
      <c r="G3020" s="55">
        <v>2536.35</v>
      </c>
      <c r="H3020" s="33">
        <v>9</v>
      </c>
    </row>
    <row r="3021" spans="1:8" s="33" customFormat="1" x14ac:dyDescent="0.2">
      <c r="A3021" s="52" t="s">
        <v>6077</v>
      </c>
      <c r="B3021" s="52"/>
      <c r="C3021" s="53" t="s">
        <v>6078</v>
      </c>
      <c r="D3021" s="54" t="s">
        <v>21</v>
      </c>
      <c r="E3021" s="55">
        <v>3534.98</v>
      </c>
      <c r="F3021" s="55">
        <v>31.1</v>
      </c>
      <c r="G3021" s="55">
        <v>3566.08</v>
      </c>
      <c r="H3021" s="33">
        <v>9</v>
      </c>
    </row>
    <row r="3022" spans="1:8" s="33" customFormat="1" x14ac:dyDescent="0.2">
      <c r="A3022" s="52" t="s">
        <v>6079</v>
      </c>
      <c r="B3022" s="52"/>
      <c r="C3022" s="53" t="s">
        <v>6080</v>
      </c>
      <c r="D3022" s="54" t="s">
        <v>21</v>
      </c>
      <c r="E3022" s="55">
        <v>639.23</v>
      </c>
      <c r="F3022" s="55">
        <v>49.76</v>
      </c>
      <c r="G3022" s="55">
        <v>688.99</v>
      </c>
      <c r="H3022" s="33">
        <v>9</v>
      </c>
    </row>
    <row r="3023" spans="1:8" s="33" customFormat="1" x14ac:dyDescent="0.2">
      <c r="A3023" s="52" t="s">
        <v>6081</v>
      </c>
      <c r="B3023" s="52"/>
      <c r="C3023" s="53" t="s">
        <v>6082</v>
      </c>
      <c r="D3023" s="54" t="s">
        <v>21</v>
      </c>
      <c r="E3023" s="55">
        <v>1013.17</v>
      </c>
      <c r="F3023" s="55">
        <v>49.76</v>
      </c>
      <c r="G3023" s="55">
        <v>1062.93</v>
      </c>
      <c r="H3023" s="33">
        <v>9</v>
      </c>
    </row>
    <row r="3024" spans="1:8" s="33" customFormat="1" x14ac:dyDescent="0.2">
      <c r="A3024" s="52" t="s">
        <v>6083</v>
      </c>
      <c r="B3024" s="52"/>
      <c r="C3024" s="53" t="s">
        <v>6084</v>
      </c>
      <c r="D3024" s="54" t="s">
        <v>21</v>
      </c>
      <c r="E3024" s="55">
        <v>2455.0500000000002</v>
      </c>
      <c r="F3024" s="55">
        <v>31.1</v>
      </c>
      <c r="G3024" s="55">
        <v>2486.15</v>
      </c>
      <c r="H3024" s="33">
        <v>9</v>
      </c>
    </row>
    <row r="3025" spans="1:8" s="33" customFormat="1" x14ac:dyDescent="0.2">
      <c r="A3025" s="52" t="s">
        <v>6085</v>
      </c>
      <c r="B3025" s="52"/>
      <c r="C3025" s="53" t="s">
        <v>6086</v>
      </c>
      <c r="D3025" s="54"/>
      <c r="E3025" s="55"/>
      <c r="F3025" s="55"/>
      <c r="G3025" s="55"/>
      <c r="H3025" s="33">
        <v>5</v>
      </c>
    </row>
    <row r="3026" spans="1:8" s="33" customFormat="1" x14ac:dyDescent="0.2">
      <c r="A3026" s="52" t="s">
        <v>6087</v>
      </c>
      <c r="B3026" s="52"/>
      <c r="C3026" s="53" t="s">
        <v>6088</v>
      </c>
      <c r="D3026" s="54" t="s">
        <v>21</v>
      </c>
      <c r="E3026" s="55">
        <v>979.5</v>
      </c>
      <c r="F3026" s="55"/>
      <c r="G3026" s="55">
        <v>979.5</v>
      </c>
      <c r="H3026" s="33">
        <v>9</v>
      </c>
    </row>
    <row r="3027" spans="1:8" s="33" customFormat="1" x14ac:dyDescent="0.2">
      <c r="A3027" s="52" t="s">
        <v>6089</v>
      </c>
      <c r="B3027" s="52"/>
      <c r="C3027" s="53" t="s">
        <v>6090</v>
      </c>
      <c r="D3027" s="54"/>
      <c r="E3027" s="55"/>
      <c r="F3027" s="55"/>
      <c r="G3027" s="55"/>
      <c r="H3027" s="33">
        <v>2</v>
      </c>
    </row>
    <row r="3028" spans="1:8" s="33" customFormat="1" ht="25.5" x14ac:dyDescent="0.2">
      <c r="A3028" s="52" t="s">
        <v>6091</v>
      </c>
      <c r="B3028" s="52"/>
      <c r="C3028" s="53" t="s">
        <v>6092</v>
      </c>
      <c r="D3028" s="54"/>
      <c r="E3028" s="55"/>
      <c r="F3028" s="55"/>
      <c r="G3028" s="55"/>
      <c r="H3028" s="33">
        <v>5</v>
      </c>
    </row>
    <row r="3029" spans="1:8" s="33" customFormat="1" ht="25.5" x14ac:dyDescent="0.2">
      <c r="A3029" s="52" t="s">
        <v>6093</v>
      </c>
      <c r="B3029" s="52"/>
      <c r="C3029" s="53" t="s">
        <v>6094</v>
      </c>
      <c r="D3029" s="54" t="s">
        <v>131</v>
      </c>
      <c r="E3029" s="55">
        <v>6.48</v>
      </c>
      <c r="F3029" s="55">
        <v>20.74</v>
      </c>
      <c r="G3029" s="55">
        <v>27.22</v>
      </c>
      <c r="H3029" s="33">
        <v>9</v>
      </c>
    </row>
    <row r="3030" spans="1:8" s="33" customFormat="1" ht="25.5" x14ac:dyDescent="0.2">
      <c r="A3030" s="52" t="s">
        <v>6095</v>
      </c>
      <c r="B3030" s="52"/>
      <c r="C3030" s="53" t="s">
        <v>6096</v>
      </c>
      <c r="D3030" s="54" t="s">
        <v>131</v>
      </c>
      <c r="E3030" s="55">
        <v>7.11</v>
      </c>
      <c r="F3030" s="55">
        <v>20.74</v>
      </c>
      <c r="G3030" s="55">
        <v>27.85</v>
      </c>
      <c r="H3030" s="33">
        <v>9</v>
      </c>
    </row>
    <row r="3031" spans="1:8" s="33" customFormat="1" ht="25.5" x14ac:dyDescent="0.2">
      <c r="A3031" s="52" t="s">
        <v>6097</v>
      </c>
      <c r="B3031" s="52"/>
      <c r="C3031" s="53" t="s">
        <v>6098</v>
      </c>
      <c r="D3031" s="54" t="s">
        <v>131</v>
      </c>
      <c r="E3031" s="55">
        <v>16.18</v>
      </c>
      <c r="F3031" s="55">
        <v>20.74</v>
      </c>
      <c r="G3031" s="55">
        <v>36.92</v>
      </c>
      <c r="H3031" s="33">
        <v>9</v>
      </c>
    </row>
    <row r="3032" spans="1:8" s="33" customFormat="1" ht="25.5" x14ac:dyDescent="0.2">
      <c r="A3032" s="52" t="s">
        <v>6099</v>
      </c>
      <c r="B3032" s="52"/>
      <c r="C3032" s="53" t="s">
        <v>6100</v>
      </c>
      <c r="D3032" s="54" t="s">
        <v>131</v>
      </c>
      <c r="E3032" s="55">
        <v>24.4</v>
      </c>
      <c r="F3032" s="55">
        <v>20.74</v>
      </c>
      <c r="G3032" s="55">
        <v>45.14</v>
      </c>
      <c r="H3032" s="33">
        <v>9</v>
      </c>
    </row>
    <row r="3033" spans="1:8" s="33" customFormat="1" ht="25.5" x14ac:dyDescent="0.2">
      <c r="A3033" s="52" t="s">
        <v>6101</v>
      </c>
      <c r="B3033" s="52"/>
      <c r="C3033" s="53" t="s">
        <v>6102</v>
      </c>
      <c r="D3033" s="54" t="s">
        <v>131</v>
      </c>
      <c r="E3033" s="55">
        <v>23.91</v>
      </c>
      <c r="F3033" s="55">
        <v>24.88</v>
      </c>
      <c r="G3033" s="55">
        <v>48.79</v>
      </c>
      <c r="H3033" s="33">
        <v>9</v>
      </c>
    </row>
    <row r="3034" spans="1:8" s="33" customFormat="1" ht="25.5" x14ac:dyDescent="0.2">
      <c r="A3034" s="52" t="s">
        <v>6103</v>
      </c>
      <c r="B3034" s="52"/>
      <c r="C3034" s="53" t="s">
        <v>6104</v>
      </c>
      <c r="D3034" s="54" t="s">
        <v>131</v>
      </c>
      <c r="E3034" s="55">
        <v>44.19</v>
      </c>
      <c r="F3034" s="55">
        <v>29.03</v>
      </c>
      <c r="G3034" s="55">
        <v>73.22</v>
      </c>
      <c r="H3034" s="33">
        <v>9</v>
      </c>
    </row>
    <row r="3035" spans="1:8" s="33" customFormat="1" ht="25.5" x14ac:dyDescent="0.2">
      <c r="A3035" s="52" t="s">
        <v>6105</v>
      </c>
      <c r="B3035" s="52"/>
      <c r="C3035" s="53" t="s">
        <v>6106</v>
      </c>
      <c r="D3035" s="54" t="s">
        <v>131</v>
      </c>
      <c r="E3035" s="55">
        <v>68.73</v>
      </c>
      <c r="F3035" s="55">
        <v>37.32</v>
      </c>
      <c r="G3035" s="55">
        <v>106.05</v>
      </c>
      <c r="H3035" s="33">
        <v>9</v>
      </c>
    </row>
    <row r="3036" spans="1:8" s="33" customFormat="1" ht="25.5" x14ac:dyDescent="0.2">
      <c r="A3036" s="52" t="s">
        <v>6107</v>
      </c>
      <c r="B3036" s="52"/>
      <c r="C3036" s="53" t="s">
        <v>6108</v>
      </c>
      <c r="D3036" s="54" t="s">
        <v>131</v>
      </c>
      <c r="E3036" s="55">
        <v>83.89</v>
      </c>
      <c r="F3036" s="55">
        <v>41.47</v>
      </c>
      <c r="G3036" s="55">
        <v>125.36</v>
      </c>
      <c r="H3036" s="33">
        <v>9</v>
      </c>
    </row>
    <row r="3037" spans="1:8" s="33" customFormat="1" ht="25.5" x14ac:dyDescent="0.2">
      <c r="A3037" s="52" t="s">
        <v>6109</v>
      </c>
      <c r="B3037" s="52"/>
      <c r="C3037" s="53" t="s">
        <v>6110</v>
      </c>
      <c r="D3037" s="54" t="s">
        <v>131</v>
      </c>
      <c r="E3037" s="55">
        <v>160.66999999999999</v>
      </c>
      <c r="F3037" s="55">
        <v>45.62</v>
      </c>
      <c r="G3037" s="55">
        <v>206.29</v>
      </c>
      <c r="H3037" s="33">
        <v>9</v>
      </c>
    </row>
    <row r="3038" spans="1:8" s="33" customFormat="1" x14ac:dyDescent="0.2">
      <c r="A3038" s="52" t="s">
        <v>6111</v>
      </c>
      <c r="B3038" s="52"/>
      <c r="C3038" s="53" t="s">
        <v>6112</v>
      </c>
      <c r="D3038" s="54"/>
      <c r="E3038" s="55"/>
      <c r="F3038" s="55"/>
      <c r="G3038" s="55"/>
      <c r="H3038" s="33">
        <v>5</v>
      </c>
    </row>
    <row r="3039" spans="1:8" s="33" customFormat="1" ht="25.5" x14ac:dyDescent="0.2">
      <c r="A3039" s="52" t="s">
        <v>6113</v>
      </c>
      <c r="B3039" s="52"/>
      <c r="C3039" s="53" t="s">
        <v>6114</v>
      </c>
      <c r="D3039" s="54" t="s">
        <v>131</v>
      </c>
      <c r="E3039" s="55">
        <v>12.37</v>
      </c>
      <c r="F3039" s="55">
        <v>20.74</v>
      </c>
      <c r="G3039" s="55">
        <v>33.11</v>
      </c>
      <c r="H3039" s="33">
        <v>9</v>
      </c>
    </row>
    <row r="3040" spans="1:8" s="33" customFormat="1" ht="25.5" x14ac:dyDescent="0.2">
      <c r="A3040" s="52" t="s">
        <v>6115</v>
      </c>
      <c r="B3040" s="52"/>
      <c r="C3040" s="53" t="s">
        <v>6116</v>
      </c>
      <c r="D3040" s="54" t="s">
        <v>131</v>
      </c>
      <c r="E3040" s="55">
        <v>16.8</v>
      </c>
      <c r="F3040" s="55">
        <v>24.88</v>
      </c>
      <c r="G3040" s="55">
        <v>41.68</v>
      </c>
      <c r="H3040" s="33">
        <v>9</v>
      </c>
    </row>
    <row r="3041" spans="1:8" s="33" customFormat="1" ht="25.5" x14ac:dyDescent="0.2">
      <c r="A3041" s="52" t="s">
        <v>6117</v>
      </c>
      <c r="B3041" s="52"/>
      <c r="C3041" s="53" t="s">
        <v>6118</v>
      </c>
      <c r="D3041" s="54" t="s">
        <v>131</v>
      </c>
      <c r="E3041" s="55">
        <v>28.21</v>
      </c>
      <c r="F3041" s="55">
        <v>37.32</v>
      </c>
      <c r="G3041" s="55">
        <v>65.53</v>
      </c>
      <c r="H3041" s="33">
        <v>9</v>
      </c>
    </row>
    <row r="3042" spans="1:8" s="33" customFormat="1" ht="25.5" x14ac:dyDescent="0.2">
      <c r="A3042" s="52" t="s">
        <v>6119</v>
      </c>
      <c r="B3042" s="52"/>
      <c r="C3042" s="53" t="s">
        <v>6120</v>
      </c>
      <c r="D3042" s="54" t="s">
        <v>131</v>
      </c>
      <c r="E3042" s="55">
        <v>25.19</v>
      </c>
      <c r="F3042" s="55">
        <v>45.62</v>
      </c>
      <c r="G3042" s="55">
        <v>70.81</v>
      </c>
      <c r="H3042" s="33">
        <v>9</v>
      </c>
    </row>
    <row r="3043" spans="1:8" s="33" customFormat="1" x14ac:dyDescent="0.2">
      <c r="A3043" s="52" t="s">
        <v>6121</v>
      </c>
      <c r="B3043" s="52"/>
      <c r="C3043" s="53" t="s">
        <v>6122</v>
      </c>
      <c r="D3043" s="54"/>
      <c r="E3043" s="55"/>
      <c r="F3043" s="55"/>
      <c r="G3043" s="55"/>
      <c r="H3043" s="33">
        <v>5</v>
      </c>
    </row>
    <row r="3044" spans="1:8" s="33" customFormat="1" ht="25.5" x14ac:dyDescent="0.2">
      <c r="A3044" s="52" t="s">
        <v>6123</v>
      </c>
      <c r="B3044" s="52"/>
      <c r="C3044" s="53" t="s">
        <v>6124</v>
      </c>
      <c r="D3044" s="54" t="s">
        <v>131</v>
      </c>
      <c r="E3044" s="55">
        <v>22.14</v>
      </c>
      <c r="F3044" s="55">
        <v>24.88</v>
      </c>
      <c r="G3044" s="55">
        <v>47.02</v>
      </c>
      <c r="H3044" s="33">
        <v>9</v>
      </c>
    </row>
    <row r="3045" spans="1:8" s="33" customFormat="1" ht="25.5" x14ac:dyDescent="0.2">
      <c r="A3045" s="52" t="s">
        <v>6125</v>
      </c>
      <c r="B3045" s="52"/>
      <c r="C3045" s="53" t="s">
        <v>6126</v>
      </c>
      <c r="D3045" s="54" t="s">
        <v>131</v>
      </c>
      <c r="E3045" s="55">
        <v>40.270000000000003</v>
      </c>
      <c r="F3045" s="55">
        <v>37.32</v>
      </c>
      <c r="G3045" s="55">
        <v>77.59</v>
      </c>
      <c r="H3045" s="33">
        <v>9</v>
      </c>
    </row>
    <row r="3046" spans="1:8" s="33" customFormat="1" ht="25.5" x14ac:dyDescent="0.2">
      <c r="A3046" s="52" t="s">
        <v>6127</v>
      </c>
      <c r="B3046" s="52"/>
      <c r="C3046" s="53" t="s">
        <v>6128</v>
      </c>
      <c r="D3046" s="54" t="s">
        <v>131</v>
      </c>
      <c r="E3046" s="55">
        <v>54.9</v>
      </c>
      <c r="F3046" s="55">
        <v>45.62</v>
      </c>
      <c r="G3046" s="55">
        <v>100.52</v>
      </c>
      <c r="H3046" s="33">
        <v>9</v>
      </c>
    </row>
    <row r="3047" spans="1:8" s="33" customFormat="1" ht="25.5" x14ac:dyDescent="0.2">
      <c r="A3047" s="52" t="s">
        <v>6129</v>
      </c>
      <c r="B3047" s="52"/>
      <c r="C3047" s="53" t="s">
        <v>6130</v>
      </c>
      <c r="D3047" s="54" t="s">
        <v>131</v>
      </c>
      <c r="E3047" s="55">
        <v>104.13</v>
      </c>
      <c r="F3047" s="55">
        <v>45.62</v>
      </c>
      <c r="G3047" s="55">
        <v>149.75</v>
      </c>
      <c r="H3047" s="33">
        <v>9</v>
      </c>
    </row>
    <row r="3048" spans="1:8" s="33" customFormat="1" ht="25.5" x14ac:dyDescent="0.2">
      <c r="A3048" s="52" t="s">
        <v>6131</v>
      </c>
      <c r="B3048" s="52"/>
      <c r="C3048" s="53" t="s">
        <v>6132</v>
      </c>
      <c r="D3048" s="54" t="s">
        <v>131</v>
      </c>
      <c r="E3048" s="55">
        <v>19.13</v>
      </c>
      <c r="F3048" s="55">
        <v>20.74</v>
      </c>
      <c r="G3048" s="55">
        <v>39.869999999999997</v>
      </c>
      <c r="H3048" s="33">
        <v>9</v>
      </c>
    </row>
    <row r="3049" spans="1:8" s="33" customFormat="1" ht="25.5" x14ac:dyDescent="0.2">
      <c r="A3049" s="52" t="s">
        <v>6133</v>
      </c>
      <c r="B3049" s="52"/>
      <c r="C3049" s="53" t="s">
        <v>6134</v>
      </c>
      <c r="D3049" s="54"/>
      <c r="E3049" s="55"/>
      <c r="F3049" s="55"/>
      <c r="G3049" s="55"/>
      <c r="H3049" s="33">
        <v>5</v>
      </c>
    </row>
    <row r="3050" spans="1:8" s="33" customFormat="1" ht="25.5" x14ac:dyDescent="0.2">
      <c r="A3050" s="52" t="s">
        <v>6135</v>
      </c>
      <c r="B3050" s="52"/>
      <c r="C3050" s="53" t="s">
        <v>6136</v>
      </c>
      <c r="D3050" s="54" t="s">
        <v>131</v>
      </c>
      <c r="E3050" s="55">
        <v>28.35</v>
      </c>
      <c r="F3050" s="55">
        <v>14.59</v>
      </c>
      <c r="G3050" s="55">
        <v>42.94</v>
      </c>
      <c r="H3050" s="33">
        <v>9</v>
      </c>
    </row>
    <row r="3051" spans="1:8" s="33" customFormat="1" ht="25.5" x14ac:dyDescent="0.2">
      <c r="A3051" s="52" t="s">
        <v>6137</v>
      </c>
      <c r="B3051" s="52"/>
      <c r="C3051" s="53" t="s">
        <v>6138</v>
      </c>
      <c r="D3051" s="54" t="s">
        <v>131</v>
      </c>
      <c r="E3051" s="55">
        <v>49.16</v>
      </c>
      <c r="F3051" s="55">
        <v>14.59</v>
      </c>
      <c r="G3051" s="55">
        <v>63.75</v>
      </c>
      <c r="H3051" s="33">
        <v>9</v>
      </c>
    </row>
    <row r="3052" spans="1:8" s="33" customFormat="1" ht="25.5" x14ac:dyDescent="0.2">
      <c r="A3052" s="52" t="s">
        <v>6139</v>
      </c>
      <c r="B3052" s="52"/>
      <c r="C3052" s="53" t="s">
        <v>6140</v>
      </c>
      <c r="D3052" s="54" t="s">
        <v>131</v>
      </c>
      <c r="E3052" s="55">
        <v>106.7</v>
      </c>
      <c r="F3052" s="55">
        <v>14.59</v>
      </c>
      <c r="G3052" s="55">
        <v>121.29</v>
      </c>
      <c r="H3052" s="33">
        <v>9</v>
      </c>
    </row>
    <row r="3053" spans="1:8" s="33" customFormat="1" ht="25.5" x14ac:dyDescent="0.2">
      <c r="A3053" s="52" t="s">
        <v>6141</v>
      </c>
      <c r="B3053" s="52"/>
      <c r="C3053" s="53" t="s">
        <v>6142</v>
      </c>
      <c r="D3053" s="54" t="s">
        <v>131</v>
      </c>
      <c r="E3053" s="55">
        <v>83.69</v>
      </c>
      <c r="F3053" s="55">
        <v>14.59</v>
      </c>
      <c r="G3053" s="55">
        <v>98.28</v>
      </c>
      <c r="H3053" s="33">
        <v>9</v>
      </c>
    </row>
    <row r="3054" spans="1:8" s="33" customFormat="1" ht="25.5" x14ac:dyDescent="0.2">
      <c r="A3054" s="52" t="s">
        <v>6143</v>
      </c>
      <c r="B3054" s="52"/>
      <c r="C3054" s="53" t="s">
        <v>6144</v>
      </c>
      <c r="D3054" s="54" t="s">
        <v>131</v>
      </c>
      <c r="E3054" s="55">
        <v>173.69</v>
      </c>
      <c r="F3054" s="55">
        <v>14.59</v>
      </c>
      <c r="G3054" s="55">
        <v>188.28</v>
      </c>
      <c r="H3054" s="33">
        <v>9</v>
      </c>
    </row>
    <row r="3055" spans="1:8" s="33" customFormat="1" ht="25.5" x14ac:dyDescent="0.2">
      <c r="A3055" s="52" t="s">
        <v>6145</v>
      </c>
      <c r="B3055" s="52"/>
      <c r="C3055" s="53" t="s">
        <v>6146</v>
      </c>
      <c r="D3055" s="54" t="s">
        <v>131</v>
      </c>
      <c r="E3055" s="55">
        <v>242.33</v>
      </c>
      <c r="F3055" s="55">
        <v>29.17</v>
      </c>
      <c r="G3055" s="55">
        <v>271.5</v>
      </c>
      <c r="H3055" s="33">
        <v>9</v>
      </c>
    </row>
    <row r="3056" spans="1:8" s="33" customFormat="1" ht="25.5" x14ac:dyDescent="0.2">
      <c r="A3056" s="52" t="s">
        <v>6147</v>
      </c>
      <c r="B3056" s="52"/>
      <c r="C3056" s="53" t="s">
        <v>6148</v>
      </c>
      <c r="D3056" s="54" t="s">
        <v>131</v>
      </c>
      <c r="E3056" s="55">
        <v>404.86</v>
      </c>
      <c r="F3056" s="55">
        <v>29.17</v>
      </c>
      <c r="G3056" s="55">
        <v>434.03</v>
      </c>
      <c r="H3056" s="33">
        <v>9</v>
      </c>
    </row>
    <row r="3057" spans="1:8" s="33" customFormat="1" ht="25.5" x14ac:dyDescent="0.2">
      <c r="A3057" s="52" t="s">
        <v>6149</v>
      </c>
      <c r="B3057" s="52"/>
      <c r="C3057" s="53" t="s">
        <v>6150</v>
      </c>
      <c r="D3057" s="54" t="s">
        <v>131</v>
      </c>
      <c r="E3057" s="55">
        <v>634.97</v>
      </c>
      <c r="F3057" s="55">
        <v>29.17</v>
      </c>
      <c r="G3057" s="55">
        <v>664.14</v>
      </c>
      <c r="H3057" s="33">
        <v>9</v>
      </c>
    </row>
    <row r="3058" spans="1:8" s="33" customFormat="1" x14ac:dyDescent="0.2">
      <c r="A3058" s="52" t="s">
        <v>6151</v>
      </c>
      <c r="B3058" s="52"/>
      <c r="C3058" s="53" t="s">
        <v>6152</v>
      </c>
      <c r="D3058" s="54"/>
      <c r="E3058" s="55"/>
      <c r="F3058" s="55"/>
      <c r="G3058" s="55"/>
      <c r="H3058" s="33">
        <v>5</v>
      </c>
    </row>
    <row r="3059" spans="1:8" s="33" customFormat="1" ht="25.5" x14ac:dyDescent="0.2">
      <c r="A3059" s="52" t="s">
        <v>6153</v>
      </c>
      <c r="B3059" s="52"/>
      <c r="C3059" s="53" t="s">
        <v>6154</v>
      </c>
      <c r="D3059" s="54" t="s">
        <v>131</v>
      </c>
      <c r="E3059" s="55">
        <v>37.14</v>
      </c>
      <c r="F3059" s="55">
        <v>14.59</v>
      </c>
      <c r="G3059" s="55">
        <v>51.73</v>
      </c>
      <c r="H3059" s="33">
        <v>9</v>
      </c>
    </row>
    <row r="3060" spans="1:8" s="33" customFormat="1" ht="25.5" x14ac:dyDescent="0.2">
      <c r="A3060" s="52" t="s">
        <v>6155</v>
      </c>
      <c r="B3060" s="52"/>
      <c r="C3060" s="53" t="s">
        <v>6156</v>
      </c>
      <c r="D3060" s="54" t="s">
        <v>131</v>
      </c>
      <c r="E3060" s="55">
        <v>74.58</v>
      </c>
      <c r="F3060" s="55">
        <v>14.59</v>
      </c>
      <c r="G3060" s="55">
        <v>89.17</v>
      </c>
      <c r="H3060" s="33">
        <v>9</v>
      </c>
    </row>
    <row r="3061" spans="1:8" s="33" customFormat="1" ht="25.5" x14ac:dyDescent="0.2">
      <c r="A3061" s="52" t="s">
        <v>6157</v>
      </c>
      <c r="B3061" s="52"/>
      <c r="C3061" s="53" t="s">
        <v>6158</v>
      </c>
      <c r="D3061" s="54" t="s">
        <v>131</v>
      </c>
      <c r="E3061" s="55">
        <v>122.76</v>
      </c>
      <c r="F3061" s="55">
        <v>29.17</v>
      </c>
      <c r="G3061" s="55">
        <v>151.93</v>
      </c>
      <c r="H3061" s="33">
        <v>9</v>
      </c>
    </row>
    <row r="3062" spans="1:8" s="33" customFormat="1" ht="25.5" x14ac:dyDescent="0.2">
      <c r="A3062" s="52" t="s">
        <v>6159</v>
      </c>
      <c r="B3062" s="52"/>
      <c r="C3062" s="53" t="s">
        <v>6160</v>
      </c>
      <c r="D3062" s="54" t="s">
        <v>131</v>
      </c>
      <c r="E3062" s="55">
        <v>206.69</v>
      </c>
      <c r="F3062" s="55">
        <v>29.17</v>
      </c>
      <c r="G3062" s="55">
        <v>235.86</v>
      </c>
      <c r="H3062" s="33">
        <v>9</v>
      </c>
    </row>
    <row r="3063" spans="1:8" s="33" customFormat="1" ht="25.5" x14ac:dyDescent="0.2">
      <c r="A3063" s="52" t="s">
        <v>6161</v>
      </c>
      <c r="B3063" s="52"/>
      <c r="C3063" s="53" t="s">
        <v>6162</v>
      </c>
      <c r="D3063" s="54" t="s">
        <v>131</v>
      </c>
      <c r="E3063" s="55">
        <v>343.13</v>
      </c>
      <c r="F3063" s="55">
        <v>29.17</v>
      </c>
      <c r="G3063" s="55">
        <v>372.3</v>
      </c>
      <c r="H3063" s="33">
        <v>9</v>
      </c>
    </row>
    <row r="3064" spans="1:8" s="33" customFormat="1" ht="25.5" x14ac:dyDescent="0.2">
      <c r="A3064" s="52" t="s">
        <v>6163</v>
      </c>
      <c r="B3064" s="52"/>
      <c r="C3064" s="53" t="s">
        <v>6164</v>
      </c>
      <c r="D3064" s="54" t="s">
        <v>131</v>
      </c>
      <c r="E3064" s="55">
        <v>642.14</v>
      </c>
      <c r="F3064" s="55">
        <v>29.17</v>
      </c>
      <c r="G3064" s="55">
        <v>671.31</v>
      </c>
      <c r="H3064" s="33">
        <v>9</v>
      </c>
    </row>
    <row r="3065" spans="1:8" s="33" customFormat="1" x14ac:dyDescent="0.2">
      <c r="A3065" s="52" t="s">
        <v>6165</v>
      </c>
      <c r="B3065" s="52"/>
      <c r="C3065" s="53" t="s">
        <v>6166</v>
      </c>
      <c r="D3065" s="54"/>
      <c r="E3065" s="55"/>
      <c r="F3065" s="55"/>
      <c r="G3065" s="55"/>
      <c r="H3065" s="33">
        <v>5</v>
      </c>
    </row>
    <row r="3066" spans="1:8" s="33" customFormat="1" x14ac:dyDescent="0.2">
      <c r="A3066" s="52" t="s">
        <v>6167</v>
      </c>
      <c r="B3066" s="52"/>
      <c r="C3066" s="53" t="s">
        <v>6168</v>
      </c>
      <c r="D3066" s="54" t="s">
        <v>131</v>
      </c>
      <c r="E3066" s="55">
        <v>44.08</v>
      </c>
      <c r="F3066" s="55">
        <v>41.47</v>
      </c>
      <c r="G3066" s="55">
        <v>85.55</v>
      </c>
      <c r="H3066" s="33">
        <v>9</v>
      </c>
    </row>
    <row r="3067" spans="1:8" s="33" customFormat="1" x14ac:dyDescent="0.2">
      <c r="A3067" s="52" t="s">
        <v>6169</v>
      </c>
      <c r="B3067" s="52"/>
      <c r="C3067" s="53" t="s">
        <v>6170</v>
      </c>
      <c r="D3067" s="54" t="s">
        <v>131</v>
      </c>
      <c r="E3067" s="55">
        <v>48.87</v>
      </c>
      <c r="F3067" s="55">
        <v>45.62</v>
      </c>
      <c r="G3067" s="55">
        <v>94.49</v>
      </c>
      <c r="H3067" s="33">
        <v>9</v>
      </c>
    </row>
    <row r="3068" spans="1:8" s="33" customFormat="1" x14ac:dyDescent="0.2">
      <c r="A3068" s="52" t="s">
        <v>6171</v>
      </c>
      <c r="B3068" s="52"/>
      <c r="C3068" s="53" t="s">
        <v>6172</v>
      </c>
      <c r="D3068" s="54" t="s">
        <v>131</v>
      </c>
      <c r="E3068" s="55">
        <v>71.81</v>
      </c>
      <c r="F3068" s="55">
        <v>53.91</v>
      </c>
      <c r="G3068" s="55">
        <v>125.72</v>
      </c>
      <c r="H3068" s="33">
        <v>9</v>
      </c>
    </row>
    <row r="3069" spans="1:8" s="33" customFormat="1" x14ac:dyDescent="0.2">
      <c r="A3069" s="52" t="s">
        <v>6173</v>
      </c>
      <c r="B3069" s="52"/>
      <c r="C3069" s="53" t="s">
        <v>6174</v>
      </c>
      <c r="D3069" s="54" t="s">
        <v>131</v>
      </c>
      <c r="E3069" s="55">
        <v>88.65</v>
      </c>
      <c r="F3069" s="55">
        <v>58.06</v>
      </c>
      <c r="G3069" s="55">
        <v>146.71</v>
      </c>
      <c r="H3069" s="33">
        <v>9</v>
      </c>
    </row>
    <row r="3070" spans="1:8" s="33" customFormat="1" x14ac:dyDescent="0.2">
      <c r="A3070" s="52" t="s">
        <v>6175</v>
      </c>
      <c r="B3070" s="52"/>
      <c r="C3070" s="53" t="s">
        <v>6176</v>
      </c>
      <c r="D3070" s="54" t="s">
        <v>131</v>
      </c>
      <c r="E3070" s="55">
        <v>102.6</v>
      </c>
      <c r="F3070" s="55">
        <v>66.349999999999994</v>
      </c>
      <c r="G3070" s="55">
        <v>168.95</v>
      </c>
      <c r="H3070" s="33">
        <v>9</v>
      </c>
    </row>
    <row r="3071" spans="1:8" s="33" customFormat="1" x14ac:dyDescent="0.2">
      <c r="A3071" s="52" t="s">
        <v>6177</v>
      </c>
      <c r="B3071" s="52"/>
      <c r="C3071" s="53" t="s">
        <v>6178</v>
      </c>
      <c r="D3071" s="54" t="s">
        <v>131</v>
      </c>
      <c r="E3071" s="55">
        <v>135.33000000000001</v>
      </c>
      <c r="F3071" s="55">
        <v>74.650000000000006</v>
      </c>
      <c r="G3071" s="55">
        <v>209.98</v>
      </c>
      <c r="H3071" s="33">
        <v>9</v>
      </c>
    </row>
    <row r="3072" spans="1:8" s="33" customFormat="1" x14ac:dyDescent="0.2">
      <c r="A3072" s="52" t="s">
        <v>6179</v>
      </c>
      <c r="B3072" s="52"/>
      <c r="C3072" s="53" t="s">
        <v>6180</v>
      </c>
      <c r="D3072" s="54" t="s">
        <v>131</v>
      </c>
      <c r="E3072" s="55">
        <v>179.17</v>
      </c>
      <c r="F3072" s="55">
        <v>82.94</v>
      </c>
      <c r="G3072" s="55">
        <v>262.11</v>
      </c>
      <c r="H3072" s="33">
        <v>9</v>
      </c>
    </row>
    <row r="3073" spans="1:8" s="33" customFormat="1" x14ac:dyDescent="0.2">
      <c r="A3073" s="52" t="s">
        <v>6181</v>
      </c>
      <c r="B3073" s="52"/>
      <c r="C3073" s="53" t="s">
        <v>6182</v>
      </c>
      <c r="D3073" s="54" t="s">
        <v>131</v>
      </c>
      <c r="E3073" s="55">
        <v>200.61</v>
      </c>
      <c r="F3073" s="55">
        <v>93.31</v>
      </c>
      <c r="G3073" s="55">
        <v>293.92</v>
      </c>
      <c r="H3073" s="33">
        <v>9</v>
      </c>
    </row>
    <row r="3074" spans="1:8" s="33" customFormat="1" x14ac:dyDescent="0.2">
      <c r="A3074" s="52" t="s">
        <v>6183</v>
      </c>
      <c r="B3074" s="52"/>
      <c r="C3074" s="53" t="s">
        <v>6184</v>
      </c>
      <c r="D3074" s="54" t="s">
        <v>131</v>
      </c>
      <c r="E3074" s="55">
        <v>291.3</v>
      </c>
      <c r="F3074" s="55">
        <v>103.68</v>
      </c>
      <c r="G3074" s="55">
        <v>394.98</v>
      </c>
      <c r="H3074" s="33">
        <v>9</v>
      </c>
    </row>
    <row r="3075" spans="1:8" s="33" customFormat="1" x14ac:dyDescent="0.2">
      <c r="A3075" s="52" t="s">
        <v>6185</v>
      </c>
      <c r="B3075" s="52"/>
      <c r="C3075" s="53" t="s">
        <v>6186</v>
      </c>
      <c r="D3075" s="54" t="s">
        <v>131</v>
      </c>
      <c r="E3075" s="55">
        <v>510.17</v>
      </c>
      <c r="F3075" s="55">
        <v>114.04</v>
      </c>
      <c r="G3075" s="55">
        <v>624.21</v>
      </c>
      <c r="H3075" s="33">
        <v>9</v>
      </c>
    </row>
    <row r="3076" spans="1:8" s="33" customFormat="1" x14ac:dyDescent="0.2">
      <c r="A3076" s="52" t="s">
        <v>6187</v>
      </c>
      <c r="B3076" s="52"/>
      <c r="C3076" s="53" t="s">
        <v>6188</v>
      </c>
      <c r="D3076" s="54"/>
      <c r="E3076" s="55"/>
      <c r="F3076" s="55"/>
      <c r="G3076" s="55"/>
      <c r="H3076" s="33">
        <v>5</v>
      </c>
    </row>
    <row r="3077" spans="1:8" s="33" customFormat="1" ht="25.5" x14ac:dyDescent="0.2">
      <c r="A3077" s="52" t="s">
        <v>6189</v>
      </c>
      <c r="B3077" s="52"/>
      <c r="C3077" s="53" t="s">
        <v>6190</v>
      </c>
      <c r="D3077" s="54" t="s">
        <v>131</v>
      </c>
      <c r="E3077" s="55">
        <v>67.7</v>
      </c>
      <c r="F3077" s="55">
        <v>41.47</v>
      </c>
      <c r="G3077" s="55">
        <v>109.17</v>
      </c>
      <c r="H3077" s="33">
        <v>9</v>
      </c>
    </row>
    <row r="3078" spans="1:8" s="33" customFormat="1" ht="25.5" x14ac:dyDescent="0.2">
      <c r="A3078" s="52" t="s">
        <v>6191</v>
      </c>
      <c r="B3078" s="52"/>
      <c r="C3078" s="53" t="s">
        <v>6192</v>
      </c>
      <c r="D3078" s="54" t="s">
        <v>131</v>
      </c>
      <c r="E3078" s="55">
        <v>68.739999999999995</v>
      </c>
      <c r="F3078" s="55">
        <v>45.62</v>
      </c>
      <c r="G3078" s="55">
        <v>114.36</v>
      </c>
      <c r="H3078" s="33">
        <v>9</v>
      </c>
    </row>
    <row r="3079" spans="1:8" s="33" customFormat="1" ht="25.5" x14ac:dyDescent="0.2">
      <c r="A3079" s="52" t="s">
        <v>6193</v>
      </c>
      <c r="B3079" s="52"/>
      <c r="C3079" s="53" t="s">
        <v>6194</v>
      </c>
      <c r="D3079" s="54" t="s">
        <v>131</v>
      </c>
      <c r="E3079" s="55">
        <v>82.45</v>
      </c>
      <c r="F3079" s="55">
        <v>53.91</v>
      </c>
      <c r="G3079" s="55">
        <v>136.36000000000001</v>
      </c>
      <c r="H3079" s="33">
        <v>9</v>
      </c>
    </row>
    <row r="3080" spans="1:8" s="33" customFormat="1" ht="25.5" x14ac:dyDescent="0.2">
      <c r="A3080" s="52" t="s">
        <v>6195</v>
      </c>
      <c r="B3080" s="52"/>
      <c r="C3080" s="53" t="s">
        <v>6196</v>
      </c>
      <c r="D3080" s="54" t="s">
        <v>131</v>
      </c>
      <c r="E3080" s="55">
        <v>124.02</v>
      </c>
      <c r="F3080" s="55">
        <v>58.06</v>
      </c>
      <c r="G3080" s="55">
        <v>182.08</v>
      </c>
      <c r="H3080" s="33">
        <v>9</v>
      </c>
    </row>
    <row r="3081" spans="1:8" s="33" customFormat="1" ht="25.5" x14ac:dyDescent="0.2">
      <c r="A3081" s="52" t="s">
        <v>6197</v>
      </c>
      <c r="B3081" s="52"/>
      <c r="C3081" s="53" t="s">
        <v>6198</v>
      </c>
      <c r="D3081" s="54" t="s">
        <v>131</v>
      </c>
      <c r="E3081" s="55">
        <v>146.72999999999999</v>
      </c>
      <c r="F3081" s="55">
        <v>66.349999999999994</v>
      </c>
      <c r="G3081" s="55">
        <v>213.08</v>
      </c>
      <c r="H3081" s="33">
        <v>9</v>
      </c>
    </row>
    <row r="3082" spans="1:8" s="33" customFormat="1" ht="25.5" x14ac:dyDescent="0.2">
      <c r="A3082" s="52" t="s">
        <v>6199</v>
      </c>
      <c r="B3082" s="52"/>
      <c r="C3082" s="53" t="s">
        <v>6200</v>
      </c>
      <c r="D3082" s="54" t="s">
        <v>131</v>
      </c>
      <c r="E3082" s="55">
        <v>161.97</v>
      </c>
      <c r="F3082" s="55">
        <v>74.650000000000006</v>
      </c>
      <c r="G3082" s="55">
        <v>236.62</v>
      </c>
      <c r="H3082" s="33">
        <v>9</v>
      </c>
    </row>
    <row r="3083" spans="1:8" s="33" customFormat="1" ht="25.5" x14ac:dyDescent="0.2">
      <c r="A3083" s="52" t="s">
        <v>6201</v>
      </c>
      <c r="B3083" s="52"/>
      <c r="C3083" s="53" t="s">
        <v>6202</v>
      </c>
      <c r="D3083" s="54" t="s">
        <v>131</v>
      </c>
      <c r="E3083" s="55">
        <v>258.62</v>
      </c>
      <c r="F3083" s="55">
        <v>82.94</v>
      </c>
      <c r="G3083" s="55">
        <v>341.56</v>
      </c>
      <c r="H3083" s="33">
        <v>9</v>
      </c>
    </row>
    <row r="3084" spans="1:8" s="33" customFormat="1" ht="25.5" x14ac:dyDescent="0.2">
      <c r="A3084" s="52" t="s">
        <v>6203</v>
      </c>
      <c r="B3084" s="52"/>
      <c r="C3084" s="53" t="s">
        <v>6204</v>
      </c>
      <c r="D3084" s="54" t="s">
        <v>131</v>
      </c>
      <c r="E3084" s="55">
        <v>318.26</v>
      </c>
      <c r="F3084" s="55">
        <v>93.31</v>
      </c>
      <c r="G3084" s="55">
        <v>411.57</v>
      </c>
      <c r="H3084" s="33">
        <v>9</v>
      </c>
    </row>
    <row r="3085" spans="1:8" s="33" customFormat="1" ht="25.5" x14ac:dyDescent="0.2">
      <c r="A3085" s="52" t="s">
        <v>6205</v>
      </c>
      <c r="B3085" s="52"/>
      <c r="C3085" s="53" t="s">
        <v>6206</v>
      </c>
      <c r="D3085" s="54" t="s">
        <v>131</v>
      </c>
      <c r="E3085" s="55">
        <v>387.1</v>
      </c>
      <c r="F3085" s="55">
        <v>103.68</v>
      </c>
      <c r="G3085" s="55">
        <v>490.78</v>
      </c>
      <c r="H3085" s="33">
        <v>9</v>
      </c>
    </row>
    <row r="3086" spans="1:8" s="33" customFormat="1" ht="25.5" x14ac:dyDescent="0.2">
      <c r="A3086" s="52" t="s">
        <v>6207</v>
      </c>
      <c r="B3086" s="52"/>
      <c r="C3086" s="53" t="s">
        <v>6208</v>
      </c>
      <c r="D3086" s="54" t="s">
        <v>131</v>
      </c>
      <c r="E3086" s="55">
        <v>778.96</v>
      </c>
      <c r="F3086" s="55">
        <v>114.04</v>
      </c>
      <c r="G3086" s="55">
        <v>893</v>
      </c>
      <c r="H3086" s="33">
        <v>9</v>
      </c>
    </row>
    <row r="3087" spans="1:8" s="33" customFormat="1" ht="25.5" x14ac:dyDescent="0.2">
      <c r="A3087" s="52" t="s">
        <v>6209</v>
      </c>
      <c r="B3087" s="52"/>
      <c r="C3087" s="53" t="s">
        <v>6210</v>
      </c>
      <c r="D3087" s="54"/>
      <c r="E3087" s="55"/>
      <c r="F3087" s="55"/>
      <c r="G3087" s="55"/>
      <c r="H3087" s="33">
        <v>5</v>
      </c>
    </row>
    <row r="3088" spans="1:8" s="33" customFormat="1" x14ac:dyDescent="0.2">
      <c r="A3088" s="52" t="s">
        <v>6211</v>
      </c>
      <c r="B3088" s="52"/>
      <c r="C3088" s="53" t="s">
        <v>6212</v>
      </c>
      <c r="D3088" s="54" t="s">
        <v>21</v>
      </c>
      <c r="E3088" s="55">
        <v>59.56</v>
      </c>
      <c r="F3088" s="55">
        <v>12.44</v>
      </c>
      <c r="G3088" s="55">
        <v>72</v>
      </c>
      <c r="H3088" s="33">
        <v>9</v>
      </c>
    </row>
    <row r="3089" spans="1:8" s="33" customFormat="1" x14ac:dyDescent="0.2">
      <c r="A3089" s="52" t="s">
        <v>6213</v>
      </c>
      <c r="B3089" s="52"/>
      <c r="C3089" s="53" t="s">
        <v>6214</v>
      </c>
      <c r="D3089" s="54" t="s">
        <v>21</v>
      </c>
      <c r="E3089" s="55">
        <v>81.819999999999993</v>
      </c>
      <c r="F3089" s="55">
        <v>12.44</v>
      </c>
      <c r="G3089" s="55">
        <v>94.26</v>
      </c>
      <c r="H3089" s="33">
        <v>9</v>
      </c>
    </row>
    <row r="3090" spans="1:8" s="33" customFormat="1" x14ac:dyDescent="0.2">
      <c r="A3090" s="52" t="s">
        <v>6215</v>
      </c>
      <c r="B3090" s="52"/>
      <c r="C3090" s="53" t="s">
        <v>6216</v>
      </c>
      <c r="D3090" s="54" t="s">
        <v>21</v>
      </c>
      <c r="E3090" s="55">
        <v>112.68</v>
      </c>
      <c r="F3090" s="55">
        <v>16.59</v>
      </c>
      <c r="G3090" s="55">
        <v>129.27000000000001</v>
      </c>
      <c r="H3090" s="33">
        <v>9</v>
      </c>
    </row>
    <row r="3091" spans="1:8" s="33" customFormat="1" x14ac:dyDescent="0.2">
      <c r="A3091" s="52" t="s">
        <v>6217</v>
      </c>
      <c r="B3091" s="52"/>
      <c r="C3091" s="53" t="s">
        <v>6218</v>
      </c>
      <c r="D3091" s="54" t="s">
        <v>21</v>
      </c>
      <c r="E3091" s="55">
        <v>180.07</v>
      </c>
      <c r="F3091" s="55">
        <v>16.59</v>
      </c>
      <c r="G3091" s="55">
        <v>196.66</v>
      </c>
      <c r="H3091" s="33">
        <v>9</v>
      </c>
    </row>
    <row r="3092" spans="1:8" s="33" customFormat="1" ht="25.5" x14ac:dyDescent="0.2">
      <c r="A3092" s="52" t="s">
        <v>6219</v>
      </c>
      <c r="B3092" s="52"/>
      <c r="C3092" s="53" t="s">
        <v>6220</v>
      </c>
      <c r="D3092" s="54" t="s">
        <v>21</v>
      </c>
      <c r="E3092" s="55">
        <v>92.78</v>
      </c>
      <c r="F3092" s="55">
        <v>12.44</v>
      </c>
      <c r="G3092" s="55">
        <v>105.22</v>
      </c>
      <c r="H3092" s="33">
        <v>9</v>
      </c>
    </row>
    <row r="3093" spans="1:8" s="33" customFormat="1" ht="25.5" x14ac:dyDescent="0.2">
      <c r="A3093" s="52" t="s">
        <v>6221</v>
      </c>
      <c r="B3093" s="52"/>
      <c r="C3093" s="53" t="s">
        <v>6222</v>
      </c>
      <c r="D3093" s="54" t="s">
        <v>21</v>
      </c>
      <c r="E3093" s="55">
        <v>112.34</v>
      </c>
      <c r="F3093" s="55">
        <v>12.44</v>
      </c>
      <c r="G3093" s="55">
        <v>124.78</v>
      </c>
      <c r="H3093" s="33">
        <v>9</v>
      </c>
    </row>
    <row r="3094" spans="1:8" s="33" customFormat="1" ht="25.5" x14ac:dyDescent="0.2">
      <c r="A3094" s="52" t="s">
        <v>6223</v>
      </c>
      <c r="B3094" s="52"/>
      <c r="C3094" s="53" t="s">
        <v>6224</v>
      </c>
      <c r="D3094" s="54" t="s">
        <v>21</v>
      </c>
      <c r="E3094" s="55">
        <v>178.92</v>
      </c>
      <c r="F3094" s="55">
        <v>16.59</v>
      </c>
      <c r="G3094" s="55">
        <v>195.51</v>
      </c>
      <c r="H3094" s="33">
        <v>9</v>
      </c>
    </row>
    <row r="3095" spans="1:8" s="33" customFormat="1" ht="25.5" x14ac:dyDescent="0.2">
      <c r="A3095" s="52" t="s">
        <v>6225</v>
      </c>
      <c r="B3095" s="52"/>
      <c r="C3095" s="53" t="s">
        <v>6226</v>
      </c>
      <c r="D3095" s="54" t="s">
        <v>21</v>
      </c>
      <c r="E3095" s="55">
        <v>314.91000000000003</v>
      </c>
      <c r="F3095" s="55">
        <v>16.59</v>
      </c>
      <c r="G3095" s="55">
        <v>331.5</v>
      </c>
      <c r="H3095" s="33">
        <v>9</v>
      </c>
    </row>
    <row r="3096" spans="1:8" s="33" customFormat="1" ht="25.5" x14ac:dyDescent="0.2">
      <c r="A3096" s="52" t="s">
        <v>6227</v>
      </c>
      <c r="B3096" s="52"/>
      <c r="C3096" s="53" t="s">
        <v>6228</v>
      </c>
      <c r="D3096" s="54" t="s">
        <v>21</v>
      </c>
      <c r="E3096" s="55">
        <v>62.16</v>
      </c>
      <c r="F3096" s="55">
        <v>12.44</v>
      </c>
      <c r="G3096" s="55">
        <v>74.599999999999994</v>
      </c>
      <c r="H3096" s="33">
        <v>9</v>
      </c>
    </row>
    <row r="3097" spans="1:8" s="33" customFormat="1" ht="25.5" x14ac:dyDescent="0.2">
      <c r="A3097" s="52" t="s">
        <v>6229</v>
      </c>
      <c r="B3097" s="52"/>
      <c r="C3097" s="53" t="s">
        <v>6230</v>
      </c>
      <c r="D3097" s="54" t="s">
        <v>21</v>
      </c>
      <c r="E3097" s="55">
        <v>76.44</v>
      </c>
      <c r="F3097" s="55">
        <v>12.44</v>
      </c>
      <c r="G3097" s="55">
        <v>88.88</v>
      </c>
      <c r="H3097" s="33">
        <v>9</v>
      </c>
    </row>
    <row r="3098" spans="1:8" s="33" customFormat="1" ht="25.5" x14ac:dyDescent="0.2">
      <c r="A3098" s="52" t="s">
        <v>6231</v>
      </c>
      <c r="B3098" s="52"/>
      <c r="C3098" s="53" t="s">
        <v>6232</v>
      </c>
      <c r="D3098" s="54" t="s">
        <v>21</v>
      </c>
      <c r="E3098" s="55">
        <v>89.12</v>
      </c>
      <c r="F3098" s="55">
        <v>16.59</v>
      </c>
      <c r="G3098" s="55">
        <v>105.71</v>
      </c>
      <c r="H3098" s="33">
        <v>9</v>
      </c>
    </row>
    <row r="3099" spans="1:8" s="33" customFormat="1" ht="25.5" x14ac:dyDescent="0.2">
      <c r="A3099" s="52" t="s">
        <v>6233</v>
      </c>
      <c r="B3099" s="52"/>
      <c r="C3099" s="53" t="s">
        <v>6234</v>
      </c>
      <c r="D3099" s="54" t="s">
        <v>21</v>
      </c>
      <c r="E3099" s="55">
        <v>125.1</v>
      </c>
      <c r="F3099" s="55">
        <v>16.59</v>
      </c>
      <c r="G3099" s="55">
        <v>141.69</v>
      </c>
      <c r="H3099" s="33">
        <v>9</v>
      </c>
    </row>
    <row r="3100" spans="1:8" s="33" customFormat="1" x14ac:dyDescent="0.2">
      <c r="A3100" s="52" t="s">
        <v>6235</v>
      </c>
      <c r="B3100" s="52"/>
      <c r="C3100" s="53" t="s">
        <v>6236</v>
      </c>
      <c r="D3100" s="54" t="s">
        <v>21</v>
      </c>
      <c r="E3100" s="55">
        <v>49.72</v>
      </c>
      <c r="F3100" s="55">
        <v>12.44</v>
      </c>
      <c r="G3100" s="55">
        <v>62.16</v>
      </c>
      <c r="H3100" s="33">
        <v>9</v>
      </c>
    </row>
    <row r="3101" spans="1:8" s="33" customFormat="1" ht="25.5" x14ac:dyDescent="0.2">
      <c r="A3101" s="52" t="s">
        <v>6237</v>
      </c>
      <c r="B3101" s="52"/>
      <c r="C3101" s="53" t="s">
        <v>6238</v>
      </c>
      <c r="D3101" s="54" t="s">
        <v>21</v>
      </c>
      <c r="E3101" s="55">
        <v>67.3</v>
      </c>
      <c r="F3101" s="55">
        <v>16.59</v>
      </c>
      <c r="G3101" s="55">
        <v>83.89</v>
      </c>
      <c r="H3101" s="33">
        <v>9</v>
      </c>
    </row>
    <row r="3102" spans="1:8" s="33" customFormat="1" ht="25.5" x14ac:dyDescent="0.2">
      <c r="A3102" s="52" t="s">
        <v>6239</v>
      </c>
      <c r="B3102" s="52"/>
      <c r="C3102" s="53" t="s">
        <v>6240</v>
      </c>
      <c r="D3102" s="54" t="s">
        <v>21</v>
      </c>
      <c r="E3102" s="55">
        <v>115.71</v>
      </c>
      <c r="F3102" s="55">
        <v>12.44</v>
      </c>
      <c r="G3102" s="55">
        <v>128.15</v>
      </c>
      <c r="H3102" s="33">
        <v>9</v>
      </c>
    </row>
    <row r="3103" spans="1:8" s="33" customFormat="1" ht="25.5" x14ac:dyDescent="0.2">
      <c r="A3103" s="52" t="s">
        <v>6241</v>
      </c>
      <c r="B3103" s="52"/>
      <c r="C3103" s="53" t="s">
        <v>6242</v>
      </c>
      <c r="D3103" s="54" t="s">
        <v>21</v>
      </c>
      <c r="E3103" s="55">
        <v>134.27000000000001</v>
      </c>
      <c r="F3103" s="55">
        <v>16.59</v>
      </c>
      <c r="G3103" s="55">
        <v>150.86000000000001</v>
      </c>
      <c r="H3103" s="33">
        <v>9</v>
      </c>
    </row>
    <row r="3104" spans="1:8" s="33" customFormat="1" ht="25.5" x14ac:dyDescent="0.2">
      <c r="A3104" s="52" t="s">
        <v>6243</v>
      </c>
      <c r="B3104" s="52"/>
      <c r="C3104" s="53" t="s">
        <v>6244</v>
      </c>
      <c r="D3104" s="54" t="s">
        <v>21</v>
      </c>
      <c r="E3104" s="55">
        <v>164.24</v>
      </c>
      <c r="F3104" s="55">
        <v>16.59</v>
      </c>
      <c r="G3104" s="55">
        <v>180.83</v>
      </c>
      <c r="H3104" s="33">
        <v>9</v>
      </c>
    </row>
    <row r="3105" spans="1:8" s="33" customFormat="1" ht="25.5" x14ac:dyDescent="0.2">
      <c r="A3105" s="52" t="s">
        <v>6245</v>
      </c>
      <c r="B3105" s="52"/>
      <c r="C3105" s="53" t="s">
        <v>6246</v>
      </c>
      <c r="D3105" s="54" t="s">
        <v>21</v>
      </c>
      <c r="E3105" s="55">
        <v>152.41999999999999</v>
      </c>
      <c r="F3105" s="55">
        <v>16.59</v>
      </c>
      <c r="G3105" s="55">
        <v>169.01</v>
      </c>
      <c r="H3105" s="33">
        <v>9</v>
      </c>
    </row>
    <row r="3106" spans="1:8" s="33" customFormat="1" ht="25.5" x14ac:dyDescent="0.2">
      <c r="A3106" s="52" t="s">
        <v>6247</v>
      </c>
      <c r="B3106" s="52"/>
      <c r="C3106" s="53" t="s">
        <v>6248</v>
      </c>
      <c r="D3106" s="54" t="s">
        <v>21</v>
      </c>
      <c r="E3106" s="55">
        <v>171.67</v>
      </c>
      <c r="F3106" s="55">
        <v>16.59</v>
      </c>
      <c r="G3106" s="55">
        <v>188.26</v>
      </c>
      <c r="H3106" s="33">
        <v>9</v>
      </c>
    </row>
    <row r="3107" spans="1:8" s="33" customFormat="1" ht="25.5" x14ac:dyDescent="0.2">
      <c r="A3107" s="52" t="s">
        <v>6249</v>
      </c>
      <c r="B3107" s="52"/>
      <c r="C3107" s="53" t="s">
        <v>6250</v>
      </c>
      <c r="D3107" s="54" t="s">
        <v>21</v>
      </c>
      <c r="E3107" s="55">
        <v>208.45</v>
      </c>
      <c r="F3107" s="55">
        <v>16.59</v>
      </c>
      <c r="G3107" s="55">
        <v>225.04</v>
      </c>
      <c r="H3107" s="33">
        <v>9</v>
      </c>
    </row>
    <row r="3108" spans="1:8" s="33" customFormat="1" ht="25.5" x14ac:dyDescent="0.2">
      <c r="A3108" s="52" t="s">
        <v>6251</v>
      </c>
      <c r="B3108" s="52"/>
      <c r="C3108" s="53" t="s">
        <v>6252</v>
      </c>
      <c r="D3108" s="54" t="s">
        <v>21</v>
      </c>
      <c r="E3108" s="55">
        <v>258.48</v>
      </c>
      <c r="F3108" s="55">
        <v>20.74</v>
      </c>
      <c r="G3108" s="55">
        <v>279.22000000000003</v>
      </c>
      <c r="H3108" s="33">
        <v>9</v>
      </c>
    </row>
    <row r="3109" spans="1:8" s="33" customFormat="1" ht="25.5" x14ac:dyDescent="0.2">
      <c r="A3109" s="52" t="s">
        <v>6253</v>
      </c>
      <c r="B3109" s="52"/>
      <c r="C3109" s="53" t="s">
        <v>6254</v>
      </c>
      <c r="D3109" s="54" t="s">
        <v>21</v>
      </c>
      <c r="E3109" s="55">
        <v>258.61</v>
      </c>
      <c r="F3109" s="55">
        <v>16.59</v>
      </c>
      <c r="G3109" s="55">
        <v>275.2</v>
      </c>
      <c r="H3109" s="33">
        <v>9</v>
      </c>
    </row>
    <row r="3110" spans="1:8" s="33" customFormat="1" ht="25.5" x14ac:dyDescent="0.2">
      <c r="A3110" s="52" t="s">
        <v>6255</v>
      </c>
      <c r="B3110" s="52"/>
      <c r="C3110" s="53" t="s">
        <v>6256</v>
      </c>
      <c r="D3110" s="54" t="s">
        <v>21</v>
      </c>
      <c r="E3110" s="55">
        <v>109.82</v>
      </c>
      <c r="F3110" s="55">
        <v>12.44</v>
      </c>
      <c r="G3110" s="55">
        <v>122.26</v>
      </c>
      <c r="H3110" s="33">
        <v>9</v>
      </c>
    </row>
    <row r="3111" spans="1:8" s="33" customFormat="1" ht="25.5" x14ac:dyDescent="0.2">
      <c r="A3111" s="52" t="s">
        <v>6257</v>
      </c>
      <c r="B3111" s="52"/>
      <c r="C3111" s="53" t="s">
        <v>6258</v>
      </c>
      <c r="D3111" s="54" t="s">
        <v>21</v>
      </c>
      <c r="E3111" s="55">
        <v>130.47999999999999</v>
      </c>
      <c r="F3111" s="55">
        <v>16.59</v>
      </c>
      <c r="G3111" s="55">
        <v>147.07</v>
      </c>
      <c r="H3111" s="33">
        <v>9</v>
      </c>
    </row>
    <row r="3112" spans="1:8" s="33" customFormat="1" ht="25.5" x14ac:dyDescent="0.2">
      <c r="A3112" s="52" t="s">
        <v>6259</v>
      </c>
      <c r="B3112" s="52"/>
      <c r="C3112" s="53" t="s">
        <v>6260</v>
      </c>
      <c r="D3112" s="54" t="s">
        <v>21</v>
      </c>
      <c r="E3112" s="55">
        <v>153.4</v>
      </c>
      <c r="F3112" s="55">
        <v>16.59</v>
      </c>
      <c r="G3112" s="55">
        <v>169.99</v>
      </c>
      <c r="H3112" s="33">
        <v>9</v>
      </c>
    </row>
    <row r="3113" spans="1:8" s="33" customFormat="1" ht="25.5" x14ac:dyDescent="0.2">
      <c r="A3113" s="52" t="s">
        <v>6261</v>
      </c>
      <c r="B3113" s="52"/>
      <c r="C3113" s="53" t="s">
        <v>6262</v>
      </c>
      <c r="D3113" s="54" t="s">
        <v>21</v>
      </c>
      <c r="E3113" s="55">
        <v>151.24</v>
      </c>
      <c r="F3113" s="55">
        <v>16.59</v>
      </c>
      <c r="G3113" s="55">
        <v>167.83</v>
      </c>
      <c r="H3113" s="33">
        <v>9</v>
      </c>
    </row>
    <row r="3114" spans="1:8" s="33" customFormat="1" ht="25.5" x14ac:dyDescent="0.2">
      <c r="A3114" s="52" t="s">
        <v>6263</v>
      </c>
      <c r="B3114" s="52"/>
      <c r="C3114" s="53" t="s">
        <v>6264</v>
      </c>
      <c r="D3114" s="54" t="s">
        <v>21</v>
      </c>
      <c r="E3114" s="55">
        <v>160.97999999999999</v>
      </c>
      <c r="F3114" s="55">
        <v>16.59</v>
      </c>
      <c r="G3114" s="55">
        <v>177.57</v>
      </c>
      <c r="H3114" s="33">
        <v>9</v>
      </c>
    </row>
    <row r="3115" spans="1:8" s="33" customFormat="1" ht="25.5" x14ac:dyDescent="0.2">
      <c r="A3115" s="52" t="s">
        <v>6265</v>
      </c>
      <c r="B3115" s="52"/>
      <c r="C3115" s="53" t="s">
        <v>6266</v>
      </c>
      <c r="D3115" s="54" t="s">
        <v>21</v>
      </c>
      <c r="E3115" s="55">
        <v>209.28</v>
      </c>
      <c r="F3115" s="55">
        <v>16.59</v>
      </c>
      <c r="G3115" s="55">
        <v>225.87</v>
      </c>
      <c r="H3115" s="33">
        <v>9</v>
      </c>
    </row>
    <row r="3116" spans="1:8" s="33" customFormat="1" ht="25.5" x14ac:dyDescent="0.2">
      <c r="A3116" s="52" t="s">
        <v>6267</v>
      </c>
      <c r="B3116" s="52"/>
      <c r="C3116" s="53" t="s">
        <v>6268</v>
      </c>
      <c r="D3116" s="54" t="s">
        <v>21</v>
      </c>
      <c r="E3116" s="55">
        <v>40.57</v>
      </c>
      <c r="F3116" s="55">
        <v>16.59</v>
      </c>
      <c r="G3116" s="55">
        <v>57.16</v>
      </c>
      <c r="H3116" s="33">
        <v>9</v>
      </c>
    </row>
    <row r="3117" spans="1:8" s="33" customFormat="1" ht="25.5" x14ac:dyDescent="0.2">
      <c r="A3117" s="52" t="s">
        <v>6269</v>
      </c>
      <c r="B3117" s="52"/>
      <c r="C3117" s="53" t="s">
        <v>6270</v>
      </c>
      <c r="D3117" s="54" t="s">
        <v>21</v>
      </c>
      <c r="E3117" s="55">
        <v>50.6</v>
      </c>
      <c r="F3117" s="55">
        <v>16.59</v>
      </c>
      <c r="G3117" s="55">
        <v>67.19</v>
      </c>
      <c r="H3117" s="33">
        <v>9</v>
      </c>
    </row>
    <row r="3118" spans="1:8" s="33" customFormat="1" ht="25.5" x14ac:dyDescent="0.2">
      <c r="A3118" s="52" t="s">
        <v>6271</v>
      </c>
      <c r="B3118" s="52"/>
      <c r="C3118" s="53" t="s">
        <v>6272</v>
      </c>
      <c r="D3118" s="54" t="s">
        <v>21</v>
      </c>
      <c r="E3118" s="55">
        <v>129.87</v>
      </c>
      <c r="F3118" s="55">
        <v>20.74</v>
      </c>
      <c r="G3118" s="55">
        <v>150.61000000000001</v>
      </c>
      <c r="H3118" s="33">
        <v>9</v>
      </c>
    </row>
    <row r="3119" spans="1:8" s="33" customFormat="1" x14ac:dyDescent="0.2">
      <c r="A3119" s="52" t="s">
        <v>6273</v>
      </c>
      <c r="B3119" s="52"/>
      <c r="C3119" s="53" t="s">
        <v>6274</v>
      </c>
      <c r="D3119" s="54"/>
      <c r="E3119" s="55"/>
      <c r="F3119" s="55"/>
      <c r="G3119" s="55"/>
      <c r="H3119" s="33">
        <v>5</v>
      </c>
    </row>
    <row r="3120" spans="1:8" s="33" customFormat="1" x14ac:dyDescent="0.2">
      <c r="A3120" s="52" t="s">
        <v>6275</v>
      </c>
      <c r="B3120" s="52"/>
      <c r="C3120" s="53" t="s">
        <v>6276</v>
      </c>
      <c r="D3120" s="54" t="s">
        <v>131</v>
      </c>
      <c r="E3120" s="55">
        <v>75.08</v>
      </c>
      <c r="F3120" s="55">
        <v>13.69</v>
      </c>
      <c r="G3120" s="55">
        <v>88.77</v>
      </c>
      <c r="H3120" s="33">
        <v>9</v>
      </c>
    </row>
    <row r="3121" spans="1:8" s="33" customFormat="1" x14ac:dyDescent="0.2">
      <c r="A3121" s="52" t="s">
        <v>6277</v>
      </c>
      <c r="B3121" s="52"/>
      <c r="C3121" s="53" t="s">
        <v>6278</v>
      </c>
      <c r="D3121" s="54" t="s">
        <v>131</v>
      </c>
      <c r="E3121" s="55">
        <v>108.45</v>
      </c>
      <c r="F3121" s="55">
        <v>14.93</v>
      </c>
      <c r="G3121" s="55">
        <v>123.38</v>
      </c>
      <c r="H3121" s="33">
        <v>9</v>
      </c>
    </row>
    <row r="3122" spans="1:8" s="33" customFormat="1" x14ac:dyDescent="0.2">
      <c r="A3122" s="52" t="s">
        <v>6279</v>
      </c>
      <c r="B3122" s="52"/>
      <c r="C3122" s="53" t="s">
        <v>6280</v>
      </c>
      <c r="D3122" s="54" t="s">
        <v>131</v>
      </c>
      <c r="E3122" s="55">
        <v>126.23</v>
      </c>
      <c r="F3122" s="55">
        <v>18.66</v>
      </c>
      <c r="G3122" s="55">
        <v>144.88999999999999</v>
      </c>
      <c r="H3122" s="33">
        <v>9</v>
      </c>
    </row>
    <row r="3123" spans="1:8" s="33" customFormat="1" x14ac:dyDescent="0.2">
      <c r="A3123" s="52" t="s">
        <v>6281</v>
      </c>
      <c r="B3123" s="52"/>
      <c r="C3123" s="53" t="s">
        <v>6282</v>
      </c>
      <c r="D3123" s="54" t="s">
        <v>131</v>
      </c>
      <c r="E3123" s="55">
        <v>213.52</v>
      </c>
      <c r="F3123" s="55">
        <v>21.15</v>
      </c>
      <c r="G3123" s="55">
        <v>234.67</v>
      </c>
      <c r="H3123" s="33">
        <v>9</v>
      </c>
    </row>
    <row r="3124" spans="1:8" s="33" customFormat="1" x14ac:dyDescent="0.2">
      <c r="A3124" s="52" t="s">
        <v>6283</v>
      </c>
      <c r="B3124" s="52"/>
      <c r="C3124" s="53" t="s">
        <v>6284</v>
      </c>
      <c r="D3124" s="54" t="s">
        <v>131</v>
      </c>
      <c r="E3124" s="55">
        <v>266.37</v>
      </c>
      <c r="F3124" s="55">
        <v>21.15</v>
      </c>
      <c r="G3124" s="55">
        <v>287.52</v>
      </c>
      <c r="H3124" s="33">
        <v>9</v>
      </c>
    </row>
    <row r="3125" spans="1:8" s="33" customFormat="1" x14ac:dyDescent="0.2">
      <c r="A3125" s="52" t="s">
        <v>6285</v>
      </c>
      <c r="B3125" s="52"/>
      <c r="C3125" s="53" t="s">
        <v>6286</v>
      </c>
      <c r="D3125" s="54" t="s">
        <v>131</v>
      </c>
      <c r="E3125" s="55">
        <v>335.93</v>
      </c>
      <c r="F3125" s="55">
        <v>28.61</v>
      </c>
      <c r="G3125" s="55">
        <v>364.54</v>
      </c>
      <c r="H3125" s="33">
        <v>9</v>
      </c>
    </row>
    <row r="3126" spans="1:8" s="33" customFormat="1" x14ac:dyDescent="0.2">
      <c r="A3126" s="52" t="s">
        <v>6287</v>
      </c>
      <c r="B3126" s="52"/>
      <c r="C3126" s="53" t="s">
        <v>6288</v>
      </c>
      <c r="D3126" s="54" t="s">
        <v>131</v>
      </c>
      <c r="E3126" s="55">
        <v>447.63</v>
      </c>
      <c r="F3126" s="55">
        <v>33.590000000000003</v>
      </c>
      <c r="G3126" s="55">
        <v>481.22</v>
      </c>
      <c r="H3126" s="33">
        <v>9</v>
      </c>
    </row>
    <row r="3127" spans="1:8" s="33" customFormat="1" x14ac:dyDescent="0.2">
      <c r="A3127" s="52" t="s">
        <v>6289</v>
      </c>
      <c r="B3127" s="52"/>
      <c r="C3127" s="53" t="s">
        <v>6290</v>
      </c>
      <c r="D3127" s="54" t="s">
        <v>131</v>
      </c>
      <c r="E3127" s="55">
        <v>567.36</v>
      </c>
      <c r="F3127" s="55">
        <v>36.08</v>
      </c>
      <c r="G3127" s="55">
        <v>603.44000000000005</v>
      </c>
      <c r="H3127" s="33">
        <v>9</v>
      </c>
    </row>
    <row r="3128" spans="1:8" s="33" customFormat="1" x14ac:dyDescent="0.2">
      <c r="A3128" s="52" t="s">
        <v>6291</v>
      </c>
      <c r="B3128" s="52"/>
      <c r="C3128" s="53" t="s">
        <v>6292</v>
      </c>
      <c r="D3128" s="54" t="s">
        <v>131</v>
      </c>
      <c r="E3128" s="55">
        <v>743.51</v>
      </c>
      <c r="F3128" s="55">
        <v>41.05</v>
      </c>
      <c r="G3128" s="55">
        <v>784.56</v>
      </c>
      <c r="H3128" s="33">
        <v>9</v>
      </c>
    </row>
    <row r="3129" spans="1:8" s="33" customFormat="1" x14ac:dyDescent="0.2">
      <c r="A3129" s="52" t="s">
        <v>6293</v>
      </c>
      <c r="B3129" s="52"/>
      <c r="C3129" s="53" t="s">
        <v>6294</v>
      </c>
      <c r="D3129" s="54" t="s">
        <v>131</v>
      </c>
      <c r="E3129" s="55">
        <v>78.47</v>
      </c>
      <c r="F3129" s="55">
        <v>14.93</v>
      </c>
      <c r="G3129" s="55">
        <v>93.4</v>
      </c>
      <c r="H3129" s="33">
        <v>9</v>
      </c>
    </row>
    <row r="3130" spans="1:8" s="33" customFormat="1" x14ac:dyDescent="0.2">
      <c r="A3130" s="52" t="s">
        <v>6295</v>
      </c>
      <c r="B3130" s="52"/>
      <c r="C3130" s="53" t="s">
        <v>6296</v>
      </c>
      <c r="D3130" s="54" t="s">
        <v>131</v>
      </c>
      <c r="E3130" s="55">
        <v>91.94</v>
      </c>
      <c r="F3130" s="55">
        <v>18.66</v>
      </c>
      <c r="G3130" s="55">
        <v>110.6</v>
      </c>
      <c r="H3130" s="33">
        <v>9</v>
      </c>
    </row>
    <row r="3131" spans="1:8" s="33" customFormat="1" x14ac:dyDescent="0.2">
      <c r="A3131" s="52" t="s">
        <v>6297</v>
      </c>
      <c r="B3131" s="52"/>
      <c r="C3131" s="53" t="s">
        <v>6298</v>
      </c>
      <c r="D3131" s="54" t="s">
        <v>131</v>
      </c>
      <c r="E3131" s="55">
        <v>156.83000000000001</v>
      </c>
      <c r="F3131" s="55">
        <v>21.15</v>
      </c>
      <c r="G3131" s="55">
        <v>177.98</v>
      </c>
      <c r="H3131" s="33">
        <v>9</v>
      </c>
    </row>
    <row r="3132" spans="1:8" s="33" customFormat="1" x14ac:dyDescent="0.2">
      <c r="A3132" s="52" t="s">
        <v>6299</v>
      </c>
      <c r="B3132" s="52"/>
      <c r="C3132" s="53" t="s">
        <v>6300</v>
      </c>
      <c r="D3132" s="54" t="s">
        <v>131</v>
      </c>
      <c r="E3132" s="55">
        <v>202.08</v>
      </c>
      <c r="F3132" s="55">
        <v>21.15</v>
      </c>
      <c r="G3132" s="55">
        <v>223.23</v>
      </c>
      <c r="H3132" s="33">
        <v>9</v>
      </c>
    </row>
    <row r="3133" spans="1:8" s="33" customFormat="1" x14ac:dyDescent="0.2">
      <c r="A3133" s="52" t="s">
        <v>6301</v>
      </c>
      <c r="B3133" s="52"/>
      <c r="C3133" s="53" t="s">
        <v>6302</v>
      </c>
      <c r="D3133" s="54" t="s">
        <v>131</v>
      </c>
      <c r="E3133" s="55">
        <v>274.33</v>
      </c>
      <c r="F3133" s="55">
        <v>28.61</v>
      </c>
      <c r="G3133" s="55">
        <v>302.94</v>
      </c>
      <c r="H3133" s="33">
        <v>9</v>
      </c>
    </row>
    <row r="3134" spans="1:8" s="33" customFormat="1" x14ac:dyDescent="0.2">
      <c r="A3134" s="52" t="s">
        <v>6303</v>
      </c>
      <c r="B3134" s="52"/>
      <c r="C3134" s="53" t="s">
        <v>6304</v>
      </c>
      <c r="D3134" s="54" t="s">
        <v>131</v>
      </c>
      <c r="E3134" s="55">
        <v>357.03</v>
      </c>
      <c r="F3134" s="55">
        <v>33.590000000000003</v>
      </c>
      <c r="G3134" s="55">
        <v>390.62</v>
      </c>
      <c r="H3134" s="33">
        <v>9</v>
      </c>
    </row>
    <row r="3135" spans="1:8" s="33" customFormat="1" x14ac:dyDescent="0.2">
      <c r="A3135" s="52" t="s">
        <v>6305</v>
      </c>
      <c r="B3135" s="52"/>
      <c r="C3135" s="53" t="s">
        <v>6306</v>
      </c>
      <c r="D3135" s="54"/>
      <c r="E3135" s="55"/>
      <c r="F3135" s="55"/>
      <c r="G3135" s="55"/>
      <c r="H3135" s="33">
        <v>5</v>
      </c>
    </row>
    <row r="3136" spans="1:8" s="33" customFormat="1" x14ac:dyDescent="0.2">
      <c r="A3136" s="52" t="s">
        <v>6307</v>
      </c>
      <c r="B3136" s="52"/>
      <c r="C3136" s="53" t="s">
        <v>6308</v>
      </c>
      <c r="D3136" s="54" t="s">
        <v>131</v>
      </c>
      <c r="E3136" s="55">
        <v>63.97</v>
      </c>
      <c r="F3136" s="55">
        <v>27.43</v>
      </c>
      <c r="G3136" s="55">
        <v>91.4</v>
      </c>
      <c r="H3136" s="33">
        <v>9</v>
      </c>
    </row>
    <row r="3137" spans="1:8" s="33" customFormat="1" x14ac:dyDescent="0.2">
      <c r="A3137" s="52" t="s">
        <v>6309</v>
      </c>
      <c r="B3137" s="52"/>
      <c r="C3137" s="53" t="s">
        <v>6310</v>
      </c>
      <c r="D3137" s="54" t="s">
        <v>131</v>
      </c>
      <c r="E3137" s="55">
        <v>81.72</v>
      </c>
      <c r="F3137" s="55">
        <v>31.83</v>
      </c>
      <c r="G3137" s="55">
        <v>113.55</v>
      </c>
      <c r="H3137" s="33">
        <v>9</v>
      </c>
    </row>
    <row r="3138" spans="1:8" s="33" customFormat="1" x14ac:dyDescent="0.2">
      <c r="A3138" s="52" t="s">
        <v>6311</v>
      </c>
      <c r="B3138" s="52"/>
      <c r="C3138" s="53" t="s">
        <v>6312</v>
      </c>
      <c r="D3138" s="54" t="s">
        <v>131</v>
      </c>
      <c r="E3138" s="55">
        <v>63.18</v>
      </c>
      <c r="F3138" s="55">
        <v>27.43</v>
      </c>
      <c r="G3138" s="55">
        <v>90.61</v>
      </c>
      <c r="H3138" s="33">
        <v>9</v>
      </c>
    </row>
    <row r="3139" spans="1:8" s="33" customFormat="1" x14ac:dyDescent="0.2">
      <c r="A3139" s="52" t="s">
        <v>6313</v>
      </c>
      <c r="B3139" s="52"/>
      <c r="C3139" s="53" t="s">
        <v>6314</v>
      </c>
      <c r="D3139" s="54" t="s">
        <v>131</v>
      </c>
      <c r="E3139" s="55">
        <v>80.08</v>
      </c>
      <c r="F3139" s="55">
        <v>31.83</v>
      </c>
      <c r="G3139" s="55">
        <v>111.91</v>
      </c>
      <c r="H3139" s="33">
        <v>9</v>
      </c>
    </row>
    <row r="3140" spans="1:8" s="33" customFormat="1" x14ac:dyDescent="0.2">
      <c r="A3140" s="52" t="s">
        <v>6315</v>
      </c>
      <c r="B3140" s="52"/>
      <c r="C3140" s="53" t="s">
        <v>6316</v>
      </c>
      <c r="D3140" s="54" t="s">
        <v>131</v>
      </c>
      <c r="E3140" s="55">
        <v>112</v>
      </c>
      <c r="F3140" s="55">
        <v>39.31</v>
      </c>
      <c r="G3140" s="55">
        <v>151.31</v>
      </c>
      <c r="H3140" s="33">
        <v>9</v>
      </c>
    </row>
    <row r="3141" spans="1:8" s="33" customFormat="1" x14ac:dyDescent="0.2">
      <c r="A3141" s="52" t="s">
        <v>6317</v>
      </c>
      <c r="B3141" s="52"/>
      <c r="C3141" s="53" t="s">
        <v>6318</v>
      </c>
      <c r="D3141" s="54" t="s">
        <v>131</v>
      </c>
      <c r="E3141" s="55">
        <v>184.9</v>
      </c>
      <c r="F3141" s="55">
        <v>44.74</v>
      </c>
      <c r="G3141" s="55">
        <v>229.64</v>
      </c>
      <c r="H3141" s="33">
        <v>9</v>
      </c>
    </row>
    <row r="3142" spans="1:8" s="33" customFormat="1" x14ac:dyDescent="0.2">
      <c r="A3142" s="52" t="s">
        <v>6319</v>
      </c>
      <c r="B3142" s="52"/>
      <c r="C3142" s="53" t="s">
        <v>6320</v>
      </c>
      <c r="D3142" s="54" t="s">
        <v>131</v>
      </c>
      <c r="E3142" s="55">
        <v>317.29000000000002</v>
      </c>
      <c r="F3142" s="55">
        <v>57.64</v>
      </c>
      <c r="G3142" s="55">
        <v>374.93</v>
      </c>
      <c r="H3142" s="33">
        <v>9</v>
      </c>
    </row>
    <row r="3143" spans="1:8" s="33" customFormat="1" x14ac:dyDescent="0.2">
      <c r="A3143" s="52" t="s">
        <v>6321</v>
      </c>
      <c r="B3143" s="52"/>
      <c r="C3143" s="53" t="s">
        <v>6322</v>
      </c>
      <c r="D3143" s="54" t="s">
        <v>131</v>
      </c>
      <c r="E3143" s="55">
        <v>536.64</v>
      </c>
      <c r="F3143" s="55">
        <v>72.599999999999994</v>
      </c>
      <c r="G3143" s="55">
        <v>609.24</v>
      </c>
      <c r="H3143" s="33">
        <v>9</v>
      </c>
    </row>
    <row r="3144" spans="1:8" s="33" customFormat="1" x14ac:dyDescent="0.2">
      <c r="A3144" s="52" t="s">
        <v>6323</v>
      </c>
      <c r="B3144" s="52"/>
      <c r="C3144" s="53" t="s">
        <v>6324</v>
      </c>
      <c r="D3144" s="54" t="s">
        <v>131</v>
      </c>
      <c r="E3144" s="55">
        <v>800.83</v>
      </c>
      <c r="F3144" s="55">
        <v>108.54</v>
      </c>
      <c r="G3144" s="55">
        <v>909.37</v>
      </c>
      <c r="H3144" s="33">
        <v>9</v>
      </c>
    </row>
    <row r="3145" spans="1:8" s="33" customFormat="1" x14ac:dyDescent="0.2">
      <c r="A3145" s="52" t="s">
        <v>6325</v>
      </c>
      <c r="B3145" s="52"/>
      <c r="C3145" s="53" t="s">
        <v>6326</v>
      </c>
      <c r="D3145" s="54" t="s">
        <v>131</v>
      </c>
      <c r="E3145" s="55">
        <v>185.94</v>
      </c>
      <c r="F3145" s="55">
        <v>44.74</v>
      </c>
      <c r="G3145" s="55">
        <v>230.68</v>
      </c>
      <c r="H3145" s="33">
        <v>9</v>
      </c>
    </row>
    <row r="3146" spans="1:8" s="33" customFormat="1" x14ac:dyDescent="0.2">
      <c r="A3146" s="52" t="s">
        <v>6327</v>
      </c>
      <c r="B3146" s="52"/>
      <c r="C3146" s="53" t="s">
        <v>6328</v>
      </c>
      <c r="D3146" s="54" t="s">
        <v>131</v>
      </c>
      <c r="E3146" s="55">
        <v>374.78</v>
      </c>
      <c r="F3146" s="55">
        <v>57.64</v>
      </c>
      <c r="G3146" s="55">
        <v>432.42</v>
      </c>
      <c r="H3146" s="33">
        <v>9</v>
      </c>
    </row>
    <row r="3147" spans="1:8" s="33" customFormat="1" x14ac:dyDescent="0.2">
      <c r="A3147" s="52" t="s">
        <v>6329</v>
      </c>
      <c r="B3147" s="52"/>
      <c r="C3147" s="53" t="s">
        <v>6330</v>
      </c>
      <c r="D3147" s="54" t="s">
        <v>131</v>
      </c>
      <c r="E3147" s="55">
        <v>541.20000000000005</v>
      </c>
      <c r="F3147" s="55">
        <v>72.599999999999994</v>
      </c>
      <c r="G3147" s="55">
        <v>613.79999999999995</v>
      </c>
      <c r="H3147" s="33">
        <v>9</v>
      </c>
    </row>
    <row r="3148" spans="1:8" s="33" customFormat="1" x14ac:dyDescent="0.2">
      <c r="A3148" s="52" t="s">
        <v>6331</v>
      </c>
      <c r="B3148" s="52"/>
      <c r="C3148" s="53" t="s">
        <v>6332</v>
      </c>
      <c r="D3148" s="54" t="s">
        <v>131</v>
      </c>
      <c r="E3148" s="55">
        <v>248.12</v>
      </c>
      <c r="F3148" s="55">
        <v>44.74</v>
      </c>
      <c r="G3148" s="55">
        <v>292.86</v>
      </c>
      <c r="H3148" s="33">
        <v>9</v>
      </c>
    </row>
    <row r="3149" spans="1:8" s="33" customFormat="1" x14ac:dyDescent="0.2">
      <c r="A3149" s="52" t="s">
        <v>6333</v>
      </c>
      <c r="B3149" s="52"/>
      <c r="C3149" s="53" t="s">
        <v>6334</v>
      </c>
      <c r="D3149" s="54" t="s">
        <v>131</v>
      </c>
      <c r="E3149" s="55">
        <v>482.79</v>
      </c>
      <c r="F3149" s="55">
        <v>57.64</v>
      </c>
      <c r="G3149" s="55">
        <v>540.42999999999995</v>
      </c>
      <c r="H3149" s="33">
        <v>9</v>
      </c>
    </row>
    <row r="3150" spans="1:8" s="33" customFormat="1" x14ac:dyDescent="0.2">
      <c r="A3150" s="52" t="s">
        <v>6335</v>
      </c>
      <c r="B3150" s="52"/>
      <c r="C3150" s="53" t="s">
        <v>6336</v>
      </c>
      <c r="D3150" s="54" t="s">
        <v>131</v>
      </c>
      <c r="E3150" s="55">
        <v>736.03</v>
      </c>
      <c r="F3150" s="55">
        <v>72.599999999999994</v>
      </c>
      <c r="G3150" s="55">
        <v>808.63</v>
      </c>
      <c r="H3150" s="33">
        <v>9</v>
      </c>
    </row>
    <row r="3151" spans="1:8" s="33" customFormat="1" x14ac:dyDescent="0.2">
      <c r="A3151" s="52" t="s">
        <v>6337</v>
      </c>
      <c r="B3151" s="52"/>
      <c r="C3151" s="53" t="s">
        <v>6338</v>
      </c>
      <c r="D3151" s="54" t="s">
        <v>131</v>
      </c>
      <c r="E3151" s="55">
        <v>34.89</v>
      </c>
      <c r="F3151" s="55">
        <v>26.57</v>
      </c>
      <c r="G3151" s="55">
        <v>61.46</v>
      </c>
      <c r="H3151" s="33">
        <v>9</v>
      </c>
    </row>
    <row r="3152" spans="1:8" s="33" customFormat="1" x14ac:dyDescent="0.2">
      <c r="A3152" s="52" t="s">
        <v>6339</v>
      </c>
      <c r="B3152" s="52"/>
      <c r="C3152" s="53" t="s">
        <v>6340</v>
      </c>
      <c r="D3152" s="54" t="s">
        <v>131</v>
      </c>
      <c r="E3152" s="55">
        <v>42.59</v>
      </c>
      <c r="F3152" s="55">
        <v>33.85</v>
      </c>
      <c r="G3152" s="55">
        <v>76.44</v>
      </c>
      <c r="H3152" s="33">
        <v>9</v>
      </c>
    </row>
    <row r="3153" spans="1:8" s="33" customFormat="1" x14ac:dyDescent="0.2">
      <c r="A3153" s="52" t="s">
        <v>6341</v>
      </c>
      <c r="B3153" s="52"/>
      <c r="C3153" s="53" t="s">
        <v>6342</v>
      </c>
      <c r="D3153" s="54" t="s">
        <v>131</v>
      </c>
      <c r="E3153" s="55">
        <v>76.599999999999994</v>
      </c>
      <c r="F3153" s="55">
        <v>57.22</v>
      </c>
      <c r="G3153" s="55">
        <v>133.82</v>
      </c>
      <c r="H3153" s="33">
        <v>9</v>
      </c>
    </row>
    <row r="3154" spans="1:8" s="33" customFormat="1" x14ac:dyDescent="0.2">
      <c r="A3154" s="52" t="s">
        <v>6343</v>
      </c>
      <c r="B3154" s="52"/>
      <c r="C3154" s="53" t="s">
        <v>6344</v>
      </c>
      <c r="D3154" s="54" t="s">
        <v>131</v>
      </c>
      <c r="E3154" s="55">
        <v>1117.2</v>
      </c>
      <c r="F3154" s="55">
        <v>162.81</v>
      </c>
      <c r="G3154" s="55">
        <v>1280.01</v>
      </c>
      <c r="H3154" s="33">
        <v>9</v>
      </c>
    </row>
    <row r="3155" spans="1:8" s="33" customFormat="1" x14ac:dyDescent="0.2">
      <c r="A3155" s="52" t="s">
        <v>6345</v>
      </c>
      <c r="B3155" s="52"/>
      <c r="C3155" s="53" t="s">
        <v>6346</v>
      </c>
      <c r="D3155" s="54" t="s">
        <v>131</v>
      </c>
      <c r="E3155" s="55">
        <v>110.82</v>
      </c>
      <c r="F3155" s="55">
        <v>31.83</v>
      </c>
      <c r="G3155" s="55">
        <v>142.65</v>
      </c>
      <c r="H3155" s="33">
        <v>9</v>
      </c>
    </row>
    <row r="3156" spans="1:8" s="33" customFormat="1" x14ac:dyDescent="0.2">
      <c r="A3156" s="52" t="s">
        <v>6347</v>
      </c>
      <c r="B3156" s="52"/>
      <c r="C3156" s="53" t="s">
        <v>6348</v>
      </c>
      <c r="D3156" s="54" t="s">
        <v>131</v>
      </c>
      <c r="E3156" s="55">
        <v>106.19</v>
      </c>
      <c r="F3156" s="55">
        <v>31.83</v>
      </c>
      <c r="G3156" s="55">
        <v>138.02000000000001</v>
      </c>
      <c r="H3156" s="33">
        <v>9</v>
      </c>
    </row>
    <row r="3157" spans="1:8" s="33" customFormat="1" x14ac:dyDescent="0.2">
      <c r="A3157" s="52" t="s">
        <v>6349</v>
      </c>
      <c r="B3157" s="52"/>
      <c r="C3157" s="53" t="s">
        <v>6350</v>
      </c>
      <c r="D3157" s="54" t="s">
        <v>131</v>
      </c>
      <c r="E3157" s="55">
        <v>146.66</v>
      </c>
      <c r="F3157" s="55">
        <v>31.83</v>
      </c>
      <c r="G3157" s="55">
        <v>178.49</v>
      </c>
      <c r="H3157" s="33">
        <v>9</v>
      </c>
    </row>
    <row r="3158" spans="1:8" s="33" customFormat="1" x14ac:dyDescent="0.2">
      <c r="A3158" s="52" t="s">
        <v>6351</v>
      </c>
      <c r="B3158" s="52"/>
      <c r="C3158" s="53" t="s">
        <v>6352</v>
      </c>
      <c r="D3158" s="54" t="s">
        <v>131</v>
      </c>
      <c r="E3158" s="55">
        <v>234.35</v>
      </c>
      <c r="F3158" s="55">
        <v>50.16</v>
      </c>
      <c r="G3158" s="55">
        <v>284.51</v>
      </c>
      <c r="H3158" s="33">
        <v>9</v>
      </c>
    </row>
    <row r="3159" spans="1:8" s="33" customFormat="1" x14ac:dyDescent="0.2">
      <c r="A3159" s="52" t="s">
        <v>6353</v>
      </c>
      <c r="B3159" s="52"/>
      <c r="C3159" s="53" t="s">
        <v>6354</v>
      </c>
      <c r="D3159" s="54" t="s">
        <v>131</v>
      </c>
      <c r="E3159" s="55">
        <v>144.07</v>
      </c>
      <c r="F3159" s="55">
        <v>39.31</v>
      </c>
      <c r="G3159" s="55">
        <v>183.38</v>
      </c>
      <c r="H3159" s="33">
        <v>9</v>
      </c>
    </row>
    <row r="3160" spans="1:8" s="33" customFormat="1" x14ac:dyDescent="0.2">
      <c r="A3160" s="52" t="s">
        <v>6355</v>
      </c>
      <c r="B3160" s="52"/>
      <c r="C3160" s="53" t="s">
        <v>6356</v>
      </c>
      <c r="D3160" s="54" t="s">
        <v>131</v>
      </c>
      <c r="E3160" s="55">
        <v>427.69</v>
      </c>
      <c r="F3160" s="55">
        <v>65.13</v>
      </c>
      <c r="G3160" s="55">
        <v>492.82</v>
      </c>
      <c r="H3160" s="33">
        <v>9</v>
      </c>
    </row>
    <row r="3161" spans="1:8" s="33" customFormat="1" x14ac:dyDescent="0.2">
      <c r="A3161" s="52" t="s">
        <v>6357</v>
      </c>
      <c r="B3161" s="52"/>
      <c r="C3161" s="53" t="s">
        <v>6358</v>
      </c>
      <c r="D3161" s="54" t="s">
        <v>131</v>
      </c>
      <c r="E3161" s="55">
        <v>107.33</v>
      </c>
      <c r="F3161" s="55">
        <v>27.43</v>
      </c>
      <c r="G3161" s="55">
        <v>134.76</v>
      </c>
      <c r="H3161" s="33">
        <v>9</v>
      </c>
    </row>
    <row r="3162" spans="1:8" s="33" customFormat="1" x14ac:dyDescent="0.2">
      <c r="A3162" s="52" t="s">
        <v>6359</v>
      </c>
      <c r="B3162" s="52"/>
      <c r="C3162" s="53" t="s">
        <v>6360</v>
      </c>
      <c r="D3162" s="54" t="s">
        <v>131</v>
      </c>
      <c r="E3162" s="55">
        <v>95.67</v>
      </c>
      <c r="F3162" s="55">
        <v>27.43</v>
      </c>
      <c r="G3162" s="55">
        <v>123.1</v>
      </c>
      <c r="H3162" s="33">
        <v>9</v>
      </c>
    </row>
    <row r="3163" spans="1:8" s="33" customFormat="1" x14ac:dyDescent="0.2">
      <c r="A3163" s="52" t="s">
        <v>6361</v>
      </c>
      <c r="B3163" s="52"/>
      <c r="C3163" s="53" t="s">
        <v>6362</v>
      </c>
      <c r="D3163" s="54" t="s">
        <v>131</v>
      </c>
      <c r="E3163" s="55">
        <v>23.44</v>
      </c>
      <c r="F3163" s="55">
        <v>9.67</v>
      </c>
      <c r="G3163" s="55">
        <v>33.11</v>
      </c>
      <c r="H3163" s="33">
        <v>9</v>
      </c>
    </row>
    <row r="3164" spans="1:8" s="33" customFormat="1" x14ac:dyDescent="0.2">
      <c r="A3164" s="52" t="s">
        <v>6363</v>
      </c>
      <c r="B3164" s="52"/>
      <c r="C3164" s="53" t="s">
        <v>6364</v>
      </c>
      <c r="D3164" s="54"/>
      <c r="E3164" s="55"/>
      <c r="F3164" s="55"/>
      <c r="G3164" s="55"/>
      <c r="H3164" s="33">
        <v>5</v>
      </c>
    </row>
    <row r="3165" spans="1:8" s="33" customFormat="1" ht="25.5" x14ac:dyDescent="0.2">
      <c r="A3165" s="52" t="s">
        <v>6365</v>
      </c>
      <c r="B3165" s="52"/>
      <c r="C3165" s="53" t="s">
        <v>6366</v>
      </c>
      <c r="D3165" s="54" t="s">
        <v>131</v>
      </c>
      <c r="E3165" s="55">
        <v>8.52</v>
      </c>
      <c r="F3165" s="55">
        <v>1.38</v>
      </c>
      <c r="G3165" s="55">
        <v>9.9</v>
      </c>
      <c r="H3165" s="33">
        <v>9</v>
      </c>
    </row>
    <row r="3166" spans="1:8" s="33" customFormat="1" ht="25.5" x14ac:dyDescent="0.2">
      <c r="A3166" s="52" t="s">
        <v>6367</v>
      </c>
      <c r="B3166" s="52"/>
      <c r="C3166" s="53" t="s">
        <v>6368</v>
      </c>
      <c r="D3166" s="54" t="s">
        <v>131</v>
      </c>
      <c r="E3166" s="55">
        <v>10.19</v>
      </c>
      <c r="F3166" s="55">
        <v>1.38</v>
      </c>
      <c r="G3166" s="55">
        <v>11.57</v>
      </c>
      <c r="H3166" s="33">
        <v>9</v>
      </c>
    </row>
    <row r="3167" spans="1:8" s="33" customFormat="1" ht="25.5" x14ac:dyDescent="0.2">
      <c r="A3167" s="52" t="s">
        <v>6369</v>
      </c>
      <c r="B3167" s="52"/>
      <c r="C3167" s="53" t="s">
        <v>6370</v>
      </c>
      <c r="D3167" s="54" t="s">
        <v>131</v>
      </c>
      <c r="E3167" s="55">
        <v>13.59</v>
      </c>
      <c r="F3167" s="55">
        <v>1.38</v>
      </c>
      <c r="G3167" s="55">
        <v>14.97</v>
      </c>
      <c r="H3167" s="33">
        <v>9</v>
      </c>
    </row>
    <row r="3168" spans="1:8" s="33" customFormat="1" ht="25.5" x14ac:dyDescent="0.2">
      <c r="A3168" s="52" t="s">
        <v>6371</v>
      </c>
      <c r="B3168" s="52"/>
      <c r="C3168" s="53" t="s">
        <v>6372</v>
      </c>
      <c r="D3168" s="54" t="s">
        <v>131</v>
      </c>
      <c r="E3168" s="55">
        <v>41.14</v>
      </c>
      <c r="F3168" s="55">
        <v>1.38</v>
      </c>
      <c r="G3168" s="55">
        <v>42.52</v>
      </c>
      <c r="H3168" s="33">
        <v>9</v>
      </c>
    </row>
    <row r="3169" spans="1:8" s="33" customFormat="1" ht="25.5" x14ac:dyDescent="0.2">
      <c r="A3169" s="52" t="s">
        <v>6373</v>
      </c>
      <c r="B3169" s="52"/>
      <c r="C3169" s="53" t="s">
        <v>6374</v>
      </c>
      <c r="D3169" s="54" t="s">
        <v>131</v>
      </c>
      <c r="E3169" s="55">
        <v>34.46</v>
      </c>
      <c r="F3169" s="55">
        <v>1.38</v>
      </c>
      <c r="G3169" s="55">
        <v>35.840000000000003</v>
      </c>
      <c r="H3169" s="33">
        <v>9</v>
      </c>
    </row>
    <row r="3170" spans="1:8" s="33" customFormat="1" x14ac:dyDescent="0.2">
      <c r="A3170" s="52" t="s">
        <v>6375</v>
      </c>
      <c r="B3170" s="52"/>
      <c r="C3170" s="53" t="s">
        <v>6376</v>
      </c>
      <c r="D3170" s="54" t="s">
        <v>131</v>
      </c>
      <c r="E3170" s="55">
        <v>86.22</v>
      </c>
      <c r="F3170" s="55">
        <v>2.0699999999999998</v>
      </c>
      <c r="G3170" s="55">
        <v>88.29</v>
      </c>
      <c r="H3170" s="33">
        <v>9</v>
      </c>
    </row>
    <row r="3171" spans="1:8" s="33" customFormat="1" x14ac:dyDescent="0.2">
      <c r="A3171" s="52" t="s">
        <v>6377</v>
      </c>
      <c r="B3171" s="52"/>
      <c r="C3171" s="53" t="s">
        <v>6378</v>
      </c>
      <c r="D3171" s="54" t="s">
        <v>131</v>
      </c>
      <c r="E3171" s="55">
        <v>116.83</v>
      </c>
      <c r="F3171" s="55">
        <v>2.0699999999999998</v>
      </c>
      <c r="G3171" s="55">
        <v>118.9</v>
      </c>
      <c r="H3171" s="33">
        <v>9</v>
      </c>
    </row>
    <row r="3172" spans="1:8" s="33" customFormat="1" x14ac:dyDescent="0.2">
      <c r="A3172" s="52" t="s">
        <v>6379</v>
      </c>
      <c r="B3172" s="52"/>
      <c r="C3172" s="53" t="s">
        <v>6380</v>
      </c>
      <c r="D3172" s="54" t="s">
        <v>131</v>
      </c>
      <c r="E3172" s="55">
        <v>186.46</v>
      </c>
      <c r="F3172" s="55">
        <v>2.0699999999999998</v>
      </c>
      <c r="G3172" s="55">
        <v>188.53</v>
      </c>
      <c r="H3172" s="33">
        <v>9</v>
      </c>
    </row>
    <row r="3173" spans="1:8" s="33" customFormat="1" x14ac:dyDescent="0.2">
      <c r="A3173" s="52" t="s">
        <v>6381</v>
      </c>
      <c r="B3173" s="52"/>
      <c r="C3173" s="53" t="s">
        <v>6382</v>
      </c>
      <c r="D3173" s="54" t="s">
        <v>131</v>
      </c>
      <c r="E3173" s="55">
        <v>286.83</v>
      </c>
      <c r="F3173" s="55">
        <v>2.0699999999999998</v>
      </c>
      <c r="G3173" s="55">
        <v>288.89999999999998</v>
      </c>
      <c r="H3173" s="33">
        <v>9</v>
      </c>
    </row>
    <row r="3174" spans="1:8" s="33" customFormat="1" x14ac:dyDescent="0.2">
      <c r="A3174" s="52" t="s">
        <v>6383</v>
      </c>
      <c r="B3174" s="52"/>
      <c r="C3174" s="53" t="s">
        <v>6384</v>
      </c>
      <c r="D3174" s="54" t="s">
        <v>131</v>
      </c>
      <c r="E3174" s="55">
        <v>423.14</v>
      </c>
      <c r="F3174" s="55">
        <v>2.0699999999999998</v>
      </c>
      <c r="G3174" s="55">
        <v>425.21</v>
      </c>
      <c r="H3174" s="33">
        <v>9</v>
      </c>
    </row>
    <row r="3175" spans="1:8" s="33" customFormat="1" x14ac:dyDescent="0.2">
      <c r="A3175" s="52" t="s">
        <v>6385</v>
      </c>
      <c r="B3175" s="52"/>
      <c r="C3175" s="53" t="s">
        <v>6386</v>
      </c>
      <c r="D3175" s="54" t="s">
        <v>131</v>
      </c>
      <c r="E3175" s="55">
        <v>658.41</v>
      </c>
      <c r="F3175" s="55">
        <v>2.0699999999999998</v>
      </c>
      <c r="G3175" s="55">
        <v>660.48</v>
      </c>
      <c r="H3175" s="33">
        <v>9</v>
      </c>
    </row>
    <row r="3176" spans="1:8" s="33" customFormat="1" ht="25.5" x14ac:dyDescent="0.2">
      <c r="A3176" s="52" t="s">
        <v>6387</v>
      </c>
      <c r="B3176" s="52"/>
      <c r="C3176" s="53" t="s">
        <v>6388</v>
      </c>
      <c r="D3176" s="54" t="s">
        <v>131</v>
      </c>
      <c r="E3176" s="55">
        <v>961.76</v>
      </c>
      <c r="F3176" s="55">
        <v>2.0699999999999998</v>
      </c>
      <c r="G3176" s="55">
        <v>963.83</v>
      </c>
      <c r="H3176" s="33">
        <v>9</v>
      </c>
    </row>
    <row r="3177" spans="1:8" s="33" customFormat="1" ht="25.5" x14ac:dyDescent="0.2">
      <c r="A3177" s="52" t="s">
        <v>6389</v>
      </c>
      <c r="B3177" s="52"/>
      <c r="C3177" s="53" t="s">
        <v>6390</v>
      </c>
      <c r="D3177" s="54" t="s">
        <v>131</v>
      </c>
      <c r="E3177" s="55">
        <v>1391.69</v>
      </c>
      <c r="F3177" s="55">
        <v>2.0699999999999998</v>
      </c>
      <c r="G3177" s="55">
        <v>1393.76</v>
      </c>
      <c r="H3177" s="33">
        <v>9</v>
      </c>
    </row>
    <row r="3178" spans="1:8" s="33" customFormat="1" x14ac:dyDescent="0.2">
      <c r="A3178" s="52" t="s">
        <v>6391</v>
      </c>
      <c r="B3178" s="52"/>
      <c r="C3178" s="53" t="s">
        <v>6392</v>
      </c>
      <c r="D3178" s="54"/>
      <c r="E3178" s="55"/>
      <c r="F3178" s="55"/>
      <c r="G3178" s="55"/>
      <c r="H3178" s="33">
        <v>5</v>
      </c>
    </row>
    <row r="3179" spans="1:8" s="33" customFormat="1" ht="25.5" x14ac:dyDescent="0.2">
      <c r="A3179" s="52" t="s">
        <v>6393</v>
      </c>
      <c r="B3179" s="52"/>
      <c r="C3179" s="53" t="s">
        <v>6394</v>
      </c>
      <c r="D3179" s="54" t="s">
        <v>131</v>
      </c>
      <c r="E3179" s="55">
        <v>535.36</v>
      </c>
      <c r="F3179" s="55">
        <v>29.17</v>
      </c>
      <c r="G3179" s="55">
        <v>564.53</v>
      </c>
      <c r="H3179" s="33">
        <v>9</v>
      </c>
    </row>
    <row r="3180" spans="1:8" s="33" customFormat="1" ht="25.5" x14ac:dyDescent="0.2">
      <c r="A3180" s="52" t="s">
        <v>6395</v>
      </c>
      <c r="B3180" s="52"/>
      <c r="C3180" s="53" t="s">
        <v>6396</v>
      </c>
      <c r="D3180" s="54" t="s">
        <v>131</v>
      </c>
      <c r="E3180" s="55">
        <v>617.88</v>
      </c>
      <c r="F3180" s="55">
        <v>29.17</v>
      </c>
      <c r="G3180" s="55">
        <v>647.04999999999995</v>
      </c>
      <c r="H3180" s="33">
        <v>9</v>
      </c>
    </row>
    <row r="3181" spans="1:8" s="33" customFormat="1" ht="25.5" x14ac:dyDescent="0.2">
      <c r="A3181" s="52" t="s">
        <v>6397</v>
      </c>
      <c r="B3181" s="52"/>
      <c r="C3181" s="53" t="s">
        <v>6398</v>
      </c>
      <c r="D3181" s="54" t="s">
        <v>131</v>
      </c>
      <c r="E3181" s="55">
        <v>775.36</v>
      </c>
      <c r="F3181" s="55">
        <v>29.17</v>
      </c>
      <c r="G3181" s="55">
        <v>804.53</v>
      </c>
      <c r="H3181" s="33">
        <v>9</v>
      </c>
    </row>
    <row r="3182" spans="1:8" s="33" customFormat="1" ht="25.5" x14ac:dyDescent="0.2">
      <c r="A3182" s="52" t="s">
        <v>6399</v>
      </c>
      <c r="B3182" s="52"/>
      <c r="C3182" s="53" t="s">
        <v>6400</v>
      </c>
      <c r="D3182" s="54" t="s">
        <v>131</v>
      </c>
      <c r="E3182" s="55">
        <v>1148.42</v>
      </c>
      <c r="F3182" s="55">
        <v>29.17</v>
      </c>
      <c r="G3182" s="55">
        <v>1177.5899999999999</v>
      </c>
      <c r="H3182" s="33">
        <v>9</v>
      </c>
    </row>
    <row r="3183" spans="1:8" s="33" customFormat="1" ht="25.5" x14ac:dyDescent="0.2">
      <c r="A3183" s="52" t="s">
        <v>6401</v>
      </c>
      <c r="B3183" s="52"/>
      <c r="C3183" s="53" t="s">
        <v>6402</v>
      </c>
      <c r="D3183" s="54" t="s">
        <v>131</v>
      </c>
      <c r="E3183" s="55">
        <v>933.71</v>
      </c>
      <c r="F3183" s="55">
        <v>29.17</v>
      </c>
      <c r="G3183" s="55">
        <v>962.88</v>
      </c>
      <c r="H3183" s="33">
        <v>9</v>
      </c>
    </row>
    <row r="3184" spans="1:8" s="33" customFormat="1" ht="25.5" x14ac:dyDescent="0.2">
      <c r="A3184" s="52" t="s">
        <v>6403</v>
      </c>
      <c r="B3184" s="52"/>
      <c r="C3184" s="53" t="s">
        <v>6404</v>
      </c>
      <c r="D3184" s="54" t="s">
        <v>131</v>
      </c>
      <c r="E3184" s="55">
        <v>452.3</v>
      </c>
      <c r="F3184" s="55">
        <v>29.17</v>
      </c>
      <c r="G3184" s="55">
        <v>481.47</v>
      </c>
      <c r="H3184" s="33">
        <v>9</v>
      </c>
    </row>
    <row r="3185" spans="1:8" s="33" customFormat="1" ht="25.5" x14ac:dyDescent="0.2">
      <c r="A3185" s="52" t="s">
        <v>6405</v>
      </c>
      <c r="B3185" s="52"/>
      <c r="C3185" s="53" t="s">
        <v>6406</v>
      </c>
      <c r="D3185" s="54" t="s">
        <v>131</v>
      </c>
      <c r="E3185" s="55">
        <v>455.2</v>
      </c>
      <c r="F3185" s="55">
        <v>29.17</v>
      </c>
      <c r="G3185" s="55">
        <v>484.37</v>
      </c>
      <c r="H3185" s="33">
        <v>9</v>
      </c>
    </row>
    <row r="3186" spans="1:8" s="33" customFormat="1" ht="25.5" x14ac:dyDescent="0.2">
      <c r="A3186" s="52" t="s">
        <v>6407</v>
      </c>
      <c r="B3186" s="52"/>
      <c r="C3186" s="53" t="s">
        <v>6408</v>
      </c>
      <c r="D3186" s="54" t="s">
        <v>131</v>
      </c>
      <c r="E3186" s="55">
        <v>576.21</v>
      </c>
      <c r="F3186" s="55">
        <v>29.17</v>
      </c>
      <c r="G3186" s="55">
        <v>605.38</v>
      </c>
      <c r="H3186" s="33">
        <v>9</v>
      </c>
    </row>
    <row r="3187" spans="1:8" s="33" customFormat="1" ht="25.5" x14ac:dyDescent="0.2">
      <c r="A3187" s="52" t="s">
        <v>6409</v>
      </c>
      <c r="B3187" s="52"/>
      <c r="C3187" s="53" t="s">
        <v>6410</v>
      </c>
      <c r="D3187" s="54" t="s">
        <v>131</v>
      </c>
      <c r="E3187" s="55">
        <v>706.65</v>
      </c>
      <c r="F3187" s="55">
        <v>29.17</v>
      </c>
      <c r="G3187" s="55">
        <v>735.82</v>
      </c>
      <c r="H3187" s="33">
        <v>9</v>
      </c>
    </row>
    <row r="3188" spans="1:8" s="33" customFormat="1" ht="25.5" x14ac:dyDescent="0.2">
      <c r="A3188" s="52" t="s">
        <v>6411</v>
      </c>
      <c r="B3188" s="52"/>
      <c r="C3188" s="53" t="s">
        <v>6412</v>
      </c>
      <c r="D3188" s="54" t="s">
        <v>131</v>
      </c>
      <c r="E3188" s="55">
        <v>826.62</v>
      </c>
      <c r="F3188" s="55">
        <v>29.17</v>
      </c>
      <c r="G3188" s="55">
        <v>855.79</v>
      </c>
      <c r="H3188" s="33">
        <v>9</v>
      </c>
    </row>
    <row r="3189" spans="1:8" s="33" customFormat="1" ht="25.5" x14ac:dyDescent="0.2">
      <c r="A3189" s="52" t="s">
        <v>6413</v>
      </c>
      <c r="B3189" s="52"/>
      <c r="C3189" s="53" t="s">
        <v>6414</v>
      </c>
      <c r="D3189" s="54" t="s">
        <v>131</v>
      </c>
      <c r="E3189" s="55">
        <v>920.27</v>
      </c>
      <c r="F3189" s="55">
        <v>29.17</v>
      </c>
      <c r="G3189" s="55">
        <v>949.44</v>
      </c>
      <c r="H3189" s="33">
        <v>9</v>
      </c>
    </row>
    <row r="3190" spans="1:8" s="33" customFormat="1" ht="25.5" x14ac:dyDescent="0.2">
      <c r="A3190" s="52" t="s">
        <v>6415</v>
      </c>
      <c r="B3190" s="52"/>
      <c r="C3190" s="53" t="s">
        <v>6416</v>
      </c>
      <c r="D3190" s="54" t="s">
        <v>131</v>
      </c>
      <c r="E3190" s="55">
        <v>1169.4000000000001</v>
      </c>
      <c r="F3190" s="55">
        <v>29.17</v>
      </c>
      <c r="G3190" s="55">
        <v>1198.57</v>
      </c>
      <c r="H3190" s="33">
        <v>9</v>
      </c>
    </row>
    <row r="3191" spans="1:8" s="33" customFormat="1" x14ac:dyDescent="0.2">
      <c r="A3191" s="52" t="s">
        <v>6417</v>
      </c>
      <c r="B3191" s="52"/>
      <c r="C3191" s="53" t="s">
        <v>6418</v>
      </c>
      <c r="D3191" s="54"/>
      <c r="E3191" s="55"/>
      <c r="F3191" s="55"/>
      <c r="G3191" s="55"/>
      <c r="H3191" s="33">
        <v>5</v>
      </c>
    </row>
    <row r="3192" spans="1:8" s="33" customFormat="1" ht="25.5" x14ac:dyDescent="0.2">
      <c r="A3192" s="52" t="s">
        <v>6419</v>
      </c>
      <c r="B3192" s="52"/>
      <c r="C3192" s="53" t="s">
        <v>6420</v>
      </c>
      <c r="D3192" s="54" t="s">
        <v>131</v>
      </c>
      <c r="E3192" s="55">
        <v>156.88999999999999</v>
      </c>
      <c r="F3192" s="55">
        <v>17.5</v>
      </c>
      <c r="G3192" s="55">
        <v>174.39</v>
      </c>
      <c r="H3192" s="33">
        <v>9</v>
      </c>
    </row>
    <row r="3193" spans="1:8" s="33" customFormat="1" ht="25.5" x14ac:dyDescent="0.2">
      <c r="A3193" s="52" t="s">
        <v>6421</v>
      </c>
      <c r="B3193" s="52"/>
      <c r="C3193" s="53" t="s">
        <v>6422</v>
      </c>
      <c r="D3193" s="54" t="s">
        <v>131</v>
      </c>
      <c r="E3193" s="55">
        <v>228.51</v>
      </c>
      <c r="F3193" s="55">
        <v>23.34</v>
      </c>
      <c r="G3193" s="55">
        <v>251.85</v>
      </c>
      <c r="H3193" s="33">
        <v>9</v>
      </c>
    </row>
    <row r="3194" spans="1:8" s="33" customFormat="1" ht="25.5" x14ac:dyDescent="0.2">
      <c r="A3194" s="52" t="s">
        <v>6423</v>
      </c>
      <c r="B3194" s="52"/>
      <c r="C3194" s="53" t="s">
        <v>6424</v>
      </c>
      <c r="D3194" s="54" t="s">
        <v>131</v>
      </c>
      <c r="E3194" s="55">
        <v>266.26</v>
      </c>
      <c r="F3194" s="55">
        <v>23.34</v>
      </c>
      <c r="G3194" s="55">
        <v>289.60000000000002</v>
      </c>
      <c r="H3194" s="33">
        <v>9</v>
      </c>
    </row>
    <row r="3195" spans="1:8" s="33" customFormat="1" x14ac:dyDescent="0.2">
      <c r="A3195" s="52" t="s">
        <v>6425</v>
      </c>
      <c r="B3195" s="52"/>
      <c r="C3195" s="53" t="s">
        <v>6426</v>
      </c>
      <c r="D3195" s="54"/>
      <c r="E3195" s="55"/>
      <c r="F3195" s="55"/>
      <c r="G3195" s="55"/>
      <c r="H3195" s="33">
        <v>5</v>
      </c>
    </row>
    <row r="3196" spans="1:8" s="33" customFormat="1" ht="25.5" x14ac:dyDescent="0.2">
      <c r="A3196" s="52" t="s">
        <v>6427</v>
      </c>
      <c r="B3196" s="52"/>
      <c r="C3196" s="53" t="s">
        <v>6428</v>
      </c>
      <c r="D3196" s="54" t="s">
        <v>131</v>
      </c>
      <c r="E3196" s="55">
        <v>516.1</v>
      </c>
      <c r="F3196" s="55">
        <v>33.32</v>
      </c>
      <c r="G3196" s="55">
        <v>549.41999999999996</v>
      </c>
      <c r="H3196" s="33">
        <v>9</v>
      </c>
    </row>
    <row r="3197" spans="1:8" s="33" customFormat="1" ht="25.5" x14ac:dyDescent="0.2">
      <c r="A3197" s="52" t="s">
        <v>6429</v>
      </c>
      <c r="B3197" s="52"/>
      <c r="C3197" s="53" t="s">
        <v>6430</v>
      </c>
      <c r="D3197" s="54" t="s">
        <v>131</v>
      </c>
      <c r="E3197" s="55">
        <v>532.86</v>
      </c>
      <c r="F3197" s="55">
        <v>33.32</v>
      </c>
      <c r="G3197" s="55">
        <v>566.17999999999995</v>
      </c>
      <c r="H3197" s="33">
        <v>9</v>
      </c>
    </row>
    <row r="3198" spans="1:8" s="33" customFormat="1" ht="25.5" x14ac:dyDescent="0.2">
      <c r="A3198" s="52" t="s">
        <v>6431</v>
      </c>
      <c r="B3198" s="52"/>
      <c r="C3198" s="53" t="s">
        <v>6432</v>
      </c>
      <c r="D3198" s="54" t="s">
        <v>131</v>
      </c>
      <c r="E3198" s="55">
        <v>610.44000000000005</v>
      </c>
      <c r="F3198" s="55">
        <v>33.32</v>
      </c>
      <c r="G3198" s="55">
        <v>643.76</v>
      </c>
      <c r="H3198" s="33">
        <v>9</v>
      </c>
    </row>
    <row r="3199" spans="1:8" s="33" customFormat="1" ht="25.5" x14ac:dyDescent="0.2">
      <c r="A3199" s="52" t="s">
        <v>6433</v>
      </c>
      <c r="B3199" s="52"/>
      <c r="C3199" s="53" t="s">
        <v>6434</v>
      </c>
      <c r="D3199" s="54" t="s">
        <v>131</v>
      </c>
      <c r="E3199" s="55">
        <v>730.56</v>
      </c>
      <c r="F3199" s="55">
        <v>33.32</v>
      </c>
      <c r="G3199" s="55">
        <v>763.88</v>
      </c>
      <c r="H3199" s="33">
        <v>9</v>
      </c>
    </row>
    <row r="3200" spans="1:8" s="33" customFormat="1" ht="25.5" x14ac:dyDescent="0.2">
      <c r="A3200" s="52" t="s">
        <v>6435</v>
      </c>
      <c r="B3200" s="52"/>
      <c r="C3200" s="53" t="s">
        <v>6436</v>
      </c>
      <c r="D3200" s="54" t="s">
        <v>131</v>
      </c>
      <c r="E3200" s="55">
        <v>783.09</v>
      </c>
      <c r="F3200" s="55">
        <v>35.81</v>
      </c>
      <c r="G3200" s="55">
        <v>818.9</v>
      </c>
      <c r="H3200" s="33">
        <v>9</v>
      </c>
    </row>
    <row r="3201" spans="1:8" s="33" customFormat="1" ht="25.5" x14ac:dyDescent="0.2">
      <c r="A3201" s="52" t="s">
        <v>6437</v>
      </c>
      <c r="B3201" s="52"/>
      <c r="C3201" s="53" t="s">
        <v>6438</v>
      </c>
      <c r="D3201" s="54" t="s">
        <v>131</v>
      </c>
      <c r="E3201" s="55">
        <v>1088.52</v>
      </c>
      <c r="F3201" s="55">
        <v>35.81</v>
      </c>
      <c r="G3201" s="55">
        <v>1124.33</v>
      </c>
      <c r="H3201" s="33">
        <v>9</v>
      </c>
    </row>
    <row r="3202" spans="1:8" s="33" customFormat="1" x14ac:dyDescent="0.2">
      <c r="A3202" s="52" t="s">
        <v>6439</v>
      </c>
      <c r="B3202" s="52"/>
      <c r="C3202" s="53" t="s">
        <v>6440</v>
      </c>
      <c r="D3202" s="54" t="s">
        <v>21</v>
      </c>
      <c r="E3202" s="55">
        <v>111.15</v>
      </c>
      <c r="F3202" s="55">
        <v>18.239999999999998</v>
      </c>
      <c r="G3202" s="55">
        <v>129.38999999999999</v>
      </c>
      <c r="H3202" s="33">
        <v>9</v>
      </c>
    </row>
    <row r="3203" spans="1:8" s="33" customFormat="1" x14ac:dyDescent="0.2">
      <c r="A3203" s="52" t="s">
        <v>6441</v>
      </c>
      <c r="B3203" s="52"/>
      <c r="C3203" s="53" t="s">
        <v>6442</v>
      </c>
      <c r="D3203" s="54" t="s">
        <v>21</v>
      </c>
      <c r="E3203" s="55">
        <v>151.9</v>
      </c>
      <c r="F3203" s="55">
        <v>18.239999999999998</v>
      </c>
      <c r="G3203" s="55">
        <v>170.14</v>
      </c>
      <c r="H3203" s="33">
        <v>9</v>
      </c>
    </row>
    <row r="3204" spans="1:8" s="33" customFormat="1" x14ac:dyDescent="0.2">
      <c r="A3204" s="52" t="s">
        <v>6443</v>
      </c>
      <c r="B3204" s="52"/>
      <c r="C3204" s="53" t="s">
        <v>6444</v>
      </c>
      <c r="D3204" s="54" t="s">
        <v>21</v>
      </c>
      <c r="E3204" s="55">
        <v>189.15</v>
      </c>
      <c r="F3204" s="55">
        <v>19.91</v>
      </c>
      <c r="G3204" s="55">
        <v>209.06</v>
      </c>
      <c r="H3204" s="33">
        <v>9</v>
      </c>
    </row>
    <row r="3205" spans="1:8" s="33" customFormat="1" x14ac:dyDescent="0.2">
      <c r="A3205" s="52" t="s">
        <v>6445</v>
      </c>
      <c r="B3205" s="52"/>
      <c r="C3205" s="53" t="s">
        <v>6446</v>
      </c>
      <c r="D3205" s="54" t="s">
        <v>21</v>
      </c>
      <c r="E3205" s="55">
        <v>294.13</v>
      </c>
      <c r="F3205" s="55">
        <v>21.56</v>
      </c>
      <c r="G3205" s="55">
        <v>315.69</v>
      </c>
      <c r="H3205" s="33">
        <v>9</v>
      </c>
    </row>
    <row r="3206" spans="1:8" s="33" customFormat="1" x14ac:dyDescent="0.2">
      <c r="A3206" s="52" t="s">
        <v>6447</v>
      </c>
      <c r="B3206" s="52"/>
      <c r="C3206" s="53" t="s">
        <v>6448</v>
      </c>
      <c r="D3206" s="54" t="s">
        <v>21</v>
      </c>
      <c r="E3206" s="55">
        <v>362.9</v>
      </c>
      <c r="F3206" s="55">
        <v>23.23</v>
      </c>
      <c r="G3206" s="55">
        <v>386.13</v>
      </c>
      <c r="H3206" s="33">
        <v>9</v>
      </c>
    </row>
    <row r="3207" spans="1:8" s="33" customFormat="1" x14ac:dyDescent="0.2">
      <c r="A3207" s="52" t="s">
        <v>6449</v>
      </c>
      <c r="B3207" s="52"/>
      <c r="C3207" s="53" t="s">
        <v>6450</v>
      </c>
      <c r="D3207" s="54" t="s">
        <v>21</v>
      </c>
      <c r="E3207" s="55">
        <v>508.48</v>
      </c>
      <c r="F3207" s="55">
        <v>24.88</v>
      </c>
      <c r="G3207" s="55">
        <v>533.36</v>
      </c>
      <c r="H3207" s="33">
        <v>9</v>
      </c>
    </row>
    <row r="3208" spans="1:8" s="33" customFormat="1" x14ac:dyDescent="0.2">
      <c r="A3208" s="52" t="s">
        <v>6451</v>
      </c>
      <c r="B3208" s="52"/>
      <c r="C3208" s="53" t="s">
        <v>6452</v>
      </c>
      <c r="D3208" s="54" t="s">
        <v>21</v>
      </c>
      <c r="E3208" s="55">
        <v>649.42999999999995</v>
      </c>
      <c r="F3208" s="55">
        <v>26.54</v>
      </c>
      <c r="G3208" s="55">
        <v>675.97</v>
      </c>
      <c r="H3208" s="33">
        <v>9</v>
      </c>
    </row>
    <row r="3209" spans="1:8" s="33" customFormat="1" ht="25.5" x14ac:dyDescent="0.2">
      <c r="A3209" s="52" t="s">
        <v>6453</v>
      </c>
      <c r="B3209" s="52"/>
      <c r="C3209" s="53" t="s">
        <v>6454</v>
      </c>
      <c r="D3209" s="54" t="s">
        <v>21</v>
      </c>
      <c r="E3209" s="55">
        <v>262.48</v>
      </c>
      <c r="F3209" s="55">
        <v>23.23</v>
      </c>
      <c r="G3209" s="55">
        <v>285.70999999999998</v>
      </c>
      <c r="H3209" s="33">
        <v>9</v>
      </c>
    </row>
    <row r="3210" spans="1:8" s="33" customFormat="1" ht="25.5" x14ac:dyDescent="0.2">
      <c r="A3210" s="52" t="s">
        <v>6455</v>
      </c>
      <c r="B3210" s="52"/>
      <c r="C3210" s="53" t="s">
        <v>6456</v>
      </c>
      <c r="D3210" s="54" t="s">
        <v>21</v>
      </c>
      <c r="E3210" s="55">
        <v>334.14</v>
      </c>
      <c r="F3210" s="55">
        <v>18.239999999999998</v>
      </c>
      <c r="G3210" s="55">
        <v>352.38</v>
      </c>
      <c r="H3210" s="33">
        <v>9</v>
      </c>
    </row>
    <row r="3211" spans="1:8" s="33" customFormat="1" ht="25.5" x14ac:dyDescent="0.2">
      <c r="A3211" s="52" t="s">
        <v>6457</v>
      </c>
      <c r="B3211" s="52"/>
      <c r="C3211" s="53" t="s">
        <v>6458</v>
      </c>
      <c r="D3211" s="54" t="s">
        <v>21</v>
      </c>
      <c r="E3211" s="55">
        <v>370.17</v>
      </c>
      <c r="F3211" s="55">
        <v>23.23</v>
      </c>
      <c r="G3211" s="55">
        <v>393.4</v>
      </c>
      <c r="H3211" s="33">
        <v>9</v>
      </c>
    </row>
    <row r="3212" spans="1:8" s="33" customFormat="1" ht="25.5" x14ac:dyDescent="0.2">
      <c r="A3212" s="52" t="s">
        <v>6459</v>
      </c>
      <c r="B3212" s="52"/>
      <c r="C3212" s="53" t="s">
        <v>6460</v>
      </c>
      <c r="D3212" s="54" t="s">
        <v>21</v>
      </c>
      <c r="E3212" s="55">
        <v>689.69</v>
      </c>
      <c r="F3212" s="55">
        <v>26.54</v>
      </c>
      <c r="G3212" s="55">
        <v>716.23</v>
      </c>
      <c r="H3212" s="33">
        <v>9</v>
      </c>
    </row>
    <row r="3213" spans="1:8" s="33" customFormat="1" ht="25.5" x14ac:dyDescent="0.2">
      <c r="A3213" s="52" t="s">
        <v>6461</v>
      </c>
      <c r="B3213" s="52"/>
      <c r="C3213" s="53" t="s">
        <v>6462</v>
      </c>
      <c r="D3213" s="54" t="s">
        <v>21</v>
      </c>
      <c r="E3213" s="55">
        <v>533.75</v>
      </c>
      <c r="F3213" s="55">
        <v>19.91</v>
      </c>
      <c r="G3213" s="55">
        <v>553.66</v>
      </c>
      <c r="H3213" s="33">
        <v>9</v>
      </c>
    </row>
    <row r="3214" spans="1:8" s="33" customFormat="1" ht="25.5" x14ac:dyDescent="0.2">
      <c r="A3214" s="52" t="s">
        <v>6463</v>
      </c>
      <c r="B3214" s="52"/>
      <c r="C3214" s="53" t="s">
        <v>6464</v>
      </c>
      <c r="D3214" s="54" t="s">
        <v>21</v>
      </c>
      <c r="E3214" s="55">
        <v>551.16</v>
      </c>
      <c r="F3214" s="55">
        <v>23.23</v>
      </c>
      <c r="G3214" s="55">
        <v>574.39</v>
      </c>
      <c r="H3214" s="33">
        <v>9</v>
      </c>
    </row>
    <row r="3215" spans="1:8" s="33" customFormat="1" ht="25.5" x14ac:dyDescent="0.2">
      <c r="A3215" s="52" t="s">
        <v>6465</v>
      </c>
      <c r="B3215" s="52"/>
      <c r="C3215" s="53" t="s">
        <v>6466</v>
      </c>
      <c r="D3215" s="54" t="s">
        <v>21</v>
      </c>
      <c r="E3215" s="55">
        <v>1042.4100000000001</v>
      </c>
      <c r="F3215" s="55">
        <v>26.54</v>
      </c>
      <c r="G3215" s="55">
        <v>1068.95</v>
      </c>
      <c r="H3215" s="33">
        <v>9</v>
      </c>
    </row>
    <row r="3216" spans="1:8" s="33" customFormat="1" x14ac:dyDescent="0.2">
      <c r="A3216" s="52" t="s">
        <v>6467</v>
      </c>
      <c r="B3216" s="52"/>
      <c r="C3216" s="53" t="s">
        <v>6468</v>
      </c>
      <c r="D3216" s="54" t="s">
        <v>21</v>
      </c>
      <c r="E3216" s="55">
        <v>300.49</v>
      </c>
      <c r="F3216" s="55">
        <v>18.239999999999998</v>
      </c>
      <c r="G3216" s="55">
        <v>318.73</v>
      </c>
      <c r="H3216" s="33">
        <v>9</v>
      </c>
    </row>
    <row r="3217" spans="1:8" s="33" customFormat="1" x14ac:dyDescent="0.2">
      <c r="A3217" s="52" t="s">
        <v>6469</v>
      </c>
      <c r="B3217" s="52"/>
      <c r="C3217" s="53" t="s">
        <v>6470</v>
      </c>
      <c r="D3217" s="54" t="s">
        <v>21</v>
      </c>
      <c r="E3217" s="55">
        <v>344.03</v>
      </c>
      <c r="F3217" s="55">
        <v>19.91</v>
      </c>
      <c r="G3217" s="55">
        <v>363.94</v>
      </c>
      <c r="H3217" s="33">
        <v>9</v>
      </c>
    </row>
    <row r="3218" spans="1:8" s="33" customFormat="1" x14ac:dyDescent="0.2">
      <c r="A3218" s="52" t="s">
        <v>6471</v>
      </c>
      <c r="B3218" s="52"/>
      <c r="C3218" s="53" t="s">
        <v>6472</v>
      </c>
      <c r="D3218" s="54"/>
      <c r="E3218" s="55"/>
      <c r="F3218" s="55"/>
      <c r="G3218" s="55"/>
      <c r="H3218" s="33">
        <v>5</v>
      </c>
    </row>
    <row r="3219" spans="1:8" s="33" customFormat="1" ht="25.5" x14ac:dyDescent="0.2">
      <c r="A3219" s="52" t="s">
        <v>6473</v>
      </c>
      <c r="B3219" s="52"/>
      <c r="C3219" s="53" t="s">
        <v>6474</v>
      </c>
      <c r="D3219" s="54" t="s">
        <v>21</v>
      </c>
      <c r="E3219" s="55">
        <v>408.97</v>
      </c>
      <c r="F3219" s="55">
        <v>23.23</v>
      </c>
      <c r="G3219" s="55">
        <v>432.2</v>
      </c>
      <c r="H3219" s="33">
        <v>9</v>
      </c>
    </row>
    <row r="3220" spans="1:8" s="33" customFormat="1" ht="25.5" x14ac:dyDescent="0.2">
      <c r="A3220" s="52" t="s">
        <v>6475</v>
      </c>
      <c r="B3220" s="52"/>
      <c r="C3220" s="53" t="s">
        <v>6476</v>
      </c>
      <c r="D3220" s="54" t="s">
        <v>21</v>
      </c>
      <c r="E3220" s="55">
        <v>571.29999999999995</v>
      </c>
      <c r="F3220" s="55">
        <v>26.54</v>
      </c>
      <c r="G3220" s="55">
        <v>597.84</v>
      </c>
      <c r="H3220" s="33">
        <v>9</v>
      </c>
    </row>
    <row r="3221" spans="1:8" s="33" customFormat="1" ht="25.5" x14ac:dyDescent="0.2">
      <c r="A3221" s="52" t="s">
        <v>6477</v>
      </c>
      <c r="B3221" s="52"/>
      <c r="C3221" s="53" t="s">
        <v>6478</v>
      </c>
      <c r="D3221" s="54" t="s">
        <v>21</v>
      </c>
      <c r="E3221" s="55">
        <v>788.12</v>
      </c>
      <c r="F3221" s="55">
        <v>29.86</v>
      </c>
      <c r="G3221" s="55">
        <v>817.98</v>
      </c>
      <c r="H3221" s="33">
        <v>9</v>
      </c>
    </row>
    <row r="3222" spans="1:8" s="33" customFormat="1" ht="25.5" x14ac:dyDescent="0.2">
      <c r="A3222" s="52" t="s">
        <v>6479</v>
      </c>
      <c r="B3222" s="52"/>
      <c r="C3222" s="53" t="s">
        <v>6480</v>
      </c>
      <c r="D3222" s="54" t="s">
        <v>21</v>
      </c>
      <c r="E3222" s="55">
        <v>1402.48</v>
      </c>
      <c r="F3222" s="55">
        <v>33.18</v>
      </c>
      <c r="G3222" s="55">
        <v>1435.66</v>
      </c>
      <c r="H3222" s="33">
        <v>9</v>
      </c>
    </row>
    <row r="3223" spans="1:8" s="33" customFormat="1" ht="25.5" x14ac:dyDescent="0.2">
      <c r="A3223" s="52" t="s">
        <v>6481</v>
      </c>
      <c r="B3223" s="52"/>
      <c r="C3223" s="53" t="s">
        <v>6482</v>
      </c>
      <c r="D3223" s="54" t="s">
        <v>21</v>
      </c>
      <c r="E3223" s="55">
        <v>308.98</v>
      </c>
      <c r="F3223" s="55">
        <v>23.23</v>
      </c>
      <c r="G3223" s="55">
        <v>332.21</v>
      </c>
      <c r="H3223" s="33">
        <v>9</v>
      </c>
    </row>
    <row r="3224" spans="1:8" s="33" customFormat="1" ht="25.5" x14ac:dyDescent="0.2">
      <c r="A3224" s="52" t="s">
        <v>6483</v>
      </c>
      <c r="B3224" s="52"/>
      <c r="C3224" s="53" t="s">
        <v>6484</v>
      </c>
      <c r="D3224" s="54" t="s">
        <v>21</v>
      </c>
      <c r="E3224" s="55">
        <v>369.59</v>
      </c>
      <c r="F3224" s="55">
        <v>23.23</v>
      </c>
      <c r="G3224" s="55">
        <v>392.82</v>
      </c>
      <c r="H3224" s="33">
        <v>9</v>
      </c>
    </row>
    <row r="3225" spans="1:8" s="33" customFormat="1" ht="25.5" x14ac:dyDescent="0.2">
      <c r="A3225" s="52" t="s">
        <v>6485</v>
      </c>
      <c r="B3225" s="52"/>
      <c r="C3225" s="53" t="s">
        <v>6486</v>
      </c>
      <c r="D3225" s="54" t="s">
        <v>21</v>
      </c>
      <c r="E3225" s="55">
        <v>636.79999999999995</v>
      </c>
      <c r="F3225" s="55">
        <v>26.54</v>
      </c>
      <c r="G3225" s="55">
        <v>663.34</v>
      </c>
      <c r="H3225" s="33">
        <v>9</v>
      </c>
    </row>
    <row r="3226" spans="1:8" s="33" customFormat="1" ht="25.5" x14ac:dyDescent="0.2">
      <c r="A3226" s="52" t="s">
        <v>6487</v>
      </c>
      <c r="B3226" s="52"/>
      <c r="C3226" s="53" t="s">
        <v>6488</v>
      </c>
      <c r="D3226" s="54" t="s">
        <v>21</v>
      </c>
      <c r="E3226" s="55">
        <v>859.1</v>
      </c>
      <c r="F3226" s="55">
        <v>29.86</v>
      </c>
      <c r="G3226" s="55">
        <v>888.96</v>
      </c>
      <c r="H3226" s="33">
        <v>9</v>
      </c>
    </row>
    <row r="3227" spans="1:8" s="33" customFormat="1" ht="25.5" x14ac:dyDescent="0.2">
      <c r="A3227" s="52" t="s">
        <v>6489</v>
      </c>
      <c r="B3227" s="52"/>
      <c r="C3227" s="53" t="s">
        <v>6490</v>
      </c>
      <c r="D3227" s="54" t="s">
        <v>21</v>
      </c>
      <c r="E3227" s="55">
        <v>1301.6300000000001</v>
      </c>
      <c r="F3227" s="55">
        <v>33.18</v>
      </c>
      <c r="G3227" s="55">
        <v>1334.81</v>
      </c>
      <c r="H3227" s="33">
        <v>9</v>
      </c>
    </row>
    <row r="3228" spans="1:8" s="33" customFormat="1" x14ac:dyDescent="0.2">
      <c r="A3228" s="52" t="s">
        <v>6491</v>
      </c>
      <c r="B3228" s="52"/>
      <c r="C3228" s="53" t="s">
        <v>6492</v>
      </c>
      <c r="D3228" s="54"/>
      <c r="E3228" s="55"/>
      <c r="F3228" s="55"/>
      <c r="G3228" s="55"/>
      <c r="H3228" s="33">
        <v>5</v>
      </c>
    </row>
    <row r="3229" spans="1:8" s="33" customFormat="1" x14ac:dyDescent="0.2">
      <c r="A3229" s="52" t="s">
        <v>6493</v>
      </c>
      <c r="B3229" s="52"/>
      <c r="C3229" s="53" t="s">
        <v>6494</v>
      </c>
      <c r="D3229" s="54" t="s">
        <v>131</v>
      </c>
      <c r="E3229" s="55">
        <v>1.76</v>
      </c>
      <c r="F3229" s="55">
        <v>57.22</v>
      </c>
      <c r="G3229" s="55">
        <v>58.98</v>
      </c>
      <c r="H3229" s="33">
        <v>9</v>
      </c>
    </row>
    <row r="3230" spans="1:8" s="33" customFormat="1" ht="25.5" x14ac:dyDescent="0.2">
      <c r="A3230" s="52" t="s">
        <v>6495</v>
      </c>
      <c r="B3230" s="52"/>
      <c r="C3230" s="53" t="s">
        <v>6496</v>
      </c>
      <c r="D3230" s="54" t="s">
        <v>131</v>
      </c>
      <c r="E3230" s="55">
        <v>65.069999999999993</v>
      </c>
      <c r="F3230" s="55">
        <v>33.29</v>
      </c>
      <c r="G3230" s="55">
        <v>98.36</v>
      </c>
      <c r="H3230" s="33">
        <v>9</v>
      </c>
    </row>
    <row r="3231" spans="1:8" s="33" customFormat="1" x14ac:dyDescent="0.2">
      <c r="A3231" s="52" t="s">
        <v>6497</v>
      </c>
      <c r="B3231" s="52"/>
      <c r="C3231" s="53" t="s">
        <v>6498</v>
      </c>
      <c r="D3231" s="54"/>
      <c r="E3231" s="55"/>
      <c r="F3231" s="55"/>
      <c r="G3231" s="55"/>
      <c r="H3231" s="33">
        <v>5</v>
      </c>
    </row>
    <row r="3232" spans="1:8" s="33" customFormat="1" ht="25.5" x14ac:dyDescent="0.2">
      <c r="A3232" s="52" t="s">
        <v>6499</v>
      </c>
      <c r="B3232" s="52"/>
      <c r="C3232" s="53" t="s">
        <v>6500</v>
      </c>
      <c r="D3232" s="54" t="s">
        <v>131</v>
      </c>
      <c r="E3232" s="55">
        <v>73.37</v>
      </c>
      <c r="F3232" s="55">
        <v>58.06</v>
      </c>
      <c r="G3232" s="55">
        <v>131.43</v>
      </c>
      <c r="H3232" s="33">
        <v>9</v>
      </c>
    </row>
    <row r="3233" spans="1:8" s="33" customFormat="1" ht="25.5" x14ac:dyDescent="0.2">
      <c r="A3233" s="52" t="s">
        <v>6501</v>
      </c>
      <c r="B3233" s="52"/>
      <c r="C3233" s="53" t="s">
        <v>6502</v>
      </c>
      <c r="D3233" s="54" t="s">
        <v>131</v>
      </c>
      <c r="E3233" s="55">
        <v>72.94</v>
      </c>
      <c r="F3233" s="55">
        <v>66.349999999999994</v>
      </c>
      <c r="G3233" s="55">
        <v>139.29</v>
      </c>
      <c r="H3233" s="33">
        <v>9</v>
      </c>
    </row>
    <row r="3234" spans="1:8" s="33" customFormat="1" ht="25.5" x14ac:dyDescent="0.2">
      <c r="A3234" s="52" t="s">
        <v>6503</v>
      </c>
      <c r="B3234" s="52"/>
      <c r="C3234" s="53" t="s">
        <v>6504</v>
      </c>
      <c r="D3234" s="54" t="s">
        <v>131</v>
      </c>
      <c r="E3234" s="55">
        <v>97.65</v>
      </c>
      <c r="F3234" s="55">
        <v>66.349999999999994</v>
      </c>
      <c r="G3234" s="55">
        <v>164</v>
      </c>
      <c r="H3234" s="33">
        <v>9</v>
      </c>
    </row>
    <row r="3235" spans="1:8" s="33" customFormat="1" ht="25.5" x14ac:dyDescent="0.2">
      <c r="A3235" s="52" t="s">
        <v>6505</v>
      </c>
      <c r="B3235" s="52"/>
      <c r="C3235" s="53" t="s">
        <v>6506</v>
      </c>
      <c r="D3235" s="54" t="s">
        <v>131</v>
      </c>
      <c r="E3235" s="55">
        <v>126.09</v>
      </c>
      <c r="F3235" s="55">
        <v>74.650000000000006</v>
      </c>
      <c r="G3235" s="55">
        <v>200.74</v>
      </c>
      <c r="H3235" s="33">
        <v>9</v>
      </c>
    </row>
    <row r="3236" spans="1:8" s="33" customFormat="1" ht="25.5" x14ac:dyDescent="0.2">
      <c r="A3236" s="52" t="s">
        <v>6507</v>
      </c>
      <c r="B3236" s="52"/>
      <c r="C3236" s="53" t="s">
        <v>6508</v>
      </c>
      <c r="D3236" s="54" t="s">
        <v>131</v>
      </c>
      <c r="E3236" s="55">
        <v>198.17</v>
      </c>
      <c r="F3236" s="55">
        <v>82.94</v>
      </c>
      <c r="G3236" s="55">
        <v>281.11</v>
      </c>
      <c r="H3236" s="33">
        <v>9</v>
      </c>
    </row>
    <row r="3237" spans="1:8" s="33" customFormat="1" ht="25.5" x14ac:dyDescent="0.2">
      <c r="A3237" s="52" t="s">
        <v>6509</v>
      </c>
      <c r="B3237" s="52"/>
      <c r="C3237" s="53" t="s">
        <v>6510</v>
      </c>
      <c r="D3237" s="54" t="s">
        <v>131</v>
      </c>
      <c r="E3237" s="55">
        <v>222.7</v>
      </c>
      <c r="F3237" s="55">
        <v>93.31</v>
      </c>
      <c r="G3237" s="55">
        <v>316.01</v>
      </c>
      <c r="H3237" s="33">
        <v>9</v>
      </c>
    </row>
    <row r="3238" spans="1:8" s="33" customFormat="1" ht="25.5" x14ac:dyDescent="0.2">
      <c r="A3238" s="52" t="s">
        <v>6511</v>
      </c>
      <c r="B3238" s="52"/>
      <c r="C3238" s="53" t="s">
        <v>6512</v>
      </c>
      <c r="D3238" s="54" t="s">
        <v>131</v>
      </c>
      <c r="E3238" s="55">
        <v>289.89</v>
      </c>
      <c r="F3238" s="55">
        <v>99.53</v>
      </c>
      <c r="G3238" s="55">
        <v>389.42</v>
      </c>
      <c r="H3238" s="33">
        <v>9</v>
      </c>
    </row>
    <row r="3239" spans="1:8" s="33" customFormat="1" ht="25.5" x14ac:dyDescent="0.2">
      <c r="A3239" s="52" t="s">
        <v>6513</v>
      </c>
      <c r="B3239" s="52"/>
      <c r="C3239" s="53" t="s">
        <v>6514</v>
      </c>
      <c r="D3239" s="54" t="s">
        <v>131</v>
      </c>
      <c r="E3239" s="55">
        <v>315.14999999999998</v>
      </c>
      <c r="F3239" s="55">
        <v>103.68</v>
      </c>
      <c r="G3239" s="55">
        <v>418.83</v>
      </c>
      <c r="H3239" s="33">
        <v>9</v>
      </c>
    </row>
    <row r="3240" spans="1:8" s="33" customFormat="1" ht="25.5" x14ac:dyDescent="0.2">
      <c r="A3240" s="52" t="s">
        <v>6515</v>
      </c>
      <c r="B3240" s="52"/>
      <c r="C3240" s="53" t="s">
        <v>6516</v>
      </c>
      <c r="D3240" s="54" t="s">
        <v>131</v>
      </c>
      <c r="E3240" s="55">
        <v>437.68</v>
      </c>
      <c r="F3240" s="55">
        <v>109.9</v>
      </c>
      <c r="G3240" s="55">
        <v>547.58000000000004</v>
      </c>
      <c r="H3240" s="33">
        <v>9</v>
      </c>
    </row>
    <row r="3241" spans="1:8" s="33" customFormat="1" ht="25.5" x14ac:dyDescent="0.2">
      <c r="A3241" s="52" t="s">
        <v>6517</v>
      </c>
      <c r="B3241" s="52"/>
      <c r="C3241" s="53" t="s">
        <v>6518</v>
      </c>
      <c r="D3241" s="54" t="s">
        <v>131</v>
      </c>
      <c r="E3241" s="55">
        <v>596.26</v>
      </c>
      <c r="F3241" s="55">
        <v>114.04</v>
      </c>
      <c r="G3241" s="55">
        <v>710.3</v>
      </c>
      <c r="H3241" s="33">
        <v>9</v>
      </c>
    </row>
    <row r="3242" spans="1:8" s="33" customFormat="1" ht="25.5" x14ac:dyDescent="0.2">
      <c r="A3242" s="52" t="s">
        <v>6519</v>
      </c>
      <c r="B3242" s="52"/>
      <c r="C3242" s="53" t="s">
        <v>6520</v>
      </c>
      <c r="D3242" s="54" t="s">
        <v>131</v>
      </c>
      <c r="E3242" s="55">
        <v>840.63</v>
      </c>
      <c r="F3242" s="55">
        <v>124.41</v>
      </c>
      <c r="G3242" s="55">
        <v>965.04</v>
      </c>
      <c r="H3242" s="33">
        <v>9</v>
      </c>
    </row>
    <row r="3243" spans="1:8" s="33" customFormat="1" ht="25.5" x14ac:dyDescent="0.2">
      <c r="A3243" s="52" t="s">
        <v>6521</v>
      </c>
      <c r="B3243" s="52"/>
      <c r="C3243" s="53" t="s">
        <v>6522</v>
      </c>
      <c r="D3243" s="54" t="s">
        <v>131</v>
      </c>
      <c r="E3243" s="55">
        <v>893.35</v>
      </c>
      <c r="F3243" s="55">
        <v>136.85</v>
      </c>
      <c r="G3243" s="55">
        <v>1030.2</v>
      </c>
      <c r="H3243" s="33">
        <v>9</v>
      </c>
    </row>
    <row r="3244" spans="1:8" s="33" customFormat="1" ht="25.5" x14ac:dyDescent="0.2">
      <c r="A3244" s="52" t="s">
        <v>6523</v>
      </c>
      <c r="B3244" s="52"/>
      <c r="C3244" s="53" t="s">
        <v>6524</v>
      </c>
      <c r="D3244" s="54" t="s">
        <v>131</v>
      </c>
      <c r="E3244" s="55">
        <v>1304.54</v>
      </c>
      <c r="F3244" s="55">
        <v>145.15</v>
      </c>
      <c r="G3244" s="55">
        <v>1449.69</v>
      </c>
      <c r="H3244" s="33">
        <v>9</v>
      </c>
    </row>
    <row r="3245" spans="1:8" s="33" customFormat="1" x14ac:dyDescent="0.2">
      <c r="A3245" s="52" t="s">
        <v>6525</v>
      </c>
      <c r="B3245" s="52"/>
      <c r="C3245" s="53" t="s">
        <v>6526</v>
      </c>
      <c r="D3245" s="54"/>
      <c r="E3245" s="55"/>
      <c r="F3245" s="55"/>
      <c r="G3245" s="55"/>
      <c r="H3245" s="33">
        <v>5</v>
      </c>
    </row>
    <row r="3246" spans="1:8" s="33" customFormat="1" x14ac:dyDescent="0.2">
      <c r="A3246" s="52" t="s">
        <v>6527</v>
      </c>
      <c r="B3246" s="52"/>
      <c r="C3246" s="53" t="s">
        <v>6528</v>
      </c>
      <c r="D3246" s="54" t="s">
        <v>131</v>
      </c>
      <c r="E3246" s="55">
        <v>156.97</v>
      </c>
      <c r="F3246" s="55">
        <v>13.5</v>
      </c>
      <c r="G3246" s="55">
        <v>170.47</v>
      </c>
      <c r="H3246" s="33">
        <v>9</v>
      </c>
    </row>
    <row r="3247" spans="1:8" s="33" customFormat="1" x14ac:dyDescent="0.2">
      <c r="A3247" s="52" t="s">
        <v>6529</v>
      </c>
      <c r="B3247" s="52"/>
      <c r="C3247" s="53" t="s">
        <v>6530</v>
      </c>
      <c r="D3247" s="54" t="s">
        <v>131</v>
      </c>
      <c r="E3247" s="55">
        <v>225.97</v>
      </c>
      <c r="F3247" s="55">
        <v>20.239999999999998</v>
      </c>
      <c r="G3247" s="55">
        <v>246.21</v>
      </c>
      <c r="H3247" s="33">
        <v>9</v>
      </c>
    </row>
    <row r="3248" spans="1:8" s="33" customFormat="1" x14ac:dyDescent="0.2">
      <c r="A3248" s="52" t="s">
        <v>6531</v>
      </c>
      <c r="B3248" s="52"/>
      <c r="C3248" s="53" t="s">
        <v>6532</v>
      </c>
      <c r="D3248" s="54" t="s">
        <v>131</v>
      </c>
      <c r="E3248" s="55">
        <v>282.27</v>
      </c>
      <c r="F3248" s="55">
        <v>23.62</v>
      </c>
      <c r="G3248" s="55">
        <v>305.89</v>
      </c>
      <c r="H3248" s="33">
        <v>9</v>
      </c>
    </row>
    <row r="3249" spans="1:8" s="33" customFormat="1" x14ac:dyDescent="0.2">
      <c r="A3249" s="52" t="s">
        <v>6533</v>
      </c>
      <c r="B3249" s="52"/>
      <c r="C3249" s="53" t="s">
        <v>6534</v>
      </c>
      <c r="D3249" s="54" t="s">
        <v>131</v>
      </c>
      <c r="E3249" s="55">
        <v>392.71</v>
      </c>
      <c r="F3249" s="55">
        <v>26.99</v>
      </c>
      <c r="G3249" s="55">
        <v>419.7</v>
      </c>
      <c r="H3249" s="33">
        <v>9</v>
      </c>
    </row>
    <row r="3250" spans="1:8" s="33" customFormat="1" x14ac:dyDescent="0.2">
      <c r="A3250" s="52" t="s">
        <v>6535</v>
      </c>
      <c r="B3250" s="52"/>
      <c r="C3250" s="53" t="s">
        <v>6536</v>
      </c>
      <c r="D3250" s="54" t="s">
        <v>131</v>
      </c>
      <c r="E3250" s="55">
        <v>460.81</v>
      </c>
      <c r="F3250" s="55">
        <v>33.74</v>
      </c>
      <c r="G3250" s="55">
        <v>494.55</v>
      </c>
      <c r="H3250" s="33">
        <v>9</v>
      </c>
    </row>
    <row r="3251" spans="1:8" s="33" customFormat="1" x14ac:dyDescent="0.2">
      <c r="A3251" s="52" t="s">
        <v>6537</v>
      </c>
      <c r="B3251" s="52"/>
      <c r="C3251" s="53" t="s">
        <v>6538</v>
      </c>
      <c r="D3251" s="54" t="s">
        <v>131</v>
      </c>
      <c r="E3251" s="55">
        <v>746.89</v>
      </c>
      <c r="F3251" s="55">
        <v>40.49</v>
      </c>
      <c r="G3251" s="55">
        <v>787.38</v>
      </c>
      <c r="H3251" s="33">
        <v>9</v>
      </c>
    </row>
    <row r="3252" spans="1:8" s="33" customFormat="1" x14ac:dyDescent="0.2">
      <c r="A3252" s="52" t="s">
        <v>6539</v>
      </c>
      <c r="B3252" s="52"/>
      <c r="C3252" s="53" t="s">
        <v>6540</v>
      </c>
      <c r="D3252" s="54" t="s">
        <v>131</v>
      </c>
      <c r="E3252" s="55">
        <v>682.92</v>
      </c>
      <c r="F3252" s="55">
        <v>50.61</v>
      </c>
      <c r="G3252" s="55">
        <v>733.53</v>
      </c>
      <c r="H3252" s="33">
        <v>9</v>
      </c>
    </row>
    <row r="3253" spans="1:8" s="33" customFormat="1" x14ac:dyDescent="0.2">
      <c r="A3253" s="52" t="s">
        <v>6541</v>
      </c>
      <c r="B3253" s="52"/>
      <c r="C3253" s="53" t="s">
        <v>6542</v>
      </c>
      <c r="D3253" s="54" t="s">
        <v>131</v>
      </c>
      <c r="E3253" s="55">
        <v>951.35</v>
      </c>
      <c r="F3253" s="55">
        <v>101.22</v>
      </c>
      <c r="G3253" s="55">
        <v>1052.57</v>
      </c>
      <c r="H3253" s="33">
        <v>9</v>
      </c>
    </row>
    <row r="3254" spans="1:8" s="33" customFormat="1" x14ac:dyDescent="0.2">
      <c r="A3254" s="52" t="s">
        <v>6543</v>
      </c>
      <c r="B3254" s="52"/>
      <c r="C3254" s="53" t="s">
        <v>6544</v>
      </c>
      <c r="D3254" s="54"/>
      <c r="E3254" s="55"/>
      <c r="F3254" s="55"/>
      <c r="G3254" s="55"/>
      <c r="H3254" s="33">
        <v>5</v>
      </c>
    </row>
    <row r="3255" spans="1:8" s="33" customFormat="1" x14ac:dyDescent="0.2">
      <c r="A3255" s="52" t="s">
        <v>6545</v>
      </c>
      <c r="B3255" s="52"/>
      <c r="C3255" s="53" t="s">
        <v>6546</v>
      </c>
      <c r="D3255" s="54" t="s">
        <v>131</v>
      </c>
      <c r="E3255" s="55">
        <v>75.489999999999995</v>
      </c>
      <c r="F3255" s="55">
        <v>34.42</v>
      </c>
      <c r="G3255" s="55">
        <v>109.91</v>
      </c>
      <c r="H3255" s="33">
        <v>9</v>
      </c>
    </row>
    <row r="3256" spans="1:8" s="33" customFormat="1" x14ac:dyDescent="0.2">
      <c r="A3256" s="52" t="s">
        <v>6547</v>
      </c>
      <c r="B3256" s="52"/>
      <c r="C3256" s="53" t="s">
        <v>6548</v>
      </c>
      <c r="D3256" s="54"/>
      <c r="E3256" s="55"/>
      <c r="F3256" s="55"/>
      <c r="G3256" s="55"/>
      <c r="H3256" s="33">
        <v>5</v>
      </c>
    </row>
    <row r="3257" spans="1:8" s="33" customFormat="1" ht="25.5" x14ac:dyDescent="0.2">
      <c r="A3257" s="52" t="s">
        <v>6549</v>
      </c>
      <c r="B3257" s="52"/>
      <c r="C3257" s="53" t="s">
        <v>6550</v>
      </c>
      <c r="D3257" s="54" t="s">
        <v>131</v>
      </c>
      <c r="E3257" s="55">
        <v>150.99</v>
      </c>
      <c r="F3257" s="55">
        <v>20.74</v>
      </c>
      <c r="G3257" s="55">
        <v>171.73</v>
      </c>
      <c r="H3257" s="33">
        <v>9</v>
      </c>
    </row>
    <row r="3258" spans="1:8" s="33" customFormat="1" ht="25.5" x14ac:dyDescent="0.2">
      <c r="A3258" s="52" t="s">
        <v>6551</v>
      </c>
      <c r="B3258" s="52"/>
      <c r="C3258" s="53" t="s">
        <v>6552</v>
      </c>
      <c r="D3258" s="54" t="s">
        <v>131</v>
      </c>
      <c r="E3258" s="55">
        <v>195.09</v>
      </c>
      <c r="F3258" s="55">
        <v>20.74</v>
      </c>
      <c r="G3258" s="55">
        <v>215.83</v>
      </c>
      <c r="H3258" s="33">
        <v>9</v>
      </c>
    </row>
    <row r="3259" spans="1:8" s="33" customFormat="1" ht="25.5" x14ac:dyDescent="0.2">
      <c r="A3259" s="52" t="s">
        <v>6553</v>
      </c>
      <c r="B3259" s="52"/>
      <c r="C3259" s="53" t="s">
        <v>6554</v>
      </c>
      <c r="D3259" s="54" t="s">
        <v>131</v>
      </c>
      <c r="E3259" s="55">
        <v>243.11</v>
      </c>
      <c r="F3259" s="55">
        <v>29.17</v>
      </c>
      <c r="G3259" s="55">
        <v>272.27999999999997</v>
      </c>
      <c r="H3259" s="33">
        <v>9</v>
      </c>
    </row>
    <row r="3260" spans="1:8" s="33" customFormat="1" ht="25.5" x14ac:dyDescent="0.2">
      <c r="A3260" s="52" t="s">
        <v>6555</v>
      </c>
      <c r="B3260" s="52"/>
      <c r="C3260" s="53" t="s">
        <v>6556</v>
      </c>
      <c r="D3260" s="54" t="s">
        <v>131</v>
      </c>
      <c r="E3260" s="55">
        <v>307.58999999999997</v>
      </c>
      <c r="F3260" s="55">
        <v>29.17</v>
      </c>
      <c r="G3260" s="55">
        <v>336.76</v>
      </c>
      <c r="H3260" s="33">
        <v>9</v>
      </c>
    </row>
    <row r="3261" spans="1:8" s="33" customFormat="1" ht="25.5" x14ac:dyDescent="0.2">
      <c r="A3261" s="52" t="s">
        <v>6557</v>
      </c>
      <c r="B3261" s="52"/>
      <c r="C3261" s="53" t="s">
        <v>6558</v>
      </c>
      <c r="D3261" s="54" t="s">
        <v>131</v>
      </c>
      <c r="E3261" s="55">
        <v>537.33000000000004</v>
      </c>
      <c r="F3261" s="55">
        <v>29.17</v>
      </c>
      <c r="G3261" s="55">
        <v>566.5</v>
      </c>
      <c r="H3261" s="33">
        <v>9</v>
      </c>
    </row>
    <row r="3262" spans="1:8" s="33" customFormat="1" ht="25.5" x14ac:dyDescent="0.2">
      <c r="A3262" s="52" t="s">
        <v>6559</v>
      </c>
      <c r="B3262" s="52"/>
      <c r="C3262" s="53" t="s">
        <v>6560</v>
      </c>
      <c r="D3262" s="54" t="s">
        <v>21</v>
      </c>
      <c r="E3262" s="55">
        <v>78.7</v>
      </c>
      <c r="F3262" s="55">
        <v>16.59</v>
      </c>
      <c r="G3262" s="55">
        <v>95.29</v>
      </c>
      <c r="H3262" s="33">
        <v>9</v>
      </c>
    </row>
    <row r="3263" spans="1:8" s="33" customFormat="1" ht="25.5" x14ac:dyDescent="0.2">
      <c r="A3263" s="52" t="s">
        <v>6561</v>
      </c>
      <c r="B3263" s="52"/>
      <c r="C3263" s="53" t="s">
        <v>6562</v>
      </c>
      <c r="D3263" s="54" t="s">
        <v>21</v>
      </c>
      <c r="E3263" s="55">
        <v>93.08</v>
      </c>
      <c r="F3263" s="55">
        <v>16.59</v>
      </c>
      <c r="G3263" s="55">
        <v>109.67</v>
      </c>
      <c r="H3263" s="33">
        <v>9</v>
      </c>
    </row>
    <row r="3264" spans="1:8" s="33" customFormat="1" ht="25.5" x14ac:dyDescent="0.2">
      <c r="A3264" s="52" t="s">
        <v>6563</v>
      </c>
      <c r="B3264" s="52"/>
      <c r="C3264" s="53" t="s">
        <v>6564</v>
      </c>
      <c r="D3264" s="54" t="s">
        <v>21</v>
      </c>
      <c r="E3264" s="55">
        <v>109.21</v>
      </c>
      <c r="F3264" s="55">
        <v>20.74</v>
      </c>
      <c r="G3264" s="55">
        <v>129.94999999999999</v>
      </c>
      <c r="H3264" s="33">
        <v>9</v>
      </c>
    </row>
    <row r="3265" spans="1:8" s="33" customFormat="1" ht="25.5" x14ac:dyDescent="0.2">
      <c r="A3265" s="52" t="s">
        <v>6565</v>
      </c>
      <c r="B3265" s="52"/>
      <c r="C3265" s="53" t="s">
        <v>6566</v>
      </c>
      <c r="D3265" s="54" t="s">
        <v>21</v>
      </c>
      <c r="E3265" s="55">
        <v>191.21</v>
      </c>
      <c r="F3265" s="55">
        <v>20.74</v>
      </c>
      <c r="G3265" s="55">
        <v>211.95</v>
      </c>
      <c r="H3265" s="33">
        <v>9</v>
      </c>
    </row>
    <row r="3266" spans="1:8" s="33" customFormat="1" ht="25.5" x14ac:dyDescent="0.2">
      <c r="A3266" s="52" t="s">
        <v>6567</v>
      </c>
      <c r="B3266" s="52"/>
      <c r="C3266" s="53" t="s">
        <v>6568</v>
      </c>
      <c r="D3266" s="54" t="s">
        <v>21</v>
      </c>
      <c r="E3266" s="55">
        <v>280.10000000000002</v>
      </c>
      <c r="F3266" s="55">
        <v>20.74</v>
      </c>
      <c r="G3266" s="55">
        <v>300.83999999999997</v>
      </c>
      <c r="H3266" s="33">
        <v>9</v>
      </c>
    </row>
    <row r="3267" spans="1:8" s="33" customFormat="1" ht="25.5" x14ac:dyDescent="0.2">
      <c r="A3267" s="52" t="s">
        <v>6569</v>
      </c>
      <c r="B3267" s="52"/>
      <c r="C3267" s="53" t="s">
        <v>6570</v>
      </c>
      <c r="D3267" s="54" t="s">
        <v>334</v>
      </c>
      <c r="E3267" s="55">
        <v>970.01</v>
      </c>
      <c r="F3267" s="55">
        <v>16.59</v>
      </c>
      <c r="G3267" s="55">
        <v>986.6</v>
      </c>
      <c r="H3267" s="33">
        <v>9</v>
      </c>
    </row>
    <row r="3268" spans="1:8" s="33" customFormat="1" ht="25.5" x14ac:dyDescent="0.2">
      <c r="A3268" s="52" t="s">
        <v>6571</v>
      </c>
      <c r="B3268" s="52"/>
      <c r="C3268" s="53" t="s">
        <v>6572</v>
      </c>
      <c r="D3268" s="54" t="s">
        <v>334</v>
      </c>
      <c r="E3268" s="55">
        <v>1071.19</v>
      </c>
      <c r="F3268" s="55">
        <v>16.59</v>
      </c>
      <c r="G3268" s="55">
        <v>1087.78</v>
      </c>
      <c r="H3268" s="33">
        <v>9</v>
      </c>
    </row>
    <row r="3269" spans="1:8" s="33" customFormat="1" ht="25.5" x14ac:dyDescent="0.2">
      <c r="A3269" s="52" t="s">
        <v>6573</v>
      </c>
      <c r="B3269" s="52"/>
      <c r="C3269" s="53" t="s">
        <v>6574</v>
      </c>
      <c r="D3269" s="54" t="s">
        <v>334</v>
      </c>
      <c r="E3269" s="55">
        <v>1139.08</v>
      </c>
      <c r="F3269" s="55">
        <v>20.74</v>
      </c>
      <c r="G3269" s="55">
        <v>1159.82</v>
      </c>
      <c r="H3269" s="33">
        <v>9</v>
      </c>
    </row>
    <row r="3270" spans="1:8" s="33" customFormat="1" ht="25.5" x14ac:dyDescent="0.2">
      <c r="A3270" s="52" t="s">
        <v>6575</v>
      </c>
      <c r="B3270" s="52"/>
      <c r="C3270" s="53" t="s">
        <v>6576</v>
      </c>
      <c r="D3270" s="54" t="s">
        <v>334</v>
      </c>
      <c r="E3270" s="55">
        <v>1062.53</v>
      </c>
      <c r="F3270" s="55">
        <v>20.74</v>
      </c>
      <c r="G3270" s="55">
        <v>1083.27</v>
      </c>
      <c r="H3270" s="33">
        <v>9</v>
      </c>
    </row>
    <row r="3271" spans="1:8" s="33" customFormat="1" ht="25.5" x14ac:dyDescent="0.2">
      <c r="A3271" s="52" t="s">
        <v>6577</v>
      </c>
      <c r="B3271" s="52"/>
      <c r="C3271" s="53" t="s">
        <v>6578</v>
      </c>
      <c r="D3271" s="54" t="s">
        <v>334</v>
      </c>
      <c r="E3271" s="55">
        <v>1406.18</v>
      </c>
      <c r="F3271" s="55">
        <v>20.74</v>
      </c>
      <c r="G3271" s="55">
        <v>1426.92</v>
      </c>
      <c r="H3271" s="33">
        <v>9</v>
      </c>
    </row>
    <row r="3272" spans="1:8" s="33" customFormat="1" ht="25.5" x14ac:dyDescent="0.2">
      <c r="A3272" s="52" t="s">
        <v>6579</v>
      </c>
      <c r="B3272" s="52"/>
      <c r="C3272" s="53" t="s">
        <v>6580</v>
      </c>
      <c r="D3272" s="54" t="s">
        <v>334</v>
      </c>
      <c r="E3272" s="55">
        <v>2272.87</v>
      </c>
      <c r="F3272" s="55">
        <v>20.74</v>
      </c>
      <c r="G3272" s="55">
        <v>2293.61</v>
      </c>
      <c r="H3272" s="33">
        <v>9</v>
      </c>
    </row>
    <row r="3273" spans="1:8" s="33" customFormat="1" ht="25.5" x14ac:dyDescent="0.2">
      <c r="A3273" s="52" t="s">
        <v>6581</v>
      </c>
      <c r="B3273" s="52"/>
      <c r="C3273" s="53" t="s">
        <v>6582</v>
      </c>
      <c r="D3273" s="54" t="s">
        <v>131</v>
      </c>
      <c r="E3273" s="55">
        <v>262.83</v>
      </c>
      <c r="F3273" s="55">
        <v>29.17</v>
      </c>
      <c r="G3273" s="55">
        <v>292</v>
      </c>
      <c r="H3273" s="33">
        <v>9</v>
      </c>
    </row>
    <row r="3274" spans="1:8" s="33" customFormat="1" ht="25.5" x14ac:dyDescent="0.2">
      <c r="A3274" s="52" t="s">
        <v>6583</v>
      </c>
      <c r="B3274" s="52"/>
      <c r="C3274" s="53" t="s">
        <v>6584</v>
      </c>
      <c r="D3274" s="54" t="s">
        <v>131</v>
      </c>
      <c r="E3274" s="55">
        <v>806.98</v>
      </c>
      <c r="F3274" s="55">
        <v>29.17</v>
      </c>
      <c r="G3274" s="55">
        <v>836.15</v>
      </c>
      <c r="H3274" s="33">
        <v>9</v>
      </c>
    </row>
    <row r="3275" spans="1:8" s="33" customFormat="1" x14ac:dyDescent="0.2">
      <c r="A3275" s="52" t="s">
        <v>6585</v>
      </c>
      <c r="B3275" s="52"/>
      <c r="C3275" s="53" t="s">
        <v>6586</v>
      </c>
      <c r="D3275" s="54" t="s">
        <v>21</v>
      </c>
      <c r="E3275" s="55">
        <v>141.19</v>
      </c>
      <c r="F3275" s="55">
        <v>16.59</v>
      </c>
      <c r="G3275" s="55">
        <v>157.78</v>
      </c>
      <c r="H3275" s="33">
        <v>9</v>
      </c>
    </row>
    <row r="3276" spans="1:8" s="33" customFormat="1" x14ac:dyDescent="0.2">
      <c r="A3276" s="52" t="s">
        <v>6587</v>
      </c>
      <c r="B3276" s="52"/>
      <c r="C3276" s="53" t="s">
        <v>6588</v>
      </c>
      <c r="D3276" s="54" t="s">
        <v>21</v>
      </c>
      <c r="E3276" s="55">
        <v>173.61</v>
      </c>
      <c r="F3276" s="55">
        <v>16.59</v>
      </c>
      <c r="G3276" s="55">
        <v>190.2</v>
      </c>
      <c r="H3276" s="33">
        <v>9</v>
      </c>
    </row>
    <row r="3277" spans="1:8" s="33" customFormat="1" x14ac:dyDescent="0.2">
      <c r="A3277" s="52" t="s">
        <v>6589</v>
      </c>
      <c r="B3277" s="52"/>
      <c r="C3277" s="53" t="s">
        <v>6590</v>
      </c>
      <c r="D3277" s="54" t="s">
        <v>21</v>
      </c>
      <c r="E3277" s="55">
        <v>197.63</v>
      </c>
      <c r="F3277" s="55">
        <v>20.74</v>
      </c>
      <c r="G3277" s="55">
        <v>218.37</v>
      </c>
      <c r="H3277" s="33">
        <v>9</v>
      </c>
    </row>
    <row r="3278" spans="1:8" s="33" customFormat="1" x14ac:dyDescent="0.2">
      <c r="A3278" s="52" t="s">
        <v>6591</v>
      </c>
      <c r="B3278" s="52"/>
      <c r="C3278" s="53" t="s">
        <v>6592</v>
      </c>
      <c r="D3278" s="54" t="s">
        <v>21</v>
      </c>
      <c r="E3278" s="55">
        <v>294.76</v>
      </c>
      <c r="F3278" s="55">
        <v>20.74</v>
      </c>
      <c r="G3278" s="55">
        <v>315.5</v>
      </c>
      <c r="H3278" s="33">
        <v>9</v>
      </c>
    </row>
    <row r="3279" spans="1:8" s="33" customFormat="1" x14ac:dyDescent="0.2">
      <c r="A3279" s="52" t="s">
        <v>6593</v>
      </c>
      <c r="B3279" s="52"/>
      <c r="C3279" s="53" t="s">
        <v>6594</v>
      </c>
      <c r="D3279" s="54" t="s">
        <v>21</v>
      </c>
      <c r="E3279" s="55">
        <v>313.64</v>
      </c>
      <c r="F3279" s="55">
        <v>20.74</v>
      </c>
      <c r="G3279" s="55">
        <v>334.38</v>
      </c>
      <c r="H3279" s="33">
        <v>9</v>
      </c>
    </row>
    <row r="3280" spans="1:8" s="33" customFormat="1" x14ac:dyDescent="0.2">
      <c r="A3280" s="52" t="s">
        <v>6595</v>
      </c>
      <c r="B3280" s="52"/>
      <c r="C3280" s="53" t="s">
        <v>6596</v>
      </c>
      <c r="D3280" s="54" t="s">
        <v>21</v>
      </c>
      <c r="E3280" s="55">
        <v>637.76</v>
      </c>
      <c r="F3280" s="55">
        <v>20.74</v>
      </c>
      <c r="G3280" s="55">
        <v>658.5</v>
      </c>
      <c r="H3280" s="33">
        <v>9</v>
      </c>
    </row>
    <row r="3281" spans="1:8" s="33" customFormat="1" x14ac:dyDescent="0.2">
      <c r="A3281" s="52" t="s">
        <v>6597</v>
      </c>
      <c r="B3281" s="52"/>
      <c r="C3281" s="53" t="s">
        <v>6598</v>
      </c>
      <c r="D3281" s="54" t="s">
        <v>21</v>
      </c>
      <c r="E3281" s="55">
        <v>189</v>
      </c>
      <c r="F3281" s="55">
        <v>16.59</v>
      </c>
      <c r="G3281" s="55">
        <v>205.59</v>
      </c>
      <c r="H3281" s="33">
        <v>9</v>
      </c>
    </row>
    <row r="3282" spans="1:8" s="33" customFormat="1" x14ac:dyDescent="0.2">
      <c r="A3282" s="52" t="s">
        <v>6599</v>
      </c>
      <c r="B3282" s="52"/>
      <c r="C3282" s="53" t="s">
        <v>6600</v>
      </c>
      <c r="D3282" s="54" t="s">
        <v>21</v>
      </c>
      <c r="E3282" s="55">
        <v>195.54</v>
      </c>
      <c r="F3282" s="55">
        <v>16.59</v>
      </c>
      <c r="G3282" s="55">
        <v>212.13</v>
      </c>
      <c r="H3282" s="33">
        <v>9</v>
      </c>
    </row>
    <row r="3283" spans="1:8" s="33" customFormat="1" x14ac:dyDescent="0.2">
      <c r="A3283" s="52" t="s">
        <v>6601</v>
      </c>
      <c r="B3283" s="52"/>
      <c r="C3283" s="53" t="s">
        <v>6602</v>
      </c>
      <c r="D3283" s="54" t="s">
        <v>21</v>
      </c>
      <c r="E3283" s="55">
        <v>209.57</v>
      </c>
      <c r="F3283" s="55">
        <v>20.74</v>
      </c>
      <c r="G3283" s="55">
        <v>230.31</v>
      </c>
      <c r="H3283" s="33">
        <v>9</v>
      </c>
    </row>
    <row r="3284" spans="1:8" s="33" customFormat="1" x14ac:dyDescent="0.2">
      <c r="A3284" s="52" t="s">
        <v>6603</v>
      </c>
      <c r="B3284" s="52"/>
      <c r="C3284" s="53" t="s">
        <v>6604</v>
      </c>
      <c r="D3284" s="54" t="s">
        <v>21</v>
      </c>
      <c r="E3284" s="55">
        <v>324.98</v>
      </c>
      <c r="F3284" s="55">
        <v>20.74</v>
      </c>
      <c r="G3284" s="55">
        <v>345.72</v>
      </c>
      <c r="H3284" s="33">
        <v>9</v>
      </c>
    </row>
    <row r="3285" spans="1:8" s="33" customFormat="1" x14ac:dyDescent="0.2">
      <c r="A3285" s="52" t="s">
        <v>6605</v>
      </c>
      <c r="B3285" s="52"/>
      <c r="C3285" s="53" t="s">
        <v>6606</v>
      </c>
      <c r="D3285" s="54" t="s">
        <v>21</v>
      </c>
      <c r="E3285" s="55">
        <v>495.14</v>
      </c>
      <c r="F3285" s="55">
        <v>20.74</v>
      </c>
      <c r="G3285" s="55">
        <v>515.88</v>
      </c>
      <c r="H3285" s="33">
        <v>9</v>
      </c>
    </row>
    <row r="3286" spans="1:8" s="33" customFormat="1" x14ac:dyDescent="0.2">
      <c r="A3286" s="52" t="s">
        <v>6607</v>
      </c>
      <c r="B3286" s="52"/>
      <c r="C3286" s="53" t="s">
        <v>6608</v>
      </c>
      <c r="D3286" s="54" t="s">
        <v>21</v>
      </c>
      <c r="E3286" s="55">
        <v>203.1</v>
      </c>
      <c r="F3286" s="55">
        <v>16.59</v>
      </c>
      <c r="G3286" s="55">
        <v>219.69</v>
      </c>
      <c r="H3286" s="33">
        <v>9</v>
      </c>
    </row>
    <row r="3287" spans="1:8" s="33" customFormat="1" x14ac:dyDescent="0.2">
      <c r="A3287" s="52" t="s">
        <v>6609</v>
      </c>
      <c r="B3287" s="52"/>
      <c r="C3287" s="53" t="s">
        <v>6610</v>
      </c>
      <c r="D3287" s="54" t="s">
        <v>21</v>
      </c>
      <c r="E3287" s="55">
        <v>242.7</v>
      </c>
      <c r="F3287" s="55">
        <v>16.59</v>
      </c>
      <c r="G3287" s="55">
        <v>259.29000000000002</v>
      </c>
      <c r="H3287" s="33">
        <v>9</v>
      </c>
    </row>
    <row r="3288" spans="1:8" s="33" customFormat="1" x14ac:dyDescent="0.2">
      <c r="A3288" s="52" t="s">
        <v>6611</v>
      </c>
      <c r="B3288" s="52"/>
      <c r="C3288" s="53" t="s">
        <v>6612</v>
      </c>
      <c r="D3288" s="54" t="s">
        <v>21</v>
      </c>
      <c r="E3288" s="55">
        <v>260.49</v>
      </c>
      <c r="F3288" s="55">
        <v>16.59</v>
      </c>
      <c r="G3288" s="55">
        <v>277.08</v>
      </c>
      <c r="H3288" s="33">
        <v>9</v>
      </c>
    </row>
    <row r="3289" spans="1:8" s="33" customFormat="1" x14ac:dyDescent="0.2">
      <c r="A3289" s="52" t="s">
        <v>6613</v>
      </c>
      <c r="B3289" s="52"/>
      <c r="C3289" s="53" t="s">
        <v>6614</v>
      </c>
      <c r="D3289" s="54" t="s">
        <v>21</v>
      </c>
      <c r="E3289" s="55">
        <v>314.79000000000002</v>
      </c>
      <c r="F3289" s="55">
        <v>20.74</v>
      </c>
      <c r="G3289" s="55">
        <v>335.53</v>
      </c>
      <c r="H3289" s="33">
        <v>9</v>
      </c>
    </row>
    <row r="3290" spans="1:8" s="33" customFormat="1" x14ac:dyDescent="0.2">
      <c r="A3290" s="52" t="s">
        <v>6615</v>
      </c>
      <c r="B3290" s="52"/>
      <c r="C3290" s="53" t="s">
        <v>6616</v>
      </c>
      <c r="D3290" s="54" t="s">
        <v>21</v>
      </c>
      <c r="E3290" s="55">
        <v>348.82</v>
      </c>
      <c r="F3290" s="55">
        <v>20.74</v>
      </c>
      <c r="G3290" s="55">
        <v>369.56</v>
      </c>
      <c r="H3290" s="33">
        <v>9</v>
      </c>
    </row>
    <row r="3291" spans="1:8" s="33" customFormat="1" x14ac:dyDescent="0.2">
      <c r="A3291" s="52" t="s">
        <v>6617</v>
      </c>
      <c r="B3291" s="52"/>
      <c r="C3291" s="53" t="s">
        <v>6618</v>
      </c>
      <c r="D3291" s="54" t="s">
        <v>21</v>
      </c>
      <c r="E3291" s="55">
        <v>856.95</v>
      </c>
      <c r="F3291" s="55">
        <v>20.74</v>
      </c>
      <c r="G3291" s="55">
        <v>877.69</v>
      </c>
      <c r="H3291" s="33">
        <v>9</v>
      </c>
    </row>
    <row r="3292" spans="1:8" s="33" customFormat="1" ht="25.5" x14ac:dyDescent="0.2">
      <c r="A3292" s="52" t="s">
        <v>6619</v>
      </c>
      <c r="B3292" s="52"/>
      <c r="C3292" s="53" t="s">
        <v>6620</v>
      </c>
      <c r="D3292" s="54" t="s">
        <v>21</v>
      </c>
      <c r="E3292" s="55">
        <v>168.87</v>
      </c>
      <c r="F3292" s="55">
        <v>20.74</v>
      </c>
      <c r="G3292" s="55">
        <v>189.61</v>
      </c>
      <c r="H3292" s="33">
        <v>9</v>
      </c>
    </row>
    <row r="3293" spans="1:8" s="33" customFormat="1" ht="25.5" x14ac:dyDescent="0.2">
      <c r="A3293" s="52" t="s">
        <v>6621</v>
      </c>
      <c r="B3293" s="52"/>
      <c r="C3293" s="53" t="s">
        <v>6622</v>
      </c>
      <c r="D3293" s="54" t="s">
        <v>21</v>
      </c>
      <c r="E3293" s="55">
        <v>491.41</v>
      </c>
      <c r="F3293" s="55">
        <v>20.74</v>
      </c>
      <c r="G3293" s="55">
        <v>512.15</v>
      </c>
      <c r="H3293" s="33">
        <v>9</v>
      </c>
    </row>
    <row r="3294" spans="1:8" s="33" customFormat="1" ht="25.5" x14ac:dyDescent="0.2">
      <c r="A3294" s="52" t="s">
        <v>6623</v>
      </c>
      <c r="B3294" s="52"/>
      <c r="C3294" s="53" t="s">
        <v>6624</v>
      </c>
      <c r="D3294" s="54" t="s">
        <v>21</v>
      </c>
      <c r="E3294" s="55">
        <v>162.72999999999999</v>
      </c>
      <c r="F3294" s="55">
        <v>16.59</v>
      </c>
      <c r="G3294" s="55">
        <v>179.32</v>
      </c>
      <c r="H3294" s="33">
        <v>9</v>
      </c>
    </row>
    <row r="3295" spans="1:8" s="33" customFormat="1" ht="25.5" x14ac:dyDescent="0.2">
      <c r="A3295" s="52" t="s">
        <v>6625</v>
      </c>
      <c r="B3295" s="52"/>
      <c r="C3295" s="53" t="s">
        <v>6626</v>
      </c>
      <c r="D3295" s="54" t="s">
        <v>21</v>
      </c>
      <c r="E3295" s="55">
        <v>172.6</v>
      </c>
      <c r="F3295" s="55">
        <v>20.74</v>
      </c>
      <c r="G3295" s="55">
        <v>193.34</v>
      </c>
      <c r="H3295" s="33">
        <v>9</v>
      </c>
    </row>
    <row r="3296" spans="1:8" s="33" customFormat="1" ht="25.5" x14ac:dyDescent="0.2">
      <c r="A3296" s="52" t="s">
        <v>6627</v>
      </c>
      <c r="B3296" s="52"/>
      <c r="C3296" s="53" t="s">
        <v>6628</v>
      </c>
      <c r="D3296" s="54" t="s">
        <v>21</v>
      </c>
      <c r="E3296" s="55">
        <v>218.55</v>
      </c>
      <c r="F3296" s="55">
        <v>20.74</v>
      </c>
      <c r="G3296" s="55">
        <v>239.29</v>
      </c>
      <c r="H3296" s="33">
        <v>9</v>
      </c>
    </row>
    <row r="3297" spans="1:8" s="33" customFormat="1" ht="25.5" x14ac:dyDescent="0.2">
      <c r="A3297" s="52" t="s">
        <v>6629</v>
      </c>
      <c r="B3297" s="52"/>
      <c r="C3297" s="53" t="s">
        <v>6630</v>
      </c>
      <c r="D3297" s="54" t="s">
        <v>21</v>
      </c>
      <c r="E3297" s="55">
        <v>230.7</v>
      </c>
      <c r="F3297" s="55">
        <v>20.74</v>
      </c>
      <c r="G3297" s="55">
        <v>251.44</v>
      </c>
      <c r="H3297" s="33">
        <v>9</v>
      </c>
    </row>
    <row r="3298" spans="1:8" s="33" customFormat="1" ht="25.5" x14ac:dyDescent="0.2">
      <c r="A3298" s="52" t="s">
        <v>6631</v>
      </c>
      <c r="B3298" s="52"/>
      <c r="C3298" s="53" t="s">
        <v>6632</v>
      </c>
      <c r="D3298" s="54" t="s">
        <v>21</v>
      </c>
      <c r="E3298" s="55">
        <v>555.62</v>
      </c>
      <c r="F3298" s="55">
        <v>20.74</v>
      </c>
      <c r="G3298" s="55">
        <v>576.36</v>
      </c>
      <c r="H3298" s="33">
        <v>9</v>
      </c>
    </row>
    <row r="3299" spans="1:8" s="33" customFormat="1" ht="25.5" x14ac:dyDescent="0.2">
      <c r="A3299" s="52" t="s">
        <v>6633</v>
      </c>
      <c r="B3299" s="52"/>
      <c r="C3299" s="53" t="s">
        <v>6634</v>
      </c>
      <c r="D3299" s="54" t="s">
        <v>21</v>
      </c>
      <c r="E3299" s="55">
        <v>531.16999999999996</v>
      </c>
      <c r="F3299" s="55">
        <v>20.74</v>
      </c>
      <c r="G3299" s="55">
        <v>551.91</v>
      </c>
      <c r="H3299" s="33">
        <v>9</v>
      </c>
    </row>
    <row r="3300" spans="1:8" s="33" customFormat="1" ht="25.5" x14ac:dyDescent="0.2">
      <c r="A3300" s="52" t="s">
        <v>6635</v>
      </c>
      <c r="B3300" s="52"/>
      <c r="C3300" s="53" t="s">
        <v>6636</v>
      </c>
      <c r="D3300" s="54" t="s">
        <v>21</v>
      </c>
      <c r="E3300" s="55">
        <v>481.94</v>
      </c>
      <c r="F3300" s="55">
        <v>20.74</v>
      </c>
      <c r="G3300" s="55">
        <v>502.68</v>
      </c>
      <c r="H3300" s="33">
        <v>9</v>
      </c>
    </row>
    <row r="3301" spans="1:8" s="33" customFormat="1" ht="25.5" x14ac:dyDescent="0.2">
      <c r="A3301" s="52" t="s">
        <v>6637</v>
      </c>
      <c r="B3301" s="52"/>
      <c r="C3301" s="53" t="s">
        <v>6638</v>
      </c>
      <c r="D3301" s="54" t="s">
        <v>21</v>
      </c>
      <c r="E3301" s="55">
        <v>519.89</v>
      </c>
      <c r="F3301" s="55">
        <v>20.74</v>
      </c>
      <c r="G3301" s="55">
        <v>540.63</v>
      </c>
      <c r="H3301" s="33">
        <v>9</v>
      </c>
    </row>
    <row r="3302" spans="1:8" s="33" customFormat="1" ht="25.5" x14ac:dyDescent="0.2">
      <c r="A3302" s="52" t="s">
        <v>6639</v>
      </c>
      <c r="B3302" s="52"/>
      <c r="C3302" s="53" t="s">
        <v>6640</v>
      </c>
      <c r="D3302" s="54" t="s">
        <v>21</v>
      </c>
      <c r="E3302" s="55">
        <v>578.87</v>
      </c>
      <c r="F3302" s="55">
        <v>20.74</v>
      </c>
      <c r="G3302" s="55">
        <v>599.61</v>
      </c>
      <c r="H3302" s="33">
        <v>9</v>
      </c>
    </row>
    <row r="3303" spans="1:8" s="33" customFormat="1" ht="25.5" x14ac:dyDescent="0.2">
      <c r="A3303" s="52" t="s">
        <v>6641</v>
      </c>
      <c r="B3303" s="52"/>
      <c r="C3303" s="53" t="s">
        <v>6642</v>
      </c>
      <c r="D3303" s="54" t="s">
        <v>21</v>
      </c>
      <c r="E3303" s="55">
        <v>1074.53</v>
      </c>
      <c r="F3303" s="55">
        <v>20.74</v>
      </c>
      <c r="G3303" s="55">
        <v>1095.27</v>
      </c>
      <c r="H3303" s="33">
        <v>9</v>
      </c>
    </row>
    <row r="3304" spans="1:8" s="33" customFormat="1" x14ac:dyDescent="0.2">
      <c r="A3304" s="52" t="s">
        <v>6643</v>
      </c>
      <c r="B3304" s="52"/>
      <c r="C3304" s="53" t="s">
        <v>6644</v>
      </c>
      <c r="D3304" s="54" t="s">
        <v>21</v>
      </c>
      <c r="E3304" s="55">
        <v>520.30999999999995</v>
      </c>
      <c r="F3304" s="55">
        <v>16.59</v>
      </c>
      <c r="G3304" s="55">
        <v>536.9</v>
      </c>
      <c r="H3304" s="33">
        <v>9</v>
      </c>
    </row>
    <row r="3305" spans="1:8" s="33" customFormat="1" x14ac:dyDescent="0.2">
      <c r="A3305" s="52" t="s">
        <v>6645</v>
      </c>
      <c r="B3305" s="52"/>
      <c r="C3305" s="53" t="s">
        <v>6646</v>
      </c>
      <c r="D3305" s="54" t="s">
        <v>21</v>
      </c>
      <c r="E3305" s="55">
        <v>693.08</v>
      </c>
      <c r="F3305" s="55">
        <v>20.74</v>
      </c>
      <c r="G3305" s="55">
        <v>713.82</v>
      </c>
      <c r="H3305" s="33">
        <v>9</v>
      </c>
    </row>
    <row r="3306" spans="1:8" s="33" customFormat="1" x14ac:dyDescent="0.2">
      <c r="A3306" s="52" t="s">
        <v>6647</v>
      </c>
      <c r="B3306" s="52"/>
      <c r="C3306" s="53" t="s">
        <v>6648</v>
      </c>
      <c r="D3306" s="54" t="s">
        <v>21</v>
      </c>
      <c r="E3306" s="55">
        <v>1078.43</v>
      </c>
      <c r="F3306" s="55">
        <v>20.74</v>
      </c>
      <c r="G3306" s="55">
        <v>1099.17</v>
      </c>
      <c r="H3306" s="33">
        <v>9</v>
      </c>
    </row>
    <row r="3307" spans="1:8" s="33" customFormat="1" x14ac:dyDescent="0.2">
      <c r="A3307" s="52" t="s">
        <v>6649</v>
      </c>
      <c r="B3307" s="52"/>
      <c r="C3307" s="53" t="s">
        <v>6650</v>
      </c>
      <c r="D3307" s="54" t="s">
        <v>21</v>
      </c>
      <c r="E3307" s="55">
        <v>1258.3</v>
      </c>
      <c r="F3307" s="55">
        <v>20.74</v>
      </c>
      <c r="G3307" s="55">
        <v>1279.04</v>
      </c>
      <c r="H3307" s="33">
        <v>9</v>
      </c>
    </row>
    <row r="3308" spans="1:8" s="33" customFormat="1" x14ac:dyDescent="0.2">
      <c r="A3308" s="52" t="s">
        <v>6651</v>
      </c>
      <c r="B3308" s="52"/>
      <c r="C3308" s="53" t="s">
        <v>6652</v>
      </c>
      <c r="D3308" s="54" t="s">
        <v>21</v>
      </c>
      <c r="E3308" s="55">
        <v>2569.02</v>
      </c>
      <c r="F3308" s="55">
        <v>20.74</v>
      </c>
      <c r="G3308" s="55">
        <v>2589.7600000000002</v>
      </c>
      <c r="H3308" s="33">
        <v>9</v>
      </c>
    </row>
    <row r="3309" spans="1:8" s="33" customFormat="1" ht="38.25" x14ac:dyDescent="0.2">
      <c r="A3309" s="52" t="s">
        <v>6653</v>
      </c>
      <c r="B3309" s="52"/>
      <c r="C3309" s="53" t="s">
        <v>6654</v>
      </c>
      <c r="D3309" s="54" t="s">
        <v>21</v>
      </c>
      <c r="E3309" s="55">
        <v>302.52999999999997</v>
      </c>
      <c r="F3309" s="55">
        <v>16.59</v>
      </c>
      <c r="G3309" s="55">
        <v>319.12</v>
      </c>
      <c r="H3309" s="33">
        <v>9</v>
      </c>
    </row>
    <row r="3310" spans="1:8" s="33" customFormat="1" ht="38.25" x14ac:dyDescent="0.2">
      <c r="A3310" s="52" t="s">
        <v>6655</v>
      </c>
      <c r="B3310" s="52"/>
      <c r="C3310" s="53" t="s">
        <v>6656</v>
      </c>
      <c r="D3310" s="54" t="s">
        <v>21</v>
      </c>
      <c r="E3310" s="55">
        <v>288.79000000000002</v>
      </c>
      <c r="F3310" s="55">
        <v>16.59</v>
      </c>
      <c r="G3310" s="55">
        <v>305.38</v>
      </c>
      <c r="H3310" s="33">
        <v>9</v>
      </c>
    </row>
    <row r="3311" spans="1:8" s="33" customFormat="1" ht="38.25" x14ac:dyDescent="0.2">
      <c r="A3311" s="52" t="s">
        <v>6657</v>
      </c>
      <c r="B3311" s="52"/>
      <c r="C3311" s="53" t="s">
        <v>6658</v>
      </c>
      <c r="D3311" s="54" t="s">
        <v>21</v>
      </c>
      <c r="E3311" s="55">
        <v>524.72</v>
      </c>
      <c r="F3311" s="55">
        <v>20.74</v>
      </c>
      <c r="G3311" s="55">
        <v>545.46</v>
      </c>
      <c r="H3311" s="33">
        <v>9</v>
      </c>
    </row>
    <row r="3312" spans="1:8" s="33" customFormat="1" ht="38.25" x14ac:dyDescent="0.2">
      <c r="A3312" s="52" t="s">
        <v>6659</v>
      </c>
      <c r="B3312" s="52"/>
      <c r="C3312" s="53" t="s">
        <v>6660</v>
      </c>
      <c r="D3312" s="54" t="s">
        <v>21</v>
      </c>
      <c r="E3312" s="55">
        <v>469.85</v>
      </c>
      <c r="F3312" s="55">
        <v>20.74</v>
      </c>
      <c r="G3312" s="55">
        <v>490.59</v>
      </c>
      <c r="H3312" s="33">
        <v>9</v>
      </c>
    </row>
    <row r="3313" spans="1:8" s="33" customFormat="1" ht="38.25" x14ac:dyDescent="0.2">
      <c r="A3313" s="52" t="s">
        <v>6661</v>
      </c>
      <c r="B3313" s="52"/>
      <c r="C3313" s="53" t="s">
        <v>6662</v>
      </c>
      <c r="D3313" s="54" t="s">
        <v>21</v>
      </c>
      <c r="E3313" s="55">
        <v>580.30999999999995</v>
      </c>
      <c r="F3313" s="55">
        <v>20.74</v>
      </c>
      <c r="G3313" s="55">
        <v>601.04999999999995</v>
      </c>
      <c r="H3313" s="33">
        <v>9</v>
      </c>
    </row>
    <row r="3314" spans="1:8" s="33" customFormat="1" x14ac:dyDescent="0.2">
      <c r="A3314" s="52" t="s">
        <v>6663</v>
      </c>
      <c r="B3314" s="52"/>
      <c r="C3314" s="53" t="s">
        <v>6664</v>
      </c>
      <c r="D3314" s="54" t="s">
        <v>21</v>
      </c>
      <c r="E3314" s="55">
        <v>291.95999999999998</v>
      </c>
      <c r="F3314" s="55">
        <v>20.74</v>
      </c>
      <c r="G3314" s="55">
        <v>312.7</v>
      </c>
      <c r="H3314" s="33">
        <v>9</v>
      </c>
    </row>
    <row r="3315" spans="1:8" s="33" customFormat="1" x14ac:dyDescent="0.2">
      <c r="A3315" s="52" t="s">
        <v>6665</v>
      </c>
      <c r="B3315" s="52"/>
      <c r="C3315" s="53" t="s">
        <v>6666</v>
      </c>
      <c r="D3315" s="54" t="s">
        <v>21</v>
      </c>
      <c r="E3315" s="55">
        <v>660.17</v>
      </c>
      <c r="F3315" s="55">
        <v>20.74</v>
      </c>
      <c r="G3315" s="55">
        <v>680.91</v>
      </c>
      <c r="H3315" s="33">
        <v>9</v>
      </c>
    </row>
    <row r="3316" spans="1:8" s="33" customFormat="1" x14ac:dyDescent="0.2">
      <c r="A3316" s="52" t="s">
        <v>6667</v>
      </c>
      <c r="B3316" s="52"/>
      <c r="C3316" s="53" t="s">
        <v>6668</v>
      </c>
      <c r="D3316" s="54" t="s">
        <v>21</v>
      </c>
      <c r="E3316" s="55">
        <v>573.13</v>
      </c>
      <c r="F3316" s="55">
        <v>20.74</v>
      </c>
      <c r="G3316" s="55">
        <v>593.87</v>
      </c>
      <c r="H3316" s="33">
        <v>9</v>
      </c>
    </row>
    <row r="3317" spans="1:8" s="33" customFormat="1" x14ac:dyDescent="0.2">
      <c r="A3317" s="52" t="s">
        <v>6669</v>
      </c>
      <c r="B3317" s="52"/>
      <c r="C3317" s="53" t="s">
        <v>6670</v>
      </c>
      <c r="D3317" s="54" t="s">
        <v>21</v>
      </c>
      <c r="E3317" s="55">
        <v>868.88</v>
      </c>
      <c r="F3317" s="55">
        <v>20.74</v>
      </c>
      <c r="G3317" s="55">
        <v>889.62</v>
      </c>
      <c r="H3317" s="33">
        <v>9</v>
      </c>
    </row>
    <row r="3318" spans="1:8" s="33" customFormat="1" x14ac:dyDescent="0.2">
      <c r="A3318" s="52" t="s">
        <v>6671</v>
      </c>
      <c r="B3318" s="52"/>
      <c r="C3318" s="53" t="s">
        <v>6672</v>
      </c>
      <c r="D3318" s="54" t="s">
        <v>21</v>
      </c>
      <c r="E3318" s="55">
        <v>1613.92</v>
      </c>
      <c r="F3318" s="55">
        <v>20.74</v>
      </c>
      <c r="G3318" s="55">
        <v>1634.66</v>
      </c>
      <c r="H3318" s="33">
        <v>9</v>
      </c>
    </row>
    <row r="3319" spans="1:8" s="33" customFormat="1" x14ac:dyDescent="0.2">
      <c r="A3319" s="52" t="s">
        <v>6673</v>
      </c>
      <c r="B3319" s="52"/>
      <c r="C3319" s="53" t="s">
        <v>6674</v>
      </c>
      <c r="D3319" s="54" t="s">
        <v>21</v>
      </c>
      <c r="E3319" s="55">
        <v>3263.87</v>
      </c>
      <c r="F3319" s="55">
        <v>20.74</v>
      </c>
      <c r="G3319" s="55">
        <v>3284.61</v>
      </c>
      <c r="H3319" s="33">
        <v>9</v>
      </c>
    </row>
    <row r="3320" spans="1:8" s="33" customFormat="1" x14ac:dyDescent="0.2">
      <c r="A3320" s="52" t="s">
        <v>6675</v>
      </c>
      <c r="B3320" s="52"/>
      <c r="C3320" s="53" t="s">
        <v>6676</v>
      </c>
      <c r="D3320" s="54"/>
      <c r="E3320" s="55"/>
      <c r="F3320" s="55"/>
      <c r="G3320" s="55"/>
      <c r="H3320" s="33">
        <v>5</v>
      </c>
    </row>
    <row r="3321" spans="1:8" s="33" customFormat="1" ht="25.5" x14ac:dyDescent="0.2">
      <c r="A3321" s="52" t="s">
        <v>6677</v>
      </c>
      <c r="B3321" s="52"/>
      <c r="C3321" s="53" t="s">
        <v>6678</v>
      </c>
      <c r="D3321" s="54" t="s">
        <v>131</v>
      </c>
      <c r="E3321" s="55">
        <v>9.6300000000000008</v>
      </c>
      <c r="F3321" s="55">
        <v>6.84</v>
      </c>
      <c r="G3321" s="55">
        <v>16.47</v>
      </c>
      <c r="H3321" s="33">
        <v>9</v>
      </c>
    </row>
    <row r="3322" spans="1:8" s="33" customFormat="1" ht="25.5" x14ac:dyDescent="0.2">
      <c r="A3322" s="52" t="s">
        <v>6679</v>
      </c>
      <c r="B3322" s="52"/>
      <c r="C3322" s="53" t="s">
        <v>6680</v>
      </c>
      <c r="D3322" s="54" t="s">
        <v>131</v>
      </c>
      <c r="E3322" s="55">
        <v>12.85</v>
      </c>
      <c r="F3322" s="55">
        <v>6.84</v>
      </c>
      <c r="G3322" s="55">
        <v>19.690000000000001</v>
      </c>
      <c r="H3322" s="33">
        <v>9</v>
      </c>
    </row>
    <row r="3323" spans="1:8" s="33" customFormat="1" ht="25.5" x14ac:dyDescent="0.2">
      <c r="A3323" s="52" t="s">
        <v>6681</v>
      </c>
      <c r="B3323" s="52"/>
      <c r="C3323" s="53" t="s">
        <v>6682</v>
      </c>
      <c r="D3323" s="54" t="s">
        <v>131</v>
      </c>
      <c r="E3323" s="55">
        <v>15.89</v>
      </c>
      <c r="F3323" s="55">
        <v>6.84</v>
      </c>
      <c r="G3323" s="55">
        <v>22.73</v>
      </c>
      <c r="H3323" s="33">
        <v>9</v>
      </c>
    </row>
    <row r="3324" spans="1:8" s="33" customFormat="1" ht="25.5" x14ac:dyDescent="0.2">
      <c r="A3324" s="52" t="s">
        <v>6683</v>
      </c>
      <c r="B3324" s="52"/>
      <c r="C3324" s="53" t="s">
        <v>6684</v>
      </c>
      <c r="D3324" s="54" t="s">
        <v>131</v>
      </c>
      <c r="E3324" s="55">
        <v>20.47</v>
      </c>
      <c r="F3324" s="55">
        <v>10.37</v>
      </c>
      <c r="G3324" s="55">
        <v>30.84</v>
      </c>
      <c r="H3324" s="33">
        <v>9</v>
      </c>
    </row>
    <row r="3325" spans="1:8" s="33" customFormat="1" ht="25.5" x14ac:dyDescent="0.2">
      <c r="A3325" s="52" t="s">
        <v>6685</v>
      </c>
      <c r="B3325" s="52"/>
      <c r="C3325" s="53" t="s">
        <v>6686</v>
      </c>
      <c r="D3325" s="54" t="s">
        <v>131</v>
      </c>
      <c r="E3325" s="55">
        <v>27.92</v>
      </c>
      <c r="F3325" s="55">
        <v>10.37</v>
      </c>
      <c r="G3325" s="55">
        <v>38.29</v>
      </c>
      <c r="H3325" s="33">
        <v>9</v>
      </c>
    </row>
    <row r="3326" spans="1:8" s="33" customFormat="1" ht="25.5" x14ac:dyDescent="0.2">
      <c r="A3326" s="52" t="s">
        <v>6687</v>
      </c>
      <c r="B3326" s="52"/>
      <c r="C3326" s="53" t="s">
        <v>6688</v>
      </c>
      <c r="D3326" s="54" t="s">
        <v>131</v>
      </c>
      <c r="E3326" s="55">
        <v>34.28</v>
      </c>
      <c r="F3326" s="55">
        <v>10.37</v>
      </c>
      <c r="G3326" s="55">
        <v>44.65</v>
      </c>
      <c r="H3326" s="33">
        <v>9</v>
      </c>
    </row>
    <row r="3327" spans="1:8" s="33" customFormat="1" ht="25.5" x14ac:dyDescent="0.2">
      <c r="A3327" s="52" t="s">
        <v>6689</v>
      </c>
      <c r="B3327" s="52"/>
      <c r="C3327" s="53" t="s">
        <v>6690</v>
      </c>
      <c r="D3327" s="54" t="s">
        <v>131</v>
      </c>
      <c r="E3327" s="55">
        <v>42.4</v>
      </c>
      <c r="F3327" s="55">
        <v>10.37</v>
      </c>
      <c r="G3327" s="55">
        <v>52.77</v>
      </c>
      <c r="H3327" s="33">
        <v>9</v>
      </c>
    </row>
    <row r="3328" spans="1:8" s="33" customFormat="1" x14ac:dyDescent="0.2">
      <c r="A3328" s="52" t="s">
        <v>6691</v>
      </c>
      <c r="B3328" s="52"/>
      <c r="C3328" s="53" t="s">
        <v>6692</v>
      </c>
      <c r="D3328" s="54"/>
      <c r="E3328" s="55"/>
      <c r="F3328" s="55"/>
      <c r="G3328" s="55"/>
      <c r="H3328" s="33">
        <v>5</v>
      </c>
    </row>
    <row r="3329" spans="1:8" s="33" customFormat="1" ht="25.5" x14ac:dyDescent="0.2">
      <c r="A3329" s="52" t="s">
        <v>6693</v>
      </c>
      <c r="B3329" s="52"/>
      <c r="C3329" s="53" t="s">
        <v>6694</v>
      </c>
      <c r="D3329" s="54" t="s">
        <v>131</v>
      </c>
      <c r="E3329" s="55">
        <v>48.46</v>
      </c>
      <c r="F3329" s="55">
        <v>14.93</v>
      </c>
      <c r="G3329" s="55">
        <v>63.39</v>
      </c>
      <c r="H3329" s="33">
        <v>9</v>
      </c>
    </row>
    <row r="3330" spans="1:8" s="33" customFormat="1" ht="25.5" x14ac:dyDescent="0.2">
      <c r="A3330" s="52" t="s">
        <v>6695</v>
      </c>
      <c r="B3330" s="52"/>
      <c r="C3330" s="53" t="s">
        <v>6696</v>
      </c>
      <c r="D3330" s="54" t="s">
        <v>131</v>
      </c>
      <c r="E3330" s="55">
        <v>70.89</v>
      </c>
      <c r="F3330" s="55">
        <v>14.93</v>
      </c>
      <c r="G3330" s="55">
        <v>85.82</v>
      </c>
      <c r="H3330" s="33">
        <v>9</v>
      </c>
    </row>
    <row r="3331" spans="1:8" s="33" customFormat="1" ht="25.5" x14ac:dyDescent="0.2">
      <c r="A3331" s="52" t="s">
        <v>6697</v>
      </c>
      <c r="B3331" s="52"/>
      <c r="C3331" s="53" t="s">
        <v>6698</v>
      </c>
      <c r="D3331" s="54" t="s">
        <v>131</v>
      </c>
      <c r="E3331" s="55">
        <v>82.95</v>
      </c>
      <c r="F3331" s="55">
        <v>14.93</v>
      </c>
      <c r="G3331" s="55">
        <v>97.88</v>
      </c>
      <c r="H3331" s="33">
        <v>9</v>
      </c>
    </row>
    <row r="3332" spans="1:8" s="33" customFormat="1" ht="25.5" x14ac:dyDescent="0.2">
      <c r="A3332" s="52" t="s">
        <v>6699</v>
      </c>
      <c r="B3332" s="52"/>
      <c r="C3332" s="53" t="s">
        <v>6700</v>
      </c>
      <c r="D3332" s="54" t="s">
        <v>131</v>
      </c>
      <c r="E3332" s="55">
        <v>109.04</v>
      </c>
      <c r="F3332" s="55">
        <v>14.93</v>
      </c>
      <c r="G3332" s="55">
        <v>123.97</v>
      </c>
      <c r="H3332" s="33">
        <v>9</v>
      </c>
    </row>
    <row r="3333" spans="1:8" s="33" customFormat="1" ht="25.5" x14ac:dyDescent="0.2">
      <c r="A3333" s="52" t="s">
        <v>6701</v>
      </c>
      <c r="B3333" s="52"/>
      <c r="C3333" s="53" t="s">
        <v>6702</v>
      </c>
      <c r="D3333" s="54" t="s">
        <v>131</v>
      </c>
      <c r="E3333" s="55">
        <v>129.52000000000001</v>
      </c>
      <c r="F3333" s="55">
        <v>14.93</v>
      </c>
      <c r="G3333" s="55">
        <v>144.44999999999999</v>
      </c>
      <c r="H3333" s="33">
        <v>9</v>
      </c>
    </row>
    <row r="3334" spans="1:8" s="33" customFormat="1" ht="25.5" x14ac:dyDescent="0.2">
      <c r="A3334" s="52" t="s">
        <v>6703</v>
      </c>
      <c r="B3334" s="52"/>
      <c r="C3334" s="53" t="s">
        <v>6704</v>
      </c>
      <c r="D3334" s="54" t="s">
        <v>131</v>
      </c>
      <c r="E3334" s="55">
        <v>145.31</v>
      </c>
      <c r="F3334" s="55">
        <v>14.93</v>
      </c>
      <c r="G3334" s="55">
        <v>160.24</v>
      </c>
      <c r="H3334" s="33">
        <v>9</v>
      </c>
    </row>
    <row r="3335" spans="1:8" s="33" customFormat="1" ht="25.5" x14ac:dyDescent="0.2">
      <c r="A3335" s="52" t="s">
        <v>6705</v>
      </c>
      <c r="B3335" s="52"/>
      <c r="C3335" s="53" t="s">
        <v>6706</v>
      </c>
      <c r="D3335" s="54" t="s">
        <v>131</v>
      </c>
      <c r="E3335" s="55">
        <v>162.33000000000001</v>
      </c>
      <c r="F3335" s="55">
        <v>14.93</v>
      </c>
      <c r="G3335" s="55">
        <v>177.26</v>
      </c>
      <c r="H3335" s="33">
        <v>9</v>
      </c>
    </row>
    <row r="3336" spans="1:8" s="33" customFormat="1" ht="25.5" x14ac:dyDescent="0.2">
      <c r="A3336" s="52" t="s">
        <v>6707</v>
      </c>
      <c r="B3336" s="52"/>
      <c r="C3336" s="53" t="s">
        <v>6708</v>
      </c>
      <c r="D3336" s="54" t="s">
        <v>131</v>
      </c>
      <c r="E3336" s="55">
        <v>187.07</v>
      </c>
      <c r="F3336" s="55">
        <v>14.93</v>
      </c>
      <c r="G3336" s="55">
        <v>202</v>
      </c>
      <c r="H3336" s="33">
        <v>9</v>
      </c>
    </row>
    <row r="3337" spans="1:8" s="33" customFormat="1" ht="25.5" x14ac:dyDescent="0.2">
      <c r="A3337" s="52" t="s">
        <v>6709</v>
      </c>
      <c r="B3337" s="52"/>
      <c r="C3337" s="53" t="s">
        <v>6710</v>
      </c>
      <c r="D3337" s="54" t="s">
        <v>131</v>
      </c>
      <c r="E3337" s="55">
        <v>211.54</v>
      </c>
      <c r="F3337" s="55">
        <v>14.93</v>
      </c>
      <c r="G3337" s="55">
        <v>226.47</v>
      </c>
      <c r="H3337" s="33">
        <v>9</v>
      </c>
    </row>
    <row r="3338" spans="1:8" s="33" customFormat="1" ht="25.5" x14ac:dyDescent="0.2">
      <c r="A3338" s="52" t="s">
        <v>6711</v>
      </c>
      <c r="B3338" s="52"/>
      <c r="C3338" s="53" t="s">
        <v>6712</v>
      </c>
      <c r="D3338" s="54" t="s">
        <v>131</v>
      </c>
      <c r="E3338" s="55">
        <v>232.64</v>
      </c>
      <c r="F3338" s="55">
        <v>14.93</v>
      </c>
      <c r="G3338" s="55">
        <v>247.57</v>
      </c>
      <c r="H3338" s="33">
        <v>9</v>
      </c>
    </row>
    <row r="3339" spans="1:8" s="33" customFormat="1" ht="25.5" x14ac:dyDescent="0.2">
      <c r="A3339" s="52" t="s">
        <v>6713</v>
      </c>
      <c r="B3339" s="52"/>
      <c r="C3339" s="53" t="s">
        <v>6714</v>
      </c>
      <c r="D3339" s="54" t="s">
        <v>131</v>
      </c>
      <c r="E3339" s="55">
        <v>253.52</v>
      </c>
      <c r="F3339" s="55">
        <v>14.93</v>
      </c>
      <c r="G3339" s="55">
        <v>268.45</v>
      </c>
      <c r="H3339" s="33">
        <v>9</v>
      </c>
    </row>
    <row r="3340" spans="1:8" s="33" customFormat="1" x14ac:dyDescent="0.2">
      <c r="A3340" s="52" t="s">
        <v>6715</v>
      </c>
      <c r="B3340" s="52"/>
      <c r="C3340" s="53" t="s">
        <v>6716</v>
      </c>
      <c r="D3340" s="54"/>
      <c r="E3340" s="55"/>
      <c r="F3340" s="55"/>
      <c r="G3340" s="55"/>
      <c r="H3340" s="33">
        <v>5</v>
      </c>
    </row>
    <row r="3341" spans="1:8" s="33" customFormat="1" ht="38.25" x14ac:dyDescent="0.2">
      <c r="A3341" s="52" t="s">
        <v>6717</v>
      </c>
      <c r="B3341" s="52"/>
      <c r="C3341" s="53" t="s">
        <v>6718</v>
      </c>
      <c r="D3341" s="54" t="s">
        <v>131</v>
      </c>
      <c r="E3341" s="55">
        <v>39.07</v>
      </c>
      <c r="F3341" s="55">
        <v>14.59</v>
      </c>
      <c r="G3341" s="55">
        <v>53.66</v>
      </c>
      <c r="H3341" s="33">
        <v>9</v>
      </c>
    </row>
    <row r="3342" spans="1:8" s="33" customFormat="1" ht="38.25" x14ac:dyDescent="0.2">
      <c r="A3342" s="52" t="s">
        <v>6719</v>
      </c>
      <c r="B3342" s="52"/>
      <c r="C3342" s="53" t="s">
        <v>6720</v>
      </c>
      <c r="D3342" s="54" t="s">
        <v>131</v>
      </c>
      <c r="E3342" s="55">
        <v>47.78</v>
      </c>
      <c r="F3342" s="55">
        <v>14.59</v>
      </c>
      <c r="G3342" s="55">
        <v>62.37</v>
      </c>
      <c r="H3342" s="33">
        <v>9</v>
      </c>
    </row>
    <row r="3343" spans="1:8" s="33" customFormat="1" ht="38.25" x14ac:dyDescent="0.2">
      <c r="A3343" s="52" t="s">
        <v>6721</v>
      </c>
      <c r="B3343" s="52"/>
      <c r="C3343" s="53" t="s">
        <v>6722</v>
      </c>
      <c r="D3343" s="54" t="s">
        <v>131</v>
      </c>
      <c r="E3343" s="55">
        <v>53.56</v>
      </c>
      <c r="F3343" s="55">
        <v>14.59</v>
      </c>
      <c r="G3343" s="55">
        <v>68.150000000000006</v>
      </c>
      <c r="H3343" s="33">
        <v>9</v>
      </c>
    </row>
    <row r="3344" spans="1:8" s="33" customFormat="1" ht="38.25" x14ac:dyDescent="0.2">
      <c r="A3344" s="52" t="s">
        <v>6723</v>
      </c>
      <c r="B3344" s="52"/>
      <c r="C3344" s="53" t="s">
        <v>6724</v>
      </c>
      <c r="D3344" s="54" t="s">
        <v>131</v>
      </c>
      <c r="E3344" s="55">
        <v>115.92</v>
      </c>
      <c r="F3344" s="55">
        <v>21.88</v>
      </c>
      <c r="G3344" s="55">
        <v>137.80000000000001</v>
      </c>
      <c r="H3344" s="33">
        <v>9</v>
      </c>
    </row>
    <row r="3345" spans="1:8" s="33" customFormat="1" ht="25.5" x14ac:dyDescent="0.2">
      <c r="A3345" s="52" t="s">
        <v>6725</v>
      </c>
      <c r="B3345" s="52"/>
      <c r="C3345" s="53" t="s">
        <v>6726</v>
      </c>
      <c r="D3345" s="54" t="s">
        <v>21</v>
      </c>
      <c r="E3345" s="55">
        <v>12.55</v>
      </c>
      <c r="F3345" s="55">
        <v>9.5399999999999991</v>
      </c>
      <c r="G3345" s="55">
        <v>22.09</v>
      </c>
      <c r="H3345" s="33">
        <v>9</v>
      </c>
    </row>
    <row r="3346" spans="1:8" s="33" customFormat="1" ht="25.5" x14ac:dyDescent="0.2">
      <c r="A3346" s="52" t="s">
        <v>6727</v>
      </c>
      <c r="B3346" s="52"/>
      <c r="C3346" s="53" t="s">
        <v>6728</v>
      </c>
      <c r="D3346" s="54" t="s">
        <v>21</v>
      </c>
      <c r="E3346" s="55">
        <v>18.3</v>
      </c>
      <c r="F3346" s="55">
        <v>9.5399999999999991</v>
      </c>
      <c r="G3346" s="55">
        <v>27.84</v>
      </c>
      <c r="H3346" s="33">
        <v>9</v>
      </c>
    </row>
    <row r="3347" spans="1:8" s="33" customFormat="1" ht="25.5" x14ac:dyDescent="0.2">
      <c r="A3347" s="52" t="s">
        <v>6729</v>
      </c>
      <c r="B3347" s="52"/>
      <c r="C3347" s="53" t="s">
        <v>6730</v>
      </c>
      <c r="D3347" s="54" t="s">
        <v>21</v>
      </c>
      <c r="E3347" s="55">
        <v>19.27</v>
      </c>
      <c r="F3347" s="55">
        <v>14.51</v>
      </c>
      <c r="G3347" s="55">
        <v>33.78</v>
      </c>
      <c r="H3347" s="33">
        <v>9</v>
      </c>
    </row>
    <row r="3348" spans="1:8" s="33" customFormat="1" ht="25.5" x14ac:dyDescent="0.2">
      <c r="A3348" s="52" t="s">
        <v>6731</v>
      </c>
      <c r="B3348" s="52"/>
      <c r="C3348" s="53" t="s">
        <v>6732</v>
      </c>
      <c r="D3348" s="54" t="s">
        <v>21</v>
      </c>
      <c r="E3348" s="55">
        <v>20.010000000000002</v>
      </c>
      <c r="F3348" s="55">
        <v>16.59</v>
      </c>
      <c r="G3348" s="55">
        <v>36.6</v>
      </c>
      <c r="H3348" s="33">
        <v>9</v>
      </c>
    </row>
    <row r="3349" spans="1:8" s="33" customFormat="1" ht="25.5" x14ac:dyDescent="0.2">
      <c r="A3349" s="52" t="s">
        <v>6733</v>
      </c>
      <c r="B3349" s="52"/>
      <c r="C3349" s="53" t="s">
        <v>6734</v>
      </c>
      <c r="D3349" s="54" t="s">
        <v>21</v>
      </c>
      <c r="E3349" s="55">
        <v>11.98</v>
      </c>
      <c r="F3349" s="55">
        <v>9.5399999999999991</v>
      </c>
      <c r="G3349" s="55">
        <v>21.52</v>
      </c>
      <c r="H3349" s="33">
        <v>9</v>
      </c>
    </row>
    <row r="3350" spans="1:8" s="33" customFormat="1" ht="25.5" x14ac:dyDescent="0.2">
      <c r="A3350" s="52" t="s">
        <v>6735</v>
      </c>
      <c r="B3350" s="52"/>
      <c r="C3350" s="53" t="s">
        <v>6736</v>
      </c>
      <c r="D3350" s="54" t="s">
        <v>21</v>
      </c>
      <c r="E3350" s="55">
        <v>16.850000000000001</v>
      </c>
      <c r="F3350" s="55">
        <v>9.5399999999999991</v>
      </c>
      <c r="G3350" s="55">
        <v>26.39</v>
      </c>
      <c r="H3350" s="33">
        <v>9</v>
      </c>
    </row>
    <row r="3351" spans="1:8" s="33" customFormat="1" ht="25.5" x14ac:dyDescent="0.2">
      <c r="A3351" s="52" t="s">
        <v>6737</v>
      </c>
      <c r="B3351" s="52"/>
      <c r="C3351" s="53" t="s">
        <v>6738</v>
      </c>
      <c r="D3351" s="54" t="s">
        <v>21</v>
      </c>
      <c r="E3351" s="55">
        <v>21.62</v>
      </c>
      <c r="F3351" s="55">
        <v>14.51</v>
      </c>
      <c r="G3351" s="55">
        <v>36.130000000000003</v>
      </c>
      <c r="H3351" s="33">
        <v>9</v>
      </c>
    </row>
    <row r="3352" spans="1:8" s="33" customFormat="1" ht="25.5" x14ac:dyDescent="0.2">
      <c r="A3352" s="52" t="s">
        <v>6739</v>
      </c>
      <c r="B3352" s="52"/>
      <c r="C3352" s="53" t="s">
        <v>6740</v>
      </c>
      <c r="D3352" s="54" t="s">
        <v>21</v>
      </c>
      <c r="E3352" s="55">
        <v>49.05</v>
      </c>
      <c r="F3352" s="55">
        <v>16.59</v>
      </c>
      <c r="G3352" s="55">
        <v>65.64</v>
      </c>
      <c r="H3352" s="33">
        <v>9</v>
      </c>
    </row>
    <row r="3353" spans="1:8" s="33" customFormat="1" ht="25.5" x14ac:dyDescent="0.2">
      <c r="A3353" s="52" t="s">
        <v>6741</v>
      </c>
      <c r="B3353" s="52"/>
      <c r="C3353" s="53" t="s">
        <v>6742</v>
      </c>
      <c r="D3353" s="54" t="s">
        <v>21</v>
      </c>
      <c r="E3353" s="55">
        <v>15.65</v>
      </c>
      <c r="F3353" s="55">
        <v>9.5399999999999991</v>
      </c>
      <c r="G3353" s="55">
        <v>25.19</v>
      </c>
      <c r="H3353" s="33">
        <v>9</v>
      </c>
    </row>
    <row r="3354" spans="1:8" s="33" customFormat="1" ht="25.5" x14ac:dyDescent="0.2">
      <c r="A3354" s="52" t="s">
        <v>6743</v>
      </c>
      <c r="B3354" s="52"/>
      <c r="C3354" s="53" t="s">
        <v>6744</v>
      </c>
      <c r="D3354" s="54" t="s">
        <v>21</v>
      </c>
      <c r="E3354" s="55">
        <v>19.41</v>
      </c>
      <c r="F3354" s="55">
        <v>9.5399999999999991</v>
      </c>
      <c r="G3354" s="55">
        <v>28.95</v>
      </c>
      <c r="H3354" s="33">
        <v>9</v>
      </c>
    </row>
    <row r="3355" spans="1:8" s="33" customFormat="1" ht="25.5" x14ac:dyDescent="0.2">
      <c r="A3355" s="52" t="s">
        <v>6745</v>
      </c>
      <c r="B3355" s="52"/>
      <c r="C3355" s="53" t="s">
        <v>6746</v>
      </c>
      <c r="D3355" s="54" t="s">
        <v>21</v>
      </c>
      <c r="E3355" s="55">
        <v>23.23</v>
      </c>
      <c r="F3355" s="55">
        <v>14.51</v>
      </c>
      <c r="G3355" s="55">
        <v>37.74</v>
      </c>
      <c r="H3355" s="33">
        <v>9</v>
      </c>
    </row>
    <row r="3356" spans="1:8" s="33" customFormat="1" ht="25.5" x14ac:dyDescent="0.2">
      <c r="A3356" s="52" t="s">
        <v>6747</v>
      </c>
      <c r="B3356" s="52"/>
      <c r="C3356" s="53" t="s">
        <v>6748</v>
      </c>
      <c r="D3356" s="54" t="s">
        <v>21</v>
      </c>
      <c r="E3356" s="55">
        <v>32.369999999999997</v>
      </c>
      <c r="F3356" s="55">
        <v>16.59</v>
      </c>
      <c r="G3356" s="55">
        <v>48.96</v>
      </c>
      <c r="H3356" s="33">
        <v>9</v>
      </c>
    </row>
    <row r="3357" spans="1:8" s="33" customFormat="1" ht="25.5" x14ac:dyDescent="0.2">
      <c r="A3357" s="52" t="s">
        <v>6749</v>
      </c>
      <c r="B3357" s="52"/>
      <c r="C3357" s="53" t="s">
        <v>6750</v>
      </c>
      <c r="D3357" s="54" t="s">
        <v>21</v>
      </c>
      <c r="E3357" s="55">
        <v>10.99</v>
      </c>
      <c r="F3357" s="55">
        <v>9.5399999999999991</v>
      </c>
      <c r="G3357" s="55">
        <v>20.53</v>
      </c>
      <c r="H3357" s="33">
        <v>9</v>
      </c>
    </row>
    <row r="3358" spans="1:8" s="33" customFormat="1" ht="25.5" x14ac:dyDescent="0.2">
      <c r="A3358" s="52" t="s">
        <v>6751</v>
      </c>
      <c r="B3358" s="52"/>
      <c r="C3358" s="53" t="s">
        <v>6752</v>
      </c>
      <c r="D3358" s="54" t="s">
        <v>21</v>
      </c>
      <c r="E3358" s="55">
        <v>18.2</v>
      </c>
      <c r="F3358" s="55">
        <v>14.51</v>
      </c>
      <c r="G3358" s="55">
        <v>32.71</v>
      </c>
      <c r="H3358" s="33">
        <v>9</v>
      </c>
    </row>
    <row r="3359" spans="1:8" s="33" customFormat="1" ht="25.5" x14ac:dyDescent="0.2">
      <c r="A3359" s="52" t="s">
        <v>6753</v>
      </c>
      <c r="B3359" s="52"/>
      <c r="C3359" s="53" t="s">
        <v>6754</v>
      </c>
      <c r="D3359" s="54" t="s">
        <v>21</v>
      </c>
      <c r="E3359" s="55">
        <v>26.06</v>
      </c>
      <c r="F3359" s="55">
        <v>16.59</v>
      </c>
      <c r="G3359" s="55">
        <v>42.65</v>
      </c>
      <c r="H3359" s="33">
        <v>9</v>
      </c>
    </row>
    <row r="3360" spans="1:8" s="33" customFormat="1" ht="25.5" x14ac:dyDescent="0.2">
      <c r="A3360" s="52" t="s">
        <v>6755</v>
      </c>
      <c r="B3360" s="52"/>
      <c r="C3360" s="53" t="s">
        <v>6756</v>
      </c>
      <c r="D3360" s="54" t="s">
        <v>21</v>
      </c>
      <c r="E3360" s="55">
        <v>38.64</v>
      </c>
      <c r="F3360" s="55">
        <v>9.5399999999999991</v>
      </c>
      <c r="G3360" s="55">
        <v>48.18</v>
      </c>
      <c r="H3360" s="33">
        <v>9</v>
      </c>
    </row>
    <row r="3361" spans="1:8" s="33" customFormat="1" ht="25.5" x14ac:dyDescent="0.2">
      <c r="A3361" s="52" t="s">
        <v>6757</v>
      </c>
      <c r="B3361" s="52"/>
      <c r="C3361" s="53" t="s">
        <v>6758</v>
      </c>
      <c r="D3361" s="54" t="s">
        <v>21</v>
      </c>
      <c r="E3361" s="55">
        <v>49.46</v>
      </c>
      <c r="F3361" s="55">
        <v>14.51</v>
      </c>
      <c r="G3361" s="55">
        <v>63.97</v>
      </c>
      <c r="H3361" s="33">
        <v>9</v>
      </c>
    </row>
    <row r="3362" spans="1:8" s="33" customFormat="1" ht="25.5" x14ac:dyDescent="0.2">
      <c r="A3362" s="52" t="s">
        <v>6759</v>
      </c>
      <c r="B3362" s="52"/>
      <c r="C3362" s="53" t="s">
        <v>6760</v>
      </c>
      <c r="D3362" s="54" t="s">
        <v>21</v>
      </c>
      <c r="E3362" s="55">
        <v>86.14</v>
      </c>
      <c r="F3362" s="55">
        <v>16.59</v>
      </c>
      <c r="G3362" s="55">
        <v>102.73</v>
      </c>
      <c r="H3362" s="33">
        <v>9</v>
      </c>
    </row>
    <row r="3363" spans="1:8" s="33" customFormat="1" ht="25.5" x14ac:dyDescent="0.2">
      <c r="A3363" s="52" t="s">
        <v>6761</v>
      </c>
      <c r="B3363" s="52"/>
      <c r="C3363" s="53" t="s">
        <v>6762</v>
      </c>
      <c r="D3363" s="54" t="s">
        <v>21</v>
      </c>
      <c r="E3363" s="55">
        <v>59.17</v>
      </c>
      <c r="F3363" s="55">
        <v>16.59</v>
      </c>
      <c r="G3363" s="55">
        <v>75.760000000000005</v>
      </c>
      <c r="H3363" s="33">
        <v>9</v>
      </c>
    </row>
    <row r="3364" spans="1:8" s="33" customFormat="1" ht="25.5" x14ac:dyDescent="0.2">
      <c r="A3364" s="52" t="s">
        <v>6763</v>
      </c>
      <c r="B3364" s="52"/>
      <c r="C3364" s="53" t="s">
        <v>6764</v>
      </c>
      <c r="D3364" s="54" t="s">
        <v>21</v>
      </c>
      <c r="E3364" s="55">
        <v>214.54</v>
      </c>
      <c r="F3364" s="55">
        <v>14.51</v>
      </c>
      <c r="G3364" s="55">
        <v>229.05</v>
      </c>
      <c r="H3364" s="33">
        <v>9</v>
      </c>
    </row>
    <row r="3365" spans="1:8" s="33" customFormat="1" ht="25.5" x14ac:dyDescent="0.2">
      <c r="A3365" s="52" t="s">
        <v>6765</v>
      </c>
      <c r="B3365" s="52"/>
      <c r="C3365" s="53" t="s">
        <v>6766</v>
      </c>
      <c r="D3365" s="54" t="s">
        <v>21</v>
      </c>
      <c r="E3365" s="55">
        <v>30.61</v>
      </c>
      <c r="F3365" s="55">
        <v>9.5399999999999991</v>
      </c>
      <c r="G3365" s="55">
        <v>40.15</v>
      </c>
      <c r="H3365" s="33">
        <v>9</v>
      </c>
    </row>
    <row r="3366" spans="1:8" s="33" customFormat="1" ht="25.5" x14ac:dyDescent="0.2">
      <c r="A3366" s="52" t="s">
        <v>6767</v>
      </c>
      <c r="B3366" s="52"/>
      <c r="C3366" s="53" t="s">
        <v>6768</v>
      </c>
      <c r="D3366" s="54" t="s">
        <v>21</v>
      </c>
      <c r="E3366" s="55">
        <v>31.98</v>
      </c>
      <c r="F3366" s="55">
        <v>14.51</v>
      </c>
      <c r="G3366" s="55">
        <v>46.49</v>
      </c>
      <c r="H3366" s="33">
        <v>9</v>
      </c>
    </row>
    <row r="3367" spans="1:8" s="33" customFormat="1" ht="25.5" x14ac:dyDescent="0.2">
      <c r="A3367" s="52" t="s">
        <v>6769</v>
      </c>
      <c r="B3367" s="52"/>
      <c r="C3367" s="53" t="s">
        <v>6770</v>
      </c>
      <c r="D3367" s="54" t="s">
        <v>21</v>
      </c>
      <c r="E3367" s="55">
        <v>69.459999999999994</v>
      </c>
      <c r="F3367" s="55">
        <v>16.59</v>
      </c>
      <c r="G3367" s="55">
        <v>86.05</v>
      </c>
      <c r="H3367" s="33">
        <v>9</v>
      </c>
    </row>
    <row r="3368" spans="1:8" s="33" customFormat="1" ht="25.5" x14ac:dyDescent="0.2">
      <c r="A3368" s="52" t="s">
        <v>6771</v>
      </c>
      <c r="B3368" s="52"/>
      <c r="C3368" s="53" t="s">
        <v>6772</v>
      </c>
      <c r="D3368" s="54" t="s">
        <v>21</v>
      </c>
      <c r="E3368" s="55">
        <v>32.799999999999997</v>
      </c>
      <c r="F3368" s="55">
        <v>14.51</v>
      </c>
      <c r="G3368" s="55">
        <v>47.31</v>
      </c>
      <c r="H3368" s="33">
        <v>9</v>
      </c>
    </row>
    <row r="3369" spans="1:8" s="33" customFormat="1" ht="25.5" x14ac:dyDescent="0.2">
      <c r="A3369" s="52" t="s">
        <v>6773</v>
      </c>
      <c r="B3369" s="52"/>
      <c r="C3369" s="53" t="s">
        <v>6774</v>
      </c>
      <c r="D3369" s="54" t="s">
        <v>21</v>
      </c>
      <c r="E3369" s="55">
        <v>53.18</v>
      </c>
      <c r="F3369" s="55">
        <v>16.59</v>
      </c>
      <c r="G3369" s="55">
        <v>69.77</v>
      </c>
      <c r="H3369" s="33">
        <v>9</v>
      </c>
    </row>
    <row r="3370" spans="1:8" s="33" customFormat="1" ht="25.5" x14ac:dyDescent="0.2">
      <c r="A3370" s="52" t="s">
        <v>6775</v>
      </c>
      <c r="B3370" s="52"/>
      <c r="C3370" s="53" t="s">
        <v>6776</v>
      </c>
      <c r="D3370" s="54" t="s">
        <v>21</v>
      </c>
      <c r="E3370" s="55">
        <v>59.34</v>
      </c>
      <c r="F3370" s="55">
        <v>16.59</v>
      </c>
      <c r="G3370" s="55">
        <v>75.930000000000007</v>
      </c>
      <c r="H3370" s="33">
        <v>9</v>
      </c>
    </row>
    <row r="3371" spans="1:8" s="33" customFormat="1" ht="25.5" x14ac:dyDescent="0.2">
      <c r="A3371" s="52" t="s">
        <v>6777</v>
      </c>
      <c r="B3371" s="52"/>
      <c r="C3371" s="53" t="s">
        <v>6778</v>
      </c>
      <c r="D3371" s="54" t="s">
        <v>21</v>
      </c>
      <c r="E3371" s="55">
        <v>69.7</v>
      </c>
      <c r="F3371" s="55">
        <v>16.59</v>
      </c>
      <c r="G3371" s="55">
        <v>86.29</v>
      </c>
      <c r="H3371" s="33">
        <v>9</v>
      </c>
    </row>
    <row r="3372" spans="1:8" s="33" customFormat="1" ht="25.5" x14ac:dyDescent="0.2">
      <c r="A3372" s="52" t="s">
        <v>6779</v>
      </c>
      <c r="B3372" s="52"/>
      <c r="C3372" s="53" t="s">
        <v>6780</v>
      </c>
      <c r="D3372" s="54" t="s">
        <v>21</v>
      </c>
      <c r="E3372" s="55">
        <v>118.72</v>
      </c>
      <c r="F3372" s="55">
        <v>14.51</v>
      </c>
      <c r="G3372" s="55">
        <v>133.22999999999999</v>
      </c>
      <c r="H3372" s="33">
        <v>9</v>
      </c>
    </row>
    <row r="3373" spans="1:8" s="33" customFormat="1" ht="25.5" x14ac:dyDescent="0.2">
      <c r="A3373" s="52" t="s">
        <v>6781</v>
      </c>
      <c r="B3373" s="52"/>
      <c r="C3373" s="53" t="s">
        <v>6782</v>
      </c>
      <c r="D3373" s="54" t="s">
        <v>21</v>
      </c>
      <c r="E3373" s="55">
        <v>76.52</v>
      </c>
      <c r="F3373" s="55">
        <v>16.59</v>
      </c>
      <c r="G3373" s="55">
        <v>93.11</v>
      </c>
      <c r="H3373" s="33">
        <v>9</v>
      </c>
    </row>
    <row r="3374" spans="1:8" s="33" customFormat="1" ht="25.5" x14ac:dyDescent="0.2">
      <c r="A3374" s="52" t="s">
        <v>6783</v>
      </c>
      <c r="B3374" s="52"/>
      <c r="C3374" s="53" t="s">
        <v>6784</v>
      </c>
      <c r="D3374" s="54" t="s">
        <v>21</v>
      </c>
      <c r="E3374" s="55">
        <v>67.040000000000006</v>
      </c>
      <c r="F3374" s="55">
        <v>9.5399999999999991</v>
      </c>
      <c r="G3374" s="55">
        <v>76.58</v>
      </c>
      <c r="H3374" s="33">
        <v>9</v>
      </c>
    </row>
    <row r="3375" spans="1:8" s="33" customFormat="1" ht="25.5" x14ac:dyDescent="0.2">
      <c r="A3375" s="52" t="s">
        <v>6785</v>
      </c>
      <c r="B3375" s="52"/>
      <c r="C3375" s="53" t="s">
        <v>6786</v>
      </c>
      <c r="D3375" s="54" t="s">
        <v>21</v>
      </c>
      <c r="E3375" s="55">
        <v>11.04</v>
      </c>
      <c r="F3375" s="55">
        <v>9.5399999999999991</v>
      </c>
      <c r="G3375" s="55">
        <v>20.58</v>
      </c>
      <c r="H3375" s="33">
        <v>9</v>
      </c>
    </row>
    <row r="3376" spans="1:8" s="33" customFormat="1" ht="25.5" x14ac:dyDescent="0.2">
      <c r="A3376" s="52" t="s">
        <v>6787</v>
      </c>
      <c r="B3376" s="52"/>
      <c r="C3376" s="53" t="s">
        <v>6788</v>
      </c>
      <c r="D3376" s="54" t="s">
        <v>21</v>
      </c>
      <c r="E3376" s="55">
        <v>30.94</v>
      </c>
      <c r="F3376" s="55">
        <v>9.5399999999999991</v>
      </c>
      <c r="G3376" s="55">
        <v>40.479999999999997</v>
      </c>
      <c r="H3376" s="33">
        <v>9</v>
      </c>
    </row>
    <row r="3377" spans="1:8" s="33" customFormat="1" ht="25.5" x14ac:dyDescent="0.2">
      <c r="A3377" s="52" t="s">
        <v>6789</v>
      </c>
      <c r="B3377" s="52"/>
      <c r="C3377" s="53" t="s">
        <v>6790</v>
      </c>
      <c r="D3377" s="54" t="s">
        <v>21</v>
      </c>
      <c r="E3377" s="55">
        <v>39.270000000000003</v>
      </c>
      <c r="F3377" s="55">
        <v>14.51</v>
      </c>
      <c r="G3377" s="55">
        <v>53.78</v>
      </c>
      <c r="H3377" s="33">
        <v>9</v>
      </c>
    </row>
    <row r="3378" spans="1:8" s="33" customFormat="1" x14ac:dyDescent="0.2">
      <c r="A3378" s="52" t="s">
        <v>6791</v>
      </c>
      <c r="B3378" s="52"/>
      <c r="C3378" s="53" t="s">
        <v>6792</v>
      </c>
      <c r="D3378" s="54" t="s">
        <v>334</v>
      </c>
      <c r="E3378" s="55">
        <v>89.81</v>
      </c>
      <c r="F3378" s="55">
        <v>4.1500000000000004</v>
      </c>
      <c r="G3378" s="55">
        <v>93.96</v>
      </c>
      <c r="H3378" s="33">
        <v>9</v>
      </c>
    </row>
    <row r="3379" spans="1:8" s="33" customFormat="1" ht="25.5" x14ac:dyDescent="0.2">
      <c r="A3379" s="52" t="s">
        <v>6793</v>
      </c>
      <c r="B3379" s="52"/>
      <c r="C3379" s="53" t="s">
        <v>6794</v>
      </c>
      <c r="D3379" s="54"/>
      <c r="E3379" s="55"/>
      <c r="F3379" s="55"/>
      <c r="G3379" s="55"/>
      <c r="H3379" s="33">
        <v>2</v>
      </c>
    </row>
    <row r="3380" spans="1:8" s="33" customFormat="1" x14ac:dyDescent="0.2">
      <c r="A3380" s="52" t="s">
        <v>6795</v>
      </c>
      <c r="B3380" s="52"/>
      <c r="C3380" s="53" t="s">
        <v>6796</v>
      </c>
      <c r="D3380" s="54"/>
      <c r="E3380" s="55"/>
      <c r="F3380" s="55"/>
      <c r="G3380" s="55"/>
      <c r="H3380" s="33">
        <v>5</v>
      </c>
    </row>
    <row r="3381" spans="1:8" s="33" customFormat="1" x14ac:dyDescent="0.2">
      <c r="A3381" s="52" t="s">
        <v>6797</v>
      </c>
      <c r="B3381" s="52"/>
      <c r="C3381" s="53" t="s">
        <v>6798</v>
      </c>
      <c r="D3381" s="54" t="s">
        <v>21</v>
      </c>
      <c r="E3381" s="55">
        <v>36.840000000000003</v>
      </c>
      <c r="F3381" s="55">
        <v>18.66</v>
      </c>
      <c r="G3381" s="55">
        <v>55.5</v>
      </c>
      <c r="H3381" s="33">
        <v>9</v>
      </c>
    </row>
    <row r="3382" spans="1:8" s="33" customFormat="1" x14ac:dyDescent="0.2">
      <c r="A3382" s="52" t="s">
        <v>6799</v>
      </c>
      <c r="B3382" s="52"/>
      <c r="C3382" s="53" t="s">
        <v>6800</v>
      </c>
      <c r="D3382" s="54" t="s">
        <v>21</v>
      </c>
      <c r="E3382" s="55">
        <v>49.98</v>
      </c>
      <c r="F3382" s="55">
        <v>24.88</v>
      </c>
      <c r="G3382" s="55">
        <v>74.86</v>
      </c>
      <c r="H3382" s="33">
        <v>9</v>
      </c>
    </row>
    <row r="3383" spans="1:8" s="33" customFormat="1" x14ac:dyDescent="0.2">
      <c r="A3383" s="52" t="s">
        <v>6801</v>
      </c>
      <c r="B3383" s="52"/>
      <c r="C3383" s="53" t="s">
        <v>6802</v>
      </c>
      <c r="D3383" s="54" t="s">
        <v>21</v>
      </c>
      <c r="E3383" s="55">
        <v>61.45</v>
      </c>
      <c r="F3383" s="55">
        <v>31.1</v>
      </c>
      <c r="G3383" s="55">
        <v>92.55</v>
      </c>
      <c r="H3383" s="33">
        <v>9</v>
      </c>
    </row>
    <row r="3384" spans="1:8" s="33" customFormat="1" x14ac:dyDescent="0.2">
      <c r="A3384" s="52" t="s">
        <v>6803</v>
      </c>
      <c r="B3384" s="52"/>
      <c r="C3384" s="53" t="s">
        <v>6804</v>
      </c>
      <c r="D3384" s="54" t="s">
        <v>21</v>
      </c>
      <c r="E3384" s="55">
        <v>78.489999999999995</v>
      </c>
      <c r="F3384" s="55">
        <v>37.32</v>
      </c>
      <c r="G3384" s="55">
        <v>115.81</v>
      </c>
      <c r="H3384" s="33">
        <v>9</v>
      </c>
    </row>
    <row r="3385" spans="1:8" s="33" customFormat="1" x14ac:dyDescent="0.2">
      <c r="A3385" s="52" t="s">
        <v>6805</v>
      </c>
      <c r="B3385" s="52"/>
      <c r="C3385" s="53" t="s">
        <v>6806</v>
      </c>
      <c r="D3385" s="54" t="s">
        <v>21</v>
      </c>
      <c r="E3385" s="55">
        <v>94.72</v>
      </c>
      <c r="F3385" s="55">
        <v>41.47</v>
      </c>
      <c r="G3385" s="55">
        <v>136.19</v>
      </c>
      <c r="H3385" s="33">
        <v>9</v>
      </c>
    </row>
    <row r="3386" spans="1:8" s="33" customFormat="1" x14ac:dyDescent="0.2">
      <c r="A3386" s="52" t="s">
        <v>6807</v>
      </c>
      <c r="B3386" s="52"/>
      <c r="C3386" s="53" t="s">
        <v>6808</v>
      </c>
      <c r="D3386" s="54" t="s">
        <v>21</v>
      </c>
      <c r="E3386" s="55">
        <v>137.65</v>
      </c>
      <c r="F3386" s="55">
        <v>51.84</v>
      </c>
      <c r="G3386" s="55">
        <v>189.49</v>
      </c>
      <c r="H3386" s="33">
        <v>9</v>
      </c>
    </row>
    <row r="3387" spans="1:8" s="33" customFormat="1" x14ac:dyDescent="0.2">
      <c r="A3387" s="52" t="s">
        <v>6809</v>
      </c>
      <c r="B3387" s="52"/>
      <c r="C3387" s="53" t="s">
        <v>6810</v>
      </c>
      <c r="D3387" s="54" t="s">
        <v>21</v>
      </c>
      <c r="E3387" s="55">
        <v>343</v>
      </c>
      <c r="F3387" s="55">
        <v>62.21</v>
      </c>
      <c r="G3387" s="55">
        <v>405.21</v>
      </c>
      <c r="H3387" s="33">
        <v>9</v>
      </c>
    </row>
    <row r="3388" spans="1:8" s="33" customFormat="1" x14ac:dyDescent="0.2">
      <c r="A3388" s="52" t="s">
        <v>6811</v>
      </c>
      <c r="B3388" s="52"/>
      <c r="C3388" s="53" t="s">
        <v>6812</v>
      </c>
      <c r="D3388" s="54" t="s">
        <v>21</v>
      </c>
      <c r="E3388" s="55">
        <v>539.28</v>
      </c>
      <c r="F3388" s="55">
        <v>82.94</v>
      </c>
      <c r="G3388" s="55">
        <v>622.22</v>
      </c>
      <c r="H3388" s="33">
        <v>9</v>
      </c>
    </row>
    <row r="3389" spans="1:8" s="33" customFormat="1" x14ac:dyDescent="0.2">
      <c r="A3389" s="52" t="s">
        <v>6813</v>
      </c>
      <c r="B3389" s="52"/>
      <c r="C3389" s="53" t="s">
        <v>6814</v>
      </c>
      <c r="D3389" s="54" t="s">
        <v>21</v>
      </c>
      <c r="E3389" s="55">
        <v>911</v>
      </c>
      <c r="F3389" s="55">
        <v>124.41</v>
      </c>
      <c r="G3389" s="55">
        <v>1035.4100000000001</v>
      </c>
      <c r="H3389" s="33">
        <v>9</v>
      </c>
    </row>
    <row r="3390" spans="1:8" s="33" customFormat="1" x14ac:dyDescent="0.2">
      <c r="A3390" s="52" t="s">
        <v>6815</v>
      </c>
      <c r="B3390" s="52"/>
      <c r="C3390" s="53" t="s">
        <v>6816</v>
      </c>
      <c r="D3390" s="54" t="s">
        <v>21</v>
      </c>
      <c r="E3390" s="55">
        <v>69.959999999999994</v>
      </c>
      <c r="F3390" s="55">
        <v>24.88</v>
      </c>
      <c r="G3390" s="55">
        <v>94.84</v>
      </c>
      <c r="H3390" s="33">
        <v>9</v>
      </c>
    </row>
    <row r="3391" spans="1:8" s="33" customFormat="1" ht="25.5" x14ac:dyDescent="0.2">
      <c r="A3391" s="52" t="s">
        <v>6817</v>
      </c>
      <c r="B3391" s="52"/>
      <c r="C3391" s="53" t="s">
        <v>6818</v>
      </c>
      <c r="D3391" s="54" t="s">
        <v>21</v>
      </c>
      <c r="E3391" s="55">
        <v>26.18</v>
      </c>
      <c r="F3391" s="55">
        <v>18.66</v>
      </c>
      <c r="G3391" s="55">
        <v>44.84</v>
      </c>
      <c r="H3391" s="33">
        <v>9</v>
      </c>
    </row>
    <row r="3392" spans="1:8" s="33" customFormat="1" ht="25.5" x14ac:dyDescent="0.2">
      <c r="A3392" s="52" t="s">
        <v>6819</v>
      </c>
      <c r="B3392" s="52"/>
      <c r="C3392" s="53" t="s">
        <v>6820</v>
      </c>
      <c r="D3392" s="54" t="s">
        <v>21</v>
      </c>
      <c r="E3392" s="55">
        <v>62.66</v>
      </c>
      <c r="F3392" s="55">
        <v>18.66</v>
      </c>
      <c r="G3392" s="55">
        <v>81.319999999999993</v>
      </c>
      <c r="H3392" s="33">
        <v>9</v>
      </c>
    </row>
    <row r="3393" spans="1:8" s="33" customFormat="1" ht="25.5" x14ac:dyDescent="0.2">
      <c r="A3393" s="52" t="s">
        <v>6821</v>
      </c>
      <c r="B3393" s="52"/>
      <c r="C3393" s="53" t="s">
        <v>6822</v>
      </c>
      <c r="D3393" s="54" t="s">
        <v>21</v>
      </c>
      <c r="E3393" s="55">
        <v>70.930000000000007</v>
      </c>
      <c r="F3393" s="55">
        <v>18.66</v>
      </c>
      <c r="G3393" s="55">
        <v>89.59</v>
      </c>
      <c r="H3393" s="33">
        <v>9</v>
      </c>
    </row>
    <row r="3394" spans="1:8" s="33" customFormat="1" ht="25.5" x14ac:dyDescent="0.2">
      <c r="A3394" s="52" t="s">
        <v>6823</v>
      </c>
      <c r="B3394" s="52"/>
      <c r="C3394" s="53" t="s">
        <v>6824</v>
      </c>
      <c r="D3394" s="54" t="s">
        <v>21</v>
      </c>
      <c r="E3394" s="55">
        <v>92.53</v>
      </c>
      <c r="F3394" s="55">
        <v>20.74</v>
      </c>
      <c r="G3394" s="55">
        <v>113.27</v>
      </c>
      <c r="H3394" s="33">
        <v>9</v>
      </c>
    </row>
    <row r="3395" spans="1:8" s="33" customFormat="1" ht="25.5" x14ac:dyDescent="0.2">
      <c r="A3395" s="52" t="s">
        <v>6825</v>
      </c>
      <c r="B3395" s="52"/>
      <c r="C3395" s="53" t="s">
        <v>6826</v>
      </c>
      <c r="D3395" s="54" t="s">
        <v>21</v>
      </c>
      <c r="E3395" s="55">
        <v>252.14</v>
      </c>
      <c r="F3395" s="55">
        <v>18.66</v>
      </c>
      <c r="G3395" s="55">
        <v>270.8</v>
      </c>
      <c r="H3395" s="33">
        <v>9</v>
      </c>
    </row>
    <row r="3396" spans="1:8" s="33" customFormat="1" ht="25.5" x14ac:dyDescent="0.2">
      <c r="A3396" s="52" t="s">
        <v>6827</v>
      </c>
      <c r="B3396" s="52"/>
      <c r="C3396" s="53" t="s">
        <v>6828</v>
      </c>
      <c r="D3396" s="54" t="s">
        <v>21</v>
      </c>
      <c r="E3396" s="55">
        <v>1218.96</v>
      </c>
      <c r="F3396" s="55">
        <v>41.47</v>
      </c>
      <c r="G3396" s="55">
        <v>1260.43</v>
      </c>
      <c r="H3396" s="33">
        <v>9</v>
      </c>
    </row>
    <row r="3397" spans="1:8" s="33" customFormat="1" ht="25.5" x14ac:dyDescent="0.2">
      <c r="A3397" s="52" t="s">
        <v>6829</v>
      </c>
      <c r="B3397" s="52"/>
      <c r="C3397" s="53" t="s">
        <v>6830</v>
      </c>
      <c r="D3397" s="54"/>
      <c r="E3397" s="55"/>
      <c r="F3397" s="55"/>
      <c r="G3397" s="55"/>
      <c r="H3397" s="33">
        <v>5</v>
      </c>
    </row>
    <row r="3398" spans="1:8" s="33" customFormat="1" ht="25.5" x14ac:dyDescent="0.2">
      <c r="A3398" s="52" t="s">
        <v>6831</v>
      </c>
      <c r="B3398" s="52"/>
      <c r="C3398" s="53" t="s">
        <v>6832</v>
      </c>
      <c r="D3398" s="54" t="s">
        <v>21</v>
      </c>
      <c r="E3398" s="55">
        <v>97.58</v>
      </c>
      <c r="F3398" s="55">
        <v>18.66</v>
      </c>
      <c r="G3398" s="55">
        <v>116.24</v>
      </c>
      <c r="H3398" s="33">
        <v>9</v>
      </c>
    </row>
    <row r="3399" spans="1:8" s="33" customFormat="1" ht="25.5" x14ac:dyDescent="0.2">
      <c r="A3399" s="52" t="s">
        <v>6833</v>
      </c>
      <c r="B3399" s="52"/>
      <c r="C3399" s="53" t="s">
        <v>6834</v>
      </c>
      <c r="D3399" s="54" t="s">
        <v>21</v>
      </c>
      <c r="E3399" s="55">
        <v>90.07</v>
      </c>
      <c r="F3399" s="55">
        <v>18.66</v>
      </c>
      <c r="G3399" s="55">
        <v>108.73</v>
      </c>
      <c r="H3399" s="33">
        <v>9</v>
      </c>
    </row>
    <row r="3400" spans="1:8" s="33" customFormat="1" ht="25.5" x14ac:dyDescent="0.2">
      <c r="A3400" s="52" t="s">
        <v>6835</v>
      </c>
      <c r="B3400" s="52"/>
      <c r="C3400" s="53" t="s">
        <v>6836</v>
      </c>
      <c r="D3400" s="54" t="s">
        <v>21</v>
      </c>
      <c r="E3400" s="55">
        <v>122.82</v>
      </c>
      <c r="F3400" s="55">
        <v>18.66</v>
      </c>
      <c r="G3400" s="55">
        <v>141.47999999999999</v>
      </c>
      <c r="H3400" s="33">
        <v>9</v>
      </c>
    </row>
    <row r="3401" spans="1:8" s="33" customFormat="1" ht="25.5" x14ac:dyDescent="0.2">
      <c r="A3401" s="52" t="s">
        <v>6837</v>
      </c>
      <c r="B3401" s="52"/>
      <c r="C3401" s="53" t="s">
        <v>6838</v>
      </c>
      <c r="D3401" s="54" t="s">
        <v>21</v>
      </c>
      <c r="E3401" s="55">
        <v>125.82</v>
      </c>
      <c r="F3401" s="55">
        <v>18.66</v>
      </c>
      <c r="G3401" s="55">
        <v>144.47999999999999</v>
      </c>
      <c r="H3401" s="33">
        <v>9</v>
      </c>
    </row>
    <row r="3402" spans="1:8" s="33" customFormat="1" ht="25.5" x14ac:dyDescent="0.2">
      <c r="A3402" s="52" t="s">
        <v>6839</v>
      </c>
      <c r="B3402" s="52"/>
      <c r="C3402" s="53" t="s">
        <v>6840</v>
      </c>
      <c r="D3402" s="54" t="s">
        <v>21</v>
      </c>
      <c r="E3402" s="55">
        <v>158.58000000000001</v>
      </c>
      <c r="F3402" s="55">
        <v>18.66</v>
      </c>
      <c r="G3402" s="55">
        <v>177.24</v>
      </c>
      <c r="H3402" s="33">
        <v>9</v>
      </c>
    </row>
    <row r="3403" spans="1:8" s="33" customFormat="1" ht="25.5" x14ac:dyDescent="0.2">
      <c r="A3403" s="52" t="s">
        <v>6841</v>
      </c>
      <c r="B3403" s="52"/>
      <c r="C3403" s="53" t="s">
        <v>6842</v>
      </c>
      <c r="D3403" s="54" t="s">
        <v>21</v>
      </c>
      <c r="E3403" s="55">
        <v>90.84</v>
      </c>
      <c r="F3403" s="55">
        <v>18.66</v>
      </c>
      <c r="G3403" s="55">
        <v>109.5</v>
      </c>
      <c r="H3403" s="33">
        <v>9</v>
      </c>
    </row>
    <row r="3404" spans="1:8" s="33" customFormat="1" ht="25.5" x14ac:dyDescent="0.2">
      <c r="A3404" s="52" t="s">
        <v>6843</v>
      </c>
      <c r="B3404" s="52"/>
      <c r="C3404" s="53" t="s">
        <v>6844</v>
      </c>
      <c r="D3404" s="54" t="s">
        <v>21</v>
      </c>
      <c r="E3404" s="55">
        <v>82.78</v>
      </c>
      <c r="F3404" s="55">
        <v>18.66</v>
      </c>
      <c r="G3404" s="55">
        <v>101.44</v>
      </c>
      <c r="H3404" s="33">
        <v>9</v>
      </c>
    </row>
    <row r="3405" spans="1:8" s="33" customFormat="1" ht="25.5" x14ac:dyDescent="0.2">
      <c r="A3405" s="52" t="s">
        <v>6845</v>
      </c>
      <c r="B3405" s="52"/>
      <c r="C3405" s="53" t="s">
        <v>6846</v>
      </c>
      <c r="D3405" s="54" t="s">
        <v>21</v>
      </c>
      <c r="E3405" s="55">
        <v>57.25</v>
      </c>
      <c r="F3405" s="55">
        <v>18.66</v>
      </c>
      <c r="G3405" s="55">
        <v>75.91</v>
      </c>
      <c r="H3405" s="33">
        <v>9</v>
      </c>
    </row>
    <row r="3406" spans="1:8" s="33" customFormat="1" ht="25.5" x14ac:dyDescent="0.2">
      <c r="A3406" s="52" t="s">
        <v>6847</v>
      </c>
      <c r="B3406" s="52"/>
      <c r="C3406" s="53" t="s">
        <v>6848</v>
      </c>
      <c r="D3406" s="54" t="s">
        <v>21</v>
      </c>
      <c r="E3406" s="55">
        <v>69.23</v>
      </c>
      <c r="F3406" s="55">
        <v>18.66</v>
      </c>
      <c r="G3406" s="55">
        <v>87.89</v>
      </c>
      <c r="H3406" s="33">
        <v>9</v>
      </c>
    </row>
    <row r="3407" spans="1:8" s="33" customFormat="1" x14ac:dyDescent="0.2">
      <c r="A3407" s="52" t="s">
        <v>6849</v>
      </c>
      <c r="B3407" s="52"/>
      <c r="C3407" s="53" t="s">
        <v>6850</v>
      </c>
      <c r="D3407" s="54"/>
      <c r="E3407" s="55"/>
      <c r="F3407" s="55"/>
      <c r="G3407" s="55"/>
      <c r="H3407" s="33">
        <v>5</v>
      </c>
    </row>
    <row r="3408" spans="1:8" s="33" customFormat="1" ht="25.5" x14ac:dyDescent="0.2">
      <c r="A3408" s="52" t="s">
        <v>6851</v>
      </c>
      <c r="B3408" s="52"/>
      <c r="C3408" s="53" t="s">
        <v>6852</v>
      </c>
      <c r="D3408" s="54" t="s">
        <v>21</v>
      </c>
      <c r="E3408" s="55">
        <v>330.85</v>
      </c>
      <c r="F3408" s="55">
        <v>62.21</v>
      </c>
      <c r="G3408" s="55">
        <v>393.06</v>
      </c>
      <c r="H3408" s="33">
        <v>9</v>
      </c>
    </row>
    <row r="3409" spans="1:8" s="33" customFormat="1" x14ac:dyDescent="0.2">
      <c r="A3409" s="52" t="s">
        <v>6853</v>
      </c>
      <c r="B3409" s="52"/>
      <c r="C3409" s="53" t="s">
        <v>6854</v>
      </c>
      <c r="D3409" s="54" t="s">
        <v>21</v>
      </c>
      <c r="E3409" s="55">
        <v>273.89</v>
      </c>
      <c r="F3409" s="55">
        <v>62.21</v>
      </c>
      <c r="G3409" s="55">
        <v>336.1</v>
      </c>
      <c r="H3409" s="33">
        <v>9</v>
      </c>
    </row>
    <row r="3410" spans="1:8" s="33" customFormat="1" x14ac:dyDescent="0.2">
      <c r="A3410" s="52" t="s">
        <v>6855</v>
      </c>
      <c r="B3410" s="52"/>
      <c r="C3410" s="53" t="s">
        <v>6856</v>
      </c>
      <c r="D3410" s="54" t="s">
        <v>21</v>
      </c>
      <c r="E3410" s="55">
        <v>263.77</v>
      </c>
      <c r="F3410" s="55">
        <v>62.21</v>
      </c>
      <c r="G3410" s="55">
        <v>325.98</v>
      </c>
      <c r="H3410" s="33">
        <v>9</v>
      </c>
    </row>
    <row r="3411" spans="1:8" s="33" customFormat="1" x14ac:dyDescent="0.2">
      <c r="A3411" s="52" t="s">
        <v>6857</v>
      </c>
      <c r="B3411" s="52"/>
      <c r="C3411" s="53" t="s">
        <v>6858</v>
      </c>
      <c r="D3411" s="54" t="s">
        <v>21</v>
      </c>
      <c r="E3411" s="55">
        <v>403.2</v>
      </c>
      <c r="F3411" s="55">
        <v>62.21</v>
      </c>
      <c r="G3411" s="55">
        <v>465.41</v>
      </c>
      <c r="H3411" s="33">
        <v>9</v>
      </c>
    </row>
    <row r="3412" spans="1:8" s="33" customFormat="1" ht="25.5" x14ac:dyDescent="0.2">
      <c r="A3412" s="52" t="s">
        <v>6859</v>
      </c>
      <c r="B3412" s="52"/>
      <c r="C3412" s="53" t="s">
        <v>6860</v>
      </c>
      <c r="D3412" s="54" t="s">
        <v>21</v>
      </c>
      <c r="E3412" s="55">
        <v>1579.6</v>
      </c>
      <c r="F3412" s="55">
        <v>62.21</v>
      </c>
      <c r="G3412" s="55">
        <v>1641.81</v>
      </c>
      <c r="H3412" s="33">
        <v>9</v>
      </c>
    </row>
    <row r="3413" spans="1:8" s="33" customFormat="1" x14ac:dyDescent="0.2">
      <c r="A3413" s="52" t="s">
        <v>6861</v>
      </c>
      <c r="B3413" s="52"/>
      <c r="C3413" s="53" t="s">
        <v>6862</v>
      </c>
      <c r="D3413" s="54" t="s">
        <v>21</v>
      </c>
      <c r="E3413" s="55">
        <v>498.16</v>
      </c>
      <c r="F3413" s="55">
        <v>24.88</v>
      </c>
      <c r="G3413" s="55">
        <v>523.04</v>
      </c>
      <c r="H3413" s="33">
        <v>9</v>
      </c>
    </row>
    <row r="3414" spans="1:8" s="33" customFormat="1" x14ac:dyDescent="0.2">
      <c r="A3414" s="52" t="s">
        <v>6863</v>
      </c>
      <c r="B3414" s="52"/>
      <c r="C3414" s="53" t="s">
        <v>6864</v>
      </c>
      <c r="D3414" s="54" t="s">
        <v>21</v>
      </c>
      <c r="E3414" s="55">
        <v>344.61</v>
      </c>
      <c r="F3414" s="55">
        <v>24.88</v>
      </c>
      <c r="G3414" s="55">
        <v>369.49</v>
      </c>
      <c r="H3414" s="33">
        <v>9</v>
      </c>
    </row>
    <row r="3415" spans="1:8" s="33" customFormat="1" x14ac:dyDescent="0.2">
      <c r="A3415" s="52" t="s">
        <v>6865</v>
      </c>
      <c r="B3415" s="52"/>
      <c r="C3415" s="53" t="s">
        <v>6866</v>
      </c>
      <c r="D3415" s="54" t="s">
        <v>21</v>
      </c>
      <c r="E3415" s="55">
        <v>841.84</v>
      </c>
      <c r="F3415" s="55">
        <v>62.21</v>
      </c>
      <c r="G3415" s="55">
        <v>904.05</v>
      </c>
      <c r="H3415" s="33">
        <v>9</v>
      </c>
    </row>
    <row r="3416" spans="1:8" s="33" customFormat="1" ht="25.5" x14ac:dyDescent="0.2">
      <c r="A3416" s="52" t="s">
        <v>6867</v>
      </c>
      <c r="B3416" s="52"/>
      <c r="C3416" s="53" t="s">
        <v>6868</v>
      </c>
      <c r="D3416" s="54" t="s">
        <v>21</v>
      </c>
      <c r="E3416" s="55">
        <v>464.63</v>
      </c>
      <c r="F3416" s="55">
        <v>18.66</v>
      </c>
      <c r="G3416" s="55">
        <v>483.29</v>
      </c>
      <c r="H3416" s="33">
        <v>9</v>
      </c>
    </row>
    <row r="3417" spans="1:8" s="33" customFormat="1" ht="25.5" x14ac:dyDescent="0.2">
      <c r="A3417" s="52" t="s">
        <v>6869</v>
      </c>
      <c r="B3417" s="52"/>
      <c r="C3417" s="53" t="s">
        <v>6870</v>
      </c>
      <c r="D3417" s="54" t="s">
        <v>21</v>
      </c>
      <c r="E3417" s="55">
        <v>327.58999999999997</v>
      </c>
      <c r="F3417" s="55">
        <v>62.21</v>
      </c>
      <c r="G3417" s="55">
        <v>389.8</v>
      </c>
      <c r="H3417" s="33">
        <v>9</v>
      </c>
    </row>
    <row r="3418" spans="1:8" s="33" customFormat="1" x14ac:dyDescent="0.2">
      <c r="A3418" s="52" t="s">
        <v>6871</v>
      </c>
      <c r="B3418" s="52"/>
      <c r="C3418" s="53" t="s">
        <v>6872</v>
      </c>
      <c r="D3418" s="54"/>
      <c r="E3418" s="55"/>
      <c r="F3418" s="55"/>
      <c r="G3418" s="55"/>
      <c r="H3418" s="33">
        <v>5</v>
      </c>
    </row>
    <row r="3419" spans="1:8" s="33" customFormat="1" x14ac:dyDescent="0.2">
      <c r="A3419" s="52" t="s">
        <v>6873</v>
      </c>
      <c r="B3419" s="52"/>
      <c r="C3419" s="53" t="s">
        <v>6874</v>
      </c>
      <c r="D3419" s="54" t="s">
        <v>21</v>
      </c>
      <c r="E3419" s="55">
        <v>117.87</v>
      </c>
      <c r="F3419" s="55">
        <v>18.66</v>
      </c>
      <c r="G3419" s="55">
        <v>136.53</v>
      </c>
      <c r="H3419" s="33">
        <v>9</v>
      </c>
    </row>
    <row r="3420" spans="1:8" s="33" customFormat="1" x14ac:dyDescent="0.2">
      <c r="A3420" s="52" t="s">
        <v>6875</v>
      </c>
      <c r="B3420" s="52"/>
      <c r="C3420" s="53" t="s">
        <v>6876</v>
      </c>
      <c r="D3420" s="54" t="s">
        <v>21</v>
      </c>
      <c r="E3420" s="55">
        <v>124.58</v>
      </c>
      <c r="F3420" s="55">
        <v>18.66</v>
      </c>
      <c r="G3420" s="55">
        <v>143.24</v>
      </c>
      <c r="H3420" s="33">
        <v>9</v>
      </c>
    </row>
    <row r="3421" spans="1:8" s="33" customFormat="1" x14ac:dyDescent="0.2">
      <c r="A3421" s="52" t="s">
        <v>6877</v>
      </c>
      <c r="B3421" s="52"/>
      <c r="C3421" s="53" t="s">
        <v>6878</v>
      </c>
      <c r="D3421" s="54" t="s">
        <v>21</v>
      </c>
      <c r="E3421" s="55">
        <v>174.91</v>
      </c>
      <c r="F3421" s="55">
        <v>18.66</v>
      </c>
      <c r="G3421" s="55">
        <v>193.57</v>
      </c>
      <c r="H3421" s="33">
        <v>9</v>
      </c>
    </row>
    <row r="3422" spans="1:8" s="33" customFormat="1" x14ac:dyDescent="0.2">
      <c r="A3422" s="52" t="s">
        <v>6879</v>
      </c>
      <c r="B3422" s="52"/>
      <c r="C3422" s="53" t="s">
        <v>6880</v>
      </c>
      <c r="D3422" s="54" t="s">
        <v>21</v>
      </c>
      <c r="E3422" s="55">
        <v>207.81</v>
      </c>
      <c r="F3422" s="55">
        <v>18.66</v>
      </c>
      <c r="G3422" s="55">
        <v>226.47</v>
      </c>
      <c r="H3422" s="33">
        <v>9</v>
      </c>
    </row>
    <row r="3423" spans="1:8" s="33" customFormat="1" x14ac:dyDescent="0.2">
      <c r="A3423" s="52" t="s">
        <v>6881</v>
      </c>
      <c r="B3423" s="52"/>
      <c r="C3423" s="53" t="s">
        <v>6882</v>
      </c>
      <c r="D3423" s="54" t="s">
        <v>21</v>
      </c>
      <c r="E3423" s="55">
        <v>284.42</v>
      </c>
      <c r="F3423" s="55">
        <v>18.66</v>
      </c>
      <c r="G3423" s="55">
        <v>303.08</v>
      </c>
      <c r="H3423" s="33">
        <v>9</v>
      </c>
    </row>
    <row r="3424" spans="1:8" s="33" customFormat="1" x14ac:dyDescent="0.2">
      <c r="A3424" s="52" t="s">
        <v>6883</v>
      </c>
      <c r="B3424" s="52"/>
      <c r="C3424" s="53" t="s">
        <v>6884</v>
      </c>
      <c r="D3424" s="54" t="s">
        <v>21</v>
      </c>
      <c r="E3424" s="55">
        <v>488.98</v>
      </c>
      <c r="F3424" s="55">
        <v>18.66</v>
      </c>
      <c r="G3424" s="55">
        <v>507.64</v>
      </c>
      <c r="H3424" s="33">
        <v>9</v>
      </c>
    </row>
    <row r="3425" spans="1:8" s="33" customFormat="1" x14ac:dyDescent="0.2">
      <c r="A3425" s="52" t="s">
        <v>6885</v>
      </c>
      <c r="B3425" s="52"/>
      <c r="C3425" s="53" t="s">
        <v>6886</v>
      </c>
      <c r="D3425" s="54" t="s">
        <v>21</v>
      </c>
      <c r="E3425" s="55">
        <v>597.39</v>
      </c>
      <c r="F3425" s="55">
        <v>18.66</v>
      </c>
      <c r="G3425" s="55">
        <v>616.04999999999995</v>
      </c>
      <c r="H3425" s="33">
        <v>9</v>
      </c>
    </row>
    <row r="3426" spans="1:8" s="33" customFormat="1" x14ac:dyDescent="0.2">
      <c r="A3426" s="52" t="s">
        <v>6887</v>
      </c>
      <c r="B3426" s="52"/>
      <c r="C3426" s="53" t="s">
        <v>6888</v>
      </c>
      <c r="D3426" s="54" t="s">
        <v>21</v>
      </c>
      <c r="E3426" s="55">
        <v>1020.96</v>
      </c>
      <c r="F3426" s="55">
        <v>24.88</v>
      </c>
      <c r="G3426" s="55">
        <v>1045.8399999999999</v>
      </c>
      <c r="H3426" s="33">
        <v>9</v>
      </c>
    </row>
    <row r="3427" spans="1:8" s="33" customFormat="1" x14ac:dyDescent="0.2">
      <c r="A3427" s="52" t="s">
        <v>6889</v>
      </c>
      <c r="B3427" s="52"/>
      <c r="C3427" s="53" t="s">
        <v>6890</v>
      </c>
      <c r="D3427" s="54" t="s">
        <v>21</v>
      </c>
      <c r="E3427" s="55">
        <v>88.61</v>
      </c>
      <c r="F3427" s="55">
        <v>18.66</v>
      </c>
      <c r="G3427" s="55">
        <v>107.27</v>
      </c>
      <c r="H3427" s="33">
        <v>9</v>
      </c>
    </row>
    <row r="3428" spans="1:8" s="33" customFormat="1" x14ac:dyDescent="0.2">
      <c r="A3428" s="52" t="s">
        <v>6891</v>
      </c>
      <c r="B3428" s="52"/>
      <c r="C3428" s="53" t="s">
        <v>6892</v>
      </c>
      <c r="D3428" s="54" t="s">
        <v>21</v>
      </c>
      <c r="E3428" s="55">
        <v>120.75</v>
      </c>
      <c r="F3428" s="55">
        <v>18.66</v>
      </c>
      <c r="G3428" s="55">
        <v>139.41</v>
      </c>
      <c r="H3428" s="33">
        <v>9</v>
      </c>
    </row>
    <row r="3429" spans="1:8" s="33" customFormat="1" x14ac:dyDescent="0.2">
      <c r="A3429" s="52" t="s">
        <v>6893</v>
      </c>
      <c r="B3429" s="52"/>
      <c r="C3429" s="53" t="s">
        <v>6894</v>
      </c>
      <c r="D3429" s="54" t="s">
        <v>21</v>
      </c>
      <c r="E3429" s="55">
        <v>152.43</v>
      </c>
      <c r="F3429" s="55">
        <v>18.66</v>
      </c>
      <c r="G3429" s="55">
        <v>171.09</v>
      </c>
      <c r="H3429" s="33">
        <v>9</v>
      </c>
    </row>
    <row r="3430" spans="1:8" s="33" customFormat="1" x14ac:dyDescent="0.2">
      <c r="A3430" s="52" t="s">
        <v>6895</v>
      </c>
      <c r="B3430" s="52"/>
      <c r="C3430" s="53" t="s">
        <v>6896</v>
      </c>
      <c r="D3430" s="54" t="s">
        <v>21</v>
      </c>
      <c r="E3430" s="55">
        <v>215.33</v>
      </c>
      <c r="F3430" s="55">
        <v>18.66</v>
      </c>
      <c r="G3430" s="55">
        <v>233.99</v>
      </c>
      <c r="H3430" s="33">
        <v>9</v>
      </c>
    </row>
    <row r="3431" spans="1:8" s="33" customFormat="1" x14ac:dyDescent="0.2">
      <c r="A3431" s="52" t="s">
        <v>6897</v>
      </c>
      <c r="B3431" s="52"/>
      <c r="C3431" s="53" t="s">
        <v>6898</v>
      </c>
      <c r="D3431" s="54" t="s">
        <v>21</v>
      </c>
      <c r="E3431" s="55">
        <v>353.42</v>
      </c>
      <c r="F3431" s="55">
        <v>18.66</v>
      </c>
      <c r="G3431" s="55">
        <v>372.08</v>
      </c>
      <c r="H3431" s="33">
        <v>9</v>
      </c>
    </row>
    <row r="3432" spans="1:8" s="33" customFormat="1" x14ac:dyDescent="0.2">
      <c r="A3432" s="52" t="s">
        <v>6899</v>
      </c>
      <c r="B3432" s="52"/>
      <c r="C3432" s="53" t="s">
        <v>6900</v>
      </c>
      <c r="D3432" s="54" t="s">
        <v>21</v>
      </c>
      <c r="E3432" s="55">
        <v>529.45000000000005</v>
      </c>
      <c r="F3432" s="55">
        <v>18.66</v>
      </c>
      <c r="G3432" s="55">
        <v>548.11</v>
      </c>
      <c r="H3432" s="33">
        <v>9</v>
      </c>
    </row>
    <row r="3433" spans="1:8" s="33" customFormat="1" x14ac:dyDescent="0.2">
      <c r="A3433" s="52" t="s">
        <v>6901</v>
      </c>
      <c r="B3433" s="52"/>
      <c r="C3433" s="53" t="s">
        <v>6902</v>
      </c>
      <c r="D3433" s="54" t="s">
        <v>21</v>
      </c>
      <c r="E3433" s="55">
        <v>915.21</v>
      </c>
      <c r="F3433" s="55">
        <v>24.88</v>
      </c>
      <c r="G3433" s="55">
        <v>940.09</v>
      </c>
      <c r="H3433" s="33">
        <v>9</v>
      </c>
    </row>
    <row r="3434" spans="1:8" s="33" customFormat="1" x14ac:dyDescent="0.2">
      <c r="A3434" s="52" t="s">
        <v>6903</v>
      </c>
      <c r="B3434" s="52"/>
      <c r="C3434" s="53" t="s">
        <v>6904</v>
      </c>
      <c r="D3434" s="54" t="s">
        <v>21</v>
      </c>
      <c r="E3434" s="55">
        <v>82.41</v>
      </c>
      <c r="F3434" s="55">
        <v>18.66</v>
      </c>
      <c r="G3434" s="55">
        <v>101.07</v>
      </c>
      <c r="H3434" s="33">
        <v>9</v>
      </c>
    </row>
    <row r="3435" spans="1:8" s="33" customFormat="1" x14ac:dyDescent="0.2">
      <c r="A3435" s="52" t="s">
        <v>6905</v>
      </c>
      <c r="B3435" s="52"/>
      <c r="C3435" s="53" t="s">
        <v>6906</v>
      </c>
      <c r="D3435" s="54" t="s">
        <v>21</v>
      </c>
      <c r="E3435" s="55">
        <v>114.22</v>
      </c>
      <c r="F3435" s="55">
        <v>18.66</v>
      </c>
      <c r="G3435" s="55">
        <v>132.88</v>
      </c>
      <c r="H3435" s="33">
        <v>9</v>
      </c>
    </row>
    <row r="3436" spans="1:8" s="33" customFormat="1" x14ac:dyDescent="0.2">
      <c r="A3436" s="52" t="s">
        <v>6907</v>
      </c>
      <c r="B3436" s="52"/>
      <c r="C3436" s="53" t="s">
        <v>6908</v>
      </c>
      <c r="D3436" s="54" t="s">
        <v>21</v>
      </c>
      <c r="E3436" s="55">
        <v>140.44</v>
      </c>
      <c r="F3436" s="55">
        <v>18.66</v>
      </c>
      <c r="G3436" s="55">
        <v>159.1</v>
      </c>
      <c r="H3436" s="33">
        <v>9</v>
      </c>
    </row>
    <row r="3437" spans="1:8" s="33" customFormat="1" x14ac:dyDescent="0.2">
      <c r="A3437" s="52" t="s">
        <v>6909</v>
      </c>
      <c r="B3437" s="52"/>
      <c r="C3437" s="53" t="s">
        <v>6910</v>
      </c>
      <c r="D3437" s="54" t="s">
        <v>21</v>
      </c>
      <c r="E3437" s="55">
        <v>191.92</v>
      </c>
      <c r="F3437" s="55">
        <v>18.66</v>
      </c>
      <c r="G3437" s="55">
        <v>210.58</v>
      </c>
      <c r="H3437" s="33">
        <v>9</v>
      </c>
    </row>
    <row r="3438" spans="1:8" s="33" customFormat="1" x14ac:dyDescent="0.2">
      <c r="A3438" s="52" t="s">
        <v>6911</v>
      </c>
      <c r="B3438" s="52"/>
      <c r="C3438" s="53" t="s">
        <v>6912</v>
      </c>
      <c r="D3438" s="54" t="s">
        <v>21</v>
      </c>
      <c r="E3438" s="55">
        <v>309.17</v>
      </c>
      <c r="F3438" s="55">
        <v>18.66</v>
      </c>
      <c r="G3438" s="55">
        <v>327.83</v>
      </c>
      <c r="H3438" s="33">
        <v>9</v>
      </c>
    </row>
    <row r="3439" spans="1:8" s="33" customFormat="1" ht="38.25" x14ac:dyDescent="0.2">
      <c r="A3439" s="52" t="s">
        <v>6913</v>
      </c>
      <c r="B3439" s="52"/>
      <c r="C3439" s="53" t="s">
        <v>6914</v>
      </c>
      <c r="D3439" s="54" t="s">
        <v>21</v>
      </c>
      <c r="E3439" s="55">
        <v>6788.18</v>
      </c>
      <c r="F3439" s="55">
        <v>31.1</v>
      </c>
      <c r="G3439" s="55">
        <v>6819.28</v>
      </c>
      <c r="H3439" s="33">
        <v>9</v>
      </c>
    </row>
    <row r="3440" spans="1:8" s="33" customFormat="1" ht="38.25" x14ac:dyDescent="0.2">
      <c r="A3440" s="52" t="s">
        <v>6915</v>
      </c>
      <c r="B3440" s="52"/>
      <c r="C3440" s="53" t="s">
        <v>6916</v>
      </c>
      <c r="D3440" s="54" t="s">
        <v>21</v>
      </c>
      <c r="E3440" s="55">
        <v>166.67</v>
      </c>
      <c r="F3440" s="55">
        <v>18.66</v>
      </c>
      <c r="G3440" s="55">
        <v>185.33</v>
      </c>
      <c r="H3440" s="33">
        <v>9</v>
      </c>
    </row>
    <row r="3441" spans="1:8" s="33" customFormat="1" ht="25.5" x14ac:dyDescent="0.2">
      <c r="A3441" s="52" t="s">
        <v>6917</v>
      </c>
      <c r="B3441" s="52"/>
      <c r="C3441" s="53" t="s">
        <v>6918</v>
      </c>
      <c r="D3441" s="54" t="s">
        <v>21</v>
      </c>
      <c r="E3441" s="55">
        <v>498.07</v>
      </c>
      <c r="F3441" s="55">
        <v>18.66</v>
      </c>
      <c r="G3441" s="55">
        <v>516.73</v>
      </c>
      <c r="H3441" s="33">
        <v>9</v>
      </c>
    </row>
    <row r="3442" spans="1:8" s="33" customFormat="1" x14ac:dyDescent="0.2">
      <c r="A3442" s="52" t="s">
        <v>6919</v>
      </c>
      <c r="B3442" s="52"/>
      <c r="C3442" s="53" t="s">
        <v>6920</v>
      </c>
      <c r="D3442" s="54" t="s">
        <v>21</v>
      </c>
      <c r="E3442" s="55">
        <v>457.33</v>
      </c>
      <c r="F3442" s="55">
        <v>18.66</v>
      </c>
      <c r="G3442" s="55">
        <v>475.99</v>
      </c>
      <c r="H3442" s="33">
        <v>9</v>
      </c>
    </row>
    <row r="3443" spans="1:8" s="33" customFormat="1" x14ac:dyDescent="0.2">
      <c r="A3443" s="52" t="s">
        <v>6921</v>
      </c>
      <c r="B3443" s="52"/>
      <c r="C3443" s="53" t="s">
        <v>6922</v>
      </c>
      <c r="D3443" s="54" t="s">
        <v>21</v>
      </c>
      <c r="E3443" s="55">
        <v>880.88</v>
      </c>
      <c r="F3443" s="55">
        <v>24.88</v>
      </c>
      <c r="G3443" s="55">
        <v>905.76</v>
      </c>
      <c r="H3443" s="33">
        <v>9</v>
      </c>
    </row>
    <row r="3444" spans="1:8" s="33" customFormat="1" x14ac:dyDescent="0.2">
      <c r="A3444" s="52" t="s">
        <v>6923</v>
      </c>
      <c r="B3444" s="52"/>
      <c r="C3444" s="53" t="s">
        <v>6924</v>
      </c>
      <c r="D3444" s="54" t="s">
        <v>21</v>
      </c>
      <c r="E3444" s="55">
        <v>355.51</v>
      </c>
      <c r="F3444" s="55">
        <v>18.66</v>
      </c>
      <c r="G3444" s="55">
        <v>374.17</v>
      </c>
      <c r="H3444" s="33">
        <v>9</v>
      </c>
    </row>
    <row r="3445" spans="1:8" s="33" customFormat="1" ht="25.5" x14ac:dyDescent="0.2">
      <c r="A3445" s="52" t="s">
        <v>6925</v>
      </c>
      <c r="B3445" s="52"/>
      <c r="C3445" s="53" t="s">
        <v>6926</v>
      </c>
      <c r="D3445" s="54" t="s">
        <v>21</v>
      </c>
      <c r="E3445" s="55">
        <v>141.36000000000001</v>
      </c>
      <c r="F3445" s="55">
        <v>10.37</v>
      </c>
      <c r="G3445" s="55">
        <v>151.72999999999999</v>
      </c>
      <c r="H3445" s="33">
        <v>9</v>
      </c>
    </row>
    <row r="3446" spans="1:8" s="33" customFormat="1" ht="25.5" x14ac:dyDescent="0.2">
      <c r="A3446" s="52" t="s">
        <v>6927</v>
      </c>
      <c r="B3446" s="52"/>
      <c r="C3446" s="53" t="s">
        <v>6928</v>
      </c>
      <c r="D3446" s="54" t="s">
        <v>21</v>
      </c>
      <c r="E3446" s="55">
        <v>5955.48</v>
      </c>
      <c r="F3446" s="55">
        <v>24.88</v>
      </c>
      <c r="G3446" s="55">
        <v>5980.36</v>
      </c>
      <c r="H3446" s="33">
        <v>9</v>
      </c>
    </row>
    <row r="3447" spans="1:8" s="33" customFormat="1" ht="38.25" x14ac:dyDescent="0.2">
      <c r="A3447" s="52" t="s">
        <v>6929</v>
      </c>
      <c r="B3447" s="52"/>
      <c r="C3447" s="53" t="s">
        <v>6930</v>
      </c>
      <c r="D3447" s="54" t="s">
        <v>21</v>
      </c>
      <c r="E3447" s="55">
        <v>2066.21</v>
      </c>
      <c r="F3447" s="55">
        <v>24.88</v>
      </c>
      <c r="G3447" s="55">
        <v>2091.09</v>
      </c>
      <c r="H3447" s="33">
        <v>9</v>
      </c>
    </row>
    <row r="3448" spans="1:8" s="33" customFormat="1" ht="38.25" x14ac:dyDescent="0.2">
      <c r="A3448" s="52" t="s">
        <v>6931</v>
      </c>
      <c r="B3448" s="52"/>
      <c r="C3448" s="53" t="s">
        <v>6932</v>
      </c>
      <c r="D3448" s="54" t="s">
        <v>21</v>
      </c>
      <c r="E3448" s="55">
        <v>392.41</v>
      </c>
      <c r="F3448" s="55">
        <v>18.66</v>
      </c>
      <c r="G3448" s="55">
        <v>411.07</v>
      </c>
      <c r="H3448" s="33">
        <v>9</v>
      </c>
    </row>
    <row r="3449" spans="1:8" s="33" customFormat="1" ht="25.5" x14ac:dyDescent="0.2">
      <c r="A3449" s="52" t="s">
        <v>6933</v>
      </c>
      <c r="B3449" s="52"/>
      <c r="C3449" s="53" t="s">
        <v>6934</v>
      </c>
      <c r="D3449" s="54" t="s">
        <v>21</v>
      </c>
      <c r="E3449" s="55">
        <v>195.59</v>
      </c>
      <c r="F3449" s="55">
        <v>18.66</v>
      </c>
      <c r="G3449" s="55">
        <v>214.25</v>
      </c>
      <c r="H3449" s="33">
        <v>9</v>
      </c>
    </row>
    <row r="3450" spans="1:8" s="33" customFormat="1" ht="25.5" x14ac:dyDescent="0.2">
      <c r="A3450" s="52" t="s">
        <v>6935</v>
      </c>
      <c r="B3450" s="52"/>
      <c r="C3450" s="53" t="s">
        <v>6936</v>
      </c>
      <c r="D3450" s="54" t="s">
        <v>21</v>
      </c>
      <c r="E3450" s="55">
        <v>271.27</v>
      </c>
      <c r="F3450" s="55">
        <v>18.66</v>
      </c>
      <c r="G3450" s="55">
        <v>289.93</v>
      </c>
      <c r="H3450" s="33">
        <v>9</v>
      </c>
    </row>
    <row r="3451" spans="1:8" s="33" customFormat="1" ht="25.5" x14ac:dyDescent="0.2">
      <c r="A3451" s="52" t="s">
        <v>6937</v>
      </c>
      <c r="B3451" s="52"/>
      <c r="C3451" s="53" t="s">
        <v>6938</v>
      </c>
      <c r="D3451" s="54" t="s">
        <v>21</v>
      </c>
      <c r="E3451" s="55">
        <v>545.83000000000004</v>
      </c>
      <c r="F3451" s="55">
        <v>18.66</v>
      </c>
      <c r="G3451" s="55">
        <v>564.49</v>
      </c>
      <c r="H3451" s="33">
        <v>9</v>
      </c>
    </row>
    <row r="3452" spans="1:8" s="33" customFormat="1" ht="25.5" x14ac:dyDescent="0.2">
      <c r="A3452" s="52" t="s">
        <v>6939</v>
      </c>
      <c r="B3452" s="52"/>
      <c r="C3452" s="53" t="s">
        <v>6940</v>
      </c>
      <c r="D3452" s="54" t="s">
        <v>21</v>
      </c>
      <c r="E3452" s="55">
        <v>659.48</v>
      </c>
      <c r="F3452" s="55">
        <v>18.66</v>
      </c>
      <c r="G3452" s="55">
        <v>678.14</v>
      </c>
      <c r="H3452" s="33">
        <v>9</v>
      </c>
    </row>
    <row r="3453" spans="1:8" s="33" customFormat="1" ht="25.5" x14ac:dyDescent="0.2">
      <c r="A3453" s="52" t="s">
        <v>6941</v>
      </c>
      <c r="B3453" s="52"/>
      <c r="C3453" s="53" t="s">
        <v>6942</v>
      </c>
      <c r="D3453" s="54" t="s">
        <v>21</v>
      </c>
      <c r="E3453" s="55">
        <v>1042.9000000000001</v>
      </c>
      <c r="F3453" s="55">
        <v>18.66</v>
      </c>
      <c r="G3453" s="55">
        <v>1061.56</v>
      </c>
      <c r="H3453" s="33">
        <v>9</v>
      </c>
    </row>
    <row r="3454" spans="1:8" s="33" customFormat="1" ht="25.5" x14ac:dyDescent="0.2">
      <c r="A3454" s="52" t="s">
        <v>6943</v>
      </c>
      <c r="B3454" s="52"/>
      <c r="C3454" s="53" t="s">
        <v>6944</v>
      </c>
      <c r="D3454" s="54" t="s">
        <v>21</v>
      </c>
      <c r="E3454" s="55">
        <v>2184.4299999999998</v>
      </c>
      <c r="F3454" s="55">
        <v>24.88</v>
      </c>
      <c r="G3454" s="55">
        <v>2209.31</v>
      </c>
      <c r="H3454" s="33">
        <v>9</v>
      </c>
    </row>
    <row r="3455" spans="1:8" s="33" customFormat="1" ht="25.5" x14ac:dyDescent="0.2">
      <c r="A3455" s="52" t="s">
        <v>6945</v>
      </c>
      <c r="B3455" s="52"/>
      <c r="C3455" s="53" t="s">
        <v>6946</v>
      </c>
      <c r="D3455" s="54" t="s">
        <v>21</v>
      </c>
      <c r="E3455" s="55">
        <v>5438.45</v>
      </c>
      <c r="F3455" s="55">
        <v>24.88</v>
      </c>
      <c r="G3455" s="55">
        <v>5463.33</v>
      </c>
      <c r="H3455" s="33">
        <v>9</v>
      </c>
    </row>
    <row r="3456" spans="1:8" s="33" customFormat="1" ht="38.25" x14ac:dyDescent="0.2">
      <c r="A3456" s="52" t="s">
        <v>6947</v>
      </c>
      <c r="B3456" s="52"/>
      <c r="C3456" s="53" t="s">
        <v>6948</v>
      </c>
      <c r="D3456" s="54" t="s">
        <v>21</v>
      </c>
      <c r="E3456" s="55">
        <v>64.64</v>
      </c>
      <c r="F3456" s="55">
        <v>12.44</v>
      </c>
      <c r="G3456" s="55">
        <v>77.08</v>
      </c>
      <c r="H3456" s="33">
        <v>9</v>
      </c>
    </row>
    <row r="3457" spans="1:8" s="33" customFormat="1" ht="38.25" x14ac:dyDescent="0.2">
      <c r="A3457" s="52" t="s">
        <v>6949</v>
      </c>
      <c r="B3457" s="52"/>
      <c r="C3457" s="53" t="s">
        <v>6950</v>
      </c>
      <c r="D3457" s="54" t="s">
        <v>21</v>
      </c>
      <c r="E3457" s="55">
        <v>85.81</v>
      </c>
      <c r="F3457" s="55">
        <v>18.66</v>
      </c>
      <c r="G3457" s="55">
        <v>104.47</v>
      </c>
      <c r="H3457" s="33">
        <v>9</v>
      </c>
    </row>
    <row r="3458" spans="1:8" s="33" customFormat="1" ht="38.25" x14ac:dyDescent="0.2">
      <c r="A3458" s="52" t="s">
        <v>6951</v>
      </c>
      <c r="B3458" s="52"/>
      <c r="C3458" s="53" t="s">
        <v>6952</v>
      </c>
      <c r="D3458" s="54" t="s">
        <v>21</v>
      </c>
      <c r="E3458" s="55">
        <v>104.55</v>
      </c>
      <c r="F3458" s="55">
        <v>16.59</v>
      </c>
      <c r="G3458" s="55">
        <v>121.14</v>
      </c>
      <c r="H3458" s="33">
        <v>9</v>
      </c>
    </row>
    <row r="3459" spans="1:8" s="33" customFormat="1" ht="38.25" x14ac:dyDescent="0.2">
      <c r="A3459" s="52" t="s">
        <v>6953</v>
      </c>
      <c r="B3459" s="52"/>
      <c r="C3459" s="53" t="s">
        <v>6954</v>
      </c>
      <c r="D3459" s="54" t="s">
        <v>21</v>
      </c>
      <c r="E3459" s="55">
        <v>110.34</v>
      </c>
      <c r="F3459" s="55">
        <v>18.66</v>
      </c>
      <c r="G3459" s="55">
        <v>129</v>
      </c>
      <c r="H3459" s="33">
        <v>9</v>
      </c>
    </row>
    <row r="3460" spans="1:8" s="33" customFormat="1" ht="38.25" x14ac:dyDescent="0.2">
      <c r="A3460" s="52" t="s">
        <v>6955</v>
      </c>
      <c r="B3460" s="52"/>
      <c r="C3460" s="53" t="s">
        <v>6956</v>
      </c>
      <c r="D3460" s="54" t="s">
        <v>21</v>
      </c>
      <c r="E3460" s="55">
        <v>443.79</v>
      </c>
      <c r="F3460" s="55">
        <v>18.66</v>
      </c>
      <c r="G3460" s="55">
        <v>462.45</v>
      </c>
      <c r="H3460" s="33">
        <v>9</v>
      </c>
    </row>
    <row r="3461" spans="1:8" s="33" customFormat="1" ht="38.25" x14ac:dyDescent="0.2">
      <c r="A3461" s="52" t="s">
        <v>6957</v>
      </c>
      <c r="B3461" s="52"/>
      <c r="C3461" s="53" t="s">
        <v>6958</v>
      </c>
      <c r="D3461" s="54" t="s">
        <v>21</v>
      </c>
      <c r="E3461" s="55">
        <v>640.39</v>
      </c>
      <c r="F3461" s="55">
        <v>18.66</v>
      </c>
      <c r="G3461" s="55">
        <v>659.05</v>
      </c>
      <c r="H3461" s="33">
        <v>9</v>
      </c>
    </row>
    <row r="3462" spans="1:8" s="33" customFormat="1" ht="38.25" x14ac:dyDescent="0.2">
      <c r="A3462" s="52" t="s">
        <v>6959</v>
      </c>
      <c r="B3462" s="52"/>
      <c r="C3462" s="53" t="s">
        <v>6960</v>
      </c>
      <c r="D3462" s="54" t="s">
        <v>21</v>
      </c>
      <c r="E3462" s="55">
        <v>5806.48</v>
      </c>
      <c r="F3462" s="55">
        <v>82.94</v>
      </c>
      <c r="G3462" s="55">
        <v>5889.42</v>
      </c>
      <c r="H3462" s="33">
        <v>9</v>
      </c>
    </row>
    <row r="3463" spans="1:8" s="33" customFormat="1" ht="38.25" x14ac:dyDescent="0.2">
      <c r="A3463" s="52" t="s">
        <v>6961</v>
      </c>
      <c r="B3463" s="52"/>
      <c r="C3463" s="53" t="s">
        <v>6962</v>
      </c>
      <c r="D3463" s="54" t="s">
        <v>21</v>
      </c>
      <c r="E3463" s="55">
        <v>6028.88</v>
      </c>
      <c r="F3463" s="55">
        <v>82.94</v>
      </c>
      <c r="G3463" s="55">
        <v>6111.82</v>
      </c>
      <c r="H3463" s="33">
        <v>9</v>
      </c>
    </row>
    <row r="3464" spans="1:8" s="33" customFormat="1" x14ac:dyDescent="0.2">
      <c r="A3464" s="52" t="s">
        <v>6963</v>
      </c>
      <c r="B3464" s="52"/>
      <c r="C3464" s="53" t="s">
        <v>6964</v>
      </c>
      <c r="D3464" s="54" t="s">
        <v>21</v>
      </c>
      <c r="E3464" s="55">
        <v>513.02</v>
      </c>
      <c r="F3464" s="55">
        <v>41.47</v>
      </c>
      <c r="G3464" s="55">
        <v>554.49</v>
      </c>
      <c r="H3464" s="33">
        <v>9</v>
      </c>
    </row>
    <row r="3465" spans="1:8" s="33" customFormat="1" x14ac:dyDescent="0.2">
      <c r="A3465" s="52" t="s">
        <v>6965</v>
      </c>
      <c r="B3465" s="52"/>
      <c r="C3465" s="53" t="s">
        <v>6966</v>
      </c>
      <c r="D3465" s="54"/>
      <c r="E3465" s="55"/>
      <c r="F3465" s="55"/>
      <c r="G3465" s="55"/>
      <c r="H3465" s="33">
        <v>5</v>
      </c>
    </row>
    <row r="3466" spans="1:8" s="33" customFormat="1" ht="25.5" x14ac:dyDescent="0.2">
      <c r="A3466" s="52" t="s">
        <v>6967</v>
      </c>
      <c r="B3466" s="52"/>
      <c r="C3466" s="53" t="s">
        <v>6968</v>
      </c>
      <c r="D3466" s="54" t="s">
        <v>21</v>
      </c>
      <c r="E3466" s="55">
        <v>1164.94</v>
      </c>
      <c r="F3466" s="55">
        <v>51.84</v>
      </c>
      <c r="G3466" s="55">
        <v>1216.78</v>
      </c>
      <c r="H3466" s="33">
        <v>9</v>
      </c>
    </row>
    <row r="3467" spans="1:8" s="33" customFormat="1" ht="25.5" x14ac:dyDescent="0.2">
      <c r="A3467" s="52" t="s">
        <v>6969</v>
      </c>
      <c r="B3467" s="52"/>
      <c r="C3467" s="53" t="s">
        <v>6970</v>
      </c>
      <c r="D3467" s="54" t="s">
        <v>21</v>
      </c>
      <c r="E3467" s="55">
        <v>1504.01</v>
      </c>
      <c r="F3467" s="55">
        <v>145.15</v>
      </c>
      <c r="G3467" s="55">
        <v>1649.16</v>
      </c>
      <c r="H3467" s="33">
        <v>9</v>
      </c>
    </row>
    <row r="3468" spans="1:8" s="33" customFormat="1" ht="25.5" x14ac:dyDescent="0.2">
      <c r="A3468" s="52" t="s">
        <v>6971</v>
      </c>
      <c r="B3468" s="52"/>
      <c r="C3468" s="53" t="s">
        <v>6972</v>
      </c>
      <c r="D3468" s="54" t="s">
        <v>21</v>
      </c>
      <c r="E3468" s="55">
        <v>2454.2600000000002</v>
      </c>
      <c r="F3468" s="55">
        <v>145.15</v>
      </c>
      <c r="G3468" s="55">
        <v>2599.41</v>
      </c>
      <c r="H3468" s="33">
        <v>9</v>
      </c>
    </row>
    <row r="3469" spans="1:8" s="33" customFormat="1" x14ac:dyDescent="0.2">
      <c r="A3469" s="52" t="s">
        <v>6973</v>
      </c>
      <c r="B3469" s="52"/>
      <c r="C3469" s="53" t="s">
        <v>6974</v>
      </c>
      <c r="D3469" s="54" t="s">
        <v>21</v>
      </c>
      <c r="E3469" s="55">
        <v>1216.77</v>
      </c>
      <c r="F3469" s="55">
        <v>145.15</v>
      </c>
      <c r="G3469" s="55">
        <v>1361.92</v>
      </c>
      <c r="H3469" s="33">
        <v>9</v>
      </c>
    </row>
    <row r="3470" spans="1:8" s="33" customFormat="1" ht="25.5" x14ac:dyDescent="0.2">
      <c r="A3470" s="52" t="s">
        <v>6975</v>
      </c>
      <c r="B3470" s="52"/>
      <c r="C3470" s="53" t="s">
        <v>6976</v>
      </c>
      <c r="D3470" s="54" t="s">
        <v>21</v>
      </c>
      <c r="E3470" s="55">
        <v>2498</v>
      </c>
      <c r="F3470" s="55">
        <v>145.15</v>
      </c>
      <c r="G3470" s="55">
        <v>2643.15</v>
      </c>
      <c r="H3470" s="33">
        <v>9</v>
      </c>
    </row>
    <row r="3471" spans="1:8" s="33" customFormat="1" x14ac:dyDescent="0.2">
      <c r="A3471" s="52" t="s">
        <v>6977</v>
      </c>
      <c r="B3471" s="52"/>
      <c r="C3471" s="53" t="s">
        <v>6978</v>
      </c>
      <c r="D3471" s="54" t="s">
        <v>21</v>
      </c>
      <c r="E3471" s="55">
        <v>1539.59</v>
      </c>
      <c r="F3471" s="55">
        <v>82.94</v>
      </c>
      <c r="G3471" s="55">
        <v>1622.53</v>
      </c>
      <c r="H3471" s="33">
        <v>9</v>
      </c>
    </row>
    <row r="3472" spans="1:8" s="33" customFormat="1" x14ac:dyDescent="0.2">
      <c r="A3472" s="52" t="s">
        <v>6979</v>
      </c>
      <c r="B3472" s="52"/>
      <c r="C3472" s="53" t="s">
        <v>6980</v>
      </c>
      <c r="D3472" s="54" t="s">
        <v>21</v>
      </c>
      <c r="E3472" s="55">
        <v>2957.41</v>
      </c>
      <c r="F3472" s="55">
        <v>82.94</v>
      </c>
      <c r="G3472" s="55">
        <v>3040.35</v>
      </c>
      <c r="H3472" s="33">
        <v>9</v>
      </c>
    </row>
    <row r="3473" spans="1:8" s="33" customFormat="1" ht="25.5" x14ac:dyDescent="0.2">
      <c r="A3473" s="52" t="s">
        <v>6981</v>
      </c>
      <c r="B3473" s="52"/>
      <c r="C3473" s="53" t="s">
        <v>6982</v>
      </c>
      <c r="D3473" s="54" t="s">
        <v>21</v>
      </c>
      <c r="E3473" s="55">
        <v>913.91</v>
      </c>
      <c r="F3473" s="55">
        <v>82.94</v>
      </c>
      <c r="G3473" s="55">
        <v>996.85</v>
      </c>
      <c r="H3473" s="33">
        <v>9</v>
      </c>
    </row>
    <row r="3474" spans="1:8" s="33" customFormat="1" x14ac:dyDescent="0.2">
      <c r="A3474" s="52" t="s">
        <v>6983</v>
      </c>
      <c r="B3474" s="52"/>
      <c r="C3474" s="53" t="s">
        <v>6984</v>
      </c>
      <c r="D3474" s="54" t="s">
        <v>21</v>
      </c>
      <c r="E3474" s="55">
        <v>641.54</v>
      </c>
      <c r="F3474" s="55">
        <v>82.94</v>
      </c>
      <c r="G3474" s="55">
        <v>724.48</v>
      </c>
      <c r="H3474" s="33">
        <v>9</v>
      </c>
    </row>
    <row r="3475" spans="1:8" s="33" customFormat="1" ht="25.5" x14ac:dyDescent="0.2">
      <c r="A3475" s="52" t="s">
        <v>6985</v>
      </c>
      <c r="B3475" s="52"/>
      <c r="C3475" s="53" t="s">
        <v>6986</v>
      </c>
      <c r="D3475" s="54" t="s">
        <v>21</v>
      </c>
      <c r="E3475" s="55">
        <v>5784.24</v>
      </c>
      <c r="F3475" s="55">
        <v>51.84</v>
      </c>
      <c r="G3475" s="55">
        <v>5836.08</v>
      </c>
      <c r="H3475" s="33">
        <v>9</v>
      </c>
    </row>
    <row r="3476" spans="1:8" s="33" customFormat="1" ht="25.5" x14ac:dyDescent="0.2">
      <c r="A3476" s="52" t="s">
        <v>6987</v>
      </c>
      <c r="B3476" s="52"/>
      <c r="C3476" s="53" t="s">
        <v>6988</v>
      </c>
      <c r="D3476" s="54" t="s">
        <v>21</v>
      </c>
      <c r="E3476" s="55">
        <v>2952.99</v>
      </c>
      <c r="F3476" s="55">
        <v>24.88</v>
      </c>
      <c r="G3476" s="55">
        <v>2977.87</v>
      </c>
      <c r="H3476" s="33">
        <v>9</v>
      </c>
    </row>
    <row r="3477" spans="1:8" s="33" customFormat="1" x14ac:dyDescent="0.2">
      <c r="A3477" s="52" t="s">
        <v>6989</v>
      </c>
      <c r="B3477" s="52"/>
      <c r="C3477" s="53" t="s">
        <v>6990</v>
      </c>
      <c r="D3477" s="54" t="s">
        <v>21</v>
      </c>
      <c r="E3477" s="55">
        <v>789.82</v>
      </c>
      <c r="F3477" s="55">
        <v>82.94</v>
      </c>
      <c r="G3477" s="55">
        <v>872.76</v>
      </c>
      <c r="H3477" s="33">
        <v>9</v>
      </c>
    </row>
    <row r="3478" spans="1:8" s="33" customFormat="1" ht="25.5" x14ac:dyDescent="0.2">
      <c r="A3478" s="52" t="s">
        <v>6991</v>
      </c>
      <c r="B3478" s="52"/>
      <c r="C3478" s="53" t="s">
        <v>6992</v>
      </c>
      <c r="D3478" s="54" t="s">
        <v>21</v>
      </c>
      <c r="E3478" s="55">
        <v>999</v>
      </c>
      <c r="F3478" s="55">
        <v>31.1</v>
      </c>
      <c r="G3478" s="55">
        <v>1030.0999999999999</v>
      </c>
      <c r="H3478" s="33">
        <v>9</v>
      </c>
    </row>
    <row r="3479" spans="1:8" s="33" customFormat="1" ht="25.5" x14ac:dyDescent="0.2">
      <c r="A3479" s="52" t="s">
        <v>6993</v>
      </c>
      <c r="B3479" s="52"/>
      <c r="C3479" s="53" t="s">
        <v>6994</v>
      </c>
      <c r="D3479" s="54" t="s">
        <v>21</v>
      </c>
      <c r="E3479" s="55">
        <v>4977.8100000000004</v>
      </c>
      <c r="F3479" s="55">
        <v>124.41</v>
      </c>
      <c r="G3479" s="55">
        <v>5102.22</v>
      </c>
      <c r="H3479" s="33">
        <v>9</v>
      </c>
    </row>
    <row r="3480" spans="1:8" s="33" customFormat="1" ht="25.5" x14ac:dyDescent="0.2">
      <c r="A3480" s="52" t="s">
        <v>6995</v>
      </c>
      <c r="B3480" s="52"/>
      <c r="C3480" s="53" t="s">
        <v>6996</v>
      </c>
      <c r="D3480" s="54" t="s">
        <v>21</v>
      </c>
      <c r="E3480" s="55">
        <v>1850.7</v>
      </c>
      <c r="F3480" s="55">
        <v>82.94</v>
      </c>
      <c r="G3480" s="55">
        <v>1933.64</v>
      </c>
      <c r="H3480" s="33">
        <v>9</v>
      </c>
    </row>
    <row r="3481" spans="1:8" s="33" customFormat="1" ht="25.5" x14ac:dyDescent="0.2">
      <c r="A3481" s="52" t="s">
        <v>6997</v>
      </c>
      <c r="B3481" s="52"/>
      <c r="C3481" s="53" t="s">
        <v>6998</v>
      </c>
      <c r="D3481" s="54" t="s">
        <v>21</v>
      </c>
      <c r="E3481" s="55">
        <v>3021.36</v>
      </c>
      <c r="F3481" s="55">
        <v>82.94</v>
      </c>
      <c r="G3481" s="55">
        <v>3104.3</v>
      </c>
      <c r="H3481" s="33">
        <v>9</v>
      </c>
    </row>
    <row r="3482" spans="1:8" s="33" customFormat="1" ht="25.5" x14ac:dyDescent="0.2">
      <c r="A3482" s="52" t="s">
        <v>6999</v>
      </c>
      <c r="B3482" s="52"/>
      <c r="C3482" s="53" t="s">
        <v>7000</v>
      </c>
      <c r="D3482" s="54" t="s">
        <v>21</v>
      </c>
      <c r="E3482" s="55">
        <v>1754.44</v>
      </c>
      <c r="F3482" s="55">
        <v>82.94</v>
      </c>
      <c r="G3482" s="55">
        <v>1837.38</v>
      </c>
      <c r="H3482" s="33">
        <v>9</v>
      </c>
    </row>
    <row r="3483" spans="1:8" s="33" customFormat="1" x14ac:dyDescent="0.2">
      <c r="A3483" s="52" t="s">
        <v>7001</v>
      </c>
      <c r="B3483" s="52"/>
      <c r="C3483" s="53" t="s">
        <v>7002</v>
      </c>
      <c r="D3483" s="54"/>
      <c r="E3483" s="55"/>
      <c r="F3483" s="55"/>
      <c r="G3483" s="55"/>
      <c r="H3483" s="33">
        <v>5</v>
      </c>
    </row>
    <row r="3484" spans="1:8" s="33" customFormat="1" ht="38.25" x14ac:dyDescent="0.2">
      <c r="A3484" s="52" t="s">
        <v>7003</v>
      </c>
      <c r="B3484" s="52"/>
      <c r="C3484" s="53" t="s">
        <v>7004</v>
      </c>
      <c r="D3484" s="54" t="s">
        <v>21</v>
      </c>
      <c r="E3484" s="55">
        <v>75.45</v>
      </c>
      <c r="F3484" s="55">
        <v>18.66</v>
      </c>
      <c r="G3484" s="55">
        <v>94.11</v>
      </c>
      <c r="H3484" s="33">
        <v>9</v>
      </c>
    </row>
    <row r="3485" spans="1:8" s="33" customFormat="1" ht="38.25" x14ac:dyDescent="0.2">
      <c r="A3485" s="52" t="s">
        <v>7005</v>
      </c>
      <c r="B3485" s="52"/>
      <c r="C3485" s="53" t="s">
        <v>7006</v>
      </c>
      <c r="D3485" s="54" t="s">
        <v>21</v>
      </c>
      <c r="E3485" s="55">
        <v>96.89</v>
      </c>
      <c r="F3485" s="55">
        <v>24.88</v>
      </c>
      <c r="G3485" s="55">
        <v>121.77</v>
      </c>
      <c r="H3485" s="33">
        <v>9</v>
      </c>
    </row>
    <row r="3486" spans="1:8" s="33" customFormat="1" ht="38.25" x14ac:dyDescent="0.2">
      <c r="A3486" s="52" t="s">
        <v>7007</v>
      </c>
      <c r="B3486" s="52"/>
      <c r="C3486" s="53" t="s">
        <v>7008</v>
      </c>
      <c r="D3486" s="54" t="s">
        <v>21</v>
      </c>
      <c r="E3486" s="55">
        <v>126.42</v>
      </c>
      <c r="F3486" s="55">
        <v>31.1</v>
      </c>
      <c r="G3486" s="55">
        <v>157.52000000000001</v>
      </c>
      <c r="H3486" s="33">
        <v>9</v>
      </c>
    </row>
    <row r="3487" spans="1:8" s="33" customFormat="1" ht="38.25" x14ac:dyDescent="0.2">
      <c r="A3487" s="52" t="s">
        <v>7009</v>
      </c>
      <c r="B3487" s="52"/>
      <c r="C3487" s="53" t="s">
        <v>7010</v>
      </c>
      <c r="D3487" s="54" t="s">
        <v>21</v>
      </c>
      <c r="E3487" s="55">
        <v>246.58</v>
      </c>
      <c r="F3487" s="55">
        <v>33.18</v>
      </c>
      <c r="G3487" s="55">
        <v>279.76</v>
      </c>
      <c r="H3487" s="33">
        <v>9</v>
      </c>
    </row>
    <row r="3488" spans="1:8" s="33" customFormat="1" ht="38.25" x14ac:dyDescent="0.2">
      <c r="A3488" s="52" t="s">
        <v>7011</v>
      </c>
      <c r="B3488" s="52"/>
      <c r="C3488" s="53" t="s">
        <v>7012</v>
      </c>
      <c r="D3488" s="54" t="s">
        <v>21</v>
      </c>
      <c r="E3488" s="55">
        <v>422.9</v>
      </c>
      <c r="F3488" s="55">
        <v>51.84</v>
      </c>
      <c r="G3488" s="55">
        <v>474.74</v>
      </c>
      <c r="H3488" s="33">
        <v>9</v>
      </c>
    </row>
    <row r="3489" spans="1:8" s="33" customFormat="1" x14ac:dyDescent="0.2">
      <c r="A3489" s="52" t="s">
        <v>7013</v>
      </c>
      <c r="B3489" s="52"/>
      <c r="C3489" s="53" t="s">
        <v>7014</v>
      </c>
      <c r="D3489" s="54"/>
      <c r="E3489" s="55"/>
      <c r="F3489" s="55"/>
      <c r="G3489" s="55"/>
      <c r="H3489" s="33">
        <v>5</v>
      </c>
    </row>
    <row r="3490" spans="1:8" s="33" customFormat="1" ht="25.5" x14ac:dyDescent="0.2">
      <c r="A3490" s="52" t="s">
        <v>7015</v>
      </c>
      <c r="B3490" s="52"/>
      <c r="C3490" s="53" t="s">
        <v>7016</v>
      </c>
      <c r="D3490" s="54" t="s">
        <v>21</v>
      </c>
      <c r="E3490" s="55">
        <v>346.81</v>
      </c>
      <c r="F3490" s="55">
        <v>24.88</v>
      </c>
      <c r="G3490" s="55">
        <v>371.69</v>
      </c>
      <c r="H3490" s="33">
        <v>9</v>
      </c>
    </row>
    <row r="3491" spans="1:8" s="33" customFormat="1" ht="25.5" x14ac:dyDescent="0.2">
      <c r="A3491" s="52" t="s">
        <v>7017</v>
      </c>
      <c r="B3491" s="52"/>
      <c r="C3491" s="53" t="s">
        <v>7018</v>
      </c>
      <c r="D3491" s="54" t="s">
        <v>21</v>
      </c>
      <c r="E3491" s="55">
        <v>483.62</v>
      </c>
      <c r="F3491" s="55">
        <v>31.1</v>
      </c>
      <c r="G3491" s="55">
        <v>514.72</v>
      </c>
      <c r="H3491" s="33">
        <v>9</v>
      </c>
    </row>
    <row r="3492" spans="1:8" s="33" customFormat="1" ht="25.5" x14ac:dyDescent="0.2">
      <c r="A3492" s="52" t="s">
        <v>7019</v>
      </c>
      <c r="B3492" s="52"/>
      <c r="C3492" s="53" t="s">
        <v>7020</v>
      </c>
      <c r="D3492" s="54" t="s">
        <v>21</v>
      </c>
      <c r="E3492" s="55">
        <v>849.08</v>
      </c>
      <c r="F3492" s="55">
        <v>41.47</v>
      </c>
      <c r="G3492" s="55">
        <v>890.55</v>
      </c>
      <c r="H3492" s="33">
        <v>9</v>
      </c>
    </row>
    <row r="3493" spans="1:8" s="33" customFormat="1" ht="25.5" x14ac:dyDescent="0.2">
      <c r="A3493" s="52" t="s">
        <v>7021</v>
      </c>
      <c r="B3493" s="52"/>
      <c r="C3493" s="53" t="s">
        <v>7022</v>
      </c>
      <c r="D3493" s="54" t="s">
        <v>21</v>
      </c>
      <c r="E3493" s="55">
        <v>1209.0999999999999</v>
      </c>
      <c r="F3493" s="55">
        <v>51.84</v>
      </c>
      <c r="G3493" s="55">
        <v>1260.94</v>
      </c>
      <c r="H3493" s="33">
        <v>9</v>
      </c>
    </row>
    <row r="3494" spans="1:8" s="33" customFormat="1" x14ac:dyDescent="0.2">
      <c r="A3494" s="52" t="s">
        <v>7023</v>
      </c>
      <c r="B3494" s="52"/>
      <c r="C3494" s="53" t="s">
        <v>7024</v>
      </c>
      <c r="D3494" s="54"/>
      <c r="E3494" s="55"/>
      <c r="F3494" s="55"/>
      <c r="G3494" s="55"/>
      <c r="H3494" s="33">
        <v>5</v>
      </c>
    </row>
    <row r="3495" spans="1:8" s="33" customFormat="1" ht="38.25" x14ac:dyDescent="0.2">
      <c r="A3495" s="52" t="s">
        <v>7025</v>
      </c>
      <c r="B3495" s="52"/>
      <c r="C3495" s="53" t="s">
        <v>7026</v>
      </c>
      <c r="D3495" s="54" t="s">
        <v>21</v>
      </c>
      <c r="E3495" s="55">
        <v>523.39</v>
      </c>
      <c r="F3495" s="55">
        <v>18.66</v>
      </c>
      <c r="G3495" s="55">
        <v>542.04999999999995</v>
      </c>
      <c r="H3495" s="33">
        <v>9</v>
      </c>
    </row>
    <row r="3496" spans="1:8" s="33" customFormat="1" x14ac:dyDescent="0.2">
      <c r="A3496" s="52" t="s">
        <v>7027</v>
      </c>
      <c r="B3496" s="52"/>
      <c r="C3496" s="53" t="s">
        <v>7028</v>
      </c>
      <c r="D3496" s="54"/>
      <c r="E3496" s="55"/>
      <c r="F3496" s="55"/>
      <c r="G3496" s="55"/>
      <c r="H3496" s="33">
        <v>5</v>
      </c>
    </row>
    <row r="3497" spans="1:8" s="33" customFormat="1" ht="25.5" x14ac:dyDescent="0.2">
      <c r="A3497" s="52" t="s">
        <v>7029</v>
      </c>
      <c r="B3497" s="52"/>
      <c r="C3497" s="53" t="s">
        <v>7030</v>
      </c>
      <c r="D3497" s="54" t="s">
        <v>21</v>
      </c>
      <c r="E3497" s="55">
        <v>479.87</v>
      </c>
      <c r="F3497" s="55">
        <v>86.81</v>
      </c>
      <c r="G3497" s="55">
        <v>566.67999999999995</v>
      </c>
      <c r="H3497" s="33">
        <v>9</v>
      </c>
    </row>
    <row r="3498" spans="1:8" s="33" customFormat="1" ht="25.5" x14ac:dyDescent="0.2">
      <c r="A3498" s="52" t="s">
        <v>7031</v>
      </c>
      <c r="B3498" s="52"/>
      <c r="C3498" s="53" t="s">
        <v>7032</v>
      </c>
      <c r="D3498" s="54" t="s">
        <v>21</v>
      </c>
      <c r="E3498" s="55">
        <v>187.33</v>
      </c>
      <c r="F3498" s="55">
        <v>8.2899999999999991</v>
      </c>
      <c r="G3498" s="55">
        <v>195.62</v>
      </c>
      <c r="H3498" s="33">
        <v>9</v>
      </c>
    </row>
    <row r="3499" spans="1:8" s="33" customFormat="1" ht="25.5" x14ac:dyDescent="0.2">
      <c r="A3499" s="52" t="s">
        <v>7033</v>
      </c>
      <c r="B3499" s="52"/>
      <c r="C3499" s="53" t="s">
        <v>7034</v>
      </c>
      <c r="D3499" s="54" t="s">
        <v>21</v>
      </c>
      <c r="E3499" s="55">
        <v>216.48</v>
      </c>
      <c r="F3499" s="55">
        <v>20.74</v>
      </c>
      <c r="G3499" s="55">
        <v>237.22</v>
      </c>
      <c r="H3499" s="33">
        <v>9</v>
      </c>
    </row>
    <row r="3500" spans="1:8" s="33" customFormat="1" ht="38.25" x14ac:dyDescent="0.2">
      <c r="A3500" s="52" t="s">
        <v>7035</v>
      </c>
      <c r="B3500" s="52"/>
      <c r="C3500" s="53" t="s">
        <v>7036</v>
      </c>
      <c r="D3500" s="54" t="s">
        <v>21</v>
      </c>
      <c r="E3500" s="55">
        <v>7894.92</v>
      </c>
      <c r="F3500" s="55">
        <v>86.81</v>
      </c>
      <c r="G3500" s="55">
        <v>7981.73</v>
      </c>
      <c r="H3500" s="33">
        <v>9</v>
      </c>
    </row>
    <row r="3501" spans="1:8" s="33" customFormat="1" x14ac:dyDescent="0.2">
      <c r="A3501" s="52" t="s">
        <v>7037</v>
      </c>
      <c r="B3501" s="52"/>
      <c r="C3501" s="53" t="s">
        <v>7038</v>
      </c>
      <c r="D3501" s="54"/>
      <c r="E3501" s="55"/>
      <c r="F3501" s="55"/>
      <c r="G3501" s="55"/>
      <c r="H3501" s="33">
        <v>5</v>
      </c>
    </row>
    <row r="3502" spans="1:8" s="33" customFormat="1" ht="25.5" x14ac:dyDescent="0.2">
      <c r="A3502" s="52" t="s">
        <v>7039</v>
      </c>
      <c r="B3502" s="52"/>
      <c r="C3502" s="53" t="s">
        <v>7040</v>
      </c>
      <c r="D3502" s="54" t="s">
        <v>21</v>
      </c>
      <c r="E3502" s="55">
        <v>2530.02</v>
      </c>
      <c r="F3502" s="55">
        <v>143.57</v>
      </c>
      <c r="G3502" s="55">
        <v>2673.59</v>
      </c>
      <c r="H3502" s="33">
        <v>9</v>
      </c>
    </row>
    <row r="3503" spans="1:8" s="33" customFormat="1" ht="25.5" x14ac:dyDescent="0.2">
      <c r="A3503" s="52" t="s">
        <v>7041</v>
      </c>
      <c r="B3503" s="52"/>
      <c r="C3503" s="53" t="s">
        <v>7042</v>
      </c>
      <c r="D3503" s="54" t="s">
        <v>21</v>
      </c>
      <c r="E3503" s="55">
        <v>986.85</v>
      </c>
      <c r="F3503" s="55">
        <v>143.57</v>
      </c>
      <c r="G3503" s="55">
        <v>1130.42</v>
      </c>
      <c r="H3503" s="33">
        <v>9</v>
      </c>
    </row>
    <row r="3504" spans="1:8" s="33" customFormat="1" ht="25.5" x14ac:dyDescent="0.2">
      <c r="A3504" s="52" t="s">
        <v>7043</v>
      </c>
      <c r="B3504" s="52"/>
      <c r="C3504" s="53" t="s">
        <v>7044</v>
      </c>
      <c r="D3504" s="54" t="s">
        <v>21</v>
      </c>
      <c r="E3504" s="55">
        <v>1208.99</v>
      </c>
      <c r="F3504" s="55">
        <v>51.84</v>
      </c>
      <c r="G3504" s="55">
        <v>1260.83</v>
      </c>
      <c r="H3504" s="33">
        <v>9</v>
      </c>
    </row>
    <row r="3505" spans="1:8" s="33" customFormat="1" ht="25.5" x14ac:dyDescent="0.2">
      <c r="A3505" s="52" t="s">
        <v>7045</v>
      </c>
      <c r="B3505" s="52"/>
      <c r="C3505" s="53" t="s">
        <v>7046</v>
      </c>
      <c r="D3505" s="54" t="s">
        <v>21</v>
      </c>
      <c r="E3505" s="55">
        <v>1602.38</v>
      </c>
      <c r="F3505" s="55">
        <v>93.31</v>
      </c>
      <c r="G3505" s="55">
        <v>1695.69</v>
      </c>
      <c r="H3505" s="33">
        <v>9</v>
      </c>
    </row>
    <row r="3506" spans="1:8" s="33" customFormat="1" ht="25.5" x14ac:dyDescent="0.2">
      <c r="A3506" s="52" t="s">
        <v>7047</v>
      </c>
      <c r="B3506" s="52"/>
      <c r="C3506" s="53" t="s">
        <v>7048</v>
      </c>
      <c r="D3506" s="54" t="s">
        <v>21</v>
      </c>
      <c r="E3506" s="55">
        <v>2365.4</v>
      </c>
      <c r="F3506" s="55">
        <v>93.31</v>
      </c>
      <c r="G3506" s="55">
        <v>2458.71</v>
      </c>
      <c r="H3506" s="33">
        <v>9</v>
      </c>
    </row>
    <row r="3507" spans="1:8" s="33" customFormat="1" ht="25.5" x14ac:dyDescent="0.2">
      <c r="A3507" s="52" t="s">
        <v>7049</v>
      </c>
      <c r="B3507" s="52"/>
      <c r="C3507" s="53" t="s">
        <v>7050</v>
      </c>
      <c r="D3507" s="54" t="s">
        <v>21</v>
      </c>
      <c r="E3507" s="55">
        <v>5595.82</v>
      </c>
      <c r="F3507" s="55">
        <v>143.57</v>
      </c>
      <c r="G3507" s="55">
        <v>5739.39</v>
      </c>
      <c r="H3507" s="33">
        <v>9</v>
      </c>
    </row>
    <row r="3508" spans="1:8" s="33" customFormat="1" ht="25.5" x14ac:dyDescent="0.2">
      <c r="A3508" s="52" t="s">
        <v>7051</v>
      </c>
      <c r="B3508" s="52"/>
      <c r="C3508" s="53" t="s">
        <v>7052</v>
      </c>
      <c r="D3508" s="54" t="s">
        <v>21</v>
      </c>
      <c r="E3508" s="55">
        <v>997.63</v>
      </c>
      <c r="F3508" s="55">
        <v>143.57</v>
      </c>
      <c r="G3508" s="55">
        <v>1141.2</v>
      </c>
      <c r="H3508" s="33">
        <v>9</v>
      </c>
    </row>
    <row r="3509" spans="1:8" s="33" customFormat="1" ht="25.5" x14ac:dyDescent="0.2">
      <c r="A3509" s="52" t="s">
        <v>7053</v>
      </c>
      <c r="B3509" s="52"/>
      <c r="C3509" s="53" t="s">
        <v>7054</v>
      </c>
      <c r="D3509" s="54" t="s">
        <v>21</v>
      </c>
      <c r="E3509" s="55">
        <v>1564.97</v>
      </c>
      <c r="F3509" s="55">
        <v>143.57</v>
      </c>
      <c r="G3509" s="55">
        <v>1708.54</v>
      </c>
      <c r="H3509" s="33">
        <v>9</v>
      </c>
    </row>
    <row r="3510" spans="1:8" s="33" customFormat="1" ht="25.5" x14ac:dyDescent="0.2">
      <c r="A3510" s="52" t="s">
        <v>7055</v>
      </c>
      <c r="B3510" s="52"/>
      <c r="C3510" s="53" t="s">
        <v>7056</v>
      </c>
      <c r="D3510" s="54" t="s">
        <v>21</v>
      </c>
      <c r="E3510" s="55">
        <v>716.55</v>
      </c>
      <c r="F3510" s="55">
        <v>12.44</v>
      </c>
      <c r="G3510" s="55">
        <v>728.99</v>
      </c>
      <c r="H3510" s="33">
        <v>9</v>
      </c>
    </row>
    <row r="3511" spans="1:8" s="33" customFormat="1" ht="25.5" x14ac:dyDescent="0.2">
      <c r="A3511" s="52" t="s">
        <v>7057</v>
      </c>
      <c r="B3511" s="52"/>
      <c r="C3511" s="53" t="s">
        <v>7058</v>
      </c>
      <c r="D3511" s="54" t="s">
        <v>21</v>
      </c>
      <c r="E3511" s="55">
        <v>1785.92</v>
      </c>
      <c r="F3511" s="55">
        <v>18.239999999999998</v>
      </c>
      <c r="G3511" s="55">
        <v>1804.16</v>
      </c>
      <c r="H3511" s="33">
        <v>9</v>
      </c>
    </row>
    <row r="3512" spans="1:8" s="33" customFormat="1" x14ac:dyDescent="0.2">
      <c r="A3512" s="52" t="s">
        <v>7059</v>
      </c>
      <c r="B3512" s="52"/>
      <c r="C3512" s="53" t="s">
        <v>7060</v>
      </c>
      <c r="D3512" s="54"/>
      <c r="E3512" s="55"/>
      <c r="F3512" s="55"/>
      <c r="G3512" s="55"/>
      <c r="H3512" s="33">
        <v>5</v>
      </c>
    </row>
    <row r="3513" spans="1:8" s="33" customFormat="1" x14ac:dyDescent="0.2">
      <c r="A3513" s="52" t="s">
        <v>7061</v>
      </c>
      <c r="B3513" s="52"/>
      <c r="C3513" s="53" t="s">
        <v>7062</v>
      </c>
      <c r="D3513" s="54" t="s">
        <v>21</v>
      </c>
      <c r="E3513" s="55">
        <v>11.98</v>
      </c>
      <c r="F3513" s="55">
        <v>18.66</v>
      </c>
      <c r="G3513" s="55">
        <v>30.64</v>
      </c>
      <c r="H3513" s="33">
        <v>9</v>
      </c>
    </row>
    <row r="3514" spans="1:8" s="33" customFormat="1" ht="25.5" x14ac:dyDescent="0.2">
      <c r="A3514" s="52" t="s">
        <v>7063</v>
      </c>
      <c r="B3514" s="52"/>
      <c r="C3514" s="53" t="s">
        <v>7064</v>
      </c>
      <c r="D3514" s="54" t="s">
        <v>21</v>
      </c>
      <c r="E3514" s="55">
        <v>35.96</v>
      </c>
      <c r="F3514" s="55">
        <v>18.66</v>
      </c>
      <c r="G3514" s="55">
        <v>54.62</v>
      </c>
      <c r="H3514" s="33">
        <v>9</v>
      </c>
    </row>
    <row r="3515" spans="1:8" s="33" customFormat="1" x14ac:dyDescent="0.2">
      <c r="A3515" s="52" t="s">
        <v>7065</v>
      </c>
      <c r="B3515" s="52"/>
      <c r="C3515" s="53" t="s">
        <v>7066</v>
      </c>
      <c r="D3515" s="54"/>
      <c r="E3515" s="55"/>
      <c r="F3515" s="55"/>
      <c r="G3515" s="55"/>
      <c r="H3515" s="33">
        <v>5</v>
      </c>
    </row>
    <row r="3516" spans="1:8" s="33" customFormat="1" x14ac:dyDescent="0.2">
      <c r="A3516" s="52" t="s">
        <v>7067</v>
      </c>
      <c r="B3516" s="52"/>
      <c r="C3516" s="53" t="s">
        <v>7068</v>
      </c>
      <c r="D3516" s="54" t="s">
        <v>21</v>
      </c>
      <c r="E3516" s="55">
        <v>118.05</v>
      </c>
      <c r="F3516" s="55">
        <v>6.22</v>
      </c>
      <c r="G3516" s="55">
        <v>124.27</v>
      </c>
      <c r="H3516" s="33">
        <v>9</v>
      </c>
    </row>
    <row r="3517" spans="1:8" s="33" customFormat="1" x14ac:dyDescent="0.2">
      <c r="A3517" s="52" t="s">
        <v>7069</v>
      </c>
      <c r="B3517" s="52"/>
      <c r="C3517" s="53" t="s">
        <v>7070</v>
      </c>
      <c r="D3517" s="54" t="s">
        <v>21</v>
      </c>
      <c r="E3517" s="55">
        <v>471.37</v>
      </c>
      <c r="F3517" s="55">
        <v>51.84</v>
      </c>
      <c r="G3517" s="55">
        <v>523.21</v>
      </c>
      <c r="H3517" s="33">
        <v>9</v>
      </c>
    </row>
    <row r="3518" spans="1:8" s="33" customFormat="1" ht="25.5" x14ac:dyDescent="0.2">
      <c r="A3518" s="52" t="s">
        <v>7071</v>
      </c>
      <c r="B3518" s="52"/>
      <c r="C3518" s="53" t="s">
        <v>7072</v>
      </c>
      <c r="D3518" s="54" t="s">
        <v>21</v>
      </c>
      <c r="E3518" s="55">
        <v>489.35</v>
      </c>
      <c r="F3518" s="55">
        <v>51.84</v>
      </c>
      <c r="G3518" s="55">
        <v>541.19000000000005</v>
      </c>
      <c r="H3518" s="33">
        <v>9</v>
      </c>
    </row>
    <row r="3519" spans="1:8" s="33" customFormat="1" ht="25.5" x14ac:dyDescent="0.2">
      <c r="A3519" s="52" t="s">
        <v>7073</v>
      </c>
      <c r="B3519" s="52"/>
      <c r="C3519" s="53" t="s">
        <v>7074</v>
      </c>
      <c r="D3519" s="54" t="s">
        <v>21</v>
      </c>
      <c r="E3519" s="55">
        <v>35.01</v>
      </c>
      <c r="F3519" s="55">
        <v>8.75</v>
      </c>
      <c r="G3519" s="55">
        <v>43.76</v>
      </c>
      <c r="H3519" s="33">
        <v>9</v>
      </c>
    </row>
    <row r="3520" spans="1:8" s="33" customFormat="1" ht="25.5" x14ac:dyDescent="0.2">
      <c r="A3520" s="52" t="s">
        <v>7075</v>
      </c>
      <c r="B3520" s="52"/>
      <c r="C3520" s="53" t="s">
        <v>7076</v>
      </c>
      <c r="D3520" s="54" t="s">
        <v>21</v>
      </c>
      <c r="E3520" s="55">
        <v>742.47</v>
      </c>
      <c r="F3520" s="55">
        <v>29.17</v>
      </c>
      <c r="G3520" s="55">
        <v>771.64</v>
      </c>
      <c r="H3520" s="33">
        <v>9</v>
      </c>
    </row>
    <row r="3521" spans="1:8" s="33" customFormat="1" ht="25.5" x14ac:dyDescent="0.2">
      <c r="A3521" s="52" t="s">
        <v>7077</v>
      </c>
      <c r="B3521" s="52"/>
      <c r="C3521" s="53" t="s">
        <v>7078</v>
      </c>
      <c r="D3521" s="54" t="s">
        <v>21</v>
      </c>
      <c r="E3521" s="55">
        <v>367.7</v>
      </c>
      <c r="F3521" s="55">
        <v>29.17</v>
      </c>
      <c r="G3521" s="55">
        <v>396.87</v>
      </c>
      <c r="H3521" s="33">
        <v>9</v>
      </c>
    </row>
    <row r="3522" spans="1:8" s="33" customFormat="1" ht="25.5" x14ac:dyDescent="0.2">
      <c r="A3522" s="52" t="s">
        <v>7079</v>
      </c>
      <c r="B3522" s="52"/>
      <c r="C3522" s="53" t="s">
        <v>7080</v>
      </c>
      <c r="D3522" s="54" t="s">
        <v>21</v>
      </c>
      <c r="E3522" s="55">
        <v>89.9</v>
      </c>
      <c r="F3522" s="55">
        <v>20.74</v>
      </c>
      <c r="G3522" s="55">
        <v>110.64</v>
      </c>
      <c r="H3522" s="33">
        <v>9</v>
      </c>
    </row>
    <row r="3523" spans="1:8" s="33" customFormat="1" ht="25.5" x14ac:dyDescent="0.2">
      <c r="A3523" s="52" t="s">
        <v>7081</v>
      </c>
      <c r="B3523" s="52"/>
      <c r="C3523" s="53" t="s">
        <v>7082</v>
      </c>
      <c r="D3523" s="54" t="s">
        <v>21</v>
      </c>
      <c r="E3523" s="55">
        <v>3457.36</v>
      </c>
      <c r="F3523" s="55">
        <v>124.41</v>
      </c>
      <c r="G3523" s="55">
        <v>3581.77</v>
      </c>
      <c r="H3523" s="33">
        <v>9</v>
      </c>
    </row>
    <row r="3524" spans="1:8" s="33" customFormat="1" x14ac:dyDescent="0.2">
      <c r="A3524" s="52" t="s">
        <v>7083</v>
      </c>
      <c r="B3524" s="52"/>
      <c r="C3524" s="53" t="s">
        <v>7084</v>
      </c>
      <c r="D3524" s="54" t="s">
        <v>21</v>
      </c>
      <c r="E3524" s="55">
        <v>109.24</v>
      </c>
      <c r="F3524" s="55">
        <v>16.59</v>
      </c>
      <c r="G3524" s="55">
        <v>125.83</v>
      </c>
      <c r="H3524" s="33">
        <v>9</v>
      </c>
    </row>
    <row r="3525" spans="1:8" s="33" customFormat="1" ht="25.5" x14ac:dyDescent="0.2">
      <c r="A3525" s="52" t="s">
        <v>7085</v>
      </c>
      <c r="B3525" s="52"/>
      <c r="C3525" s="53" t="s">
        <v>7086</v>
      </c>
      <c r="D3525" s="54" t="s">
        <v>21</v>
      </c>
      <c r="E3525" s="55">
        <v>459.65</v>
      </c>
      <c r="F3525" s="55">
        <v>49.2</v>
      </c>
      <c r="G3525" s="55">
        <v>508.85</v>
      </c>
      <c r="H3525" s="33">
        <v>9</v>
      </c>
    </row>
    <row r="3526" spans="1:8" s="33" customFormat="1" ht="25.5" x14ac:dyDescent="0.2">
      <c r="A3526" s="52" t="s">
        <v>7087</v>
      </c>
      <c r="B3526" s="52"/>
      <c r="C3526" s="53" t="s">
        <v>7088</v>
      </c>
      <c r="D3526" s="54" t="s">
        <v>21</v>
      </c>
      <c r="E3526" s="55">
        <v>308.88</v>
      </c>
      <c r="F3526" s="55">
        <v>51.84</v>
      </c>
      <c r="G3526" s="55">
        <v>360.72</v>
      </c>
      <c r="H3526" s="33">
        <v>9</v>
      </c>
    </row>
    <row r="3527" spans="1:8" s="33" customFormat="1" ht="25.5" x14ac:dyDescent="0.2">
      <c r="A3527" s="52" t="s">
        <v>7089</v>
      </c>
      <c r="B3527" s="52"/>
      <c r="C3527" s="53" t="s">
        <v>7090</v>
      </c>
      <c r="D3527" s="54" t="s">
        <v>21</v>
      </c>
      <c r="E3527" s="55">
        <v>361.43</v>
      </c>
      <c r="F3527" s="55">
        <v>51.84</v>
      </c>
      <c r="G3527" s="55">
        <v>413.27</v>
      </c>
      <c r="H3527" s="33">
        <v>9</v>
      </c>
    </row>
    <row r="3528" spans="1:8" s="33" customFormat="1" x14ac:dyDescent="0.2">
      <c r="A3528" s="52" t="s">
        <v>7091</v>
      </c>
      <c r="B3528" s="52"/>
      <c r="C3528" s="53" t="s">
        <v>7092</v>
      </c>
      <c r="D3528" s="54"/>
      <c r="E3528" s="55"/>
      <c r="F3528" s="55"/>
      <c r="G3528" s="55"/>
      <c r="H3528" s="33">
        <v>2</v>
      </c>
    </row>
    <row r="3529" spans="1:8" s="33" customFormat="1" x14ac:dyDescent="0.2">
      <c r="A3529" s="52" t="s">
        <v>7093</v>
      </c>
      <c r="B3529" s="52"/>
      <c r="C3529" s="53" t="s">
        <v>7094</v>
      </c>
      <c r="D3529" s="54"/>
      <c r="E3529" s="55"/>
      <c r="F3529" s="55"/>
      <c r="G3529" s="55"/>
      <c r="H3529" s="33">
        <v>5</v>
      </c>
    </row>
    <row r="3530" spans="1:8" s="33" customFormat="1" x14ac:dyDescent="0.2">
      <c r="A3530" s="52" t="s">
        <v>7095</v>
      </c>
      <c r="B3530" s="52"/>
      <c r="C3530" s="53" t="s">
        <v>7096</v>
      </c>
      <c r="D3530" s="54" t="s">
        <v>21</v>
      </c>
      <c r="E3530" s="55">
        <v>9818.16</v>
      </c>
      <c r="F3530" s="55">
        <v>92.08</v>
      </c>
      <c r="G3530" s="55">
        <v>9910.24</v>
      </c>
      <c r="H3530" s="33">
        <v>9</v>
      </c>
    </row>
    <row r="3531" spans="1:8" s="33" customFormat="1" x14ac:dyDescent="0.2">
      <c r="A3531" s="52" t="s">
        <v>7097</v>
      </c>
      <c r="B3531" s="52"/>
      <c r="C3531" s="53" t="s">
        <v>7098</v>
      </c>
      <c r="D3531" s="54" t="s">
        <v>21</v>
      </c>
      <c r="E3531" s="55">
        <v>11811.52</v>
      </c>
      <c r="F3531" s="55">
        <v>125.82</v>
      </c>
      <c r="G3531" s="55">
        <v>11937.34</v>
      </c>
      <c r="H3531" s="33">
        <v>9</v>
      </c>
    </row>
    <row r="3532" spans="1:8" s="33" customFormat="1" ht="25.5" x14ac:dyDescent="0.2">
      <c r="A3532" s="52" t="s">
        <v>7099</v>
      </c>
      <c r="B3532" s="52"/>
      <c r="C3532" s="53" t="s">
        <v>7100</v>
      </c>
      <c r="D3532" s="54" t="s">
        <v>21</v>
      </c>
      <c r="E3532" s="55">
        <v>1131.53</v>
      </c>
      <c r="F3532" s="55">
        <v>49.91</v>
      </c>
      <c r="G3532" s="55">
        <v>1181.44</v>
      </c>
      <c r="H3532" s="33">
        <v>9</v>
      </c>
    </row>
    <row r="3533" spans="1:8" s="33" customFormat="1" ht="25.5" x14ac:dyDescent="0.2">
      <c r="A3533" s="52" t="s">
        <v>7101</v>
      </c>
      <c r="B3533" s="52"/>
      <c r="C3533" s="53" t="s">
        <v>7102</v>
      </c>
      <c r="D3533" s="54" t="s">
        <v>21</v>
      </c>
      <c r="E3533" s="55">
        <v>1989.91</v>
      </c>
      <c r="F3533" s="55">
        <v>49.91</v>
      </c>
      <c r="G3533" s="55">
        <v>2039.82</v>
      </c>
      <c r="H3533" s="33">
        <v>9</v>
      </c>
    </row>
    <row r="3534" spans="1:8" s="33" customFormat="1" ht="25.5" x14ac:dyDescent="0.2">
      <c r="A3534" s="52" t="s">
        <v>7103</v>
      </c>
      <c r="B3534" s="52"/>
      <c r="C3534" s="53" t="s">
        <v>7104</v>
      </c>
      <c r="D3534" s="54" t="s">
        <v>21</v>
      </c>
      <c r="E3534" s="55">
        <v>3268.47</v>
      </c>
      <c r="F3534" s="55">
        <v>58.34</v>
      </c>
      <c r="G3534" s="55">
        <v>3326.81</v>
      </c>
      <c r="H3534" s="33">
        <v>9</v>
      </c>
    </row>
    <row r="3535" spans="1:8" s="33" customFormat="1" ht="25.5" x14ac:dyDescent="0.2">
      <c r="A3535" s="52" t="s">
        <v>7105</v>
      </c>
      <c r="B3535" s="52"/>
      <c r="C3535" s="53" t="s">
        <v>7106</v>
      </c>
      <c r="D3535" s="54" t="s">
        <v>21</v>
      </c>
      <c r="E3535" s="55">
        <v>5691.46</v>
      </c>
      <c r="F3535" s="55">
        <v>75.209999999999994</v>
      </c>
      <c r="G3535" s="55">
        <v>5766.67</v>
      </c>
      <c r="H3535" s="33">
        <v>9</v>
      </c>
    </row>
    <row r="3536" spans="1:8" s="33" customFormat="1" ht="38.25" x14ac:dyDescent="0.2">
      <c r="A3536" s="52" t="s">
        <v>7107</v>
      </c>
      <c r="B3536" s="52"/>
      <c r="C3536" s="53" t="s">
        <v>7108</v>
      </c>
      <c r="D3536" s="54" t="s">
        <v>21</v>
      </c>
      <c r="E3536" s="55">
        <v>7593.03</v>
      </c>
      <c r="F3536" s="55">
        <v>66.78</v>
      </c>
      <c r="G3536" s="55">
        <v>7659.81</v>
      </c>
      <c r="H3536" s="33">
        <v>9</v>
      </c>
    </row>
    <row r="3537" spans="1:8" s="33" customFormat="1" ht="38.25" x14ac:dyDescent="0.2">
      <c r="A3537" s="52" t="s">
        <v>7109</v>
      </c>
      <c r="B3537" s="52"/>
      <c r="C3537" s="53" t="s">
        <v>7110</v>
      </c>
      <c r="D3537" s="54" t="s">
        <v>21</v>
      </c>
      <c r="E3537" s="55">
        <v>14143.34</v>
      </c>
      <c r="F3537" s="55">
        <v>92.08</v>
      </c>
      <c r="G3537" s="55">
        <v>14235.42</v>
      </c>
      <c r="H3537" s="33">
        <v>9</v>
      </c>
    </row>
    <row r="3538" spans="1:8" s="33" customFormat="1" ht="25.5" x14ac:dyDescent="0.2">
      <c r="A3538" s="52" t="s">
        <v>7111</v>
      </c>
      <c r="B3538" s="52"/>
      <c r="C3538" s="53" t="s">
        <v>7112</v>
      </c>
      <c r="D3538" s="54" t="s">
        <v>21</v>
      </c>
      <c r="E3538" s="55">
        <v>901.09</v>
      </c>
      <c r="F3538" s="55">
        <v>58.34</v>
      </c>
      <c r="G3538" s="55">
        <v>959.43</v>
      </c>
      <c r="H3538" s="33">
        <v>9</v>
      </c>
    </row>
    <row r="3539" spans="1:8" s="33" customFormat="1" ht="25.5" x14ac:dyDescent="0.2">
      <c r="A3539" s="52" t="s">
        <v>7113</v>
      </c>
      <c r="B3539" s="52"/>
      <c r="C3539" s="53" t="s">
        <v>7114</v>
      </c>
      <c r="D3539" s="54" t="s">
        <v>21</v>
      </c>
      <c r="E3539" s="55">
        <v>596.01</v>
      </c>
      <c r="F3539" s="55">
        <v>58.34</v>
      </c>
      <c r="G3539" s="55">
        <v>654.35</v>
      </c>
      <c r="H3539" s="33">
        <v>9</v>
      </c>
    </row>
    <row r="3540" spans="1:8" s="33" customFormat="1" x14ac:dyDescent="0.2">
      <c r="A3540" s="52" t="s">
        <v>7115</v>
      </c>
      <c r="B3540" s="52"/>
      <c r="C3540" s="53" t="s">
        <v>7116</v>
      </c>
      <c r="D3540" s="54"/>
      <c r="E3540" s="55"/>
      <c r="F3540" s="55"/>
      <c r="G3540" s="55"/>
      <c r="H3540" s="33">
        <v>5</v>
      </c>
    </row>
    <row r="3541" spans="1:8" s="33" customFormat="1" ht="25.5" x14ac:dyDescent="0.2">
      <c r="A3541" s="52" t="s">
        <v>7117</v>
      </c>
      <c r="B3541" s="52"/>
      <c r="C3541" s="53" t="s">
        <v>7118</v>
      </c>
      <c r="D3541" s="54" t="s">
        <v>334</v>
      </c>
      <c r="E3541" s="55">
        <v>3879.39</v>
      </c>
      <c r="F3541" s="55">
        <v>58.34</v>
      </c>
      <c r="G3541" s="55">
        <v>3937.73</v>
      </c>
      <c r="H3541" s="33">
        <v>9</v>
      </c>
    </row>
    <row r="3542" spans="1:8" s="33" customFormat="1" ht="25.5" x14ac:dyDescent="0.2">
      <c r="A3542" s="52" t="s">
        <v>7119</v>
      </c>
      <c r="B3542" s="52"/>
      <c r="C3542" s="53" t="s">
        <v>7120</v>
      </c>
      <c r="D3542" s="54" t="s">
        <v>334</v>
      </c>
      <c r="E3542" s="55">
        <v>6387.84</v>
      </c>
      <c r="F3542" s="55">
        <v>58.34</v>
      </c>
      <c r="G3542" s="55">
        <v>6446.18</v>
      </c>
      <c r="H3542" s="33">
        <v>9</v>
      </c>
    </row>
    <row r="3543" spans="1:8" s="33" customFormat="1" ht="25.5" x14ac:dyDescent="0.2">
      <c r="A3543" s="52" t="s">
        <v>7121</v>
      </c>
      <c r="B3543" s="52"/>
      <c r="C3543" s="53" t="s">
        <v>7122</v>
      </c>
      <c r="D3543" s="54" t="s">
        <v>334</v>
      </c>
      <c r="E3543" s="55">
        <v>9015.93</v>
      </c>
      <c r="F3543" s="55">
        <v>58.34</v>
      </c>
      <c r="G3543" s="55">
        <v>9074.27</v>
      </c>
      <c r="H3543" s="33">
        <v>9</v>
      </c>
    </row>
    <row r="3544" spans="1:8" s="33" customFormat="1" ht="25.5" x14ac:dyDescent="0.2">
      <c r="A3544" s="52" t="s">
        <v>7123</v>
      </c>
      <c r="B3544" s="52"/>
      <c r="C3544" s="53" t="s">
        <v>7124</v>
      </c>
      <c r="D3544" s="54" t="s">
        <v>334</v>
      </c>
      <c r="E3544" s="55">
        <v>18414.62</v>
      </c>
      <c r="F3544" s="55">
        <v>58.34</v>
      </c>
      <c r="G3544" s="55">
        <v>18472.96</v>
      </c>
      <c r="H3544" s="33">
        <v>9</v>
      </c>
    </row>
    <row r="3545" spans="1:8" s="33" customFormat="1" x14ac:dyDescent="0.2">
      <c r="A3545" s="52" t="s">
        <v>7125</v>
      </c>
      <c r="B3545" s="52"/>
      <c r="C3545" s="53" t="s">
        <v>7126</v>
      </c>
      <c r="D3545" s="54"/>
      <c r="E3545" s="55"/>
      <c r="F3545" s="55"/>
      <c r="G3545" s="55"/>
      <c r="H3545" s="33">
        <v>5</v>
      </c>
    </row>
    <row r="3546" spans="1:8" s="33" customFormat="1" ht="38.25" x14ac:dyDescent="0.2">
      <c r="A3546" s="52" t="s">
        <v>7127</v>
      </c>
      <c r="B3546" s="52"/>
      <c r="C3546" s="53" t="s">
        <v>7128</v>
      </c>
      <c r="D3546" s="54" t="s">
        <v>131</v>
      </c>
      <c r="E3546" s="55">
        <v>17456.87</v>
      </c>
      <c r="F3546" s="55">
        <v>3115.45</v>
      </c>
      <c r="G3546" s="55">
        <v>20572.32</v>
      </c>
      <c r="H3546" s="33">
        <v>9</v>
      </c>
    </row>
    <row r="3547" spans="1:8" s="33" customFormat="1" ht="38.25" x14ac:dyDescent="0.2">
      <c r="A3547" s="52" t="s">
        <v>7129</v>
      </c>
      <c r="B3547" s="52"/>
      <c r="C3547" s="53" t="s">
        <v>7130</v>
      </c>
      <c r="D3547" s="54" t="s">
        <v>131</v>
      </c>
      <c r="E3547" s="55">
        <v>34102.620000000003</v>
      </c>
      <c r="F3547" s="55">
        <v>6667.46</v>
      </c>
      <c r="G3547" s="55">
        <v>40770.080000000002</v>
      </c>
      <c r="H3547" s="33">
        <v>9</v>
      </c>
    </row>
    <row r="3548" spans="1:8" s="33" customFormat="1" x14ac:dyDescent="0.2">
      <c r="A3548" s="52" t="s">
        <v>7131</v>
      </c>
      <c r="B3548" s="52"/>
      <c r="C3548" s="53" t="s">
        <v>7132</v>
      </c>
      <c r="D3548" s="54"/>
      <c r="E3548" s="55"/>
      <c r="F3548" s="55"/>
      <c r="G3548" s="55"/>
      <c r="H3548" s="33">
        <v>5</v>
      </c>
    </row>
    <row r="3549" spans="1:8" s="33" customFormat="1" x14ac:dyDescent="0.2">
      <c r="A3549" s="52" t="s">
        <v>7133</v>
      </c>
      <c r="B3549" s="52"/>
      <c r="C3549" s="53" t="s">
        <v>7134</v>
      </c>
      <c r="D3549" s="54" t="s">
        <v>21</v>
      </c>
      <c r="E3549" s="55">
        <v>85.65</v>
      </c>
      <c r="F3549" s="55">
        <v>12.44</v>
      </c>
      <c r="G3549" s="55">
        <v>98.09</v>
      </c>
      <c r="H3549" s="33">
        <v>9</v>
      </c>
    </row>
    <row r="3550" spans="1:8" s="33" customFormat="1" x14ac:dyDescent="0.2">
      <c r="A3550" s="52" t="s">
        <v>7135</v>
      </c>
      <c r="B3550" s="52"/>
      <c r="C3550" s="53" t="s">
        <v>7136</v>
      </c>
      <c r="D3550" s="54" t="s">
        <v>21</v>
      </c>
      <c r="E3550" s="55">
        <v>104.42</v>
      </c>
      <c r="F3550" s="55">
        <v>16.59</v>
      </c>
      <c r="G3550" s="55">
        <v>121.01</v>
      </c>
      <c r="H3550" s="33">
        <v>9</v>
      </c>
    </row>
    <row r="3551" spans="1:8" s="33" customFormat="1" x14ac:dyDescent="0.2">
      <c r="A3551" s="52" t="s">
        <v>7137</v>
      </c>
      <c r="B3551" s="52"/>
      <c r="C3551" s="53" t="s">
        <v>7138</v>
      </c>
      <c r="D3551" s="54" t="s">
        <v>21</v>
      </c>
      <c r="E3551" s="55">
        <v>229.31</v>
      </c>
      <c r="F3551" s="55">
        <v>18.66</v>
      </c>
      <c r="G3551" s="55">
        <v>247.97</v>
      </c>
      <c r="H3551" s="33">
        <v>9</v>
      </c>
    </row>
    <row r="3552" spans="1:8" s="33" customFormat="1" x14ac:dyDescent="0.2">
      <c r="A3552" s="52" t="s">
        <v>7139</v>
      </c>
      <c r="B3552" s="52"/>
      <c r="C3552" s="53" t="s">
        <v>7140</v>
      </c>
      <c r="D3552" s="54" t="s">
        <v>21</v>
      </c>
      <c r="E3552" s="55">
        <v>244.57</v>
      </c>
      <c r="F3552" s="55">
        <v>18.66</v>
      </c>
      <c r="G3552" s="55">
        <v>263.23</v>
      </c>
      <c r="H3552" s="33">
        <v>9</v>
      </c>
    </row>
    <row r="3553" spans="1:8" s="33" customFormat="1" x14ac:dyDescent="0.2">
      <c r="A3553" s="52" t="s">
        <v>7141</v>
      </c>
      <c r="B3553" s="52"/>
      <c r="C3553" s="53" t="s">
        <v>7142</v>
      </c>
      <c r="D3553" s="54" t="s">
        <v>21</v>
      </c>
      <c r="E3553" s="55">
        <v>295.52</v>
      </c>
      <c r="F3553" s="55">
        <v>24.88</v>
      </c>
      <c r="G3553" s="55">
        <v>320.39999999999998</v>
      </c>
      <c r="H3553" s="33">
        <v>9</v>
      </c>
    </row>
    <row r="3554" spans="1:8" s="33" customFormat="1" x14ac:dyDescent="0.2">
      <c r="A3554" s="52" t="s">
        <v>7143</v>
      </c>
      <c r="B3554" s="52"/>
      <c r="C3554" s="53" t="s">
        <v>7144</v>
      </c>
      <c r="D3554" s="54" t="s">
        <v>21</v>
      </c>
      <c r="E3554" s="55">
        <v>1395.1</v>
      </c>
      <c r="F3554" s="55">
        <v>18.66</v>
      </c>
      <c r="G3554" s="55">
        <v>1413.76</v>
      </c>
      <c r="H3554" s="33">
        <v>9</v>
      </c>
    </row>
    <row r="3555" spans="1:8" s="33" customFormat="1" x14ac:dyDescent="0.2">
      <c r="A3555" s="52" t="s">
        <v>7145</v>
      </c>
      <c r="B3555" s="52"/>
      <c r="C3555" s="53" t="s">
        <v>7146</v>
      </c>
      <c r="D3555" s="54" t="s">
        <v>21</v>
      </c>
      <c r="E3555" s="55">
        <v>1461.56</v>
      </c>
      <c r="F3555" s="55">
        <v>82.94</v>
      </c>
      <c r="G3555" s="55">
        <v>1544.5</v>
      </c>
      <c r="H3555" s="33">
        <v>9</v>
      </c>
    </row>
    <row r="3556" spans="1:8" s="33" customFormat="1" x14ac:dyDescent="0.2">
      <c r="A3556" s="52" t="s">
        <v>7147</v>
      </c>
      <c r="B3556" s="52"/>
      <c r="C3556" s="53" t="s">
        <v>7148</v>
      </c>
      <c r="D3556" s="54"/>
      <c r="E3556" s="55"/>
      <c r="F3556" s="55"/>
      <c r="G3556" s="55"/>
      <c r="H3556" s="33">
        <v>5</v>
      </c>
    </row>
    <row r="3557" spans="1:8" s="33" customFormat="1" x14ac:dyDescent="0.2">
      <c r="A3557" s="52" t="s">
        <v>7149</v>
      </c>
      <c r="B3557" s="52"/>
      <c r="C3557" s="53" t="s">
        <v>7150</v>
      </c>
      <c r="D3557" s="54" t="s">
        <v>21</v>
      </c>
      <c r="E3557" s="55"/>
      <c r="F3557" s="55">
        <v>50.61</v>
      </c>
      <c r="G3557" s="55">
        <v>50.61</v>
      </c>
      <c r="H3557" s="33">
        <v>9</v>
      </c>
    </row>
    <row r="3558" spans="1:8" s="33" customFormat="1" x14ac:dyDescent="0.2">
      <c r="A3558" s="52" t="s">
        <v>7151</v>
      </c>
      <c r="B3558" s="52"/>
      <c r="C3558" s="53" t="s">
        <v>7152</v>
      </c>
      <c r="D3558" s="54" t="s">
        <v>21</v>
      </c>
      <c r="E3558" s="55"/>
      <c r="F3558" s="55">
        <v>134.96</v>
      </c>
      <c r="G3558" s="55">
        <v>134.96</v>
      </c>
      <c r="H3558" s="33">
        <v>9</v>
      </c>
    </row>
    <row r="3559" spans="1:8" s="33" customFormat="1" x14ac:dyDescent="0.2">
      <c r="A3559" s="52" t="s">
        <v>7153</v>
      </c>
      <c r="B3559" s="52"/>
      <c r="C3559" s="53" t="s">
        <v>7154</v>
      </c>
      <c r="D3559" s="54" t="s">
        <v>21</v>
      </c>
      <c r="E3559" s="55"/>
      <c r="F3559" s="55">
        <v>303.66000000000003</v>
      </c>
      <c r="G3559" s="55">
        <v>303.66000000000003</v>
      </c>
      <c r="H3559" s="33">
        <v>9</v>
      </c>
    </row>
    <row r="3560" spans="1:8" s="33" customFormat="1" x14ac:dyDescent="0.2">
      <c r="A3560" s="52" t="s">
        <v>7155</v>
      </c>
      <c r="B3560" s="52"/>
      <c r="C3560" s="53" t="s">
        <v>7156</v>
      </c>
      <c r="D3560" s="54"/>
      <c r="E3560" s="55"/>
      <c r="F3560" s="55"/>
      <c r="G3560" s="55"/>
      <c r="H3560" s="33">
        <v>2</v>
      </c>
    </row>
    <row r="3561" spans="1:8" s="33" customFormat="1" x14ac:dyDescent="0.2">
      <c r="A3561" s="52" t="s">
        <v>7157</v>
      </c>
      <c r="B3561" s="52"/>
      <c r="C3561" s="53" t="s">
        <v>7158</v>
      </c>
      <c r="D3561" s="54"/>
      <c r="E3561" s="55"/>
      <c r="F3561" s="55"/>
      <c r="G3561" s="55"/>
      <c r="H3561" s="33">
        <v>5</v>
      </c>
    </row>
    <row r="3562" spans="1:8" s="33" customFormat="1" x14ac:dyDescent="0.2">
      <c r="A3562" s="52" t="s">
        <v>7159</v>
      </c>
      <c r="B3562" s="52"/>
      <c r="C3562" s="53" t="s">
        <v>7160</v>
      </c>
      <c r="D3562" s="54" t="s">
        <v>21</v>
      </c>
      <c r="E3562" s="55">
        <v>40.04</v>
      </c>
      <c r="F3562" s="55">
        <v>41.47</v>
      </c>
      <c r="G3562" s="55">
        <v>81.510000000000005</v>
      </c>
      <c r="H3562" s="33">
        <v>9</v>
      </c>
    </row>
    <row r="3563" spans="1:8" s="33" customFormat="1" x14ac:dyDescent="0.2">
      <c r="A3563" s="52" t="s">
        <v>7161</v>
      </c>
      <c r="B3563" s="52"/>
      <c r="C3563" s="53" t="s">
        <v>7162</v>
      </c>
      <c r="D3563" s="54" t="s">
        <v>21</v>
      </c>
      <c r="E3563" s="55">
        <v>51.48</v>
      </c>
      <c r="F3563" s="55">
        <v>41.47</v>
      </c>
      <c r="G3563" s="55">
        <v>92.95</v>
      </c>
      <c r="H3563" s="33">
        <v>9</v>
      </c>
    </row>
    <row r="3564" spans="1:8" s="33" customFormat="1" x14ac:dyDescent="0.2">
      <c r="A3564" s="52" t="s">
        <v>7163</v>
      </c>
      <c r="B3564" s="52"/>
      <c r="C3564" s="53" t="s">
        <v>7164</v>
      </c>
      <c r="D3564" s="54" t="s">
        <v>21</v>
      </c>
      <c r="E3564" s="55">
        <v>63.05</v>
      </c>
      <c r="F3564" s="55">
        <v>41.47</v>
      </c>
      <c r="G3564" s="55">
        <v>104.52</v>
      </c>
      <c r="H3564" s="33">
        <v>9</v>
      </c>
    </row>
    <row r="3565" spans="1:8" s="33" customFormat="1" x14ac:dyDescent="0.2">
      <c r="A3565" s="52" t="s">
        <v>7165</v>
      </c>
      <c r="B3565" s="52"/>
      <c r="C3565" s="53" t="s">
        <v>7166</v>
      </c>
      <c r="D3565" s="54" t="s">
        <v>21</v>
      </c>
      <c r="E3565" s="55">
        <v>72.97</v>
      </c>
      <c r="F3565" s="55">
        <v>41.47</v>
      </c>
      <c r="G3565" s="55">
        <v>114.44</v>
      </c>
      <c r="H3565" s="33">
        <v>9</v>
      </c>
    </row>
    <row r="3566" spans="1:8" s="33" customFormat="1" ht="25.5" x14ac:dyDescent="0.2">
      <c r="A3566" s="52" t="s">
        <v>7167</v>
      </c>
      <c r="B3566" s="52"/>
      <c r="C3566" s="53" t="s">
        <v>7168</v>
      </c>
      <c r="D3566" s="54" t="s">
        <v>21</v>
      </c>
      <c r="E3566" s="55">
        <v>82.67</v>
      </c>
      <c r="F3566" s="55">
        <v>41.47</v>
      </c>
      <c r="G3566" s="55">
        <v>124.14</v>
      </c>
      <c r="H3566" s="33">
        <v>9</v>
      </c>
    </row>
    <row r="3567" spans="1:8" s="33" customFormat="1" ht="25.5" x14ac:dyDescent="0.2">
      <c r="A3567" s="52" t="s">
        <v>7169</v>
      </c>
      <c r="B3567" s="52"/>
      <c r="C3567" s="53" t="s">
        <v>7170</v>
      </c>
      <c r="D3567" s="54" t="s">
        <v>21</v>
      </c>
      <c r="E3567" s="55">
        <v>102.55</v>
      </c>
      <c r="F3567" s="55">
        <v>41.47</v>
      </c>
      <c r="G3567" s="55">
        <v>144.02000000000001</v>
      </c>
      <c r="H3567" s="33">
        <v>9</v>
      </c>
    </row>
    <row r="3568" spans="1:8" s="33" customFormat="1" x14ac:dyDescent="0.2">
      <c r="A3568" s="52" t="s">
        <v>7171</v>
      </c>
      <c r="B3568" s="52"/>
      <c r="C3568" s="53" t="s">
        <v>7172</v>
      </c>
      <c r="D3568" s="54"/>
      <c r="E3568" s="55"/>
      <c r="F3568" s="55"/>
      <c r="G3568" s="55"/>
      <c r="H3568" s="33">
        <v>5</v>
      </c>
    </row>
    <row r="3569" spans="1:8" s="33" customFormat="1" x14ac:dyDescent="0.2">
      <c r="A3569" s="52" t="s">
        <v>7173</v>
      </c>
      <c r="B3569" s="52"/>
      <c r="C3569" s="53" t="s">
        <v>7174</v>
      </c>
      <c r="D3569" s="54" t="s">
        <v>21</v>
      </c>
      <c r="E3569" s="55">
        <v>100.17</v>
      </c>
      <c r="F3569" s="55">
        <v>187.59</v>
      </c>
      <c r="G3569" s="55">
        <v>287.76</v>
      </c>
      <c r="H3569" s="33">
        <v>9</v>
      </c>
    </row>
    <row r="3570" spans="1:8" s="33" customFormat="1" x14ac:dyDescent="0.2">
      <c r="A3570" s="52" t="s">
        <v>7175</v>
      </c>
      <c r="B3570" s="52"/>
      <c r="C3570" s="53" t="s">
        <v>7176</v>
      </c>
      <c r="D3570" s="54" t="s">
        <v>21</v>
      </c>
      <c r="E3570" s="55">
        <v>81.02</v>
      </c>
      <c r="F3570" s="55">
        <v>45.57</v>
      </c>
      <c r="G3570" s="55">
        <v>126.59</v>
      </c>
      <c r="H3570" s="33">
        <v>9</v>
      </c>
    </row>
    <row r="3571" spans="1:8" s="33" customFormat="1" ht="25.5" x14ac:dyDescent="0.2">
      <c r="A3571" s="52" t="s">
        <v>7177</v>
      </c>
      <c r="B3571" s="52"/>
      <c r="C3571" s="53" t="s">
        <v>7178</v>
      </c>
      <c r="D3571" s="54" t="s">
        <v>21</v>
      </c>
      <c r="E3571" s="55">
        <v>349.15</v>
      </c>
      <c r="F3571" s="55">
        <v>41.47</v>
      </c>
      <c r="G3571" s="55">
        <v>390.62</v>
      </c>
      <c r="H3571" s="33">
        <v>9</v>
      </c>
    </row>
    <row r="3572" spans="1:8" s="33" customFormat="1" x14ac:dyDescent="0.2">
      <c r="A3572" s="52" t="s">
        <v>7179</v>
      </c>
      <c r="B3572" s="52"/>
      <c r="C3572" s="53" t="s">
        <v>7180</v>
      </c>
      <c r="D3572" s="54"/>
      <c r="E3572" s="55"/>
      <c r="F3572" s="55"/>
      <c r="G3572" s="55"/>
      <c r="H3572" s="33">
        <v>5</v>
      </c>
    </row>
    <row r="3573" spans="1:8" s="33" customFormat="1" x14ac:dyDescent="0.2">
      <c r="A3573" s="52" t="s">
        <v>7181</v>
      </c>
      <c r="B3573" s="52"/>
      <c r="C3573" s="53" t="s">
        <v>7182</v>
      </c>
      <c r="D3573" s="54" t="s">
        <v>21</v>
      </c>
      <c r="E3573" s="55">
        <v>37.56</v>
      </c>
      <c r="F3573" s="55">
        <v>41.47</v>
      </c>
      <c r="G3573" s="55">
        <v>79.03</v>
      </c>
      <c r="H3573" s="33">
        <v>9</v>
      </c>
    </row>
    <row r="3574" spans="1:8" s="33" customFormat="1" x14ac:dyDescent="0.2">
      <c r="A3574" s="52" t="s">
        <v>7183</v>
      </c>
      <c r="B3574" s="52"/>
      <c r="C3574" s="53" t="s">
        <v>7184</v>
      </c>
      <c r="D3574" s="54"/>
      <c r="E3574" s="55"/>
      <c r="F3574" s="55"/>
      <c r="G3574" s="55"/>
      <c r="H3574" s="33">
        <v>5</v>
      </c>
    </row>
    <row r="3575" spans="1:8" s="33" customFormat="1" ht="25.5" x14ac:dyDescent="0.2">
      <c r="A3575" s="52" t="s">
        <v>7185</v>
      </c>
      <c r="B3575" s="52"/>
      <c r="C3575" s="53" t="s">
        <v>7186</v>
      </c>
      <c r="D3575" s="54" t="s">
        <v>21</v>
      </c>
      <c r="E3575" s="55">
        <v>132.46</v>
      </c>
      <c r="F3575" s="55">
        <v>49.76</v>
      </c>
      <c r="G3575" s="55">
        <v>182.22</v>
      </c>
      <c r="H3575" s="33">
        <v>9</v>
      </c>
    </row>
    <row r="3576" spans="1:8" s="33" customFormat="1" x14ac:dyDescent="0.2">
      <c r="A3576" s="52" t="s">
        <v>7187</v>
      </c>
      <c r="B3576" s="52"/>
      <c r="C3576" s="53" t="s">
        <v>7188</v>
      </c>
      <c r="D3576" s="54" t="s">
        <v>21</v>
      </c>
      <c r="E3576" s="55">
        <v>485.09</v>
      </c>
      <c r="F3576" s="55">
        <v>62.21</v>
      </c>
      <c r="G3576" s="55">
        <v>547.29999999999995</v>
      </c>
      <c r="H3576" s="33">
        <v>9</v>
      </c>
    </row>
    <row r="3577" spans="1:8" s="33" customFormat="1" x14ac:dyDescent="0.2">
      <c r="A3577" s="52" t="s">
        <v>7189</v>
      </c>
      <c r="B3577" s="52"/>
      <c r="C3577" s="53" t="s">
        <v>7190</v>
      </c>
      <c r="D3577" s="54"/>
      <c r="E3577" s="55"/>
      <c r="F3577" s="55"/>
      <c r="G3577" s="55"/>
      <c r="H3577" s="33">
        <v>5</v>
      </c>
    </row>
    <row r="3578" spans="1:8" s="33" customFormat="1" x14ac:dyDescent="0.2">
      <c r="A3578" s="52" t="s">
        <v>7191</v>
      </c>
      <c r="B3578" s="52"/>
      <c r="C3578" s="53" t="s">
        <v>7192</v>
      </c>
      <c r="D3578" s="54" t="s">
        <v>21</v>
      </c>
      <c r="E3578" s="55">
        <v>12.7</v>
      </c>
      <c r="F3578" s="55">
        <v>2.4900000000000002</v>
      </c>
      <c r="G3578" s="55">
        <v>15.19</v>
      </c>
      <c r="H3578" s="33">
        <v>9</v>
      </c>
    </row>
    <row r="3579" spans="1:8" s="33" customFormat="1" x14ac:dyDescent="0.2">
      <c r="A3579" s="52" t="s">
        <v>7193</v>
      </c>
      <c r="B3579" s="52"/>
      <c r="C3579" s="53" t="s">
        <v>7194</v>
      </c>
      <c r="D3579" s="54" t="s">
        <v>73</v>
      </c>
      <c r="E3579" s="55">
        <v>1067.56</v>
      </c>
      <c r="F3579" s="55">
        <v>27.14</v>
      </c>
      <c r="G3579" s="55">
        <v>1094.7</v>
      </c>
      <c r="H3579" s="33">
        <v>9</v>
      </c>
    </row>
    <row r="3580" spans="1:8" s="33" customFormat="1" x14ac:dyDescent="0.2">
      <c r="A3580" s="52" t="s">
        <v>7195</v>
      </c>
      <c r="B3580" s="52"/>
      <c r="C3580" s="53" t="s">
        <v>7196</v>
      </c>
      <c r="D3580" s="54" t="s">
        <v>21</v>
      </c>
      <c r="E3580" s="55">
        <v>8.48</v>
      </c>
      <c r="F3580" s="55">
        <v>2.4900000000000002</v>
      </c>
      <c r="G3580" s="55">
        <v>10.97</v>
      </c>
      <c r="H3580" s="33">
        <v>9</v>
      </c>
    </row>
    <row r="3581" spans="1:8" s="33" customFormat="1" x14ac:dyDescent="0.2">
      <c r="A3581" s="52" t="s">
        <v>7197</v>
      </c>
      <c r="B3581" s="52"/>
      <c r="C3581" s="53" t="s">
        <v>7198</v>
      </c>
      <c r="D3581" s="54" t="s">
        <v>21</v>
      </c>
      <c r="E3581" s="55">
        <v>353.08</v>
      </c>
      <c r="F3581" s="55">
        <v>21.71</v>
      </c>
      <c r="G3581" s="55">
        <v>374.79</v>
      </c>
      <c r="H3581" s="33">
        <v>9</v>
      </c>
    </row>
    <row r="3582" spans="1:8" s="33" customFormat="1" x14ac:dyDescent="0.2">
      <c r="A3582" s="52" t="s">
        <v>7199</v>
      </c>
      <c r="B3582" s="52"/>
      <c r="C3582" s="53" t="s">
        <v>7200</v>
      </c>
      <c r="D3582" s="54" t="s">
        <v>21</v>
      </c>
      <c r="E3582" s="55">
        <v>32.08</v>
      </c>
      <c r="F3582" s="55">
        <v>2.4900000000000002</v>
      </c>
      <c r="G3582" s="55">
        <v>34.57</v>
      </c>
      <c r="H3582" s="33">
        <v>9</v>
      </c>
    </row>
    <row r="3583" spans="1:8" s="33" customFormat="1" x14ac:dyDescent="0.2">
      <c r="A3583" s="52" t="s">
        <v>7201</v>
      </c>
      <c r="B3583" s="52"/>
      <c r="C3583" s="53" t="s">
        <v>7202</v>
      </c>
      <c r="D3583" s="54" t="s">
        <v>21</v>
      </c>
      <c r="E3583" s="55">
        <v>8.35</v>
      </c>
      <c r="F3583" s="55">
        <v>2.4900000000000002</v>
      </c>
      <c r="G3583" s="55">
        <v>10.84</v>
      </c>
      <c r="H3583" s="33">
        <v>9</v>
      </c>
    </row>
    <row r="3584" spans="1:8" s="33" customFormat="1" x14ac:dyDescent="0.2">
      <c r="A3584" s="52" t="s">
        <v>7203</v>
      </c>
      <c r="B3584" s="52"/>
      <c r="C3584" s="53" t="s">
        <v>7204</v>
      </c>
      <c r="D3584" s="54" t="s">
        <v>73</v>
      </c>
      <c r="E3584" s="55">
        <v>1083.56</v>
      </c>
      <c r="F3584" s="55">
        <v>27.14</v>
      </c>
      <c r="G3584" s="55">
        <v>1110.7</v>
      </c>
      <c r="H3584" s="33">
        <v>9</v>
      </c>
    </row>
    <row r="3585" spans="1:8" s="33" customFormat="1" ht="25.5" x14ac:dyDescent="0.2">
      <c r="A3585" s="52" t="s">
        <v>7205</v>
      </c>
      <c r="B3585" s="52"/>
      <c r="C3585" s="53" t="s">
        <v>7206</v>
      </c>
      <c r="D3585" s="54" t="s">
        <v>73</v>
      </c>
      <c r="E3585" s="55">
        <v>1365.09</v>
      </c>
      <c r="F3585" s="55">
        <v>27.14</v>
      </c>
      <c r="G3585" s="55">
        <v>1392.23</v>
      </c>
      <c r="H3585" s="33">
        <v>9</v>
      </c>
    </row>
    <row r="3586" spans="1:8" s="33" customFormat="1" ht="25.5" x14ac:dyDescent="0.2">
      <c r="A3586" s="52" t="s">
        <v>7207</v>
      </c>
      <c r="B3586" s="52"/>
      <c r="C3586" s="53" t="s">
        <v>7208</v>
      </c>
      <c r="D3586" s="54" t="s">
        <v>21</v>
      </c>
      <c r="E3586" s="55">
        <v>86.99</v>
      </c>
      <c r="F3586" s="55">
        <v>13.57</v>
      </c>
      <c r="G3586" s="55">
        <v>100.56</v>
      </c>
      <c r="H3586" s="33">
        <v>9</v>
      </c>
    </row>
    <row r="3587" spans="1:8" s="33" customFormat="1" ht="25.5" x14ac:dyDescent="0.2">
      <c r="A3587" s="52" t="s">
        <v>7209</v>
      </c>
      <c r="B3587" s="52"/>
      <c r="C3587" s="53" t="s">
        <v>7210</v>
      </c>
      <c r="D3587" s="54" t="s">
        <v>21</v>
      </c>
      <c r="E3587" s="55">
        <v>3386.75</v>
      </c>
      <c r="F3587" s="55">
        <v>49.76</v>
      </c>
      <c r="G3587" s="55">
        <v>3436.51</v>
      </c>
      <c r="H3587" s="33">
        <v>9</v>
      </c>
    </row>
    <row r="3588" spans="1:8" s="33" customFormat="1" ht="25.5" x14ac:dyDescent="0.2">
      <c r="A3588" s="52" t="s">
        <v>7211</v>
      </c>
      <c r="B3588" s="52"/>
      <c r="C3588" s="53" t="s">
        <v>7212</v>
      </c>
      <c r="D3588" s="54" t="s">
        <v>21</v>
      </c>
      <c r="E3588" s="55">
        <v>4016.99</v>
      </c>
      <c r="F3588" s="55">
        <v>49.76</v>
      </c>
      <c r="G3588" s="55">
        <v>4066.75</v>
      </c>
      <c r="H3588" s="33">
        <v>9</v>
      </c>
    </row>
    <row r="3589" spans="1:8" s="33" customFormat="1" ht="25.5" x14ac:dyDescent="0.2">
      <c r="A3589" s="52" t="s">
        <v>7213</v>
      </c>
      <c r="B3589" s="52"/>
      <c r="C3589" s="53" t="s">
        <v>7214</v>
      </c>
      <c r="D3589" s="54" t="s">
        <v>21</v>
      </c>
      <c r="E3589" s="55">
        <v>382.36</v>
      </c>
      <c r="F3589" s="55">
        <v>56.11</v>
      </c>
      <c r="G3589" s="55">
        <v>438.47</v>
      </c>
      <c r="H3589" s="33">
        <v>9</v>
      </c>
    </row>
    <row r="3590" spans="1:8" s="33" customFormat="1" ht="25.5" x14ac:dyDescent="0.2">
      <c r="A3590" s="52" t="s">
        <v>7215</v>
      </c>
      <c r="B3590" s="52"/>
      <c r="C3590" s="53" t="s">
        <v>8286</v>
      </c>
      <c r="D3590" s="54" t="s">
        <v>21</v>
      </c>
      <c r="E3590" s="55">
        <v>418.13</v>
      </c>
      <c r="F3590" s="55">
        <v>56.11</v>
      </c>
      <c r="G3590" s="55">
        <v>474.24</v>
      </c>
      <c r="H3590" s="33">
        <v>9</v>
      </c>
    </row>
    <row r="3591" spans="1:8" s="33" customFormat="1" ht="25.5" x14ac:dyDescent="0.2">
      <c r="A3591" s="52" t="s">
        <v>7217</v>
      </c>
      <c r="B3591" s="52"/>
      <c r="C3591" s="53" t="s">
        <v>7218</v>
      </c>
      <c r="D3591" s="54" t="s">
        <v>21</v>
      </c>
      <c r="E3591" s="55">
        <v>423.64</v>
      </c>
      <c r="F3591" s="55">
        <v>56.11</v>
      </c>
      <c r="G3591" s="55">
        <v>479.75</v>
      </c>
      <c r="H3591" s="33">
        <v>9</v>
      </c>
    </row>
    <row r="3592" spans="1:8" s="33" customFormat="1" ht="25.5" x14ac:dyDescent="0.2">
      <c r="A3592" s="52" t="s">
        <v>7219</v>
      </c>
      <c r="B3592" s="52"/>
      <c r="C3592" s="53" t="s">
        <v>7220</v>
      </c>
      <c r="D3592" s="54" t="s">
        <v>21</v>
      </c>
      <c r="E3592" s="55">
        <v>158.32</v>
      </c>
      <c r="F3592" s="55">
        <v>56.11</v>
      </c>
      <c r="G3592" s="55">
        <v>214.43</v>
      </c>
      <c r="H3592" s="33">
        <v>9</v>
      </c>
    </row>
    <row r="3593" spans="1:8" s="33" customFormat="1" ht="25.5" x14ac:dyDescent="0.2">
      <c r="A3593" s="52" t="s">
        <v>7221</v>
      </c>
      <c r="B3593" s="52"/>
      <c r="C3593" s="53" t="s">
        <v>7222</v>
      </c>
      <c r="D3593" s="54" t="s">
        <v>21</v>
      </c>
      <c r="E3593" s="55">
        <v>187.13</v>
      </c>
      <c r="F3593" s="55">
        <v>56.11</v>
      </c>
      <c r="G3593" s="55">
        <v>243.24</v>
      </c>
      <c r="H3593" s="33">
        <v>9</v>
      </c>
    </row>
    <row r="3594" spans="1:8" s="33" customFormat="1" ht="25.5" x14ac:dyDescent="0.2">
      <c r="A3594" s="52" t="s">
        <v>7223</v>
      </c>
      <c r="B3594" s="52"/>
      <c r="C3594" s="53" t="s">
        <v>7224</v>
      </c>
      <c r="D3594" s="54" t="s">
        <v>21</v>
      </c>
      <c r="E3594" s="55">
        <v>275.2</v>
      </c>
      <c r="F3594" s="55">
        <v>56.11</v>
      </c>
      <c r="G3594" s="55">
        <v>331.31</v>
      </c>
      <c r="H3594" s="33">
        <v>9</v>
      </c>
    </row>
    <row r="3595" spans="1:8" s="33" customFormat="1" ht="25.5" x14ac:dyDescent="0.2">
      <c r="A3595" s="52" t="s">
        <v>7225</v>
      </c>
      <c r="B3595" s="52"/>
      <c r="C3595" s="53" t="s">
        <v>7226</v>
      </c>
      <c r="D3595" s="54" t="s">
        <v>21</v>
      </c>
      <c r="E3595" s="55">
        <v>333.02</v>
      </c>
      <c r="F3595" s="55">
        <v>56.11</v>
      </c>
      <c r="G3595" s="55">
        <v>389.13</v>
      </c>
      <c r="H3595" s="33">
        <v>9</v>
      </c>
    </row>
    <row r="3596" spans="1:8" s="33" customFormat="1" ht="25.5" x14ac:dyDescent="0.2">
      <c r="A3596" s="52" t="s">
        <v>7227</v>
      </c>
      <c r="B3596" s="52"/>
      <c r="C3596" s="53" t="s">
        <v>7228</v>
      </c>
      <c r="D3596" s="54" t="s">
        <v>21</v>
      </c>
      <c r="E3596" s="55">
        <v>301.02999999999997</v>
      </c>
      <c r="F3596" s="55">
        <v>56.11</v>
      </c>
      <c r="G3596" s="55">
        <v>357.14</v>
      </c>
      <c r="H3596" s="33">
        <v>9</v>
      </c>
    </row>
    <row r="3597" spans="1:8" s="33" customFormat="1" ht="25.5" x14ac:dyDescent="0.2">
      <c r="A3597" s="52" t="s">
        <v>7229</v>
      </c>
      <c r="B3597" s="52"/>
      <c r="C3597" s="53" t="s">
        <v>7230</v>
      </c>
      <c r="D3597" s="54" t="s">
        <v>21</v>
      </c>
      <c r="E3597" s="55">
        <v>1416.82</v>
      </c>
      <c r="F3597" s="55">
        <v>56.11</v>
      </c>
      <c r="G3597" s="55">
        <v>1472.93</v>
      </c>
      <c r="H3597" s="33">
        <v>9</v>
      </c>
    </row>
    <row r="3598" spans="1:8" s="33" customFormat="1" ht="25.5" x14ac:dyDescent="0.2">
      <c r="A3598" s="52" t="s">
        <v>7231</v>
      </c>
      <c r="B3598" s="52"/>
      <c r="C3598" s="53" t="s">
        <v>7232</v>
      </c>
      <c r="D3598" s="54" t="s">
        <v>131</v>
      </c>
      <c r="E3598" s="55">
        <v>1073.19</v>
      </c>
      <c r="F3598" s="55">
        <v>17.579999999999998</v>
      </c>
      <c r="G3598" s="55">
        <v>1090.77</v>
      </c>
      <c r="H3598" s="33">
        <v>9</v>
      </c>
    </row>
    <row r="3599" spans="1:8" s="33" customFormat="1" ht="25.5" x14ac:dyDescent="0.2">
      <c r="A3599" s="52" t="s">
        <v>7233</v>
      </c>
      <c r="B3599" s="52"/>
      <c r="C3599" s="53" t="s">
        <v>7234</v>
      </c>
      <c r="D3599" s="54" t="s">
        <v>131</v>
      </c>
      <c r="E3599" s="55">
        <v>1363.47</v>
      </c>
      <c r="F3599" s="55">
        <v>23.19</v>
      </c>
      <c r="G3599" s="55">
        <v>1386.66</v>
      </c>
      <c r="H3599" s="33">
        <v>9</v>
      </c>
    </row>
    <row r="3600" spans="1:8" s="33" customFormat="1" x14ac:dyDescent="0.2">
      <c r="A3600" s="52" t="s">
        <v>7235</v>
      </c>
      <c r="B3600" s="52"/>
      <c r="C3600" s="53" t="s">
        <v>7236</v>
      </c>
      <c r="D3600" s="54"/>
      <c r="E3600" s="55"/>
      <c r="F3600" s="55"/>
      <c r="G3600" s="55"/>
      <c r="H3600" s="33">
        <v>5</v>
      </c>
    </row>
    <row r="3601" spans="1:8" s="33" customFormat="1" x14ac:dyDescent="0.2">
      <c r="A3601" s="52" t="s">
        <v>7237</v>
      </c>
      <c r="B3601" s="52"/>
      <c r="C3601" s="53" t="s">
        <v>7238</v>
      </c>
      <c r="D3601" s="54" t="s">
        <v>21</v>
      </c>
      <c r="E3601" s="55">
        <v>343.69</v>
      </c>
      <c r="F3601" s="55">
        <v>41.47</v>
      </c>
      <c r="G3601" s="55">
        <v>385.16</v>
      </c>
      <c r="H3601" s="33">
        <v>9</v>
      </c>
    </row>
    <row r="3602" spans="1:8" s="33" customFormat="1" x14ac:dyDescent="0.2">
      <c r="A3602" s="52" t="s">
        <v>7239</v>
      </c>
      <c r="B3602" s="52"/>
      <c r="C3602" s="53" t="s">
        <v>7240</v>
      </c>
      <c r="D3602" s="54"/>
      <c r="E3602" s="55"/>
      <c r="F3602" s="55"/>
      <c r="G3602" s="55"/>
      <c r="H3602" s="33">
        <v>5</v>
      </c>
    </row>
    <row r="3603" spans="1:8" s="33" customFormat="1" x14ac:dyDescent="0.2">
      <c r="A3603" s="52" t="s">
        <v>7241</v>
      </c>
      <c r="B3603" s="52"/>
      <c r="C3603" s="53" t="s">
        <v>7242</v>
      </c>
      <c r="D3603" s="54" t="s">
        <v>131</v>
      </c>
      <c r="E3603" s="55">
        <v>412.94</v>
      </c>
      <c r="F3603" s="55">
        <v>9.35</v>
      </c>
      <c r="G3603" s="55">
        <v>422.29</v>
      </c>
      <c r="H3603" s="33">
        <v>9</v>
      </c>
    </row>
    <row r="3604" spans="1:8" s="33" customFormat="1" ht="25.5" x14ac:dyDescent="0.2">
      <c r="A3604" s="52" t="s">
        <v>7243</v>
      </c>
      <c r="B3604" s="52"/>
      <c r="C3604" s="53" t="s">
        <v>7244</v>
      </c>
      <c r="D3604" s="54" t="s">
        <v>131</v>
      </c>
      <c r="E3604" s="55">
        <v>264.25</v>
      </c>
      <c r="F3604" s="55">
        <v>9.35</v>
      </c>
      <c r="G3604" s="55">
        <v>273.60000000000002</v>
      </c>
      <c r="H3604" s="33">
        <v>9</v>
      </c>
    </row>
    <row r="3605" spans="1:8" s="33" customFormat="1" ht="25.5" x14ac:dyDescent="0.2">
      <c r="A3605" s="52" t="s">
        <v>7245</v>
      </c>
      <c r="B3605" s="52"/>
      <c r="C3605" s="53" t="s">
        <v>7246</v>
      </c>
      <c r="D3605" s="54" t="s">
        <v>131</v>
      </c>
      <c r="E3605" s="55">
        <v>334.48</v>
      </c>
      <c r="F3605" s="55">
        <v>9.35</v>
      </c>
      <c r="G3605" s="55">
        <v>343.83</v>
      </c>
      <c r="H3605" s="33">
        <v>9</v>
      </c>
    </row>
    <row r="3606" spans="1:8" s="33" customFormat="1" x14ac:dyDescent="0.2">
      <c r="A3606" s="52" t="s">
        <v>7247</v>
      </c>
      <c r="B3606" s="52"/>
      <c r="C3606" s="53" t="s">
        <v>7248</v>
      </c>
      <c r="D3606" s="54"/>
      <c r="E3606" s="55"/>
      <c r="F3606" s="55"/>
      <c r="G3606" s="55"/>
      <c r="H3606" s="33">
        <v>5</v>
      </c>
    </row>
    <row r="3607" spans="1:8" s="33" customFormat="1" x14ac:dyDescent="0.2">
      <c r="A3607" s="52" t="s">
        <v>7249</v>
      </c>
      <c r="B3607" s="52"/>
      <c r="C3607" s="53" t="s">
        <v>7250</v>
      </c>
      <c r="D3607" s="54" t="s">
        <v>21</v>
      </c>
      <c r="E3607" s="55">
        <v>1880.83</v>
      </c>
      <c r="F3607" s="55">
        <v>1339.3</v>
      </c>
      <c r="G3607" s="55">
        <v>3220.13</v>
      </c>
      <c r="H3607" s="33">
        <v>9</v>
      </c>
    </row>
    <row r="3608" spans="1:8" s="33" customFormat="1" x14ac:dyDescent="0.2">
      <c r="A3608" s="52" t="s">
        <v>7251</v>
      </c>
      <c r="B3608" s="52"/>
      <c r="C3608" s="53" t="s">
        <v>7252</v>
      </c>
      <c r="D3608" s="54" t="s">
        <v>21</v>
      </c>
      <c r="E3608" s="55">
        <v>3185.2</v>
      </c>
      <c r="F3608" s="55">
        <v>2081.56</v>
      </c>
      <c r="G3608" s="55">
        <v>5266.76</v>
      </c>
      <c r="H3608" s="33">
        <v>9</v>
      </c>
    </row>
    <row r="3609" spans="1:8" s="33" customFormat="1" x14ac:dyDescent="0.2">
      <c r="A3609" s="52" t="s">
        <v>7253</v>
      </c>
      <c r="B3609" s="52"/>
      <c r="C3609" s="53" t="s">
        <v>7254</v>
      </c>
      <c r="D3609" s="54" t="s">
        <v>21</v>
      </c>
      <c r="E3609" s="55">
        <v>4439.43</v>
      </c>
      <c r="F3609" s="55">
        <v>2818.43</v>
      </c>
      <c r="G3609" s="55">
        <v>7257.86</v>
      </c>
      <c r="H3609" s="33">
        <v>9</v>
      </c>
    </row>
    <row r="3610" spans="1:8" s="33" customFormat="1" x14ac:dyDescent="0.2">
      <c r="A3610" s="52" t="s">
        <v>7255</v>
      </c>
      <c r="B3610" s="52"/>
      <c r="C3610" s="53" t="s">
        <v>7256</v>
      </c>
      <c r="D3610" s="54" t="s">
        <v>21</v>
      </c>
      <c r="E3610" s="55">
        <v>1193.68</v>
      </c>
      <c r="F3610" s="55">
        <v>1321.62</v>
      </c>
      <c r="G3610" s="55">
        <v>2515.3000000000002</v>
      </c>
      <c r="H3610" s="33">
        <v>9</v>
      </c>
    </row>
    <row r="3611" spans="1:8" s="33" customFormat="1" x14ac:dyDescent="0.2">
      <c r="A3611" s="52" t="s">
        <v>7257</v>
      </c>
      <c r="B3611" s="52"/>
      <c r="C3611" s="53" t="s">
        <v>7258</v>
      </c>
      <c r="D3611" s="54" t="s">
        <v>21</v>
      </c>
      <c r="E3611" s="55">
        <v>3727.98</v>
      </c>
      <c r="F3611" s="55">
        <v>2266.16</v>
      </c>
      <c r="G3611" s="55">
        <v>5994.14</v>
      </c>
      <c r="H3611" s="33">
        <v>9</v>
      </c>
    </row>
    <row r="3612" spans="1:8" s="33" customFormat="1" ht="25.5" x14ac:dyDescent="0.2">
      <c r="A3612" s="52" t="s">
        <v>7259</v>
      </c>
      <c r="B3612" s="52"/>
      <c r="C3612" s="53" t="s">
        <v>7260</v>
      </c>
      <c r="D3612" s="54" t="s">
        <v>131</v>
      </c>
      <c r="E3612" s="55">
        <v>268.52999999999997</v>
      </c>
      <c r="F3612" s="55">
        <v>329.22</v>
      </c>
      <c r="G3612" s="55">
        <v>597.75</v>
      </c>
      <c r="H3612" s="33">
        <v>9</v>
      </c>
    </row>
    <row r="3613" spans="1:8" s="33" customFormat="1" x14ac:dyDescent="0.2">
      <c r="A3613" s="52" t="s">
        <v>7261</v>
      </c>
      <c r="B3613" s="52"/>
      <c r="C3613" s="53" t="s">
        <v>7262</v>
      </c>
      <c r="D3613" s="54" t="s">
        <v>21</v>
      </c>
      <c r="E3613" s="55">
        <v>2173.2199999999998</v>
      </c>
      <c r="F3613" s="55">
        <v>2098.7800000000002</v>
      </c>
      <c r="G3613" s="55">
        <v>4272</v>
      </c>
      <c r="H3613" s="33">
        <v>9</v>
      </c>
    </row>
    <row r="3614" spans="1:8" s="33" customFormat="1" x14ac:dyDescent="0.2">
      <c r="A3614" s="52" t="s">
        <v>7263</v>
      </c>
      <c r="B3614" s="52"/>
      <c r="C3614" s="53" t="s">
        <v>7264</v>
      </c>
      <c r="D3614" s="54"/>
      <c r="E3614" s="55"/>
      <c r="F3614" s="55"/>
      <c r="G3614" s="55"/>
      <c r="H3614" s="33">
        <v>5</v>
      </c>
    </row>
    <row r="3615" spans="1:8" s="33" customFormat="1" ht="25.5" x14ac:dyDescent="0.2">
      <c r="A3615" s="52" t="s">
        <v>7265</v>
      </c>
      <c r="B3615" s="52"/>
      <c r="C3615" s="53" t="s">
        <v>7266</v>
      </c>
      <c r="D3615" s="54" t="s">
        <v>21</v>
      </c>
      <c r="E3615" s="55">
        <v>3864.67</v>
      </c>
      <c r="F3615" s="55">
        <v>2634.63</v>
      </c>
      <c r="G3615" s="55">
        <v>6499.3</v>
      </c>
      <c r="H3615" s="33">
        <v>9</v>
      </c>
    </row>
    <row r="3616" spans="1:8" s="33" customFormat="1" ht="25.5" x14ac:dyDescent="0.2">
      <c r="A3616" s="52" t="s">
        <v>7267</v>
      </c>
      <c r="B3616" s="52"/>
      <c r="C3616" s="53" t="s">
        <v>7268</v>
      </c>
      <c r="D3616" s="54" t="s">
        <v>21</v>
      </c>
      <c r="E3616" s="55">
        <v>6279.59</v>
      </c>
      <c r="F3616" s="55">
        <v>4282.29</v>
      </c>
      <c r="G3616" s="55">
        <v>10561.88</v>
      </c>
      <c r="H3616" s="33">
        <v>9</v>
      </c>
    </row>
    <row r="3617" spans="1:8" s="33" customFormat="1" ht="25.5" x14ac:dyDescent="0.2">
      <c r="A3617" s="52" t="s">
        <v>7269</v>
      </c>
      <c r="B3617" s="52"/>
      <c r="C3617" s="53" t="s">
        <v>7270</v>
      </c>
      <c r="D3617" s="54" t="s">
        <v>21</v>
      </c>
      <c r="E3617" s="55">
        <v>9078.02</v>
      </c>
      <c r="F3617" s="55">
        <v>5655.21</v>
      </c>
      <c r="G3617" s="55">
        <v>14733.23</v>
      </c>
      <c r="H3617" s="33">
        <v>9</v>
      </c>
    </row>
    <row r="3618" spans="1:8" s="33" customFormat="1" ht="25.5" x14ac:dyDescent="0.2">
      <c r="A3618" s="52" t="s">
        <v>7271</v>
      </c>
      <c r="B3618" s="52"/>
      <c r="C3618" s="53" t="s">
        <v>7272</v>
      </c>
      <c r="D3618" s="54" t="s">
        <v>21</v>
      </c>
      <c r="E3618" s="55">
        <v>13566.66</v>
      </c>
      <c r="F3618" s="55">
        <v>7049.06</v>
      </c>
      <c r="G3618" s="55">
        <v>20615.72</v>
      </c>
      <c r="H3618" s="33">
        <v>9</v>
      </c>
    </row>
    <row r="3619" spans="1:8" s="33" customFormat="1" x14ac:dyDescent="0.2">
      <c r="A3619" s="52" t="s">
        <v>7273</v>
      </c>
      <c r="B3619" s="52"/>
      <c r="C3619" s="53" t="s">
        <v>7274</v>
      </c>
      <c r="D3619" s="54"/>
      <c r="E3619" s="55"/>
      <c r="F3619" s="55"/>
      <c r="G3619" s="55"/>
      <c r="H3619" s="33">
        <v>5</v>
      </c>
    </row>
    <row r="3620" spans="1:8" s="33" customFormat="1" ht="25.5" x14ac:dyDescent="0.2">
      <c r="A3620" s="52" t="s">
        <v>7275</v>
      </c>
      <c r="B3620" s="52"/>
      <c r="C3620" s="53" t="s">
        <v>7276</v>
      </c>
      <c r="D3620" s="54" t="s">
        <v>21</v>
      </c>
      <c r="E3620" s="55">
        <v>2619.39</v>
      </c>
      <c r="F3620" s="55">
        <v>1318.3</v>
      </c>
      <c r="G3620" s="55">
        <v>3937.69</v>
      </c>
      <c r="H3620" s="33">
        <v>9</v>
      </c>
    </row>
    <row r="3621" spans="1:8" s="33" customFormat="1" ht="25.5" x14ac:dyDescent="0.2">
      <c r="A3621" s="52" t="s">
        <v>7277</v>
      </c>
      <c r="B3621" s="52"/>
      <c r="C3621" s="53" t="s">
        <v>7278</v>
      </c>
      <c r="D3621" s="54" t="s">
        <v>21</v>
      </c>
      <c r="E3621" s="55">
        <v>7408.48</v>
      </c>
      <c r="F3621" s="55">
        <v>1969</v>
      </c>
      <c r="G3621" s="55">
        <v>9377.48</v>
      </c>
      <c r="H3621" s="33">
        <v>9</v>
      </c>
    </row>
    <row r="3622" spans="1:8" s="33" customFormat="1" ht="25.5" x14ac:dyDescent="0.2">
      <c r="A3622" s="52" t="s">
        <v>7279</v>
      </c>
      <c r="B3622" s="52"/>
      <c r="C3622" s="53" t="s">
        <v>7280</v>
      </c>
      <c r="D3622" s="54" t="s">
        <v>21</v>
      </c>
      <c r="E3622" s="55">
        <v>11090.81</v>
      </c>
      <c r="F3622" s="55">
        <v>3938.01</v>
      </c>
      <c r="G3622" s="55">
        <v>15028.82</v>
      </c>
      <c r="H3622" s="33">
        <v>9</v>
      </c>
    </row>
    <row r="3623" spans="1:8" s="33" customFormat="1" x14ac:dyDescent="0.2">
      <c r="A3623" s="52" t="s">
        <v>7281</v>
      </c>
      <c r="B3623" s="52"/>
      <c r="C3623" s="53" t="s">
        <v>7282</v>
      </c>
      <c r="D3623" s="54" t="s">
        <v>131</v>
      </c>
      <c r="E3623" s="55">
        <v>1436.89</v>
      </c>
      <c r="F3623" s="55">
        <v>655.38</v>
      </c>
      <c r="G3623" s="55">
        <v>2092.27</v>
      </c>
      <c r="H3623" s="33">
        <v>9</v>
      </c>
    </row>
    <row r="3624" spans="1:8" s="33" customFormat="1" ht="25.5" x14ac:dyDescent="0.2">
      <c r="A3624" s="52" t="s">
        <v>7283</v>
      </c>
      <c r="B3624" s="52"/>
      <c r="C3624" s="53" t="s">
        <v>7284</v>
      </c>
      <c r="D3624" s="54" t="s">
        <v>21</v>
      </c>
      <c r="E3624" s="55">
        <v>898.13</v>
      </c>
      <c r="F3624" s="55">
        <v>37.4</v>
      </c>
      <c r="G3624" s="55">
        <v>935.53</v>
      </c>
      <c r="H3624" s="33">
        <v>9</v>
      </c>
    </row>
    <row r="3625" spans="1:8" s="33" customFormat="1" x14ac:dyDescent="0.2">
      <c r="A3625" s="52" t="s">
        <v>7285</v>
      </c>
      <c r="B3625" s="52"/>
      <c r="C3625" s="53" t="s">
        <v>7286</v>
      </c>
      <c r="D3625" s="54"/>
      <c r="E3625" s="55"/>
      <c r="F3625" s="55"/>
      <c r="G3625" s="55"/>
      <c r="H3625" s="33">
        <v>5</v>
      </c>
    </row>
    <row r="3626" spans="1:8" s="33" customFormat="1" x14ac:dyDescent="0.2">
      <c r="A3626" s="52" t="s">
        <v>7287</v>
      </c>
      <c r="B3626" s="52"/>
      <c r="C3626" s="53" t="s">
        <v>7288</v>
      </c>
      <c r="D3626" s="54" t="s">
        <v>131</v>
      </c>
      <c r="E3626" s="55">
        <v>379.01</v>
      </c>
      <c r="F3626" s="55">
        <v>27.14</v>
      </c>
      <c r="G3626" s="55">
        <v>406.15</v>
      </c>
      <c r="H3626" s="33">
        <v>9</v>
      </c>
    </row>
    <row r="3627" spans="1:8" s="33" customFormat="1" x14ac:dyDescent="0.2">
      <c r="A3627" s="52" t="s">
        <v>7289</v>
      </c>
      <c r="B3627" s="52"/>
      <c r="C3627" s="53" t="s">
        <v>7290</v>
      </c>
      <c r="D3627" s="54" t="s">
        <v>131</v>
      </c>
      <c r="E3627" s="55">
        <v>520.58000000000004</v>
      </c>
      <c r="F3627" s="55">
        <v>40.71</v>
      </c>
      <c r="G3627" s="55">
        <v>561.29</v>
      </c>
      <c r="H3627" s="33">
        <v>9</v>
      </c>
    </row>
    <row r="3628" spans="1:8" s="33" customFormat="1" x14ac:dyDescent="0.2">
      <c r="A3628" s="52" t="s">
        <v>7291</v>
      </c>
      <c r="B3628" s="52"/>
      <c r="C3628" s="53" t="s">
        <v>7292</v>
      </c>
      <c r="D3628" s="54" t="s">
        <v>131</v>
      </c>
      <c r="E3628" s="55">
        <v>601.34</v>
      </c>
      <c r="F3628" s="55">
        <v>54.27</v>
      </c>
      <c r="G3628" s="55">
        <v>655.61</v>
      </c>
      <c r="H3628" s="33">
        <v>9</v>
      </c>
    </row>
    <row r="3629" spans="1:8" s="33" customFormat="1" x14ac:dyDescent="0.2">
      <c r="A3629" s="52" t="s">
        <v>7293</v>
      </c>
      <c r="B3629" s="52"/>
      <c r="C3629" s="53" t="s">
        <v>7294</v>
      </c>
      <c r="D3629" s="54" t="s">
        <v>131</v>
      </c>
      <c r="E3629" s="55">
        <v>947.26</v>
      </c>
      <c r="F3629" s="55">
        <v>67.84</v>
      </c>
      <c r="G3629" s="55">
        <v>1015.1</v>
      </c>
      <c r="H3629" s="33">
        <v>9</v>
      </c>
    </row>
    <row r="3630" spans="1:8" s="33" customFormat="1" x14ac:dyDescent="0.2">
      <c r="A3630" s="52" t="s">
        <v>7295</v>
      </c>
      <c r="B3630" s="52"/>
      <c r="C3630" s="53" t="s">
        <v>7296</v>
      </c>
      <c r="D3630" s="54" t="s">
        <v>131</v>
      </c>
      <c r="E3630" s="55">
        <v>1509.97</v>
      </c>
      <c r="F3630" s="55">
        <v>81.41</v>
      </c>
      <c r="G3630" s="55">
        <v>1591.38</v>
      </c>
      <c r="H3630" s="33">
        <v>9</v>
      </c>
    </row>
    <row r="3631" spans="1:8" s="33" customFormat="1" x14ac:dyDescent="0.2">
      <c r="A3631" s="52" t="s">
        <v>7297</v>
      </c>
      <c r="B3631" s="52"/>
      <c r="C3631" s="53" t="s">
        <v>7298</v>
      </c>
      <c r="D3631" s="54" t="s">
        <v>131</v>
      </c>
      <c r="E3631" s="55">
        <v>2791.57</v>
      </c>
      <c r="F3631" s="55">
        <v>135.68</v>
      </c>
      <c r="G3631" s="55">
        <v>2927.25</v>
      </c>
      <c r="H3631" s="33">
        <v>9</v>
      </c>
    </row>
    <row r="3632" spans="1:8" s="33" customFormat="1" x14ac:dyDescent="0.2">
      <c r="A3632" s="52" t="s">
        <v>7299</v>
      </c>
      <c r="B3632" s="52"/>
      <c r="C3632" s="53" t="s">
        <v>7300</v>
      </c>
      <c r="D3632" s="54"/>
      <c r="E3632" s="55"/>
      <c r="F3632" s="55"/>
      <c r="G3632" s="55"/>
      <c r="H3632" s="33">
        <v>5</v>
      </c>
    </row>
    <row r="3633" spans="1:8" s="33" customFormat="1" x14ac:dyDescent="0.2">
      <c r="A3633" s="52" t="s">
        <v>7301</v>
      </c>
      <c r="B3633" s="52"/>
      <c r="C3633" s="53" t="s">
        <v>7302</v>
      </c>
      <c r="D3633" s="54" t="s">
        <v>21</v>
      </c>
      <c r="E3633" s="55">
        <v>719.89</v>
      </c>
      <c r="F3633" s="55">
        <v>16.59</v>
      </c>
      <c r="G3633" s="55">
        <v>736.48</v>
      </c>
      <c r="H3633" s="33">
        <v>9</v>
      </c>
    </row>
    <row r="3634" spans="1:8" s="33" customFormat="1" x14ac:dyDescent="0.2">
      <c r="A3634" s="52" t="s">
        <v>7303</v>
      </c>
      <c r="B3634" s="52"/>
      <c r="C3634" s="53" t="s">
        <v>7304</v>
      </c>
      <c r="D3634" s="54" t="s">
        <v>21</v>
      </c>
      <c r="E3634" s="55">
        <v>274.74</v>
      </c>
      <c r="F3634" s="55">
        <v>20.74</v>
      </c>
      <c r="G3634" s="55">
        <v>295.48</v>
      </c>
      <c r="H3634" s="33">
        <v>9</v>
      </c>
    </row>
    <row r="3635" spans="1:8" s="33" customFormat="1" x14ac:dyDescent="0.2">
      <c r="A3635" s="52" t="s">
        <v>7305</v>
      </c>
      <c r="B3635" s="52"/>
      <c r="C3635" s="53" t="s">
        <v>7306</v>
      </c>
      <c r="D3635" s="54"/>
      <c r="E3635" s="55"/>
      <c r="F3635" s="55"/>
      <c r="G3635" s="55"/>
      <c r="H3635" s="33">
        <v>2</v>
      </c>
    </row>
    <row r="3636" spans="1:8" s="33" customFormat="1" x14ac:dyDescent="0.2">
      <c r="A3636" s="52" t="s">
        <v>7307</v>
      </c>
      <c r="B3636" s="52"/>
      <c r="C3636" s="53" t="s">
        <v>7308</v>
      </c>
      <c r="D3636" s="54"/>
      <c r="E3636" s="55"/>
      <c r="F3636" s="55"/>
      <c r="G3636" s="55"/>
      <c r="H3636" s="33">
        <v>5</v>
      </c>
    </row>
    <row r="3637" spans="1:8" s="33" customFormat="1" ht="25.5" x14ac:dyDescent="0.2">
      <c r="A3637" s="52" t="s">
        <v>7309</v>
      </c>
      <c r="B3637" s="52"/>
      <c r="C3637" s="53" t="s">
        <v>7310</v>
      </c>
      <c r="D3637" s="54" t="s">
        <v>21</v>
      </c>
      <c r="E3637" s="55">
        <v>1225.26</v>
      </c>
      <c r="F3637" s="55">
        <v>145.15</v>
      </c>
      <c r="G3637" s="55">
        <v>1370.41</v>
      </c>
      <c r="H3637" s="33">
        <v>9</v>
      </c>
    </row>
    <row r="3638" spans="1:8" s="33" customFormat="1" x14ac:dyDescent="0.2">
      <c r="A3638" s="52" t="s">
        <v>7311</v>
      </c>
      <c r="B3638" s="52"/>
      <c r="C3638" s="53" t="s">
        <v>7312</v>
      </c>
      <c r="D3638" s="54" t="s">
        <v>21</v>
      </c>
      <c r="E3638" s="55">
        <v>359.13</v>
      </c>
      <c r="F3638" s="55">
        <v>145.15</v>
      </c>
      <c r="G3638" s="55">
        <v>504.28</v>
      </c>
      <c r="H3638" s="33">
        <v>9</v>
      </c>
    </row>
    <row r="3639" spans="1:8" s="33" customFormat="1" x14ac:dyDescent="0.2">
      <c r="A3639" s="52" t="s">
        <v>7313</v>
      </c>
      <c r="B3639" s="52"/>
      <c r="C3639" s="53" t="s">
        <v>7314</v>
      </c>
      <c r="D3639" s="54" t="s">
        <v>131</v>
      </c>
      <c r="E3639" s="55">
        <v>19.7</v>
      </c>
      <c r="F3639" s="55">
        <v>4.1500000000000004</v>
      </c>
      <c r="G3639" s="55">
        <v>23.85</v>
      </c>
      <c r="H3639" s="33">
        <v>9</v>
      </c>
    </row>
    <row r="3640" spans="1:8" s="33" customFormat="1" ht="25.5" x14ac:dyDescent="0.2">
      <c r="A3640" s="52" t="s">
        <v>7315</v>
      </c>
      <c r="B3640" s="52"/>
      <c r="C3640" s="53" t="s">
        <v>7316</v>
      </c>
      <c r="D3640" s="54" t="s">
        <v>21</v>
      </c>
      <c r="E3640" s="55">
        <v>66.27</v>
      </c>
      <c r="F3640" s="55">
        <v>12.44</v>
      </c>
      <c r="G3640" s="55">
        <v>78.709999999999994</v>
      </c>
      <c r="H3640" s="33">
        <v>9</v>
      </c>
    </row>
    <row r="3641" spans="1:8" s="33" customFormat="1" x14ac:dyDescent="0.2">
      <c r="A3641" s="52" t="s">
        <v>7317</v>
      </c>
      <c r="B3641" s="52"/>
      <c r="C3641" s="53" t="s">
        <v>7318</v>
      </c>
      <c r="D3641" s="54" t="s">
        <v>131</v>
      </c>
      <c r="E3641" s="55">
        <v>32.6</v>
      </c>
      <c r="F3641" s="55">
        <v>4.1500000000000004</v>
      </c>
      <c r="G3641" s="55">
        <v>36.75</v>
      </c>
      <c r="H3641" s="33">
        <v>9</v>
      </c>
    </row>
    <row r="3642" spans="1:8" s="33" customFormat="1" x14ac:dyDescent="0.2">
      <c r="A3642" s="52" t="s">
        <v>7319</v>
      </c>
      <c r="B3642" s="52"/>
      <c r="C3642" s="53" t="s">
        <v>7320</v>
      </c>
      <c r="D3642" s="54" t="s">
        <v>21</v>
      </c>
      <c r="E3642" s="55">
        <v>216.73</v>
      </c>
      <c r="F3642" s="55">
        <v>4.1500000000000004</v>
      </c>
      <c r="G3642" s="55">
        <v>220.88</v>
      </c>
      <c r="H3642" s="33">
        <v>9</v>
      </c>
    </row>
    <row r="3643" spans="1:8" s="33" customFormat="1" ht="38.25" x14ac:dyDescent="0.2">
      <c r="A3643" s="52" t="s">
        <v>7321</v>
      </c>
      <c r="B3643" s="52"/>
      <c r="C3643" s="53" t="s">
        <v>7322</v>
      </c>
      <c r="D3643" s="54" t="s">
        <v>21</v>
      </c>
      <c r="E3643" s="55">
        <v>3806.49</v>
      </c>
      <c r="F3643" s="55">
        <v>228.08</v>
      </c>
      <c r="G3643" s="55">
        <v>4034.57</v>
      </c>
      <c r="H3643" s="33">
        <v>9</v>
      </c>
    </row>
    <row r="3644" spans="1:8" s="33" customFormat="1" x14ac:dyDescent="0.2">
      <c r="A3644" s="52" t="s">
        <v>7323</v>
      </c>
      <c r="B3644" s="52"/>
      <c r="C3644" s="53" t="s">
        <v>7324</v>
      </c>
      <c r="D3644" s="54" t="s">
        <v>21</v>
      </c>
      <c r="E3644" s="55">
        <v>65.430000000000007</v>
      </c>
      <c r="F3644" s="55">
        <v>4.1500000000000004</v>
      </c>
      <c r="G3644" s="55">
        <v>69.58</v>
      </c>
      <c r="H3644" s="33">
        <v>9</v>
      </c>
    </row>
    <row r="3645" spans="1:8" s="33" customFormat="1" x14ac:dyDescent="0.2">
      <c r="A3645" s="52" t="s">
        <v>7325</v>
      </c>
      <c r="B3645" s="52"/>
      <c r="C3645" s="53" t="s">
        <v>7326</v>
      </c>
      <c r="D3645" s="54" t="s">
        <v>21</v>
      </c>
      <c r="E3645" s="55">
        <v>93.55</v>
      </c>
      <c r="F3645" s="55">
        <v>4.1500000000000004</v>
      </c>
      <c r="G3645" s="55">
        <v>97.7</v>
      </c>
      <c r="H3645" s="33">
        <v>9</v>
      </c>
    </row>
    <row r="3646" spans="1:8" s="33" customFormat="1" x14ac:dyDescent="0.2">
      <c r="A3646" s="52" t="s">
        <v>7327</v>
      </c>
      <c r="B3646" s="52"/>
      <c r="C3646" s="53" t="s">
        <v>7328</v>
      </c>
      <c r="D3646" s="54" t="s">
        <v>21</v>
      </c>
      <c r="E3646" s="55">
        <v>1691.22</v>
      </c>
      <c r="F3646" s="55">
        <v>53.22</v>
      </c>
      <c r="G3646" s="55">
        <v>1744.44</v>
      </c>
      <c r="H3646" s="33">
        <v>9</v>
      </c>
    </row>
    <row r="3647" spans="1:8" s="33" customFormat="1" x14ac:dyDescent="0.2">
      <c r="A3647" s="52" t="s">
        <v>7329</v>
      </c>
      <c r="B3647" s="52"/>
      <c r="C3647" s="53" t="s">
        <v>7330</v>
      </c>
      <c r="D3647" s="54" t="s">
        <v>21</v>
      </c>
      <c r="E3647" s="55">
        <v>108.79</v>
      </c>
      <c r="F3647" s="55">
        <v>4.1500000000000004</v>
      </c>
      <c r="G3647" s="55">
        <v>112.94</v>
      </c>
      <c r="H3647" s="33">
        <v>9</v>
      </c>
    </row>
    <row r="3648" spans="1:8" s="33" customFormat="1" x14ac:dyDescent="0.2">
      <c r="A3648" s="52" t="s">
        <v>7331</v>
      </c>
      <c r="B3648" s="52"/>
      <c r="C3648" s="53" t="s">
        <v>7332</v>
      </c>
      <c r="D3648" s="54" t="s">
        <v>21</v>
      </c>
      <c r="E3648" s="55">
        <v>73.81</v>
      </c>
      <c r="F3648" s="55">
        <v>4.1500000000000004</v>
      </c>
      <c r="G3648" s="55">
        <v>77.959999999999994</v>
      </c>
      <c r="H3648" s="33">
        <v>9</v>
      </c>
    </row>
    <row r="3649" spans="1:8" s="33" customFormat="1" x14ac:dyDescent="0.2">
      <c r="A3649" s="52" t="s">
        <v>7333</v>
      </c>
      <c r="B3649" s="52"/>
      <c r="C3649" s="53" t="s">
        <v>7334</v>
      </c>
      <c r="D3649" s="54" t="s">
        <v>21</v>
      </c>
      <c r="E3649" s="55">
        <v>18.87</v>
      </c>
      <c r="F3649" s="55">
        <v>0.56000000000000005</v>
      </c>
      <c r="G3649" s="55">
        <v>19.43</v>
      </c>
      <c r="H3649" s="33">
        <v>9</v>
      </c>
    </row>
    <row r="3650" spans="1:8" s="33" customFormat="1" x14ac:dyDescent="0.2">
      <c r="A3650" s="52" t="s">
        <v>7335</v>
      </c>
      <c r="B3650" s="52"/>
      <c r="C3650" s="53" t="s">
        <v>7336</v>
      </c>
      <c r="D3650" s="54" t="s">
        <v>21</v>
      </c>
      <c r="E3650" s="55">
        <v>153.25</v>
      </c>
      <c r="F3650" s="55">
        <v>4.1500000000000004</v>
      </c>
      <c r="G3650" s="55">
        <v>157.4</v>
      </c>
      <c r="H3650" s="33">
        <v>9</v>
      </c>
    </row>
    <row r="3651" spans="1:8" s="33" customFormat="1" ht="25.5" x14ac:dyDescent="0.2">
      <c r="A3651" s="52" t="s">
        <v>7337</v>
      </c>
      <c r="B3651" s="52"/>
      <c r="C3651" s="53" t="s">
        <v>7338</v>
      </c>
      <c r="D3651" s="54" t="s">
        <v>21</v>
      </c>
      <c r="E3651" s="55">
        <v>1849.27</v>
      </c>
      <c r="F3651" s="55">
        <v>215.64</v>
      </c>
      <c r="G3651" s="55">
        <v>2064.91</v>
      </c>
      <c r="H3651" s="33">
        <v>9</v>
      </c>
    </row>
    <row r="3652" spans="1:8" s="33" customFormat="1" ht="25.5" x14ac:dyDescent="0.2">
      <c r="A3652" s="52" t="s">
        <v>7339</v>
      </c>
      <c r="B3652" s="52"/>
      <c r="C3652" s="53" t="s">
        <v>7340</v>
      </c>
      <c r="D3652" s="54" t="s">
        <v>21</v>
      </c>
      <c r="E3652" s="55">
        <v>2454.96</v>
      </c>
      <c r="F3652" s="55">
        <v>215.64</v>
      </c>
      <c r="G3652" s="55">
        <v>2670.6</v>
      </c>
      <c r="H3652" s="33">
        <v>9</v>
      </c>
    </row>
    <row r="3653" spans="1:8" s="33" customFormat="1" ht="25.5" x14ac:dyDescent="0.2">
      <c r="A3653" s="52" t="s">
        <v>7341</v>
      </c>
      <c r="B3653" s="52"/>
      <c r="C3653" s="53" t="s">
        <v>7342</v>
      </c>
      <c r="D3653" s="54" t="s">
        <v>21</v>
      </c>
      <c r="E3653" s="55">
        <v>2703.52</v>
      </c>
      <c r="F3653" s="55">
        <v>675.17</v>
      </c>
      <c r="G3653" s="55">
        <v>3378.69</v>
      </c>
      <c r="H3653" s="33">
        <v>9</v>
      </c>
    </row>
    <row r="3654" spans="1:8" s="33" customFormat="1" x14ac:dyDescent="0.2">
      <c r="A3654" s="52" t="s">
        <v>7343</v>
      </c>
      <c r="B3654" s="52"/>
      <c r="C3654" s="53" t="s">
        <v>7344</v>
      </c>
      <c r="D3654" s="54"/>
      <c r="E3654" s="55"/>
      <c r="F3654" s="55"/>
      <c r="G3654" s="55"/>
      <c r="H3654" s="33">
        <v>5</v>
      </c>
    </row>
    <row r="3655" spans="1:8" s="33" customFormat="1" ht="25.5" x14ac:dyDescent="0.2">
      <c r="A3655" s="52" t="s">
        <v>7345</v>
      </c>
      <c r="B3655" s="52"/>
      <c r="C3655" s="53" t="s">
        <v>7346</v>
      </c>
      <c r="D3655" s="54" t="s">
        <v>21</v>
      </c>
      <c r="E3655" s="55">
        <v>32.35</v>
      </c>
      <c r="F3655" s="55">
        <v>14.59</v>
      </c>
      <c r="G3655" s="55">
        <v>46.94</v>
      </c>
      <c r="H3655" s="33">
        <v>9</v>
      </c>
    </row>
    <row r="3656" spans="1:8" s="33" customFormat="1" x14ac:dyDescent="0.2">
      <c r="A3656" s="52" t="s">
        <v>7347</v>
      </c>
      <c r="B3656" s="52"/>
      <c r="C3656" s="53" t="s">
        <v>7348</v>
      </c>
      <c r="D3656" s="54" t="s">
        <v>21</v>
      </c>
      <c r="E3656" s="55">
        <v>917.86</v>
      </c>
      <c r="F3656" s="55">
        <v>20.74</v>
      </c>
      <c r="G3656" s="55">
        <v>938.6</v>
      </c>
      <c r="H3656" s="33">
        <v>9</v>
      </c>
    </row>
    <row r="3657" spans="1:8" s="33" customFormat="1" x14ac:dyDescent="0.2">
      <c r="A3657" s="52" t="s">
        <v>7349</v>
      </c>
      <c r="B3657" s="52"/>
      <c r="C3657" s="53" t="s">
        <v>7350</v>
      </c>
      <c r="D3657" s="54" t="s">
        <v>21</v>
      </c>
      <c r="E3657" s="55">
        <v>34.51</v>
      </c>
      <c r="F3657" s="55">
        <v>14.59</v>
      </c>
      <c r="G3657" s="55">
        <v>49.1</v>
      </c>
      <c r="H3657" s="33">
        <v>9</v>
      </c>
    </row>
    <row r="3658" spans="1:8" s="33" customFormat="1" ht="25.5" x14ac:dyDescent="0.2">
      <c r="A3658" s="52" t="s">
        <v>7351</v>
      </c>
      <c r="B3658" s="52"/>
      <c r="C3658" s="53" t="s">
        <v>7352</v>
      </c>
      <c r="D3658" s="54" t="s">
        <v>21</v>
      </c>
      <c r="E3658" s="55">
        <v>7867.02</v>
      </c>
      <c r="F3658" s="55">
        <v>124.41</v>
      </c>
      <c r="G3658" s="55">
        <v>7991.43</v>
      </c>
      <c r="H3658" s="33">
        <v>9</v>
      </c>
    </row>
    <row r="3659" spans="1:8" s="33" customFormat="1" x14ac:dyDescent="0.2">
      <c r="A3659" s="52" t="s">
        <v>7353</v>
      </c>
      <c r="B3659" s="52"/>
      <c r="C3659" s="53" t="s">
        <v>7354</v>
      </c>
      <c r="D3659" s="54"/>
      <c r="E3659" s="55"/>
      <c r="F3659" s="55"/>
      <c r="G3659" s="55"/>
      <c r="H3659" s="33">
        <v>5</v>
      </c>
    </row>
    <row r="3660" spans="1:8" s="33" customFormat="1" ht="25.5" x14ac:dyDescent="0.2">
      <c r="A3660" s="52" t="s">
        <v>7355</v>
      </c>
      <c r="B3660" s="52"/>
      <c r="C3660" s="53" t="s">
        <v>7356</v>
      </c>
      <c r="D3660" s="54" t="s">
        <v>21</v>
      </c>
      <c r="E3660" s="55">
        <v>208.85</v>
      </c>
      <c r="F3660" s="55">
        <v>33.18</v>
      </c>
      <c r="G3660" s="55">
        <v>242.03</v>
      </c>
      <c r="H3660" s="33">
        <v>9</v>
      </c>
    </row>
    <row r="3661" spans="1:8" s="33" customFormat="1" ht="25.5" x14ac:dyDescent="0.2">
      <c r="A3661" s="52" t="s">
        <v>7357</v>
      </c>
      <c r="B3661" s="52"/>
      <c r="C3661" s="53" t="s">
        <v>7358</v>
      </c>
      <c r="D3661" s="54" t="s">
        <v>21</v>
      </c>
      <c r="E3661" s="55">
        <v>28509.77</v>
      </c>
      <c r="F3661" s="55">
        <v>13.21</v>
      </c>
      <c r="G3661" s="55">
        <v>28522.98</v>
      </c>
      <c r="H3661" s="33">
        <v>9</v>
      </c>
    </row>
    <row r="3662" spans="1:8" s="33" customFormat="1" ht="25.5" x14ac:dyDescent="0.2">
      <c r="A3662" s="52" t="s">
        <v>8287</v>
      </c>
      <c r="B3662" s="52"/>
      <c r="C3662" s="53" t="s">
        <v>8288</v>
      </c>
      <c r="D3662" s="54" t="s">
        <v>21</v>
      </c>
      <c r="E3662" s="55">
        <v>83.96</v>
      </c>
      <c r="F3662" s="55">
        <v>20.74</v>
      </c>
      <c r="G3662" s="55">
        <v>104.7</v>
      </c>
      <c r="H3662" s="33">
        <v>9</v>
      </c>
    </row>
    <row r="3663" spans="1:8" s="33" customFormat="1" ht="25.5" x14ac:dyDescent="0.2">
      <c r="A3663" s="52" t="s">
        <v>7361</v>
      </c>
      <c r="B3663" s="52"/>
      <c r="C3663" s="53" t="s">
        <v>7362</v>
      </c>
      <c r="D3663" s="54" t="s">
        <v>21</v>
      </c>
      <c r="E3663" s="55">
        <v>90.28</v>
      </c>
      <c r="F3663" s="55">
        <v>20.74</v>
      </c>
      <c r="G3663" s="55">
        <v>111.02</v>
      </c>
      <c r="H3663" s="33">
        <v>9</v>
      </c>
    </row>
    <row r="3664" spans="1:8" s="33" customFormat="1" ht="25.5" x14ac:dyDescent="0.2">
      <c r="A3664" s="52" t="s">
        <v>7363</v>
      </c>
      <c r="B3664" s="52"/>
      <c r="C3664" s="53" t="s">
        <v>7364</v>
      </c>
      <c r="D3664" s="54" t="s">
        <v>21</v>
      </c>
      <c r="E3664" s="55">
        <v>268.17</v>
      </c>
      <c r="F3664" s="55">
        <v>12.44</v>
      </c>
      <c r="G3664" s="55">
        <v>280.61</v>
      </c>
      <c r="H3664" s="33">
        <v>9</v>
      </c>
    </row>
    <row r="3665" spans="1:8" s="33" customFormat="1" x14ac:dyDescent="0.2">
      <c r="A3665" s="52" t="s">
        <v>7365</v>
      </c>
      <c r="B3665" s="52"/>
      <c r="C3665" s="53" t="s">
        <v>7366</v>
      </c>
      <c r="D3665" s="54" t="s">
        <v>21</v>
      </c>
      <c r="E3665" s="55">
        <v>67.069999999999993</v>
      </c>
      <c r="F3665" s="55">
        <v>12.44</v>
      </c>
      <c r="G3665" s="55">
        <v>79.510000000000005</v>
      </c>
      <c r="H3665" s="33">
        <v>9</v>
      </c>
    </row>
    <row r="3666" spans="1:8" s="33" customFormat="1" x14ac:dyDescent="0.2">
      <c r="A3666" s="52" t="s">
        <v>7367</v>
      </c>
      <c r="B3666" s="52"/>
      <c r="C3666" s="53" t="s">
        <v>7368</v>
      </c>
      <c r="D3666" s="54" t="s">
        <v>21</v>
      </c>
      <c r="E3666" s="55">
        <v>176.13</v>
      </c>
      <c r="F3666" s="55">
        <v>12.44</v>
      </c>
      <c r="G3666" s="55">
        <v>188.57</v>
      </c>
      <c r="H3666" s="33">
        <v>9</v>
      </c>
    </row>
    <row r="3667" spans="1:8" s="33" customFormat="1" ht="25.5" x14ac:dyDescent="0.2">
      <c r="A3667" s="52" t="s">
        <v>7369</v>
      </c>
      <c r="B3667" s="52"/>
      <c r="C3667" s="53" t="s">
        <v>7370</v>
      </c>
      <c r="D3667" s="54" t="s">
        <v>21</v>
      </c>
      <c r="E3667" s="55">
        <v>472.39</v>
      </c>
      <c r="F3667" s="55">
        <v>12.44</v>
      </c>
      <c r="G3667" s="55">
        <v>484.83</v>
      </c>
      <c r="H3667" s="33">
        <v>9</v>
      </c>
    </row>
    <row r="3668" spans="1:8" s="33" customFormat="1" x14ac:dyDescent="0.2">
      <c r="A3668" s="52" t="s">
        <v>7371</v>
      </c>
      <c r="B3668" s="52"/>
      <c r="C3668" s="53" t="s">
        <v>7372</v>
      </c>
      <c r="D3668" s="54" t="s">
        <v>21</v>
      </c>
      <c r="E3668" s="55">
        <v>292.10000000000002</v>
      </c>
      <c r="F3668" s="55">
        <v>12.44</v>
      </c>
      <c r="G3668" s="55">
        <v>304.54000000000002</v>
      </c>
      <c r="H3668" s="33">
        <v>9</v>
      </c>
    </row>
    <row r="3669" spans="1:8" s="33" customFormat="1" ht="25.5" x14ac:dyDescent="0.2">
      <c r="A3669" s="52" t="s">
        <v>7373</v>
      </c>
      <c r="B3669" s="52"/>
      <c r="C3669" s="53" t="s">
        <v>7374</v>
      </c>
      <c r="D3669" s="54" t="s">
        <v>21</v>
      </c>
      <c r="E3669" s="55">
        <v>842.56</v>
      </c>
      <c r="F3669" s="55">
        <v>13.21</v>
      </c>
      <c r="G3669" s="55">
        <v>855.77</v>
      </c>
      <c r="H3669" s="33">
        <v>9</v>
      </c>
    </row>
    <row r="3670" spans="1:8" s="33" customFormat="1" ht="25.5" x14ac:dyDescent="0.2">
      <c r="A3670" s="52" t="s">
        <v>7377</v>
      </c>
      <c r="B3670" s="52"/>
      <c r="C3670" s="53" t="s">
        <v>7378</v>
      </c>
      <c r="D3670" s="54" t="s">
        <v>21</v>
      </c>
      <c r="E3670" s="55">
        <v>717.89</v>
      </c>
      <c r="F3670" s="55">
        <v>13.21</v>
      </c>
      <c r="G3670" s="55">
        <v>731.1</v>
      </c>
      <c r="H3670" s="33">
        <v>9</v>
      </c>
    </row>
    <row r="3671" spans="1:8" s="33" customFormat="1" x14ac:dyDescent="0.2">
      <c r="A3671" s="52" t="s">
        <v>7379</v>
      </c>
      <c r="B3671" s="52"/>
      <c r="C3671" s="53" t="s">
        <v>7380</v>
      </c>
      <c r="D3671" s="54" t="s">
        <v>21</v>
      </c>
      <c r="E3671" s="55">
        <v>63.66</v>
      </c>
      <c r="F3671" s="55">
        <v>12.44</v>
      </c>
      <c r="G3671" s="55">
        <v>76.099999999999994</v>
      </c>
      <c r="H3671" s="33">
        <v>9</v>
      </c>
    </row>
    <row r="3672" spans="1:8" s="33" customFormat="1" ht="38.25" x14ac:dyDescent="0.2">
      <c r="A3672" s="52" t="s">
        <v>7381</v>
      </c>
      <c r="B3672" s="52"/>
      <c r="C3672" s="53" t="s">
        <v>7382</v>
      </c>
      <c r="D3672" s="54" t="s">
        <v>21</v>
      </c>
      <c r="E3672" s="55">
        <v>287.70999999999998</v>
      </c>
      <c r="F3672" s="55">
        <v>13.21</v>
      </c>
      <c r="G3672" s="55">
        <v>300.92</v>
      </c>
      <c r="H3672" s="33">
        <v>9</v>
      </c>
    </row>
    <row r="3673" spans="1:8" s="33" customFormat="1" x14ac:dyDescent="0.2">
      <c r="A3673" s="52" t="s">
        <v>7383</v>
      </c>
      <c r="B3673" s="52"/>
      <c r="C3673" s="53" t="s">
        <v>7384</v>
      </c>
      <c r="D3673" s="54" t="s">
        <v>21</v>
      </c>
      <c r="E3673" s="55">
        <v>92.77</v>
      </c>
      <c r="F3673" s="55">
        <v>45.62</v>
      </c>
      <c r="G3673" s="55">
        <v>138.38999999999999</v>
      </c>
      <c r="H3673" s="33">
        <v>9</v>
      </c>
    </row>
    <row r="3674" spans="1:8" s="33" customFormat="1" x14ac:dyDescent="0.2">
      <c r="A3674" s="52" t="s">
        <v>7385</v>
      </c>
      <c r="B3674" s="52"/>
      <c r="C3674" s="53" t="s">
        <v>7386</v>
      </c>
      <c r="D3674" s="54" t="s">
        <v>21</v>
      </c>
      <c r="E3674" s="55">
        <v>201.72</v>
      </c>
      <c r="F3674" s="55">
        <v>41.47</v>
      </c>
      <c r="G3674" s="55">
        <v>243.19</v>
      </c>
      <c r="H3674" s="33">
        <v>9</v>
      </c>
    </row>
    <row r="3675" spans="1:8" s="33" customFormat="1" ht="25.5" x14ac:dyDescent="0.2">
      <c r="A3675" s="52" t="s">
        <v>7387</v>
      </c>
      <c r="B3675" s="52"/>
      <c r="C3675" s="53" t="s">
        <v>7388</v>
      </c>
      <c r="D3675" s="54" t="s">
        <v>21</v>
      </c>
      <c r="E3675" s="55">
        <v>1268.9000000000001</v>
      </c>
      <c r="F3675" s="55">
        <v>12.44</v>
      </c>
      <c r="G3675" s="55">
        <v>1281.3399999999999</v>
      </c>
      <c r="H3675" s="33">
        <v>9</v>
      </c>
    </row>
    <row r="3676" spans="1:8" s="33" customFormat="1" x14ac:dyDescent="0.2">
      <c r="A3676" s="52" t="s">
        <v>7389</v>
      </c>
      <c r="B3676" s="52"/>
      <c r="C3676" s="53" t="s">
        <v>7390</v>
      </c>
      <c r="D3676" s="54" t="s">
        <v>21</v>
      </c>
      <c r="E3676" s="55">
        <v>192.45</v>
      </c>
      <c r="F3676" s="55">
        <v>12.44</v>
      </c>
      <c r="G3676" s="55">
        <v>204.89</v>
      </c>
      <c r="H3676" s="33">
        <v>9</v>
      </c>
    </row>
    <row r="3677" spans="1:8" s="33" customFormat="1" x14ac:dyDescent="0.2">
      <c r="A3677" s="52" t="s">
        <v>7391</v>
      </c>
      <c r="B3677" s="52"/>
      <c r="C3677" s="53" t="s">
        <v>7392</v>
      </c>
      <c r="D3677" s="54" t="s">
        <v>21</v>
      </c>
      <c r="E3677" s="55">
        <v>213.14</v>
      </c>
      <c r="F3677" s="55">
        <v>20.74</v>
      </c>
      <c r="G3677" s="55">
        <v>233.88</v>
      </c>
      <c r="H3677" s="33">
        <v>9</v>
      </c>
    </row>
    <row r="3678" spans="1:8" s="33" customFormat="1" x14ac:dyDescent="0.2">
      <c r="A3678" s="52" t="s">
        <v>7393</v>
      </c>
      <c r="B3678" s="52"/>
      <c r="C3678" s="53" t="s">
        <v>7394</v>
      </c>
      <c r="D3678" s="54" t="s">
        <v>21</v>
      </c>
      <c r="E3678" s="55">
        <v>436.24</v>
      </c>
      <c r="F3678" s="55">
        <v>12.44</v>
      </c>
      <c r="G3678" s="55">
        <v>448.68</v>
      </c>
      <c r="H3678" s="33">
        <v>9</v>
      </c>
    </row>
    <row r="3679" spans="1:8" s="33" customFormat="1" x14ac:dyDescent="0.2">
      <c r="A3679" s="52" t="s">
        <v>7395</v>
      </c>
      <c r="B3679" s="52"/>
      <c r="C3679" s="53" t="s">
        <v>7396</v>
      </c>
      <c r="D3679" s="54" t="s">
        <v>21</v>
      </c>
      <c r="E3679" s="55">
        <v>365.39</v>
      </c>
      <c r="F3679" s="55">
        <v>10.37</v>
      </c>
      <c r="G3679" s="55">
        <v>375.76</v>
      </c>
      <c r="H3679" s="33">
        <v>9</v>
      </c>
    </row>
    <row r="3680" spans="1:8" s="33" customFormat="1" x14ac:dyDescent="0.2">
      <c r="A3680" s="52" t="s">
        <v>7397</v>
      </c>
      <c r="B3680" s="52"/>
      <c r="C3680" s="53" t="s">
        <v>7398</v>
      </c>
      <c r="D3680" s="54" t="s">
        <v>21</v>
      </c>
      <c r="E3680" s="55">
        <v>212.26</v>
      </c>
      <c r="F3680" s="55">
        <v>10.37</v>
      </c>
      <c r="G3680" s="55">
        <v>222.63</v>
      </c>
      <c r="H3680" s="33">
        <v>9</v>
      </c>
    </row>
    <row r="3681" spans="1:8" s="33" customFormat="1" x14ac:dyDescent="0.2">
      <c r="A3681" s="52" t="s">
        <v>7399</v>
      </c>
      <c r="B3681" s="52"/>
      <c r="C3681" s="53" t="s">
        <v>7400</v>
      </c>
      <c r="D3681" s="54"/>
      <c r="E3681" s="55"/>
      <c r="F3681" s="55"/>
      <c r="G3681" s="55"/>
      <c r="H3681" s="33">
        <v>5</v>
      </c>
    </row>
    <row r="3682" spans="1:8" s="33" customFormat="1" x14ac:dyDescent="0.2">
      <c r="A3682" s="52" t="s">
        <v>7401</v>
      </c>
      <c r="B3682" s="52"/>
      <c r="C3682" s="53" t="s">
        <v>7402</v>
      </c>
      <c r="D3682" s="54" t="s">
        <v>21</v>
      </c>
      <c r="E3682" s="55">
        <v>1399.58</v>
      </c>
      <c r="F3682" s="55">
        <v>17.22</v>
      </c>
      <c r="G3682" s="55">
        <v>1416.8</v>
      </c>
      <c r="H3682" s="33">
        <v>9</v>
      </c>
    </row>
    <row r="3683" spans="1:8" s="33" customFormat="1" x14ac:dyDescent="0.2">
      <c r="A3683" s="52" t="s">
        <v>7403</v>
      </c>
      <c r="B3683" s="52"/>
      <c r="C3683" s="53" t="s">
        <v>7404</v>
      </c>
      <c r="D3683" s="54" t="s">
        <v>21</v>
      </c>
      <c r="E3683" s="55">
        <v>5926.66</v>
      </c>
      <c r="F3683" s="55">
        <v>17.22</v>
      </c>
      <c r="G3683" s="55">
        <v>5943.88</v>
      </c>
      <c r="H3683" s="33">
        <v>9</v>
      </c>
    </row>
    <row r="3684" spans="1:8" s="33" customFormat="1" x14ac:dyDescent="0.2">
      <c r="A3684" s="52" t="s">
        <v>7405</v>
      </c>
      <c r="B3684" s="52"/>
      <c r="C3684" s="53" t="s">
        <v>7406</v>
      </c>
      <c r="D3684" s="54" t="s">
        <v>21</v>
      </c>
      <c r="E3684" s="55">
        <v>169.01</v>
      </c>
      <c r="F3684" s="55">
        <v>17.22</v>
      </c>
      <c r="G3684" s="55">
        <v>186.23</v>
      </c>
      <c r="H3684" s="33">
        <v>9</v>
      </c>
    </row>
    <row r="3685" spans="1:8" s="33" customFormat="1" x14ac:dyDescent="0.2">
      <c r="A3685" s="52" t="s">
        <v>7407</v>
      </c>
      <c r="B3685" s="52"/>
      <c r="C3685" s="53" t="s">
        <v>7408</v>
      </c>
      <c r="D3685" s="54" t="s">
        <v>21</v>
      </c>
      <c r="E3685" s="55">
        <v>249.96</v>
      </c>
      <c r="F3685" s="55">
        <v>17.22</v>
      </c>
      <c r="G3685" s="55">
        <v>267.18</v>
      </c>
      <c r="H3685" s="33">
        <v>9</v>
      </c>
    </row>
    <row r="3686" spans="1:8" s="33" customFormat="1" x14ac:dyDescent="0.2">
      <c r="A3686" s="52" t="s">
        <v>7409</v>
      </c>
      <c r="B3686" s="52"/>
      <c r="C3686" s="53" t="s">
        <v>7410</v>
      </c>
      <c r="D3686" s="54" t="s">
        <v>21</v>
      </c>
      <c r="E3686" s="55">
        <v>283.38</v>
      </c>
      <c r="F3686" s="55">
        <v>17.22</v>
      </c>
      <c r="G3686" s="55">
        <v>300.60000000000002</v>
      </c>
      <c r="H3686" s="33">
        <v>9</v>
      </c>
    </row>
    <row r="3687" spans="1:8" s="33" customFormat="1" ht="25.5" x14ac:dyDescent="0.2">
      <c r="A3687" s="52" t="s">
        <v>7411</v>
      </c>
      <c r="B3687" s="52"/>
      <c r="C3687" s="53" t="s">
        <v>7412</v>
      </c>
      <c r="D3687" s="54" t="s">
        <v>21</v>
      </c>
      <c r="E3687" s="55">
        <v>1513.07</v>
      </c>
      <c r="F3687" s="55"/>
      <c r="G3687" s="55">
        <v>1513.07</v>
      </c>
      <c r="H3687" s="33">
        <v>9</v>
      </c>
    </row>
    <row r="3688" spans="1:8" s="33" customFormat="1" x14ac:dyDescent="0.2">
      <c r="A3688" s="52" t="s">
        <v>7413</v>
      </c>
      <c r="B3688" s="52"/>
      <c r="C3688" s="53" t="s">
        <v>7414</v>
      </c>
      <c r="D3688" s="54" t="s">
        <v>21</v>
      </c>
      <c r="E3688" s="55">
        <v>179.24</v>
      </c>
      <c r="F3688" s="55">
        <v>17.22</v>
      </c>
      <c r="G3688" s="55">
        <v>196.46</v>
      </c>
      <c r="H3688" s="33">
        <v>9</v>
      </c>
    </row>
    <row r="3689" spans="1:8" s="33" customFormat="1" x14ac:dyDescent="0.2">
      <c r="A3689" s="52" t="s">
        <v>7415</v>
      </c>
      <c r="B3689" s="52"/>
      <c r="C3689" s="53" t="s">
        <v>7416</v>
      </c>
      <c r="D3689" s="54" t="s">
        <v>21</v>
      </c>
      <c r="E3689" s="55">
        <v>216.78</v>
      </c>
      <c r="F3689" s="55">
        <v>17.22</v>
      </c>
      <c r="G3689" s="55">
        <v>234</v>
      </c>
      <c r="H3689" s="33">
        <v>9</v>
      </c>
    </row>
    <row r="3690" spans="1:8" s="33" customFormat="1" x14ac:dyDescent="0.2">
      <c r="A3690" s="52" t="s">
        <v>7417</v>
      </c>
      <c r="B3690" s="52"/>
      <c r="C3690" s="53" t="s">
        <v>7418</v>
      </c>
      <c r="D3690" s="54" t="s">
        <v>21</v>
      </c>
      <c r="E3690" s="55">
        <v>240.97</v>
      </c>
      <c r="F3690" s="55">
        <v>17.22</v>
      </c>
      <c r="G3690" s="55">
        <v>258.19</v>
      </c>
      <c r="H3690" s="33">
        <v>9</v>
      </c>
    </row>
    <row r="3691" spans="1:8" s="33" customFormat="1" x14ac:dyDescent="0.2">
      <c r="A3691" s="52" t="s">
        <v>7419</v>
      </c>
      <c r="B3691" s="52"/>
      <c r="C3691" s="53" t="s">
        <v>7420</v>
      </c>
      <c r="D3691" s="54" t="s">
        <v>21</v>
      </c>
      <c r="E3691" s="55">
        <v>613.29</v>
      </c>
      <c r="F3691" s="55">
        <v>17.22</v>
      </c>
      <c r="G3691" s="55">
        <v>630.51</v>
      </c>
      <c r="H3691" s="33">
        <v>9</v>
      </c>
    </row>
    <row r="3692" spans="1:8" s="33" customFormat="1" x14ac:dyDescent="0.2">
      <c r="A3692" s="52" t="s">
        <v>7421</v>
      </c>
      <c r="B3692" s="52"/>
      <c r="C3692" s="53" t="s">
        <v>7422</v>
      </c>
      <c r="D3692" s="54" t="s">
        <v>21</v>
      </c>
      <c r="E3692" s="55">
        <v>195.79</v>
      </c>
      <c r="F3692" s="55">
        <v>1.69</v>
      </c>
      <c r="G3692" s="55">
        <v>197.48</v>
      </c>
      <c r="H3692" s="33">
        <v>9</v>
      </c>
    </row>
    <row r="3693" spans="1:8" s="33" customFormat="1" x14ac:dyDescent="0.2">
      <c r="A3693" s="52" t="s">
        <v>7423</v>
      </c>
      <c r="B3693" s="52"/>
      <c r="C3693" s="53" t="s">
        <v>7424</v>
      </c>
      <c r="D3693" s="54" t="s">
        <v>21</v>
      </c>
      <c r="E3693" s="55">
        <v>268.77</v>
      </c>
      <c r="F3693" s="55">
        <v>1.69</v>
      </c>
      <c r="G3693" s="55">
        <v>270.45999999999998</v>
      </c>
      <c r="H3693" s="33">
        <v>9</v>
      </c>
    </row>
    <row r="3694" spans="1:8" s="33" customFormat="1" x14ac:dyDescent="0.2">
      <c r="A3694" s="52" t="s">
        <v>7425</v>
      </c>
      <c r="B3694" s="52"/>
      <c r="C3694" s="53" t="s">
        <v>7426</v>
      </c>
      <c r="D3694" s="54"/>
      <c r="E3694" s="55"/>
      <c r="F3694" s="55"/>
      <c r="G3694" s="55"/>
      <c r="H3694" s="33">
        <v>5</v>
      </c>
    </row>
    <row r="3695" spans="1:8" s="33" customFormat="1" x14ac:dyDescent="0.2">
      <c r="A3695" s="52" t="s">
        <v>7427</v>
      </c>
      <c r="B3695" s="52"/>
      <c r="C3695" s="53" t="s">
        <v>7428</v>
      </c>
      <c r="D3695" s="54" t="s">
        <v>859</v>
      </c>
      <c r="E3695" s="55">
        <v>3.07</v>
      </c>
      <c r="F3695" s="55"/>
      <c r="G3695" s="55">
        <v>3.07</v>
      </c>
      <c r="H3695" s="33">
        <v>9</v>
      </c>
    </row>
    <row r="3696" spans="1:8" s="33" customFormat="1" x14ac:dyDescent="0.2">
      <c r="A3696" s="52" t="s">
        <v>7429</v>
      </c>
      <c r="B3696" s="52"/>
      <c r="C3696" s="53" t="s">
        <v>7430</v>
      </c>
      <c r="D3696" s="54" t="s">
        <v>592</v>
      </c>
      <c r="E3696" s="55">
        <v>12.18</v>
      </c>
      <c r="F3696" s="55"/>
      <c r="G3696" s="55">
        <v>12.18</v>
      </c>
      <c r="H3696" s="33">
        <v>9</v>
      </c>
    </row>
    <row r="3697" spans="1:8" s="33" customFormat="1" x14ac:dyDescent="0.2">
      <c r="A3697" s="52" t="s">
        <v>7431</v>
      </c>
      <c r="B3697" s="52"/>
      <c r="C3697" s="53" t="s">
        <v>7432</v>
      </c>
      <c r="D3697" s="54" t="s">
        <v>592</v>
      </c>
      <c r="E3697" s="55">
        <v>9.4</v>
      </c>
      <c r="F3697" s="55"/>
      <c r="G3697" s="55">
        <v>9.4</v>
      </c>
      <c r="H3697" s="33">
        <v>9</v>
      </c>
    </row>
    <row r="3698" spans="1:8" s="33" customFormat="1" ht="25.5" x14ac:dyDescent="0.2">
      <c r="A3698" s="52" t="s">
        <v>7433</v>
      </c>
      <c r="B3698" s="52"/>
      <c r="C3698" s="53" t="s">
        <v>7434</v>
      </c>
      <c r="D3698" s="54" t="s">
        <v>21</v>
      </c>
      <c r="E3698" s="55">
        <v>44.85</v>
      </c>
      <c r="F3698" s="55"/>
      <c r="G3698" s="55">
        <v>44.85</v>
      </c>
      <c r="H3698" s="33">
        <v>9</v>
      </c>
    </row>
    <row r="3699" spans="1:8" s="33" customFormat="1" ht="25.5" x14ac:dyDescent="0.2">
      <c r="A3699" s="52" t="s">
        <v>7435</v>
      </c>
      <c r="B3699" s="52"/>
      <c r="C3699" s="53" t="s">
        <v>7436</v>
      </c>
      <c r="D3699" s="54" t="s">
        <v>21</v>
      </c>
      <c r="E3699" s="55">
        <v>29.01</v>
      </c>
      <c r="F3699" s="55"/>
      <c r="G3699" s="55">
        <v>29.01</v>
      </c>
      <c r="H3699" s="33">
        <v>9</v>
      </c>
    </row>
    <row r="3700" spans="1:8" s="33" customFormat="1" x14ac:dyDescent="0.2">
      <c r="A3700" s="52" t="s">
        <v>7437</v>
      </c>
      <c r="B3700" s="52"/>
      <c r="C3700" s="53" t="s">
        <v>7438</v>
      </c>
      <c r="D3700" s="54" t="s">
        <v>21</v>
      </c>
      <c r="E3700" s="55">
        <v>0.06</v>
      </c>
      <c r="F3700" s="55">
        <v>14.59</v>
      </c>
      <c r="G3700" s="55">
        <v>14.65</v>
      </c>
      <c r="H3700" s="33">
        <v>9</v>
      </c>
    </row>
    <row r="3701" spans="1:8" s="33" customFormat="1" x14ac:dyDescent="0.2">
      <c r="A3701" s="52" t="s">
        <v>7439</v>
      </c>
      <c r="B3701" s="52"/>
      <c r="C3701" s="53" t="s">
        <v>7440</v>
      </c>
      <c r="D3701" s="54"/>
      <c r="E3701" s="55"/>
      <c r="F3701" s="55"/>
      <c r="G3701" s="55"/>
      <c r="H3701" s="33">
        <v>2</v>
      </c>
    </row>
    <row r="3702" spans="1:8" s="33" customFormat="1" x14ac:dyDescent="0.2">
      <c r="A3702" s="52" t="s">
        <v>7441</v>
      </c>
      <c r="B3702" s="52"/>
      <c r="C3702" s="53" t="s">
        <v>7442</v>
      </c>
      <c r="D3702" s="54"/>
      <c r="E3702" s="55"/>
      <c r="F3702" s="55"/>
      <c r="G3702" s="55"/>
      <c r="H3702" s="33">
        <v>5</v>
      </c>
    </row>
    <row r="3703" spans="1:8" s="33" customFormat="1" ht="25.5" x14ac:dyDescent="0.2">
      <c r="A3703" s="52" t="s">
        <v>7443</v>
      </c>
      <c r="B3703" s="52"/>
      <c r="C3703" s="53" t="s">
        <v>7444</v>
      </c>
      <c r="D3703" s="54" t="s">
        <v>73</v>
      </c>
      <c r="E3703" s="55">
        <v>3.63</v>
      </c>
      <c r="F3703" s="55">
        <v>0.13</v>
      </c>
      <c r="G3703" s="55">
        <v>3.76</v>
      </c>
      <c r="H3703" s="33">
        <v>9</v>
      </c>
    </row>
    <row r="3704" spans="1:8" s="33" customFormat="1" ht="25.5" x14ac:dyDescent="0.2">
      <c r="A3704" s="52" t="s">
        <v>7445</v>
      </c>
      <c r="B3704" s="52"/>
      <c r="C3704" s="53" t="s">
        <v>7446</v>
      </c>
      <c r="D3704" s="54" t="s">
        <v>73</v>
      </c>
      <c r="E3704" s="55">
        <v>29</v>
      </c>
      <c r="F3704" s="55">
        <v>0.27</v>
      </c>
      <c r="G3704" s="55">
        <v>29.27</v>
      </c>
      <c r="H3704" s="33">
        <v>9</v>
      </c>
    </row>
    <row r="3705" spans="1:8" s="33" customFormat="1" x14ac:dyDescent="0.2">
      <c r="A3705" s="52" t="s">
        <v>7447</v>
      </c>
      <c r="B3705" s="52"/>
      <c r="C3705" s="53" t="s">
        <v>7448</v>
      </c>
      <c r="D3705" s="54" t="s">
        <v>156</v>
      </c>
      <c r="E3705" s="55">
        <v>23.44</v>
      </c>
      <c r="F3705" s="55">
        <v>0.54</v>
      </c>
      <c r="G3705" s="55">
        <v>23.98</v>
      </c>
      <c r="H3705" s="33">
        <v>9</v>
      </c>
    </row>
    <row r="3706" spans="1:8" s="33" customFormat="1" x14ac:dyDescent="0.2">
      <c r="A3706" s="52" t="s">
        <v>7449</v>
      </c>
      <c r="B3706" s="52"/>
      <c r="C3706" s="53" t="s">
        <v>7450</v>
      </c>
      <c r="D3706" s="54" t="s">
        <v>156</v>
      </c>
      <c r="E3706" s="55">
        <v>282.39</v>
      </c>
      <c r="F3706" s="55">
        <v>25.31</v>
      </c>
      <c r="G3706" s="55">
        <v>307.7</v>
      </c>
      <c r="H3706" s="33">
        <v>9</v>
      </c>
    </row>
    <row r="3707" spans="1:8" s="33" customFormat="1" x14ac:dyDescent="0.2">
      <c r="A3707" s="52" t="s">
        <v>7451</v>
      </c>
      <c r="B3707" s="52"/>
      <c r="C3707" s="53" t="s">
        <v>7452</v>
      </c>
      <c r="D3707" s="54" t="s">
        <v>156</v>
      </c>
      <c r="E3707" s="55">
        <v>221.02</v>
      </c>
      <c r="F3707" s="55">
        <v>16.87</v>
      </c>
      <c r="G3707" s="55">
        <v>237.89</v>
      </c>
      <c r="H3707" s="33">
        <v>9</v>
      </c>
    </row>
    <row r="3708" spans="1:8" s="33" customFormat="1" x14ac:dyDescent="0.2">
      <c r="A3708" s="52" t="s">
        <v>7453</v>
      </c>
      <c r="B3708" s="52"/>
      <c r="C3708" s="53" t="s">
        <v>7454</v>
      </c>
      <c r="D3708" s="54" t="s">
        <v>156</v>
      </c>
      <c r="E3708" s="55">
        <v>197.62</v>
      </c>
      <c r="F3708" s="55">
        <v>2.6</v>
      </c>
      <c r="G3708" s="55">
        <v>200.22</v>
      </c>
      <c r="H3708" s="33">
        <v>9</v>
      </c>
    </row>
    <row r="3709" spans="1:8" s="33" customFormat="1" x14ac:dyDescent="0.2">
      <c r="A3709" s="52" t="s">
        <v>7455</v>
      </c>
      <c r="B3709" s="52"/>
      <c r="C3709" s="53" t="s">
        <v>7456</v>
      </c>
      <c r="D3709" s="54" t="s">
        <v>156</v>
      </c>
      <c r="E3709" s="55">
        <v>894.46</v>
      </c>
      <c r="F3709" s="55">
        <v>12.65</v>
      </c>
      <c r="G3709" s="55">
        <v>907.11</v>
      </c>
      <c r="H3709" s="33">
        <v>9</v>
      </c>
    </row>
    <row r="3710" spans="1:8" s="33" customFormat="1" ht="25.5" x14ac:dyDescent="0.2">
      <c r="A3710" s="52" t="s">
        <v>7457</v>
      </c>
      <c r="B3710" s="52"/>
      <c r="C3710" s="53" t="s">
        <v>7458</v>
      </c>
      <c r="D3710" s="54" t="s">
        <v>156</v>
      </c>
      <c r="E3710" s="55">
        <v>298.11</v>
      </c>
      <c r="F3710" s="55"/>
      <c r="G3710" s="55">
        <v>298.11</v>
      </c>
      <c r="H3710" s="33">
        <v>9</v>
      </c>
    </row>
    <row r="3711" spans="1:8" s="33" customFormat="1" ht="25.5" x14ac:dyDescent="0.2">
      <c r="A3711" s="52" t="s">
        <v>7459</v>
      </c>
      <c r="B3711" s="52"/>
      <c r="C3711" s="53" t="s">
        <v>7460</v>
      </c>
      <c r="D3711" s="54" t="s">
        <v>73</v>
      </c>
      <c r="E3711" s="55">
        <v>24.2</v>
      </c>
      <c r="F3711" s="55">
        <v>0.38</v>
      </c>
      <c r="G3711" s="55">
        <v>24.58</v>
      </c>
      <c r="H3711" s="33">
        <v>9</v>
      </c>
    </row>
    <row r="3712" spans="1:8" s="33" customFormat="1" x14ac:dyDescent="0.2">
      <c r="A3712" s="52" t="s">
        <v>7461</v>
      </c>
      <c r="B3712" s="52"/>
      <c r="C3712" s="53" t="s">
        <v>7462</v>
      </c>
      <c r="D3712" s="54" t="s">
        <v>73</v>
      </c>
      <c r="E3712" s="55"/>
      <c r="F3712" s="55">
        <v>0.67</v>
      </c>
      <c r="G3712" s="55">
        <v>0.67</v>
      </c>
      <c r="H3712" s="33">
        <v>9</v>
      </c>
    </row>
    <row r="3713" spans="1:8" s="33" customFormat="1" x14ac:dyDescent="0.2">
      <c r="A3713" s="52" t="s">
        <v>7463</v>
      </c>
      <c r="B3713" s="52"/>
      <c r="C3713" s="53" t="s">
        <v>7464</v>
      </c>
      <c r="D3713" s="54"/>
      <c r="E3713" s="55"/>
      <c r="F3713" s="55"/>
      <c r="G3713" s="55"/>
      <c r="H3713" s="33">
        <v>5</v>
      </c>
    </row>
    <row r="3714" spans="1:8" s="33" customFormat="1" ht="25.5" x14ac:dyDescent="0.2">
      <c r="A3714" s="52" t="s">
        <v>7465</v>
      </c>
      <c r="B3714" s="52"/>
      <c r="C3714" s="53" t="s">
        <v>7466</v>
      </c>
      <c r="D3714" s="54" t="s">
        <v>156</v>
      </c>
      <c r="E3714" s="55">
        <v>114.02</v>
      </c>
      <c r="F3714" s="55">
        <v>10.8</v>
      </c>
      <c r="G3714" s="55">
        <v>124.82</v>
      </c>
      <c r="H3714" s="33">
        <v>9</v>
      </c>
    </row>
    <row r="3715" spans="1:8" s="33" customFormat="1" ht="25.5" x14ac:dyDescent="0.2">
      <c r="A3715" s="52" t="s">
        <v>7467</v>
      </c>
      <c r="B3715" s="52"/>
      <c r="C3715" s="53" t="s">
        <v>7468</v>
      </c>
      <c r="D3715" s="54" t="s">
        <v>156</v>
      </c>
      <c r="E3715" s="55">
        <v>180.74</v>
      </c>
      <c r="F3715" s="55">
        <v>79.58</v>
      </c>
      <c r="G3715" s="55">
        <v>260.32</v>
      </c>
      <c r="H3715" s="33">
        <v>9</v>
      </c>
    </row>
    <row r="3716" spans="1:8" s="33" customFormat="1" x14ac:dyDescent="0.2">
      <c r="A3716" s="52" t="s">
        <v>7469</v>
      </c>
      <c r="B3716" s="52"/>
      <c r="C3716" s="53" t="s">
        <v>7470</v>
      </c>
      <c r="D3716" s="54"/>
      <c r="E3716" s="55"/>
      <c r="F3716" s="55"/>
      <c r="G3716" s="55"/>
      <c r="H3716" s="33">
        <v>5</v>
      </c>
    </row>
    <row r="3717" spans="1:8" s="33" customFormat="1" x14ac:dyDescent="0.2">
      <c r="A3717" s="52" t="s">
        <v>7471</v>
      </c>
      <c r="B3717" s="52"/>
      <c r="C3717" s="53" t="s">
        <v>7472</v>
      </c>
      <c r="D3717" s="54" t="s">
        <v>156</v>
      </c>
      <c r="E3717" s="55">
        <v>1365.69</v>
      </c>
      <c r="F3717" s="55">
        <v>14.06</v>
      </c>
      <c r="G3717" s="55">
        <v>1379.75</v>
      </c>
      <c r="H3717" s="33">
        <v>9</v>
      </c>
    </row>
    <row r="3718" spans="1:8" s="33" customFormat="1" ht="25.5" x14ac:dyDescent="0.2">
      <c r="A3718" s="52" t="s">
        <v>7473</v>
      </c>
      <c r="B3718" s="52"/>
      <c r="C3718" s="53" t="s">
        <v>7474</v>
      </c>
      <c r="D3718" s="54" t="s">
        <v>156</v>
      </c>
      <c r="E3718" s="55">
        <v>1514.27</v>
      </c>
      <c r="F3718" s="55">
        <v>14.06</v>
      </c>
      <c r="G3718" s="55">
        <v>1528.33</v>
      </c>
      <c r="H3718" s="33">
        <v>9</v>
      </c>
    </row>
    <row r="3719" spans="1:8" s="33" customFormat="1" ht="25.5" x14ac:dyDescent="0.2">
      <c r="A3719" s="52" t="s">
        <v>7475</v>
      </c>
      <c r="B3719" s="52"/>
      <c r="C3719" s="53" t="s">
        <v>7476</v>
      </c>
      <c r="D3719" s="54" t="s">
        <v>156</v>
      </c>
      <c r="E3719" s="55">
        <v>1514.27</v>
      </c>
      <c r="F3719" s="55">
        <v>14.06</v>
      </c>
      <c r="G3719" s="55">
        <v>1528.33</v>
      </c>
      <c r="H3719" s="33">
        <v>9</v>
      </c>
    </row>
    <row r="3720" spans="1:8" s="33" customFormat="1" x14ac:dyDescent="0.2">
      <c r="A3720" s="52" t="s">
        <v>7477</v>
      </c>
      <c r="B3720" s="52"/>
      <c r="C3720" s="53" t="s">
        <v>7478</v>
      </c>
      <c r="D3720" s="54" t="s">
        <v>73</v>
      </c>
      <c r="E3720" s="55">
        <v>7.12</v>
      </c>
      <c r="F3720" s="55">
        <v>0.08</v>
      </c>
      <c r="G3720" s="55">
        <v>7.2</v>
      </c>
      <c r="H3720" s="33">
        <v>9</v>
      </c>
    </row>
    <row r="3721" spans="1:8" s="33" customFormat="1" x14ac:dyDescent="0.2">
      <c r="A3721" s="52" t="s">
        <v>7479</v>
      </c>
      <c r="B3721" s="52"/>
      <c r="C3721" s="53" t="s">
        <v>7480</v>
      </c>
      <c r="D3721" s="54" t="s">
        <v>73</v>
      </c>
      <c r="E3721" s="55">
        <v>14.28</v>
      </c>
      <c r="F3721" s="55">
        <v>0.1</v>
      </c>
      <c r="G3721" s="55">
        <v>14.38</v>
      </c>
      <c r="H3721" s="33">
        <v>9</v>
      </c>
    </row>
    <row r="3722" spans="1:8" s="33" customFormat="1" x14ac:dyDescent="0.2">
      <c r="A3722" s="52" t="s">
        <v>7481</v>
      </c>
      <c r="B3722" s="52"/>
      <c r="C3722" s="53" t="s">
        <v>7482</v>
      </c>
      <c r="D3722" s="54" t="s">
        <v>156</v>
      </c>
      <c r="E3722" s="55">
        <v>1556.22</v>
      </c>
      <c r="F3722" s="55">
        <v>14.06</v>
      </c>
      <c r="G3722" s="55">
        <v>1570.28</v>
      </c>
      <c r="H3722" s="33">
        <v>9</v>
      </c>
    </row>
    <row r="3723" spans="1:8" s="33" customFormat="1" x14ac:dyDescent="0.2">
      <c r="A3723" s="52" t="s">
        <v>7483</v>
      </c>
      <c r="B3723" s="52"/>
      <c r="C3723" s="53" t="s">
        <v>7484</v>
      </c>
      <c r="D3723" s="54" t="s">
        <v>156</v>
      </c>
      <c r="E3723" s="55">
        <v>1643.41</v>
      </c>
      <c r="F3723" s="55">
        <v>33.74</v>
      </c>
      <c r="G3723" s="55">
        <v>1677.15</v>
      </c>
      <c r="H3723" s="33">
        <v>9</v>
      </c>
    </row>
    <row r="3724" spans="1:8" s="33" customFormat="1" x14ac:dyDescent="0.2">
      <c r="A3724" s="52" t="s">
        <v>7485</v>
      </c>
      <c r="B3724" s="52"/>
      <c r="C3724" s="53" t="s">
        <v>7486</v>
      </c>
      <c r="D3724" s="54"/>
      <c r="E3724" s="55"/>
      <c r="F3724" s="55"/>
      <c r="G3724" s="55"/>
      <c r="H3724" s="33">
        <v>5</v>
      </c>
    </row>
    <row r="3725" spans="1:8" s="33" customFormat="1" x14ac:dyDescent="0.2">
      <c r="A3725" s="52" t="s">
        <v>7487</v>
      </c>
      <c r="B3725" s="52"/>
      <c r="C3725" s="53" t="s">
        <v>7488</v>
      </c>
      <c r="D3725" s="54" t="s">
        <v>73</v>
      </c>
      <c r="E3725" s="55">
        <v>261.89</v>
      </c>
      <c r="F3725" s="55">
        <v>21.57</v>
      </c>
      <c r="G3725" s="55">
        <v>283.45999999999998</v>
      </c>
      <c r="H3725" s="33">
        <v>9</v>
      </c>
    </row>
    <row r="3726" spans="1:8" s="33" customFormat="1" x14ac:dyDescent="0.2">
      <c r="A3726" s="52" t="s">
        <v>7489</v>
      </c>
      <c r="B3726" s="52"/>
      <c r="C3726" s="53" t="s">
        <v>7490</v>
      </c>
      <c r="D3726" s="54" t="s">
        <v>73</v>
      </c>
      <c r="E3726" s="55">
        <v>15.81</v>
      </c>
      <c r="F3726" s="55">
        <v>1.69</v>
      </c>
      <c r="G3726" s="55">
        <v>17.5</v>
      </c>
      <c r="H3726" s="33">
        <v>9</v>
      </c>
    </row>
    <row r="3727" spans="1:8" s="33" customFormat="1" ht="25.5" x14ac:dyDescent="0.2">
      <c r="A3727" s="52" t="s">
        <v>7491</v>
      </c>
      <c r="B3727" s="52"/>
      <c r="C3727" s="53" t="s">
        <v>7492</v>
      </c>
      <c r="D3727" s="54" t="s">
        <v>73</v>
      </c>
      <c r="E3727" s="55">
        <v>10.199999999999999</v>
      </c>
      <c r="F3727" s="55">
        <v>5.23</v>
      </c>
      <c r="G3727" s="55">
        <v>15.43</v>
      </c>
      <c r="H3727" s="33">
        <v>9</v>
      </c>
    </row>
    <row r="3728" spans="1:8" s="33" customFormat="1" x14ac:dyDescent="0.2">
      <c r="A3728" s="52" t="s">
        <v>7493</v>
      </c>
      <c r="B3728" s="52"/>
      <c r="C3728" s="53" t="s">
        <v>7494</v>
      </c>
      <c r="D3728" s="54" t="s">
        <v>73</v>
      </c>
      <c r="E3728" s="55">
        <v>47.12</v>
      </c>
      <c r="F3728" s="55">
        <v>4.22</v>
      </c>
      <c r="G3728" s="55">
        <v>51.34</v>
      </c>
      <c r="H3728" s="33">
        <v>9</v>
      </c>
    </row>
    <row r="3729" spans="1:8" s="33" customFormat="1" ht="38.25" x14ac:dyDescent="0.2">
      <c r="A3729" s="52" t="s">
        <v>7495</v>
      </c>
      <c r="B3729" s="52"/>
      <c r="C3729" s="53" t="s">
        <v>7496</v>
      </c>
      <c r="D3729" s="54" t="s">
        <v>73</v>
      </c>
      <c r="E3729" s="55">
        <v>82.23</v>
      </c>
      <c r="F3729" s="55">
        <v>16.28</v>
      </c>
      <c r="G3729" s="55">
        <v>98.51</v>
      </c>
      <c r="H3729" s="33">
        <v>9</v>
      </c>
    </row>
    <row r="3730" spans="1:8" s="33" customFormat="1" ht="38.25" x14ac:dyDescent="0.2">
      <c r="A3730" s="52" t="s">
        <v>7497</v>
      </c>
      <c r="B3730" s="52"/>
      <c r="C3730" s="53" t="s">
        <v>7498</v>
      </c>
      <c r="D3730" s="54" t="s">
        <v>73</v>
      </c>
      <c r="E3730" s="55">
        <v>83.91</v>
      </c>
      <c r="F3730" s="55">
        <v>16.28</v>
      </c>
      <c r="G3730" s="55">
        <v>100.19</v>
      </c>
      <c r="H3730" s="33">
        <v>9</v>
      </c>
    </row>
    <row r="3731" spans="1:8" s="33" customFormat="1" ht="38.25" x14ac:dyDescent="0.2">
      <c r="A3731" s="52" t="s">
        <v>7499</v>
      </c>
      <c r="B3731" s="52"/>
      <c r="C3731" s="53" t="s">
        <v>7500</v>
      </c>
      <c r="D3731" s="54" t="s">
        <v>73</v>
      </c>
      <c r="E3731" s="55">
        <v>91.42</v>
      </c>
      <c r="F3731" s="55">
        <v>21.71</v>
      </c>
      <c r="G3731" s="55">
        <v>113.13</v>
      </c>
      <c r="H3731" s="33">
        <v>9</v>
      </c>
    </row>
    <row r="3732" spans="1:8" s="33" customFormat="1" ht="25.5" x14ac:dyDescent="0.2">
      <c r="A3732" s="52" t="s">
        <v>7501</v>
      </c>
      <c r="B3732" s="52"/>
      <c r="C3732" s="53" t="s">
        <v>7502</v>
      </c>
      <c r="D3732" s="54" t="s">
        <v>73</v>
      </c>
      <c r="E3732" s="55">
        <v>96.76</v>
      </c>
      <c r="F3732" s="55">
        <v>7.98</v>
      </c>
      <c r="G3732" s="55">
        <v>104.74</v>
      </c>
      <c r="H3732" s="33">
        <v>9</v>
      </c>
    </row>
    <row r="3733" spans="1:8" s="33" customFormat="1" ht="25.5" x14ac:dyDescent="0.2">
      <c r="A3733" s="52" t="s">
        <v>7503</v>
      </c>
      <c r="B3733" s="52"/>
      <c r="C3733" s="53" t="s">
        <v>7504</v>
      </c>
      <c r="D3733" s="54" t="s">
        <v>73</v>
      </c>
      <c r="E3733" s="55">
        <v>101.74</v>
      </c>
      <c r="F3733" s="55">
        <v>16.88</v>
      </c>
      <c r="G3733" s="55">
        <v>118.62</v>
      </c>
      <c r="H3733" s="33">
        <v>9</v>
      </c>
    </row>
    <row r="3734" spans="1:8" s="33" customFormat="1" ht="25.5" x14ac:dyDescent="0.2">
      <c r="A3734" s="52" t="s">
        <v>7505</v>
      </c>
      <c r="B3734" s="52"/>
      <c r="C3734" s="53" t="s">
        <v>7506</v>
      </c>
      <c r="D3734" s="54" t="s">
        <v>73</v>
      </c>
      <c r="E3734" s="55">
        <v>111.23</v>
      </c>
      <c r="F3734" s="55">
        <v>16.88</v>
      </c>
      <c r="G3734" s="55">
        <v>128.11000000000001</v>
      </c>
      <c r="H3734" s="33">
        <v>9</v>
      </c>
    </row>
    <row r="3735" spans="1:8" s="33" customFormat="1" x14ac:dyDescent="0.2">
      <c r="A3735" s="52" t="s">
        <v>7507</v>
      </c>
      <c r="B3735" s="52"/>
      <c r="C3735" s="53" t="s">
        <v>7508</v>
      </c>
      <c r="D3735" s="54"/>
      <c r="E3735" s="55"/>
      <c r="F3735" s="55"/>
      <c r="G3735" s="55"/>
      <c r="H3735" s="33">
        <v>5</v>
      </c>
    </row>
    <row r="3736" spans="1:8" s="33" customFormat="1" x14ac:dyDescent="0.2">
      <c r="A3736" s="52" t="s">
        <v>7509</v>
      </c>
      <c r="B3736" s="52"/>
      <c r="C3736" s="53" t="s">
        <v>7510</v>
      </c>
      <c r="D3736" s="54" t="s">
        <v>131</v>
      </c>
      <c r="E3736" s="55">
        <v>47.62</v>
      </c>
      <c r="F3736" s="55">
        <v>10.18</v>
      </c>
      <c r="G3736" s="55">
        <v>57.8</v>
      </c>
      <c r="H3736" s="33">
        <v>9</v>
      </c>
    </row>
    <row r="3737" spans="1:8" s="33" customFormat="1" x14ac:dyDescent="0.2">
      <c r="A3737" s="52" t="s">
        <v>7511</v>
      </c>
      <c r="B3737" s="52"/>
      <c r="C3737" s="53" t="s">
        <v>7512</v>
      </c>
      <c r="D3737" s="54" t="s">
        <v>131</v>
      </c>
      <c r="E3737" s="55">
        <v>44.82</v>
      </c>
      <c r="F3737" s="55">
        <v>10.18</v>
      </c>
      <c r="G3737" s="55">
        <v>55</v>
      </c>
      <c r="H3737" s="33">
        <v>9</v>
      </c>
    </row>
    <row r="3738" spans="1:8" s="33" customFormat="1" ht="25.5" x14ac:dyDescent="0.2">
      <c r="A3738" s="52" t="s">
        <v>7513</v>
      </c>
      <c r="B3738" s="52"/>
      <c r="C3738" s="53" t="s">
        <v>7514</v>
      </c>
      <c r="D3738" s="54" t="s">
        <v>156</v>
      </c>
      <c r="E3738" s="55">
        <v>503.3</v>
      </c>
      <c r="F3738" s="55">
        <v>36.659999999999997</v>
      </c>
      <c r="G3738" s="55">
        <v>539.96</v>
      </c>
      <c r="H3738" s="33">
        <v>9</v>
      </c>
    </row>
    <row r="3739" spans="1:8" s="33" customFormat="1" ht="25.5" x14ac:dyDescent="0.2">
      <c r="A3739" s="52" t="s">
        <v>7515</v>
      </c>
      <c r="B3739" s="52"/>
      <c r="C3739" s="53" t="s">
        <v>7516</v>
      </c>
      <c r="D3739" s="54" t="s">
        <v>156</v>
      </c>
      <c r="E3739" s="55">
        <v>523.26</v>
      </c>
      <c r="F3739" s="55">
        <v>36.659999999999997</v>
      </c>
      <c r="G3739" s="55">
        <v>559.91999999999996</v>
      </c>
      <c r="H3739" s="33">
        <v>9</v>
      </c>
    </row>
    <row r="3740" spans="1:8" s="33" customFormat="1" x14ac:dyDescent="0.2">
      <c r="A3740" s="52" t="s">
        <v>7517</v>
      </c>
      <c r="B3740" s="52"/>
      <c r="C3740" s="53" t="s">
        <v>7518</v>
      </c>
      <c r="D3740" s="54" t="s">
        <v>156</v>
      </c>
      <c r="E3740" s="55">
        <v>82.68</v>
      </c>
      <c r="F3740" s="55">
        <v>264.10000000000002</v>
      </c>
      <c r="G3740" s="55">
        <v>346.78</v>
      </c>
      <c r="H3740" s="33">
        <v>9</v>
      </c>
    </row>
    <row r="3741" spans="1:8" s="33" customFormat="1" ht="25.5" x14ac:dyDescent="0.2">
      <c r="A3741" s="52" t="s">
        <v>7519</v>
      </c>
      <c r="B3741" s="52"/>
      <c r="C3741" s="53" t="s">
        <v>7520</v>
      </c>
      <c r="D3741" s="54" t="s">
        <v>156</v>
      </c>
      <c r="E3741" s="55">
        <v>712.69</v>
      </c>
      <c r="F3741" s="55">
        <v>74.8</v>
      </c>
      <c r="G3741" s="55">
        <v>787.49</v>
      </c>
      <c r="H3741" s="33">
        <v>9</v>
      </c>
    </row>
    <row r="3742" spans="1:8" s="33" customFormat="1" ht="25.5" x14ac:dyDescent="0.2">
      <c r="A3742" s="57" t="s">
        <v>7521</v>
      </c>
      <c r="B3742" s="52"/>
      <c r="C3742" s="53" t="s">
        <v>7522</v>
      </c>
      <c r="D3742" s="54" t="s">
        <v>156</v>
      </c>
      <c r="E3742" s="55">
        <v>732.65</v>
      </c>
      <c r="F3742" s="55">
        <v>74.8</v>
      </c>
      <c r="G3742" s="55">
        <v>807.45</v>
      </c>
      <c r="H3742" s="33">
        <v>9</v>
      </c>
    </row>
    <row r="3743" spans="1:8" s="33" customFormat="1" x14ac:dyDescent="0.2">
      <c r="A3743" s="52" t="s">
        <v>7523</v>
      </c>
      <c r="B3743" s="52"/>
      <c r="C3743" s="53" t="s">
        <v>7524</v>
      </c>
      <c r="D3743" s="54"/>
      <c r="E3743" s="55"/>
      <c r="F3743" s="55"/>
      <c r="G3743" s="55"/>
      <c r="H3743" s="33">
        <v>5</v>
      </c>
    </row>
    <row r="3744" spans="1:8" s="33" customFormat="1" x14ac:dyDescent="0.2">
      <c r="A3744" s="52" t="s">
        <v>7525</v>
      </c>
      <c r="B3744" s="52"/>
      <c r="C3744" s="53" t="s">
        <v>7526</v>
      </c>
      <c r="D3744" s="54" t="s">
        <v>73</v>
      </c>
      <c r="E3744" s="55">
        <v>296.58</v>
      </c>
      <c r="F3744" s="55"/>
      <c r="G3744" s="55">
        <v>296.58</v>
      </c>
      <c r="H3744" s="33">
        <v>9</v>
      </c>
    </row>
    <row r="3745" spans="1:8" s="33" customFormat="1" ht="25.5" x14ac:dyDescent="0.2">
      <c r="A3745" s="52" t="s">
        <v>7527</v>
      </c>
      <c r="B3745" s="52"/>
      <c r="C3745" s="53" t="s">
        <v>7528</v>
      </c>
      <c r="D3745" s="54" t="s">
        <v>73</v>
      </c>
      <c r="E3745" s="55">
        <v>87.56</v>
      </c>
      <c r="F3745" s="55">
        <v>9.5299999999999994</v>
      </c>
      <c r="G3745" s="55">
        <v>97.09</v>
      </c>
      <c r="H3745" s="33">
        <v>9</v>
      </c>
    </row>
    <row r="3746" spans="1:8" s="33" customFormat="1" ht="25.5" x14ac:dyDescent="0.2">
      <c r="A3746" s="52" t="s">
        <v>7529</v>
      </c>
      <c r="B3746" s="52"/>
      <c r="C3746" s="53" t="s">
        <v>7530</v>
      </c>
      <c r="D3746" s="54" t="s">
        <v>73</v>
      </c>
      <c r="E3746" s="55">
        <v>88.97</v>
      </c>
      <c r="F3746" s="55">
        <v>9.5299999999999994</v>
      </c>
      <c r="G3746" s="55">
        <v>98.5</v>
      </c>
      <c r="H3746" s="33">
        <v>9</v>
      </c>
    </row>
    <row r="3747" spans="1:8" s="33" customFormat="1" ht="25.5" x14ac:dyDescent="0.2">
      <c r="A3747" s="52" t="s">
        <v>7531</v>
      </c>
      <c r="B3747" s="52"/>
      <c r="C3747" s="53" t="s">
        <v>7532</v>
      </c>
      <c r="D3747" s="54" t="s">
        <v>73</v>
      </c>
      <c r="E3747" s="55">
        <v>4.54</v>
      </c>
      <c r="F3747" s="55">
        <v>8.5</v>
      </c>
      <c r="G3747" s="55">
        <v>13.04</v>
      </c>
      <c r="H3747" s="33">
        <v>9</v>
      </c>
    </row>
    <row r="3748" spans="1:8" s="33" customFormat="1" ht="25.5" x14ac:dyDescent="0.2">
      <c r="A3748" s="52" t="s">
        <v>7533</v>
      </c>
      <c r="B3748" s="52"/>
      <c r="C3748" s="53" t="s">
        <v>7534</v>
      </c>
      <c r="D3748" s="54" t="s">
        <v>73</v>
      </c>
      <c r="E3748" s="55">
        <v>2.11</v>
      </c>
      <c r="F3748" s="55">
        <v>8.5</v>
      </c>
      <c r="G3748" s="55">
        <v>10.61</v>
      </c>
      <c r="H3748" s="33">
        <v>9</v>
      </c>
    </row>
    <row r="3749" spans="1:8" s="33" customFormat="1" ht="25.5" x14ac:dyDescent="0.2">
      <c r="A3749" s="52" t="s">
        <v>7535</v>
      </c>
      <c r="B3749" s="52"/>
      <c r="C3749" s="53" t="s">
        <v>7536</v>
      </c>
      <c r="D3749" s="54" t="s">
        <v>73</v>
      </c>
      <c r="E3749" s="55">
        <v>109.73</v>
      </c>
      <c r="F3749" s="55">
        <v>24.13</v>
      </c>
      <c r="G3749" s="55">
        <v>133.86000000000001</v>
      </c>
      <c r="H3749" s="33">
        <v>9</v>
      </c>
    </row>
    <row r="3750" spans="1:8" s="33" customFormat="1" x14ac:dyDescent="0.2">
      <c r="A3750" s="52" t="s">
        <v>7537</v>
      </c>
      <c r="B3750" s="52"/>
      <c r="C3750" s="53" t="s">
        <v>7538</v>
      </c>
      <c r="D3750" s="54"/>
      <c r="E3750" s="55"/>
      <c r="F3750" s="55"/>
      <c r="G3750" s="55"/>
      <c r="H3750" s="33">
        <v>5</v>
      </c>
    </row>
    <row r="3751" spans="1:8" s="33" customFormat="1" x14ac:dyDescent="0.2">
      <c r="A3751" s="52" t="s">
        <v>7539</v>
      </c>
      <c r="B3751" s="52"/>
      <c r="C3751" s="53" t="s">
        <v>7540</v>
      </c>
      <c r="D3751" s="54" t="s">
        <v>131</v>
      </c>
      <c r="E3751" s="55">
        <v>67.11</v>
      </c>
      <c r="F3751" s="55">
        <v>11.64</v>
      </c>
      <c r="G3751" s="55">
        <v>78.75</v>
      </c>
      <c r="H3751" s="33">
        <v>9</v>
      </c>
    </row>
    <row r="3752" spans="1:8" s="33" customFormat="1" x14ac:dyDescent="0.2">
      <c r="A3752" s="52" t="s">
        <v>8289</v>
      </c>
      <c r="B3752" s="52"/>
      <c r="C3752" s="53" t="s">
        <v>8290</v>
      </c>
      <c r="D3752" s="54" t="s">
        <v>21</v>
      </c>
      <c r="E3752" s="55">
        <v>103.58</v>
      </c>
      <c r="F3752" s="55">
        <v>16.440000000000001</v>
      </c>
      <c r="G3752" s="55">
        <v>120.02</v>
      </c>
      <c r="H3752" s="33">
        <v>9</v>
      </c>
    </row>
    <row r="3753" spans="1:8" s="33" customFormat="1" x14ac:dyDescent="0.2">
      <c r="A3753" s="52" t="s">
        <v>7541</v>
      </c>
      <c r="B3753" s="52"/>
      <c r="C3753" s="53" t="s">
        <v>7542</v>
      </c>
      <c r="D3753" s="54" t="s">
        <v>131</v>
      </c>
      <c r="E3753" s="55">
        <v>9.76</v>
      </c>
      <c r="F3753" s="55">
        <v>10.18</v>
      </c>
      <c r="G3753" s="55">
        <v>19.940000000000001</v>
      </c>
      <c r="H3753" s="33">
        <v>9</v>
      </c>
    </row>
    <row r="3754" spans="1:8" s="33" customFormat="1" x14ac:dyDescent="0.2">
      <c r="A3754" s="52" t="s">
        <v>7543</v>
      </c>
      <c r="B3754" s="52"/>
      <c r="C3754" s="53" t="s">
        <v>7544</v>
      </c>
      <c r="D3754" s="54" t="s">
        <v>73</v>
      </c>
      <c r="E3754" s="55">
        <v>15.38</v>
      </c>
      <c r="F3754" s="55">
        <v>21.57</v>
      </c>
      <c r="G3754" s="55">
        <v>36.950000000000003</v>
      </c>
      <c r="H3754" s="33">
        <v>9</v>
      </c>
    </row>
    <row r="3755" spans="1:8" s="33" customFormat="1" ht="25.5" x14ac:dyDescent="0.2">
      <c r="A3755" s="52" t="s">
        <v>7545</v>
      </c>
      <c r="B3755" s="52"/>
      <c r="C3755" s="53" t="s">
        <v>7546</v>
      </c>
      <c r="D3755" s="54" t="s">
        <v>73</v>
      </c>
      <c r="E3755" s="55">
        <v>9.33</v>
      </c>
      <c r="F3755" s="55">
        <v>13.32</v>
      </c>
      <c r="G3755" s="55">
        <v>22.65</v>
      </c>
      <c r="H3755" s="33">
        <v>9</v>
      </c>
    </row>
    <row r="3756" spans="1:8" s="33" customFormat="1" ht="25.5" x14ac:dyDescent="0.2">
      <c r="A3756" s="52" t="s">
        <v>7547</v>
      </c>
      <c r="B3756" s="52"/>
      <c r="C3756" s="53" t="s">
        <v>7548</v>
      </c>
      <c r="D3756" s="54" t="s">
        <v>73</v>
      </c>
      <c r="E3756" s="55">
        <v>9.44</v>
      </c>
      <c r="F3756" s="55">
        <v>15.43</v>
      </c>
      <c r="G3756" s="55">
        <v>24.87</v>
      </c>
      <c r="H3756" s="33">
        <v>9</v>
      </c>
    </row>
    <row r="3757" spans="1:8" s="33" customFormat="1" ht="25.5" x14ac:dyDescent="0.2">
      <c r="A3757" s="52" t="s">
        <v>7549</v>
      </c>
      <c r="B3757" s="52"/>
      <c r="C3757" s="53" t="s">
        <v>7550</v>
      </c>
      <c r="D3757" s="54" t="s">
        <v>73</v>
      </c>
      <c r="E3757" s="55">
        <v>9.61</v>
      </c>
      <c r="F3757" s="55">
        <v>18.54</v>
      </c>
      <c r="G3757" s="55">
        <v>28.15</v>
      </c>
      <c r="H3757" s="33">
        <v>9</v>
      </c>
    </row>
    <row r="3758" spans="1:8" s="33" customFormat="1" x14ac:dyDescent="0.2">
      <c r="A3758" s="52" t="s">
        <v>7551</v>
      </c>
      <c r="B3758" s="52"/>
      <c r="C3758" s="53" t="s">
        <v>7552</v>
      </c>
      <c r="D3758" s="54"/>
      <c r="E3758" s="55"/>
      <c r="F3758" s="55"/>
      <c r="G3758" s="55"/>
      <c r="H3758" s="33">
        <v>2</v>
      </c>
    </row>
    <row r="3759" spans="1:8" s="33" customFormat="1" x14ac:dyDescent="0.2">
      <c r="A3759" s="52" t="s">
        <v>7553</v>
      </c>
      <c r="B3759" s="52"/>
      <c r="C3759" s="53" t="s">
        <v>7554</v>
      </c>
      <c r="D3759" s="54"/>
      <c r="E3759" s="55"/>
      <c r="F3759" s="55"/>
      <c r="G3759" s="55"/>
      <c r="H3759" s="33">
        <v>5</v>
      </c>
    </row>
    <row r="3760" spans="1:8" s="33" customFormat="1" x14ac:dyDescent="0.2">
      <c r="A3760" s="52" t="s">
        <v>7555</v>
      </c>
      <c r="B3760" s="52"/>
      <c r="C3760" s="53" t="s">
        <v>7556</v>
      </c>
      <c r="D3760" s="54" t="s">
        <v>73</v>
      </c>
      <c r="E3760" s="55"/>
      <c r="F3760" s="55">
        <v>11.81</v>
      </c>
      <c r="G3760" s="55">
        <v>11.81</v>
      </c>
      <c r="H3760" s="33">
        <v>9</v>
      </c>
    </row>
    <row r="3761" spans="1:8" s="33" customFormat="1" x14ac:dyDescent="0.2">
      <c r="A3761" s="52" t="s">
        <v>7557</v>
      </c>
      <c r="B3761" s="52"/>
      <c r="C3761" s="53" t="s">
        <v>7558</v>
      </c>
      <c r="D3761" s="54" t="s">
        <v>73</v>
      </c>
      <c r="E3761" s="55">
        <v>2.65</v>
      </c>
      <c r="F3761" s="55">
        <v>4.9000000000000004</v>
      </c>
      <c r="G3761" s="55">
        <v>7.55</v>
      </c>
      <c r="H3761" s="33">
        <v>9</v>
      </c>
    </row>
    <row r="3762" spans="1:8" s="33" customFormat="1" ht="25.5" x14ac:dyDescent="0.2">
      <c r="A3762" s="52" t="s">
        <v>7559</v>
      </c>
      <c r="B3762" s="52"/>
      <c r="C3762" s="53" t="s">
        <v>7560</v>
      </c>
      <c r="D3762" s="54" t="s">
        <v>73</v>
      </c>
      <c r="E3762" s="55">
        <v>3.28</v>
      </c>
      <c r="F3762" s="55">
        <v>3.37</v>
      </c>
      <c r="G3762" s="55">
        <v>6.65</v>
      </c>
      <c r="H3762" s="33">
        <v>9</v>
      </c>
    </row>
    <row r="3763" spans="1:8" s="33" customFormat="1" ht="25.5" x14ac:dyDescent="0.2">
      <c r="A3763" s="52" t="s">
        <v>7561</v>
      </c>
      <c r="B3763" s="52"/>
      <c r="C3763" s="53" t="s">
        <v>7562</v>
      </c>
      <c r="D3763" s="54" t="s">
        <v>21</v>
      </c>
      <c r="E3763" s="55"/>
      <c r="F3763" s="55">
        <v>13.5</v>
      </c>
      <c r="G3763" s="55">
        <v>13.5</v>
      </c>
      <c r="H3763" s="33">
        <v>9</v>
      </c>
    </row>
    <row r="3764" spans="1:8" s="33" customFormat="1" x14ac:dyDescent="0.2">
      <c r="A3764" s="52" t="s">
        <v>7563</v>
      </c>
      <c r="B3764" s="52"/>
      <c r="C3764" s="53" t="s">
        <v>7564</v>
      </c>
      <c r="D3764" s="54" t="s">
        <v>73</v>
      </c>
      <c r="E3764" s="55"/>
      <c r="F3764" s="55">
        <v>12.65</v>
      </c>
      <c r="G3764" s="55">
        <v>12.65</v>
      </c>
      <c r="H3764" s="33">
        <v>9</v>
      </c>
    </row>
    <row r="3765" spans="1:8" s="33" customFormat="1" ht="25.5" x14ac:dyDescent="0.2">
      <c r="A3765" s="52" t="s">
        <v>7565</v>
      </c>
      <c r="B3765" s="52"/>
      <c r="C3765" s="53" t="s">
        <v>7566</v>
      </c>
      <c r="D3765" s="54" t="s">
        <v>73</v>
      </c>
      <c r="E3765" s="55">
        <v>7.59</v>
      </c>
      <c r="F3765" s="55">
        <v>4.9000000000000004</v>
      </c>
      <c r="G3765" s="55">
        <v>12.49</v>
      </c>
      <c r="H3765" s="33">
        <v>9</v>
      </c>
    </row>
    <row r="3766" spans="1:8" s="33" customFormat="1" x14ac:dyDescent="0.2">
      <c r="A3766" s="52" t="s">
        <v>7567</v>
      </c>
      <c r="B3766" s="52"/>
      <c r="C3766" s="53" t="s">
        <v>7568</v>
      </c>
      <c r="D3766" s="54" t="s">
        <v>73</v>
      </c>
      <c r="E3766" s="55">
        <v>6.92</v>
      </c>
      <c r="F3766" s="55"/>
      <c r="G3766" s="55">
        <v>6.92</v>
      </c>
      <c r="H3766" s="33">
        <v>9</v>
      </c>
    </row>
    <row r="3767" spans="1:8" s="33" customFormat="1" x14ac:dyDescent="0.2">
      <c r="A3767" s="52" t="s">
        <v>7569</v>
      </c>
      <c r="B3767" s="52"/>
      <c r="C3767" s="53" t="s">
        <v>7570</v>
      </c>
      <c r="D3767" s="54"/>
      <c r="E3767" s="55"/>
      <c r="F3767" s="55"/>
      <c r="G3767" s="55"/>
      <c r="H3767" s="33">
        <v>5</v>
      </c>
    </row>
    <row r="3768" spans="1:8" s="33" customFormat="1" x14ac:dyDescent="0.2">
      <c r="A3768" s="52" t="s">
        <v>7571</v>
      </c>
      <c r="B3768" s="52"/>
      <c r="C3768" s="53" t="s">
        <v>7572</v>
      </c>
      <c r="D3768" s="54" t="s">
        <v>21</v>
      </c>
      <c r="E3768" s="55"/>
      <c r="F3768" s="55">
        <v>5.0599999999999996</v>
      </c>
      <c r="G3768" s="55">
        <v>5.0599999999999996</v>
      </c>
      <c r="H3768" s="33">
        <v>9</v>
      </c>
    </row>
    <row r="3769" spans="1:8" s="33" customFormat="1" x14ac:dyDescent="0.2">
      <c r="A3769" s="52" t="s">
        <v>7573</v>
      </c>
      <c r="B3769" s="52"/>
      <c r="C3769" s="53" t="s">
        <v>7574</v>
      </c>
      <c r="D3769" s="54" t="s">
        <v>21</v>
      </c>
      <c r="E3769" s="55">
        <v>26.66</v>
      </c>
      <c r="F3769" s="55">
        <v>16.87</v>
      </c>
      <c r="G3769" s="55">
        <v>43.53</v>
      </c>
      <c r="H3769" s="33">
        <v>9</v>
      </c>
    </row>
    <row r="3770" spans="1:8" s="33" customFormat="1" x14ac:dyDescent="0.2">
      <c r="A3770" s="52" t="s">
        <v>7575</v>
      </c>
      <c r="B3770" s="52"/>
      <c r="C3770" s="53" t="s">
        <v>7576</v>
      </c>
      <c r="D3770" s="54" t="s">
        <v>156</v>
      </c>
      <c r="E3770" s="55">
        <v>195.94</v>
      </c>
      <c r="F3770" s="55"/>
      <c r="G3770" s="55">
        <v>195.94</v>
      </c>
      <c r="H3770" s="33">
        <v>9</v>
      </c>
    </row>
    <row r="3771" spans="1:8" s="33" customFormat="1" x14ac:dyDescent="0.2">
      <c r="A3771" s="52" t="s">
        <v>7577</v>
      </c>
      <c r="B3771" s="52"/>
      <c r="C3771" s="53" t="s">
        <v>7578</v>
      </c>
      <c r="D3771" s="54" t="s">
        <v>21</v>
      </c>
      <c r="E3771" s="55"/>
      <c r="F3771" s="55">
        <v>18.71</v>
      </c>
      <c r="G3771" s="55">
        <v>18.71</v>
      </c>
      <c r="H3771" s="33">
        <v>9</v>
      </c>
    </row>
    <row r="3772" spans="1:8" s="33" customFormat="1" ht="25.5" x14ac:dyDescent="0.2">
      <c r="A3772" s="52" t="s">
        <v>7579</v>
      </c>
      <c r="B3772" s="52"/>
      <c r="C3772" s="53" t="s">
        <v>7580</v>
      </c>
      <c r="D3772" s="54" t="s">
        <v>131</v>
      </c>
      <c r="E3772" s="55"/>
      <c r="F3772" s="55">
        <v>9.35</v>
      </c>
      <c r="G3772" s="55">
        <v>9.35</v>
      </c>
      <c r="H3772" s="33">
        <v>9</v>
      </c>
    </row>
    <row r="3773" spans="1:8" s="33" customFormat="1" ht="25.5" x14ac:dyDescent="0.2">
      <c r="A3773" s="52" t="s">
        <v>7581</v>
      </c>
      <c r="B3773" s="52"/>
      <c r="C3773" s="53" t="s">
        <v>7582</v>
      </c>
      <c r="D3773" s="54" t="s">
        <v>131</v>
      </c>
      <c r="E3773" s="55"/>
      <c r="F3773" s="55">
        <v>9.98</v>
      </c>
      <c r="G3773" s="55">
        <v>9.98</v>
      </c>
      <c r="H3773" s="33">
        <v>9</v>
      </c>
    </row>
    <row r="3774" spans="1:8" s="33" customFormat="1" x14ac:dyDescent="0.2">
      <c r="A3774" s="52" t="s">
        <v>7583</v>
      </c>
      <c r="B3774" s="52"/>
      <c r="C3774" s="53" t="s">
        <v>7584</v>
      </c>
      <c r="D3774" s="54"/>
      <c r="E3774" s="55"/>
      <c r="F3774" s="55"/>
      <c r="G3774" s="55"/>
      <c r="H3774" s="33">
        <v>5</v>
      </c>
    </row>
    <row r="3775" spans="1:8" s="33" customFormat="1" x14ac:dyDescent="0.2">
      <c r="A3775" s="52" t="s">
        <v>7585</v>
      </c>
      <c r="B3775" s="52"/>
      <c r="C3775" s="53" t="s">
        <v>7586</v>
      </c>
      <c r="D3775" s="54" t="s">
        <v>413</v>
      </c>
      <c r="E3775" s="55">
        <v>90.49</v>
      </c>
      <c r="F3775" s="55"/>
      <c r="G3775" s="55">
        <v>90.49</v>
      </c>
      <c r="H3775" s="33">
        <v>9</v>
      </c>
    </row>
    <row r="3776" spans="1:8" s="33" customFormat="1" x14ac:dyDescent="0.2">
      <c r="A3776" s="52" t="s">
        <v>7587</v>
      </c>
      <c r="B3776" s="52"/>
      <c r="C3776" s="53" t="s">
        <v>7588</v>
      </c>
      <c r="D3776" s="54"/>
      <c r="E3776" s="55"/>
      <c r="F3776" s="55"/>
      <c r="G3776" s="55"/>
      <c r="H3776" s="33">
        <v>2</v>
      </c>
    </row>
    <row r="3777" spans="1:8" s="33" customFormat="1" x14ac:dyDescent="0.2">
      <c r="A3777" s="52" t="s">
        <v>7589</v>
      </c>
      <c r="B3777" s="52"/>
      <c r="C3777" s="53" t="s">
        <v>7590</v>
      </c>
      <c r="D3777" s="54"/>
      <c r="E3777" s="55"/>
      <c r="F3777" s="55"/>
      <c r="G3777" s="55"/>
      <c r="H3777" s="33">
        <v>5</v>
      </c>
    </row>
    <row r="3778" spans="1:8" s="33" customFormat="1" ht="25.5" x14ac:dyDescent="0.2">
      <c r="A3778" s="52" t="s">
        <v>7591</v>
      </c>
      <c r="B3778" s="52"/>
      <c r="C3778" s="53" t="s">
        <v>7592</v>
      </c>
      <c r="D3778" s="54" t="s">
        <v>334</v>
      </c>
      <c r="E3778" s="55">
        <v>114185.19</v>
      </c>
      <c r="F3778" s="55"/>
      <c r="G3778" s="55">
        <v>114185.19</v>
      </c>
      <c r="H3778" s="33">
        <v>9</v>
      </c>
    </row>
    <row r="3779" spans="1:8" s="33" customFormat="1" ht="25.5" x14ac:dyDescent="0.2">
      <c r="A3779" s="52" t="s">
        <v>7593</v>
      </c>
      <c r="B3779" s="52"/>
      <c r="C3779" s="53" t="s">
        <v>7594</v>
      </c>
      <c r="D3779" s="54" t="s">
        <v>334</v>
      </c>
      <c r="E3779" s="55">
        <v>125615</v>
      </c>
      <c r="F3779" s="55"/>
      <c r="G3779" s="55">
        <v>125615</v>
      </c>
      <c r="H3779" s="33">
        <v>9</v>
      </c>
    </row>
    <row r="3780" spans="1:8" s="33" customFormat="1" ht="25.5" x14ac:dyDescent="0.2">
      <c r="A3780" s="52" t="s">
        <v>7595</v>
      </c>
      <c r="B3780" s="52"/>
      <c r="C3780" s="53" t="s">
        <v>7596</v>
      </c>
      <c r="D3780" s="54" t="s">
        <v>334</v>
      </c>
      <c r="E3780" s="55">
        <v>135369.15</v>
      </c>
      <c r="F3780" s="55"/>
      <c r="G3780" s="55">
        <v>135369.15</v>
      </c>
      <c r="H3780" s="33">
        <v>9</v>
      </c>
    </row>
    <row r="3781" spans="1:8" s="33" customFormat="1" ht="25.5" x14ac:dyDescent="0.2">
      <c r="A3781" s="52" t="s">
        <v>7597</v>
      </c>
      <c r="B3781" s="52"/>
      <c r="C3781" s="53" t="s">
        <v>7598</v>
      </c>
      <c r="D3781" s="54" t="s">
        <v>334</v>
      </c>
      <c r="E3781" s="55">
        <v>146070.82999999999</v>
      </c>
      <c r="F3781" s="55"/>
      <c r="G3781" s="55">
        <v>146070.82999999999</v>
      </c>
      <c r="H3781" s="33">
        <v>9</v>
      </c>
    </row>
    <row r="3782" spans="1:8" s="33" customFormat="1" ht="25.5" x14ac:dyDescent="0.2">
      <c r="A3782" s="52" t="s">
        <v>7599</v>
      </c>
      <c r="B3782" s="52"/>
      <c r="C3782" s="53" t="s">
        <v>7600</v>
      </c>
      <c r="D3782" s="54" t="s">
        <v>334</v>
      </c>
      <c r="E3782" s="55">
        <v>135315</v>
      </c>
      <c r="F3782" s="55"/>
      <c r="G3782" s="55">
        <v>135315</v>
      </c>
      <c r="H3782" s="33">
        <v>9</v>
      </c>
    </row>
    <row r="3783" spans="1:8" s="33" customFormat="1" x14ac:dyDescent="0.2">
      <c r="A3783" s="52" t="s">
        <v>7601</v>
      </c>
      <c r="B3783" s="52"/>
      <c r="C3783" s="53" t="s">
        <v>7602</v>
      </c>
      <c r="D3783" s="54" t="s">
        <v>73</v>
      </c>
      <c r="E3783" s="55">
        <v>1107.3699999999999</v>
      </c>
      <c r="F3783" s="55"/>
      <c r="G3783" s="55">
        <v>1107.3699999999999</v>
      </c>
      <c r="H3783" s="33">
        <v>9</v>
      </c>
    </row>
    <row r="3784" spans="1:8" s="33" customFormat="1" x14ac:dyDescent="0.2">
      <c r="A3784" s="52" t="s">
        <v>7603</v>
      </c>
      <c r="B3784" s="52"/>
      <c r="C3784" s="53" t="s">
        <v>7604</v>
      </c>
      <c r="D3784" s="54"/>
      <c r="E3784" s="55"/>
      <c r="F3784" s="55"/>
      <c r="G3784" s="55"/>
      <c r="H3784" s="33">
        <v>5</v>
      </c>
    </row>
    <row r="3785" spans="1:8" s="33" customFormat="1" ht="25.5" x14ac:dyDescent="0.2">
      <c r="A3785" s="52" t="s">
        <v>7605</v>
      </c>
      <c r="B3785" s="52"/>
      <c r="C3785" s="53" t="s">
        <v>7606</v>
      </c>
      <c r="D3785" s="54" t="s">
        <v>21</v>
      </c>
      <c r="E3785" s="55">
        <v>466618.35</v>
      </c>
      <c r="F3785" s="55">
        <v>25781.25</v>
      </c>
      <c r="G3785" s="55">
        <v>492399.6</v>
      </c>
      <c r="H3785" s="33">
        <v>9</v>
      </c>
    </row>
    <row r="3786" spans="1:8" s="33" customFormat="1" ht="25.5" x14ac:dyDescent="0.2">
      <c r="A3786" s="52" t="s">
        <v>7607</v>
      </c>
      <c r="B3786" s="52"/>
      <c r="C3786" s="53" t="s">
        <v>7608</v>
      </c>
      <c r="D3786" s="54" t="s">
        <v>21</v>
      </c>
      <c r="E3786" s="55">
        <v>444768.08</v>
      </c>
      <c r="F3786" s="55">
        <v>27463.18</v>
      </c>
      <c r="G3786" s="55">
        <v>472231.26</v>
      </c>
      <c r="H3786" s="33">
        <v>9</v>
      </c>
    </row>
    <row r="3787" spans="1:8" s="33" customFormat="1" ht="25.5" x14ac:dyDescent="0.2">
      <c r="A3787" s="52" t="s">
        <v>7609</v>
      </c>
      <c r="B3787" s="52"/>
      <c r="C3787" s="53" t="s">
        <v>7610</v>
      </c>
      <c r="D3787" s="54" t="s">
        <v>21</v>
      </c>
      <c r="E3787" s="55">
        <v>706491.95</v>
      </c>
      <c r="F3787" s="55">
        <v>24968.75</v>
      </c>
      <c r="G3787" s="55">
        <v>731460.7</v>
      </c>
      <c r="H3787" s="33">
        <v>9</v>
      </c>
    </row>
    <row r="3788" spans="1:8" s="33" customFormat="1" ht="25.5" x14ac:dyDescent="0.2">
      <c r="A3788" s="52" t="s">
        <v>7611</v>
      </c>
      <c r="B3788" s="52"/>
      <c r="C3788" s="53" t="s">
        <v>7612</v>
      </c>
      <c r="D3788" s="54" t="s">
        <v>21</v>
      </c>
      <c r="E3788" s="55">
        <v>284900.94</v>
      </c>
      <c r="F3788" s="55">
        <v>20625</v>
      </c>
      <c r="G3788" s="55">
        <v>305525.94</v>
      </c>
      <c r="H3788" s="33">
        <v>9</v>
      </c>
    </row>
    <row r="3789" spans="1:8" s="33" customFormat="1" ht="25.5" x14ac:dyDescent="0.2">
      <c r="A3789" s="52" t="s">
        <v>7613</v>
      </c>
      <c r="B3789" s="52"/>
      <c r="C3789" s="53" t="s">
        <v>7614</v>
      </c>
      <c r="D3789" s="54" t="s">
        <v>21</v>
      </c>
      <c r="E3789" s="55">
        <v>92251.57</v>
      </c>
      <c r="F3789" s="55">
        <v>12890.63</v>
      </c>
      <c r="G3789" s="55">
        <v>105142.2</v>
      </c>
      <c r="H3789" s="33">
        <v>9</v>
      </c>
    </row>
    <row r="3790" spans="1:8" s="33" customFormat="1" ht="25.5" x14ac:dyDescent="0.2">
      <c r="A3790" s="52" t="s">
        <v>7615</v>
      </c>
      <c r="B3790" s="52"/>
      <c r="C3790" s="53" t="s">
        <v>7616</v>
      </c>
      <c r="D3790" s="54" t="s">
        <v>21</v>
      </c>
      <c r="E3790" s="55">
        <v>21942.82</v>
      </c>
      <c r="F3790" s="55">
        <v>3051.1</v>
      </c>
      <c r="G3790" s="55">
        <v>24993.919999999998</v>
      </c>
      <c r="H3790" s="33">
        <v>9</v>
      </c>
    </row>
    <row r="3791" spans="1:8" s="33" customFormat="1" ht="25.5" x14ac:dyDescent="0.2">
      <c r="A3791" s="52" t="s">
        <v>7617</v>
      </c>
      <c r="B3791" s="52"/>
      <c r="C3791" s="53" t="s">
        <v>7618</v>
      </c>
      <c r="D3791" s="54" t="s">
        <v>21</v>
      </c>
      <c r="E3791" s="55">
        <v>18476.72</v>
      </c>
      <c r="F3791" s="55">
        <v>3051.1</v>
      </c>
      <c r="G3791" s="55">
        <v>21527.82</v>
      </c>
      <c r="H3791" s="33">
        <v>9</v>
      </c>
    </row>
    <row r="3792" spans="1:8" s="33" customFormat="1" ht="25.5" x14ac:dyDescent="0.2">
      <c r="A3792" s="52" t="s">
        <v>7619</v>
      </c>
      <c r="B3792" s="52"/>
      <c r="C3792" s="53" t="s">
        <v>7620</v>
      </c>
      <c r="D3792" s="54" t="s">
        <v>21</v>
      </c>
      <c r="E3792" s="55">
        <v>60293.29</v>
      </c>
      <c r="F3792" s="55">
        <v>6665.88</v>
      </c>
      <c r="G3792" s="55">
        <v>66959.17</v>
      </c>
      <c r="H3792" s="33">
        <v>9</v>
      </c>
    </row>
    <row r="3793" spans="1:8" s="33" customFormat="1" ht="25.5" x14ac:dyDescent="0.2">
      <c r="A3793" s="52" t="s">
        <v>7621</v>
      </c>
      <c r="B3793" s="52"/>
      <c r="C3793" s="53" t="s">
        <v>7622</v>
      </c>
      <c r="D3793" s="54" t="s">
        <v>21</v>
      </c>
      <c r="E3793" s="55">
        <v>54984.19</v>
      </c>
      <c r="F3793" s="55">
        <v>8133.45</v>
      </c>
      <c r="G3793" s="55">
        <v>63117.64</v>
      </c>
      <c r="H3793" s="33">
        <v>9</v>
      </c>
    </row>
    <row r="3794" spans="1:8" s="33" customFormat="1" ht="38.25" x14ac:dyDescent="0.2">
      <c r="A3794" s="52" t="s">
        <v>7623</v>
      </c>
      <c r="B3794" s="52"/>
      <c r="C3794" s="53" t="s">
        <v>7624</v>
      </c>
      <c r="D3794" s="54" t="s">
        <v>21</v>
      </c>
      <c r="E3794" s="55">
        <v>5337.8</v>
      </c>
      <c r="F3794" s="55">
        <v>515.04</v>
      </c>
      <c r="G3794" s="55">
        <v>5852.84</v>
      </c>
      <c r="H3794" s="33">
        <v>9</v>
      </c>
    </row>
    <row r="3795" spans="1:8" s="33" customFormat="1" ht="38.25" x14ac:dyDescent="0.2">
      <c r="A3795" s="52" t="s">
        <v>7625</v>
      </c>
      <c r="B3795" s="52"/>
      <c r="C3795" s="53" t="s">
        <v>7626</v>
      </c>
      <c r="D3795" s="54" t="s">
        <v>21</v>
      </c>
      <c r="E3795" s="55">
        <v>5898.8</v>
      </c>
      <c r="F3795" s="55">
        <v>643.79999999999995</v>
      </c>
      <c r="G3795" s="55">
        <v>6542.6</v>
      </c>
      <c r="H3795" s="33">
        <v>9</v>
      </c>
    </row>
    <row r="3796" spans="1:8" s="33" customFormat="1" ht="38.25" x14ac:dyDescent="0.2">
      <c r="A3796" s="52" t="s">
        <v>7627</v>
      </c>
      <c r="B3796" s="52"/>
      <c r="C3796" s="53" t="s">
        <v>7628</v>
      </c>
      <c r="D3796" s="54" t="s">
        <v>21</v>
      </c>
      <c r="E3796" s="55">
        <v>7342.32</v>
      </c>
      <c r="F3796" s="55">
        <v>772.56</v>
      </c>
      <c r="G3796" s="55">
        <v>8114.88</v>
      </c>
      <c r="H3796" s="33">
        <v>9</v>
      </c>
    </row>
    <row r="3797" spans="1:8" s="33" customFormat="1" ht="38.25" x14ac:dyDescent="0.2">
      <c r="A3797" s="52" t="s">
        <v>7629</v>
      </c>
      <c r="B3797" s="52"/>
      <c r="C3797" s="53" t="s">
        <v>7630</v>
      </c>
      <c r="D3797" s="54" t="s">
        <v>21</v>
      </c>
      <c r="E3797" s="55">
        <v>7146.78</v>
      </c>
      <c r="F3797" s="55">
        <v>836.94</v>
      </c>
      <c r="G3797" s="55">
        <v>7983.72</v>
      </c>
      <c r="H3797" s="33">
        <v>9</v>
      </c>
    </row>
    <row r="3798" spans="1:8" s="33" customFormat="1" ht="25.5" x14ac:dyDescent="0.2">
      <c r="A3798" s="52" t="s">
        <v>7631</v>
      </c>
      <c r="B3798" s="52"/>
      <c r="C3798" s="53" t="s">
        <v>7632</v>
      </c>
      <c r="D3798" s="54" t="s">
        <v>21</v>
      </c>
      <c r="E3798" s="55">
        <v>5215</v>
      </c>
      <c r="F3798" s="55">
        <v>403.15</v>
      </c>
      <c r="G3798" s="55">
        <v>5618.15</v>
      </c>
      <c r="H3798" s="33">
        <v>9</v>
      </c>
    </row>
    <row r="3799" spans="1:8" s="33" customFormat="1" ht="25.5" x14ac:dyDescent="0.2">
      <c r="A3799" s="52" t="s">
        <v>7633</v>
      </c>
      <c r="B3799" s="52"/>
      <c r="C3799" s="53" t="s">
        <v>7634</v>
      </c>
      <c r="D3799" s="54" t="s">
        <v>21</v>
      </c>
      <c r="E3799" s="55">
        <v>5219.5600000000004</v>
      </c>
      <c r="F3799" s="55">
        <v>403.15</v>
      </c>
      <c r="G3799" s="55">
        <v>5622.71</v>
      </c>
      <c r="H3799" s="33">
        <v>9</v>
      </c>
    </row>
    <row r="3800" spans="1:8" s="33" customFormat="1" ht="25.5" x14ac:dyDescent="0.2">
      <c r="A3800" s="52" t="s">
        <v>7635</v>
      </c>
      <c r="B3800" s="52"/>
      <c r="C3800" s="53" t="s">
        <v>7636</v>
      </c>
      <c r="D3800" s="54" t="s">
        <v>21</v>
      </c>
      <c r="E3800" s="55">
        <v>5897.69</v>
      </c>
      <c r="F3800" s="55">
        <v>403.15</v>
      </c>
      <c r="G3800" s="55">
        <v>6300.84</v>
      </c>
      <c r="H3800" s="33">
        <v>9</v>
      </c>
    </row>
    <row r="3801" spans="1:8" s="33" customFormat="1" x14ac:dyDescent="0.2">
      <c r="A3801" s="52" t="s">
        <v>7637</v>
      </c>
      <c r="B3801" s="52"/>
      <c r="C3801" s="53" t="s">
        <v>7638</v>
      </c>
      <c r="D3801" s="54" t="s">
        <v>131</v>
      </c>
      <c r="E3801" s="55">
        <v>12.74</v>
      </c>
      <c r="F3801" s="55">
        <v>11.19</v>
      </c>
      <c r="G3801" s="55">
        <v>23.93</v>
      </c>
      <c r="H3801" s="33">
        <v>9</v>
      </c>
    </row>
    <row r="3802" spans="1:8" s="33" customFormat="1" x14ac:dyDescent="0.2">
      <c r="A3802" s="52" t="s">
        <v>7639</v>
      </c>
      <c r="B3802" s="52"/>
      <c r="C3802" s="53" t="s">
        <v>7640</v>
      </c>
      <c r="D3802" s="54" t="s">
        <v>131</v>
      </c>
      <c r="E3802" s="55">
        <v>17.95</v>
      </c>
      <c r="F3802" s="55">
        <v>11.19</v>
      </c>
      <c r="G3802" s="55">
        <v>29.14</v>
      </c>
      <c r="H3802" s="33">
        <v>9</v>
      </c>
    </row>
    <row r="3803" spans="1:8" s="33" customFormat="1" x14ac:dyDescent="0.2">
      <c r="A3803" s="52" t="s">
        <v>7641</v>
      </c>
      <c r="B3803" s="52"/>
      <c r="C3803" s="53" t="s">
        <v>7642</v>
      </c>
      <c r="D3803" s="54" t="s">
        <v>131</v>
      </c>
      <c r="E3803" s="55">
        <v>22.91</v>
      </c>
      <c r="F3803" s="55">
        <v>11.19</v>
      </c>
      <c r="G3803" s="55">
        <v>34.1</v>
      </c>
      <c r="H3803" s="33">
        <v>9</v>
      </c>
    </row>
    <row r="3804" spans="1:8" s="33" customFormat="1" x14ac:dyDescent="0.2">
      <c r="A3804" s="52" t="s">
        <v>7643</v>
      </c>
      <c r="B3804" s="52"/>
      <c r="C3804" s="53" t="s">
        <v>7644</v>
      </c>
      <c r="D3804" s="54" t="s">
        <v>73</v>
      </c>
      <c r="E3804" s="55">
        <v>92.37</v>
      </c>
      <c r="F3804" s="55">
        <v>80.48</v>
      </c>
      <c r="G3804" s="55">
        <v>172.85</v>
      </c>
      <c r="H3804" s="33">
        <v>9</v>
      </c>
    </row>
    <row r="3805" spans="1:8" s="33" customFormat="1" ht="25.5" x14ac:dyDescent="0.2">
      <c r="A3805" s="52" t="s">
        <v>7645</v>
      </c>
      <c r="B3805" s="52"/>
      <c r="C3805" s="53" t="s">
        <v>7646</v>
      </c>
      <c r="D3805" s="54" t="s">
        <v>73</v>
      </c>
      <c r="E3805" s="55">
        <v>5973.19</v>
      </c>
      <c r="F3805" s="55"/>
      <c r="G3805" s="55">
        <v>5973.19</v>
      </c>
      <c r="H3805" s="33">
        <v>9</v>
      </c>
    </row>
    <row r="3806" spans="1:8" s="33" customFormat="1" x14ac:dyDescent="0.2">
      <c r="A3806" s="52" t="s">
        <v>7647</v>
      </c>
      <c r="B3806" s="52"/>
      <c r="C3806" s="53" t="s">
        <v>7648</v>
      </c>
      <c r="D3806" s="54" t="s">
        <v>73</v>
      </c>
      <c r="E3806" s="55">
        <v>2033.67</v>
      </c>
      <c r="F3806" s="55">
        <v>104.52</v>
      </c>
      <c r="G3806" s="55">
        <v>2138.19</v>
      </c>
      <c r="H3806" s="33">
        <v>9</v>
      </c>
    </row>
    <row r="3807" spans="1:8" s="33" customFormat="1" x14ac:dyDescent="0.2">
      <c r="A3807" s="52" t="s">
        <v>7649</v>
      </c>
      <c r="B3807" s="52"/>
      <c r="C3807" s="53" t="s">
        <v>7650</v>
      </c>
      <c r="D3807" s="54" t="s">
        <v>73</v>
      </c>
      <c r="E3807" s="55">
        <v>1731.89</v>
      </c>
      <c r="F3807" s="55">
        <v>80.77</v>
      </c>
      <c r="G3807" s="55">
        <v>1812.66</v>
      </c>
      <c r="H3807" s="33">
        <v>9</v>
      </c>
    </row>
    <row r="3808" spans="1:8" s="33" customFormat="1" x14ac:dyDescent="0.2">
      <c r="A3808" s="52" t="s">
        <v>7651</v>
      </c>
      <c r="B3808" s="52"/>
      <c r="C3808" s="53" t="s">
        <v>7652</v>
      </c>
      <c r="D3808" s="54" t="s">
        <v>73</v>
      </c>
      <c r="E3808" s="55">
        <v>1359.77</v>
      </c>
      <c r="F3808" s="55">
        <v>71.27</v>
      </c>
      <c r="G3808" s="55">
        <v>1431.04</v>
      </c>
      <c r="H3808" s="33">
        <v>9</v>
      </c>
    </row>
    <row r="3809" spans="1:8" s="33" customFormat="1" x14ac:dyDescent="0.2">
      <c r="A3809" s="52" t="s">
        <v>7653</v>
      </c>
      <c r="B3809" s="52"/>
      <c r="C3809" s="53" t="s">
        <v>7654</v>
      </c>
      <c r="D3809" s="54" t="s">
        <v>21</v>
      </c>
      <c r="E3809" s="55"/>
      <c r="F3809" s="55">
        <v>303.88</v>
      </c>
      <c r="G3809" s="55">
        <v>303.88</v>
      </c>
      <c r="H3809" s="33">
        <v>9</v>
      </c>
    </row>
    <row r="3810" spans="1:8" s="33" customFormat="1" ht="25.5" x14ac:dyDescent="0.2">
      <c r="A3810" s="52" t="s">
        <v>7655</v>
      </c>
      <c r="B3810" s="52"/>
      <c r="C3810" s="53" t="s">
        <v>7656</v>
      </c>
      <c r="D3810" s="54" t="s">
        <v>21</v>
      </c>
      <c r="E3810" s="55">
        <v>7810.11</v>
      </c>
      <c r="F3810" s="55">
        <v>1287.5999999999999</v>
      </c>
      <c r="G3810" s="55">
        <v>9097.7099999999991</v>
      </c>
      <c r="H3810" s="33">
        <v>9</v>
      </c>
    </row>
    <row r="3811" spans="1:8" s="33" customFormat="1" x14ac:dyDescent="0.2">
      <c r="A3811" s="52" t="s">
        <v>7657</v>
      </c>
      <c r="B3811" s="52"/>
      <c r="C3811" s="53" t="s">
        <v>7658</v>
      </c>
      <c r="D3811" s="54" t="s">
        <v>21</v>
      </c>
      <c r="E3811" s="55">
        <v>172.81</v>
      </c>
      <c r="F3811" s="55">
        <v>38.01</v>
      </c>
      <c r="G3811" s="55">
        <v>210.82</v>
      </c>
      <c r="H3811" s="33">
        <v>9</v>
      </c>
    </row>
    <row r="3812" spans="1:8" s="33" customFormat="1" ht="25.5" x14ac:dyDescent="0.2">
      <c r="A3812" s="52" t="s">
        <v>7659</v>
      </c>
      <c r="B3812" s="52"/>
      <c r="C3812" s="53" t="s">
        <v>7660</v>
      </c>
      <c r="D3812" s="54" t="s">
        <v>21</v>
      </c>
      <c r="E3812" s="55">
        <v>1204.6500000000001</v>
      </c>
      <c r="F3812" s="55">
        <v>109.27</v>
      </c>
      <c r="G3812" s="55">
        <v>1313.92</v>
      </c>
      <c r="H3812" s="33">
        <v>9</v>
      </c>
    </row>
    <row r="3813" spans="1:8" s="33" customFormat="1" x14ac:dyDescent="0.2">
      <c r="A3813" s="52" t="s">
        <v>7661</v>
      </c>
      <c r="B3813" s="52"/>
      <c r="C3813" s="53" t="s">
        <v>7662</v>
      </c>
      <c r="D3813" s="54" t="s">
        <v>73</v>
      </c>
      <c r="E3813" s="55">
        <v>3975.31</v>
      </c>
      <c r="F3813" s="55">
        <v>166.29</v>
      </c>
      <c r="G3813" s="55">
        <v>4141.6000000000004</v>
      </c>
      <c r="H3813" s="33">
        <v>9</v>
      </c>
    </row>
    <row r="3814" spans="1:8" s="33" customFormat="1" x14ac:dyDescent="0.2">
      <c r="A3814" s="52" t="s">
        <v>7663</v>
      </c>
      <c r="B3814" s="52"/>
      <c r="C3814" s="53" t="s">
        <v>7664</v>
      </c>
      <c r="D3814" s="54" t="s">
        <v>131</v>
      </c>
      <c r="E3814" s="55">
        <v>4366.13</v>
      </c>
      <c r="F3814" s="55">
        <v>41.47</v>
      </c>
      <c r="G3814" s="55">
        <v>4407.6000000000004</v>
      </c>
      <c r="H3814" s="33">
        <v>9</v>
      </c>
    </row>
    <row r="3815" spans="1:8" s="33" customFormat="1" x14ac:dyDescent="0.2">
      <c r="A3815" s="52" t="s">
        <v>7665</v>
      </c>
      <c r="B3815" s="52"/>
      <c r="C3815" s="53" t="s">
        <v>7666</v>
      </c>
      <c r="D3815" s="54" t="s">
        <v>21</v>
      </c>
      <c r="E3815" s="55">
        <v>78.819999999999993</v>
      </c>
      <c r="F3815" s="55">
        <v>38.01</v>
      </c>
      <c r="G3815" s="55">
        <v>116.83</v>
      </c>
      <c r="H3815" s="33">
        <v>9</v>
      </c>
    </row>
    <row r="3816" spans="1:8" s="33" customFormat="1" x14ac:dyDescent="0.2">
      <c r="A3816" s="52" t="s">
        <v>7667</v>
      </c>
      <c r="B3816" s="52"/>
      <c r="C3816" s="53" t="s">
        <v>7668</v>
      </c>
      <c r="D3816" s="54" t="s">
        <v>21</v>
      </c>
      <c r="E3816" s="55">
        <v>104.61</v>
      </c>
      <c r="F3816" s="55">
        <v>38.01</v>
      </c>
      <c r="G3816" s="55">
        <v>142.62</v>
      </c>
      <c r="H3816" s="33">
        <v>9</v>
      </c>
    </row>
    <row r="3817" spans="1:8" s="33" customFormat="1" x14ac:dyDescent="0.2">
      <c r="A3817" s="52" t="s">
        <v>7669</v>
      </c>
      <c r="B3817" s="52"/>
      <c r="C3817" s="53" t="s">
        <v>7670</v>
      </c>
      <c r="D3817" s="54" t="s">
        <v>21</v>
      </c>
      <c r="E3817" s="55">
        <v>347.86</v>
      </c>
      <c r="F3817" s="55">
        <v>38.01</v>
      </c>
      <c r="G3817" s="55">
        <v>385.87</v>
      </c>
      <c r="H3817" s="33">
        <v>9</v>
      </c>
    </row>
    <row r="3818" spans="1:8" s="33" customFormat="1" x14ac:dyDescent="0.2">
      <c r="A3818" s="52" t="s">
        <v>7671</v>
      </c>
      <c r="B3818" s="52"/>
      <c r="C3818" s="53" t="s">
        <v>7672</v>
      </c>
      <c r="D3818" s="54" t="s">
        <v>21</v>
      </c>
      <c r="E3818" s="55">
        <v>272.43</v>
      </c>
      <c r="F3818" s="55">
        <v>38.01</v>
      </c>
      <c r="G3818" s="55">
        <v>310.44</v>
      </c>
      <c r="H3818" s="33">
        <v>9</v>
      </c>
    </row>
    <row r="3819" spans="1:8" s="33" customFormat="1" ht="25.5" x14ac:dyDescent="0.2">
      <c r="A3819" s="52" t="s">
        <v>7673</v>
      </c>
      <c r="B3819" s="52"/>
      <c r="C3819" s="53" t="s">
        <v>7674</v>
      </c>
      <c r="D3819" s="54" t="s">
        <v>73</v>
      </c>
      <c r="E3819" s="55">
        <v>2704.5</v>
      </c>
      <c r="F3819" s="55">
        <v>232.8</v>
      </c>
      <c r="G3819" s="55">
        <v>2937.3</v>
      </c>
      <c r="H3819" s="33">
        <v>9</v>
      </c>
    </row>
    <row r="3820" spans="1:8" s="33" customFormat="1" ht="25.5" x14ac:dyDescent="0.2">
      <c r="A3820" s="52" t="s">
        <v>7675</v>
      </c>
      <c r="B3820" s="52"/>
      <c r="C3820" s="53" t="s">
        <v>7676</v>
      </c>
      <c r="D3820" s="54" t="s">
        <v>73</v>
      </c>
      <c r="E3820" s="55">
        <v>1962.3</v>
      </c>
      <c r="F3820" s="55">
        <v>95.02</v>
      </c>
      <c r="G3820" s="55">
        <v>2057.3200000000002</v>
      </c>
      <c r="H3820" s="33">
        <v>9</v>
      </c>
    </row>
    <row r="3821" spans="1:8" s="33" customFormat="1" ht="25.5" x14ac:dyDescent="0.2">
      <c r="A3821" s="52" t="s">
        <v>7677</v>
      </c>
      <c r="B3821" s="52"/>
      <c r="C3821" s="53" t="s">
        <v>7678</v>
      </c>
      <c r="D3821" s="54" t="s">
        <v>73</v>
      </c>
      <c r="E3821" s="55">
        <v>1622.27</v>
      </c>
      <c r="F3821" s="55">
        <v>47.51</v>
      </c>
      <c r="G3821" s="55">
        <v>1669.78</v>
      </c>
      <c r="H3821" s="33">
        <v>9</v>
      </c>
    </row>
    <row r="3822" spans="1:8" s="33" customFormat="1" x14ac:dyDescent="0.2">
      <c r="A3822" s="52" t="s">
        <v>7679</v>
      </c>
      <c r="B3822" s="52"/>
      <c r="C3822" s="53" t="s">
        <v>7680</v>
      </c>
      <c r="D3822" s="54" t="s">
        <v>73</v>
      </c>
      <c r="E3822" s="55">
        <v>1538.92</v>
      </c>
      <c r="F3822" s="55">
        <v>104.52</v>
      </c>
      <c r="G3822" s="55">
        <v>1643.44</v>
      </c>
      <c r="H3822" s="33">
        <v>9</v>
      </c>
    </row>
    <row r="3823" spans="1:8" s="33" customFormat="1" x14ac:dyDescent="0.2">
      <c r="A3823" s="52" t="s">
        <v>7681</v>
      </c>
      <c r="B3823" s="52"/>
      <c r="C3823" s="53" t="s">
        <v>7682</v>
      </c>
      <c r="D3823" s="54" t="s">
        <v>73</v>
      </c>
      <c r="E3823" s="55">
        <v>1930.44</v>
      </c>
      <c r="F3823" s="55">
        <v>137.78</v>
      </c>
      <c r="G3823" s="55">
        <v>2068.2199999999998</v>
      </c>
      <c r="H3823" s="33">
        <v>9</v>
      </c>
    </row>
    <row r="3824" spans="1:8" s="33" customFormat="1" x14ac:dyDescent="0.2">
      <c r="A3824" s="52" t="s">
        <v>7683</v>
      </c>
      <c r="B3824" s="52"/>
      <c r="C3824" s="53" t="s">
        <v>7684</v>
      </c>
      <c r="D3824" s="54" t="s">
        <v>73</v>
      </c>
      <c r="E3824" s="55">
        <v>3277.45</v>
      </c>
      <c r="F3824" s="55">
        <v>228.05</v>
      </c>
      <c r="G3824" s="55">
        <v>3505.5</v>
      </c>
      <c r="H3824" s="33">
        <v>9</v>
      </c>
    </row>
    <row r="3825" spans="1:8" s="33" customFormat="1" ht="25.5" x14ac:dyDescent="0.2">
      <c r="A3825" s="52" t="s">
        <v>7685</v>
      </c>
      <c r="B3825" s="52"/>
      <c r="C3825" s="53" t="s">
        <v>7686</v>
      </c>
      <c r="D3825" s="54" t="s">
        <v>73</v>
      </c>
      <c r="E3825" s="55">
        <v>2429.79</v>
      </c>
      <c r="F3825" s="55">
        <v>171.03</v>
      </c>
      <c r="G3825" s="55">
        <v>2600.8200000000002</v>
      </c>
      <c r="H3825" s="33">
        <v>9</v>
      </c>
    </row>
    <row r="3826" spans="1:8" s="33" customFormat="1" ht="25.5" x14ac:dyDescent="0.2">
      <c r="A3826" s="52" t="s">
        <v>7687</v>
      </c>
      <c r="B3826" s="52"/>
      <c r="C3826" s="53" t="s">
        <v>7688</v>
      </c>
      <c r="D3826" s="54" t="s">
        <v>73</v>
      </c>
      <c r="E3826" s="55">
        <v>1775.53</v>
      </c>
      <c r="F3826" s="55">
        <v>118.78</v>
      </c>
      <c r="G3826" s="55">
        <v>1894.31</v>
      </c>
      <c r="H3826" s="33">
        <v>9</v>
      </c>
    </row>
    <row r="3827" spans="1:8" s="33" customFormat="1" ht="25.5" x14ac:dyDescent="0.2">
      <c r="A3827" s="52" t="s">
        <v>7689</v>
      </c>
      <c r="B3827" s="52"/>
      <c r="C3827" s="53" t="s">
        <v>7690</v>
      </c>
      <c r="D3827" s="54" t="s">
        <v>73</v>
      </c>
      <c r="E3827" s="55">
        <v>1458.45</v>
      </c>
      <c r="F3827" s="55">
        <v>95.02</v>
      </c>
      <c r="G3827" s="55">
        <v>1553.47</v>
      </c>
      <c r="H3827" s="33">
        <v>9</v>
      </c>
    </row>
    <row r="3828" spans="1:8" s="33" customFormat="1" ht="25.5" x14ac:dyDescent="0.2">
      <c r="A3828" s="52" t="s">
        <v>7691</v>
      </c>
      <c r="B3828" s="52"/>
      <c r="C3828" s="53" t="s">
        <v>7692</v>
      </c>
      <c r="D3828" s="54" t="s">
        <v>73</v>
      </c>
      <c r="E3828" s="55">
        <v>1313.13</v>
      </c>
      <c r="F3828" s="55">
        <v>80.77</v>
      </c>
      <c r="G3828" s="55">
        <v>1393.9</v>
      </c>
      <c r="H3828" s="33">
        <v>9</v>
      </c>
    </row>
    <row r="3829" spans="1:8" s="33" customFormat="1" ht="25.5" x14ac:dyDescent="0.2">
      <c r="A3829" s="52" t="s">
        <v>7693</v>
      </c>
      <c r="B3829" s="52"/>
      <c r="C3829" s="53" t="s">
        <v>7694</v>
      </c>
      <c r="D3829" s="54" t="s">
        <v>73</v>
      </c>
      <c r="E3829" s="55">
        <v>1139.18</v>
      </c>
      <c r="F3829" s="55">
        <v>71.27</v>
      </c>
      <c r="G3829" s="55">
        <v>1210.45</v>
      </c>
      <c r="H3829" s="33">
        <v>9</v>
      </c>
    </row>
    <row r="3830" spans="1:8" s="33" customFormat="1" x14ac:dyDescent="0.2">
      <c r="A3830" s="52" t="s">
        <v>7695</v>
      </c>
      <c r="B3830" s="52"/>
      <c r="C3830" s="53" t="s">
        <v>7696</v>
      </c>
      <c r="D3830" s="54" t="s">
        <v>73</v>
      </c>
      <c r="E3830" s="55">
        <v>1670.35</v>
      </c>
      <c r="F3830" s="55">
        <v>95.02</v>
      </c>
      <c r="G3830" s="55">
        <v>1765.37</v>
      </c>
      <c r="H3830" s="33">
        <v>9</v>
      </c>
    </row>
    <row r="3831" spans="1:8" s="33" customFormat="1" x14ac:dyDescent="0.2">
      <c r="A3831" s="52" t="s">
        <v>7697</v>
      </c>
      <c r="B3831" s="52"/>
      <c r="C3831" s="53" t="s">
        <v>7698</v>
      </c>
      <c r="D3831" s="54" t="s">
        <v>73</v>
      </c>
      <c r="E3831" s="55">
        <v>1155.83</v>
      </c>
      <c r="F3831" s="55">
        <v>57.01</v>
      </c>
      <c r="G3831" s="55">
        <v>1212.8399999999999</v>
      </c>
      <c r="H3831" s="33">
        <v>9</v>
      </c>
    </row>
    <row r="3832" spans="1:8" s="33" customFormat="1" x14ac:dyDescent="0.2">
      <c r="A3832" s="52" t="s">
        <v>7699</v>
      </c>
      <c r="B3832" s="52"/>
      <c r="C3832" s="53" t="s">
        <v>7700</v>
      </c>
      <c r="D3832" s="54" t="s">
        <v>21</v>
      </c>
      <c r="E3832" s="55">
        <v>191.31</v>
      </c>
      <c r="F3832" s="55">
        <v>42.76</v>
      </c>
      <c r="G3832" s="55">
        <v>234.07</v>
      </c>
      <c r="H3832" s="33">
        <v>9</v>
      </c>
    </row>
    <row r="3833" spans="1:8" s="33" customFormat="1" x14ac:dyDescent="0.2">
      <c r="A3833" s="52" t="s">
        <v>7701</v>
      </c>
      <c r="B3833" s="52"/>
      <c r="C3833" s="53" t="s">
        <v>7702</v>
      </c>
      <c r="D3833" s="54" t="s">
        <v>21</v>
      </c>
      <c r="E3833" s="55">
        <v>296.31</v>
      </c>
      <c r="F3833" s="55">
        <v>57.01</v>
      </c>
      <c r="G3833" s="55">
        <v>353.32</v>
      </c>
      <c r="H3833" s="33">
        <v>9</v>
      </c>
    </row>
    <row r="3834" spans="1:8" s="33" customFormat="1" x14ac:dyDescent="0.2">
      <c r="A3834" s="52" t="s">
        <v>7703</v>
      </c>
      <c r="B3834" s="52"/>
      <c r="C3834" s="53" t="s">
        <v>7704</v>
      </c>
      <c r="D3834" s="54"/>
      <c r="E3834" s="55"/>
      <c r="F3834" s="55"/>
      <c r="G3834" s="55"/>
      <c r="H3834" s="33">
        <v>5</v>
      </c>
    </row>
    <row r="3835" spans="1:8" s="33" customFormat="1" ht="25.5" x14ac:dyDescent="0.2">
      <c r="A3835" s="52" t="s">
        <v>7705</v>
      </c>
      <c r="B3835" s="52"/>
      <c r="C3835" s="53" t="s">
        <v>7706</v>
      </c>
      <c r="D3835" s="54" t="s">
        <v>21</v>
      </c>
      <c r="E3835" s="55">
        <v>6812.06</v>
      </c>
      <c r="F3835" s="55">
        <v>1931.4</v>
      </c>
      <c r="G3835" s="55">
        <v>8743.4599999999991</v>
      </c>
      <c r="H3835" s="33">
        <v>9</v>
      </c>
    </row>
    <row r="3836" spans="1:8" s="33" customFormat="1" ht="25.5" x14ac:dyDescent="0.2">
      <c r="A3836" s="52" t="s">
        <v>7707</v>
      </c>
      <c r="B3836" s="52"/>
      <c r="C3836" s="53" t="s">
        <v>7708</v>
      </c>
      <c r="D3836" s="54" t="s">
        <v>21</v>
      </c>
      <c r="E3836" s="55">
        <v>22882.720000000001</v>
      </c>
      <c r="F3836" s="55">
        <v>4506.6000000000004</v>
      </c>
      <c r="G3836" s="55">
        <v>27389.32</v>
      </c>
      <c r="H3836" s="33">
        <v>9</v>
      </c>
    </row>
    <row r="3837" spans="1:8" s="33" customFormat="1" ht="25.5" x14ac:dyDescent="0.2">
      <c r="A3837" s="52" t="s">
        <v>7709</v>
      </c>
      <c r="B3837" s="52"/>
      <c r="C3837" s="53" t="s">
        <v>7710</v>
      </c>
      <c r="D3837" s="54" t="s">
        <v>21</v>
      </c>
      <c r="E3837" s="55">
        <v>10311.27</v>
      </c>
      <c r="F3837" s="55">
        <v>248.82</v>
      </c>
      <c r="G3837" s="55">
        <v>10560.09</v>
      </c>
      <c r="H3837" s="33">
        <v>9</v>
      </c>
    </row>
    <row r="3838" spans="1:8" s="33" customFormat="1" ht="25.5" x14ac:dyDescent="0.2">
      <c r="A3838" s="52" t="s">
        <v>7711</v>
      </c>
      <c r="B3838" s="52"/>
      <c r="C3838" s="53" t="s">
        <v>7712</v>
      </c>
      <c r="D3838" s="54" t="s">
        <v>21</v>
      </c>
      <c r="E3838" s="55">
        <v>8990.11</v>
      </c>
      <c r="F3838" s="55">
        <v>248.82</v>
      </c>
      <c r="G3838" s="55">
        <v>9238.93</v>
      </c>
      <c r="H3838" s="33">
        <v>9</v>
      </c>
    </row>
    <row r="3839" spans="1:8" s="33" customFormat="1" ht="25.5" x14ac:dyDescent="0.2">
      <c r="A3839" s="52" t="s">
        <v>7713</v>
      </c>
      <c r="B3839" s="52"/>
      <c r="C3839" s="53" t="s">
        <v>7714</v>
      </c>
      <c r="D3839" s="54" t="s">
        <v>21</v>
      </c>
      <c r="E3839" s="55">
        <v>4768.63</v>
      </c>
      <c r="F3839" s="55">
        <v>248.82</v>
      </c>
      <c r="G3839" s="55">
        <v>5017.45</v>
      </c>
      <c r="H3839" s="33">
        <v>9</v>
      </c>
    </row>
    <row r="3840" spans="1:8" s="33" customFormat="1" ht="25.5" x14ac:dyDescent="0.2">
      <c r="A3840" s="52" t="s">
        <v>7715</v>
      </c>
      <c r="B3840" s="52"/>
      <c r="C3840" s="53" t="s">
        <v>7716</v>
      </c>
      <c r="D3840" s="54" t="s">
        <v>21</v>
      </c>
      <c r="E3840" s="55">
        <v>4000.66</v>
      </c>
      <c r="F3840" s="55">
        <v>248.82</v>
      </c>
      <c r="G3840" s="55">
        <v>4249.4799999999996</v>
      </c>
      <c r="H3840" s="33">
        <v>9</v>
      </c>
    </row>
    <row r="3841" spans="1:8" s="33" customFormat="1" ht="25.5" x14ac:dyDescent="0.2">
      <c r="A3841" s="52" t="s">
        <v>7717</v>
      </c>
      <c r="B3841" s="52"/>
      <c r="C3841" s="53" t="s">
        <v>7718</v>
      </c>
      <c r="D3841" s="54" t="s">
        <v>21</v>
      </c>
      <c r="E3841" s="55">
        <v>16084.22</v>
      </c>
      <c r="F3841" s="55">
        <v>583.4</v>
      </c>
      <c r="G3841" s="55">
        <v>16667.62</v>
      </c>
      <c r="H3841" s="33">
        <v>9</v>
      </c>
    </row>
    <row r="3842" spans="1:8" s="33" customFormat="1" x14ac:dyDescent="0.2">
      <c r="A3842" s="52" t="s">
        <v>7719</v>
      </c>
      <c r="B3842" s="52"/>
      <c r="C3842" s="53" t="s">
        <v>7720</v>
      </c>
      <c r="D3842" s="54"/>
      <c r="E3842" s="55"/>
      <c r="F3842" s="55"/>
      <c r="G3842" s="55"/>
      <c r="H3842" s="33">
        <v>5</v>
      </c>
    </row>
    <row r="3843" spans="1:8" s="33" customFormat="1" ht="25.5" x14ac:dyDescent="0.2">
      <c r="A3843" s="52" t="s">
        <v>7721</v>
      </c>
      <c r="B3843" s="52"/>
      <c r="C3843" s="53" t="s">
        <v>7722</v>
      </c>
      <c r="D3843" s="54" t="s">
        <v>21</v>
      </c>
      <c r="E3843" s="55">
        <v>173.93</v>
      </c>
      <c r="F3843" s="55">
        <v>2.0699999999999998</v>
      </c>
      <c r="G3843" s="55">
        <v>176</v>
      </c>
      <c r="H3843" s="33">
        <v>9</v>
      </c>
    </row>
    <row r="3844" spans="1:8" s="33" customFormat="1" x14ac:dyDescent="0.2">
      <c r="A3844" s="52" t="s">
        <v>7723</v>
      </c>
      <c r="B3844" s="52"/>
      <c r="C3844" s="53" t="s">
        <v>7724</v>
      </c>
      <c r="D3844" s="54" t="s">
        <v>21</v>
      </c>
      <c r="E3844" s="55">
        <v>10.74</v>
      </c>
      <c r="F3844" s="55">
        <v>12.44</v>
      </c>
      <c r="G3844" s="55">
        <v>23.18</v>
      </c>
      <c r="H3844" s="33">
        <v>9</v>
      </c>
    </row>
    <row r="3845" spans="1:8" s="33" customFormat="1" ht="25.5" x14ac:dyDescent="0.2">
      <c r="A3845" s="52" t="s">
        <v>7725</v>
      </c>
      <c r="B3845" s="52"/>
      <c r="C3845" s="53" t="s">
        <v>7726</v>
      </c>
      <c r="D3845" s="54" t="s">
        <v>21</v>
      </c>
      <c r="E3845" s="55">
        <v>228.74</v>
      </c>
      <c r="F3845" s="55">
        <v>2.0699999999999998</v>
      </c>
      <c r="G3845" s="55">
        <v>230.81</v>
      </c>
      <c r="H3845" s="33">
        <v>9</v>
      </c>
    </row>
    <row r="3846" spans="1:8" s="33" customFormat="1" ht="25.5" x14ac:dyDescent="0.2">
      <c r="A3846" s="52" t="s">
        <v>7727</v>
      </c>
      <c r="B3846" s="52"/>
      <c r="C3846" s="53" t="s">
        <v>7728</v>
      </c>
      <c r="D3846" s="54" t="s">
        <v>21</v>
      </c>
      <c r="E3846" s="55">
        <v>2897.98</v>
      </c>
      <c r="F3846" s="55">
        <v>12.66</v>
      </c>
      <c r="G3846" s="55">
        <v>2910.64</v>
      </c>
      <c r="H3846" s="33">
        <v>9</v>
      </c>
    </row>
    <row r="3847" spans="1:8" s="33" customFormat="1" ht="25.5" x14ac:dyDescent="0.2">
      <c r="A3847" s="52" t="s">
        <v>7729</v>
      </c>
      <c r="B3847" s="52"/>
      <c r="C3847" s="53" t="s">
        <v>7730</v>
      </c>
      <c r="D3847" s="54" t="s">
        <v>21</v>
      </c>
      <c r="E3847" s="55">
        <v>2384.71</v>
      </c>
      <c r="F3847" s="55">
        <v>19</v>
      </c>
      <c r="G3847" s="55">
        <v>2403.71</v>
      </c>
      <c r="H3847" s="33">
        <v>9</v>
      </c>
    </row>
    <row r="3848" spans="1:8" s="33" customFormat="1" x14ac:dyDescent="0.2">
      <c r="A3848" s="52" t="s">
        <v>7731</v>
      </c>
      <c r="B3848" s="52"/>
      <c r="C3848" s="53" t="s">
        <v>7732</v>
      </c>
      <c r="D3848" s="54" t="s">
        <v>21</v>
      </c>
      <c r="E3848" s="55">
        <v>1052.68</v>
      </c>
      <c r="F3848" s="55">
        <v>14.78</v>
      </c>
      <c r="G3848" s="55">
        <v>1067.46</v>
      </c>
      <c r="H3848" s="33">
        <v>9</v>
      </c>
    </row>
    <row r="3849" spans="1:8" s="33" customFormat="1" ht="25.5" x14ac:dyDescent="0.2">
      <c r="A3849" s="52" t="s">
        <v>7733</v>
      </c>
      <c r="B3849" s="52"/>
      <c r="C3849" s="53" t="s">
        <v>7734</v>
      </c>
      <c r="D3849" s="54" t="s">
        <v>21</v>
      </c>
      <c r="E3849" s="55">
        <v>2793.74</v>
      </c>
      <c r="F3849" s="55">
        <v>19</v>
      </c>
      <c r="G3849" s="55">
        <v>2812.74</v>
      </c>
      <c r="H3849" s="33">
        <v>9</v>
      </c>
    </row>
    <row r="3850" spans="1:8" s="33" customFormat="1" x14ac:dyDescent="0.2">
      <c r="A3850" s="52" t="s">
        <v>7735</v>
      </c>
      <c r="B3850" s="52"/>
      <c r="C3850" s="53" t="s">
        <v>7736</v>
      </c>
      <c r="D3850" s="54" t="s">
        <v>21</v>
      </c>
      <c r="E3850" s="55">
        <v>330.9</v>
      </c>
      <c r="F3850" s="55">
        <v>19</v>
      </c>
      <c r="G3850" s="55">
        <v>349.9</v>
      </c>
      <c r="H3850" s="33">
        <v>9</v>
      </c>
    </row>
    <row r="3851" spans="1:8" s="33" customFormat="1" ht="25.5" x14ac:dyDescent="0.2">
      <c r="A3851" s="52" t="s">
        <v>7737</v>
      </c>
      <c r="B3851" s="52"/>
      <c r="C3851" s="53" t="s">
        <v>7738</v>
      </c>
      <c r="D3851" s="54" t="s">
        <v>21</v>
      </c>
      <c r="E3851" s="55">
        <v>2320.77</v>
      </c>
      <c r="F3851" s="55">
        <v>19</v>
      </c>
      <c r="G3851" s="55">
        <v>2339.77</v>
      </c>
      <c r="H3851" s="33">
        <v>9</v>
      </c>
    </row>
    <row r="3852" spans="1:8" s="33" customFormat="1" ht="25.5" x14ac:dyDescent="0.2">
      <c r="A3852" s="52" t="s">
        <v>7739</v>
      </c>
      <c r="B3852" s="52"/>
      <c r="C3852" s="53" t="s">
        <v>7740</v>
      </c>
      <c r="D3852" s="54" t="s">
        <v>21</v>
      </c>
      <c r="E3852" s="55">
        <v>1061.83</v>
      </c>
      <c r="F3852" s="55">
        <v>12.66</v>
      </c>
      <c r="G3852" s="55">
        <v>1074.49</v>
      </c>
      <c r="H3852" s="33">
        <v>9</v>
      </c>
    </row>
    <row r="3853" spans="1:8" s="33" customFormat="1" x14ac:dyDescent="0.2">
      <c r="A3853" s="52" t="s">
        <v>7741</v>
      </c>
      <c r="B3853" s="52"/>
      <c r="C3853" s="53" t="s">
        <v>7742</v>
      </c>
      <c r="D3853" s="54" t="s">
        <v>21</v>
      </c>
      <c r="E3853" s="55">
        <v>2362.31</v>
      </c>
      <c r="F3853" s="55">
        <v>14.78</v>
      </c>
      <c r="G3853" s="55">
        <v>2377.09</v>
      </c>
      <c r="H3853" s="33">
        <v>9</v>
      </c>
    </row>
    <row r="3854" spans="1:8" s="33" customFormat="1" x14ac:dyDescent="0.2">
      <c r="A3854" s="52" t="s">
        <v>7743</v>
      </c>
      <c r="B3854" s="52"/>
      <c r="C3854" s="53" t="s">
        <v>7744</v>
      </c>
      <c r="D3854" s="54" t="s">
        <v>21</v>
      </c>
      <c r="E3854" s="55">
        <v>120.33</v>
      </c>
      <c r="F3854" s="55">
        <v>6.22</v>
      </c>
      <c r="G3854" s="55">
        <v>126.55</v>
      </c>
      <c r="H3854" s="33">
        <v>9</v>
      </c>
    </row>
    <row r="3855" spans="1:8" s="33" customFormat="1" x14ac:dyDescent="0.2">
      <c r="A3855" s="52" t="s">
        <v>7745</v>
      </c>
      <c r="B3855" s="52"/>
      <c r="C3855" s="53" t="s">
        <v>7746</v>
      </c>
      <c r="D3855" s="54" t="s">
        <v>21</v>
      </c>
      <c r="E3855" s="55">
        <v>254.88</v>
      </c>
      <c r="F3855" s="55">
        <v>62.78</v>
      </c>
      <c r="G3855" s="55">
        <v>317.66000000000003</v>
      </c>
      <c r="H3855" s="33">
        <v>9</v>
      </c>
    </row>
    <row r="3856" spans="1:8" s="33" customFormat="1" x14ac:dyDescent="0.2">
      <c r="A3856" s="52" t="s">
        <v>7747</v>
      </c>
      <c r="B3856" s="52"/>
      <c r="C3856" s="53" t="s">
        <v>7748</v>
      </c>
      <c r="D3856" s="54" t="s">
        <v>21</v>
      </c>
      <c r="E3856" s="55">
        <v>1568.14</v>
      </c>
      <c r="F3856" s="55">
        <v>42.98</v>
      </c>
      <c r="G3856" s="55">
        <v>1611.12</v>
      </c>
      <c r="H3856" s="33">
        <v>9</v>
      </c>
    </row>
    <row r="3857" spans="1:8" s="33" customFormat="1" x14ac:dyDescent="0.2">
      <c r="A3857" s="52" t="s">
        <v>7749</v>
      </c>
      <c r="B3857" s="52"/>
      <c r="C3857" s="53" t="s">
        <v>7750</v>
      </c>
      <c r="D3857" s="54" t="s">
        <v>21</v>
      </c>
      <c r="E3857" s="55">
        <v>348.18</v>
      </c>
      <c r="F3857" s="55">
        <v>31.1</v>
      </c>
      <c r="G3857" s="55">
        <v>379.28</v>
      </c>
      <c r="H3857" s="33">
        <v>9</v>
      </c>
    </row>
    <row r="3858" spans="1:8" s="33" customFormat="1" x14ac:dyDescent="0.2">
      <c r="A3858" s="52" t="s">
        <v>7751</v>
      </c>
      <c r="B3858" s="52"/>
      <c r="C3858" s="53" t="s">
        <v>7752</v>
      </c>
      <c r="D3858" s="54" t="s">
        <v>21</v>
      </c>
      <c r="E3858" s="55">
        <v>179.58</v>
      </c>
      <c r="F3858" s="55">
        <v>62.78</v>
      </c>
      <c r="G3858" s="55">
        <v>242.36</v>
      </c>
      <c r="H3858" s="33">
        <v>9</v>
      </c>
    </row>
    <row r="3859" spans="1:8" s="33" customFormat="1" ht="25.5" x14ac:dyDescent="0.2">
      <c r="A3859" s="52" t="s">
        <v>7753</v>
      </c>
      <c r="B3859" s="52"/>
      <c r="C3859" s="53" t="s">
        <v>7754</v>
      </c>
      <c r="D3859" s="54" t="s">
        <v>21</v>
      </c>
      <c r="E3859" s="55">
        <v>70.72</v>
      </c>
      <c r="F3859" s="55">
        <v>68.489999999999995</v>
      </c>
      <c r="G3859" s="55">
        <v>139.21</v>
      </c>
      <c r="H3859" s="33">
        <v>9</v>
      </c>
    </row>
    <row r="3860" spans="1:8" s="33" customFormat="1" x14ac:dyDescent="0.2">
      <c r="A3860" s="52" t="s">
        <v>7755</v>
      </c>
      <c r="B3860" s="52"/>
      <c r="C3860" s="53" t="s">
        <v>7756</v>
      </c>
      <c r="D3860" s="54" t="s">
        <v>21</v>
      </c>
      <c r="E3860" s="55">
        <v>1119.1600000000001</v>
      </c>
      <c r="F3860" s="55">
        <v>62.78</v>
      </c>
      <c r="G3860" s="55">
        <v>1181.94</v>
      </c>
      <c r="H3860" s="33">
        <v>9</v>
      </c>
    </row>
    <row r="3861" spans="1:8" s="33" customFormat="1" ht="25.5" x14ac:dyDescent="0.2">
      <c r="A3861" s="52" t="s">
        <v>7757</v>
      </c>
      <c r="B3861" s="52"/>
      <c r="C3861" s="53" t="s">
        <v>7758</v>
      </c>
      <c r="D3861" s="54" t="s">
        <v>21</v>
      </c>
      <c r="E3861" s="55">
        <v>1087.5899999999999</v>
      </c>
      <c r="F3861" s="55">
        <v>62.78</v>
      </c>
      <c r="G3861" s="55">
        <v>1150.3699999999999</v>
      </c>
      <c r="H3861" s="33">
        <v>9</v>
      </c>
    </row>
    <row r="3862" spans="1:8" s="33" customFormat="1" ht="25.5" x14ac:dyDescent="0.2">
      <c r="A3862" s="52" t="s">
        <v>7759</v>
      </c>
      <c r="B3862" s="52"/>
      <c r="C3862" s="53" t="s">
        <v>7760</v>
      </c>
      <c r="D3862" s="54" t="s">
        <v>21</v>
      </c>
      <c r="E3862" s="55">
        <v>1974.86</v>
      </c>
      <c r="F3862" s="55">
        <v>62.78</v>
      </c>
      <c r="G3862" s="55">
        <v>2037.64</v>
      </c>
      <c r="H3862" s="33">
        <v>9</v>
      </c>
    </row>
    <row r="3863" spans="1:8" s="33" customFormat="1" x14ac:dyDescent="0.2">
      <c r="A3863" s="52" t="s">
        <v>7761</v>
      </c>
      <c r="B3863" s="52"/>
      <c r="C3863" s="53" t="s">
        <v>7762</v>
      </c>
      <c r="D3863" s="54" t="s">
        <v>21</v>
      </c>
      <c r="E3863" s="55">
        <v>4212.1899999999996</v>
      </c>
      <c r="F3863" s="55">
        <v>285.7</v>
      </c>
      <c r="G3863" s="55">
        <v>4497.8900000000003</v>
      </c>
      <c r="H3863" s="33">
        <v>9</v>
      </c>
    </row>
    <row r="3864" spans="1:8" s="33" customFormat="1" x14ac:dyDescent="0.2">
      <c r="A3864" s="52" t="s">
        <v>7763</v>
      </c>
      <c r="B3864" s="52"/>
      <c r="C3864" s="53" t="s">
        <v>7764</v>
      </c>
      <c r="D3864" s="54" t="s">
        <v>21</v>
      </c>
      <c r="E3864" s="55">
        <v>3113.83</v>
      </c>
      <c r="F3864" s="55">
        <v>167.45</v>
      </c>
      <c r="G3864" s="55">
        <v>3281.28</v>
      </c>
      <c r="H3864" s="33">
        <v>9</v>
      </c>
    </row>
    <row r="3865" spans="1:8" s="33" customFormat="1" x14ac:dyDescent="0.2">
      <c r="A3865" s="52" t="s">
        <v>7765</v>
      </c>
      <c r="B3865" s="52"/>
      <c r="C3865" s="53" t="s">
        <v>7766</v>
      </c>
      <c r="D3865" s="54" t="s">
        <v>21</v>
      </c>
      <c r="E3865" s="55">
        <v>4468.59</v>
      </c>
      <c r="F3865" s="55">
        <v>167.45</v>
      </c>
      <c r="G3865" s="55">
        <v>4636.04</v>
      </c>
      <c r="H3865" s="33">
        <v>9</v>
      </c>
    </row>
    <row r="3866" spans="1:8" s="33" customFormat="1" x14ac:dyDescent="0.2">
      <c r="A3866" s="52" t="s">
        <v>7767</v>
      </c>
      <c r="B3866" s="52"/>
      <c r="C3866" s="53" t="s">
        <v>7768</v>
      </c>
      <c r="D3866" s="54" t="s">
        <v>21</v>
      </c>
      <c r="E3866" s="55">
        <v>900.03</v>
      </c>
      <c r="F3866" s="55">
        <v>192.1</v>
      </c>
      <c r="G3866" s="55">
        <v>1092.1300000000001</v>
      </c>
      <c r="H3866" s="33">
        <v>9</v>
      </c>
    </row>
    <row r="3867" spans="1:8" s="33" customFormat="1" x14ac:dyDescent="0.2">
      <c r="A3867" s="52" t="s">
        <v>7769</v>
      </c>
      <c r="B3867" s="52"/>
      <c r="C3867" s="53" t="s">
        <v>7770</v>
      </c>
      <c r="D3867" s="54"/>
      <c r="E3867" s="55"/>
      <c r="F3867" s="55"/>
      <c r="G3867" s="55"/>
      <c r="H3867" s="33">
        <v>5</v>
      </c>
    </row>
    <row r="3868" spans="1:8" s="33" customFormat="1" x14ac:dyDescent="0.2">
      <c r="A3868" s="52" t="s">
        <v>7771</v>
      </c>
      <c r="B3868" s="52"/>
      <c r="C3868" s="53" t="s">
        <v>7772</v>
      </c>
      <c r="D3868" s="54" t="s">
        <v>334</v>
      </c>
      <c r="E3868" s="55">
        <v>1026.94</v>
      </c>
      <c r="F3868" s="55">
        <v>10.9</v>
      </c>
      <c r="G3868" s="55">
        <v>1037.8399999999999</v>
      </c>
      <c r="H3868" s="33">
        <v>9</v>
      </c>
    </row>
    <row r="3869" spans="1:8" s="33" customFormat="1" x14ac:dyDescent="0.2">
      <c r="A3869" s="52" t="s">
        <v>7773</v>
      </c>
      <c r="B3869" s="52"/>
      <c r="C3869" s="53" t="s">
        <v>7774</v>
      </c>
      <c r="D3869" s="54" t="s">
        <v>334</v>
      </c>
      <c r="E3869" s="55">
        <v>1271.1300000000001</v>
      </c>
      <c r="F3869" s="55">
        <v>10.9</v>
      </c>
      <c r="G3869" s="55">
        <v>1282.03</v>
      </c>
      <c r="H3869" s="33">
        <v>9</v>
      </c>
    </row>
    <row r="3870" spans="1:8" s="33" customFormat="1" ht="25.5" x14ac:dyDescent="0.2">
      <c r="A3870" s="52" t="s">
        <v>7775</v>
      </c>
      <c r="B3870" s="52"/>
      <c r="C3870" s="53" t="s">
        <v>7776</v>
      </c>
      <c r="D3870" s="54" t="s">
        <v>334</v>
      </c>
      <c r="E3870" s="55">
        <v>1280.8499999999999</v>
      </c>
      <c r="F3870" s="55">
        <v>440.47</v>
      </c>
      <c r="G3870" s="55">
        <v>1721.32</v>
      </c>
      <c r="H3870" s="33">
        <v>9</v>
      </c>
    </row>
    <row r="3871" spans="1:8" s="33" customFormat="1" ht="25.5" x14ac:dyDescent="0.2">
      <c r="A3871" s="52" t="s">
        <v>7777</v>
      </c>
      <c r="B3871" s="52"/>
      <c r="C3871" s="53" t="s">
        <v>7778</v>
      </c>
      <c r="D3871" s="54" t="s">
        <v>334</v>
      </c>
      <c r="E3871" s="55">
        <v>1408.91</v>
      </c>
      <c r="F3871" s="55">
        <v>469.64</v>
      </c>
      <c r="G3871" s="55">
        <v>1878.55</v>
      </c>
      <c r="H3871" s="33">
        <v>9</v>
      </c>
    </row>
    <row r="3872" spans="1:8" s="33" customFormat="1" ht="25.5" x14ac:dyDescent="0.2">
      <c r="A3872" s="52" t="s">
        <v>7779</v>
      </c>
      <c r="B3872" s="52"/>
      <c r="C3872" s="53" t="s">
        <v>7780</v>
      </c>
      <c r="D3872" s="54" t="s">
        <v>334</v>
      </c>
      <c r="E3872" s="55">
        <v>1707.1</v>
      </c>
      <c r="F3872" s="55">
        <v>527.98</v>
      </c>
      <c r="G3872" s="55">
        <v>2235.08</v>
      </c>
      <c r="H3872" s="33">
        <v>9</v>
      </c>
    </row>
    <row r="3873" spans="1:8" s="33" customFormat="1" ht="25.5" x14ac:dyDescent="0.2">
      <c r="A3873" s="52" t="s">
        <v>7781</v>
      </c>
      <c r="B3873" s="52"/>
      <c r="C3873" s="53" t="s">
        <v>7782</v>
      </c>
      <c r="D3873" s="54" t="s">
        <v>334</v>
      </c>
      <c r="E3873" s="55">
        <v>2179.62</v>
      </c>
      <c r="F3873" s="55">
        <v>557.15</v>
      </c>
      <c r="G3873" s="55">
        <v>2736.77</v>
      </c>
      <c r="H3873" s="33">
        <v>9</v>
      </c>
    </row>
    <row r="3874" spans="1:8" s="33" customFormat="1" x14ac:dyDescent="0.2">
      <c r="A3874" s="52" t="s">
        <v>7783</v>
      </c>
      <c r="B3874" s="52"/>
      <c r="C3874" s="53" t="s">
        <v>7784</v>
      </c>
      <c r="D3874" s="54" t="s">
        <v>592</v>
      </c>
      <c r="E3874" s="55">
        <v>23.5</v>
      </c>
      <c r="F3874" s="55">
        <v>24.12</v>
      </c>
      <c r="G3874" s="55">
        <v>47.62</v>
      </c>
      <c r="H3874" s="33">
        <v>9</v>
      </c>
    </row>
    <row r="3875" spans="1:8" s="33" customFormat="1" x14ac:dyDescent="0.2">
      <c r="A3875" s="52" t="s">
        <v>7785</v>
      </c>
      <c r="B3875" s="52"/>
      <c r="C3875" s="53" t="s">
        <v>7786</v>
      </c>
      <c r="D3875" s="54" t="s">
        <v>21</v>
      </c>
      <c r="E3875" s="55">
        <v>201.05</v>
      </c>
      <c r="F3875" s="55">
        <v>13.49</v>
      </c>
      <c r="G3875" s="55">
        <v>214.54</v>
      </c>
      <c r="H3875" s="33">
        <v>9</v>
      </c>
    </row>
    <row r="3876" spans="1:8" s="33" customFormat="1" ht="25.5" x14ac:dyDescent="0.2">
      <c r="A3876" s="52" t="s">
        <v>7787</v>
      </c>
      <c r="B3876" s="52"/>
      <c r="C3876" s="53" t="s">
        <v>7788</v>
      </c>
      <c r="D3876" s="54"/>
      <c r="E3876" s="55"/>
      <c r="F3876" s="55"/>
      <c r="G3876" s="55"/>
      <c r="H3876" s="33">
        <v>2</v>
      </c>
    </row>
    <row r="3877" spans="1:8" s="33" customFormat="1" x14ac:dyDescent="0.2">
      <c r="A3877" s="52" t="s">
        <v>7789</v>
      </c>
      <c r="B3877" s="52"/>
      <c r="C3877" s="53" t="s">
        <v>7790</v>
      </c>
      <c r="D3877" s="54"/>
      <c r="E3877" s="55"/>
      <c r="F3877" s="55"/>
      <c r="G3877" s="55"/>
      <c r="H3877" s="33">
        <v>5</v>
      </c>
    </row>
    <row r="3878" spans="1:8" s="33" customFormat="1" ht="25.5" x14ac:dyDescent="0.2">
      <c r="A3878" s="52" t="s">
        <v>7791</v>
      </c>
      <c r="B3878" s="52"/>
      <c r="C3878" s="53" t="s">
        <v>7792</v>
      </c>
      <c r="D3878" s="54" t="s">
        <v>21</v>
      </c>
      <c r="E3878" s="55">
        <v>5167.6000000000004</v>
      </c>
      <c r="F3878" s="55">
        <v>20.74</v>
      </c>
      <c r="G3878" s="55">
        <v>5188.34</v>
      </c>
      <c r="H3878" s="33">
        <v>9</v>
      </c>
    </row>
    <row r="3879" spans="1:8" s="33" customFormat="1" x14ac:dyDescent="0.2">
      <c r="A3879" s="52" t="s">
        <v>7793</v>
      </c>
      <c r="B3879" s="52"/>
      <c r="C3879" s="53" t="s">
        <v>7794</v>
      </c>
      <c r="D3879" s="54" t="s">
        <v>131</v>
      </c>
      <c r="E3879" s="55">
        <v>2445.62</v>
      </c>
      <c r="F3879" s="55"/>
      <c r="G3879" s="55">
        <v>2445.62</v>
      </c>
      <c r="H3879" s="33">
        <v>9</v>
      </c>
    </row>
    <row r="3880" spans="1:8" s="33" customFormat="1" ht="25.5" x14ac:dyDescent="0.2">
      <c r="A3880" s="52" t="s">
        <v>7795</v>
      </c>
      <c r="B3880" s="52"/>
      <c r="C3880" s="53" t="s">
        <v>7796</v>
      </c>
      <c r="D3880" s="54" t="s">
        <v>131</v>
      </c>
      <c r="E3880" s="55">
        <v>2815.84</v>
      </c>
      <c r="F3880" s="55"/>
      <c r="G3880" s="55">
        <v>2815.84</v>
      </c>
      <c r="H3880" s="33">
        <v>9</v>
      </c>
    </row>
    <row r="3881" spans="1:8" s="33" customFormat="1" x14ac:dyDescent="0.2">
      <c r="A3881" s="52" t="s">
        <v>7797</v>
      </c>
      <c r="B3881" s="52"/>
      <c r="C3881" s="53" t="s">
        <v>7798</v>
      </c>
      <c r="D3881" s="54"/>
      <c r="E3881" s="55"/>
      <c r="F3881" s="55"/>
      <c r="G3881" s="55"/>
      <c r="H3881" s="33">
        <v>5</v>
      </c>
    </row>
    <row r="3882" spans="1:8" s="33" customFormat="1" ht="25.5" x14ac:dyDescent="0.2">
      <c r="A3882" s="52" t="s">
        <v>7799</v>
      </c>
      <c r="B3882" s="52"/>
      <c r="C3882" s="53" t="s">
        <v>7800</v>
      </c>
      <c r="D3882" s="54" t="s">
        <v>73</v>
      </c>
      <c r="E3882" s="55">
        <v>10615.42</v>
      </c>
      <c r="F3882" s="55"/>
      <c r="G3882" s="55">
        <v>10615.42</v>
      </c>
      <c r="H3882" s="33">
        <v>9</v>
      </c>
    </row>
    <row r="3883" spans="1:8" s="33" customFormat="1" ht="25.5" x14ac:dyDescent="0.2">
      <c r="A3883" s="52" t="s">
        <v>7801</v>
      </c>
      <c r="B3883" s="52"/>
      <c r="C3883" s="53" t="s">
        <v>7802</v>
      </c>
      <c r="D3883" s="54" t="s">
        <v>73</v>
      </c>
      <c r="E3883" s="55">
        <v>8859.23</v>
      </c>
      <c r="F3883" s="55"/>
      <c r="G3883" s="55">
        <v>8859.23</v>
      </c>
      <c r="H3883" s="33">
        <v>9</v>
      </c>
    </row>
    <row r="3884" spans="1:8" s="33" customFormat="1" ht="25.5" x14ac:dyDescent="0.2">
      <c r="A3884" s="52" t="s">
        <v>7803</v>
      </c>
      <c r="B3884" s="52"/>
      <c r="C3884" s="53" t="s">
        <v>7804</v>
      </c>
      <c r="D3884" s="54" t="s">
        <v>73</v>
      </c>
      <c r="E3884" s="55">
        <v>4549.53</v>
      </c>
      <c r="F3884" s="55"/>
      <c r="G3884" s="55">
        <v>4549.53</v>
      </c>
      <c r="H3884" s="33">
        <v>9</v>
      </c>
    </row>
    <row r="3885" spans="1:8" s="33" customFormat="1" ht="25.5" x14ac:dyDescent="0.2">
      <c r="A3885" s="52" t="s">
        <v>7805</v>
      </c>
      <c r="B3885" s="52"/>
      <c r="C3885" s="53" t="s">
        <v>7806</v>
      </c>
      <c r="D3885" s="54"/>
      <c r="E3885" s="55"/>
      <c r="F3885" s="55"/>
      <c r="G3885" s="55"/>
      <c r="H3885" s="33">
        <v>2</v>
      </c>
    </row>
    <row r="3886" spans="1:8" s="33" customFormat="1" x14ac:dyDescent="0.2">
      <c r="A3886" s="52" t="s">
        <v>7807</v>
      </c>
      <c r="B3886" s="52"/>
      <c r="C3886" s="53" t="s">
        <v>7808</v>
      </c>
      <c r="D3886" s="54"/>
      <c r="E3886" s="55"/>
      <c r="F3886" s="55"/>
      <c r="G3886" s="55"/>
      <c r="H3886" s="33">
        <v>5</v>
      </c>
    </row>
    <row r="3887" spans="1:8" s="33" customFormat="1" x14ac:dyDescent="0.2">
      <c r="A3887" s="52" t="s">
        <v>7809</v>
      </c>
      <c r="B3887" s="52"/>
      <c r="C3887" s="53" t="s">
        <v>7810</v>
      </c>
      <c r="D3887" s="54" t="s">
        <v>73</v>
      </c>
      <c r="E3887" s="55">
        <v>1805.03</v>
      </c>
      <c r="F3887" s="55"/>
      <c r="G3887" s="55">
        <v>1805.03</v>
      </c>
      <c r="H3887" s="33">
        <v>9</v>
      </c>
    </row>
    <row r="3888" spans="1:8" s="33" customFormat="1" x14ac:dyDescent="0.2">
      <c r="A3888" s="52" t="s">
        <v>7811</v>
      </c>
      <c r="B3888" s="52"/>
      <c r="C3888" s="53" t="s">
        <v>7812</v>
      </c>
      <c r="D3888" s="54"/>
      <c r="E3888" s="55"/>
      <c r="F3888" s="55"/>
      <c r="G3888" s="55"/>
      <c r="H3888" s="33">
        <v>5</v>
      </c>
    </row>
    <row r="3889" spans="1:8" s="33" customFormat="1" x14ac:dyDescent="0.2">
      <c r="A3889" s="52" t="s">
        <v>7813</v>
      </c>
      <c r="B3889" s="52"/>
      <c r="C3889" s="53" t="s">
        <v>7814</v>
      </c>
      <c r="D3889" s="54" t="s">
        <v>73</v>
      </c>
      <c r="E3889" s="55">
        <v>2075.48</v>
      </c>
      <c r="F3889" s="55"/>
      <c r="G3889" s="55">
        <v>2075.48</v>
      </c>
      <c r="H3889" s="33">
        <v>9</v>
      </c>
    </row>
    <row r="3890" spans="1:8" s="33" customFormat="1" ht="25.5" x14ac:dyDescent="0.2">
      <c r="A3890" s="52" t="s">
        <v>7815</v>
      </c>
      <c r="B3890" s="52"/>
      <c r="C3890" s="53" t="s">
        <v>7816</v>
      </c>
      <c r="D3890" s="54"/>
      <c r="E3890" s="55"/>
      <c r="F3890" s="55"/>
      <c r="G3890" s="55"/>
      <c r="H3890" s="33">
        <v>2</v>
      </c>
    </row>
    <row r="3891" spans="1:8" s="33" customFormat="1" x14ac:dyDescent="0.2">
      <c r="A3891" s="52" t="s">
        <v>7817</v>
      </c>
      <c r="B3891" s="52"/>
      <c r="C3891" s="53" t="s">
        <v>7818</v>
      </c>
      <c r="D3891" s="54"/>
      <c r="E3891" s="55"/>
      <c r="F3891" s="55"/>
      <c r="G3891" s="55"/>
      <c r="H3891" s="33">
        <v>5</v>
      </c>
    </row>
    <row r="3892" spans="1:8" s="33" customFormat="1" ht="25.5" x14ac:dyDescent="0.2">
      <c r="A3892" s="52" t="s">
        <v>7819</v>
      </c>
      <c r="B3892" s="52"/>
      <c r="C3892" s="53" t="s">
        <v>7820</v>
      </c>
      <c r="D3892" s="54" t="s">
        <v>21</v>
      </c>
      <c r="E3892" s="55">
        <v>895.16</v>
      </c>
      <c r="F3892" s="55">
        <v>12.44</v>
      </c>
      <c r="G3892" s="55">
        <v>907.6</v>
      </c>
      <c r="H3892" s="33">
        <v>9</v>
      </c>
    </row>
    <row r="3893" spans="1:8" s="33" customFormat="1" x14ac:dyDescent="0.2">
      <c r="A3893" s="52" t="s">
        <v>7821</v>
      </c>
      <c r="B3893" s="52"/>
      <c r="C3893" s="53" t="s">
        <v>7822</v>
      </c>
      <c r="D3893" s="54" t="s">
        <v>21</v>
      </c>
      <c r="E3893" s="55">
        <v>11535.29</v>
      </c>
      <c r="F3893" s="55"/>
      <c r="G3893" s="55">
        <v>11535.29</v>
      </c>
      <c r="H3893" s="33">
        <v>9</v>
      </c>
    </row>
    <row r="3894" spans="1:8" s="33" customFormat="1" x14ac:dyDescent="0.2">
      <c r="A3894" s="52" t="s">
        <v>7823</v>
      </c>
      <c r="B3894" s="52"/>
      <c r="C3894" s="53" t="s">
        <v>7824</v>
      </c>
      <c r="D3894" s="54" t="s">
        <v>334</v>
      </c>
      <c r="E3894" s="55">
        <v>189.36</v>
      </c>
      <c r="F3894" s="55">
        <v>41.47</v>
      </c>
      <c r="G3894" s="55">
        <v>230.83</v>
      </c>
      <c r="H3894" s="33">
        <v>9</v>
      </c>
    </row>
    <row r="3895" spans="1:8" s="33" customFormat="1" ht="25.5" x14ac:dyDescent="0.2">
      <c r="A3895" s="52" t="s">
        <v>7825</v>
      </c>
      <c r="B3895" s="52"/>
      <c r="C3895" s="53" t="s">
        <v>7826</v>
      </c>
      <c r="D3895" s="54" t="s">
        <v>334</v>
      </c>
      <c r="E3895" s="55">
        <v>3238.46</v>
      </c>
      <c r="F3895" s="55"/>
      <c r="G3895" s="55">
        <v>3238.46</v>
      </c>
      <c r="H3895" s="33">
        <v>9</v>
      </c>
    </row>
    <row r="3896" spans="1:8" s="33" customFormat="1" ht="25.5" x14ac:dyDescent="0.2">
      <c r="A3896" s="52" t="s">
        <v>7827</v>
      </c>
      <c r="B3896" s="52"/>
      <c r="C3896" s="53" t="s">
        <v>7828</v>
      </c>
      <c r="D3896" s="54" t="s">
        <v>334</v>
      </c>
      <c r="E3896" s="55">
        <v>5691.82</v>
      </c>
      <c r="F3896" s="55"/>
      <c r="G3896" s="55">
        <v>5691.82</v>
      </c>
      <c r="H3896" s="33">
        <v>9</v>
      </c>
    </row>
    <row r="3897" spans="1:8" s="33" customFormat="1" x14ac:dyDescent="0.2">
      <c r="A3897" s="52" t="s">
        <v>7829</v>
      </c>
      <c r="B3897" s="52"/>
      <c r="C3897" s="53" t="s">
        <v>7830</v>
      </c>
      <c r="D3897" s="54" t="s">
        <v>334</v>
      </c>
      <c r="E3897" s="55">
        <v>1373.71</v>
      </c>
      <c r="F3897" s="55">
        <v>103.68</v>
      </c>
      <c r="G3897" s="55">
        <v>1477.39</v>
      </c>
      <c r="H3897" s="33">
        <v>9</v>
      </c>
    </row>
    <row r="3898" spans="1:8" s="33" customFormat="1" x14ac:dyDescent="0.2">
      <c r="A3898" s="52" t="s">
        <v>7831</v>
      </c>
      <c r="B3898" s="52"/>
      <c r="C3898" s="53" t="s">
        <v>7832</v>
      </c>
      <c r="D3898" s="54" t="s">
        <v>21</v>
      </c>
      <c r="E3898" s="55">
        <v>2873.54</v>
      </c>
      <c r="F3898" s="55">
        <v>12.44</v>
      </c>
      <c r="G3898" s="55">
        <v>2885.98</v>
      </c>
      <c r="H3898" s="33">
        <v>9</v>
      </c>
    </row>
    <row r="3899" spans="1:8" s="33" customFormat="1" ht="25.5" x14ac:dyDescent="0.2">
      <c r="A3899" s="52" t="s">
        <v>7833</v>
      </c>
      <c r="B3899" s="52"/>
      <c r="C3899" s="53" t="s">
        <v>7834</v>
      </c>
      <c r="D3899" s="54" t="s">
        <v>334</v>
      </c>
      <c r="E3899" s="55">
        <v>2967.29</v>
      </c>
      <c r="F3899" s="55">
        <v>566.16</v>
      </c>
      <c r="G3899" s="55">
        <v>3533.45</v>
      </c>
      <c r="H3899" s="33">
        <v>9</v>
      </c>
    </row>
    <row r="3900" spans="1:8" s="33" customFormat="1" x14ac:dyDescent="0.2">
      <c r="A3900" s="52" t="s">
        <v>7835</v>
      </c>
      <c r="B3900" s="52"/>
      <c r="C3900" s="53" t="s">
        <v>7836</v>
      </c>
      <c r="D3900" s="54"/>
      <c r="E3900" s="55"/>
      <c r="F3900" s="55"/>
      <c r="G3900" s="55"/>
      <c r="H3900" s="33">
        <v>5</v>
      </c>
    </row>
    <row r="3901" spans="1:8" s="33" customFormat="1" ht="25.5" x14ac:dyDescent="0.2">
      <c r="A3901" s="52" t="s">
        <v>7837</v>
      </c>
      <c r="B3901" s="52"/>
      <c r="C3901" s="53" t="s">
        <v>7838</v>
      </c>
      <c r="D3901" s="54" t="s">
        <v>21</v>
      </c>
      <c r="E3901" s="55">
        <v>4445.01</v>
      </c>
      <c r="F3901" s="55">
        <v>923.12</v>
      </c>
      <c r="G3901" s="55">
        <v>5368.13</v>
      </c>
      <c r="H3901" s="33">
        <v>9</v>
      </c>
    </row>
    <row r="3902" spans="1:8" s="33" customFormat="1" x14ac:dyDescent="0.2">
      <c r="A3902" s="52" t="s">
        <v>7839</v>
      </c>
      <c r="B3902" s="52"/>
      <c r="C3902" s="53" t="s">
        <v>7840</v>
      </c>
      <c r="D3902" s="54" t="s">
        <v>21</v>
      </c>
      <c r="E3902" s="55">
        <v>835.36</v>
      </c>
      <c r="F3902" s="55">
        <v>288.48</v>
      </c>
      <c r="G3902" s="55">
        <v>1123.8399999999999</v>
      </c>
      <c r="H3902" s="33">
        <v>9</v>
      </c>
    </row>
    <row r="3903" spans="1:8" s="33" customFormat="1" x14ac:dyDescent="0.2">
      <c r="A3903" s="52" t="s">
        <v>7841</v>
      </c>
      <c r="B3903" s="52"/>
      <c r="C3903" s="53" t="s">
        <v>7842</v>
      </c>
      <c r="D3903" s="54" t="s">
        <v>21</v>
      </c>
      <c r="E3903" s="55">
        <v>1282.47</v>
      </c>
      <c r="F3903" s="55">
        <v>288.48</v>
      </c>
      <c r="G3903" s="55">
        <v>1570.95</v>
      </c>
      <c r="H3903" s="33">
        <v>9</v>
      </c>
    </row>
    <row r="3904" spans="1:8" s="33" customFormat="1" x14ac:dyDescent="0.2">
      <c r="A3904" s="52" t="s">
        <v>7843</v>
      </c>
      <c r="B3904" s="52"/>
      <c r="C3904" s="53" t="s">
        <v>7844</v>
      </c>
      <c r="D3904" s="54" t="s">
        <v>21</v>
      </c>
      <c r="E3904" s="55">
        <v>1259.3800000000001</v>
      </c>
      <c r="F3904" s="55">
        <v>288.48</v>
      </c>
      <c r="G3904" s="55">
        <v>1547.86</v>
      </c>
      <c r="H3904" s="33">
        <v>9</v>
      </c>
    </row>
    <row r="3905" spans="1:8" s="33" customFormat="1" x14ac:dyDescent="0.2">
      <c r="A3905" s="52" t="s">
        <v>7845</v>
      </c>
      <c r="B3905" s="52"/>
      <c r="C3905" s="53" t="s">
        <v>7846</v>
      </c>
      <c r="D3905" s="54" t="s">
        <v>21</v>
      </c>
      <c r="E3905" s="55">
        <v>2683.09</v>
      </c>
      <c r="F3905" s="55">
        <v>576.95000000000005</v>
      </c>
      <c r="G3905" s="55">
        <v>3260.04</v>
      </c>
      <c r="H3905" s="33">
        <v>9</v>
      </c>
    </row>
    <row r="3906" spans="1:8" s="33" customFormat="1" x14ac:dyDescent="0.2">
      <c r="A3906" s="52" t="s">
        <v>7847</v>
      </c>
      <c r="B3906" s="52"/>
      <c r="C3906" s="53" t="s">
        <v>7848</v>
      </c>
      <c r="D3906" s="54" t="s">
        <v>21</v>
      </c>
      <c r="E3906" s="55">
        <v>968.88</v>
      </c>
      <c r="F3906" s="55">
        <v>9.1999999999999993</v>
      </c>
      <c r="G3906" s="55">
        <v>978.08</v>
      </c>
      <c r="H3906" s="33">
        <v>9</v>
      </c>
    </row>
    <row r="3907" spans="1:8" s="33" customFormat="1" x14ac:dyDescent="0.2">
      <c r="A3907" s="52" t="s">
        <v>7849</v>
      </c>
      <c r="B3907" s="52"/>
      <c r="C3907" s="53" t="s">
        <v>7850</v>
      </c>
      <c r="D3907" s="54" t="s">
        <v>21</v>
      </c>
      <c r="E3907" s="55">
        <v>13.56</v>
      </c>
      <c r="F3907" s="55">
        <v>20.74</v>
      </c>
      <c r="G3907" s="55">
        <v>34.299999999999997</v>
      </c>
      <c r="H3907" s="33">
        <v>9</v>
      </c>
    </row>
    <row r="3908" spans="1:8" s="33" customFormat="1" ht="25.5" x14ac:dyDescent="0.2">
      <c r="A3908" s="52" t="s">
        <v>7851</v>
      </c>
      <c r="B3908" s="52"/>
      <c r="C3908" s="53" t="s">
        <v>7852</v>
      </c>
      <c r="D3908" s="54" t="s">
        <v>21</v>
      </c>
      <c r="E3908" s="55">
        <v>989.9</v>
      </c>
      <c r="F3908" s="55">
        <v>165.88</v>
      </c>
      <c r="G3908" s="55">
        <v>1155.78</v>
      </c>
      <c r="H3908" s="33">
        <v>9</v>
      </c>
    </row>
    <row r="3909" spans="1:8" s="33" customFormat="1" x14ac:dyDescent="0.2">
      <c r="A3909" s="52" t="s">
        <v>7853</v>
      </c>
      <c r="B3909" s="52"/>
      <c r="C3909" s="53" t="s">
        <v>7854</v>
      </c>
      <c r="D3909" s="54" t="s">
        <v>21</v>
      </c>
      <c r="E3909" s="55">
        <v>170.88</v>
      </c>
      <c r="F3909" s="55">
        <v>41.47</v>
      </c>
      <c r="G3909" s="55">
        <v>212.35</v>
      </c>
      <c r="H3909" s="33">
        <v>9</v>
      </c>
    </row>
    <row r="3910" spans="1:8" s="33" customFormat="1" x14ac:dyDescent="0.2">
      <c r="A3910" s="52" t="s">
        <v>7855</v>
      </c>
      <c r="B3910" s="52"/>
      <c r="C3910" s="53" t="s">
        <v>7856</v>
      </c>
      <c r="D3910" s="54" t="s">
        <v>21</v>
      </c>
      <c r="E3910" s="55">
        <v>481.32</v>
      </c>
      <c r="F3910" s="55">
        <v>12.44</v>
      </c>
      <c r="G3910" s="55">
        <v>493.76</v>
      </c>
      <c r="H3910" s="33">
        <v>9</v>
      </c>
    </row>
    <row r="3911" spans="1:8" s="33" customFormat="1" ht="25.5" x14ac:dyDescent="0.2">
      <c r="A3911" s="52" t="s">
        <v>7857</v>
      </c>
      <c r="B3911" s="52"/>
      <c r="C3911" s="53" t="s">
        <v>7858</v>
      </c>
      <c r="D3911" s="54" t="s">
        <v>21</v>
      </c>
      <c r="E3911" s="55">
        <v>1046.1300000000001</v>
      </c>
      <c r="F3911" s="55">
        <v>169.42</v>
      </c>
      <c r="G3911" s="55">
        <v>1215.55</v>
      </c>
      <c r="H3911" s="33">
        <v>9</v>
      </c>
    </row>
    <row r="3912" spans="1:8" s="33" customFormat="1" ht="25.5" x14ac:dyDescent="0.2">
      <c r="A3912" s="52" t="s">
        <v>7859</v>
      </c>
      <c r="B3912" s="52"/>
      <c r="C3912" s="53" t="s">
        <v>7860</v>
      </c>
      <c r="D3912" s="54" t="s">
        <v>21</v>
      </c>
      <c r="E3912" s="55">
        <v>3952.68</v>
      </c>
      <c r="F3912" s="55">
        <v>169.42</v>
      </c>
      <c r="G3912" s="55">
        <v>4122.1000000000004</v>
      </c>
      <c r="H3912" s="33">
        <v>9</v>
      </c>
    </row>
    <row r="3913" spans="1:8" s="33" customFormat="1" ht="25.5" x14ac:dyDescent="0.2">
      <c r="A3913" s="52" t="s">
        <v>7861</v>
      </c>
      <c r="B3913" s="52"/>
      <c r="C3913" s="53" t="s">
        <v>7862</v>
      </c>
      <c r="D3913" s="54" t="s">
        <v>21</v>
      </c>
      <c r="E3913" s="55">
        <v>11306.17</v>
      </c>
      <c r="F3913" s="55">
        <v>169.42</v>
      </c>
      <c r="G3913" s="55">
        <v>11475.59</v>
      </c>
      <c r="H3913" s="33">
        <v>9</v>
      </c>
    </row>
    <row r="3914" spans="1:8" s="33" customFormat="1" x14ac:dyDescent="0.2">
      <c r="A3914" s="52" t="s">
        <v>7863</v>
      </c>
      <c r="B3914" s="52"/>
      <c r="C3914" s="53" t="s">
        <v>7864</v>
      </c>
      <c r="D3914" s="54" t="s">
        <v>21</v>
      </c>
      <c r="E3914" s="55">
        <v>1625.82</v>
      </c>
      <c r="F3914" s="55">
        <v>3.07</v>
      </c>
      <c r="G3914" s="55">
        <v>1628.89</v>
      </c>
      <c r="H3914" s="33">
        <v>9</v>
      </c>
    </row>
    <row r="3915" spans="1:8" s="33" customFormat="1" ht="25.5" x14ac:dyDescent="0.2">
      <c r="A3915" s="52" t="s">
        <v>7865</v>
      </c>
      <c r="B3915" s="52"/>
      <c r="C3915" s="53" t="s">
        <v>7866</v>
      </c>
      <c r="D3915" s="54" t="s">
        <v>334</v>
      </c>
      <c r="E3915" s="55">
        <v>11574.02</v>
      </c>
      <c r="F3915" s="55">
        <v>219.11</v>
      </c>
      <c r="G3915" s="55">
        <v>11793.13</v>
      </c>
      <c r="H3915" s="33">
        <v>9</v>
      </c>
    </row>
    <row r="3916" spans="1:8" s="33" customFormat="1" ht="25.5" x14ac:dyDescent="0.2">
      <c r="A3916" s="52" t="s">
        <v>7867</v>
      </c>
      <c r="B3916" s="52"/>
      <c r="C3916" s="53" t="s">
        <v>7868</v>
      </c>
      <c r="D3916" s="54" t="s">
        <v>334</v>
      </c>
      <c r="E3916" s="55">
        <v>17495.669999999998</v>
      </c>
      <c r="F3916" s="55">
        <v>219.11</v>
      </c>
      <c r="G3916" s="55">
        <v>17714.78</v>
      </c>
      <c r="H3916" s="33">
        <v>9</v>
      </c>
    </row>
    <row r="3917" spans="1:8" s="33" customFormat="1" ht="38.25" x14ac:dyDescent="0.2">
      <c r="A3917" s="52" t="s">
        <v>7869</v>
      </c>
      <c r="B3917" s="52"/>
      <c r="C3917" s="53" t="s">
        <v>7870</v>
      </c>
      <c r="D3917" s="54" t="s">
        <v>21</v>
      </c>
      <c r="E3917" s="55">
        <v>1379.05</v>
      </c>
      <c r="F3917" s="55">
        <v>146.07</v>
      </c>
      <c r="G3917" s="55">
        <v>1525.12</v>
      </c>
      <c r="H3917" s="33">
        <v>9</v>
      </c>
    </row>
    <row r="3918" spans="1:8" s="33" customFormat="1" ht="38.25" x14ac:dyDescent="0.2">
      <c r="A3918" s="52" t="s">
        <v>7871</v>
      </c>
      <c r="B3918" s="52"/>
      <c r="C3918" s="53" t="s">
        <v>7872</v>
      </c>
      <c r="D3918" s="54" t="s">
        <v>21</v>
      </c>
      <c r="E3918" s="55">
        <v>1742.41</v>
      </c>
      <c r="F3918" s="55">
        <v>219.11</v>
      </c>
      <c r="G3918" s="55">
        <v>1961.52</v>
      </c>
      <c r="H3918" s="33">
        <v>9</v>
      </c>
    </row>
    <row r="3919" spans="1:8" s="33" customFormat="1" ht="38.25" x14ac:dyDescent="0.2">
      <c r="A3919" s="52" t="s">
        <v>7873</v>
      </c>
      <c r="B3919" s="52"/>
      <c r="C3919" s="53" t="s">
        <v>7874</v>
      </c>
      <c r="D3919" s="54" t="s">
        <v>21</v>
      </c>
      <c r="E3919" s="55">
        <v>4261.78</v>
      </c>
      <c r="F3919" s="55">
        <v>288.48</v>
      </c>
      <c r="G3919" s="55">
        <v>4550.26</v>
      </c>
      <c r="H3919" s="33">
        <v>9</v>
      </c>
    </row>
    <row r="3920" spans="1:8" s="33" customFormat="1" x14ac:dyDescent="0.2">
      <c r="A3920" s="52" t="s">
        <v>7875</v>
      </c>
      <c r="B3920" s="52"/>
      <c r="C3920" s="53" t="s">
        <v>7876</v>
      </c>
      <c r="D3920" s="54"/>
      <c r="E3920" s="55"/>
      <c r="F3920" s="55"/>
      <c r="G3920" s="55"/>
      <c r="H3920" s="33">
        <v>5</v>
      </c>
    </row>
    <row r="3921" spans="1:8" s="33" customFormat="1" x14ac:dyDescent="0.2">
      <c r="A3921" s="52" t="s">
        <v>7877</v>
      </c>
      <c r="B3921" s="52"/>
      <c r="C3921" s="53" t="s">
        <v>7878</v>
      </c>
      <c r="D3921" s="54" t="s">
        <v>21</v>
      </c>
      <c r="E3921" s="55">
        <v>19.329999999999998</v>
      </c>
      <c r="F3921" s="55">
        <v>11.54</v>
      </c>
      <c r="G3921" s="55">
        <v>30.87</v>
      </c>
      <c r="H3921" s="33">
        <v>9</v>
      </c>
    </row>
    <row r="3922" spans="1:8" s="33" customFormat="1" x14ac:dyDescent="0.2">
      <c r="A3922" s="52" t="s">
        <v>7879</v>
      </c>
      <c r="B3922" s="52"/>
      <c r="C3922" s="53" t="s">
        <v>7880</v>
      </c>
      <c r="D3922" s="54" t="s">
        <v>21</v>
      </c>
      <c r="E3922" s="55">
        <v>35.28</v>
      </c>
      <c r="F3922" s="55">
        <v>11.54</v>
      </c>
      <c r="G3922" s="55">
        <v>46.82</v>
      </c>
      <c r="H3922" s="33">
        <v>9</v>
      </c>
    </row>
    <row r="3923" spans="1:8" s="33" customFormat="1" x14ac:dyDescent="0.2">
      <c r="A3923" s="52" t="s">
        <v>7881</v>
      </c>
      <c r="B3923" s="52"/>
      <c r="C3923" s="53" t="s">
        <v>7882</v>
      </c>
      <c r="D3923" s="54" t="s">
        <v>21</v>
      </c>
      <c r="E3923" s="55"/>
      <c r="F3923" s="55">
        <v>169.42</v>
      </c>
      <c r="G3923" s="55">
        <v>169.42</v>
      </c>
      <c r="H3923" s="33">
        <v>9</v>
      </c>
    </row>
    <row r="3924" spans="1:8" s="33" customFormat="1" x14ac:dyDescent="0.2">
      <c r="A3924" s="52" t="s">
        <v>7883</v>
      </c>
      <c r="B3924" s="52"/>
      <c r="C3924" s="53" t="s">
        <v>7884</v>
      </c>
      <c r="D3924" s="54" t="s">
        <v>21</v>
      </c>
      <c r="E3924" s="55"/>
      <c r="F3924" s="55">
        <v>169.42</v>
      </c>
      <c r="G3924" s="55">
        <v>169.42</v>
      </c>
      <c r="H3924" s="33">
        <v>9</v>
      </c>
    </row>
    <row r="3925" spans="1:8" s="33" customFormat="1" ht="25.5" x14ac:dyDescent="0.2">
      <c r="A3925" s="52" t="s">
        <v>7885</v>
      </c>
      <c r="B3925" s="52"/>
      <c r="C3925" s="53" t="s">
        <v>7886</v>
      </c>
      <c r="D3925" s="54" t="s">
        <v>21</v>
      </c>
      <c r="E3925" s="55">
        <v>16437.349999999999</v>
      </c>
      <c r="F3925" s="55">
        <v>15.34</v>
      </c>
      <c r="G3925" s="55">
        <v>16452.689999999999</v>
      </c>
      <c r="H3925" s="33">
        <v>9</v>
      </c>
    </row>
    <row r="3926" spans="1:8" s="33" customFormat="1" x14ac:dyDescent="0.2">
      <c r="A3926" s="52" t="s">
        <v>7887</v>
      </c>
      <c r="B3926" s="52"/>
      <c r="C3926" s="53" t="s">
        <v>7888</v>
      </c>
      <c r="D3926" s="54" t="s">
        <v>21</v>
      </c>
      <c r="E3926" s="55">
        <v>2884.55</v>
      </c>
      <c r="F3926" s="55">
        <v>15.34</v>
      </c>
      <c r="G3926" s="55">
        <v>2899.89</v>
      </c>
      <c r="H3926" s="33">
        <v>9</v>
      </c>
    </row>
    <row r="3927" spans="1:8" s="33" customFormat="1" ht="25.5" x14ac:dyDescent="0.2">
      <c r="A3927" s="52" t="s">
        <v>7889</v>
      </c>
      <c r="B3927" s="52"/>
      <c r="C3927" s="53" t="s">
        <v>7890</v>
      </c>
      <c r="D3927" s="54"/>
      <c r="E3927" s="55"/>
      <c r="F3927" s="55"/>
      <c r="G3927" s="55"/>
      <c r="H3927" s="33">
        <v>2</v>
      </c>
    </row>
    <row r="3928" spans="1:8" s="33" customFormat="1" x14ac:dyDescent="0.2">
      <c r="A3928" s="52" t="s">
        <v>7891</v>
      </c>
      <c r="B3928" s="52"/>
      <c r="C3928" s="53" t="s">
        <v>7892</v>
      </c>
      <c r="D3928" s="54"/>
      <c r="E3928" s="55"/>
      <c r="F3928" s="55"/>
      <c r="G3928" s="55"/>
      <c r="H3928" s="33">
        <v>5</v>
      </c>
    </row>
    <row r="3929" spans="1:8" s="33" customFormat="1" x14ac:dyDescent="0.2">
      <c r="A3929" s="52" t="s">
        <v>7893</v>
      </c>
      <c r="B3929" s="52"/>
      <c r="C3929" s="53" t="s">
        <v>7894</v>
      </c>
      <c r="D3929" s="54" t="s">
        <v>21</v>
      </c>
      <c r="E3929" s="55">
        <v>2031.89</v>
      </c>
      <c r="F3929" s="55">
        <v>74.8</v>
      </c>
      <c r="G3929" s="55">
        <v>2106.69</v>
      </c>
      <c r="H3929" s="33">
        <v>9</v>
      </c>
    </row>
    <row r="3930" spans="1:8" s="33" customFormat="1" x14ac:dyDescent="0.2">
      <c r="A3930" s="52" t="s">
        <v>7895</v>
      </c>
      <c r="B3930" s="52"/>
      <c r="C3930" s="53" t="s">
        <v>7896</v>
      </c>
      <c r="D3930" s="54" t="s">
        <v>73</v>
      </c>
      <c r="E3930" s="55">
        <v>1061.04</v>
      </c>
      <c r="F3930" s="55">
        <v>8.44</v>
      </c>
      <c r="G3930" s="55">
        <v>1069.48</v>
      </c>
      <c r="H3930" s="33">
        <v>9</v>
      </c>
    </row>
    <row r="3931" spans="1:8" s="33" customFormat="1" ht="25.5" x14ac:dyDescent="0.2">
      <c r="A3931" s="52" t="s">
        <v>7897</v>
      </c>
      <c r="B3931" s="52"/>
      <c r="C3931" s="53" t="s">
        <v>7898</v>
      </c>
      <c r="D3931" s="54" t="s">
        <v>73</v>
      </c>
      <c r="E3931" s="55">
        <v>2638.61</v>
      </c>
      <c r="F3931" s="55">
        <v>8.44</v>
      </c>
      <c r="G3931" s="55">
        <v>2647.05</v>
      </c>
      <c r="H3931" s="33">
        <v>9</v>
      </c>
    </row>
    <row r="3932" spans="1:8" s="33" customFormat="1" ht="25.5" x14ac:dyDescent="0.2">
      <c r="A3932" s="52" t="s">
        <v>7899</v>
      </c>
      <c r="B3932" s="52"/>
      <c r="C3932" s="53" t="s">
        <v>7900</v>
      </c>
      <c r="D3932" s="54" t="s">
        <v>21</v>
      </c>
      <c r="E3932" s="55">
        <v>1044.95</v>
      </c>
      <c r="F3932" s="55">
        <v>4.22</v>
      </c>
      <c r="G3932" s="55">
        <v>1049.17</v>
      </c>
      <c r="H3932" s="33">
        <v>9</v>
      </c>
    </row>
    <row r="3933" spans="1:8" s="33" customFormat="1" ht="38.25" x14ac:dyDescent="0.2">
      <c r="A3933" s="52" t="s">
        <v>7901</v>
      </c>
      <c r="B3933" s="52"/>
      <c r="C3933" s="53" t="s">
        <v>7902</v>
      </c>
      <c r="D3933" s="54" t="s">
        <v>21</v>
      </c>
      <c r="E3933" s="55">
        <v>21847.52</v>
      </c>
      <c r="F3933" s="55">
        <v>150.01</v>
      </c>
      <c r="G3933" s="55">
        <v>21997.53</v>
      </c>
      <c r="H3933" s="33">
        <v>9</v>
      </c>
    </row>
    <row r="3934" spans="1:8" s="33" customFormat="1" x14ac:dyDescent="0.2">
      <c r="A3934" s="52" t="s">
        <v>7903</v>
      </c>
      <c r="B3934" s="52"/>
      <c r="C3934" s="53" t="s">
        <v>7904</v>
      </c>
      <c r="D3934" s="54" t="s">
        <v>73</v>
      </c>
      <c r="E3934" s="55">
        <v>5243.2</v>
      </c>
      <c r="F3934" s="55">
        <v>27.14</v>
      </c>
      <c r="G3934" s="55">
        <v>5270.34</v>
      </c>
      <c r="H3934" s="33">
        <v>9</v>
      </c>
    </row>
    <row r="3935" spans="1:8" s="33" customFormat="1" ht="25.5" x14ac:dyDescent="0.2">
      <c r="A3935" s="52" t="s">
        <v>7905</v>
      </c>
      <c r="B3935" s="52"/>
      <c r="C3935" s="53" t="s">
        <v>7906</v>
      </c>
      <c r="D3935" s="54" t="s">
        <v>21</v>
      </c>
      <c r="E3935" s="55">
        <v>103970.82</v>
      </c>
      <c r="F3935" s="55"/>
      <c r="G3935" s="55">
        <v>103970.82</v>
      </c>
      <c r="H3935" s="33">
        <v>9</v>
      </c>
    </row>
    <row r="3936" spans="1:8" s="33" customFormat="1" ht="25.5" x14ac:dyDescent="0.2">
      <c r="A3936" s="52" t="s">
        <v>7907</v>
      </c>
      <c r="B3936" s="52"/>
      <c r="C3936" s="53" t="s">
        <v>7908</v>
      </c>
      <c r="D3936" s="54" t="s">
        <v>21</v>
      </c>
      <c r="E3936" s="55">
        <v>54688.26</v>
      </c>
      <c r="F3936" s="55">
        <v>242.5</v>
      </c>
      <c r="G3936" s="55">
        <v>54930.76</v>
      </c>
      <c r="H3936" s="33">
        <v>9</v>
      </c>
    </row>
    <row r="3937" spans="1:8" s="33" customFormat="1" ht="38.25" x14ac:dyDescent="0.2">
      <c r="A3937" s="52" t="s">
        <v>7909</v>
      </c>
      <c r="B3937" s="52"/>
      <c r="C3937" s="53" t="s">
        <v>7910</v>
      </c>
      <c r="D3937" s="54" t="s">
        <v>334</v>
      </c>
      <c r="E3937" s="55">
        <v>468838.07</v>
      </c>
      <c r="F3937" s="55"/>
      <c r="G3937" s="55">
        <v>468838.07</v>
      </c>
      <c r="H3937" s="33">
        <v>9</v>
      </c>
    </row>
    <row r="3938" spans="1:8" s="33" customFormat="1" ht="51" x14ac:dyDescent="0.2">
      <c r="A3938" s="52" t="s">
        <v>7911</v>
      </c>
      <c r="B3938" s="52"/>
      <c r="C3938" s="53" t="s">
        <v>7912</v>
      </c>
      <c r="D3938" s="54" t="s">
        <v>334</v>
      </c>
      <c r="E3938" s="55">
        <v>5950.29</v>
      </c>
      <c r="F3938" s="55">
        <v>52655.46</v>
      </c>
      <c r="G3938" s="55">
        <v>58605.75</v>
      </c>
      <c r="H3938" s="33">
        <v>9</v>
      </c>
    </row>
    <row r="3939" spans="1:8" s="33" customFormat="1" ht="51" x14ac:dyDescent="0.2">
      <c r="A3939" s="52" t="s">
        <v>7913</v>
      </c>
      <c r="B3939" s="52"/>
      <c r="C3939" s="53" t="s">
        <v>7914</v>
      </c>
      <c r="D3939" s="54" t="s">
        <v>334</v>
      </c>
      <c r="E3939" s="55">
        <v>8235.98</v>
      </c>
      <c r="F3939" s="55">
        <v>63558.52</v>
      </c>
      <c r="G3939" s="55">
        <v>71794.5</v>
      </c>
      <c r="H3939" s="33">
        <v>9</v>
      </c>
    </row>
    <row r="3940" spans="1:8" s="33" customFormat="1" x14ac:dyDescent="0.2">
      <c r="A3940" s="52" t="s">
        <v>7915</v>
      </c>
      <c r="B3940" s="52"/>
      <c r="C3940" s="53" t="s">
        <v>7916</v>
      </c>
      <c r="D3940" s="54"/>
      <c r="E3940" s="55"/>
      <c r="F3940" s="55"/>
      <c r="G3940" s="55"/>
      <c r="H3940" s="33">
        <v>2</v>
      </c>
    </row>
    <row r="3941" spans="1:8" s="33" customFormat="1" x14ac:dyDescent="0.2">
      <c r="A3941" s="52" t="s">
        <v>7917</v>
      </c>
      <c r="B3941" s="52"/>
      <c r="C3941" s="53" t="s">
        <v>7918</v>
      </c>
      <c r="D3941" s="54"/>
      <c r="E3941" s="55"/>
      <c r="F3941" s="55"/>
      <c r="G3941" s="55"/>
      <c r="H3941" s="33">
        <v>5</v>
      </c>
    </row>
    <row r="3942" spans="1:8" s="33" customFormat="1" x14ac:dyDescent="0.2">
      <c r="A3942" s="52" t="s">
        <v>7919</v>
      </c>
      <c r="B3942" s="52"/>
      <c r="C3942" s="53" t="s">
        <v>7920</v>
      </c>
      <c r="D3942" s="54" t="s">
        <v>21</v>
      </c>
      <c r="E3942" s="55">
        <v>1378.47</v>
      </c>
      <c r="F3942" s="55">
        <v>253.28</v>
      </c>
      <c r="G3942" s="55">
        <v>1631.75</v>
      </c>
      <c r="H3942" s="33">
        <v>9</v>
      </c>
    </row>
    <row r="3943" spans="1:8" s="33" customFormat="1" x14ac:dyDescent="0.2">
      <c r="A3943" s="52" t="s">
        <v>7921</v>
      </c>
      <c r="B3943" s="52"/>
      <c r="C3943" s="53" t="s">
        <v>7922</v>
      </c>
      <c r="D3943" s="54" t="s">
        <v>21</v>
      </c>
      <c r="E3943" s="55">
        <v>1333.32</v>
      </c>
      <c r="F3943" s="55">
        <v>253.28</v>
      </c>
      <c r="G3943" s="55">
        <v>1586.6</v>
      </c>
      <c r="H3943" s="33">
        <v>9</v>
      </c>
    </row>
    <row r="3944" spans="1:8" s="33" customFormat="1" x14ac:dyDescent="0.2">
      <c r="A3944" s="52" t="s">
        <v>7923</v>
      </c>
      <c r="B3944" s="52"/>
      <c r="C3944" s="53" t="s">
        <v>7924</v>
      </c>
      <c r="D3944" s="54" t="s">
        <v>21</v>
      </c>
      <c r="E3944" s="55">
        <v>1992.96</v>
      </c>
      <c r="F3944" s="55">
        <v>253.28</v>
      </c>
      <c r="G3944" s="55">
        <v>2246.2399999999998</v>
      </c>
      <c r="H3944" s="33">
        <v>9</v>
      </c>
    </row>
    <row r="3945" spans="1:8" s="33" customFormat="1" x14ac:dyDescent="0.2">
      <c r="A3945" s="52" t="s">
        <v>7925</v>
      </c>
      <c r="B3945" s="52"/>
      <c r="C3945" s="53" t="s">
        <v>7926</v>
      </c>
      <c r="D3945" s="54" t="s">
        <v>21</v>
      </c>
      <c r="E3945" s="55">
        <v>2209.77</v>
      </c>
      <c r="F3945" s="55">
        <v>253.28</v>
      </c>
      <c r="G3945" s="55">
        <v>2463.0500000000002</v>
      </c>
      <c r="H3945" s="33">
        <v>9</v>
      </c>
    </row>
    <row r="3946" spans="1:8" s="33" customFormat="1" x14ac:dyDescent="0.2">
      <c r="A3946" s="52" t="s">
        <v>7927</v>
      </c>
      <c r="B3946" s="52"/>
      <c r="C3946" s="53" t="s">
        <v>7928</v>
      </c>
      <c r="D3946" s="54" t="s">
        <v>21</v>
      </c>
      <c r="E3946" s="55">
        <v>2135.38</v>
      </c>
      <c r="F3946" s="55">
        <v>253.28</v>
      </c>
      <c r="G3946" s="55">
        <v>2388.66</v>
      </c>
      <c r="H3946" s="33">
        <v>9</v>
      </c>
    </row>
    <row r="3947" spans="1:8" s="33" customFormat="1" x14ac:dyDescent="0.2">
      <c r="A3947" s="52" t="s">
        <v>7929</v>
      </c>
      <c r="B3947" s="52"/>
      <c r="C3947" s="53" t="s">
        <v>7930</v>
      </c>
      <c r="D3947" s="54" t="s">
        <v>21</v>
      </c>
      <c r="E3947" s="55">
        <v>1997.48</v>
      </c>
      <c r="F3947" s="55">
        <v>253.28</v>
      </c>
      <c r="G3947" s="55">
        <v>2250.7600000000002</v>
      </c>
      <c r="H3947" s="33">
        <v>9</v>
      </c>
    </row>
    <row r="3948" spans="1:8" s="33" customFormat="1" x14ac:dyDescent="0.2">
      <c r="A3948" s="52" t="s">
        <v>7931</v>
      </c>
      <c r="B3948" s="52"/>
      <c r="C3948" s="53" t="s">
        <v>7932</v>
      </c>
      <c r="D3948" s="54" t="s">
        <v>21</v>
      </c>
      <c r="E3948" s="55">
        <v>1637.16</v>
      </c>
      <c r="F3948" s="55">
        <v>253.28</v>
      </c>
      <c r="G3948" s="55">
        <v>1890.44</v>
      </c>
      <c r="H3948" s="33">
        <v>9</v>
      </c>
    </row>
    <row r="3949" spans="1:8" s="33" customFormat="1" x14ac:dyDescent="0.2">
      <c r="A3949" s="52" t="s">
        <v>7933</v>
      </c>
      <c r="B3949" s="52"/>
      <c r="C3949" s="53" t="s">
        <v>7934</v>
      </c>
      <c r="D3949" s="54" t="s">
        <v>21</v>
      </c>
      <c r="E3949" s="55">
        <v>2712.63</v>
      </c>
      <c r="F3949" s="55">
        <v>253.28</v>
      </c>
      <c r="G3949" s="55">
        <v>2965.91</v>
      </c>
      <c r="H3949" s="33">
        <v>9</v>
      </c>
    </row>
    <row r="3950" spans="1:8" s="33" customFormat="1" x14ac:dyDescent="0.2">
      <c r="A3950" s="52" t="s">
        <v>7935</v>
      </c>
      <c r="B3950" s="52"/>
      <c r="C3950" s="53" t="s">
        <v>7936</v>
      </c>
      <c r="D3950" s="54" t="s">
        <v>21</v>
      </c>
      <c r="E3950" s="55">
        <v>2641.21</v>
      </c>
      <c r="F3950" s="55">
        <v>253.28</v>
      </c>
      <c r="G3950" s="55">
        <v>2894.49</v>
      </c>
      <c r="H3950" s="33">
        <v>9</v>
      </c>
    </row>
    <row r="3951" spans="1:8" s="33" customFormat="1" x14ac:dyDescent="0.2">
      <c r="A3951" s="52" t="s">
        <v>7937</v>
      </c>
      <c r="B3951" s="52"/>
      <c r="C3951" s="53" t="s">
        <v>7938</v>
      </c>
      <c r="D3951" s="54" t="s">
        <v>21</v>
      </c>
      <c r="E3951" s="55">
        <v>3274.98</v>
      </c>
      <c r="F3951" s="55">
        <v>253.28</v>
      </c>
      <c r="G3951" s="55">
        <v>3528.26</v>
      </c>
      <c r="H3951" s="33">
        <v>9</v>
      </c>
    </row>
    <row r="3952" spans="1:8" s="33" customFormat="1" x14ac:dyDescent="0.2">
      <c r="A3952" s="52" t="s">
        <v>7939</v>
      </c>
      <c r="B3952" s="52"/>
      <c r="C3952" s="53" t="s">
        <v>7940</v>
      </c>
      <c r="D3952" s="54" t="s">
        <v>21</v>
      </c>
      <c r="E3952" s="55">
        <v>3230.82</v>
      </c>
      <c r="F3952" s="55">
        <v>253.28</v>
      </c>
      <c r="G3952" s="55">
        <v>3484.1</v>
      </c>
      <c r="H3952" s="33">
        <v>9</v>
      </c>
    </row>
    <row r="3953" spans="1:8" s="33" customFormat="1" x14ac:dyDescent="0.2">
      <c r="A3953" s="52" t="s">
        <v>7941</v>
      </c>
      <c r="B3953" s="52"/>
      <c r="C3953" s="53" t="s">
        <v>7942</v>
      </c>
      <c r="D3953" s="54" t="s">
        <v>21</v>
      </c>
      <c r="E3953" s="55">
        <v>3621.61</v>
      </c>
      <c r="F3953" s="55">
        <v>253.28</v>
      </c>
      <c r="G3953" s="55">
        <v>3874.89</v>
      </c>
      <c r="H3953" s="33">
        <v>9</v>
      </c>
    </row>
    <row r="3954" spans="1:8" s="33" customFormat="1" x14ac:dyDescent="0.2">
      <c r="A3954" s="52" t="s">
        <v>7943</v>
      </c>
      <c r="B3954" s="52"/>
      <c r="C3954" s="53" t="s">
        <v>7944</v>
      </c>
      <c r="D3954" s="54" t="s">
        <v>21</v>
      </c>
      <c r="E3954" s="55">
        <v>6077.5</v>
      </c>
      <c r="F3954" s="55">
        <v>253.28</v>
      </c>
      <c r="G3954" s="55">
        <v>6330.78</v>
      </c>
      <c r="H3954" s="33">
        <v>9</v>
      </c>
    </row>
    <row r="3955" spans="1:8" s="33" customFormat="1" x14ac:dyDescent="0.2">
      <c r="A3955" s="52" t="s">
        <v>7945</v>
      </c>
      <c r="B3955" s="52"/>
      <c r="C3955" s="53" t="s">
        <v>7946</v>
      </c>
      <c r="D3955" s="54"/>
      <c r="E3955" s="55"/>
      <c r="F3955" s="55"/>
      <c r="G3955" s="55"/>
      <c r="H3955" s="33">
        <v>5</v>
      </c>
    </row>
    <row r="3956" spans="1:8" s="33" customFormat="1" x14ac:dyDescent="0.2">
      <c r="A3956" s="52" t="s">
        <v>7947</v>
      </c>
      <c r="B3956" s="52"/>
      <c r="C3956" s="53" t="s">
        <v>7948</v>
      </c>
      <c r="D3956" s="54" t="s">
        <v>21</v>
      </c>
      <c r="E3956" s="55">
        <v>599.74</v>
      </c>
      <c r="F3956" s="55">
        <v>148.58000000000001</v>
      </c>
      <c r="G3956" s="55">
        <v>748.32</v>
      </c>
      <c r="H3956" s="33">
        <v>9</v>
      </c>
    </row>
    <row r="3957" spans="1:8" s="33" customFormat="1" x14ac:dyDescent="0.2">
      <c r="A3957" s="52" t="s">
        <v>7949</v>
      </c>
      <c r="B3957" s="52"/>
      <c r="C3957" s="53" t="s">
        <v>7950</v>
      </c>
      <c r="D3957" s="54" t="s">
        <v>21</v>
      </c>
      <c r="E3957" s="55">
        <v>456.73</v>
      </c>
      <c r="F3957" s="55">
        <v>178.29</v>
      </c>
      <c r="G3957" s="55">
        <v>635.02</v>
      </c>
      <c r="H3957" s="33">
        <v>9</v>
      </c>
    </row>
    <row r="3958" spans="1:8" s="33" customFormat="1" x14ac:dyDescent="0.2">
      <c r="A3958" s="52" t="s">
        <v>7951</v>
      </c>
      <c r="B3958" s="52"/>
      <c r="C3958" s="53" t="s">
        <v>7952</v>
      </c>
      <c r="D3958" s="54" t="s">
        <v>21</v>
      </c>
      <c r="E3958" s="55">
        <v>1002.38</v>
      </c>
      <c r="F3958" s="55">
        <v>178.29</v>
      </c>
      <c r="G3958" s="55">
        <v>1180.67</v>
      </c>
      <c r="H3958" s="33">
        <v>9</v>
      </c>
    </row>
    <row r="3959" spans="1:8" s="33" customFormat="1" x14ac:dyDescent="0.2">
      <c r="A3959" s="52" t="s">
        <v>7953</v>
      </c>
      <c r="B3959" s="52"/>
      <c r="C3959" s="53" t="s">
        <v>7954</v>
      </c>
      <c r="D3959" s="54" t="s">
        <v>21</v>
      </c>
      <c r="E3959" s="55">
        <v>1294.24</v>
      </c>
      <c r="F3959" s="55">
        <v>267.44</v>
      </c>
      <c r="G3959" s="55">
        <v>1561.68</v>
      </c>
      <c r="H3959" s="33">
        <v>9</v>
      </c>
    </row>
    <row r="3960" spans="1:8" s="33" customFormat="1" x14ac:dyDescent="0.2">
      <c r="A3960" s="52" t="s">
        <v>7955</v>
      </c>
      <c r="B3960" s="52"/>
      <c r="C3960" s="53" t="s">
        <v>7956</v>
      </c>
      <c r="D3960" s="54" t="s">
        <v>21</v>
      </c>
      <c r="E3960" s="55">
        <v>1505.09</v>
      </c>
      <c r="F3960" s="55">
        <v>356.58</v>
      </c>
      <c r="G3960" s="55">
        <v>1861.67</v>
      </c>
      <c r="H3960" s="33">
        <v>9</v>
      </c>
    </row>
    <row r="3961" spans="1:8" s="33" customFormat="1" x14ac:dyDescent="0.2">
      <c r="A3961" s="52" t="s">
        <v>7957</v>
      </c>
      <c r="B3961" s="52"/>
      <c r="C3961" s="53" t="s">
        <v>7958</v>
      </c>
      <c r="D3961" s="54" t="s">
        <v>21</v>
      </c>
      <c r="E3961" s="55">
        <v>2338.0100000000002</v>
      </c>
      <c r="F3961" s="55">
        <v>267.44</v>
      </c>
      <c r="G3961" s="55">
        <v>2605.4499999999998</v>
      </c>
      <c r="H3961" s="33">
        <v>9</v>
      </c>
    </row>
    <row r="3962" spans="1:8" s="33" customFormat="1" x14ac:dyDescent="0.2">
      <c r="A3962" s="52" t="s">
        <v>7959</v>
      </c>
      <c r="B3962" s="52"/>
      <c r="C3962" s="53" t="s">
        <v>7960</v>
      </c>
      <c r="D3962" s="54" t="s">
        <v>21</v>
      </c>
      <c r="E3962" s="55">
        <v>1159.54</v>
      </c>
      <c r="F3962" s="55">
        <v>267.44</v>
      </c>
      <c r="G3962" s="55">
        <v>1426.98</v>
      </c>
      <c r="H3962" s="33">
        <v>9</v>
      </c>
    </row>
    <row r="3963" spans="1:8" s="33" customFormat="1" x14ac:dyDescent="0.2">
      <c r="A3963" s="52" t="s">
        <v>7961</v>
      </c>
      <c r="B3963" s="52"/>
      <c r="C3963" s="53" t="s">
        <v>7962</v>
      </c>
      <c r="D3963" s="54" t="s">
        <v>21</v>
      </c>
      <c r="E3963" s="55">
        <v>2350.81</v>
      </c>
      <c r="F3963" s="55">
        <v>356.58</v>
      </c>
      <c r="G3963" s="55">
        <v>2707.39</v>
      </c>
      <c r="H3963" s="33">
        <v>9</v>
      </c>
    </row>
    <row r="3964" spans="1:8" s="33" customFormat="1" x14ac:dyDescent="0.2">
      <c r="A3964" s="52" t="s">
        <v>7963</v>
      </c>
      <c r="B3964" s="52"/>
      <c r="C3964" s="53" t="s">
        <v>7964</v>
      </c>
      <c r="D3964" s="54" t="s">
        <v>21</v>
      </c>
      <c r="E3964" s="55">
        <v>127.42</v>
      </c>
      <c r="F3964" s="55">
        <v>118.86</v>
      </c>
      <c r="G3964" s="55">
        <v>246.28</v>
      </c>
      <c r="H3964" s="33">
        <v>9</v>
      </c>
    </row>
    <row r="3965" spans="1:8" s="33" customFormat="1" x14ac:dyDescent="0.2">
      <c r="A3965" s="52" t="s">
        <v>7965</v>
      </c>
      <c r="B3965" s="52"/>
      <c r="C3965" s="53" t="s">
        <v>7966</v>
      </c>
      <c r="D3965" s="54" t="s">
        <v>21</v>
      </c>
      <c r="E3965" s="55">
        <v>136.35</v>
      </c>
      <c r="F3965" s="55">
        <v>118.86</v>
      </c>
      <c r="G3965" s="55">
        <v>255.21</v>
      </c>
      <c r="H3965" s="33">
        <v>9</v>
      </c>
    </row>
    <row r="3966" spans="1:8" s="33" customFormat="1" x14ac:dyDescent="0.2">
      <c r="A3966" s="52" t="s">
        <v>7967</v>
      </c>
      <c r="B3966" s="52"/>
      <c r="C3966" s="53" t="s">
        <v>7968</v>
      </c>
      <c r="D3966" s="54" t="s">
        <v>21</v>
      </c>
      <c r="E3966" s="55">
        <v>233.99</v>
      </c>
      <c r="F3966" s="55">
        <v>148.58000000000001</v>
      </c>
      <c r="G3966" s="55">
        <v>382.57</v>
      </c>
      <c r="H3966" s="33">
        <v>9</v>
      </c>
    </row>
    <row r="3967" spans="1:8" s="33" customFormat="1" x14ac:dyDescent="0.2">
      <c r="A3967" s="52" t="s">
        <v>7969</v>
      </c>
      <c r="B3967" s="52"/>
      <c r="C3967" s="53" t="s">
        <v>7970</v>
      </c>
      <c r="D3967" s="54" t="s">
        <v>21</v>
      </c>
      <c r="E3967" s="55">
        <v>467.98</v>
      </c>
      <c r="F3967" s="55">
        <v>178.29</v>
      </c>
      <c r="G3967" s="55">
        <v>646.27</v>
      </c>
      <c r="H3967" s="33">
        <v>9</v>
      </c>
    </row>
    <row r="3968" spans="1:8" s="33" customFormat="1" x14ac:dyDescent="0.2">
      <c r="A3968" s="52" t="s">
        <v>7971</v>
      </c>
      <c r="B3968" s="52"/>
      <c r="C3968" s="53" t="s">
        <v>7972</v>
      </c>
      <c r="D3968" s="54"/>
      <c r="E3968" s="55"/>
      <c r="F3968" s="55"/>
      <c r="G3968" s="55"/>
      <c r="H3968" s="33">
        <v>5</v>
      </c>
    </row>
    <row r="3969" spans="1:8" s="33" customFormat="1" x14ac:dyDescent="0.2">
      <c r="A3969" s="52" t="s">
        <v>7973</v>
      </c>
      <c r="B3969" s="52"/>
      <c r="C3969" s="53" t="s">
        <v>7974</v>
      </c>
      <c r="D3969" s="54" t="s">
        <v>21</v>
      </c>
      <c r="E3969" s="55">
        <v>239.95</v>
      </c>
      <c r="F3969" s="55">
        <v>199.92</v>
      </c>
      <c r="G3969" s="55">
        <v>439.87</v>
      </c>
      <c r="H3969" s="33">
        <v>9</v>
      </c>
    </row>
    <row r="3970" spans="1:8" s="33" customFormat="1" ht="25.5" x14ac:dyDescent="0.2">
      <c r="A3970" s="52" t="s">
        <v>7975</v>
      </c>
      <c r="B3970" s="52"/>
      <c r="C3970" s="53" t="s">
        <v>7976</v>
      </c>
      <c r="D3970" s="54" t="s">
        <v>21</v>
      </c>
      <c r="E3970" s="55">
        <v>64.39</v>
      </c>
      <c r="F3970" s="55">
        <v>14.59</v>
      </c>
      <c r="G3970" s="55">
        <v>78.98</v>
      </c>
      <c r="H3970" s="33">
        <v>9</v>
      </c>
    </row>
    <row r="3971" spans="1:8" s="33" customFormat="1" ht="25.5" x14ac:dyDescent="0.2">
      <c r="A3971" s="52" t="s">
        <v>7977</v>
      </c>
      <c r="B3971" s="52"/>
      <c r="C3971" s="53" t="s">
        <v>7978</v>
      </c>
      <c r="D3971" s="54" t="s">
        <v>21</v>
      </c>
      <c r="E3971" s="55">
        <v>634.54999999999995</v>
      </c>
      <c r="F3971" s="55">
        <v>29.17</v>
      </c>
      <c r="G3971" s="55">
        <v>663.72</v>
      </c>
      <c r="H3971" s="33">
        <v>9</v>
      </c>
    </row>
    <row r="3972" spans="1:8" s="33" customFormat="1" x14ac:dyDescent="0.2">
      <c r="A3972" s="52" t="s">
        <v>7979</v>
      </c>
      <c r="B3972" s="52"/>
      <c r="C3972" s="53" t="s">
        <v>7980</v>
      </c>
      <c r="D3972" s="54" t="s">
        <v>21</v>
      </c>
      <c r="E3972" s="55">
        <v>34.44</v>
      </c>
      <c r="F3972" s="55">
        <v>29.03</v>
      </c>
      <c r="G3972" s="55">
        <v>63.47</v>
      </c>
      <c r="H3972" s="33">
        <v>9</v>
      </c>
    </row>
    <row r="3973" spans="1:8" s="33" customFormat="1" ht="25.5" x14ac:dyDescent="0.2">
      <c r="A3973" s="52" t="s">
        <v>7981</v>
      </c>
      <c r="B3973" s="52"/>
      <c r="C3973" s="53" t="s">
        <v>7982</v>
      </c>
      <c r="D3973" s="54"/>
      <c r="E3973" s="55"/>
      <c r="F3973" s="55"/>
      <c r="G3973" s="55"/>
      <c r="H3973" s="33">
        <v>2</v>
      </c>
    </row>
    <row r="3974" spans="1:8" s="33" customFormat="1" x14ac:dyDescent="0.2">
      <c r="A3974" s="52" t="s">
        <v>7983</v>
      </c>
      <c r="B3974" s="52"/>
      <c r="C3974" s="53" t="s">
        <v>7984</v>
      </c>
      <c r="D3974" s="54"/>
      <c r="E3974" s="55"/>
      <c r="F3974" s="55"/>
      <c r="G3974" s="55"/>
      <c r="H3974" s="33">
        <v>5</v>
      </c>
    </row>
    <row r="3975" spans="1:8" s="33" customFormat="1" ht="25.5" x14ac:dyDescent="0.2">
      <c r="A3975" s="52" t="s">
        <v>7985</v>
      </c>
      <c r="B3975" s="52"/>
      <c r="C3975" s="53" t="s">
        <v>7986</v>
      </c>
      <c r="D3975" s="54" t="s">
        <v>21</v>
      </c>
      <c r="E3975" s="55">
        <v>70.47</v>
      </c>
      <c r="F3975" s="55"/>
      <c r="G3975" s="55">
        <v>70.47</v>
      </c>
      <c r="H3975" s="33">
        <v>9</v>
      </c>
    </row>
    <row r="3976" spans="1:8" s="33" customFormat="1" ht="25.5" x14ac:dyDescent="0.2">
      <c r="A3976" s="52" t="s">
        <v>7987</v>
      </c>
      <c r="B3976" s="52"/>
      <c r="C3976" s="53" t="s">
        <v>7988</v>
      </c>
      <c r="D3976" s="54" t="s">
        <v>21</v>
      </c>
      <c r="E3976" s="55">
        <v>363.91</v>
      </c>
      <c r="F3976" s="55">
        <v>52.27</v>
      </c>
      <c r="G3976" s="55">
        <v>416.18</v>
      </c>
      <c r="H3976" s="33">
        <v>9</v>
      </c>
    </row>
    <row r="3977" spans="1:8" s="33" customFormat="1" ht="25.5" x14ac:dyDescent="0.2">
      <c r="A3977" s="52" t="s">
        <v>7989</v>
      </c>
      <c r="B3977" s="52"/>
      <c r="C3977" s="53" t="s">
        <v>7990</v>
      </c>
      <c r="D3977" s="54" t="s">
        <v>21</v>
      </c>
      <c r="E3977" s="55">
        <v>727.73</v>
      </c>
      <c r="F3977" s="55">
        <v>111.16</v>
      </c>
      <c r="G3977" s="55">
        <v>838.89</v>
      </c>
      <c r="H3977" s="33">
        <v>9</v>
      </c>
    </row>
    <row r="3978" spans="1:8" s="33" customFormat="1" x14ac:dyDescent="0.2">
      <c r="A3978" s="52" t="s">
        <v>7991</v>
      </c>
      <c r="B3978" s="52"/>
      <c r="C3978" s="53" t="s">
        <v>7992</v>
      </c>
      <c r="D3978" s="54" t="s">
        <v>21</v>
      </c>
      <c r="E3978" s="55">
        <v>1639.32</v>
      </c>
      <c r="F3978" s="55">
        <v>5.83</v>
      </c>
      <c r="G3978" s="55">
        <v>1645.15</v>
      </c>
      <c r="H3978" s="33">
        <v>9</v>
      </c>
    </row>
    <row r="3979" spans="1:8" s="33" customFormat="1" ht="38.25" x14ac:dyDescent="0.2">
      <c r="A3979" s="52" t="s">
        <v>7993</v>
      </c>
      <c r="B3979" s="52"/>
      <c r="C3979" s="53" t="s">
        <v>7994</v>
      </c>
      <c r="D3979" s="54" t="s">
        <v>21</v>
      </c>
      <c r="E3979" s="55">
        <v>155.72</v>
      </c>
      <c r="F3979" s="55">
        <v>16.59</v>
      </c>
      <c r="G3979" s="55">
        <v>172.31</v>
      </c>
      <c r="H3979" s="33">
        <v>9</v>
      </c>
    </row>
    <row r="3980" spans="1:8" s="33" customFormat="1" x14ac:dyDescent="0.2">
      <c r="A3980" s="52" t="s">
        <v>7995</v>
      </c>
      <c r="B3980" s="52"/>
      <c r="C3980" s="53" t="s">
        <v>7996</v>
      </c>
      <c r="D3980" s="54" t="s">
        <v>21</v>
      </c>
      <c r="E3980" s="55">
        <v>33.24</v>
      </c>
      <c r="F3980" s="55">
        <v>6.22</v>
      </c>
      <c r="G3980" s="55">
        <v>39.46</v>
      </c>
      <c r="H3980" s="33">
        <v>9</v>
      </c>
    </row>
    <row r="3981" spans="1:8" s="33" customFormat="1" x14ac:dyDescent="0.2">
      <c r="A3981" s="52" t="s">
        <v>7997</v>
      </c>
      <c r="B3981" s="52"/>
      <c r="C3981" s="53" t="s">
        <v>7998</v>
      </c>
      <c r="D3981" s="54" t="s">
        <v>21</v>
      </c>
      <c r="E3981" s="55">
        <v>172.74</v>
      </c>
      <c r="F3981" s="55">
        <v>6.22</v>
      </c>
      <c r="G3981" s="55">
        <v>178.96</v>
      </c>
      <c r="H3981" s="33">
        <v>9</v>
      </c>
    </row>
    <row r="3982" spans="1:8" s="33" customFormat="1" ht="25.5" x14ac:dyDescent="0.2">
      <c r="A3982" s="52" t="s">
        <v>7999</v>
      </c>
      <c r="B3982" s="52"/>
      <c r="C3982" s="53" t="s">
        <v>8000</v>
      </c>
      <c r="D3982" s="54" t="s">
        <v>334</v>
      </c>
      <c r="E3982" s="55">
        <v>7469.9</v>
      </c>
      <c r="F3982" s="55"/>
      <c r="G3982" s="55">
        <v>7469.9</v>
      </c>
      <c r="H3982" s="33">
        <v>9</v>
      </c>
    </row>
    <row r="3983" spans="1:8" s="33" customFormat="1" ht="25.5" x14ac:dyDescent="0.2">
      <c r="A3983" s="52" t="s">
        <v>8001</v>
      </c>
      <c r="B3983" s="52"/>
      <c r="C3983" s="53" t="s">
        <v>8002</v>
      </c>
      <c r="D3983" s="54" t="s">
        <v>334</v>
      </c>
      <c r="E3983" s="55">
        <v>33376.83</v>
      </c>
      <c r="F3983" s="55"/>
      <c r="G3983" s="55">
        <v>33376.83</v>
      </c>
      <c r="H3983" s="33">
        <v>9</v>
      </c>
    </row>
    <row r="3984" spans="1:8" s="33" customFormat="1" ht="25.5" x14ac:dyDescent="0.2">
      <c r="A3984" s="52" t="s">
        <v>8003</v>
      </c>
      <c r="B3984" s="52"/>
      <c r="C3984" s="53" t="s">
        <v>8004</v>
      </c>
      <c r="D3984" s="54" t="s">
        <v>334</v>
      </c>
      <c r="E3984" s="55">
        <v>71399.34</v>
      </c>
      <c r="F3984" s="55"/>
      <c r="G3984" s="55">
        <v>71399.34</v>
      </c>
      <c r="H3984" s="33">
        <v>9</v>
      </c>
    </row>
    <row r="3985" spans="1:8" s="33" customFormat="1" x14ac:dyDescent="0.2">
      <c r="A3985" s="52" t="s">
        <v>8005</v>
      </c>
      <c r="B3985" s="52"/>
      <c r="C3985" s="53" t="s">
        <v>8006</v>
      </c>
      <c r="D3985" s="54"/>
      <c r="E3985" s="55"/>
      <c r="F3985" s="55"/>
      <c r="G3985" s="55"/>
      <c r="H3985" s="33">
        <v>5</v>
      </c>
    </row>
    <row r="3986" spans="1:8" s="33" customFormat="1" ht="25.5" x14ac:dyDescent="0.2">
      <c r="A3986" s="52" t="s">
        <v>8007</v>
      </c>
      <c r="B3986" s="52"/>
      <c r="C3986" s="53" t="s">
        <v>8008</v>
      </c>
      <c r="D3986" s="54" t="s">
        <v>21</v>
      </c>
      <c r="E3986" s="55">
        <v>9584.18</v>
      </c>
      <c r="F3986" s="55">
        <v>62.21</v>
      </c>
      <c r="G3986" s="55">
        <v>9646.39</v>
      </c>
      <c r="H3986" s="33">
        <v>9</v>
      </c>
    </row>
    <row r="3987" spans="1:8" s="33" customFormat="1" ht="25.5" x14ac:dyDescent="0.2">
      <c r="A3987" s="52" t="s">
        <v>8009</v>
      </c>
      <c r="B3987" s="52"/>
      <c r="C3987" s="53" t="s">
        <v>8010</v>
      </c>
      <c r="D3987" s="54" t="s">
        <v>21</v>
      </c>
      <c r="E3987" s="55">
        <v>13632.95</v>
      </c>
      <c r="F3987" s="55">
        <v>62.21</v>
      </c>
      <c r="G3987" s="55">
        <v>13695.16</v>
      </c>
      <c r="H3987" s="33">
        <v>9</v>
      </c>
    </row>
    <row r="3988" spans="1:8" s="33" customFormat="1" ht="25.5" x14ac:dyDescent="0.2">
      <c r="A3988" s="52" t="s">
        <v>8011</v>
      </c>
      <c r="B3988" s="52"/>
      <c r="C3988" s="53" t="s">
        <v>8012</v>
      </c>
      <c r="D3988" s="54" t="s">
        <v>21</v>
      </c>
      <c r="E3988" s="55">
        <v>39052.129999999997</v>
      </c>
      <c r="F3988" s="55">
        <v>62.21</v>
      </c>
      <c r="G3988" s="55">
        <v>39114.339999999997</v>
      </c>
      <c r="H3988" s="33">
        <v>9</v>
      </c>
    </row>
    <row r="3989" spans="1:8" s="33" customFormat="1" x14ac:dyDescent="0.2">
      <c r="A3989" s="52" t="s">
        <v>8013</v>
      </c>
      <c r="B3989" s="52"/>
      <c r="C3989" s="53" t="s">
        <v>8014</v>
      </c>
      <c r="D3989" s="54"/>
      <c r="E3989" s="55"/>
      <c r="F3989" s="55"/>
      <c r="G3989" s="55"/>
      <c r="H3989" s="33">
        <v>5</v>
      </c>
    </row>
    <row r="3990" spans="1:8" s="33" customFormat="1" ht="25.5" x14ac:dyDescent="0.2">
      <c r="A3990" s="52" t="s">
        <v>8015</v>
      </c>
      <c r="B3990" s="52"/>
      <c r="C3990" s="53" t="s">
        <v>8016</v>
      </c>
      <c r="D3990" s="54" t="s">
        <v>21</v>
      </c>
      <c r="E3990" s="55">
        <v>37883.93</v>
      </c>
      <c r="F3990" s="55">
        <v>116.68</v>
      </c>
      <c r="G3990" s="55">
        <v>38000.61</v>
      </c>
      <c r="H3990" s="33">
        <v>9</v>
      </c>
    </row>
    <row r="3991" spans="1:8" s="33" customFormat="1" ht="25.5" x14ac:dyDescent="0.2">
      <c r="A3991" s="52" t="s">
        <v>8017</v>
      </c>
      <c r="B3991" s="52"/>
      <c r="C3991" s="53" t="s">
        <v>8018</v>
      </c>
      <c r="D3991" s="54" t="s">
        <v>21</v>
      </c>
      <c r="E3991" s="55">
        <v>49389.73</v>
      </c>
      <c r="F3991" s="55">
        <v>116.68</v>
      </c>
      <c r="G3991" s="55">
        <v>49506.41</v>
      </c>
      <c r="H3991" s="33">
        <v>9</v>
      </c>
    </row>
    <row r="3992" spans="1:8" s="33" customFormat="1" ht="25.5" x14ac:dyDescent="0.2">
      <c r="A3992" s="52" t="s">
        <v>8019</v>
      </c>
      <c r="B3992" s="52"/>
      <c r="C3992" s="53" t="s">
        <v>8020</v>
      </c>
      <c r="D3992" s="54" t="s">
        <v>21</v>
      </c>
      <c r="E3992" s="55">
        <v>40339.199999999997</v>
      </c>
      <c r="F3992" s="55">
        <v>116.68</v>
      </c>
      <c r="G3992" s="55">
        <v>40455.879999999997</v>
      </c>
      <c r="H3992" s="33">
        <v>9</v>
      </c>
    </row>
    <row r="3993" spans="1:8" s="33" customFormat="1" ht="25.5" x14ac:dyDescent="0.2">
      <c r="A3993" s="52" t="s">
        <v>8021</v>
      </c>
      <c r="B3993" s="52"/>
      <c r="C3993" s="53" t="s">
        <v>8022</v>
      </c>
      <c r="D3993" s="54" t="s">
        <v>21</v>
      </c>
      <c r="E3993" s="55">
        <v>5481.59</v>
      </c>
      <c r="F3993" s="55">
        <v>82.94</v>
      </c>
      <c r="G3993" s="55">
        <v>5564.53</v>
      </c>
      <c r="H3993" s="33">
        <v>9</v>
      </c>
    </row>
    <row r="3994" spans="1:8" s="33" customFormat="1" ht="25.5" x14ac:dyDescent="0.2">
      <c r="A3994" s="52" t="s">
        <v>8023</v>
      </c>
      <c r="B3994" s="52"/>
      <c r="C3994" s="53" t="s">
        <v>8024</v>
      </c>
      <c r="D3994" s="54" t="s">
        <v>21</v>
      </c>
      <c r="E3994" s="55">
        <v>15809.66</v>
      </c>
      <c r="F3994" s="55">
        <v>116.68</v>
      </c>
      <c r="G3994" s="55">
        <v>15926.34</v>
      </c>
      <c r="H3994" s="33">
        <v>9</v>
      </c>
    </row>
    <row r="3995" spans="1:8" s="33" customFormat="1" ht="25.5" x14ac:dyDescent="0.2">
      <c r="A3995" s="52" t="s">
        <v>8025</v>
      </c>
      <c r="B3995" s="52"/>
      <c r="C3995" s="53" t="s">
        <v>8026</v>
      </c>
      <c r="D3995" s="54" t="s">
        <v>21</v>
      </c>
      <c r="E3995" s="55">
        <v>19836.330000000002</v>
      </c>
      <c r="F3995" s="55">
        <v>82.94</v>
      </c>
      <c r="G3995" s="55">
        <v>19919.27</v>
      </c>
      <c r="H3995" s="33">
        <v>9</v>
      </c>
    </row>
    <row r="3996" spans="1:8" s="33" customFormat="1" ht="25.5" x14ac:dyDescent="0.2">
      <c r="A3996" s="52" t="s">
        <v>8027</v>
      </c>
      <c r="B3996" s="52"/>
      <c r="C3996" s="53" t="s">
        <v>8028</v>
      </c>
      <c r="D3996" s="54" t="s">
        <v>21</v>
      </c>
      <c r="E3996" s="55">
        <v>857.7</v>
      </c>
      <c r="F3996" s="55">
        <v>41.47</v>
      </c>
      <c r="G3996" s="55">
        <v>899.17</v>
      </c>
      <c r="H3996" s="33">
        <v>9</v>
      </c>
    </row>
    <row r="3997" spans="1:8" s="33" customFormat="1" ht="25.5" x14ac:dyDescent="0.2">
      <c r="A3997" s="52" t="s">
        <v>8029</v>
      </c>
      <c r="B3997" s="52"/>
      <c r="C3997" s="53" t="s">
        <v>8030</v>
      </c>
      <c r="D3997" s="54" t="s">
        <v>21</v>
      </c>
      <c r="E3997" s="55">
        <v>44703.13</v>
      </c>
      <c r="F3997" s="55">
        <v>116.68</v>
      </c>
      <c r="G3997" s="55">
        <v>44819.81</v>
      </c>
      <c r="H3997" s="33">
        <v>9</v>
      </c>
    </row>
    <row r="3998" spans="1:8" s="33" customFormat="1" ht="25.5" x14ac:dyDescent="0.2">
      <c r="A3998" s="52" t="s">
        <v>8031</v>
      </c>
      <c r="B3998" s="52"/>
      <c r="C3998" s="53" t="s">
        <v>8032</v>
      </c>
      <c r="D3998" s="54" t="s">
        <v>21</v>
      </c>
      <c r="E3998" s="55">
        <v>59341.55</v>
      </c>
      <c r="F3998" s="55">
        <v>116.68</v>
      </c>
      <c r="G3998" s="55">
        <v>59458.23</v>
      </c>
      <c r="H3998" s="33">
        <v>9</v>
      </c>
    </row>
    <row r="3999" spans="1:8" s="33" customFormat="1" ht="25.5" x14ac:dyDescent="0.2">
      <c r="A3999" s="52" t="s">
        <v>8033</v>
      </c>
      <c r="B3999" s="52"/>
      <c r="C3999" s="53" t="s">
        <v>8034</v>
      </c>
      <c r="D3999" s="54" t="s">
        <v>21</v>
      </c>
      <c r="E3999" s="55">
        <v>117465.8</v>
      </c>
      <c r="F3999" s="55">
        <v>116.68</v>
      </c>
      <c r="G3999" s="55">
        <v>117582.48</v>
      </c>
      <c r="H3999" s="33">
        <v>9</v>
      </c>
    </row>
    <row r="4000" spans="1:8" s="33" customFormat="1" ht="25.5" x14ac:dyDescent="0.2">
      <c r="A4000" s="52" t="s">
        <v>8035</v>
      </c>
      <c r="B4000" s="52"/>
      <c r="C4000" s="53" t="s">
        <v>8036</v>
      </c>
      <c r="D4000" s="54" t="s">
        <v>21</v>
      </c>
      <c r="E4000" s="55">
        <v>150439.19</v>
      </c>
      <c r="F4000" s="55">
        <v>116.68</v>
      </c>
      <c r="G4000" s="55">
        <v>150555.87</v>
      </c>
      <c r="H4000" s="33">
        <v>9</v>
      </c>
    </row>
    <row r="4001" spans="1:8" s="33" customFormat="1" ht="25.5" x14ac:dyDescent="0.2">
      <c r="A4001" s="52" t="s">
        <v>8037</v>
      </c>
      <c r="B4001" s="52"/>
      <c r="C4001" s="53" t="s">
        <v>8038</v>
      </c>
      <c r="D4001" s="54" t="s">
        <v>21</v>
      </c>
      <c r="E4001" s="55">
        <v>51292.02</v>
      </c>
      <c r="F4001" s="55">
        <v>116.68</v>
      </c>
      <c r="G4001" s="55">
        <v>51408.7</v>
      </c>
      <c r="H4001" s="33">
        <v>9</v>
      </c>
    </row>
    <row r="4002" spans="1:8" s="33" customFormat="1" ht="25.5" x14ac:dyDescent="0.2">
      <c r="A4002" s="52" t="s">
        <v>8039</v>
      </c>
      <c r="B4002" s="52"/>
      <c r="C4002" s="53" t="s">
        <v>8040</v>
      </c>
      <c r="D4002" s="54" t="s">
        <v>21</v>
      </c>
      <c r="E4002" s="55">
        <v>26471.61</v>
      </c>
      <c r="F4002" s="55">
        <v>116.68</v>
      </c>
      <c r="G4002" s="55">
        <v>26588.29</v>
      </c>
      <c r="H4002" s="33">
        <v>9</v>
      </c>
    </row>
    <row r="4003" spans="1:8" s="33" customFormat="1" ht="25.5" x14ac:dyDescent="0.2">
      <c r="A4003" s="52" t="s">
        <v>8041</v>
      </c>
      <c r="B4003" s="52"/>
      <c r="C4003" s="53" t="s">
        <v>8042</v>
      </c>
      <c r="D4003" s="54" t="s">
        <v>21</v>
      </c>
      <c r="E4003" s="55">
        <v>38418.25</v>
      </c>
      <c r="F4003" s="55">
        <v>116.68</v>
      </c>
      <c r="G4003" s="55">
        <v>38534.93</v>
      </c>
      <c r="H4003" s="33">
        <v>9</v>
      </c>
    </row>
    <row r="4004" spans="1:8" s="33" customFormat="1" ht="25.5" x14ac:dyDescent="0.2">
      <c r="A4004" s="52" t="s">
        <v>8043</v>
      </c>
      <c r="B4004" s="52"/>
      <c r="C4004" s="53" t="s">
        <v>8044</v>
      </c>
      <c r="D4004" s="54" t="s">
        <v>21</v>
      </c>
      <c r="E4004" s="55">
        <v>73923.23</v>
      </c>
      <c r="F4004" s="55">
        <v>116.68</v>
      </c>
      <c r="G4004" s="55">
        <v>74039.91</v>
      </c>
      <c r="H4004" s="33">
        <v>9</v>
      </c>
    </row>
    <row r="4005" spans="1:8" s="33" customFormat="1" ht="25.5" x14ac:dyDescent="0.2">
      <c r="A4005" s="52" t="s">
        <v>8045</v>
      </c>
      <c r="B4005" s="52"/>
      <c r="C4005" s="53" t="s">
        <v>8046</v>
      </c>
      <c r="D4005" s="54" t="s">
        <v>21</v>
      </c>
      <c r="E4005" s="55">
        <v>32185.69</v>
      </c>
      <c r="F4005" s="55">
        <v>116.68</v>
      </c>
      <c r="G4005" s="55">
        <v>32302.37</v>
      </c>
      <c r="H4005" s="33">
        <v>9</v>
      </c>
    </row>
    <row r="4006" spans="1:8" s="33" customFormat="1" ht="25.5" x14ac:dyDescent="0.2">
      <c r="A4006" s="52" t="s">
        <v>8047</v>
      </c>
      <c r="B4006" s="52"/>
      <c r="C4006" s="53" t="s">
        <v>8048</v>
      </c>
      <c r="D4006" s="54" t="s">
        <v>21</v>
      </c>
      <c r="E4006" s="55">
        <v>89992</v>
      </c>
      <c r="F4006" s="55">
        <v>116.68</v>
      </c>
      <c r="G4006" s="55">
        <v>90108.68</v>
      </c>
      <c r="H4006" s="33">
        <v>9</v>
      </c>
    </row>
    <row r="4007" spans="1:8" s="33" customFormat="1" x14ac:dyDescent="0.2">
      <c r="A4007" s="52" t="s">
        <v>8049</v>
      </c>
      <c r="B4007" s="52"/>
      <c r="C4007" s="53" t="s">
        <v>8050</v>
      </c>
      <c r="D4007" s="54"/>
      <c r="E4007" s="55"/>
      <c r="F4007" s="55"/>
      <c r="G4007" s="55"/>
      <c r="H4007" s="33">
        <v>5</v>
      </c>
    </row>
    <row r="4008" spans="1:8" s="33" customFormat="1" x14ac:dyDescent="0.2">
      <c r="A4008" s="52" t="s">
        <v>8051</v>
      </c>
      <c r="B4008" s="52"/>
      <c r="C4008" s="53" t="s">
        <v>8052</v>
      </c>
      <c r="D4008" s="54" t="s">
        <v>21</v>
      </c>
      <c r="E4008" s="55">
        <v>839.18</v>
      </c>
      <c r="F4008" s="55">
        <v>47.55</v>
      </c>
      <c r="G4008" s="55">
        <v>886.73</v>
      </c>
      <c r="H4008" s="33">
        <v>9</v>
      </c>
    </row>
    <row r="4009" spans="1:8" s="33" customFormat="1" x14ac:dyDescent="0.2">
      <c r="A4009" s="52" t="s">
        <v>8053</v>
      </c>
      <c r="B4009" s="52"/>
      <c r="C4009" s="53" t="s">
        <v>8054</v>
      </c>
      <c r="D4009" s="54"/>
      <c r="E4009" s="55"/>
      <c r="F4009" s="55"/>
      <c r="G4009" s="55"/>
      <c r="H4009" s="33">
        <v>5</v>
      </c>
    </row>
    <row r="4010" spans="1:8" s="33" customFormat="1" x14ac:dyDescent="0.2">
      <c r="A4010" s="52" t="s">
        <v>8055</v>
      </c>
      <c r="B4010" s="52"/>
      <c r="C4010" s="53" t="s">
        <v>8056</v>
      </c>
      <c r="D4010" s="54" t="s">
        <v>21</v>
      </c>
      <c r="E4010" s="55">
        <v>49.99</v>
      </c>
      <c r="F4010" s="55">
        <v>8.2899999999999991</v>
      </c>
      <c r="G4010" s="55">
        <v>58.28</v>
      </c>
      <c r="H4010" s="33">
        <v>9</v>
      </c>
    </row>
    <row r="4011" spans="1:8" s="33" customFormat="1" x14ac:dyDescent="0.2">
      <c r="A4011" s="52" t="s">
        <v>8057</v>
      </c>
      <c r="B4011" s="52"/>
      <c r="C4011" s="53" t="s">
        <v>8058</v>
      </c>
      <c r="D4011" s="54" t="s">
        <v>21</v>
      </c>
      <c r="E4011" s="55">
        <v>832.74</v>
      </c>
      <c r="F4011" s="55">
        <v>33.18</v>
      </c>
      <c r="G4011" s="55">
        <v>865.92</v>
      </c>
      <c r="H4011" s="33">
        <v>9</v>
      </c>
    </row>
    <row r="4012" spans="1:8" s="33" customFormat="1" x14ac:dyDescent="0.2">
      <c r="A4012" s="52" t="s">
        <v>8059</v>
      </c>
      <c r="B4012" s="52"/>
      <c r="C4012" s="53" t="s">
        <v>8060</v>
      </c>
      <c r="D4012" s="54" t="s">
        <v>21</v>
      </c>
      <c r="E4012" s="55">
        <v>536.87</v>
      </c>
      <c r="F4012" s="55">
        <v>33.18</v>
      </c>
      <c r="G4012" s="55">
        <v>570.04999999999995</v>
      </c>
      <c r="H4012" s="33">
        <v>9</v>
      </c>
    </row>
    <row r="4013" spans="1:8" s="33" customFormat="1" x14ac:dyDescent="0.2">
      <c r="A4013" s="52" t="s">
        <v>8061</v>
      </c>
      <c r="B4013" s="52"/>
      <c r="C4013" s="53" t="s">
        <v>8062</v>
      </c>
      <c r="D4013" s="54" t="s">
        <v>21</v>
      </c>
      <c r="E4013" s="55">
        <v>155.30000000000001</v>
      </c>
      <c r="F4013" s="55">
        <v>8.2899999999999991</v>
      </c>
      <c r="G4013" s="55">
        <v>163.59</v>
      </c>
      <c r="H4013" s="33">
        <v>9</v>
      </c>
    </row>
    <row r="4014" spans="1:8" s="33" customFormat="1" x14ac:dyDescent="0.2">
      <c r="A4014" s="52" t="s">
        <v>8063</v>
      </c>
      <c r="B4014" s="52"/>
      <c r="C4014" s="53" t="s">
        <v>8064</v>
      </c>
      <c r="D4014" s="54" t="s">
        <v>21</v>
      </c>
      <c r="E4014" s="55">
        <v>1380.55</v>
      </c>
      <c r="F4014" s="55">
        <v>3.07</v>
      </c>
      <c r="G4014" s="55">
        <v>1383.62</v>
      </c>
      <c r="H4014" s="33">
        <v>9</v>
      </c>
    </row>
    <row r="4015" spans="1:8" s="33" customFormat="1" x14ac:dyDescent="0.2">
      <c r="A4015" s="52" t="s">
        <v>8065</v>
      </c>
      <c r="B4015" s="52"/>
      <c r="C4015" s="53" t="s">
        <v>8066</v>
      </c>
      <c r="D4015" s="54"/>
      <c r="E4015" s="55"/>
      <c r="F4015" s="55"/>
      <c r="G4015" s="55"/>
      <c r="H4015" s="33">
        <v>5</v>
      </c>
    </row>
    <row r="4016" spans="1:8" s="33" customFormat="1" ht="25.5" x14ac:dyDescent="0.2">
      <c r="A4016" s="52" t="s">
        <v>8067</v>
      </c>
      <c r="B4016" s="52"/>
      <c r="C4016" s="53" t="s">
        <v>8291</v>
      </c>
      <c r="D4016" s="54" t="s">
        <v>21</v>
      </c>
      <c r="E4016" s="55">
        <v>456.16</v>
      </c>
      <c r="F4016" s="55">
        <v>19.02</v>
      </c>
      <c r="G4016" s="55">
        <v>475.18</v>
      </c>
      <c r="H4016" s="33">
        <v>9</v>
      </c>
    </row>
    <row r="4017" spans="1:8" s="33" customFormat="1" ht="25.5" x14ac:dyDescent="0.2">
      <c r="A4017" s="52" t="s">
        <v>8069</v>
      </c>
      <c r="B4017" s="52"/>
      <c r="C4017" s="53" t="s">
        <v>8070</v>
      </c>
      <c r="D4017" s="54" t="s">
        <v>334</v>
      </c>
      <c r="E4017" s="55">
        <v>462.15</v>
      </c>
      <c r="F4017" s="55">
        <v>331.76</v>
      </c>
      <c r="G4017" s="55">
        <v>793.91</v>
      </c>
      <c r="H4017" s="33">
        <v>9</v>
      </c>
    </row>
    <row r="4018" spans="1:8" s="33" customFormat="1" ht="25.5" x14ac:dyDescent="0.2">
      <c r="A4018" s="52" t="s">
        <v>8292</v>
      </c>
      <c r="B4018" s="52"/>
      <c r="C4018" s="53" t="s">
        <v>8293</v>
      </c>
      <c r="D4018" s="54" t="s">
        <v>21</v>
      </c>
      <c r="E4018" s="55">
        <v>1022.35</v>
      </c>
      <c r="F4018" s="55">
        <v>24.25</v>
      </c>
      <c r="G4018" s="55">
        <v>1046.5999999999999</v>
      </c>
      <c r="H4018" s="33">
        <v>9</v>
      </c>
    </row>
    <row r="4019" spans="1:8" s="33" customFormat="1" x14ac:dyDescent="0.2">
      <c r="A4019" s="52" t="s">
        <v>8071</v>
      </c>
      <c r="B4019" s="52"/>
      <c r="C4019" s="53" t="s">
        <v>8072</v>
      </c>
      <c r="D4019" s="54"/>
      <c r="E4019" s="55"/>
      <c r="F4019" s="55"/>
      <c r="G4019" s="55"/>
      <c r="H4019" s="33">
        <v>5</v>
      </c>
    </row>
    <row r="4020" spans="1:8" s="33" customFormat="1" x14ac:dyDescent="0.2">
      <c r="A4020" s="52" t="s">
        <v>8073</v>
      </c>
      <c r="B4020" s="52"/>
      <c r="C4020" s="53" t="s">
        <v>8074</v>
      </c>
      <c r="D4020" s="54" t="s">
        <v>131</v>
      </c>
      <c r="E4020" s="55">
        <v>0.44</v>
      </c>
      <c r="F4020" s="55">
        <v>4.1500000000000004</v>
      </c>
      <c r="G4020" s="55">
        <v>4.59</v>
      </c>
      <c r="H4020" s="33">
        <v>9</v>
      </c>
    </row>
    <row r="4021" spans="1:8" s="33" customFormat="1" x14ac:dyDescent="0.2">
      <c r="A4021" s="52" t="s">
        <v>8075</v>
      </c>
      <c r="B4021" s="52"/>
      <c r="C4021" s="53" t="s">
        <v>8076</v>
      </c>
      <c r="D4021" s="54" t="s">
        <v>21</v>
      </c>
      <c r="E4021" s="55">
        <v>6.99</v>
      </c>
      <c r="F4021" s="55">
        <v>8.2899999999999991</v>
      </c>
      <c r="G4021" s="55">
        <v>15.28</v>
      </c>
      <c r="H4021" s="33">
        <v>9</v>
      </c>
    </row>
    <row r="4022" spans="1:8" s="33" customFormat="1" x14ac:dyDescent="0.2">
      <c r="A4022" s="52" t="s">
        <v>8077</v>
      </c>
      <c r="B4022" s="52"/>
      <c r="C4022" s="53" t="s">
        <v>8078</v>
      </c>
      <c r="D4022" s="54" t="s">
        <v>21</v>
      </c>
      <c r="E4022" s="55">
        <v>2.3199999999999998</v>
      </c>
      <c r="F4022" s="55">
        <v>8.2899999999999991</v>
      </c>
      <c r="G4022" s="55">
        <v>10.61</v>
      </c>
      <c r="H4022" s="33">
        <v>9</v>
      </c>
    </row>
    <row r="4023" spans="1:8" s="33" customFormat="1" ht="25.5" x14ac:dyDescent="0.2">
      <c r="A4023" s="52" t="s">
        <v>8079</v>
      </c>
      <c r="B4023" s="52"/>
      <c r="C4023" s="53" t="s">
        <v>8080</v>
      </c>
      <c r="D4023" s="54" t="s">
        <v>21</v>
      </c>
      <c r="E4023" s="55">
        <v>2.94</v>
      </c>
      <c r="F4023" s="55">
        <v>8.2899999999999991</v>
      </c>
      <c r="G4023" s="55">
        <v>11.23</v>
      </c>
      <c r="H4023" s="33">
        <v>9</v>
      </c>
    </row>
    <row r="4024" spans="1:8" s="33" customFormat="1" x14ac:dyDescent="0.2">
      <c r="A4024" s="52" t="s">
        <v>8081</v>
      </c>
      <c r="B4024" s="52"/>
      <c r="C4024" s="53" t="s">
        <v>8082</v>
      </c>
      <c r="D4024" s="54" t="s">
        <v>21</v>
      </c>
      <c r="E4024" s="55">
        <v>234.77</v>
      </c>
      <c r="F4024" s="55">
        <v>9.2100000000000009</v>
      </c>
      <c r="G4024" s="55">
        <v>243.98</v>
      </c>
      <c r="H4024" s="33">
        <v>9</v>
      </c>
    </row>
    <row r="4025" spans="1:8" s="33" customFormat="1" x14ac:dyDescent="0.2">
      <c r="A4025" s="52" t="s">
        <v>8083</v>
      </c>
      <c r="B4025" s="52"/>
      <c r="C4025" s="53" t="s">
        <v>8084</v>
      </c>
      <c r="D4025" s="54" t="s">
        <v>21</v>
      </c>
      <c r="E4025" s="55">
        <v>491.6</v>
      </c>
      <c r="F4025" s="55">
        <v>9.2100000000000009</v>
      </c>
      <c r="G4025" s="55">
        <v>500.81</v>
      </c>
      <c r="H4025" s="33">
        <v>9</v>
      </c>
    </row>
    <row r="4026" spans="1:8" s="33" customFormat="1" x14ac:dyDescent="0.2">
      <c r="A4026" s="52" t="s">
        <v>8085</v>
      </c>
      <c r="B4026" s="52"/>
      <c r="C4026" s="53" t="s">
        <v>8086</v>
      </c>
      <c r="D4026" s="54" t="s">
        <v>21</v>
      </c>
      <c r="E4026" s="55">
        <v>5.28</v>
      </c>
      <c r="F4026" s="55">
        <v>14.59</v>
      </c>
      <c r="G4026" s="55">
        <v>19.87</v>
      </c>
      <c r="H4026" s="33">
        <v>9</v>
      </c>
    </row>
    <row r="4027" spans="1:8" s="33" customFormat="1" x14ac:dyDescent="0.2">
      <c r="A4027" s="52" t="s">
        <v>8087</v>
      </c>
      <c r="B4027" s="52"/>
      <c r="C4027" s="53" t="s">
        <v>8088</v>
      </c>
      <c r="D4027" s="54" t="s">
        <v>21</v>
      </c>
      <c r="E4027" s="55">
        <v>24.9</v>
      </c>
      <c r="F4027" s="55">
        <v>14.59</v>
      </c>
      <c r="G4027" s="55">
        <v>39.49</v>
      </c>
      <c r="H4027" s="33">
        <v>9</v>
      </c>
    </row>
    <row r="4028" spans="1:8" s="33" customFormat="1" x14ac:dyDescent="0.2">
      <c r="A4028" s="52" t="s">
        <v>8089</v>
      </c>
      <c r="B4028" s="52"/>
      <c r="C4028" s="53" t="s">
        <v>8090</v>
      </c>
      <c r="D4028" s="54" t="s">
        <v>21</v>
      </c>
      <c r="E4028" s="55">
        <v>70.92</v>
      </c>
      <c r="F4028" s="55">
        <v>1.69</v>
      </c>
      <c r="G4028" s="55">
        <v>72.61</v>
      </c>
      <c r="H4028" s="33">
        <v>9</v>
      </c>
    </row>
    <row r="4029" spans="1:8" s="33" customFormat="1" x14ac:dyDescent="0.2">
      <c r="A4029" s="52" t="s">
        <v>8091</v>
      </c>
      <c r="B4029" s="52"/>
      <c r="C4029" s="53" t="s">
        <v>8092</v>
      </c>
      <c r="D4029" s="54" t="s">
        <v>21</v>
      </c>
      <c r="E4029" s="55">
        <v>163.63999999999999</v>
      </c>
      <c r="F4029" s="55">
        <v>9.51</v>
      </c>
      <c r="G4029" s="55">
        <v>173.15</v>
      </c>
      <c r="H4029" s="33">
        <v>9</v>
      </c>
    </row>
    <row r="4030" spans="1:8" s="33" customFormat="1" x14ac:dyDescent="0.2">
      <c r="A4030" s="52" t="s">
        <v>8093</v>
      </c>
      <c r="B4030" s="52"/>
      <c r="C4030" s="53" t="s">
        <v>8094</v>
      </c>
      <c r="D4030" s="54" t="s">
        <v>21</v>
      </c>
      <c r="E4030" s="55">
        <v>80.34</v>
      </c>
      <c r="F4030" s="55">
        <v>6.14</v>
      </c>
      <c r="G4030" s="55">
        <v>86.48</v>
      </c>
      <c r="H4030" s="33">
        <v>9</v>
      </c>
    </row>
    <row r="4031" spans="1:8" s="33" customFormat="1" x14ac:dyDescent="0.2">
      <c r="A4031" s="52" t="s">
        <v>8095</v>
      </c>
      <c r="B4031" s="52"/>
      <c r="C4031" s="53" t="s">
        <v>8096</v>
      </c>
      <c r="D4031" s="54" t="s">
        <v>21</v>
      </c>
      <c r="E4031" s="55">
        <v>106.03</v>
      </c>
      <c r="F4031" s="55">
        <v>6.14</v>
      </c>
      <c r="G4031" s="55">
        <v>112.17</v>
      </c>
      <c r="H4031" s="33">
        <v>9</v>
      </c>
    </row>
    <row r="4032" spans="1:8" s="33" customFormat="1" x14ac:dyDescent="0.2">
      <c r="A4032" s="52" t="s">
        <v>8097</v>
      </c>
      <c r="B4032" s="52"/>
      <c r="C4032" s="53" t="s">
        <v>8098</v>
      </c>
      <c r="D4032" s="54" t="s">
        <v>21</v>
      </c>
      <c r="E4032" s="55">
        <v>165.95</v>
      </c>
      <c r="F4032" s="55">
        <v>6.14</v>
      </c>
      <c r="G4032" s="55">
        <v>172.09</v>
      </c>
      <c r="H4032" s="33">
        <v>9</v>
      </c>
    </row>
    <row r="4033" spans="1:8" s="33" customFormat="1" x14ac:dyDescent="0.2">
      <c r="A4033" s="52" t="s">
        <v>8099</v>
      </c>
      <c r="B4033" s="52"/>
      <c r="C4033" s="53" t="s">
        <v>8100</v>
      </c>
      <c r="D4033" s="54" t="s">
        <v>21</v>
      </c>
      <c r="E4033" s="55">
        <v>94.26</v>
      </c>
      <c r="F4033" s="55">
        <v>1.69</v>
      </c>
      <c r="G4033" s="55">
        <v>95.95</v>
      </c>
      <c r="H4033" s="33">
        <v>9</v>
      </c>
    </row>
    <row r="4034" spans="1:8" s="33" customFormat="1" x14ac:dyDescent="0.2">
      <c r="A4034" s="52" t="s">
        <v>8101</v>
      </c>
      <c r="B4034" s="52"/>
      <c r="C4034" s="53" t="s">
        <v>8102</v>
      </c>
      <c r="D4034" s="54" t="s">
        <v>21</v>
      </c>
      <c r="E4034" s="55">
        <v>97.27</v>
      </c>
      <c r="F4034" s="55">
        <v>1.69</v>
      </c>
      <c r="G4034" s="55">
        <v>98.96</v>
      </c>
      <c r="H4034" s="33">
        <v>9</v>
      </c>
    </row>
    <row r="4035" spans="1:8" s="33" customFormat="1" x14ac:dyDescent="0.2">
      <c r="A4035" s="52" t="s">
        <v>8103</v>
      </c>
      <c r="B4035" s="52"/>
      <c r="C4035" s="53" t="s">
        <v>8104</v>
      </c>
      <c r="D4035" s="54" t="s">
        <v>21</v>
      </c>
      <c r="E4035" s="55">
        <v>10.42</v>
      </c>
      <c r="F4035" s="55">
        <v>3.37</v>
      </c>
      <c r="G4035" s="55">
        <v>13.79</v>
      </c>
      <c r="H4035" s="33">
        <v>9</v>
      </c>
    </row>
    <row r="4036" spans="1:8" s="33" customFormat="1" x14ac:dyDescent="0.2">
      <c r="A4036" s="52" t="s">
        <v>8105</v>
      </c>
      <c r="B4036" s="52"/>
      <c r="C4036" s="53" t="s">
        <v>8106</v>
      </c>
      <c r="D4036" s="54" t="s">
        <v>21</v>
      </c>
      <c r="E4036" s="55">
        <v>13.96</v>
      </c>
      <c r="F4036" s="55">
        <v>3.37</v>
      </c>
      <c r="G4036" s="55">
        <v>17.329999999999998</v>
      </c>
      <c r="H4036" s="33">
        <v>9</v>
      </c>
    </row>
    <row r="4037" spans="1:8" s="33" customFormat="1" x14ac:dyDescent="0.2">
      <c r="A4037" s="52" t="s">
        <v>8107</v>
      </c>
      <c r="B4037" s="52"/>
      <c r="C4037" s="53" t="s">
        <v>8108</v>
      </c>
      <c r="D4037" s="54" t="s">
        <v>21</v>
      </c>
      <c r="E4037" s="55">
        <v>19.25</v>
      </c>
      <c r="F4037" s="55">
        <v>15.69</v>
      </c>
      <c r="G4037" s="55">
        <v>34.94</v>
      </c>
      <c r="H4037" s="33">
        <v>9</v>
      </c>
    </row>
    <row r="4038" spans="1:8" s="33" customFormat="1" x14ac:dyDescent="0.2">
      <c r="A4038" s="52" t="s">
        <v>8109</v>
      </c>
      <c r="B4038" s="52"/>
      <c r="C4038" s="53" t="s">
        <v>8110</v>
      </c>
      <c r="D4038" s="54" t="s">
        <v>21</v>
      </c>
      <c r="E4038" s="55">
        <v>9.07</v>
      </c>
      <c r="F4038" s="55">
        <v>9.51</v>
      </c>
      <c r="G4038" s="55">
        <v>18.579999999999998</v>
      </c>
      <c r="H4038" s="33">
        <v>9</v>
      </c>
    </row>
    <row r="4039" spans="1:8" s="33" customFormat="1" x14ac:dyDescent="0.2">
      <c r="A4039" s="52" t="s">
        <v>8111</v>
      </c>
      <c r="B4039" s="52"/>
      <c r="C4039" s="53" t="s">
        <v>8112</v>
      </c>
      <c r="D4039" s="54" t="s">
        <v>21</v>
      </c>
      <c r="E4039" s="55">
        <v>11.75</v>
      </c>
      <c r="F4039" s="55">
        <v>9.51</v>
      </c>
      <c r="G4039" s="55">
        <v>21.26</v>
      </c>
      <c r="H4039" s="33">
        <v>9</v>
      </c>
    </row>
    <row r="4040" spans="1:8" s="33" customFormat="1" ht="25.5" x14ac:dyDescent="0.2">
      <c r="A4040" s="52" t="s">
        <v>8113</v>
      </c>
      <c r="B4040" s="52"/>
      <c r="C4040" s="53" t="s">
        <v>8114</v>
      </c>
      <c r="D4040" s="54" t="s">
        <v>21</v>
      </c>
      <c r="E4040" s="55">
        <v>13.67</v>
      </c>
      <c r="F4040" s="55">
        <v>9.51</v>
      </c>
      <c r="G4040" s="55">
        <v>23.18</v>
      </c>
      <c r="H4040" s="33">
        <v>9</v>
      </c>
    </row>
    <row r="4041" spans="1:8" s="33" customFormat="1" ht="25.5" x14ac:dyDescent="0.2">
      <c r="A4041" s="52" t="s">
        <v>8115</v>
      </c>
      <c r="B4041" s="52"/>
      <c r="C4041" s="53" t="s">
        <v>8116</v>
      </c>
      <c r="D4041" s="54" t="s">
        <v>21</v>
      </c>
      <c r="E4041" s="55">
        <v>35.049999999999997</v>
      </c>
      <c r="F4041" s="55">
        <v>16.11</v>
      </c>
      <c r="G4041" s="55">
        <v>51.16</v>
      </c>
      <c r="H4041" s="33">
        <v>9</v>
      </c>
    </row>
    <row r="4042" spans="1:8" s="33" customFormat="1" x14ac:dyDescent="0.2">
      <c r="A4042" s="52" t="s">
        <v>8117</v>
      </c>
      <c r="B4042" s="52"/>
      <c r="C4042" s="53" t="s">
        <v>8118</v>
      </c>
      <c r="D4042" s="54" t="s">
        <v>21</v>
      </c>
      <c r="E4042" s="55">
        <v>11.69</v>
      </c>
      <c r="F4042" s="55">
        <v>8.2899999999999991</v>
      </c>
      <c r="G4042" s="55">
        <v>19.98</v>
      </c>
      <c r="H4042" s="33">
        <v>9</v>
      </c>
    </row>
    <row r="4043" spans="1:8" s="33" customFormat="1" x14ac:dyDescent="0.2">
      <c r="A4043" s="52" t="s">
        <v>8119</v>
      </c>
      <c r="B4043" s="52"/>
      <c r="C4043" s="53" t="s">
        <v>8120</v>
      </c>
      <c r="D4043" s="54" t="s">
        <v>21</v>
      </c>
      <c r="E4043" s="55">
        <v>85.24</v>
      </c>
      <c r="F4043" s="55">
        <v>29.17</v>
      </c>
      <c r="G4043" s="55">
        <v>114.41</v>
      </c>
      <c r="H4043" s="33">
        <v>9</v>
      </c>
    </row>
    <row r="4044" spans="1:8" s="33" customFormat="1" x14ac:dyDescent="0.2">
      <c r="A4044" s="52" t="s">
        <v>8121</v>
      </c>
      <c r="B4044" s="52"/>
      <c r="C4044" s="53" t="s">
        <v>8122</v>
      </c>
      <c r="D4044" s="54"/>
      <c r="E4044" s="55"/>
      <c r="F4044" s="55"/>
      <c r="G4044" s="55"/>
      <c r="H4044" s="33">
        <v>2</v>
      </c>
    </row>
    <row r="4045" spans="1:8" s="33" customFormat="1" x14ac:dyDescent="0.2">
      <c r="A4045" s="52" t="s">
        <v>8123</v>
      </c>
      <c r="B4045" s="52"/>
      <c r="C4045" s="53" t="s">
        <v>8124</v>
      </c>
      <c r="D4045" s="54"/>
      <c r="E4045" s="55"/>
      <c r="F4045" s="55"/>
      <c r="G4045" s="55"/>
      <c r="H4045" s="33">
        <v>5</v>
      </c>
    </row>
    <row r="4046" spans="1:8" s="33" customFormat="1" ht="25.5" x14ac:dyDescent="0.2">
      <c r="A4046" s="52" t="s">
        <v>8125</v>
      </c>
      <c r="B4046" s="52"/>
      <c r="C4046" s="53" t="s">
        <v>8294</v>
      </c>
      <c r="D4046" s="54" t="s">
        <v>73</v>
      </c>
      <c r="E4046" s="55">
        <v>264.36</v>
      </c>
      <c r="F4046" s="55">
        <v>2.83</v>
      </c>
      <c r="G4046" s="55">
        <v>267.19</v>
      </c>
      <c r="H4046" s="33">
        <v>9</v>
      </c>
    </row>
    <row r="4047" spans="1:8" s="33" customFormat="1" ht="25.5" x14ac:dyDescent="0.2">
      <c r="A4047" s="52" t="s">
        <v>8127</v>
      </c>
      <c r="B4047" s="52"/>
      <c r="C4047" s="53" t="s">
        <v>8295</v>
      </c>
      <c r="D4047" s="54" t="s">
        <v>73</v>
      </c>
      <c r="E4047" s="55">
        <v>215.64</v>
      </c>
      <c r="F4047" s="55">
        <v>2.38</v>
      </c>
      <c r="G4047" s="55">
        <v>218.02</v>
      </c>
      <c r="H4047" s="33">
        <v>9</v>
      </c>
    </row>
    <row r="4048" spans="1:8" s="33" customFormat="1" ht="25.5" x14ac:dyDescent="0.2">
      <c r="A4048" s="52" t="s">
        <v>8129</v>
      </c>
      <c r="B4048" s="52"/>
      <c r="C4048" s="53" t="s">
        <v>8296</v>
      </c>
      <c r="D4048" s="54" t="s">
        <v>73</v>
      </c>
      <c r="E4048" s="55">
        <v>216.37</v>
      </c>
      <c r="F4048" s="55">
        <v>2.4</v>
      </c>
      <c r="G4048" s="55">
        <v>218.77</v>
      </c>
      <c r="H4048" s="33">
        <v>9</v>
      </c>
    </row>
    <row r="4049" spans="1:8" s="33" customFormat="1" x14ac:dyDescent="0.2">
      <c r="A4049" s="52" t="s">
        <v>8131</v>
      </c>
      <c r="B4049" s="52"/>
      <c r="C4049" s="53" t="s">
        <v>8132</v>
      </c>
      <c r="D4049" s="54" t="s">
        <v>131</v>
      </c>
      <c r="E4049" s="55">
        <v>434.43</v>
      </c>
      <c r="F4049" s="55">
        <v>11.88</v>
      </c>
      <c r="G4049" s="55">
        <v>446.31</v>
      </c>
      <c r="H4049" s="33">
        <v>9</v>
      </c>
    </row>
    <row r="4050" spans="1:8" s="33" customFormat="1" x14ac:dyDescent="0.2">
      <c r="A4050" s="52" t="s">
        <v>8133</v>
      </c>
      <c r="B4050" s="52"/>
      <c r="C4050" s="53" t="s">
        <v>8134</v>
      </c>
      <c r="D4050" s="54"/>
      <c r="E4050" s="55"/>
      <c r="F4050" s="55"/>
      <c r="G4050" s="55"/>
      <c r="H4050" s="33">
        <v>5</v>
      </c>
    </row>
    <row r="4051" spans="1:8" s="33" customFormat="1" x14ac:dyDescent="0.2">
      <c r="A4051" s="52" t="s">
        <v>8135</v>
      </c>
      <c r="B4051" s="52"/>
      <c r="C4051" s="53" t="s">
        <v>8136</v>
      </c>
      <c r="D4051" s="54" t="s">
        <v>73</v>
      </c>
      <c r="E4051" s="55">
        <v>74.790000000000006</v>
      </c>
      <c r="F4051" s="55"/>
      <c r="G4051" s="55">
        <v>74.790000000000006</v>
      </c>
      <c r="H4051" s="33">
        <v>9</v>
      </c>
    </row>
    <row r="4052" spans="1:8" s="33" customFormat="1" x14ac:dyDescent="0.2">
      <c r="A4052" s="52" t="s">
        <v>8137</v>
      </c>
      <c r="B4052" s="52"/>
      <c r="C4052" s="53" t="s">
        <v>8138</v>
      </c>
      <c r="D4052" s="54" t="s">
        <v>73</v>
      </c>
      <c r="E4052" s="55">
        <v>40.72</v>
      </c>
      <c r="F4052" s="55"/>
      <c r="G4052" s="55">
        <v>40.72</v>
      </c>
      <c r="H4052" s="33">
        <v>9</v>
      </c>
    </row>
    <row r="4053" spans="1:8" s="33" customFormat="1" ht="25.5" x14ac:dyDescent="0.2">
      <c r="A4053" s="52" t="s">
        <v>8139</v>
      </c>
      <c r="B4053" s="52"/>
      <c r="C4053" s="53" t="s">
        <v>8140</v>
      </c>
      <c r="D4053" s="54" t="s">
        <v>73</v>
      </c>
      <c r="E4053" s="55">
        <v>171.05</v>
      </c>
      <c r="F4053" s="55"/>
      <c r="G4053" s="55">
        <v>171.05</v>
      </c>
      <c r="H4053" s="33">
        <v>9</v>
      </c>
    </row>
    <row r="4054" spans="1:8" s="33" customFormat="1" ht="25.5" x14ac:dyDescent="0.2">
      <c r="A4054" s="52" t="s">
        <v>8141</v>
      </c>
      <c r="B4054" s="52"/>
      <c r="C4054" s="53" t="s">
        <v>8142</v>
      </c>
      <c r="D4054" s="54" t="s">
        <v>73</v>
      </c>
      <c r="E4054" s="55">
        <v>213.81</v>
      </c>
      <c r="F4054" s="55"/>
      <c r="G4054" s="55">
        <v>213.81</v>
      </c>
      <c r="H4054" s="33">
        <v>9</v>
      </c>
    </row>
    <row r="4055" spans="1:8" s="33" customFormat="1" ht="25.5" x14ac:dyDescent="0.2">
      <c r="A4055" s="52" t="s">
        <v>8143</v>
      </c>
      <c r="B4055" s="52"/>
      <c r="C4055" s="53" t="s">
        <v>8144</v>
      </c>
      <c r="D4055" s="54" t="s">
        <v>73</v>
      </c>
      <c r="E4055" s="55">
        <v>72.27</v>
      </c>
      <c r="F4055" s="55"/>
      <c r="G4055" s="55">
        <v>72.27</v>
      </c>
      <c r="H4055" s="33">
        <v>9</v>
      </c>
    </row>
    <row r="4056" spans="1:8" s="33" customFormat="1" ht="25.5" x14ac:dyDescent="0.2">
      <c r="A4056" s="52" t="s">
        <v>8145</v>
      </c>
      <c r="B4056" s="52"/>
      <c r="C4056" s="53" t="s">
        <v>8146</v>
      </c>
      <c r="D4056" s="54" t="s">
        <v>73</v>
      </c>
      <c r="E4056" s="55">
        <v>114.93</v>
      </c>
      <c r="F4056" s="55"/>
      <c r="G4056" s="55">
        <v>114.93</v>
      </c>
      <c r="H4056" s="33">
        <v>9</v>
      </c>
    </row>
    <row r="4057" spans="1:8" s="33" customFormat="1" ht="25.5" x14ac:dyDescent="0.2">
      <c r="A4057" s="52" t="s">
        <v>8147</v>
      </c>
      <c r="B4057" s="52"/>
      <c r="C4057" s="53" t="s">
        <v>8148</v>
      </c>
      <c r="D4057" s="54" t="s">
        <v>73</v>
      </c>
      <c r="E4057" s="55">
        <v>121.26</v>
      </c>
      <c r="F4057" s="55"/>
      <c r="G4057" s="55">
        <v>121.26</v>
      </c>
      <c r="H4057" s="33">
        <v>9</v>
      </c>
    </row>
    <row r="4058" spans="1:8" s="33" customFormat="1" x14ac:dyDescent="0.2">
      <c r="A4058" s="52" t="s">
        <v>8149</v>
      </c>
      <c r="B4058" s="52"/>
      <c r="C4058" s="53" t="s">
        <v>8150</v>
      </c>
      <c r="D4058" s="54" t="s">
        <v>73</v>
      </c>
      <c r="E4058" s="55">
        <v>204.98</v>
      </c>
      <c r="F4058" s="55"/>
      <c r="G4058" s="55">
        <v>204.98</v>
      </c>
      <c r="H4058" s="33">
        <v>9</v>
      </c>
    </row>
    <row r="4059" spans="1:8" s="33" customFormat="1" x14ac:dyDescent="0.2">
      <c r="A4059" s="52" t="s">
        <v>8151</v>
      </c>
      <c r="B4059" s="52"/>
      <c r="C4059" s="53" t="s">
        <v>8152</v>
      </c>
      <c r="D4059" s="54" t="s">
        <v>73</v>
      </c>
      <c r="E4059" s="55">
        <v>200.52</v>
      </c>
      <c r="F4059" s="55"/>
      <c r="G4059" s="55">
        <v>200.52</v>
      </c>
      <c r="H4059" s="33">
        <v>9</v>
      </c>
    </row>
    <row r="4060" spans="1:8" s="33" customFormat="1" ht="25.5" x14ac:dyDescent="0.2">
      <c r="A4060" s="52" t="s">
        <v>8153</v>
      </c>
      <c r="B4060" s="52"/>
      <c r="C4060" s="53" t="s">
        <v>8154</v>
      </c>
      <c r="D4060" s="54" t="s">
        <v>73</v>
      </c>
      <c r="E4060" s="55">
        <v>37.44</v>
      </c>
      <c r="F4060" s="55"/>
      <c r="G4060" s="55">
        <v>37.44</v>
      </c>
      <c r="H4060" s="33">
        <v>9</v>
      </c>
    </row>
    <row r="4061" spans="1:8" s="33" customFormat="1" x14ac:dyDescent="0.2">
      <c r="A4061" s="52" t="s">
        <v>8155</v>
      </c>
      <c r="B4061" s="52"/>
      <c r="C4061" s="53" t="s">
        <v>8156</v>
      </c>
      <c r="D4061" s="54"/>
      <c r="E4061" s="55"/>
      <c r="F4061" s="55"/>
      <c r="G4061" s="55"/>
      <c r="H4061" s="33">
        <v>5</v>
      </c>
    </row>
    <row r="4062" spans="1:8" s="33" customFormat="1" ht="25.5" x14ac:dyDescent="0.2">
      <c r="A4062" s="52" t="s">
        <v>8157</v>
      </c>
      <c r="B4062" s="52"/>
      <c r="C4062" s="53" t="s">
        <v>8158</v>
      </c>
      <c r="D4062" s="54" t="s">
        <v>73</v>
      </c>
      <c r="E4062" s="55">
        <v>1496.3</v>
      </c>
      <c r="F4062" s="55">
        <v>21.46</v>
      </c>
      <c r="G4062" s="55">
        <v>1517.76</v>
      </c>
      <c r="H4062" s="33">
        <v>9</v>
      </c>
    </row>
    <row r="4063" spans="1:8" s="33" customFormat="1" ht="25.5" x14ac:dyDescent="0.2">
      <c r="A4063" s="52" t="s">
        <v>8159</v>
      </c>
      <c r="B4063" s="52"/>
      <c r="C4063" s="53" t="s">
        <v>8160</v>
      </c>
      <c r="D4063" s="54" t="s">
        <v>73</v>
      </c>
      <c r="E4063" s="55">
        <v>1558.99</v>
      </c>
      <c r="F4063" s="55">
        <v>21.46</v>
      </c>
      <c r="G4063" s="55">
        <v>1580.45</v>
      </c>
      <c r="H4063" s="33">
        <v>9</v>
      </c>
    </row>
    <row r="4064" spans="1:8" s="33" customFormat="1" ht="25.5" x14ac:dyDescent="0.2">
      <c r="A4064" s="52" t="s">
        <v>8161</v>
      </c>
      <c r="B4064" s="52"/>
      <c r="C4064" s="53" t="s">
        <v>8162</v>
      </c>
      <c r="D4064" s="54" t="s">
        <v>73</v>
      </c>
      <c r="E4064" s="55">
        <v>1681.44</v>
      </c>
      <c r="F4064" s="55">
        <v>21.46</v>
      </c>
      <c r="G4064" s="55">
        <v>1702.9</v>
      </c>
      <c r="H4064" s="33">
        <v>9</v>
      </c>
    </row>
    <row r="4065" spans="1:8" s="33" customFormat="1" ht="25.5" x14ac:dyDescent="0.2">
      <c r="A4065" s="52" t="s">
        <v>8163</v>
      </c>
      <c r="B4065" s="52"/>
      <c r="C4065" s="53" t="s">
        <v>8164</v>
      </c>
      <c r="D4065" s="54" t="s">
        <v>73</v>
      </c>
      <c r="E4065" s="55">
        <v>1735.34</v>
      </c>
      <c r="F4065" s="55">
        <v>21.46</v>
      </c>
      <c r="G4065" s="55">
        <v>1756.8</v>
      </c>
      <c r="H4065" s="33">
        <v>9</v>
      </c>
    </row>
    <row r="4066" spans="1:8" s="33" customFormat="1" ht="25.5" x14ac:dyDescent="0.2">
      <c r="A4066" s="52" t="s">
        <v>8165</v>
      </c>
      <c r="B4066" s="52"/>
      <c r="C4066" s="53" t="s">
        <v>8166</v>
      </c>
      <c r="D4066" s="54" t="s">
        <v>73</v>
      </c>
      <c r="E4066" s="55">
        <v>2115.48</v>
      </c>
      <c r="F4066" s="55">
        <v>21.46</v>
      </c>
      <c r="G4066" s="55">
        <v>2136.94</v>
      </c>
      <c r="H4066" s="33">
        <v>9</v>
      </c>
    </row>
    <row r="4067" spans="1:8" s="33" customFormat="1" ht="25.5" x14ac:dyDescent="0.2">
      <c r="A4067" s="52" t="s">
        <v>8167</v>
      </c>
      <c r="B4067" s="52"/>
      <c r="C4067" s="53" t="s">
        <v>8168</v>
      </c>
      <c r="D4067" s="54" t="s">
        <v>73</v>
      </c>
      <c r="E4067" s="55">
        <v>1699.41</v>
      </c>
      <c r="F4067" s="55">
        <v>32.19</v>
      </c>
      <c r="G4067" s="55">
        <v>1731.6</v>
      </c>
      <c r="H4067" s="33">
        <v>9</v>
      </c>
    </row>
    <row r="4068" spans="1:8" s="33" customFormat="1" ht="25.5" x14ac:dyDescent="0.2">
      <c r="A4068" s="52" t="s">
        <v>8169</v>
      </c>
      <c r="B4068" s="52"/>
      <c r="C4068" s="53" t="s">
        <v>8170</v>
      </c>
      <c r="D4068" s="54" t="s">
        <v>73</v>
      </c>
      <c r="E4068" s="55">
        <v>1626.09</v>
      </c>
      <c r="F4068" s="55">
        <v>32.19</v>
      </c>
      <c r="G4068" s="55">
        <v>1658.28</v>
      </c>
      <c r="H4068" s="33">
        <v>9</v>
      </c>
    </row>
    <row r="4069" spans="1:8" s="33" customFormat="1" ht="25.5" x14ac:dyDescent="0.2">
      <c r="A4069" s="52" t="s">
        <v>8171</v>
      </c>
      <c r="B4069" s="52"/>
      <c r="C4069" s="53" t="s">
        <v>8172</v>
      </c>
      <c r="D4069" s="54" t="s">
        <v>73</v>
      </c>
      <c r="E4069" s="55">
        <v>1925.2</v>
      </c>
      <c r="F4069" s="55">
        <v>32.19</v>
      </c>
      <c r="G4069" s="55">
        <v>1957.39</v>
      </c>
      <c r="H4069" s="33">
        <v>9</v>
      </c>
    </row>
    <row r="4070" spans="1:8" s="33" customFormat="1" x14ac:dyDescent="0.2">
      <c r="A4070" s="52" t="s">
        <v>8173</v>
      </c>
      <c r="B4070" s="52"/>
      <c r="C4070" s="53" t="s">
        <v>8174</v>
      </c>
      <c r="D4070" s="54"/>
      <c r="E4070" s="55"/>
      <c r="F4070" s="55"/>
      <c r="G4070" s="55"/>
      <c r="H4070" s="33">
        <v>5</v>
      </c>
    </row>
    <row r="4071" spans="1:8" s="33" customFormat="1" x14ac:dyDescent="0.2">
      <c r="A4071" s="52" t="s">
        <v>8175</v>
      </c>
      <c r="B4071" s="52"/>
      <c r="C4071" s="53" t="s">
        <v>8176</v>
      </c>
      <c r="D4071" s="54" t="s">
        <v>21</v>
      </c>
      <c r="E4071" s="55">
        <v>1150.9100000000001</v>
      </c>
      <c r="F4071" s="55">
        <v>93.71</v>
      </c>
      <c r="G4071" s="55">
        <v>1244.6199999999999</v>
      </c>
      <c r="H4071" s="33">
        <v>9</v>
      </c>
    </row>
    <row r="4072" spans="1:8" s="33" customFormat="1" x14ac:dyDescent="0.2">
      <c r="A4072" s="52" t="s">
        <v>8177</v>
      </c>
      <c r="B4072" s="52"/>
      <c r="C4072" s="53" t="s">
        <v>8178</v>
      </c>
      <c r="D4072" s="54" t="s">
        <v>21</v>
      </c>
      <c r="E4072" s="55">
        <v>3302.35</v>
      </c>
      <c r="F4072" s="55">
        <v>93.71</v>
      </c>
      <c r="G4072" s="55">
        <v>3396.06</v>
      </c>
      <c r="H4072" s="33">
        <v>9</v>
      </c>
    </row>
    <row r="4073" spans="1:8" s="33" customFormat="1" x14ac:dyDescent="0.2">
      <c r="A4073" s="52" t="s">
        <v>8179</v>
      </c>
      <c r="B4073" s="52"/>
      <c r="C4073" s="53" t="s">
        <v>8180</v>
      </c>
      <c r="D4073" s="54" t="s">
        <v>21</v>
      </c>
      <c r="E4073" s="55">
        <v>5584.19</v>
      </c>
      <c r="F4073" s="55">
        <v>160.28</v>
      </c>
      <c r="G4073" s="55">
        <v>5744.47</v>
      </c>
      <c r="H4073" s="33">
        <v>9</v>
      </c>
    </row>
    <row r="4074" spans="1:8" s="33" customFormat="1" ht="25.5" x14ac:dyDescent="0.2">
      <c r="A4074" s="52" t="s">
        <v>8181</v>
      </c>
      <c r="B4074" s="52"/>
      <c r="C4074" s="53" t="s">
        <v>8182</v>
      </c>
      <c r="D4074" s="54" t="s">
        <v>21</v>
      </c>
      <c r="E4074" s="55">
        <v>5609.52</v>
      </c>
      <c r="F4074" s="55">
        <v>93.71</v>
      </c>
      <c r="G4074" s="55">
        <v>5703.23</v>
      </c>
      <c r="H4074" s="33">
        <v>9</v>
      </c>
    </row>
    <row r="4075" spans="1:8" s="33" customFormat="1" x14ac:dyDescent="0.2">
      <c r="A4075" s="52" t="s">
        <v>8183</v>
      </c>
      <c r="B4075" s="52"/>
      <c r="C4075" s="53" t="s">
        <v>8184</v>
      </c>
      <c r="D4075" s="54" t="s">
        <v>21</v>
      </c>
      <c r="E4075" s="55">
        <v>2775.3</v>
      </c>
      <c r="F4075" s="55">
        <v>58.34</v>
      </c>
      <c r="G4075" s="55">
        <v>2833.64</v>
      </c>
      <c r="H4075" s="33">
        <v>9</v>
      </c>
    </row>
    <row r="4076" spans="1:8" s="33" customFormat="1" ht="25.5" x14ac:dyDescent="0.2">
      <c r="A4076" s="52" t="s">
        <v>8185</v>
      </c>
      <c r="B4076" s="52"/>
      <c r="C4076" s="53" t="s">
        <v>8186</v>
      </c>
      <c r="D4076" s="54" t="s">
        <v>21</v>
      </c>
      <c r="E4076" s="55">
        <v>1879.51</v>
      </c>
      <c r="F4076" s="55">
        <v>93.71</v>
      </c>
      <c r="G4076" s="55">
        <v>1973.22</v>
      </c>
      <c r="H4076" s="33">
        <v>9</v>
      </c>
    </row>
    <row r="4077" spans="1:8" s="33" customFormat="1" x14ac:dyDescent="0.2">
      <c r="A4077" s="52" t="s">
        <v>8187</v>
      </c>
      <c r="B4077" s="52"/>
      <c r="C4077" s="53" t="s">
        <v>8188</v>
      </c>
      <c r="D4077" s="54" t="s">
        <v>21</v>
      </c>
      <c r="E4077" s="55">
        <v>2948.43</v>
      </c>
      <c r="F4077" s="55">
        <v>93.71</v>
      </c>
      <c r="G4077" s="55">
        <v>3042.14</v>
      </c>
      <c r="H4077" s="33">
        <v>9</v>
      </c>
    </row>
    <row r="4078" spans="1:8" s="33" customFormat="1" x14ac:dyDescent="0.2">
      <c r="A4078" s="52" t="s">
        <v>8189</v>
      </c>
      <c r="B4078" s="52"/>
      <c r="C4078" s="53" t="s">
        <v>8190</v>
      </c>
      <c r="D4078" s="54"/>
      <c r="E4078" s="55"/>
      <c r="F4078" s="55"/>
      <c r="G4078" s="55"/>
      <c r="H4078" s="33">
        <v>5</v>
      </c>
    </row>
    <row r="4079" spans="1:8" s="33" customFormat="1" x14ac:dyDescent="0.2">
      <c r="A4079" s="52" t="s">
        <v>8191</v>
      </c>
      <c r="B4079" s="52"/>
      <c r="C4079" s="53" t="s">
        <v>8192</v>
      </c>
      <c r="D4079" s="54" t="s">
        <v>21</v>
      </c>
      <c r="E4079" s="55">
        <v>423.47</v>
      </c>
      <c r="F4079" s="55">
        <v>19.73</v>
      </c>
      <c r="G4079" s="55">
        <v>443.2</v>
      </c>
      <c r="H4079" s="33">
        <v>9</v>
      </c>
    </row>
    <row r="4080" spans="1:8" s="33" customFormat="1" x14ac:dyDescent="0.2">
      <c r="A4080" s="52" t="s">
        <v>8193</v>
      </c>
      <c r="B4080" s="52"/>
      <c r="C4080" s="53" t="s">
        <v>8194</v>
      </c>
      <c r="D4080" s="54" t="s">
        <v>21</v>
      </c>
      <c r="E4080" s="55">
        <v>3659.44</v>
      </c>
      <c r="F4080" s="55">
        <v>43.85</v>
      </c>
      <c r="G4080" s="55">
        <v>3703.29</v>
      </c>
      <c r="H4080" s="33">
        <v>9</v>
      </c>
    </row>
    <row r="4081" spans="1:8" s="33" customFormat="1" x14ac:dyDescent="0.2">
      <c r="A4081" s="52" t="s">
        <v>8195</v>
      </c>
      <c r="B4081" s="52"/>
      <c r="C4081" s="53" t="s">
        <v>8196</v>
      </c>
      <c r="D4081" s="54" t="s">
        <v>21</v>
      </c>
      <c r="E4081" s="55">
        <v>1570.05</v>
      </c>
      <c r="F4081" s="55">
        <v>29.17</v>
      </c>
      <c r="G4081" s="55">
        <v>1599.22</v>
      </c>
      <c r="H4081" s="33">
        <v>9</v>
      </c>
    </row>
    <row r="4082" spans="1:8" s="33" customFormat="1" ht="25.5" x14ac:dyDescent="0.2">
      <c r="A4082" s="52" t="s">
        <v>8197</v>
      </c>
      <c r="B4082" s="52"/>
      <c r="C4082" s="53" t="s">
        <v>8198</v>
      </c>
      <c r="D4082" s="54" t="s">
        <v>21</v>
      </c>
      <c r="E4082" s="55">
        <v>3008.28</v>
      </c>
      <c r="F4082" s="55">
        <v>499.05</v>
      </c>
      <c r="G4082" s="55">
        <v>3507.33</v>
      </c>
      <c r="H4082" s="33">
        <v>9</v>
      </c>
    </row>
    <row r="4083" spans="1:8" s="33" customFormat="1" ht="25.5" x14ac:dyDescent="0.2">
      <c r="A4083" s="52" t="s">
        <v>8199</v>
      </c>
      <c r="B4083" s="52"/>
      <c r="C4083" s="53" t="s">
        <v>8200</v>
      </c>
      <c r="D4083" s="54" t="s">
        <v>21</v>
      </c>
      <c r="E4083" s="55">
        <v>8441.2999999999993</v>
      </c>
      <c r="F4083" s="55">
        <v>581.99</v>
      </c>
      <c r="G4083" s="55">
        <v>9023.2900000000009</v>
      </c>
      <c r="H4083" s="33">
        <v>9</v>
      </c>
    </row>
    <row r="4084" spans="1:8" s="33" customFormat="1" x14ac:dyDescent="0.2">
      <c r="A4084" s="52" t="s">
        <v>8201</v>
      </c>
      <c r="B4084" s="52"/>
      <c r="C4084" s="53" t="s">
        <v>8202</v>
      </c>
      <c r="D4084" s="54"/>
      <c r="E4084" s="55"/>
      <c r="F4084" s="55"/>
      <c r="G4084" s="55"/>
      <c r="H4084" s="33">
        <v>5</v>
      </c>
    </row>
    <row r="4085" spans="1:8" s="33" customFormat="1" x14ac:dyDescent="0.2">
      <c r="A4085" s="52" t="s">
        <v>8203</v>
      </c>
      <c r="B4085" s="52"/>
      <c r="C4085" s="53" t="s">
        <v>8297</v>
      </c>
      <c r="D4085" s="54" t="s">
        <v>21</v>
      </c>
      <c r="E4085" s="55">
        <v>121.82</v>
      </c>
      <c r="F4085" s="55">
        <v>9.5</v>
      </c>
      <c r="G4085" s="55">
        <v>131.32</v>
      </c>
      <c r="H4085" s="33">
        <v>9</v>
      </c>
    </row>
    <row r="4086" spans="1:8" s="33" customFormat="1" ht="25.5" x14ac:dyDescent="0.2">
      <c r="A4086" s="52" t="s">
        <v>8205</v>
      </c>
      <c r="B4086" s="52"/>
      <c r="C4086" s="53" t="s">
        <v>8298</v>
      </c>
      <c r="D4086" s="54" t="s">
        <v>21</v>
      </c>
      <c r="E4086" s="55">
        <v>43.89</v>
      </c>
      <c r="F4086" s="55">
        <v>7.13</v>
      </c>
      <c r="G4086" s="55">
        <v>51.02</v>
      </c>
      <c r="H4086" s="33">
        <v>9</v>
      </c>
    </row>
    <row r="4087" spans="1:8" s="33" customFormat="1" x14ac:dyDescent="0.2">
      <c r="A4087" s="52" t="s">
        <v>8207</v>
      </c>
      <c r="B4087" s="52"/>
      <c r="C4087" s="53" t="s">
        <v>8208</v>
      </c>
      <c r="D4087" s="54" t="s">
        <v>21</v>
      </c>
      <c r="E4087" s="55">
        <v>17.600000000000001</v>
      </c>
      <c r="F4087" s="55">
        <v>7.13</v>
      </c>
      <c r="G4087" s="55">
        <v>24.73</v>
      </c>
      <c r="H4087" s="33">
        <v>9</v>
      </c>
    </row>
    <row r="4088" spans="1:8" s="33" customFormat="1" x14ac:dyDescent="0.2">
      <c r="A4088" s="52" t="s">
        <v>8209</v>
      </c>
      <c r="B4088" s="52"/>
      <c r="C4088" s="53" t="s">
        <v>8210</v>
      </c>
      <c r="D4088" s="54" t="s">
        <v>21</v>
      </c>
      <c r="E4088" s="55">
        <v>14.86</v>
      </c>
      <c r="F4088" s="55">
        <v>7.13</v>
      </c>
      <c r="G4088" s="55">
        <v>21.99</v>
      </c>
      <c r="H4088" s="33">
        <v>9</v>
      </c>
    </row>
    <row r="4089" spans="1:8" s="33" customFormat="1" x14ac:dyDescent="0.2">
      <c r="A4089" s="52" t="s">
        <v>8211</v>
      </c>
      <c r="B4089" s="52"/>
      <c r="C4089" s="53" t="s">
        <v>8212</v>
      </c>
      <c r="D4089" s="54" t="s">
        <v>21</v>
      </c>
      <c r="E4089" s="55">
        <v>28.22</v>
      </c>
      <c r="F4089" s="55">
        <v>7.13</v>
      </c>
      <c r="G4089" s="55">
        <v>35.35</v>
      </c>
      <c r="H4089" s="33">
        <v>9</v>
      </c>
    </row>
    <row r="4090" spans="1:8" s="33" customFormat="1" x14ac:dyDescent="0.2">
      <c r="A4090" s="52" t="s">
        <v>8213</v>
      </c>
      <c r="B4090" s="52"/>
      <c r="C4090" s="53" t="s">
        <v>8214</v>
      </c>
      <c r="D4090" s="54" t="s">
        <v>21</v>
      </c>
      <c r="E4090" s="55">
        <v>22.22</v>
      </c>
      <c r="F4090" s="55">
        <v>7.13</v>
      </c>
      <c r="G4090" s="55">
        <v>29.35</v>
      </c>
      <c r="H4090" s="33">
        <v>9</v>
      </c>
    </row>
    <row r="4091" spans="1:8" s="33" customFormat="1" x14ac:dyDescent="0.2">
      <c r="A4091" s="52" t="s">
        <v>8215</v>
      </c>
      <c r="B4091" s="52"/>
      <c r="C4091" s="53" t="s">
        <v>8216</v>
      </c>
      <c r="D4091" s="54" t="s">
        <v>21</v>
      </c>
      <c r="E4091" s="55">
        <v>73.239999999999995</v>
      </c>
      <c r="F4091" s="55">
        <v>7.97</v>
      </c>
      <c r="G4091" s="55">
        <v>81.209999999999994</v>
      </c>
      <c r="H4091" s="33">
        <v>9</v>
      </c>
    </row>
    <row r="4092" spans="1:8" s="33" customFormat="1" x14ac:dyDescent="0.2">
      <c r="A4092" s="52" t="s">
        <v>8217</v>
      </c>
      <c r="B4092" s="52"/>
      <c r="C4092" s="53" t="s">
        <v>8218</v>
      </c>
      <c r="D4092" s="54" t="s">
        <v>21</v>
      </c>
      <c r="E4092" s="55">
        <v>71.790000000000006</v>
      </c>
      <c r="F4092" s="55">
        <v>7.97</v>
      </c>
      <c r="G4092" s="55">
        <v>79.760000000000005</v>
      </c>
      <c r="H4092" s="33">
        <v>9</v>
      </c>
    </row>
    <row r="4093" spans="1:8" s="33" customFormat="1" x14ac:dyDescent="0.2">
      <c r="A4093" s="52" t="s">
        <v>8299</v>
      </c>
      <c r="B4093" s="52"/>
      <c r="C4093" s="53" t="s">
        <v>8300</v>
      </c>
      <c r="D4093" s="54" t="s">
        <v>21</v>
      </c>
      <c r="E4093" s="55">
        <v>54.9</v>
      </c>
      <c r="F4093" s="55">
        <v>7.13</v>
      </c>
      <c r="G4093" s="55">
        <v>62.03</v>
      </c>
      <c r="H4093" s="33">
        <v>9</v>
      </c>
    </row>
    <row r="4094" spans="1:8" s="33" customFormat="1" x14ac:dyDescent="0.2">
      <c r="A4094" s="52" t="s">
        <v>8301</v>
      </c>
      <c r="B4094" s="52"/>
      <c r="C4094" s="53" t="s">
        <v>8302</v>
      </c>
      <c r="D4094" s="54" t="s">
        <v>21</v>
      </c>
      <c r="E4094" s="55">
        <v>33.07</v>
      </c>
      <c r="F4094" s="55">
        <v>7.13</v>
      </c>
      <c r="G4094" s="55">
        <v>40.200000000000003</v>
      </c>
      <c r="H4094" s="33">
        <v>9</v>
      </c>
    </row>
    <row r="4095" spans="1:8" s="33" customFormat="1" x14ac:dyDescent="0.2">
      <c r="A4095" s="52" t="s">
        <v>8303</v>
      </c>
      <c r="B4095" s="52"/>
      <c r="C4095" s="53" t="s">
        <v>8304</v>
      </c>
      <c r="D4095" s="54" t="s">
        <v>21</v>
      </c>
      <c r="E4095" s="55">
        <v>40.18</v>
      </c>
      <c r="F4095" s="55">
        <v>7.13</v>
      </c>
      <c r="G4095" s="55">
        <v>47.31</v>
      </c>
      <c r="H4095" s="33">
        <v>9</v>
      </c>
    </row>
    <row r="4096" spans="1:8" s="33" customFormat="1" x14ac:dyDescent="0.2">
      <c r="A4096" s="52" t="s">
        <v>8305</v>
      </c>
      <c r="B4096" s="52"/>
      <c r="C4096" s="53" t="s">
        <v>8306</v>
      </c>
      <c r="D4096" s="54" t="s">
        <v>21</v>
      </c>
      <c r="E4096" s="55">
        <v>40.18</v>
      </c>
      <c r="F4096" s="55">
        <v>7.13</v>
      </c>
      <c r="G4096" s="55">
        <v>47.31</v>
      </c>
      <c r="H4096" s="33">
        <v>9</v>
      </c>
    </row>
    <row r="4097" spans="1:8" s="33" customFormat="1" x14ac:dyDescent="0.2">
      <c r="A4097" s="52" t="s">
        <v>8307</v>
      </c>
      <c r="B4097" s="52"/>
      <c r="C4097" s="53" t="s">
        <v>8308</v>
      </c>
      <c r="D4097" s="54" t="s">
        <v>21</v>
      </c>
      <c r="E4097" s="55">
        <v>56.27</v>
      </c>
      <c r="F4097" s="55">
        <v>7.97</v>
      </c>
      <c r="G4097" s="55">
        <v>64.239999999999995</v>
      </c>
      <c r="H4097" s="33">
        <v>9</v>
      </c>
    </row>
    <row r="4098" spans="1:8" s="33" customFormat="1" x14ac:dyDescent="0.2">
      <c r="A4098" s="52" t="s">
        <v>8309</v>
      </c>
      <c r="B4098" s="52"/>
      <c r="C4098" s="53" t="s">
        <v>8310</v>
      </c>
      <c r="D4098" s="54" t="s">
        <v>21</v>
      </c>
      <c r="E4098" s="55">
        <v>54.31</v>
      </c>
      <c r="F4098" s="55">
        <v>7.97</v>
      </c>
      <c r="G4098" s="55">
        <v>62.28</v>
      </c>
      <c r="H4098" s="33">
        <v>9</v>
      </c>
    </row>
    <row r="4099" spans="1:8" s="33" customFormat="1" x14ac:dyDescent="0.2">
      <c r="A4099" s="52" t="s">
        <v>8311</v>
      </c>
      <c r="B4099" s="52"/>
      <c r="C4099" s="53" t="s">
        <v>8312</v>
      </c>
      <c r="D4099" s="54"/>
      <c r="E4099" s="55"/>
      <c r="F4099" s="55"/>
      <c r="G4099" s="55"/>
      <c r="H4099" s="33">
        <v>5</v>
      </c>
    </row>
    <row r="4100" spans="1:8" s="33" customFormat="1" ht="38.25" x14ac:dyDescent="0.2">
      <c r="A4100" s="52" t="s">
        <v>8313</v>
      </c>
      <c r="B4100" s="52"/>
      <c r="C4100" s="53" t="s">
        <v>8314</v>
      </c>
      <c r="D4100" s="54" t="s">
        <v>73</v>
      </c>
      <c r="E4100" s="55">
        <v>342.16</v>
      </c>
      <c r="F4100" s="55">
        <v>11.37</v>
      </c>
      <c r="G4100" s="55">
        <v>353.53</v>
      </c>
      <c r="H4100" s="33">
        <v>9</v>
      </c>
    </row>
    <row r="4101" spans="1:8" s="33" customFormat="1" ht="25.5" x14ac:dyDescent="0.2">
      <c r="A4101" s="52" t="s">
        <v>8315</v>
      </c>
      <c r="B4101" s="52"/>
      <c r="C4101" s="53" t="s">
        <v>8316</v>
      </c>
      <c r="D4101" s="54" t="s">
        <v>73</v>
      </c>
      <c r="E4101" s="55">
        <v>249.91</v>
      </c>
      <c r="F4101" s="55">
        <v>10.49</v>
      </c>
      <c r="G4101" s="55">
        <v>260.39999999999998</v>
      </c>
      <c r="H4101" s="33">
        <v>9</v>
      </c>
    </row>
    <row r="4102" spans="1:8" s="33" customFormat="1" ht="25.5" x14ac:dyDescent="0.2">
      <c r="A4102" s="52" t="s">
        <v>8317</v>
      </c>
      <c r="B4102" s="52"/>
      <c r="C4102" s="53" t="s">
        <v>8318</v>
      </c>
      <c r="D4102" s="54" t="s">
        <v>73</v>
      </c>
      <c r="E4102" s="55">
        <v>251.57</v>
      </c>
      <c r="F4102" s="55">
        <v>10.56</v>
      </c>
      <c r="G4102" s="55">
        <v>262.13</v>
      </c>
      <c r="H4102" s="33">
        <v>9</v>
      </c>
    </row>
    <row r="4103" spans="1:8" s="33" customFormat="1" ht="25.5" x14ac:dyDescent="0.2">
      <c r="A4103" s="52" t="s">
        <v>8319</v>
      </c>
      <c r="B4103" s="52"/>
      <c r="C4103" s="53" t="s">
        <v>8320</v>
      </c>
      <c r="D4103" s="54" t="s">
        <v>120</v>
      </c>
      <c r="E4103" s="55">
        <v>8.35</v>
      </c>
      <c r="F4103" s="55">
        <v>1.83</v>
      </c>
      <c r="G4103" s="55">
        <v>10.18</v>
      </c>
      <c r="H4103" s="33">
        <v>9</v>
      </c>
    </row>
    <row r="4104" spans="1:8" s="33" customFormat="1" x14ac:dyDescent="0.2">
      <c r="A4104" s="52" t="s">
        <v>8321</v>
      </c>
      <c r="B4104" s="52"/>
      <c r="C4104" s="53" t="s">
        <v>8322</v>
      </c>
      <c r="D4104" s="54" t="s">
        <v>8323</v>
      </c>
      <c r="E4104" s="55">
        <v>570.46</v>
      </c>
      <c r="F4104" s="55">
        <v>1125.1199999999999</v>
      </c>
      <c r="G4104" s="55">
        <v>1695.58</v>
      </c>
      <c r="H4104" s="33">
        <v>9</v>
      </c>
    </row>
    <row r="4105" spans="1:8" s="33" customFormat="1" x14ac:dyDescent="0.2">
      <c r="A4105" s="52" t="s">
        <v>8219</v>
      </c>
      <c r="B4105" s="52"/>
      <c r="C4105" s="53" t="s">
        <v>8220</v>
      </c>
      <c r="D4105" s="54"/>
      <c r="E4105" s="55"/>
      <c r="F4105" s="55"/>
      <c r="G4105" s="55"/>
      <c r="H4105" s="33">
        <v>2</v>
      </c>
    </row>
    <row r="4106" spans="1:8" s="33" customFormat="1" x14ac:dyDescent="0.2">
      <c r="A4106" s="52" t="s">
        <v>8221</v>
      </c>
      <c r="B4106" s="52"/>
      <c r="C4106" s="53" t="s">
        <v>8222</v>
      </c>
      <c r="D4106" s="54"/>
      <c r="E4106" s="55"/>
      <c r="F4106" s="55"/>
      <c r="G4106" s="55"/>
      <c r="H4106" s="33">
        <v>5</v>
      </c>
    </row>
    <row r="4107" spans="1:8" s="33" customFormat="1" x14ac:dyDescent="0.2">
      <c r="A4107" s="52" t="s">
        <v>8223</v>
      </c>
      <c r="B4107" s="52"/>
      <c r="C4107" s="53" t="s">
        <v>8224</v>
      </c>
      <c r="D4107" s="54" t="s">
        <v>73</v>
      </c>
      <c r="E4107" s="55">
        <v>11905.11</v>
      </c>
      <c r="F4107" s="55">
        <v>74.8</v>
      </c>
      <c r="G4107" s="55">
        <v>11979.91</v>
      </c>
      <c r="H4107" s="33">
        <v>9</v>
      </c>
    </row>
    <row r="4108" spans="1:8" s="33" customFormat="1" x14ac:dyDescent="0.2">
      <c r="A4108" s="52" t="s">
        <v>8225</v>
      </c>
      <c r="B4108" s="52"/>
      <c r="C4108" s="53" t="s">
        <v>8226</v>
      </c>
      <c r="D4108" s="54" t="s">
        <v>73</v>
      </c>
      <c r="E4108" s="55">
        <v>341.76</v>
      </c>
      <c r="F4108" s="55">
        <v>74.8</v>
      </c>
      <c r="G4108" s="55">
        <v>416.56</v>
      </c>
      <c r="H4108" s="33">
        <v>9</v>
      </c>
    </row>
    <row r="4109" spans="1:8" s="33" customFormat="1" x14ac:dyDescent="0.2">
      <c r="A4109" s="52" t="s">
        <v>8227</v>
      </c>
      <c r="B4109" s="52"/>
      <c r="C4109" s="53" t="s">
        <v>8228</v>
      </c>
      <c r="D4109" s="54" t="s">
        <v>73</v>
      </c>
      <c r="E4109" s="55">
        <v>3815.33</v>
      </c>
      <c r="F4109" s="55">
        <v>74.8</v>
      </c>
      <c r="G4109" s="55">
        <v>3890.13</v>
      </c>
      <c r="H4109" s="33">
        <v>9</v>
      </c>
    </row>
    <row r="4110" spans="1:8" s="33" customFormat="1" ht="38.25" x14ac:dyDescent="0.2">
      <c r="A4110" s="52" t="s">
        <v>8229</v>
      </c>
      <c r="B4110" s="52"/>
      <c r="C4110" s="53" t="s">
        <v>8230</v>
      </c>
      <c r="D4110" s="54" t="s">
        <v>21</v>
      </c>
      <c r="E4110" s="55">
        <v>10.99</v>
      </c>
      <c r="F4110" s="55">
        <v>5.42</v>
      </c>
      <c r="G4110" s="55">
        <v>16.41</v>
      </c>
      <c r="H4110" s="33">
        <v>9</v>
      </c>
    </row>
    <row r="4111" spans="1:8" s="33" customFormat="1" ht="25.5" x14ac:dyDescent="0.2">
      <c r="A4111" s="52" t="s">
        <v>8231</v>
      </c>
      <c r="B4111" s="52"/>
      <c r="C4111" s="53" t="s">
        <v>8232</v>
      </c>
      <c r="D4111" s="54" t="s">
        <v>21</v>
      </c>
      <c r="E4111" s="55">
        <v>7.35</v>
      </c>
      <c r="F4111" s="55">
        <v>5.42</v>
      </c>
      <c r="G4111" s="55">
        <v>12.77</v>
      </c>
      <c r="H4111" s="33">
        <v>9</v>
      </c>
    </row>
    <row r="4112" spans="1:8" s="33" customFormat="1" ht="25.5" x14ac:dyDescent="0.2">
      <c r="A4112" s="52" t="s">
        <v>8233</v>
      </c>
      <c r="B4112" s="52"/>
      <c r="C4112" s="53" t="s">
        <v>8234</v>
      </c>
      <c r="D4112" s="54" t="s">
        <v>21</v>
      </c>
      <c r="E4112" s="55">
        <v>6.88</v>
      </c>
      <c r="F4112" s="55">
        <v>5.42</v>
      </c>
      <c r="G4112" s="55">
        <v>12.3</v>
      </c>
      <c r="H4112" s="33">
        <v>9</v>
      </c>
    </row>
    <row r="4113" spans="1:8" s="33" customFormat="1" ht="25.5" x14ac:dyDescent="0.2">
      <c r="A4113" s="52" t="s">
        <v>8235</v>
      </c>
      <c r="B4113" s="52"/>
      <c r="C4113" s="53" t="s">
        <v>8236</v>
      </c>
      <c r="D4113" s="54" t="s">
        <v>21</v>
      </c>
      <c r="E4113" s="55">
        <v>6.07</v>
      </c>
      <c r="F4113" s="55">
        <v>5.42</v>
      </c>
      <c r="G4113" s="55">
        <v>11.49</v>
      </c>
      <c r="H4113" s="33">
        <v>9</v>
      </c>
    </row>
    <row r="4114" spans="1:8" s="33" customFormat="1" x14ac:dyDescent="0.2">
      <c r="A4114" s="52" t="s">
        <v>8237</v>
      </c>
      <c r="B4114" s="52"/>
      <c r="C4114" s="53" t="s">
        <v>8238</v>
      </c>
      <c r="D4114" s="54" t="s">
        <v>21</v>
      </c>
      <c r="E4114" s="55">
        <v>16.36</v>
      </c>
      <c r="F4114" s="55">
        <v>5.42</v>
      </c>
      <c r="G4114" s="55">
        <v>21.78</v>
      </c>
      <c r="H4114" s="33">
        <v>9</v>
      </c>
    </row>
    <row r="4115" spans="1:8" s="33" customFormat="1" ht="25.5" x14ac:dyDescent="0.2">
      <c r="A4115" s="52" t="s">
        <v>8239</v>
      </c>
      <c r="B4115" s="52"/>
      <c r="C4115" s="53" t="s">
        <v>8240</v>
      </c>
      <c r="D4115" s="54" t="s">
        <v>21</v>
      </c>
      <c r="E4115" s="55">
        <v>5.94</v>
      </c>
      <c r="F4115" s="55">
        <v>5.42</v>
      </c>
      <c r="G4115" s="55">
        <v>11.36</v>
      </c>
      <c r="H4115" s="33">
        <v>9</v>
      </c>
    </row>
    <row r="4116" spans="1:8" s="33" customFormat="1" x14ac:dyDescent="0.2">
      <c r="A4116" s="52" t="s">
        <v>8241</v>
      </c>
      <c r="B4116" s="52"/>
      <c r="C4116" s="53" t="s">
        <v>8242</v>
      </c>
      <c r="D4116" s="54" t="s">
        <v>21</v>
      </c>
      <c r="E4116" s="55">
        <v>215.9</v>
      </c>
      <c r="F4116" s="55">
        <v>3.08</v>
      </c>
      <c r="G4116" s="55">
        <v>218.98</v>
      </c>
      <c r="H4116" s="33">
        <v>9</v>
      </c>
    </row>
    <row r="4117" spans="1:8" s="33" customFormat="1" x14ac:dyDescent="0.2">
      <c r="A4117" s="52" t="s">
        <v>8243</v>
      </c>
      <c r="B4117" s="52"/>
      <c r="C4117" s="53" t="s">
        <v>8244</v>
      </c>
      <c r="D4117" s="54"/>
      <c r="E4117" s="55"/>
      <c r="F4117" s="55"/>
      <c r="G4117" s="55"/>
      <c r="H4117" s="33">
        <v>5</v>
      </c>
    </row>
    <row r="4118" spans="1:8" s="33" customFormat="1" x14ac:dyDescent="0.2">
      <c r="A4118" s="52" t="s">
        <v>8245</v>
      </c>
      <c r="B4118" s="52"/>
      <c r="C4118" s="53" t="s">
        <v>8246</v>
      </c>
      <c r="D4118" s="54" t="s">
        <v>21</v>
      </c>
      <c r="E4118" s="55">
        <v>10.75</v>
      </c>
      <c r="F4118" s="55">
        <v>47.3</v>
      </c>
      <c r="G4118" s="55">
        <v>58.05</v>
      </c>
      <c r="H4118" s="33">
        <v>9</v>
      </c>
    </row>
    <row r="4119" spans="1:8" s="33" customFormat="1" x14ac:dyDescent="0.2">
      <c r="A4119" s="52" t="s">
        <v>8247</v>
      </c>
      <c r="B4119" s="52"/>
      <c r="C4119" s="53" t="s">
        <v>8248</v>
      </c>
      <c r="D4119" s="54"/>
      <c r="E4119" s="55"/>
      <c r="F4119" s="55"/>
      <c r="G4119" s="55"/>
      <c r="H4119" s="33">
        <v>5</v>
      </c>
    </row>
    <row r="4120" spans="1:8" s="33" customFormat="1" ht="38.25" x14ac:dyDescent="0.2">
      <c r="A4120" s="52" t="s">
        <v>8249</v>
      </c>
      <c r="B4120" s="52"/>
      <c r="C4120" s="53" t="s">
        <v>8250</v>
      </c>
      <c r="D4120" s="54" t="s">
        <v>21</v>
      </c>
      <c r="E4120" s="55">
        <v>95.71</v>
      </c>
      <c r="F4120" s="55">
        <v>6.36</v>
      </c>
      <c r="G4120" s="55">
        <v>102.07</v>
      </c>
      <c r="H4120" s="33">
        <v>9</v>
      </c>
    </row>
    <row r="4121" spans="1:8" s="33" customFormat="1" ht="25.5" x14ac:dyDescent="0.2">
      <c r="A4121" s="52" t="s">
        <v>8251</v>
      </c>
      <c r="B4121" s="52"/>
      <c r="C4121" s="53" t="s">
        <v>8252</v>
      </c>
      <c r="D4121" s="54" t="s">
        <v>21</v>
      </c>
      <c r="E4121" s="55">
        <v>34.81</v>
      </c>
      <c r="F4121" s="55">
        <v>1.31</v>
      </c>
      <c r="G4121" s="55">
        <v>36.119999999999997</v>
      </c>
      <c r="H4121" s="33">
        <v>9</v>
      </c>
    </row>
    <row r="4122" spans="1:8" s="33" customFormat="1" x14ac:dyDescent="0.2">
      <c r="A4122" s="52" t="s">
        <v>8253</v>
      </c>
      <c r="B4122" s="52"/>
      <c r="C4122" s="53" t="s">
        <v>8254</v>
      </c>
      <c r="D4122" s="54" t="s">
        <v>73</v>
      </c>
      <c r="E4122" s="55">
        <v>68.95</v>
      </c>
      <c r="F4122" s="55"/>
      <c r="G4122" s="55">
        <v>68.95</v>
      </c>
      <c r="H4122" s="33">
        <v>9</v>
      </c>
    </row>
    <row r="4123" spans="1:8" s="33" customFormat="1" x14ac:dyDescent="0.2">
      <c r="A4123" s="52" t="s">
        <v>8255</v>
      </c>
      <c r="B4123" s="52"/>
      <c r="C4123" s="53" t="s">
        <v>8256</v>
      </c>
      <c r="D4123" s="54" t="s">
        <v>592</v>
      </c>
      <c r="E4123" s="55">
        <v>27.39</v>
      </c>
      <c r="F4123" s="55"/>
      <c r="G4123" s="55">
        <v>27.39</v>
      </c>
      <c r="H4123" s="33">
        <v>9</v>
      </c>
    </row>
    <row r="4124" spans="1:8" s="33" customFormat="1" x14ac:dyDescent="0.2">
      <c r="A4124" s="52" t="s">
        <v>8257</v>
      </c>
      <c r="B4124" s="52"/>
      <c r="C4124" s="53" t="s">
        <v>8258</v>
      </c>
      <c r="D4124" s="54"/>
      <c r="E4124" s="55"/>
      <c r="F4124" s="55"/>
      <c r="G4124" s="55"/>
      <c r="H4124" s="33">
        <v>2</v>
      </c>
    </row>
    <row r="4125" spans="1:8" s="33" customFormat="1" x14ac:dyDescent="0.2">
      <c r="A4125" s="52" t="s">
        <v>8259</v>
      </c>
      <c r="B4125" s="52"/>
      <c r="C4125" s="53" t="s">
        <v>8260</v>
      </c>
      <c r="D4125" s="54"/>
      <c r="E4125" s="55"/>
      <c r="F4125" s="55"/>
      <c r="G4125" s="55"/>
      <c r="H4125" s="33">
        <v>5</v>
      </c>
    </row>
    <row r="4126" spans="1:8" s="33" customFormat="1" x14ac:dyDescent="0.2">
      <c r="A4126" s="52" t="s">
        <v>8261</v>
      </c>
      <c r="B4126" s="52"/>
      <c r="C4126" s="53" t="s">
        <v>8262</v>
      </c>
      <c r="D4126" s="54" t="s">
        <v>21</v>
      </c>
      <c r="E4126" s="55">
        <v>695.04</v>
      </c>
      <c r="F4126" s="55"/>
      <c r="G4126" s="55">
        <v>695.04</v>
      </c>
      <c r="H4126" s="33">
        <v>9</v>
      </c>
    </row>
  </sheetData>
  <mergeCells count="4">
    <mergeCell ref="C1:G1"/>
    <mergeCell ref="A2:G2"/>
    <mergeCell ref="A3:G3"/>
    <mergeCell ref="A4:G4"/>
  </mergeCells>
  <conditionalFormatting sqref="A9:B4126">
    <cfRule type="expression" dxfId="19" priority="2">
      <formula>H9&lt;6</formula>
    </cfRule>
  </conditionalFormatting>
  <conditionalFormatting sqref="C9:C4126">
    <cfRule type="expression" dxfId="18" priority="3">
      <formula>H9&lt;6</formula>
    </cfRule>
  </conditionalFormatting>
  <conditionalFormatting sqref="D9:D4126">
    <cfRule type="expression" dxfId="17" priority="4">
      <formula>H9&lt;6</formula>
    </cfRule>
  </conditionalFormatting>
  <conditionalFormatting sqref="E9:E4126">
    <cfRule type="expression" dxfId="16" priority="5">
      <formula>H9&lt;6</formula>
    </cfRule>
  </conditionalFormatting>
  <conditionalFormatting sqref="F9:F4126">
    <cfRule type="expression" dxfId="15" priority="6">
      <formula>H9&lt;6</formula>
    </cfRule>
  </conditionalFormatting>
  <conditionalFormatting sqref="G9:G4126">
    <cfRule type="expression" dxfId="14" priority="7">
      <formula>H9&lt;6</formula>
    </cfRule>
  </conditionalFormatting>
  <pageMargins left="0.78749999999999998" right="0.78749999999999998" top="1.05277777777778" bottom="1.05277777777778" header="0.78749999999999998" footer="0.78749999999999998"/>
  <pageSetup paperSize="9" orientation="portrait" horizontalDpi="300" verticalDpi="300" r:id="rId1"/>
  <headerFooter>
    <oddHeader>&amp;C&amp;"Times New Roman,Normal"&amp;12&amp;A</oddHeader>
    <oddFooter>&amp;C&amp;"Times New Roman,Normal"&amp;12Página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131"/>
  <sheetViews>
    <sheetView topLeftCell="A653" workbookViewId="0">
      <selection activeCell="C665" sqref="C665"/>
    </sheetView>
  </sheetViews>
  <sheetFormatPr defaultColWidth="8.85546875" defaultRowHeight="12.75" x14ac:dyDescent="0.2"/>
  <cols>
    <col min="1" max="1" width="11.7109375" style="29" bestFit="1" customWidth="1"/>
    <col min="2" max="2" width="11.7109375" style="29" customWidth="1"/>
    <col min="3" max="3" width="57.28515625" style="30" customWidth="1"/>
    <col min="4" max="4" width="8.85546875" style="31" customWidth="1"/>
    <col min="5" max="5" width="9.85546875" style="32" bestFit="1" customWidth="1"/>
    <col min="6" max="7" width="12.7109375" style="32" customWidth="1"/>
    <col min="8" max="8" width="8" style="33" hidden="1" customWidth="1"/>
    <col min="9" max="16384" width="8.85546875" style="33"/>
  </cols>
  <sheetData>
    <row r="1" spans="1:8" ht="16.5" x14ac:dyDescent="0.2">
      <c r="C1" s="413" t="s">
        <v>0</v>
      </c>
      <c r="D1" s="413"/>
      <c r="E1" s="413"/>
      <c r="F1" s="413"/>
      <c r="G1" s="413"/>
    </row>
    <row r="2" spans="1:8" ht="16.5" x14ac:dyDescent="0.2">
      <c r="A2" s="413" t="s">
        <v>1</v>
      </c>
      <c r="B2" s="413"/>
      <c r="C2" s="413"/>
      <c r="D2" s="413"/>
      <c r="E2" s="413"/>
      <c r="F2" s="413"/>
      <c r="G2" s="413"/>
    </row>
    <row r="3" spans="1:8" x14ac:dyDescent="0.2">
      <c r="A3" s="414" t="s">
        <v>2</v>
      </c>
      <c r="B3" s="414"/>
      <c r="C3" s="414"/>
      <c r="D3" s="414"/>
      <c r="E3" s="414"/>
      <c r="F3" s="414"/>
      <c r="G3" s="414"/>
    </row>
    <row r="4" spans="1:8" ht="15.75" x14ac:dyDescent="0.2">
      <c r="A4" s="415" t="s">
        <v>3</v>
      </c>
      <c r="B4" s="415"/>
      <c r="C4" s="415"/>
      <c r="D4" s="415"/>
      <c r="E4" s="415"/>
      <c r="F4" s="415"/>
      <c r="G4" s="415"/>
    </row>
    <row r="5" spans="1:8" ht="15" x14ac:dyDescent="0.2">
      <c r="A5" s="34"/>
      <c r="B5" s="34"/>
      <c r="C5"/>
      <c r="D5"/>
      <c r="E5" s="372"/>
      <c r="F5" s="373"/>
      <c r="G5" s="374" t="s">
        <v>8595</v>
      </c>
    </row>
    <row r="6" spans="1:8" ht="15" x14ac:dyDescent="0.2">
      <c r="A6" s="34"/>
      <c r="B6" s="34"/>
      <c r="C6" s="38"/>
      <c r="D6" s="375"/>
      <c r="E6" s="372"/>
      <c r="F6" s="376" t="s">
        <v>5</v>
      </c>
      <c r="G6" s="377" t="s">
        <v>8596</v>
      </c>
    </row>
    <row r="7" spans="1:8" ht="14.25" x14ac:dyDescent="0.2">
      <c r="A7" s="34"/>
      <c r="B7" s="34"/>
      <c r="C7" s="38"/>
      <c r="D7" s="378" t="s">
        <v>7</v>
      </c>
      <c r="E7" s="379">
        <v>0</v>
      </c>
      <c r="F7" s="380" t="s">
        <v>8</v>
      </c>
      <c r="G7" s="379">
        <v>0.9778</v>
      </c>
    </row>
    <row r="8" spans="1:8" s="31" customFormat="1" x14ac:dyDescent="0.2">
      <c r="A8" s="381" t="s">
        <v>9</v>
      </c>
      <c r="B8" s="387"/>
      <c r="C8" s="382" t="s">
        <v>10</v>
      </c>
      <c r="D8" s="383" t="s">
        <v>11</v>
      </c>
      <c r="E8" s="384" t="s">
        <v>12</v>
      </c>
      <c r="F8" s="384" t="s">
        <v>13</v>
      </c>
      <c r="G8" s="384" t="s">
        <v>14</v>
      </c>
    </row>
    <row r="9" spans="1:8" x14ac:dyDescent="0.2">
      <c r="A9" s="385" t="s">
        <v>15</v>
      </c>
      <c r="B9" s="385"/>
      <c r="C9" s="49" t="s">
        <v>16</v>
      </c>
      <c r="D9" s="50"/>
      <c r="E9" s="51"/>
      <c r="F9" s="51"/>
      <c r="G9" s="51"/>
      <c r="H9" s="33">
        <v>2</v>
      </c>
    </row>
    <row r="10" spans="1:8" x14ac:dyDescent="0.2">
      <c r="A10" s="52" t="s">
        <v>17</v>
      </c>
      <c r="B10" s="52"/>
      <c r="C10" s="53" t="s">
        <v>18</v>
      </c>
      <c r="D10" s="54"/>
      <c r="E10" s="55"/>
      <c r="F10" s="55"/>
      <c r="G10" s="55"/>
      <c r="H10" s="33">
        <v>5</v>
      </c>
    </row>
    <row r="11" spans="1:8" ht="25.5" x14ac:dyDescent="0.2">
      <c r="A11" s="52" t="s">
        <v>19</v>
      </c>
      <c r="B11" s="52"/>
      <c r="C11" s="53" t="s">
        <v>20</v>
      </c>
      <c r="D11" s="54" t="s">
        <v>21</v>
      </c>
      <c r="E11" s="55"/>
      <c r="F11" s="55">
        <v>5636.66</v>
      </c>
      <c r="G11" s="55">
        <v>5636.66</v>
      </c>
      <c r="H11" s="33">
        <v>9</v>
      </c>
    </row>
    <row r="12" spans="1:8" ht="38.25" x14ac:dyDescent="0.2">
      <c r="A12" s="52" t="s">
        <v>22</v>
      </c>
      <c r="B12" s="52"/>
      <c r="C12" s="53" t="s">
        <v>23</v>
      </c>
      <c r="D12" s="54" t="s">
        <v>21</v>
      </c>
      <c r="E12" s="55"/>
      <c r="F12" s="55">
        <v>7495.66</v>
      </c>
      <c r="G12" s="55">
        <v>7495.66</v>
      </c>
      <c r="H12" s="33">
        <v>9</v>
      </c>
    </row>
    <row r="13" spans="1:8" ht="38.25" x14ac:dyDescent="0.2">
      <c r="A13" s="52" t="s">
        <v>24</v>
      </c>
      <c r="B13" s="52"/>
      <c r="C13" s="53" t="s">
        <v>25</v>
      </c>
      <c r="D13" s="54" t="s">
        <v>21</v>
      </c>
      <c r="E13" s="55"/>
      <c r="F13" s="55">
        <v>12804.27</v>
      </c>
      <c r="G13" s="55">
        <v>12804.27</v>
      </c>
      <c r="H13" s="33">
        <v>9</v>
      </c>
    </row>
    <row r="14" spans="1:8" ht="38.25" x14ac:dyDescent="0.2">
      <c r="A14" s="52" t="s">
        <v>26</v>
      </c>
      <c r="B14" s="52"/>
      <c r="C14" s="53" t="s">
        <v>27</v>
      </c>
      <c r="D14" s="54" t="s">
        <v>21</v>
      </c>
      <c r="E14" s="55"/>
      <c r="F14" s="55">
        <v>17556.16</v>
      </c>
      <c r="G14" s="55">
        <v>17556.16</v>
      </c>
      <c r="H14" s="33">
        <v>9</v>
      </c>
    </row>
    <row r="15" spans="1:8" ht="38.25" x14ac:dyDescent="0.2">
      <c r="A15" s="52" t="s">
        <v>28</v>
      </c>
      <c r="B15" s="52"/>
      <c r="C15" s="53" t="s">
        <v>29</v>
      </c>
      <c r="D15" s="54" t="s">
        <v>21</v>
      </c>
      <c r="E15" s="55"/>
      <c r="F15" s="55">
        <v>20458.990000000002</v>
      </c>
      <c r="G15" s="55">
        <v>20458.990000000002</v>
      </c>
      <c r="H15" s="33">
        <v>9</v>
      </c>
    </row>
    <row r="16" spans="1:8" x14ac:dyDescent="0.2">
      <c r="A16" s="52" t="s">
        <v>30</v>
      </c>
      <c r="B16" s="52"/>
      <c r="C16" s="53" t="s">
        <v>31</v>
      </c>
      <c r="D16" s="54"/>
      <c r="E16" s="55"/>
      <c r="F16" s="55"/>
      <c r="G16" s="55"/>
      <c r="H16" s="33">
        <v>5</v>
      </c>
    </row>
    <row r="17" spans="1:8" ht="38.25" x14ac:dyDescent="0.2">
      <c r="A17" s="52" t="s">
        <v>32</v>
      </c>
      <c r="B17" s="52"/>
      <c r="C17" s="53" t="s">
        <v>33</v>
      </c>
      <c r="D17" s="54" t="s">
        <v>21</v>
      </c>
      <c r="E17" s="55"/>
      <c r="F17" s="55">
        <v>7199.56</v>
      </c>
      <c r="G17" s="55">
        <v>7199.56</v>
      </c>
      <c r="H17" s="33">
        <v>9</v>
      </c>
    </row>
    <row r="18" spans="1:8" ht="38.25" x14ac:dyDescent="0.2">
      <c r="A18" s="52" t="s">
        <v>34</v>
      </c>
      <c r="B18" s="52"/>
      <c r="C18" s="53" t="s">
        <v>35</v>
      </c>
      <c r="D18" s="54" t="s">
        <v>21</v>
      </c>
      <c r="E18" s="55"/>
      <c r="F18" s="55">
        <v>12194.64</v>
      </c>
      <c r="G18" s="55">
        <v>12194.64</v>
      </c>
      <c r="H18" s="33">
        <v>9</v>
      </c>
    </row>
    <row r="19" spans="1:8" ht="38.25" x14ac:dyDescent="0.2">
      <c r="A19" s="52" t="s">
        <v>36</v>
      </c>
      <c r="B19" s="52"/>
      <c r="C19" s="53" t="s">
        <v>37</v>
      </c>
      <c r="D19" s="54" t="s">
        <v>21</v>
      </c>
      <c r="E19" s="55"/>
      <c r="F19" s="55">
        <v>16501.64</v>
      </c>
      <c r="G19" s="55">
        <v>16501.64</v>
      </c>
      <c r="H19" s="33">
        <v>9</v>
      </c>
    </row>
    <row r="20" spans="1:8" ht="38.25" x14ac:dyDescent="0.2">
      <c r="A20" s="52" t="s">
        <v>38</v>
      </c>
      <c r="B20" s="52"/>
      <c r="C20" s="53" t="s">
        <v>39</v>
      </c>
      <c r="D20" s="54" t="s">
        <v>21</v>
      </c>
      <c r="E20" s="55"/>
      <c r="F20" s="55">
        <v>21949.1</v>
      </c>
      <c r="G20" s="55">
        <v>21949.1</v>
      </c>
      <c r="H20" s="33">
        <v>9</v>
      </c>
    </row>
    <row r="21" spans="1:8" x14ac:dyDescent="0.2">
      <c r="A21" s="52" t="s">
        <v>40</v>
      </c>
      <c r="B21" s="52"/>
      <c r="C21" s="53" t="s">
        <v>41</v>
      </c>
      <c r="D21" s="54"/>
      <c r="E21" s="55"/>
      <c r="F21" s="55"/>
      <c r="G21" s="55"/>
      <c r="H21" s="33">
        <v>5</v>
      </c>
    </row>
    <row r="22" spans="1:8" x14ac:dyDescent="0.2">
      <c r="A22" s="52" t="s">
        <v>42</v>
      </c>
      <c r="B22" s="52"/>
      <c r="C22" s="53" t="s">
        <v>43</v>
      </c>
      <c r="D22" s="54" t="s">
        <v>21</v>
      </c>
      <c r="E22" s="55"/>
      <c r="F22" s="55">
        <v>2836.01</v>
      </c>
      <c r="G22" s="55">
        <v>2836.01</v>
      </c>
      <c r="H22" s="33">
        <v>9</v>
      </c>
    </row>
    <row r="23" spans="1:8" x14ac:dyDescent="0.2">
      <c r="A23" s="52" t="s">
        <v>44</v>
      </c>
      <c r="B23" s="52"/>
      <c r="C23" s="53" t="s">
        <v>45</v>
      </c>
      <c r="D23" s="54" t="s">
        <v>21</v>
      </c>
      <c r="E23" s="55"/>
      <c r="F23" s="55">
        <v>3833.98</v>
      </c>
      <c r="G23" s="55">
        <v>3833.98</v>
      </c>
      <c r="H23" s="33">
        <v>9</v>
      </c>
    </row>
    <row r="24" spans="1:8" x14ac:dyDescent="0.2">
      <c r="A24" s="52" t="s">
        <v>46</v>
      </c>
      <c r="B24" s="52"/>
      <c r="C24" s="53" t="s">
        <v>47</v>
      </c>
      <c r="D24" s="54" t="s">
        <v>21</v>
      </c>
      <c r="E24" s="55"/>
      <c r="F24" s="55">
        <v>2079.88</v>
      </c>
      <c r="G24" s="55">
        <v>2079.88</v>
      </c>
      <c r="H24" s="33">
        <v>9</v>
      </c>
    </row>
    <row r="25" spans="1:8" x14ac:dyDescent="0.2">
      <c r="A25" s="52" t="s">
        <v>48</v>
      </c>
      <c r="B25" s="52"/>
      <c r="C25" s="53" t="s">
        <v>49</v>
      </c>
      <c r="D25" s="54" t="s">
        <v>21</v>
      </c>
      <c r="E25" s="55"/>
      <c r="F25" s="55">
        <v>2845.66</v>
      </c>
      <c r="G25" s="55">
        <v>2845.66</v>
      </c>
      <c r="H25" s="33">
        <v>9</v>
      </c>
    </row>
    <row r="26" spans="1:8" x14ac:dyDescent="0.2">
      <c r="A26" s="52" t="s">
        <v>50</v>
      </c>
      <c r="B26" s="52"/>
      <c r="C26" s="53" t="s">
        <v>51</v>
      </c>
      <c r="D26" s="54" t="s">
        <v>21</v>
      </c>
      <c r="E26" s="55"/>
      <c r="F26" s="55">
        <v>892.89</v>
      </c>
      <c r="G26" s="55">
        <v>892.89</v>
      </c>
      <c r="H26" s="33">
        <v>9</v>
      </c>
    </row>
    <row r="27" spans="1:8" x14ac:dyDescent="0.2">
      <c r="A27" s="52" t="s">
        <v>52</v>
      </c>
      <c r="B27" s="52"/>
      <c r="C27" s="53" t="s">
        <v>53</v>
      </c>
      <c r="D27" s="54" t="s">
        <v>21</v>
      </c>
      <c r="E27" s="55"/>
      <c r="F27" s="55">
        <v>1188.55</v>
      </c>
      <c r="G27" s="55">
        <v>1188.55</v>
      </c>
      <c r="H27" s="33">
        <v>9</v>
      </c>
    </row>
    <row r="28" spans="1:8" x14ac:dyDescent="0.2">
      <c r="A28" s="52" t="s">
        <v>54</v>
      </c>
      <c r="B28" s="52"/>
      <c r="C28" s="53" t="s">
        <v>55</v>
      </c>
      <c r="D28" s="54" t="s">
        <v>21</v>
      </c>
      <c r="E28" s="55"/>
      <c r="F28" s="55">
        <v>991.52</v>
      </c>
      <c r="G28" s="55">
        <v>991.52</v>
      </c>
      <c r="H28" s="33">
        <v>9</v>
      </c>
    </row>
    <row r="29" spans="1:8" x14ac:dyDescent="0.2">
      <c r="A29" s="52" t="s">
        <v>56</v>
      </c>
      <c r="B29" s="52"/>
      <c r="C29" s="53" t="s">
        <v>57</v>
      </c>
      <c r="D29" s="54" t="s">
        <v>21</v>
      </c>
      <c r="E29" s="55"/>
      <c r="F29" s="55">
        <v>1374.79</v>
      </c>
      <c r="G29" s="55">
        <v>1374.79</v>
      </c>
      <c r="H29" s="33">
        <v>9</v>
      </c>
    </row>
    <row r="30" spans="1:8" x14ac:dyDescent="0.2">
      <c r="A30" s="52" t="s">
        <v>58</v>
      </c>
      <c r="B30" s="52"/>
      <c r="C30" s="53" t="s">
        <v>59</v>
      </c>
      <c r="D30" s="54" t="s">
        <v>21</v>
      </c>
      <c r="E30" s="55"/>
      <c r="F30" s="55">
        <v>1908.51</v>
      </c>
      <c r="G30" s="55">
        <v>1908.51</v>
      </c>
      <c r="H30" s="33">
        <v>9</v>
      </c>
    </row>
    <row r="31" spans="1:8" x14ac:dyDescent="0.2">
      <c r="A31" s="52" t="s">
        <v>60</v>
      </c>
      <c r="B31" s="52"/>
      <c r="C31" s="53" t="s">
        <v>61</v>
      </c>
      <c r="D31" s="54" t="s">
        <v>21</v>
      </c>
      <c r="E31" s="55"/>
      <c r="F31" s="55">
        <v>2601.48</v>
      </c>
      <c r="G31" s="55">
        <v>2601.48</v>
      </c>
      <c r="H31" s="33">
        <v>9</v>
      </c>
    </row>
    <row r="32" spans="1:8" x14ac:dyDescent="0.2">
      <c r="A32" s="52" t="s">
        <v>62</v>
      </c>
      <c r="B32" s="52"/>
      <c r="C32" s="53" t="s">
        <v>63</v>
      </c>
      <c r="D32" s="54" t="s">
        <v>21</v>
      </c>
      <c r="E32" s="55"/>
      <c r="F32" s="55">
        <v>1647.55</v>
      </c>
      <c r="G32" s="55">
        <v>1647.55</v>
      </c>
      <c r="H32" s="33">
        <v>9</v>
      </c>
    </row>
    <row r="33" spans="1:8" x14ac:dyDescent="0.2">
      <c r="A33" s="52" t="s">
        <v>64</v>
      </c>
      <c r="B33" s="52"/>
      <c r="C33" s="53" t="s">
        <v>65</v>
      </c>
      <c r="D33" s="54" t="s">
        <v>21</v>
      </c>
      <c r="E33" s="55"/>
      <c r="F33" s="55">
        <v>2129.5300000000002</v>
      </c>
      <c r="G33" s="55">
        <v>2129.5300000000002</v>
      </c>
      <c r="H33" s="33">
        <v>9</v>
      </c>
    </row>
    <row r="34" spans="1:8" x14ac:dyDescent="0.2">
      <c r="A34" s="52" t="s">
        <v>66</v>
      </c>
      <c r="B34" s="52"/>
      <c r="C34" s="53" t="s">
        <v>67</v>
      </c>
      <c r="D34" s="54"/>
      <c r="E34" s="55"/>
      <c r="F34" s="55"/>
      <c r="G34" s="55"/>
      <c r="H34" s="33">
        <v>5</v>
      </c>
    </row>
    <row r="35" spans="1:8" ht="25.5" x14ac:dyDescent="0.2">
      <c r="A35" s="52" t="s">
        <v>68</v>
      </c>
      <c r="B35" s="52"/>
      <c r="C35" s="53" t="s">
        <v>69</v>
      </c>
      <c r="D35" s="54" t="s">
        <v>70</v>
      </c>
      <c r="E35" s="55">
        <v>1215.48</v>
      </c>
      <c r="F35" s="55"/>
      <c r="G35" s="55">
        <v>1215.48</v>
      </c>
      <c r="H35" s="33">
        <v>9</v>
      </c>
    </row>
    <row r="36" spans="1:8" ht="25.5" x14ac:dyDescent="0.2">
      <c r="A36" s="52" t="s">
        <v>71</v>
      </c>
      <c r="B36" s="52"/>
      <c r="C36" s="53" t="s">
        <v>72</v>
      </c>
      <c r="D36" s="54" t="s">
        <v>73</v>
      </c>
      <c r="E36" s="55">
        <v>0.04</v>
      </c>
      <c r="F36" s="55">
        <v>0.13</v>
      </c>
      <c r="G36" s="55">
        <v>0.17</v>
      </c>
      <c r="H36" s="33">
        <v>9</v>
      </c>
    </row>
    <row r="37" spans="1:8" ht="38.25" x14ac:dyDescent="0.2">
      <c r="A37" s="52" t="s">
        <v>74</v>
      </c>
      <c r="B37" s="52"/>
      <c r="C37" s="53" t="s">
        <v>75</v>
      </c>
      <c r="D37" s="54" t="s">
        <v>73</v>
      </c>
      <c r="E37" s="55">
        <v>0.39</v>
      </c>
      <c r="F37" s="55">
        <v>0.46</v>
      </c>
      <c r="G37" s="55">
        <v>0.85</v>
      </c>
      <c r="H37" s="33">
        <v>9</v>
      </c>
    </row>
    <row r="38" spans="1:8" ht="38.25" x14ac:dyDescent="0.2">
      <c r="A38" s="52" t="s">
        <v>76</v>
      </c>
      <c r="B38" s="52"/>
      <c r="C38" s="53" t="s">
        <v>77</v>
      </c>
      <c r="D38" s="54" t="s">
        <v>73</v>
      </c>
      <c r="E38" s="55">
        <v>0.3</v>
      </c>
      <c r="F38" s="55">
        <v>0.35</v>
      </c>
      <c r="G38" s="55">
        <v>0.65</v>
      </c>
      <c r="H38" s="33">
        <v>9</v>
      </c>
    </row>
    <row r="39" spans="1:8" ht="25.5" x14ac:dyDescent="0.2">
      <c r="A39" s="52" t="s">
        <v>78</v>
      </c>
      <c r="B39" s="52"/>
      <c r="C39" s="53" t="s">
        <v>79</v>
      </c>
      <c r="D39" s="54" t="s">
        <v>73</v>
      </c>
      <c r="E39" s="55">
        <v>0.25</v>
      </c>
      <c r="F39" s="55">
        <v>0.28999999999999998</v>
      </c>
      <c r="G39" s="55">
        <v>0.54</v>
      </c>
      <c r="H39" s="33">
        <v>9</v>
      </c>
    </row>
    <row r="40" spans="1:8" ht="25.5" x14ac:dyDescent="0.2">
      <c r="A40" s="52" t="s">
        <v>80</v>
      </c>
      <c r="B40" s="52"/>
      <c r="C40" s="53" t="s">
        <v>81</v>
      </c>
      <c r="D40" s="54" t="s">
        <v>73</v>
      </c>
      <c r="E40" s="55">
        <v>0.34</v>
      </c>
      <c r="F40" s="55">
        <v>0.4</v>
      </c>
      <c r="G40" s="55">
        <v>0.74</v>
      </c>
      <c r="H40" s="33">
        <v>9</v>
      </c>
    </row>
    <row r="41" spans="1:8" ht="25.5" x14ac:dyDescent="0.2">
      <c r="A41" s="52" t="s">
        <v>82</v>
      </c>
      <c r="B41" s="52"/>
      <c r="C41" s="53" t="s">
        <v>83</v>
      </c>
      <c r="D41" s="54" t="s">
        <v>73</v>
      </c>
      <c r="E41" s="55">
        <v>0.16</v>
      </c>
      <c r="F41" s="55">
        <v>0.45</v>
      </c>
      <c r="G41" s="55">
        <v>0.61</v>
      </c>
      <c r="H41" s="33">
        <v>9</v>
      </c>
    </row>
    <row r="42" spans="1:8" ht="25.5" x14ac:dyDescent="0.2">
      <c r="A42" s="52" t="s">
        <v>84</v>
      </c>
      <c r="B42" s="52"/>
      <c r="C42" s="53" t="s">
        <v>85</v>
      </c>
      <c r="D42" s="54" t="s">
        <v>73</v>
      </c>
      <c r="E42" s="55">
        <v>0.21</v>
      </c>
      <c r="F42" s="55">
        <v>0.25</v>
      </c>
      <c r="G42" s="55">
        <v>0.46</v>
      </c>
      <c r="H42" s="33">
        <v>9</v>
      </c>
    </row>
    <row r="43" spans="1:8" ht="25.5" x14ac:dyDescent="0.2">
      <c r="A43" s="52" t="s">
        <v>86</v>
      </c>
      <c r="B43" s="52"/>
      <c r="C43" s="53" t="s">
        <v>87</v>
      </c>
      <c r="D43" s="54" t="s">
        <v>73</v>
      </c>
      <c r="E43" s="55">
        <v>0.28999999999999998</v>
      </c>
      <c r="F43" s="55">
        <v>0.35</v>
      </c>
      <c r="G43" s="55">
        <v>0.64</v>
      </c>
      <c r="H43" s="33">
        <v>9</v>
      </c>
    </row>
    <row r="44" spans="1:8" ht="25.5" x14ac:dyDescent="0.2">
      <c r="A44" s="52" t="s">
        <v>88</v>
      </c>
      <c r="B44" s="52"/>
      <c r="C44" s="53" t="s">
        <v>89</v>
      </c>
      <c r="D44" s="54" t="s">
        <v>73</v>
      </c>
      <c r="E44" s="55">
        <v>0.26</v>
      </c>
      <c r="F44" s="55">
        <v>0.3</v>
      </c>
      <c r="G44" s="55">
        <v>0.56000000000000005</v>
      </c>
      <c r="H44" s="33">
        <v>9</v>
      </c>
    </row>
    <row r="45" spans="1:8" ht="25.5" x14ac:dyDescent="0.2">
      <c r="A45" s="52" t="s">
        <v>90</v>
      </c>
      <c r="B45" s="52"/>
      <c r="C45" s="53" t="s">
        <v>91</v>
      </c>
      <c r="D45" s="54" t="s">
        <v>73</v>
      </c>
      <c r="E45" s="55">
        <v>0.25</v>
      </c>
      <c r="F45" s="55">
        <v>0.3</v>
      </c>
      <c r="G45" s="55">
        <v>0.55000000000000004</v>
      </c>
      <c r="H45" s="33">
        <v>9</v>
      </c>
    </row>
    <row r="46" spans="1:8" ht="38.25" x14ac:dyDescent="0.2">
      <c r="A46" s="52" t="s">
        <v>92</v>
      </c>
      <c r="B46" s="52"/>
      <c r="C46" s="53" t="s">
        <v>93</v>
      </c>
      <c r="D46" s="54" t="s">
        <v>73</v>
      </c>
      <c r="E46" s="55">
        <v>0.42</v>
      </c>
      <c r="F46" s="55">
        <v>0.49</v>
      </c>
      <c r="G46" s="55">
        <v>0.91</v>
      </c>
      <c r="H46" s="33">
        <v>9</v>
      </c>
    </row>
    <row r="47" spans="1:8" ht="38.25" x14ac:dyDescent="0.2">
      <c r="A47" s="52" t="s">
        <v>94</v>
      </c>
      <c r="B47" s="52"/>
      <c r="C47" s="53" t="s">
        <v>95</v>
      </c>
      <c r="D47" s="54" t="s">
        <v>73</v>
      </c>
      <c r="E47" s="55">
        <v>0.33</v>
      </c>
      <c r="F47" s="55">
        <v>0.39</v>
      </c>
      <c r="G47" s="55">
        <v>0.72</v>
      </c>
      <c r="H47" s="33">
        <v>9</v>
      </c>
    </row>
    <row r="48" spans="1:8" ht="25.5" x14ac:dyDescent="0.2">
      <c r="A48" s="52" t="s">
        <v>96</v>
      </c>
      <c r="B48" s="52"/>
      <c r="C48" s="53" t="s">
        <v>97</v>
      </c>
      <c r="D48" s="54" t="s">
        <v>73</v>
      </c>
      <c r="E48" s="55">
        <v>0.26</v>
      </c>
      <c r="F48" s="55">
        <v>0.3</v>
      </c>
      <c r="G48" s="55">
        <v>0.56000000000000005</v>
      </c>
      <c r="H48" s="33">
        <v>9</v>
      </c>
    </row>
    <row r="49" spans="1:8" ht="25.5" x14ac:dyDescent="0.2">
      <c r="A49" s="52" t="s">
        <v>98</v>
      </c>
      <c r="B49" s="52"/>
      <c r="C49" s="53" t="s">
        <v>99</v>
      </c>
      <c r="D49" s="54" t="s">
        <v>73</v>
      </c>
      <c r="E49" s="55">
        <v>0.34</v>
      </c>
      <c r="F49" s="55">
        <v>0.42</v>
      </c>
      <c r="G49" s="55">
        <v>0.76</v>
      </c>
      <c r="H49" s="33">
        <v>9</v>
      </c>
    </row>
    <row r="50" spans="1:8" ht="25.5" x14ac:dyDescent="0.2">
      <c r="A50" s="52" t="s">
        <v>100</v>
      </c>
      <c r="B50" s="52"/>
      <c r="C50" s="53" t="s">
        <v>101</v>
      </c>
      <c r="D50" s="54" t="s">
        <v>73</v>
      </c>
      <c r="E50" s="55">
        <v>0.28000000000000003</v>
      </c>
      <c r="F50" s="55">
        <v>0.35</v>
      </c>
      <c r="G50" s="55">
        <v>0.63</v>
      </c>
      <c r="H50" s="33">
        <v>9</v>
      </c>
    </row>
    <row r="51" spans="1:8" ht="25.5" x14ac:dyDescent="0.2">
      <c r="A51" s="52" t="s">
        <v>102</v>
      </c>
      <c r="B51" s="52"/>
      <c r="C51" s="53" t="s">
        <v>103</v>
      </c>
      <c r="D51" s="54" t="s">
        <v>73</v>
      </c>
      <c r="E51" s="55">
        <v>0.24</v>
      </c>
      <c r="F51" s="55">
        <v>0.28000000000000003</v>
      </c>
      <c r="G51" s="55">
        <v>0.52</v>
      </c>
      <c r="H51" s="33">
        <v>9</v>
      </c>
    </row>
    <row r="52" spans="1:8" ht="25.5" x14ac:dyDescent="0.2">
      <c r="A52" s="52" t="s">
        <v>104</v>
      </c>
      <c r="B52" s="52"/>
      <c r="C52" s="53" t="s">
        <v>105</v>
      </c>
      <c r="D52" s="54" t="s">
        <v>73</v>
      </c>
      <c r="E52" s="55">
        <v>0.4</v>
      </c>
      <c r="F52" s="55">
        <v>0.49</v>
      </c>
      <c r="G52" s="55">
        <v>0.89</v>
      </c>
      <c r="H52" s="33">
        <v>9</v>
      </c>
    </row>
    <row r="53" spans="1:8" ht="25.5" x14ac:dyDescent="0.2">
      <c r="A53" s="52" t="s">
        <v>106</v>
      </c>
      <c r="B53" s="52"/>
      <c r="C53" s="53" t="s">
        <v>107</v>
      </c>
      <c r="D53" s="54" t="s">
        <v>73</v>
      </c>
      <c r="E53" s="55">
        <v>0.26</v>
      </c>
      <c r="F53" s="55">
        <v>0.31</v>
      </c>
      <c r="G53" s="55">
        <v>0.56999999999999995</v>
      </c>
      <c r="H53" s="33">
        <v>9</v>
      </c>
    </row>
    <row r="54" spans="1:8" ht="25.5" x14ac:dyDescent="0.2">
      <c r="A54" s="52" t="s">
        <v>108</v>
      </c>
      <c r="B54" s="52"/>
      <c r="C54" s="53" t="s">
        <v>109</v>
      </c>
      <c r="D54" s="54" t="s">
        <v>73</v>
      </c>
      <c r="E54" s="55">
        <v>0.16</v>
      </c>
      <c r="F54" s="55">
        <v>0.34</v>
      </c>
      <c r="G54" s="55">
        <v>0.5</v>
      </c>
      <c r="H54" s="33">
        <v>9</v>
      </c>
    </row>
    <row r="55" spans="1:8" ht="25.5" x14ac:dyDescent="0.2">
      <c r="A55" s="52" t="s">
        <v>110</v>
      </c>
      <c r="B55" s="52"/>
      <c r="C55" s="53" t="s">
        <v>111</v>
      </c>
      <c r="D55" s="54" t="s">
        <v>73</v>
      </c>
      <c r="E55" s="55">
        <v>0.17</v>
      </c>
      <c r="F55" s="55">
        <v>0.21</v>
      </c>
      <c r="G55" s="55">
        <v>0.38</v>
      </c>
      <c r="H55" s="33">
        <v>9</v>
      </c>
    </row>
    <row r="56" spans="1:8" ht="25.5" x14ac:dyDescent="0.2">
      <c r="A56" s="52" t="s">
        <v>112</v>
      </c>
      <c r="B56" s="52"/>
      <c r="C56" s="53" t="s">
        <v>113</v>
      </c>
      <c r="D56" s="54" t="s">
        <v>73</v>
      </c>
      <c r="E56" s="55">
        <v>0.12</v>
      </c>
      <c r="F56" s="55">
        <v>0.14000000000000001</v>
      </c>
      <c r="G56" s="55">
        <v>0.26</v>
      </c>
      <c r="H56" s="33">
        <v>9</v>
      </c>
    </row>
    <row r="57" spans="1:8" ht="25.5" x14ac:dyDescent="0.2">
      <c r="A57" s="52" t="s">
        <v>114</v>
      </c>
      <c r="B57" s="52"/>
      <c r="C57" s="53" t="s">
        <v>115</v>
      </c>
      <c r="D57" s="54" t="s">
        <v>73</v>
      </c>
      <c r="E57" s="55">
        <v>0.09</v>
      </c>
      <c r="F57" s="55">
        <v>0.12</v>
      </c>
      <c r="G57" s="55">
        <v>0.21</v>
      </c>
      <c r="H57" s="33">
        <v>9</v>
      </c>
    </row>
    <row r="58" spans="1:8" ht="25.5" x14ac:dyDescent="0.2">
      <c r="A58" s="52" t="s">
        <v>116</v>
      </c>
      <c r="B58" s="52"/>
      <c r="C58" s="53" t="s">
        <v>117</v>
      </c>
      <c r="D58" s="54" t="s">
        <v>73</v>
      </c>
      <c r="E58" s="55">
        <v>0.08</v>
      </c>
      <c r="F58" s="55">
        <v>0.09</v>
      </c>
      <c r="G58" s="55">
        <v>0.17</v>
      </c>
      <c r="H58" s="33">
        <v>9</v>
      </c>
    </row>
    <row r="59" spans="1:8" ht="25.5" x14ac:dyDescent="0.2">
      <c r="A59" s="52" t="s">
        <v>118</v>
      </c>
      <c r="B59" s="52"/>
      <c r="C59" s="53" t="s">
        <v>119</v>
      </c>
      <c r="D59" s="54" t="s">
        <v>120</v>
      </c>
      <c r="E59" s="55">
        <v>608.4</v>
      </c>
      <c r="F59" s="55">
        <v>587.25</v>
      </c>
      <c r="G59" s="55">
        <v>1195.6500000000001</v>
      </c>
      <c r="H59" s="33">
        <v>9</v>
      </c>
    </row>
    <row r="60" spans="1:8" ht="25.5" x14ac:dyDescent="0.2">
      <c r="A60" s="52" t="s">
        <v>121</v>
      </c>
      <c r="B60" s="52"/>
      <c r="C60" s="53" t="s">
        <v>122</v>
      </c>
      <c r="D60" s="54" t="s">
        <v>21</v>
      </c>
      <c r="E60" s="55">
        <v>723.76</v>
      </c>
      <c r="F60" s="55">
        <v>401.39</v>
      </c>
      <c r="G60" s="55">
        <v>1125.1500000000001</v>
      </c>
      <c r="H60" s="33">
        <v>9</v>
      </c>
    </row>
    <row r="61" spans="1:8" x14ac:dyDescent="0.2">
      <c r="A61" s="52" t="s">
        <v>123</v>
      </c>
      <c r="B61" s="52"/>
      <c r="C61" s="53" t="s">
        <v>124</v>
      </c>
      <c r="D61" s="54"/>
      <c r="E61" s="55"/>
      <c r="F61" s="55"/>
      <c r="G61" s="55"/>
      <c r="H61" s="33">
        <v>5</v>
      </c>
    </row>
    <row r="62" spans="1:8" ht="25.5" x14ac:dyDescent="0.2">
      <c r="A62" s="52" t="s">
        <v>125</v>
      </c>
      <c r="B62" s="52"/>
      <c r="C62" s="53" t="s">
        <v>126</v>
      </c>
      <c r="D62" s="54" t="s">
        <v>70</v>
      </c>
      <c r="E62" s="55">
        <v>1257.79</v>
      </c>
      <c r="F62" s="55"/>
      <c r="G62" s="55">
        <v>1257.79</v>
      </c>
      <c r="H62" s="33">
        <v>9</v>
      </c>
    </row>
    <row r="63" spans="1:8" ht="25.5" x14ac:dyDescent="0.2">
      <c r="A63" s="52" t="s">
        <v>127</v>
      </c>
      <c r="B63" s="52"/>
      <c r="C63" s="53" t="s">
        <v>128</v>
      </c>
      <c r="D63" s="54" t="s">
        <v>70</v>
      </c>
      <c r="E63" s="55">
        <v>6870.7</v>
      </c>
      <c r="F63" s="55"/>
      <c r="G63" s="55">
        <v>6870.7</v>
      </c>
      <c r="H63" s="33">
        <v>9</v>
      </c>
    </row>
    <row r="64" spans="1:8" x14ac:dyDescent="0.2">
      <c r="A64" s="52" t="s">
        <v>129</v>
      </c>
      <c r="B64" s="52"/>
      <c r="C64" s="53" t="s">
        <v>130</v>
      </c>
      <c r="D64" s="54" t="s">
        <v>131</v>
      </c>
      <c r="E64" s="55">
        <v>94.45</v>
      </c>
      <c r="F64" s="55"/>
      <c r="G64" s="55">
        <v>94.45</v>
      </c>
      <c r="H64" s="33">
        <v>9</v>
      </c>
    </row>
    <row r="65" spans="1:8" x14ac:dyDescent="0.2">
      <c r="A65" s="52" t="s">
        <v>132</v>
      </c>
      <c r="B65" s="52"/>
      <c r="C65" s="53" t="s">
        <v>133</v>
      </c>
      <c r="D65" s="54" t="s">
        <v>131</v>
      </c>
      <c r="E65" s="55">
        <v>93.7</v>
      </c>
      <c r="F65" s="55"/>
      <c r="G65" s="55">
        <v>93.7</v>
      </c>
      <c r="H65" s="33">
        <v>9</v>
      </c>
    </row>
    <row r="66" spans="1:8" x14ac:dyDescent="0.2">
      <c r="A66" s="52" t="s">
        <v>134</v>
      </c>
      <c r="B66" s="52"/>
      <c r="C66" s="53" t="s">
        <v>135</v>
      </c>
      <c r="D66" s="54" t="s">
        <v>131</v>
      </c>
      <c r="E66" s="55">
        <v>377.39</v>
      </c>
      <c r="F66" s="55"/>
      <c r="G66" s="55">
        <v>377.39</v>
      </c>
      <c r="H66" s="33">
        <v>9</v>
      </c>
    </row>
    <row r="67" spans="1:8" x14ac:dyDescent="0.2">
      <c r="A67" s="52" t="s">
        <v>136</v>
      </c>
      <c r="B67" s="52"/>
      <c r="C67" s="53" t="s">
        <v>137</v>
      </c>
      <c r="D67" s="54" t="s">
        <v>131</v>
      </c>
      <c r="E67" s="55">
        <v>625.59</v>
      </c>
      <c r="F67" s="55"/>
      <c r="G67" s="55">
        <v>625.59</v>
      </c>
      <c r="H67" s="33">
        <v>9</v>
      </c>
    </row>
    <row r="68" spans="1:8" ht="25.5" x14ac:dyDescent="0.2">
      <c r="A68" s="52" t="s">
        <v>138</v>
      </c>
      <c r="B68" s="52"/>
      <c r="C68" s="53" t="s">
        <v>139</v>
      </c>
      <c r="D68" s="54" t="s">
        <v>131</v>
      </c>
      <c r="E68" s="55">
        <v>94.31</v>
      </c>
      <c r="F68" s="55"/>
      <c r="G68" s="55">
        <v>94.31</v>
      </c>
      <c r="H68" s="33">
        <v>9</v>
      </c>
    </row>
    <row r="69" spans="1:8" x14ac:dyDescent="0.2">
      <c r="A69" s="52" t="s">
        <v>140</v>
      </c>
      <c r="B69" s="52"/>
      <c r="C69" s="53" t="s">
        <v>141</v>
      </c>
      <c r="D69" s="54"/>
      <c r="E69" s="55"/>
      <c r="F69" s="55"/>
      <c r="G69" s="55"/>
      <c r="H69" s="33">
        <v>5</v>
      </c>
    </row>
    <row r="70" spans="1:8" ht="25.5" x14ac:dyDescent="0.2">
      <c r="A70" s="52" t="s">
        <v>142</v>
      </c>
      <c r="B70" s="52"/>
      <c r="C70" s="53" t="s">
        <v>143</v>
      </c>
      <c r="D70" s="54" t="s">
        <v>70</v>
      </c>
      <c r="E70" s="55">
        <v>340.6</v>
      </c>
      <c r="F70" s="55"/>
      <c r="G70" s="55">
        <v>340.6</v>
      </c>
      <c r="H70" s="33">
        <v>9</v>
      </c>
    </row>
    <row r="71" spans="1:8" x14ac:dyDescent="0.2">
      <c r="A71" s="52" t="s">
        <v>144</v>
      </c>
      <c r="B71" s="52"/>
      <c r="C71" s="53" t="s">
        <v>145</v>
      </c>
      <c r="D71" s="54" t="s">
        <v>73</v>
      </c>
      <c r="E71" s="55">
        <v>2.63</v>
      </c>
      <c r="F71" s="55">
        <v>5.29</v>
      </c>
      <c r="G71" s="55">
        <v>7.92</v>
      </c>
      <c r="H71" s="33">
        <v>9</v>
      </c>
    </row>
    <row r="72" spans="1:8" x14ac:dyDescent="0.2">
      <c r="A72" s="52" t="s">
        <v>146</v>
      </c>
      <c r="B72" s="52"/>
      <c r="C72" s="53" t="s">
        <v>147</v>
      </c>
      <c r="D72" s="54" t="s">
        <v>73</v>
      </c>
      <c r="E72" s="55">
        <v>113.69</v>
      </c>
      <c r="F72" s="55">
        <v>39.119999999999997</v>
      </c>
      <c r="G72" s="55">
        <v>152.81</v>
      </c>
      <c r="H72" s="33">
        <v>9</v>
      </c>
    </row>
    <row r="73" spans="1:8" ht="25.5" x14ac:dyDescent="0.2">
      <c r="A73" s="52" t="s">
        <v>148</v>
      </c>
      <c r="B73" s="52"/>
      <c r="C73" s="53" t="s">
        <v>149</v>
      </c>
      <c r="D73" s="54" t="s">
        <v>73</v>
      </c>
      <c r="E73" s="55">
        <v>25.06</v>
      </c>
      <c r="F73" s="55">
        <v>37.299999999999997</v>
      </c>
      <c r="G73" s="55">
        <v>62.36</v>
      </c>
      <c r="H73" s="33">
        <v>9</v>
      </c>
    </row>
    <row r="74" spans="1:8" x14ac:dyDescent="0.2">
      <c r="A74" s="52" t="s">
        <v>150</v>
      </c>
      <c r="B74" s="52"/>
      <c r="C74" s="53" t="s">
        <v>151</v>
      </c>
      <c r="D74" s="54" t="s">
        <v>73</v>
      </c>
      <c r="E74" s="55"/>
      <c r="F74" s="55">
        <v>26.46</v>
      </c>
      <c r="G74" s="55">
        <v>26.46</v>
      </c>
      <c r="H74" s="33">
        <v>9</v>
      </c>
    </row>
    <row r="75" spans="1:8" x14ac:dyDescent="0.2">
      <c r="A75" s="52" t="s">
        <v>152</v>
      </c>
      <c r="B75" s="52"/>
      <c r="C75" s="53" t="s">
        <v>153</v>
      </c>
      <c r="D75" s="54" t="s">
        <v>131</v>
      </c>
      <c r="E75" s="55">
        <v>0.99</v>
      </c>
      <c r="F75" s="55">
        <v>3.91</v>
      </c>
      <c r="G75" s="55">
        <v>4.9000000000000004</v>
      </c>
      <c r="H75" s="33">
        <v>9</v>
      </c>
    </row>
    <row r="76" spans="1:8" ht="25.5" x14ac:dyDescent="0.2">
      <c r="A76" s="52" t="s">
        <v>154</v>
      </c>
      <c r="B76" s="52"/>
      <c r="C76" s="53" t="s">
        <v>155</v>
      </c>
      <c r="D76" s="54" t="s">
        <v>156</v>
      </c>
      <c r="E76" s="55"/>
      <c r="F76" s="55">
        <v>399.37</v>
      </c>
      <c r="G76" s="55">
        <v>399.37</v>
      </c>
      <c r="H76" s="33">
        <v>9</v>
      </c>
    </row>
    <row r="77" spans="1:8" x14ac:dyDescent="0.2">
      <c r="A77" s="52" t="s">
        <v>157</v>
      </c>
      <c r="B77" s="52"/>
      <c r="C77" s="53" t="s">
        <v>158</v>
      </c>
      <c r="D77" s="54" t="s">
        <v>131</v>
      </c>
      <c r="E77" s="55">
        <v>206.59</v>
      </c>
      <c r="F77" s="55"/>
      <c r="G77" s="55">
        <v>206.59</v>
      </c>
      <c r="H77" s="33">
        <v>9</v>
      </c>
    </row>
    <row r="78" spans="1:8" x14ac:dyDescent="0.2">
      <c r="A78" s="52" t="s">
        <v>159</v>
      </c>
      <c r="B78" s="52"/>
      <c r="C78" s="53" t="s">
        <v>160</v>
      </c>
      <c r="D78" s="54" t="s">
        <v>131</v>
      </c>
      <c r="E78" s="55">
        <v>247.66</v>
      </c>
      <c r="F78" s="55"/>
      <c r="G78" s="55">
        <v>247.66</v>
      </c>
      <c r="H78" s="33">
        <v>9</v>
      </c>
    </row>
    <row r="79" spans="1:8" x14ac:dyDescent="0.2">
      <c r="A79" s="52" t="s">
        <v>161</v>
      </c>
      <c r="B79" s="52"/>
      <c r="C79" s="53" t="s">
        <v>162</v>
      </c>
      <c r="D79" s="54" t="s">
        <v>131</v>
      </c>
      <c r="E79" s="55">
        <v>319.62</v>
      </c>
      <c r="F79" s="55"/>
      <c r="G79" s="55">
        <v>319.62</v>
      </c>
      <c r="H79" s="33">
        <v>9</v>
      </c>
    </row>
    <row r="80" spans="1:8" x14ac:dyDescent="0.2">
      <c r="A80" s="52" t="s">
        <v>163</v>
      </c>
      <c r="B80" s="52"/>
      <c r="C80" s="53" t="s">
        <v>164</v>
      </c>
      <c r="D80" s="54" t="s">
        <v>131</v>
      </c>
      <c r="E80" s="55">
        <v>326.99</v>
      </c>
      <c r="F80" s="55"/>
      <c r="G80" s="55">
        <v>326.99</v>
      </c>
      <c r="H80" s="33">
        <v>9</v>
      </c>
    </row>
    <row r="81" spans="1:8" ht="25.5" x14ac:dyDescent="0.2">
      <c r="A81" s="52" t="s">
        <v>165</v>
      </c>
      <c r="B81" s="52"/>
      <c r="C81" s="53" t="s">
        <v>166</v>
      </c>
      <c r="D81" s="54" t="s">
        <v>70</v>
      </c>
      <c r="E81" s="55">
        <v>251.75</v>
      </c>
      <c r="F81" s="55"/>
      <c r="G81" s="55">
        <v>251.75</v>
      </c>
      <c r="H81" s="33">
        <v>9</v>
      </c>
    </row>
    <row r="82" spans="1:8" ht="25.5" x14ac:dyDescent="0.2">
      <c r="A82" s="52" t="s">
        <v>167</v>
      </c>
      <c r="B82" s="52"/>
      <c r="C82" s="53" t="s">
        <v>168</v>
      </c>
      <c r="D82" s="54" t="s">
        <v>21</v>
      </c>
      <c r="E82" s="55">
        <v>12.91</v>
      </c>
      <c r="F82" s="55"/>
      <c r="G82" s="55">
        <v>12.91</v>
      </c>
      <c r="H82" s="33">
        <v>9</v>
      </c>
    </row>
    <row r="83" spans="1:8" ht="25.5" x14ac:dyDescent="0.2">
      <c r="A83" s="52" t="s">
        <v>169</v>
      </c>
      <c r="B83" s="52"/>
      <c r="C83" s="53" t="s">
        <v>170</v>
      </c>
      <c r="D83" s="54" t="s">
        <v>21</v>
      </c>
      <c r="E83" s="55">
        <v>13.22</v>
      </c>
      <c r="F83" s="55"/>
      <c r="G83" s="55">
        <v>13.22</v>
      </c>
      <c r="H83" s="33">
        <v>9</v>
      </c>
    </row>
    <row r="84" spans="1:8" ht="25.5" x14ac:dyDescent="0.2">
      <c r="A84" s="52" t="s">
        <v>171</v>
      </c>
      <c r="B84" s="52"/>
      <c r="C84" s="53" t="s">
        <v>172</v>
      </c>
      <c r="D84" s="54" t="s">
        <v>21</v>
      </c>
      <c r="E84" s="55">
        <v>15.78</v>
      </c>
      <c r="F84" s="55"/>
      <c r="G84" s="55">
        <v>15.78</v>
      </c>
      <c r="H84" s="33">
        <v>9</v>
      </c>
    </row>
    <row r="85" spans="1:8" ht="25.5" x14ac:dyDescent="0.2">
      <c r="A85" s="52" t="s">
        <v>173</v>
      </c>
      <c r="B85" s="52"/>
      <c r="C85" s="53" t="s">
        <v>174</v>
      </c>
      <c r="D85" s="54" t="s">
        <v>21</v>
      </c>
      <c r="E85" s="55">
        <v>19.37</v>
      </c>
      <c r="F85" s="55"/>
      <c r="G85" s="55">
        <v>19.37</v>
      </c>
      <c r="H85" s="33">
        <v>9</v>
      </c>
    </row>
    <row r="86" spans="1:8" ht="25.5" x14ac:dyDescent="0.2">
      <c r="A86" s="52" t="s">
        <v>175</v>
      </c>
      <c r="B86" s="52"/>
      <c r="C86" s="53" t="s">
        <v>176</v>
      </c>
      <c r="D86" s="54" t="s">
        <v>21</v>
      </c>
      <c r="E86" s="55">
        <v>19.5</v>
      </c>
      <c r="F86" s="55"/>
      <c r="G86" s="55">
        <v>19.5</v>
      </c>
      <c r="H86" s="33">
        <v>9</v>
      </c>
    </row>
    <row r="87" spans="1:8" ht="25.5" x14ac:dyDescent="0.2">
      <c r="A87" s="52" t="s">
        <v>177</v>
      </c>
      <c r="B87" s="52"/>
      <c r="C87" s="53" t="s">
        <v>178</v>
      </c>
      <c r="D87" s="54" t="s">
        <v>21</v>
      </c>
      <c r="E87" s="55">
        <v>23.28</v>
      </c>
      <c r="F87" s="55"/>
      <c r="G87" s="55">
        <v>23.28</v>
      </c>
      <c r="H87" s="33">
        <v>9</v>
      </c>
    </row>
    <row r="88" spans="1:8" ht="25.5" x14ac:dyDescent="0.2">
      <c r="A88" s="52" t="s">
        <v>179</v>
      </c>
      <c r="B88" s="52"/>
      <c r="C88" s="53" t="s">
        <v>180</v>
      </c>
      <c r="D88" s="54" t="s">
        <v>21</v>
      </c>
      <c r="E88" s="55">
        <v>24.13</v>
      </c>
      <c r="F88" s="55"/>
      <c r="G88" s="55">
        <v>24.13</v>
      </c>
      <c r="H88" s="33">
        <v>9</v>
      </c>
    </row>
    <row r="89" spans="1:8" ht="25.5" x14ac:dyDescent="0.2">
      <c r="A89" s="52" t="s">
        <v>181</v>
      </c>
      <c r="B89" s="52"/>
      <c r="C89" s="53" t="s">
        <v>182</v>
      </c>
      <c r="D89" s="54" t="s">
        <v>21</v>
      </c>
      <c r="E89" s="55">
        <v>25.82</v>
      </c>
      <c r="F89" s="55"/>
      <c r="G89" s="55">
        <v>25.82</v>
      </c>
      <c r="H89" s="33">
        <v>9</v>
      </c>
    </row>
    <row r="90" spans="1:8" ht="25.5" x14ac:dyDescent="0.2">
      <c r="A90" s="52" t="s">
        <v>183</v>
      </c>
      <c r="B90" s="52"/>
      <c r="C90" s="53" t="s">
        <v>184</v>
      </c>
      <c r="D90" s="54" t="s">
        <v>21</v>
      </c>
      <c r="E90" s="55">
        <v>26</v>
      </c>
      <c r="F90" s="55"/>
      <c r="G90" s="55">
        <v>26</v>
      </c>
      <c r="H90" s="33">
        <v>9</v>
      </c>
    </row>
    <row r="91" spans="1:8" ht="25.5" x14ac:dyDescent="0.2">
      <c r="A91" s="52" t="s">
        <v>185</v>
      </c>
      <c r="B91" s="52"/>
      <c r="C91" s="53" t="s">
        <v>186</v>
      </c>
      <c r="D91" s="54" t="s">
        <v>21</v>
      </c>
      <c r="E91" s="55">
        <v>31.03</v>
      </c>
      <c r="F91" s="55"/>
      <c r="G91" s="55">
        <v>31.03</v>
      </c>
      <c r="H91" s="33">
        <v>9</v>
      </c>
    </row>
    <row r="92" spans="1:8" ht="25.5" x14ac:dyDescent="0.2">
      <c r="A92" s="52" t="s">
        <v>187</v>
      </c>
      <c r="B92" s="52"/>
      <c r="C92" s="53" t="s">
        <v>188</v>
      </c>
      <c r="D92" s="54" t="s">
        <v>21</v>
      </c>
      <c r="E92" s="55">
        <v>32.17</v>
      </c>
      <c r="F92" s="55"/>
      <c r="G92" s="55">
        <v>32.17</v>
      </c>
      <c r="H92" s="33">
        <v>9</v>
      </c>
    </row>
    <row r="93" spans="1:8" x14ac:dyDescent="0.2">
      <c r="A93" s="52" t="s">
        <v>189</v>
      </c>
      <c r="B93" s="52"/>
      <c r="C93" s="53" t="s">
        <v>190</v>
      </c>
      <c r="D93" s="54" t="s">
        <v>131</v>
      </c>
      <c r="E93" s="55">
        <v>218.24</v>
      </c>
      <c r="F93" s="55"/>
      <c r="G93" s="55">
        <v>218.24</v>
      </c>
      <c r="H93" s="33">
        <v>9</v>
      </c>
    </row>
    <row r="94" spans="1:8" x14ac:dyDescent="0.2">
      <c r="A94" s="52" t="s">
        <v>191</v>
      </c>
      <c r="B94" s="52"/>
      <c r="C94" s="53" t="s">
        <v>192</v>
      </c>
      <c r="D94" s="54" t="s">
        <v>131</v>
      </c>
      <c r="E94" s="55">
        <v>312.26</v>
      </c>
      <c r="F94" s="55"/>
      <c r="G94" s="55">
        <v>312.26</v>
      </c>
      <c r="H94" s="33">
        <v>9</v>
      </c>
    </row>
    <row r="95" spans="1:8" x14ac:dyDescent="0.2">
      <c r="A95" s="52" t="s">
        <v>193</v>
      </c>
      <c r="B95" s="52"/>
      <c r="C95" s="53" t="s">
        <v>194</v>
      </c>
      <c r="D95" s="54" t="s">
        <v>131</v>
      </c>
      <c r="E95" s="55">
        <v>340.72</v>
      </c>
      <c r="F95" s="55"/>
      <c r="G95" s="55">
        <v>340.72</v>
      </c>
      <c r="H95" s="33">
        <v>9</v>
      </c>
    </row>
    <row r="96" spans="1:8" x14ac:dyDescent="0.2">
      <c r="A96" s="52" t="s">
        <v>195</v>
      </c>
      <c r="B96" s="52"/>
      <c r="C96" s="53" t="s">
        <v>196</v>
      </c>
      <c r="D96" s="54" t="s">
        <v>131</v>
      </c>
      <c r="E96" s="55">
        <v>378.74</v>
      </c>
      <c r="F96" s="55"/>
      <c r="G96" s="55">
        <v>378.74</v>
      </c>
      <c r="H96" s="33">
        <v>9</v>
      </c>
    </row>
    <row r="97" spans="1:8" x14ac:dyDescent="0.2">
      <c r="A97" s="52" t="s">
        <v>197</v>
      </c>
      <c r="B97" s="52"/>
      <c r="C97" s="53" t="s">
        <v>198</v>
      </c>
      <c r="D97" s="54" t="s">
        <v>131</v>
      </c>
      <c r="E97" s="55">
        <v>412.07</v>
      </c>
      <c r="F97" s="55"/>
      <c r="G97" s="55">
        <v>412.07</v>
      </c>
      <c r="H97" s="33">
        <v>9</v>
      </c>
    </row>
    <row r="98" spans="1:8" x14ac:dyDescent="0.2">
      <c r="A98" s="52" t="s">
        <v>199</v>
      </c>
      <c r="B98" s="52"/>
      <c r="C98" s="53" t="s">
        <v>200</v>
      </c>
      <c r="D98" s="54" t="s">
        <v>131</v>
      </c>
      <c r="E98" s="55">
        <v>469.92</v>
      </c>
      <c r="F98" s="55"/>
      <c r="G98" s="55">
        <v>469.92</v>
      </c>
      <c r="H98" s="33">
        <v>9</v>
      </c>
    </row>
    <row r="99" spans="1:8" x14ac:dyDescent="0.2">
      <c r="A99" s="52" t="s">
        <v>201</v>
      </c>
      <c r="B99" s="52"/>
      <c r="C99" s="53" t="s">
        <v>202</v>
      </c>
      <c r="D99" s="54" t="s">
        <v>131</v>
      </c>
      <c r="E99" s="55">
        <v>197.76</v>
      </c>
      <c r="F99" s="55"/>
      <c r="G99" s="55">
        <v>197.76</v>
      </c>
      <c r="H99" s="33">
        <v>9</v>
      </c>
    </row>
    <row r="100" spans="1:8" ht="25.5" x14ac:dyDescent="0.2">
      <c r="A100" s="52" t="s">
        <v>203</v>
      </c>
      <c r="B100" s="52"/>
      <c r="C100" s="53" t="s">
        <v>204</v>
      </c>
      <c r="D100" s="54" t="s">
        <v>70</v>
      </c>
      <c r="E100" s="55">
        <v>1659.52</v>
      </c>
      <c r="F100" s="55">
        <v>3596.56</v>
      </c>
      <c r="G100" s="55">
        <v>5256.08</v>
      </c>
      <c r="H100" s="33">
        <v>9</v>
      </c>
    </row>
    <row r="101" spans="1:8" ht="25.5" x14ac:dyDescent="0.2">
      <c r="A101" s="52" t="s">
        <v>205</v>
      </c>
      <c r="B101" s="52"/>
      <c r="C101" s="53" t="s">
        <v>206</v>
      </c>
      <c r="D101" s="54" t="s">
        <v>73</v>
      </c>
      <c r="E101" s="55">
        <v>6.63</v>
      </c>
      <c r="F101" s="55">
        <v>38.24</v>
      </c>
      <c r="G101" s="55">
        <v>44.87</v>
      </c>
      <c r="H101" s="33">
        <v>9</v>
      </c>
    </row>
    <row r="102" spans="1:8" ht="25.5" x14ac:dyDescent="0.2">
      <c r="A102" s="52" t="s">
        <v>207</v>
      </c>
      <c r="B102" s="52"/>
      <c r="C102" s="53" t="s">
        <v>208</v>
      </c>
      <c r="D102" s="54" t="s">
        <v>73</v>
      </c>
      <c r="E102" s="55">
        <v>303.86</v>
      </c>
      <c r="F102" s="55">
        <v>272.79000000000002</v>
      </c>
      <c r="G102" s="55">
        <v>576.65</v>
      </c>
      <c r="H102" s="33">
        <v>9</v>
      </c>
    </row>
    <row r="103" spans="1:8" x14ac:dyDescent="0.2">
      <c r="A103" s="52" t="s">
        <v>209</v>
      </c>
      <c r="B103" s="52"/>
      <c r="C103" s="53" t="s">
        <v>210</v>
      </c>
      <c r="D103" s="54"/>
      <c r="E103" s="55"/>
      <c r="F103" s="55"/>
      <c r="G103" s="55"/>
      <c r="H103" s="33">
        <v>5</v>
      </c>
    </row>
    <row r="104" spans="1:8" ht="25.5" x14ac:dyDescent="0.2">
      <c r="A104" s="52" t="s">
        <v>211</v>
      </c>
      <c r="B104" s="52"/>
      <c r="C104" s="53" t="s">
        <v>212</v>
      </c>
      <c r="D104" s="54" t="s">
        <v>21</v>
      </c>
      <c r="E104" s="55">
        <v>221.4</v>
      </c>
      <c r="F104" s="55">
        <v>7990.44</v>
      </c>
      <c r="G104" s="55">
        <v>8211.84</v>
      </c>
      <c r="H104" s="33">
        <v>9</v>
      </c>
    </row>
    <row r="105" spans="1:8" x14ac:dyDescent="0.2">
      <c r="A105" s="52" t="s">
        <v>213</v>
      </c>
      <c r="B105" s="52"/>
      <c r="C105" s="53" t="s">
        <v>214</v>
      </c>
      <c r="D105" s="54" t="s">
        <v>21</v>
      </c>
      <c r="E105" s="55">
        <v>221.4</v>
      </c>
      <c r="F105" s="55">
        <v>10703.22</v>
      </c>
      <c r="G105" s="55">
        <v>10924.62</v>
      </c>
      <c r="H105" s="33">
        <v>9</v>
      </c>
    </row>
    <row r="106" spans="1:8" x14ac:dyDescent="0.2">
      <c r="A106" s="52" t="s">
        <v>215</v>
      </c>
      <c r="B106" s="52"/>
      <c r="C106" s="53" t="s">
        <v>216</v>
      </c>
      <c r="D106" s="54" t="s">
        <v>21</v>
      </c>
      <c r="E106" s="55">
        <v>221.4</v>
      </c>
      <c r="F106" s="55">
        <v>9470.64</v>
      </c>
      <c r="G106" s="55">
        <v>9692.0400000000009</v>
      </c>
      <c r="H106" s="33">
        <v>9</v>
      </c>
    </row>
    <row r="107" spans="1:8" x14ac:dyDescent="0.2">
      <c r="A107" s="52" t="s">
        <v>217</v>
      </c>
      <c r="B107" s="52"/>
      <c r="C107" s="53" t="s">
        <v>218</v>
      </c>
      <c r="D107" s="54" t="s">
        <v>21</v>
      </c>
      <c r="E107" s="55">
        <v>641.4</v>
      </c>
      <c r="F107" s="55">
        <v>22054.82</v>
      </c>
      <c r="G107" s="55">
        <v>22696.22</v>
      </c>
      <c r="H107" s="33">
        <v>9</v>
      </c>
    </row>
    <row r="108" spans="1:8" x14ac:dyDescent="0.2">
      <c r="A108" s="52" t="s">
        <v>219</v>
      </c>
      <c r="B108" s="52"/>
      <c r="C108" s="53" t="s">
        <v>220</v>
      </c>
      <c r="D108" s="54" t="s">
        <v>21</v>
      </c>
      <c r="E108" s="55">
        <v>641.4</v>
      </c>
      <c r="F108" s="55">
        <v>33842.639999999999</v>
      </c>
      <c r="G108" s="55">
        <v>34484.04</v>
      </c>
      <c r="H108" s="33">
        <v>9</v>
      </c>
    </row>
    <row r="109" spans="1:8" ht="25.5" x14ac:dyDescent="0.2">
      <c r="A109" s="52" t="s">
        <v>221</v>
      </c>
      <c r="B109" s="52"/>
      <c r="C109" s="53" t="s">
        <v>222</v>
      </c>
      <c r="D109" s="54" t="s">
        <v>21</v>
      </c>
      <c r="E109" s="55">
        <v>641.4</v>
      </c>
      <c r="F109" s="55">
        <v>13416.08</v>
      </c>
      <c r="G109" s="55">
        <v>14057.48</v>
      </c>
      <c r="H109" s="33">
        <v>9</v>
      </c>
    </row>
    <row r="110" spans="1:8" x14ac:dyDescent="0.2">
      <c r="A110" s="52" t="s">
        <v>223</v>
      </c>
      <c r="B110" s="52"/>
      <c r="C110" s="53" t="s">
        <v>224</v>
      </c>
      <c r="D110" s="54" t="s">
        <v>21</v>
      </c>
      <c r="E110" s="55">
        <v>521.4</v>
      </c>
      <c r="F110" s="55">
        <v>16102.4</v>
      </c>
      <c r="G110" s="55">
        <v>16623.8</v>
      </c>
      <c r="H110" s="33">
        <v>9</v>
      </c>
    </row>
    <row r="111" spans="1:8" x14ac:dyDescent="0.2">
      <c r="A111" s="52" t="s">
        <v>225</v>
      </c>
      <c r="B111" s="52"/>
      <c r="C111" s="53" t="s">
        <v>226</v>
      </c>
      <c r="D111" s="54" t="s">
        <v>21</v>
      </c>
      <c r="E111" s="55">
        <v>317.39999999999998</v>
      </c>
      <c r="F111" s="55">
        <v>26081.08</v>
      </c>
      <c r="G111" s="55">
        <v>26398.48</v>
      </c>
      <c r="H111" s="33">
        <v>9</v>
      </c>
    </row>
    <row r="112" spans="1:8" x14ac:dyDescent="0.2">
      <c r="A112" s="52" t="s">
        <v>227</v>
      </c>
      <c r="B112" s="52"/>
      <c r="C112" s="53" t="s">
        <v>228</v>
      </c>
      <c r="D112" s="54"/>
      <c r="E112" s="55"/>
      <c r="F112" s="55"/>
      <c r="G112" s="55"/>
      <c r="H112" s="33">
        <v>5</v>
      </c>
    </row>
    <row r="113" spans="1:8" ht="38.25" x14ac:dyDescent="0.2">
      <c r="A113" s="52" t="s">
        <v>229</v>
      </c>
      <c r="B113" s="52"/>
      <c r="C113" s="53" t="s">
        <v>230</v>
      </c>
      <c r="D113" s="54" t="s">
        <v>70</v>
      </c>
      <c r="E113" s="55">
        <v>8435.7999999999993</v>
      </c>
      <c r="F113" s="55"/>
      <c r="G113" s="55">
        <v>8435.7999999999993</v>
      </c>
      <c r="H113" s="33">
        <v>9</v>
      </c>
    </row>
    <row r="114" spans="1:8" ht="38.25" x14ac:dyDescent="0.2">
      <c r="A114" s="52" t="s">
        <v>231</v>
      </c>
      <c r="B114" s="52"/>
      <c r="C114" s="53" t="s">
        <v>232</v>
      </c>
      <c r="D114" s="54" t="s">
        <v>70</v>
      </c>
      <c r="E114" s="55">
        <v>12113.56</v>
      </c>
      <c r="F114" s="55"/>
      <c r="G114" s="55">
        <v>12113.56</v>
      </c>
      <c r="H114" s="33">
        <v>9</v>
      </c>
    </row>
    <row r="115" spans="1:8" ht="38.25" x14ac:dyDescent="0.2">
      <c r="A115" s="52" t="s">
        <v>233</v>
      </c>
      <c r="B115" s="52"/>
      <c r="C115" s="53" t="s">
        <v>234</v>
      </c>
      <c r="D115" s="54" t="s">
        <v>70</v>
      </c>
      <c r="E115" s="55">
        <v>12477.72</v>
      </c>
      <c r="F115" s="55"/>
      <c r="G115" s="55">
        <v>12477.72</v>
      </c>
      <c r="H115" s="33">
        <v>9</v>
      </c>
    </row>
    <row r="116" spans="1:8" ht="25.5" x14ac:dyDescent="0.2">
      <c r="A116" s="52" t="s">
        <v>235</v>
      </c>
      <c r="B116" s="52"/>
      <c r="C116" s="53" t="s">
        <v>236</v>
      </c>
      <c r="D116" s="54" t="s">
        <v>131</v>
      </c>
      <c r="E116" s="55">
        <v>512.1</v>
      </c>
      <c r="F116" s="55"/>
      <c r="G116" s="55">
        <v>512.1</v>
      </c>
      <c r="H116" s="33">
        <v>9</v>
      </c>
    </row>
    <row r="117" spans="1:8" ht="25.5" x14ac:dyDescent="0.2">
      <c r="A117" s="52" t="s">
        <v>237</v>
      </c>
      <c r="B117" s="52"/>
      <c r="C117" s="53" t="s">
        <v>238</v>
      </c>
      <c r="D117" s="54" t="s">
        <v>131</v>
      </c>
      <c r="E117" s="55">
        <v>466.44</v>
      </c>
      <c r="F117" s="55"/>
      <c r="G117" s="55">
        <v>466.44</v>
      </c>
      <c r="H117" s="33">
        <v>9</v>
      </c>
    </row>
    <row r="118" spans="1:8" ht="25.5" x14ac:dyDescent="0.2">
      <c r="A118" s="52" t="s">
        <v>239</v>
      </c>
      <c r="B118" s="52"/>
      <c r="C118" s="53" t="s">
        <v>240</v>
      </c>
      <c r="D118" s="54" t="s">
        <v>131</v>
      </c>
      <c r="E118" s="55">
        <v>903.32</v>
      </c>
      <c r="F118" s="55"/>
      <c r="G118" s="55">
        <v>903.32</v>
      </c>
      <c r="H118" s="33">
        <v>9</v>
      </c>
    </row>
    <row r="119" spans="1:8" ht="25.5" x14ac:dyDescent="0.2">
      <c r="A119" s="52" t="s">
        <v>241</v>
      </c>
      <c r="B119" s="52"/>
      <c r="C119" s="53" t="s">
        <v>242</v>
      </c>
      <c r="D119" s="54" t="s">
        <v>131</v>
      </c>
      <c r="E119" s="55">
        <v>1193.19</v>
      </c>
      <c r="F119" s="55"/>
      <c r="G119" s="55">
        <v>1193.19</v>
      </c>
      <c r="H119" s="33">
        <v>9</v>
      </c>
    </row>
    <row r="120" spans="1:8" ht="25.5" x14ac:dyDescent="0.2">
      <c r="A120" s="52" t="s">
        <v>243</v>
      </c>
      <c r="B120" s="52"/>
      <c r="C120" s="53" t="s">
        <v>244</v>
      </c>
      <c r="D120" s="54" t="s">
        <v>131</v>
      </c>
      <c r="E120" s="55">
        <v>1479.91</v>
      </c>
      <c r="F120" s="55"/>
      <c r="G120" s="55">
        <v>1479.91</v>
      </c>
      <c r="H120" s="33">
        <v>9</v>
      </c>
    </row>
    <row r="121" spans="1:8" ht="25.5" x14ac:dyDescent="0.2">
      <c r="A121" s="52" t="s">
        <v>245</v>
      </c>
      <c r="B121" s="52"/>
      <c r="C121" s="53" t="s">
        <v>246</v>
      </c>
      <c r="D121" s="54" t="s">
        <v>131</v>
      </c>
      <c r="E121" s="55">
        <v>1860.82</v>
      </c>
      <c r="F121" s="55"/>
      <c r="G121" s="55">
        <v>1860.82</v>
      </c>
      <c r="H121" s="33">
        <v>9</v>
      </c>
    </row>
    <row r="122" spans="1:8" ht="25.5" x14ac:dyDescent="0.2">
      <c r="A122" s="52" t="s">
        <v>247</v>
      </c>
      <c r="B122" s="52"/>
      <c r="C122" s="53" t="s">
        <v>248</v>
      </c>
      <c r="D122" s="54" t="s">
        <v>131</v>
      </c>
      <c r="E122" s="55">
        <v>2090.2800000000002</v>
      </c>
      <c r="F122" s="55"/>
      <c r="G122" s="55">
        <v>2090.2800000000002</v>
      </c>
      <c r="H122" s="33">
        <v>9</v>
      </c>
    </row>
    <row r="123" spans="1:8" ht="25.5" x14ac:dyDescent="0.2">
      <c r="A123" s="52" t="s">
        <v>249</v>
      </c>
      <c r="B123" s="52"/>
      <c r="C123" s="53" t="s">
        <v>250</v>
      </c>
      <c r="D123" s="54" t="s">
        <v>131</v>
      </c>
      <c r="E123" s="55">
        <v>2328.25</v>
      </c>
      <c r="F123" s="55"/>
      <c r="G123" s="55">
        <v>2328.25</v>
      </c>
      <c r="H123" s="33">
        <v>9</v>
      </c>
    </row>
    <row r="124" spans="1:8" ht="25.5" x14ac:dyDescent="0.2">
      <c r="A124" s="52" t="s">
        <v>251</v>
      </c>
      <c r="B124" s="52"/>
      <c r="C124" s="53" t="s">
        <v>252</v>
      </c>
      <c r="D124" s="54" t="s">
        <v>131</v>
      </c>
      <c r="E124" s="55">
        <v>2824.09</v>
      </c>
      <c r="F124" s="55"/>
      <c r="G124" s="55">
        <v>2824.09</v>
      </c>
      <c r="H124" s="33">
        <v>9</v>
      </c>
    </row>
    <row r="125" spans="1:8" ht="25.5" x14ac:dyDescent="0.2">
      <c r="A125" s="52" t="s">
        <v>253</v>
      </c>
      <c r="B125" s="52"/>
      <c r="C125" s="53" t="s">
        <v>254</v>
      </c>
      <c r="D125" s="54" t="s">
        <v>131</v>
      </c>
      <c r="E125" s="55">
        <v>365.95</v>
      </c>
      <c r="F125" s="55"/>
      <c r="G125" s="55">
        <v>365.95</v>
      </c>
      <c r="H125" s="33">
        <v>9</v>
      </c>
    </row>
    <row r="126" spans="1:8" ht="25.5" x14ac:dyDescent="0.2">
      <c r="A126" s="52" t="s">
        <v>255</v>
      </c>
      <c r="B126" s="52"/>
      <c r="C126" s="53" t="s">
        <v>256</v>
      </c>
      <c r="D126" s="54" t="s">
        <v>131</v>
      </c>
      <c r="E126" s="55">
        <v>1549.65</v>
      </c>
      <c r="F126" s="55"/>
      <c r="G126" s="55">
        <v>1549.65</v>
      </c>
      <c r="H126" s="33">
        <v>9</v>
      </c>
    </row>
    <row r="127" spans="1:8" ht="25.5" x14ac:dyDescent="0.2">
      <c r="A127" s="52" t="s">
        <v>257</v>
      </c>
      <c r="B127" s="52"/>
      <c r="C127" s="53" t="s">
        <v>258</v>
      </c>
      <c r="D127" s="54" t="s">
        <v>131</v>
      </c>
      <c r="E127" s="55">
        <v>5645.88</v>
      </c>
      <c r="F127" s="55"/>
      <c r="G127" s="55">
        <v>5645.88</v>
      </c>
      <c r="H127" s="33">
        <v>9</v>
      </c>
    </row>
    <row r="128" spans="1:8" ht="25.5" x14ac:dyDescent="0.2">
      <c r="A128" s="52" t="s">
        <v>259</v>
      </c>
      <c r="B128" s="52"/>
      <c r="C128" s="53" t="s">
        <v>260</v>
      </c>
      <c r="D128" s="54" t="s">
        <v>131</v>
      </c>
      <c r="E128" s="55">
        <v>392.97</v>
      </c>
      <c r="F128" s="55"/>
      <c r="G128" s="55">
        <v>392.97</v>
      </c>
      <c r="H128" s="33">
        <v>9</v>
      </c>
    </row>
    <row r="129" spans="1:8" ht="25.5" x14ac:dyDescent="0.2">
      <c r="A129" s="52" t="s">
        <v>261</v>
      </c>
      <c r="B129" s="52"/>
      <c r="C129" s="53" t="s">
        <v>262</v>
      </c>
      <c r="D129" s="54" t="s">
        <v>131</v>
      </c>
      <c r="E129" s="55">
        <v>477.82</v>
      </c>
      <c r="F129" s="55"/>
      <c r="G129" s="55">
        <v>477.82</v>
      </c>
      <c r="H129" s="33">
        <v>9</v>
      </c>
    </row>
    <row r="130" spans="1:8" ht="25.5" x14ac:dyDescent="0.2">
      <c r="A130" s="52" t="s">
        <v>263</v>
      </c>
      <c r="B130" s="52"/>
      <c r="C130" s="53" t="s">
        <v>264</v>
      </c>
      <c r="D130" s="54" t="s">
        <v>131</v>
      </c>
      <c r="E130" s="55">
        <v>548.89</v>
      </c>
      <c r="F130" s="55"/>
      <c r="G130" s="55">
        <v>548.89</v>
      </c>
      <c r="H130" s="33">
        <v>9</v>
      </c>
    </row>
    <row r="131" spans="1:8" ht="25.5" x14ac:dyDescent="0.2">
      <c r="A131" s="52" t="s">
        <v>265</v>
      </c>
      <c r="B131" s="52"/>
      <c r="C131" s="53" t="s">
        <v>266</v>
      </c>
      <c r="D131" s="54" t="s">
        <v>131</v>
      </c>
      <c r="E131" s="55">
        <v>319.16000000000003</v>
      </c>
      <c r="F131" s="55"/>
      <c r="G131" s="55">
        <v>319.16000000000003</v>
      </c>
      <c r="H131" s="33">
        <v>9</v>
      </c>
    </row>
    <row r="132" spans="1:8" ht="25.5" x14ac:dyDescent="0.2">
      <c r="A132" s="52" t="s">
        <v>267</v>
      </c>
      <c r="B132" s="52"/>
      <c r="C132" s="53" t="s">
        <v>268</v>
      </c>
      <c r="D132" s="54" t="s">
        <v>131</v>
      </c>
      <c r="E132" s="55">
        <v>510.92</v>
      </c>
      <c r="F132" s="55"/>
      <c r="G132" s="55">
        <v>510.92</v>
      </c>
      <c r="H132" s="33">
        <v>9</v>
      </c>
    </row>
    <row r="133" spans="1:8" ht="25.5" x14ac:dyDescent="0.2">
      <c r="A133" s="52" t="s">
        <v>269</v>
      </c>
      <c r="B133" s="52"/>
      <c r="C133" s="53" t="s">
        <v>270</v>
      </c>
      <c r="D133" s="54" t="s">
        <v>131</v>
      </c>
      <c r="E133" s="55">
        <v>762.47</v>
      </c>
      <c r="F133" s="55"/>
      <c r="G133" s="55">
        <v>762.47</v>
      </c>
      <c r="H133" s="33">
        <v>9</v>
      </c>
    </row>
    <row r="134" spans="1:8" ht="25.5" x14ac:dyDescent="0.2">
      <c r="A134" s="52" t="s">
        <v>271</v>
      </c>
      <c r="B134" s="52"/>
      <c r="C134" s="53" t="s">
        <v>272</v>
      </c>
      <c r="D134" s="54" t="s">
        <v>131</v>
      </c>
      <c r="E134" s="55">
        <v>1697.7</v>
      </c>
      <c r="F134" s="55"/>
      <c r="G134" s="55">
        <v>1697.7</v>
      </c>
      <c r="H134" s="33">
        <v>9</v>
      </c>
    </row>
    <row r="135" spans="1:8" ht="25.5" x14ac:dyDescent="0.2">
      <c r="A135" s="52" t="s">
        <v>273</v>
      </c>
      <c r="B135" s="52"/>
      <c r="C135" s="53" t="s">
        <v>274</v>
      </c>
      <c r="D135" s="54" t="s">
        <v>131</v>
      </c>
      <c r="E135" s="55">
        <v>2272.1999999999998</v>
      </c>
      <c r="F135" s="55"/>
      <c r="G135" s="55">
        <v>2272.1999999999998</v>
      </c>
      <c r="H135" s="33">
        <v>9</v>
      </c>
    </row>
    <row r="136" spans="1:8" ht="25.5" x14ac:dyDescent="0.2">
      <c r="A136" s="52" t="s">
        <v>275</v>
      </c>
      <c r="B136" s="52"/>
      <c r="C136" s="53" t="s">
        <v>276</v>
      </c>
      <c r="D136" s="54" t="s">
        <v>131</v>
      </c>
      <c r="E136" s="55">
        <v>2853.84</v>
      </c>
      <c r="F136" s="55"/>
      <c r="G136" s="55">
        <v>2853.84</v>
      </c>
      <c r="H136" s="33">
        <v>9</v>
      </c>
    </row>
    <row r="137" spans="1:8" ht="25.5" x14ac:dyDescent="0.2">
      <c r="A137" s="52" t="s">
        <v>277</v>
      </c>
      <c r="B137" s="52"/>
      <c r="C137" s="53" t="s">
        <v>278</v>
      </c>
      <c r="D137" s="54" t="s">
        <v>131</v>
      </c>
      <c r="E137" s="55">
        <v>695.64</v>
      </c>
      <c r="F137" s="55"/>
      <c r="G137" s="55">
        <v>695.64</v>
      </c>
      <c r="H137" s="33">
        <v>9</v>
      </c>
    </row>
    <row r="138" spans="1:8" ht="25.5" x14ac:dyDescent="0.2">
      <c r="A138" s="52" t="s">
        <v>279</v>
      </c>
      <c r="B138" s="52"/>
      <c r="C138" s="53" t="s">
        <v>280</v>
      </c>
      <c r="D138" s="54" t="s">
        <v>131</v>
      </c>
      <c r="E138" s="55">
        <v>353.15</v>
      </c>
      <c r="F138" s="55"/>
      <c r="G138" s="55">
        <v>353.15</v>
      </c>
      <c r="H138" s="33">
        <v>9</v>
      </c>
    </row>
    <row r="139" spans="1:8" ht="25.5" x14ac:dyDescent="0.2">
      <c r="A139" s="52" t="s">
        <v>281</v>
      </c>
      <c r="B139" s="52"/>
      <c r="C139" s="53" t="s">
        <v>282</v>
      </c>
      <c r="D139" s="54" t="s">
        <v>131</v>
      </c>
      <c r="E139" s="55">
        <v>669.9</v>
      </c>
      <c r="F139" s="55"/>
      <c r="G139" s="55">
        <v>669.9</v>
      </c>
      <c r="H139" s="33">
        <v>9</v>
      </c>
    </row>
    <row r="140" spans="1:8" ht="25.5" x14ac:dyDescent="0.2">
      <c r="A140" s="52" t="s">
        <v>283</v>
      </c>
      <c r="B140" s="52"/>
      <c r="C140" s="53" t="s">
        <v>284</v>
      </c>
      <c r="D140" s="54" t="s">
        <v>131</v>
      </c>
      <c r="E140" s="55">
        <v>672.09</v>
      </c>
      <c r="F140" s="55"/>
      <c r="G140" s="55">
        <v>672.09</v>
      </c>
      <c r="H140" s="33">
        <v>9</v>
      </c>
    </row>
    <row r="141" spans="1:8" ht="25.5" x14ac:dyDescent="0.2">
      <c r="A141" s="52" t="s">
        <v>285</v>
      </c>
      <c r="B141" s="52"/>
      <c r="C141" s="53" t="s">
        <v>286</v>
      </c>
      <c r="D141" s="54" t="s">
        <v>131</v>
      </c>
      <c r="E141" s="55">
        <v>581.26</v>
      </c>
      <c r="F141" s="55"/>
      <c r="G141" s="55">
        <v>581.26</v>
      </c>
      <c r="H141" s="33">
        <v>9</v>
      </c>
    </row>
    <row r="142" spans="1:8" ht="25.5" x14ac:dyDescent="0.2">
      <c r="A142" s="52" t="s">
        <v>287</v>
      </c>
      <c r="B142" s="52"/>
      <c r="C142" s="53" t="s">
        <v>288</v>
      </c>
      <c r="D142" s="54" t="s">
        <v>131</v>
      </c>
      <c r="E142" s="55">
        <v>890</v>
      </c>
      <c r="F142" s="55"/>
      <c r="G142" s="55">
        <v>890</v>
      </c>
      <c r="H142" s="33">
        <v>9</v>
      </c>
    </row>
    <row r="143" spans="1:8" ht="25.5" x14ac:dyDescent="0.2">
      <c r="A143" s="52" t="s">
        <v>289</v>
      </c>
      <c r="B143" s="52"/>
      <c r="C143" s="53" t="s">
        <v>290</v>
      </c>
      <c r="D143" s="54" t="s">
        <v>131</v>
      </c>
      <c r="E143" s="55">
        <v>2055.61</v>
      </c>
      <c r="F143" s="55"/>
      <c r="G143" s="55">
        <v>2055.61</v>
      </c>
      <c r="H143" s="33">
        <v>9</v>
      </c>
    </row>
    <row r="144" spans="1:8" ht="25.5" x14ac:dyDescent="0.2">
      <c r="A144" s="52" t="s">
        <v>291</v>
      </c>
      <c r="B144" s="52"/>
      <c r="C144" s="53" t="s">
        <v>292</v>
      </c>
      <c r="D144" s="54" t="s">
        <v>131</v>
      </c>
      <c r="E144" s="55">
        <v>1242.5</v>
      </c>
      <c r="F144" s="55"/>
      <c r="G144" s="55">
        <v>1242.5</v>
      </c>
      <c r="H144" s="33">
        <v>9</v>
      </c>
    </row>
    <row r="145" spans="1:8" ht="25.5" x14ac:dyDescent="0.2">
      <c r="A145" s="52" t="s">
        <v>293</v>
      </c>
      <c r="B145" s="52"/>
      <c r="C145" s="53" t="s">
        <v>294</v>
      </c>
      <c r="D145" s="54" t="s">
        <v>131</v>
      </c>
      <c r="E145" s="55">
        <v>1414.17</v>
      </c>
      <c r="F145" s="55"/>
      <c r="G145" s="55">
        <v>1414.17</v>
      </c>
      <c r="H145" s="33">
        <v>9</v>
      </c>
    </row>
    <row r="146" spans="1:8" ht="25.5" x14ac:dyDescent="0.2">
      <c r="A146" s="52" t="s">
        <v>295</v>
      </c>
      <c r="B146" s="52"/>
      <c r="C146" s="53" t="s">
        <v>296</v>
      </c>
      <c r="D146" s="54" t="s">
        <v>131</v>
      </c>
      <c r="E146" s="55">
        <v>1832.86</v>
      </c>
      <c r="F146" s="55"/>
      <c r="G146" s="55">
        <v>1832.86</v>
      </c>
      <c r="H146" s="33">
        <v>9</v>
      </c>
    </row>
    <row r="147" spans="1:8" ht="25.5" x14ac:dyDescent="0.2">
      <c r="A147" s="52" t="s">
        <v>297</v>
      </c>
      <c r="B147" s="52"/>
      <c r="C147" s="53" t="s">
        <v>298</v>
      </c>
      <c r="D147" s="54" t="s">
        <v>131</v>
      </c>
      <c r="E147" s="55">
        <v>1782.91</v>
      </c>
      <c r="F147" s="55"/>
      <c r="G147" s="55">
        <v>1782.91</v>
      </c>
      <c r="H147" s="33">
        <v>9</v>
      </c>
    </row>
    <row r="148" spans="1:8" ht="25.5" x14ac:dyDescent="0.2">
      <c r="A148" s="52" t="s">
        <v>299</v>
      </c>
      <c r="B148" s="52"/>
      <c r="C148" s="53" t="s">
        <v>300</v>
      </c>
      <c r="D148" s="54" t="s">
        <v>131</v>
      </c>
      <c r="E148" s="55">
        <v>490.51</v>
      </c>
      <c r="F148" s="55"/>
      <c r="G148" s="55">
        <v>490.51</v>
      </c>
      <c r="H148" s="33">
        <v>9</v>
      </c>
    </row>
    <row r="149" spans="1:8" ht="25.5" x14ac:dyDescent="0.2">
      <c r="A149" s="52" t="s">
        <v>301</v>
      </c>
      <c r="B149" s="52"/>
      <c r="C149" s="53" t="s">
        <v>302</v>
      </c>
      <c r="D149" s="54" t="s">
        <v>131</v>
      </c>
      <c r="E149" s="55">
        <v>830.86</v>
      </c>
      <c r="F149" s="55"/>
      <c r="G149" s="55">
        <v>830.86</v>
      </c>
      <c r="H149" s="33">
        <v>9</v>
      </c>
    </row>
    <row r="150" spans="1:8" ht="25.5" x14ac:dyDescent="0.2">
      <c r="A150" s="52" t="s">
        <v>303</v>
      </c>
      <c r="B150" s="52"/>
      <c r="C150" s="53" t="s">
        <v>304</v>
      </c>
      <c r="D150" s="54" t="s">
        <v>131</v>
      </c>
      <c r="E150" s="55">
        <v>1175.43</v>
      </c>
      <c r="F150" s="55"/>
      <c r="G150" s="55">
        <v>1175.43</v>
      </c>
      <c r="H150" s="33">
        <v>9</v>
      </c>
    </row>
    <row r="151" spans="1:8" ht="25.5" x14ac:dyDescent="0.2">
      <c r="A151" s="52" t="s">
        <v>305</v>
      </c>
      <c r="B151" s="52"/>
      <c r="C151" s="53" t="s">
        <v>306</v>
      </c>
      <c r="D151" s="54" t="s">
        <v>131</v>
      </c>
      <c r="E151" s="55">
        <v>1325.78</v>
      </c>
      <c r="F151" s="55"/>
      <c r="G151" s="55">
        <v>1325.78</v>
      </c>
      <c r="H151" s="33">
        <v>9</v>
      </c>
    </row>
    <row r="152" spans="1:8" ht="25.5" x14ac:dyDescent="0.2">
      <c r="A152" s="52" t="s">
        <v>307</v>
      </c>
      <c r="B152" s="52"/>
      <c r="C152" s="53" t="s">
        <v>308</v>
      </c>
      <c r="D152" s="54" t="s">
        <v>131</v>
      </c>
      <c r="E152" s="55">
        <v>2304.65</v>
      </c>
      <c r="F152" s="55"/>
      <c r="G152" s="55">
        <v>2304.65</v>
      </c>
      <c r="H152" s="33">
        <v>9</v>
      </c>
    </row>
    <row r="153" spans="1:8" ht="25.5" x14ac:dyDescent="0.2">
      <c r="A153" s="52" t="s">
        <v>309</v>
      </c>
      <c r="B153" s="52"/>
      <c r="C153" s="53" t="s">
        <v>310</v>
      </c>
      <c r="D153" s="54" t="s">
        <v>131</v>
      </c>
      <c r="E153" s="55">
        <v>963.61</v>
      </c>
      <c r="F153" s="55"/>
      <c r="G153" s="55">
        <v>963.61</v>
      </c>
      <c r="H153" s="33">
        <v>9</v>
      </c>
    </row>
    <row r="154" spans="1:8" x14ac:dyDescent="0.2">
      <c r="A154" s="52" t="s">
        <v>311</v>
      </c>
      <c r="B154" s="52"/>
      <c r="C154" s="53" t="s">
        <v>312</v>
      </c>
      <c r="D154" s="54" t="s">
        <v>156</v>
      </c>
      <c r="E154" s="55">
        <v>1720.66</v>
      </c>
      <c r="F154" s="55"/>
      <c r="G154" s="55">
        <v>1720.66</v>
      </c>
      <c r="H154" s="33">
        <v>9</v>
      </c>
    </row>
    <row r="155" spans="1:8" x14ac:dyDescent="0.2">
      <c r="A155" s="52" t="s">
        <v>313</v>
      </c>
      <c r="B155" s="52"/>
      <c r="C155" s="53" t="s">
        <v>314</v>
      </c>
      <c r="D155" s="54" t="s">
        <v>156</v>
      </c>
      <c r="E155" s="55">
        <v>2172.6</v>
      </c>
      <c r="F155" s="55"/>
      <c r="G155" s="55">
        <v>2172.6</v>
      </c>
      <c r="H155" s="33">
        <v>9</v>
      </c>
    </row>
    <row r="156" spans="1:8" x14ac:dyDescent="0.2">
      <c r="A156" s="52" t="s">
        <v>315</v>
      </c>
      <c r="B156" s="52"/>
      <c r="C156" s="53" t="s">
        <v>316</v>
      </c>
      <c r="D156" s="54" t="s">
        <v>131</v>
      </c>
      <c r="E156" s="55">
        <v>88.71</v>
      </c>
      <c r="F156" s="55"/>
      <c r="G156" s="55">
        <v>88.71</v>
      </c>
      <c r="H156" s="33">
        <v>9</v>
      </c>
    </row>
    <row r="157" spans="1:8" x14ac:dyDescent="0.2">
      <c r="A157" s="52" t="s">
        <v>317</v>
      </c>
      <c r="B157" s="52"/>
      <c r="C157" s="53" t="s">
        <v>318</v>
      </c>
      <c r="D157" s="54" t="s">
        <v>131</v>
      </c>
      <c r="E157" s="55">
        <v>192.07</v>
      </c>
      <c r="F157" s="55"/>
      <c r="G157" s="55">
        <v>192.07</v>
      </c>
      <c r="H157" s="33">
        <v>9</v>
      </c>
    </row>
    <row r="158" spans="1:8" ht="38.25" x14ac:dyDescent="0.2">
      <c r="A158" s="52" t="s">
        <v>319</v>
      </c>
      <c r="B158" s="52"/>
      <c r="C158" s="53" t="s">
        <v>320</v>
      </c>
      <c r="D158" s="54" t="s">
        <v>70</v>
      </c>
      <c r="E158" s="55">
        <v>4357.24</v>
      </c>
      <c r="F158" s="55"/>
      <c r="G158" s="55">
        <v>4357.24</v>
      </c>
      <c r="H158" s="33">
        <v>9</v>
      </c>
    </row>
    <row r="159" spans="1:8" x14ac:dyDescent="0.2">
      <c r="A159" s="52" t="s">
        <v>321</v>
      </c>
      <c r="B159" s="52"/>
      <c r="C159" s="53" t="s">
        <v>322</v>
      </c>
      <c r="D159" s="54" t="s">
        <v>323</v>
      </c>
      <c r="E159" s="55">
        <v>476.37</v>
      </c>
      <c r="F159" s="55"/>
      <c r="G159" s="55">
        <v>476.37</v>
      </c>
      <c r="H159" s="33">
        <v>9</v>
      </c>
    </row>
    <row r="160" spans="1:8" ht="25.5" x14ac:dyDescent="0.2">
      <c r="A160" s="52" t="s">
        <v>324</v>
      </c>
      <c r="B160" s="52"/>
      <c r="C160" s="53" t="s">
        <v>325</v>
      </c>
      <c r="D160" s="54" t="s">
        <v>323</v>
      </c>
      <c r="E160" s="55">
        <v>417.98</v>
      </c>
      <c r="F160" s="55"/>
      <c r="G160" s="55">
        <v>417.98</v>
      </c>
      <c r="H160" s="33">
        <v>9</v>
      </c>
    </row>
    <row r="161" spans="1:8" x14ac:dyDescent="0.2">
      <c r="A161" s="52" t="s">
        <v>326</v>
      </c>
      <c r="B161" s="52"/>
      <c r="C161" s="53" t="s">
        <v>327</v>
      </c>
      <c r="D161" s="54" t="s">
        <v>323</v>
      </c>
      <c r="E161" s="55">
        <v>330.94</v>
      </c>
      <c r="F161" s="55"/>
      <c r="G161" s="55">
        <v>330.94</v>
      </c>
      <c r="H161" s="33">
        <v>9</v>
      </c>
    </row>
    <row r="162" spans="1:8" x14ac:dyDescent="0.2">
      <c r="A162" s="52" t="s">
        <v>328</v>
      </c>
      <c r="B162" s="52"/>
      <c r="C162" s="53" t="s">
        <v>329</v>
      </c>
      <c r="D162" s="54" t="s">
        <v>323</v>
      </c>
      <c r="E162" s="55">
        <v>317.48</v>
      </c>
      <c r="F162" s="55"/>
      <c r="G162" s="55">
        <v>317.48</v>
      </c>
      <c r="H162" s="33">
        <v>9</v>
      </c>
    </row>
    <row r="163" spans="1:8" x14ac:dyDescent="0.2">
      <c r="A163" s="52" t="s">
        <v>330</v>
      </c>
      <c r="B163" s="52"/>
      <c r="C163" s="53" t="s">
        <v>331</v>
      </c>
      <c r="D163" s="54" t="s">
        <v>21</v>
      </c>
      <c r="E163" s="55">
        <v>2669.71</v>
      </c>
      <c r="F163" s="55"/>
      <c r="G163" s="55">
        <v>2669.71</v>
      </c>
      <c r="H163" s="33">
        <v>9</v>
      </c>
    </row>
    <row r="164" spans="1:8" ht="25.5" x14ac:dyDescent="0.2">
      <c r="A164" s="52" t="s">
        <v>332</v>
      </c>
      <c r="B164" s="52"/>
      <c r="C164" s="53" t="s">
        <v>333</v>
      </c>
      <c r="D164" s="54" t="s">
        <v>334</v>
      </c>
      <c r="E164" s="55">
        <v>3114.14</v>
      </c>
      <c r="F164" s="55"/>
      <c r="G164" s="55">
        <v>3114.14</v>
      </c>
      <c r="H164" s="33">
        <v>9</v>
      </c>
    </row>
    <row r="165" spans="1:8" x14ac:dyDescent="0.2">
      <c r="A165" s="52" t="s">
        <v>335</v>
      </c>
      <c r="B165" s="52"/>
      <c r="C165" s="53" t="s">
        <v>336</v>
      </c>
      <c r="D165" s="54" t="s">
        <v>21</v>
      </c>
      <c r="E165" s="55">
        <v>288.77</v>
      </c>
      <c r="F165" s="55"/>
      <c r="G165" s="55">
        <v>288.77</v>
      </c>
      <c r="H165" s="33">
        <v>9</v>
      </c>
    </row>
    <row r="166" spans="1:8" ht="25.5" x14ac:dyDescent="0.2">
      <c r="A166" s="52" t="s">
        <v>337</v>
      </c>
      <c r="B166" s="52"/>
      <c r="C166" s="53" t="s">
        <v>338</v>
      </c>
      <c r="D166" s="54" t="s">
        <v>156</v>
      </c>
      <c r="E166" s="55">
        <v>2685.69</v>
      </c>
      <c r="F166" s="55"/>
      <c r="G166" s="55">
        <v>2685.69</v>
      </c>
      <c r="H166" s="33">
        <v>9</v>
      </c>
    </row>
    <row r="167" spans="1:8" ht="25.5" x14ac:dyDescent="0.2">
      <c r="A167" s="52" t="s">
        <v>339</v>
      </c>
      <c r="B167" s="52"/>
      <c r="C167" s="53" t="s">
        <v>340</v>
      </c>
      <c r="D167" s="54" t="s">
        <v>21</v>
      </c>
      <c r="E167" s="55">
        <v>1252.81</v>
      </c>
      <c r="F167" s="55">
        <v>459.36</v>
      </c>
      <c r="G167" s="55">
        <v>1712.17</v>
      </c>
      <c r="H167" s="33">
        <v>9</v>
      </c>
    </row>
    <row r="168" spans="1:8" x14ac:dyDescent="0.2">
      <c r="A168" s="52" t="s">
        <v>341</v>
      </c>
      <c r="B168" s="52"/>
      <c r="C168" s="53" t="s">
        <v>342</v>
      </c>
      <c r="D168" s="54" t="s">
        <v>21</v>
      </c>
      <c r="E168" s="55">
        <v>1123.8</v>
      </c>
      <c r="F168" s="55"/>
      <c r="G168" s="55">
        <v>1123.8</v>
      </c>
      <c r="H168" s="33">
        <v>9</v>
      </c>
    </row>
    <row r="169" spans="1:8" x14ac:dyDescent="0.2">
      <c r="A169" s="52" t="s">
        <v>343</v>
      </c>
      <c r="B169" s="52"/>
      <c r="C169" s="53" t="s">
        <v>344</v>
      </c>
      <c r="D169" s="54" t="s">
        <v>21</v>
      </c>
      <c r="E169" s="55">
        <v>4653.3100000000004</v>
      </c>
      <c r="F169" s="55"/>
      <c r="G169" s="55">
        <v>4653.3100000000004</v>
      </c>
      <c r="H169" s="33">
        <v>9</v>
      </c>
    </row>
    <row r="170" spans="1:8" x14ac:dyDescent="0.2">
      <c r="A170" s="52" t="s">
        <v>345</v>
      </c>
      <c r="B170" s="52"/>
      <c r="C170" s="53" t="s">
        <v>346</v>
      </c>
      <c r="D170" s="54" t="s">
        <v>21</v>
      </c>
      <c r="E170" s="55">
        <v>4583.1499999999996</v>
      </c>
      <c r="F170" s="55"/>
      <c r="G170" s="55">
        <v>4583.1499999999996</v>
      </c>
      <c r="H170" s="33">
        <v>9</v>
      </c>
    </row>
    <row r="171" spans="1:8" x14ac:dyDescent="0.2">
      <c r="A171" s="52" t="s">
        <v>347</v>
      </c>
      <c r="B171" s="52"/>
      <c r="C171" s="53" t="s">
        <v>348</v>
      </c>
      <c r="D171" s="54" t="s">
        <v>21</v>
      </c>
      <c r="E171" s="55">
        <v>5672.44</v>
      </c>
      <c r="F171" s="55"/>
      <c r="G171" s="55">
        <v>5672.44</v>
      </c>
      <c r="H171" s="33">
        <v>9</v>
      </c>
    </row>
    <row r="172" spans="1:8" x14ac:dyDescent="0.2">
      <c r="A172" s="52" t="s">
        <v>349</v>
      </c>
      <c r="B172" s="52"/>
      <c r="C172" s="53" t="s">
        <v>350</v>
      </c>
      <c r="D172" s="54"/>
      <c r="E172" s="55"/>
      <c r="F172" s="55"/>
      <c r="G172" s="55"/>
      <c r="H172" s="33">
        <v>2</v>
      </c>
    </row>
    <row r="173" spans="1:8" x14ac:dyDescent="0.2">
      <c r="A173" s="52" t="s">
        <v>351</v>
      </c>
      <c r="B173" s="52"/>
      <c r="C173" s="53" t="s">
        <v>352</v>
      </c>
      <c r="D173" s="54"/>
      <c r="E173" s="55"/>
      <c r="F173" s="55"/>
      <c r="G173" s="55"/>
      <c r="H173" s="33">
        <v>5</v>
      </c>
    </row>
    <row r="174" spans="1:8" x14ac:dyDescent="0.2">
      <c r="A174" s="52" t="s">
        <v>353</v>
      </c>
      <c r="B174" s="52"/>
      <c r="C174" s="53" t="s">
        <v>354</v>
      </c>
      <c r="D174" s="54" t="s">
        <v>73</v>
      </c>
      <c r="E174" s="55">
        <v>420.38</v>
      </c>
      <c r="F174" s="55">
        <v>113.07</v>
      </c>
      <c r="G174" s="55">
        <v>533.45000000000005</v>
      </c>
      <c r="H174" s="33">
        <v>9</v>
      </c>
    </row>
    <row r="175" spans="1:8" x14ac:dyDescent="0.2">
      <c r="A175" s="52" t="s">
        <v>355</v>
      </c>
      <c r="B175" s="52"/>
      <c r="C175" s="53" t="s">
        <v>356</v>
      </c>
      <c r="D175" s="54" t="s">
        <v>73</v>
      </c>
      <c r="E175" s="55">
        <v>652.58000000000004</v>
      </c>
      <c r="F175" s="55">
        <v>285.44</v>
      </c>
      <c r="G175" s="55">
        <v>938.02</v>
      </c>
      <c r="H175" s="33">
        <v>9</v>
      </c>
    </row>
    <row r="176" spans="1:8" ht="25.5" x14ac:dyDescent="0.2">
      <c r="A176" s="52" t="s">
        <v>357</v>
      </c>
      <c r="B176" s="52"/>
      <c r="C176" s="53" t="s">
        <v>358</v>
      </c>
      <c r="D176" s="54" t="s">
        <v>359</v>
      </c>
      <c r="E176" s="55">
        <v>943.25</v>
      </c>
      <c r="F176" s="55"/>
      <c r="G176" s="55">
        <v>943.25</v>
      </c>
      <c r="H176" s="33">
        <v>9</v>
      </c>
    </row>
    <row r="177" spans="1:8" x14ac:dyDescent="0.2">
      <c r="A177" s="52" t="s">
        <v>360</v>
      </c>
      <c r="B177" s="52"/>
      <c r="C177" s="53" t="s">
        <v>361</v>
      </c>
      <c r="D177" s="54" t="s">
        <v>73</v>
      </c>
      <c r="E177" s="55">
        <v>17.2</v>
      </c>
      <c r="F177" s="55">
        <v>6.24</v>
      </c>
      <c r="G177" s="55">
        <v>23.44</v>
      </c>
      <c r="H177" s="33">
        <v>9</v>
      </c>
    </row>
    <row r="178" spans="1:8" x14ac:dyDescent="0.2">
      <c r="A178" s="52" t="s">
        <v>362</v>
      </c>
      <c r="B178" s="52"/>
      <c r="C178" s="53" t="s">
        <v>363</v>
      </c>
      <c r="D178" s="54"/>
      <c r="E178" s="55"/>
      <c r="F178" s="55"/>
      <c r="G178" s="55"/>
      <c r="H178" s="33">
        <v>5</v>
      </c>
    </row>
    <row r="179" spans="1:8" x14ac:dyDescent="0.2">
      <c r="A179" s="52" t="s">
        <v>364</v>
      </c>
      <c r="B179" s="52"/>
      <c r="C179" s="53" t="s">
        <v>365</v>
      </c>
      <c r="D179" s="54" t="s">
        <v>359</v>
      </c>
      <c r="E179" s="55">
        <v>774.09</v>
      </c>
      <c r="F179" s="55">
        <v>72.03</v>
      </c>
      <c r="G179" s="55">
        <v>846.12</v>
      </c>
      <c r="H179" s="33">
        <v>9</v>
      </c>
    </row>
    <row r="180" spans="1:8" ht="25.5" x14ac:dyDescent="0.2">
      <c r="A180" s="52" t="s">
        <v>366</v>
      </c>
      <c r="B180" s="52"/>
      <c r="C180" s="53" t="s">
        <v>367</v>
      </c>
      <c r="D180" s="54" t="s">
        <v>359</v>
      </c>
      <c r="E180" s="55">
        <v>1183.1099999999999</v>
      </c>
      <c r="F180" s="55">
        <v>120.78</v>
      </c>
      <c r="G180" s="55">
        <v>1303.8900000000001</v>
      </c>
      <c r="H180" s="33">
        <v>9</v>
      </c>
    </row>
    <row r="181" spans="1:8" ht="38.25" x14ac:dyDescent="0.2">
      <c r="A181" s="52" t="s">
        <v>368</v>
      </c>
      <c r="B181" s="52"/>
      <c r="C181" s="53" t="s">
        <v>369</v>
      </c>
      <c r="D181" s="54" t="s">
        <v>359</v>
      </c>
      <c r="E181" s="55">
        <v>1112.28</v>
      </c>
      <c r="F181" s="55">
        <v>120.78</v>
      </c>
      <c r="G181" s="55">
        <v>1233.06</v>
      </c>
      <c r="H181" s="33">
        <v>9</v>
      </c>
    </row>
    <row r="182" spans="1:8" x14ac:dyDescent="0.2">
      <c r="A182" s="52" t="s">
        <v>370</v>
      </c>
      <c r="B182" s="52"/>
      <c r="C182" s="53" t="s">
        <v>371</v>
      </c>
      <c r="D182" s="54" t="s">
        <v>359</v>
      </c>
      <c r="E182" s="55">
        <v>733.95</v>
      </c>
      <c r="F182" s="55">
        <v>72.03</v>
      </c>
      <c r="G182" s="55">
        <v>805.98</v>
      </c>
      <c r="H182" s="33">
        <v>9</v>
      </c>
    </row>
    <row r="183" spans="1:8" x14ac:dyDescent="0.2">
      <c r="A183" s="52" t="s">
        <v>372</v>
      </c>
      <c r="B183" s="52"/>
      <c r="C183" s="53" t="s">
        <v>373</v>
      </c>
      <c r="D183" s="54" t="s">
        <v>359</v>
      </c>
      <c r="E183" s="55">
        <v>755.6</v>
      </c>
      <c r="F183" s="55">
        <v>24.01</v>
      </c>
      <c r="G183" s="55">
        <v>779.61</v>
      </c>
      <c r="H183" s="33">
        <v>9</v>
      </c>
    </row>
    <row r="184" spans="1:8" x14ac:dyDescent="0.2">
      <c r="A184" s="52" t="s">
        <v>374</v>
      </c>
      <c r="B184" s="52"/>
      <c r="C184" s="53" t="s">
        <v>375</v>
      </c>
      <c r="D184" s="54"/>
      <c r="E184" s="55"/>
      <c r="F184" s="55"/>
      <c r="G184" s="55"/>
      <c r="H184" s="33">
        <v>5</v>
      </c>
    </row>
    <row r="185" spans="1:8" x14ac:dyDescent="0.2">
      <c r="A185" s="52" t="s">
        <v>376</v>
      </c>
      <c r="B185" s="52"/>
      <c r="C185" s="53" t="s">
        <v>377</v>
      </c>
      <c r="D185" s="54" t="s">
        <v>73</v>
      </c>
      <c r="E185" s="55">
        <v>0.62</v>
      </c>
      <c r="F185" s="55">
        <v>1.76</v>
      </c>
      <c r="G185" s="55">
        <v>2.38</v>
      </c>
      <c r="H185" s="33">
        <v>9</v>
      </c>
    </row>
    <row r="186" spans="1:8" x14ac:dyDescent="0.2">
      <c r="A186" s="52" t="s">
        <v>378</v>
      </c>
      <c r="B186" s="52"/>
      <c r="C186" s="53" t="s">
        <v>379</v>
      </c>
      <c r="D186" s="54" t="s">
        <v>73</v>
      </c>
      <c r="E186" s="55">
        <v>5.47</v>
      </c>
      <c r="F186" s="55">
        <v>17.41</v>
      </c>
      <c r="G186" s="55">
        <v>22.88</v>
      </c>
      <c r="H186" s="33">
        <v>9</v>
      </c>
    </row>
    <row r="187" spans="1:8" ht="25.5" x14ac:dyDescent="0.2">
      <c r="A187" s="52" t="s">
        <v>380</v>
      </c>
      <c r="B187" s="52"/>
      <c r="C187" s="53" t="s">
        <v>381</v>
      </c>
      <c r="D187" s="54" t="s">
        <v>73</v>
      </c>
      <c r="E187" s="55">
        <v>17.37</v>
      </c>
      <c r="F187" s="55">
        <v>25.95</v>
      </c>
      <c r="G187" s="55">
        <v>43.32</v>
      </c>
      <c r="H187" s="33">
        <v>9</v>
      </c>
    </row>
    <row r="188" spans="1:8" x14ac:dyDescent="0.2">
      <c r="A188" s="52" t="s">
        <v>382</v>
      </c>
      <c r="B188" s="52"/>
      <c r="C188" s="53" t="s">
        <v>383</v>
      </c>
      <c r="D188" s="54" t="s">
        <v>73</v>
      </c>
      <c r="E188" s="55">
        <v>53.69</v>
      </c>
      <c r="F188" s="55">
        <v>47.05</v>
      </c>
      <c r="G188" s="55">
        <v>100.74</v>
      </c>
      <c r="H188" s="33">
        <v>9</v>
      </c>
    </row>
    <row r="189" spans="1:8" x14ac:dyDescent="0.2">
      <c r="A189" s="52" t="s">
        <v>384</v>
      </c>
      <c r="B189" s="52"/>
      <c r="C189" s="53" t="s">
        <v>385</v>
      </c>
      <c r="D189" s="54" t="s">
        <v>73</v>
      </c>
      <c r="E189" s="55">
        <v>53.69</v>
      </c>
      <c r="F189" s="55">
        <v>46.74</v>
      </c>
      <c r="G189" s="55">
        <v>100.43</v>
      </c>
      <c r="H189" s="33">
        <v>9</v>
      </c>
    </row>
    <row r="190" spans="1:8" ht="25.5" x14ac:dyDescent="0.2">
      <c r="A190" s="52" t="s">
        <v>386</v>
      </c>
      <c r="B190" s="52"/>
      <c r="C190" s="53" t="s">
        <v>387</v>
      </c>
      <c r="D190" s="54" t="s">
        <v>388</v>
      </c>
      <c r="E190" s="55">
        <v>42.99</v>
      </c>
      <c r="F190" s="55">
        <v>0.88</v>
      </c>
      <c r="G190" s="55">
        <v>43.87</v>
      </c>
      <c r="H190" s="33">
        <v>9</v>
      </c>
    </row>
    <row r="191" spans="1:8" x14ac:dyDescent="0.2">
      <c r="A191" s="52" t="s">
        <v>389</v>
      </c>
      <c r="B191" s="52"/>
      <c r="C191" s="53" t="s">
        <v>390</v>
      </c>
      <c r="D191" s="54" t="s">
        <v>73</v>
      </c>
      <c r="E191" s="55">
        <v>13.73</v>
      </c>
      <c r="F191" s="55">
        <v>3.53</v>
      </c>
      <c r="G191" s="55">
        <v>17.260000000000002</v>
      </c>
      <c r="H191" s="33">
        <v>9</v>
      </c>
    </row>
    <row r="192" spans="1:8" x14ac:dyDescent="0.2">
      <c r="A192" s="52" t="s">
        <v>393</v>
      </c>
      <c r="B192" s="52"/>
      <c r="C192" s="53" t="s">
        <v>394</v>
      </c>
      <c r="D192" s="54" t="s">
        <v>73</v>
      </c>
      <c r="E192" s="55">
        <v>90.48</v>
      </c>
      <c r="F192" s="55">
        <v>33.659999999999997</v>
      </c>
      <c r="G192" s="55">
        <v>124.14</v>
      </c>
      <c r="H192" s="33">
        <v>9</v>
      </c>
    </row>
    <row r="193" spans="1:8" x14ac:dyDescent="0.2">
      <c r="A193" s="52" t="s">
        <v>395</v>
      </c>
      <c r="B193" s="52"/>
      <c r="C193" s="53" t="s">
        <v>396</v>
      </c>
      <c r="D193" s="54" t="s">
        <v>73</v>
      </c>
      <c r="E193" s="55">
        <v>105.05</v>
      </c>
      <c r="F193" s="55">
        <v>33.659999999999997</v>
      </c>
      <c r="G193" s="55">
        <v>138.71</v>
      </c>
      <c r="H193" s="33">
        <v>9</v>
      </c>
    </row>
    <row r="194" spans="1:8" ht="25.5" x14ac:dyDescent="0.2">
      <c r="A194" s="52" t="s">
        <v>397</v>
      </c>
      <c r="B194" s="52"/>
      <c r="C194" s="53" t="s">
        <v>398</v>
      </c>
      <c r="D194" s="54" t="s">
        <v>156</v>
      </c>
      <c r="E194" s="55">
        <v>68.209999999999994</v>
      </c>
      <c r="F194" s="55">
        <v>38.83</v>
      </c>
      <c r="G194" s="55">
        <v>107.04</v>
      </c>
      <c r="H194" s="33">
        <v>9</v>
      </c>
    </row>
    <row r="195" spans="1:8" x14ac:dyDescent="0.2">
      <c r="A195" s="52" t="s">
        <v>399</v>
      </c>
      <c r="B195" s="52"/>
      <c r="C195" s="53" t="s">
        <v>400</v>
      </c>
      <c r="D195" s="54"/>
      <c r="E195" s="55"/>
      <c r="F195" s="55"/>
      <c r="G195" s="55"/>
      <c r="H195" s="33">
        <v>5</v>
      </c>
    </row>
    <row r="196" spans="1:8" ht="25.5" x14ac:dyDescent="0.2">
      <c r="A196" s="52" t="s">
        <v>401</v>
      </c>
      <c r="B196" s="52"/>
      <c r="C196" s="53" t="s">
        <v>402</v>
      </c>
      <c r="D196" s="54" t="s">
        <v>131</v>
      </c>
      <c r="E196" s="55"/>
      <c r="F196" s="55">
        <v>10.77</v>
      </c>
      <c r="G196" s="55">
        <v>10.77</v>
      </c>
      <c r="H196" s="33">
        <v>9</v>
      </c>
    </row>
    <row r="197" spans="1:8" ht="25.5" x14ac:dyDescent="0.2">
      <c r="A197" s="52" t="s">
        <v>403</v>
      </c>
      <c r="B197" s="52"/>
      <c r="C197" s="53" t="s">
        <v>404</v>
      </c>
      <c r="D197" s="54" t="s">
        <v>131</v>
      </c>
      <c r="E197" s="55"/>
      <c r="F197" s="55">
        <v>27.18</v>
      </c>
      <c r="G197" s="55">
        <v>27.18</v>
      </c>
      <c r="H197" s="33">
        <v>9</v>
      </c>
    </row>
    <row r="198" spans="1:8" ht="25.5" x14ac:dyDescent="0.2">
      <c r="A198" s="52" t="s">
        <v>405</v>
      </c>
      <c r="B198" s="52"/>
      <c r="C198" s="53" t="s">
        <v>406</v>
      </c>
      <c r="D198" s="54" t="s">
        <v>73</v>
      </c>
      <c r="E198" s="55"/>
      <c r="F198" s="55">
        <v>10.77</v>
      </c>
      <c r="G198" s="55">
        <v>10.77</v>
      </c>
      <c r="H198" s="33">
        <v>9</v>
      </c>
    </row>
    <row r="199" spans="1:8" ht="25.5" x14ac:dyDescent="0.2">
      <c r="A199" s="52" t="s">
        <v>407</v>
      </c>
      <c r="B199" s="52"/>
      <c r="C199" s="53" t="s">
        <v>408</v>
      </c>
      <c r="D199" s="54" t="s">
        <v>73</v>
      </c>
      <c r="E199" s="55"/>
      <c r="F199" s="55">
        <v>27.18</v>
      </c>
      <c r="G199" s="55">
        <v>27.18</v>
      </c>
      <c r="H199" s="33">
        <v>9</v>
      </c>
    </row>
    <row r="200" spans="1:8" ht="25.5" x14ac:dyDescent="0.2">
      <c r="A200" s="52" t="s">
        <v>409</v>
      </c>
      <c r="B200" s="52"/>
      <c r="C200" s="53" t="s">
        <v>410</v>
      </c>
      <c r="D200" s="54" t="s">
        <v>359</v>
      </c>
      <c r="E200" s="55">
        <v>2139.5300000000002</v>
      </c>
      <c r="F200" s="55"/>
      <c r="G200" s="55">
        <v>2139.5300000000002</v>
      </c>
      <c r="H200" s="33">
        <v>9</v>
      </c>
    </row>
    <row r="201" spans="1:8" x14ac:dyDescent="0.2">
      <c r="A201" s="52" t="s">
        <v>411</v>
      </c>
      <c r="B201" s="52"/>
      <c r="C201" s="53" t="s">
        <v>412</v>
      </c>
      <c r="D201" s="54" t="s">
        <v>413</v>
      </c>
      <c r="E201" s="55">
        <v>23.54</v>
      </c>
      <c r="F201" s="55">
        <v>4.2300000000000004</v>
      </c>
      <c r="G201" s="55">
        <v>27.77</v>
      </c>
      <c r="H201" s="33">
        <v>9</v>
      </c>
    </row>
    <row r="202" spans="1:8" ht="25.5" x14ac:dyDescent="0.2">
      <c r="A202" s="52" t="s">
        <v>414</v>
      </c>
      <c r="B202" s="52"/>
      <c r="C202" s="53" t="s">
        <v>415</v>
      </c>
      <c r="D202" s="54" t="s">
        <v>388</v>
      </c>
      <c r="E202" s="55">
        <v>10.37</v>
      </c>
      <c r="F202" s="55">
        <v>4.2300000000000004</v>
      </c>
      <c r="G202" s="55">
        <v>14.6</v>
      </c>
      <c r="H202" s="33">
        <v>9</v>
      </c>
    </row>
    <row r="203" spans="1:8" x14ac:dyDescent="0.2">
      <c r="A203" s="52" t="s">
        <v>416</v>
      </c>
      <c r="B203" s="52"/>
      <c r="C203" s="53" t="s">
        <v>417</v>
      </c>
      <c r="D203" s="54"/>
      <c r="E203" s="55"/>
      <c r="F203" s="55"/>
      <c r="G203" s="55"/>
      <c r="H203" s="33">
        <v>5</v>
      </c>
    </row>
    <row r="204" spans="1:8" ht="25.5" x14ac:dyDescent="0.2">
      <c r="A204" s="52" t="s">
        <v>418</v>
      </c>
      <c r="B204" s="52"/>
      <c r="C204" s="53" t="s">
        <v>419</v>
      </c>
      <c r="D204" s="54" t="s">
        <v>359</v>
      </c>
      <c r="E204" s="55">
        <v>9908.0400000000009</v>
      </c>
      <c r="F204" s="55">
        <v>3022.2</v>
      </c>
      <c r="G204" s="55">
        <v>12930.24</v>
      </c>
      <c r="H204" s="33">
        <v>9</v>
      </c>
    </row>
    <row r="205" spans="1:8" ht="25.5" x14ac:dyDescent="0.2">
      <c r="A205" s="52" t="s">
        <v>420</v>
      </c>
      <c r="B205" s="52"/>
      <c r="C205" s="53" t="s">
        <v>421</v>
      </c>
      <c r="D205" s="54" t="s">
        <v>359</v>
      </c>
      <c r="E205" s="55">
        <v>19827.599999999999</v>
      </c>
      <c r="F205" s="55">
        <v>3022.2</v>
      </c>
      <c r="G205" s="55">
        <v>22849.8</v>
      </c>
      <c r="H205" s="33">
        <v>9</v>
      </c>
    </row>
    <row r="206" spans="1:8" x14ac:dyDescent="0.2">
      <c r="A206" s="52" t="s">
        <v>422</v>
      </c>
      <c r="B206" s="52"/>
      <c r="C206" s="53" t="s">
        <v>423</v>
      </c>
      <c r="D206" s="54"/>
      <c r="E206" s="55"/>
      <c r="F206" s="55"/>
      <c r="G206" s="55"/>
      <c r="H206" s="33">
        <v>5</v>
      </c>
    </row>
    <row r="207" spans="1:8" x14ac:dyDescent="0.2">
      <c r="A207" s="52" t="s">
        <v>424</v>
      </c>
      <c r="B207" s="52"/>
      <c r="C207" s="53" t="s">
        <v>425</v>
      </c>
      <c r="D207" s="54" t="s">
        <v>73</v>
      </c>
      <c r="E207" s="55">
        <v>822.15</v>
      </c>
      <c r="F207" s="55">
        <v>81.069999999999993</v>
      </c>
      <c r="G207" s="55">
        <v>903.22</v>
      </c>
      <c r="H207" s="33">
        <v>9</v>
      </c>
    </row>
    <row r="208" spans="1:8" x14ac:dyDescent="0.2">
      <c r="A208" s="52" t="s">
        <v>426</v>
      </c>
      <c r="B208" s="52"/>
      <c r="C208" s="53" t="s">
        <v>427</v>
      </c>
      <c r="D208" s="54" t="s">
        <v>73</v>
      </c>
      <c r="E208" s="55">
        <v>295.68</v>
      </c>
      <c r="F208" s="55">
        <v>22.93</v>
      </c>
      <c r="G208" s="55">
        <v>318.61</v>
      </c>
      <c r="H208" s="33">
        <v>9</v>
      </c>
    </row>
    <row r="209" spans="1:8" x14ac:dyDescent="0.2">
      <c r="A209" s="52" t="s">
        <v>428</v>
      </c>
      <c r="B209" s="52"/>
      <c r="C209" s="53" t="s">
        <v>429</v>
      </c>
      <c r="D209" s="54" t="s">
        <v>73</v>
      </c>
      <c r="E209" s="55">
        <v>130.66999999999999</v>
      </c>
      <c r="F209" s="55">
        <v>46.27</v>
      </c>
      <c r="G209" s="55">
        <v>176.94</v>
      </c>
      <c r="H209" s="33">
        <v>9</v>
      </c>
    </row>
    <row r="210" spans="1:8" x14ac:dyDescent="0.2">
      <c r="A210" s="52" t="s">
        <v>430</v>
      </c>
      <c r="B210" s="52"/>
      <c r="C210" s="53" t="s">
        <v>431</v>
      </c>
      <c r="D210" s="54"/>
      <c r="E210" s="55"/>
      <c r="F210" s="55"/>
      <c r="G210" s="55"/>
      <c r="H210" s="33">
        <v>5</v>
      </c>
    </row>
    <row r="211" spans="1:8" ht="38.25" x14ac:dyDescent="0.2">
      <c r="A211" s="52" t="s">
        <v>432</v>
      </c>
      <c r="B211" s="52"/>
      <c r="C211" s="53" t="s">
        <v>433</v>
      </c>
      <c r="D211" s="54" t="s">
        <v>73</v>
      </c>
      <c r="E211" s="55">
        <v>2.59</v>
      </c>
      <c r="F211" s="55">
        <v>4.41</v>
      </c>
      <c r="G211" s="55">
        <v>7</v>
      </c>
      <c r="H211" s="33">
        <v>9</v>
      </c>
    </row>
    <row r="212" spans="1:8" ht="38.25" x14ac:dyDescent="0.2">
      <c r="A212" s="52" t="s">
        <v>434</v>
      </c>
      <c r="B212" s="52"/>
      <c r="C212" s="53" t="s">
        <v>435</v>
      </c>
      <c r="D212" s="54" t="s">
        <v>73</v>
      </c>
      <c r="E212" s="55">
        <v>4.13</v>
      </c>
      <c r="F212" s="55">
        <v>0.14000000000000001</v>
      </c>
      <c r="G212" s="55">
        <v>4.2699999999999996</v>
      </c>
      <c r="H212" s="33">
        <v>9</v>
      </c>
    </row>
    <row r="213" spans="1:8" ht="38.25" x14ac:dyDescent="0.2">
      <c r="A213" s="52" t="s">
        <v>436</v>
      </c>
      <c r="B213" s="52"/>
      <c r="C213" s="53" t="s">
        <v>437</v>
      </c>
      <c r="D213" s="54" t="s">
        <v>73</v>
      </c>
      <c r="E213" s="55">
        <v>4.45</v>
      </c>
      <c r="F213" s="55">
        <v>0.14000000000000001</v>
      </c>
      <c r="G213" s="55">
        <v>4.59</v>
      </c>
      <c r="H213" s="33">
        <v>9</v>
      </c>
    </row>
    <row r="214" spans="1:8" x14ac:dyDescent="0.2">
      <c r="A214" s="52" t="s">
        <v>438</v>
      </c>
      <c r="B214" s="52"/>
      <c r="C214" s="53" t="s">
        <v>439</v>
      </c>
      <c r="D214" s="54" t="s">
        <v>156</v>
      </c>
      <c r="E214" s="55">
        <v>70.27</v>
      </c>
      <c r="F214" s="55">
        <v>7.94</v>
      </c>
      <c r="G214" s="55">
        <v>78.209999999999994</v>
      </c>
      <c r="H214" s="33">
        <v>9</v>
      </c>
    </row>
    <row r="215" spans="1:8" x14ac:dyDescent="0.2">
      <c r="A215" s="52" t="s">
        <v>440</v>
      </c>
      <c r="B215" s="52"/>
      <c r="C215" s="53" t="s">
        <v>441</v>
      </c>
      <c r="D215" s="54" t="s">
        <v>156</v>
      </c>
      <c r="E215" s="55">
        <v>82.75</v>
      </c>
      <c r="F215" s="55">
        <v>9.35</v>
      </c>
      <c r="G215" s="55">
        <v>92.1</v>
      </c>
      <c r="H215" s="33">
        <v>9</v>
      </c>
    </row>
    <row r="216" spans="1:8" x14ac:dyDescent="0.2">
      <c r="A216" s="52" t="s">
        <v>442</v>
      </c>
      <c r="B216" s="52"/>
      <c r="C216" s="53" t="s">
        <v>443</v>
      </c>
      <c r="D216" s="54"/>
      <c r="E216" s="55"/>
      <c r="F216" s="55"/>
      <c r="G216" s="55"/>
      <c r="H216" s="33">
        <v>5</v>
      </c>
    </row>
    <row r="217" spans="1:8" x14ac:dyDescent="0.2">
      <c r="A217" s="52" t="s">
        <v>444</v>
      </c>
      <c r="B217" s="52"/>
      <c r="C217" s="53" t="s">
        <v>445</v>
      </c>
      <c r="D217" s="54" t="s">
        <v>73</v>
      </c>
      <c r="E217" s="55">
        <v>11.11</v>
      </c>
      <c r="F217" s="55">
        <v>5.08</v>
      </c>
      <c r="G217" s="55">
        <v>16.190000000000001</v>
      </c>
      <c r="H217" s="33">
        <v>9</v>
      </c>
    </row>
    <row r="218" spans="1:8" x14ac:dyDescent="0.2">
      <c r="A218" s="52" t="s">
        <v>446</v>
      </c>
      <c r="B218" s="52"/>
      <c r="C218" s="53" t="s">
        <v>447</v>
      </c>
      <c r="D218" s="54" t="s">
        <v>131</v>
      </c>
      <c r="E218" s="55">
        <v>1.04</v>
      </c>
      <c r="F218" s="55">
        <v>0.36</v>
      </c>
      <c r="G218" s="55">
        <v>1.4</v>
      </c>
      <c r="H218" s="33">
        <v>9</v>
      </c>
    </row>
    <row r="219" spans="1:8" x14ac:dyDescent="0.2">
      <c r="A219" s="52" t="s">
        <v>448</v>
      </c>
      <c r="B219" s="52"/>
      <c r="C219" s="53" t="s">
        <v>449</v>
      </c>
      <c r="D219" s="54" t="s">
        <v>131</v>
      </c>
      <c r="E219" s="55">
        <v>1.04</v>
      </c>
      <c r="F219" s="55">
        <v>0.36</v>
      </c>
      <c r="G219" s="55">
        <v>1.4</v>
      </c>
      <c r="H219" s="33">
        <v>9</v>
      </c>
    </row>
    <row r="220" spans="1:8" x14ac:dyDescent="0.2">
      <c r="A220" s="52" t="s">
        <v>450</v>
      </c>
      <c r="B220" s="52"/>
      <c r="C220" s="53" t="s">
        <v>451</v>
      </c>
      <c r="D220" s="54" t="s">
        <v>73</v>
      </c>
      <c r="E220" s="55">
        <v>1</v>
      </c>
      <c r="F220" s="55">
        <v>0.72</v>
      </c>
      <c r="G220" s="55">
        <v>1.72</v>
      </c>
      <c r="H220" s="33">
        <v>9</v>
      </c>
    </row>
    <row r="221" spans="1:8" x14ac:dyDescent="0.2">
      <c r="A221" s="52" t="s">
        <v>452</v>
      </c>
      <c r="B221" s="52"/>
      <c r="C221" s="53" t="s">
        <v>453</v>
      </c>
      <c r="D221" s="54"/>
      <c r="E221" s="55"/>
      <c r="F221" s="55"/>
      <c r="G221" s="55"/>
      <c r="H221" s="33">
        <v>2</v>
      </c>
    </row>
    <row r="222" spans="1:8" x14ac:dyDescent="0.2">
      <c r="A222" s="52" t="s">
        <v>454</v>
      </c>
      <c r="B222" s="52"/>
      <c r="C222" s="53" t="s">
        <v>455</v>
      </c>
      <c r="D222" s="54"/>
      <c r="E222" s="55"/>
      <c r="F222" s="55"/>
      <c r="G222" s="55"/>
      <c r="H222" s="33">
        <v>5</v>
      </c>
    </row>
    <row r="223" spans="1:8" x14ac:dyDescent="0.2">
      <c r="A223" s="52" t="s">
        <v>456</v>
      </c>
      <c r="B223" s="52"/>
      <c r="C223" s="53" t="s">
        <v>457</v>
      </c>
      <c r="D223" s="54" t="s">
        <v>156</v>
      </c>
      <c r="E223" s="55"/>
      <c r="F223" s="55">
        <v>194.04</v>
      </c>
      <c r="G223" s="55">
        <v>194.04</v>
      </c>
      <c r="H223" s="33">
        <v>9</v>
      </c>
    </row>
    <row r="224" spans="1:8" x14ac:dyDescent="0.2">
      <c r="A224" s="52" t="s">
        <v>458</v>
      </c>
      <c r="B224" s="52"/>
      <c r="C224" s="53" t="s">
        <v>459</v>
      </c>
      <c r="D224" s="54" t="s">
        <v>156</v>
      </c>
      <c r="E224" s="55"/>
      <c r="F224" s="55">
        <v>352.8</v>
      </c>
      <c r="G224" s="55">
        <v>352.8</v>
      </c>
      <c r="H224" s="33">
        <v>9</v>
      </c>
    </row>
    <row r="225" spans="1:8" x14ac:dyDescent="0.2">
      <c r="A225" s="52" t="s">
        <v>460</v>
      </c>
      <c r="B225" s="52"/>
      <c r="C225" s="53" t="s">
        <v>461</v>
      </c>
      <c r="D225" s="54" t="s">
        <v>73</v>
      </c>
      <c r="E225" s="55"/>
      <c r="F225" s="55">
        <v>26.46</v>
      </c>
      <c r="G225" s="55">
        <v>26.46</v>
      </c>
      <c r="H225" s="33">
        <v>9</v>
      </c>
    </row>
    <row r="226" spans="1:8" ht="38.25" x14ac:dyDescent="0.2">
      <c r="A226" s="52" t="s">
        <v>462</v>
      </c>
      <c r="B226" s="52"/>
      <c r="C226" s="53" t="s">
        <v>463</v>
      </c>
      <c r="D226" s="54" t="s">
        <v>156</v>
      </c>
      <c r="E226" s="55">
        <v>458.45</v>
      </c>
      <c r="F226" s="55">
        <v>105.84</v>
      </c>
      <c r="G226" s="55">
        <v>564.29</v>
      </c>
      <c r="H226" s="33">
        <v>9</v>
      </c>
    </row>
    <row r="227" spans="1:8" ht="25.5" x14ac:dyDescent="0.2">
      <c r="A227" s="52" t="s">
        <v>464</v>
      </c>
      <c r="B227" s="52"/>
      <c r="C227" s="53" t="s">
        <v>465</v>
      </c>
      <c r="D227" s="54" t="s">
        <v>156</v>
      </c>
      <c r="E227" s="55">
        <v>436.54</v>
      </c>
      <c r="F227" s="55">
        <v>105.84</v>
      </c>
      <c r="G227" s="55">
        <v>542.38</v>
      </c>
      <c r="H227" s="33">
        <v>9</v>
      </c>
    </row>
    <row r="228" spans="1:8" ht="38.25" x14ac:dyDescent="0.2">
      <c r="A228" s="52" t="s">
        <v>466</v>
      </c>
      <c r="B228" s="52"/>
      <c r="C228" s="53" t="s">
        <v>467</v>
      </c>
      <c r="D228" s="54" t="s">
        <v>156</v>
      </c>
      <c r="E228" s="55">
        <v>240.18</v>
      </c>
      <c r="F228" s="55">
        <v>70.56</v>
      </c>
      <c r="G228" s="55">
        <v>310.74</v>
      </c>
      <c r="H228" s="33">
        <v>9</v>
      </c>
    </row>
    <row r="229" spans="1:8" ht="25.5" x14ac:dyDescent="0.2">
      <c r="A229" s="52" t="s">
        <v>468</v>
      </c>
      <c r="B229" s="52"/>
      <c r="C229" s="53" t="s">
        <v>469</v>
      </c>
      <c r="D229" s="54" t="s">
        <v>156</v>
      </c>
      <c r="E229" s="55">
        <v>218.27</v>
      </c>
      <c r="F229" s="55">
        <v>70.56</v>
      </c>
      <c r="G229" s="55">
        <v>288.83</v>
      </c>
      <c r="H229" s="33">
        <v>9</v>
      </c>
    </row>
    <row r="230" spans="1:8" ht="38.25" x14ac:dyDescent="0.2">
      <c r="A230" s="52" t="s">
        <v>470</v>
      </c>
      <c r="B230" s="52"/>
      <c r="C230" s="53" t="s">
        <v>471</v>
      </c>
      <c r="D230" s="54" t="s">
        <v>73</v>
      </c>
      <c r="E230" s="55">
        <v>23.53</v>
      </c>
      <c r="F230" s="55">
        <v>7.06</v>
      </c>
      <c r="G230" s="55">
        <v>30.59</v>
      </c>
      <c r="H230" s="33">
        <v>9</v>
      </c>
    </row>
    <row r="231" spans="1:8" ht="25.5" x14ac:dyDescent="0.2">
      <c r="A231" s="52" t="s">
        <v>472</v>
      </c>
      <c r="B231" s="52"/>
      <c r="C231" s="53" t="s">
        <v>473</v>
      </c>
      <c r="D231" s="54" t="s">
        <v>73</v>
      </c>
      <c r="E231" s="55">
        <v>21.83</v>
      </c>
      <c r="F231" s="55">
        <v>7.06</v>
      </c>
      <c r="G231" s="55">
        <v>28.89</v>
      </c>
      <c r="H231" s="33">
        <v>9</v>
      </c>
    </row>
    <row r="232" spans="1:8" ht="38.25" x14ac:dyDescent="0.2">
      <c r="A232" s="52" t="s">
        <v>474</v>
      </c>
      <c r="B232" s="52"/>
      <c r="C232" s="53" t="s">
        <v>475</v>
      </c>
      <c r="D232" s="54" t="s">
        <v>156</v>
      </c>
      <c r="E232" s="55">
        <v>235.26</v>
      </c>
      <c r="F232" s="55">
        <v>70.56</v>
      </c>
      <c r="G232" s="55">
        <v>305.82</v>
      </c>
      <c r="H232" s="33">
        <v>9</v>
      </c>
    </row>
    <row r="233" spans="1:8" ht="25.5" x14ac:dyDescent="0.2">
      <c r="A233" s="52" t="s">
        <v>476</v>
      </c>
      <c r="B233" s="52"/>
      <c r="C233" s="53" t="s">
        <v>477</v>
      </c>
      <c r="D233" s="54" t="s">
        <v>156</v>
      </c>
      <c r="E233" s="55">
        <v>218.27</v>
      </c>
      <c r="F233" s="55">
        <v>70.56</v>
      </c>
      <c r="G233" s="55">
        <v>288.83</v>
      </c>
      <c r="H233" s="33">
        <v>9</v>
      </c>
    </row>
    <row r="234" spans="1:8" x14ac:dyDescent="0.2">
      <c r="A234" s="52" t="s">
        <v>478</v>
      </c>
      <c r="B234" s="52"/>
      <c r="C234" s="53" t="s">
        <v>479</v>
      </c>
      <c r="D234" s="54"/>
      <c r="E234" s="55"/>
      <c r="F234" s="55"/>
      <c r="G234" s="55"/>
      <c r="H234" s="33">
        <v>5</v>
      </c>
    </row>
    <row r="235" spans="1:8" x14ac:dyDescent="0.2">
      <c r="A235" s="52" t="s">
        <v>480</v>
      </c>
      <c r="B235" s="52"/>
      <c r="C235" s="53" t="s">
        <v>481</v>
      </c>
      <c r="D235" s="54" t="s">
        <v>156</v>
      </c>
      <c r="E235" s="55"/>
      <c r="F235" s="55">
        <v>105.84</v>
      </c>
      <c r="G235" s="55">
        <v>105.84</v>
      </c>
      <c r="H235" s="33">
        <v>9</v>
      </c>
    </row>
    <row r="236" spans="1:8" ht="25.5" x14ac:dyDescent="0.2">
      <c r="A236" s="52" t="s">
        <v>482</v>
      </c>
      <c r="B236" s="52"/>
      <c r="C236" s="53" t="s">
        <v>483</v>
      </c>
      <c r="D236" s="54" t="s">
        <v>156</v>
      </c>
      <c r="E236" s="55"/>
      <c r="F236" s="55">
        <v>70.56</v>
      </c>
      <c r="G236" s="55">
        <v>70.56</v>
      </c>
      <c r="H236" s="33">
        <v>9</v>
      </c>
    </row>
    <row r="237" spans="1:8" x14ac:dyDescent="0.2">
      <c r="A237" s="52" t="s">
        <v>484</v>
      </c>
      <c r="B237" s="52"/>
      <c r="C237" s="53" t="s">
        <v>485</v>
      </c>
      <c r="D237" s="54"/>
      <c r="E237" s="55"/>
      <c r="F237" s="55"/>
      <c r="G237" s="55"/>
      <c r="H237" s="33">
        <v>5</v>
      </c>
    </row>
    <row r="238" spans="1:8" x14ac:dyDescent="0.2">
      <c r="A238" s="52" t="s">
        <v>486</v>
      </c>
      <c r="B238" s="52"/>
      <c r="C238" s="53" t="s">
        <v>487</v>
      </c>
      <c r="D238" s="54" t="s">
        <v>73</v>
      </c>
      <c r="E238" s="55"/>
      <c r="F238" s="55">
        <v>2.65</v>
      </c>
      <c r="G238" s="55">
        <v>2.65</v>
      </c>
      <c r="H238" s="33">
        <v>9</v>
      </c>
    </row>
    <row r="239" spans="1:8" x14ac:dyDescent="0.2">
      <c r="A239" s="52" t="s">
        <v>488</v>
      </c>
      <c r="B239" s="52"/>
      <c r="C239" s="53" t="s">
        <v>489</v>
      </c>
      <c r="D239" s="54" t="s">
        <v>73</v>
      </c>
      <c r="E239" s="55"/>
      <c r="F239" s="55">
        <v>5.29</v>
      </c>
      <c r="G239" s="55">
        <v>5.29</v>
      </c>
      <c r="H239" s="33">
        <v>9</v>
      </c>
    </row>
    <row r="240" spans="1:8" x14ac:dyDescent="0.2">
      <c r="A240" s="52" t="s">
        <v>490</v>
      </c>
      <c r="B240" s="52"/>
      <c r="C240" s="53" t="s">
        <v>491</v>
      </c>
      <c r="D240" s="54" t="s">
        <v>73</v>
      </c>
      <c r="E240" s="55"/>
      <c r="F240" s="55">
        <v>8.82</v>
      </c>
      <c r="G240" s="55">
        <v>8.82</v>
      </c>
      <c r="H240" s="33">
        <v>9</v>
      </c>
    </row>
    <row r="241" spans="1:8" x14ac:dyDescent="0.2">
      <c r="A241" s="52" t="s">
        <v>492</v>
      </c>
      <c r="B241" s="52"/>
      <c r="C241" s="53" t="s">
        <v>493</v>
      </c>
      <c r="D241" s="54"/>
      <c r="E241" s="55"/>
      <c r="F241" s="55"/>
      <c r="G241" s="55"/>
      <c r="H241" s="33">
        <v>5</v>
      </c>
    </row>
    <row r="242" spans="1:8" x14ac:dyDescent="0.2">
      <c r="A242" s="52" t="s">
        <v>494</v>
      </c>
      <c r="B242" s="52"/>
      <c r="C242" s="53" t="s">
        <v>495</v>
      </c>
      <c r="D242" s="54" t="s">
        <v>73</v>
      </c>
      <c r="E242" s="55"/>
      <c r="F242" s="55">
        <v>10.58</v>
      </c>
      <c r="G242" s="55">
        <v>10.58</v>
      </c>
      <c r="H242" s="33">
        <v>9</v>
      </c>
    </row>
    <row r="243" spans="1:8" ht="25.5" x14ac:dyDescent="0.2">
      <c r="A243" s="52" t="s">
        <v>496</v>
      </c>
      <c r="B243" s="52"/>
      <c r="C243" s="53" t="s">
        <v>497</v>
      </c>
      <c r="D243" s="54" t="s">
        <v>73</v>
      </c>
      <c r="E243" s="55"/>
      <c r="F243" s="55">
        <v>8.82</v>
      </c>
      <c r="G243" s="55">
        <v>8.82</v>
      </c>
      <c r="H243" s="33">
        <v>9</v>
      </c>
    </row>
    <row r="244" spans="1:8" ht="25.5" x14ac:dyDescent="0.2">
      <c r="A244" s="52" t="s">
        <v>498</v>
      </c>
      <c r="B244" s="52"/>
      <c r="C244" s="53" t="s">
        <v>499</v>
      </c>
      <c r="D244" s="54" t="s">
        <v>131</v>
      </c>
      <c r="E244" s="55"/>
      <c r="F244" s="55">
        <v>2.65</v>
      </c>
      <c r="G244" s="55">
        <v>2.65</v>
      </c>
      <c r="H244" s="33">
        <v>9</v>
      </c>
    </row>
    <row r="245" spans="1:8" x14ac:dyDescent="0.2">
      <c r="A245" s="52" t="s">
        <v>500</v>
      </c>
      <c r="B245" s="52"/>
      <c r="C245" s="53" t="s">
        <v>501</v>
      </c>
      <c r="D245" s="54"/>
      <c r="E245" s="55"/>
      <c r="F245" s="55"/>
      <c r="G245" s="55"/>
      <c r="H245" s="33">
        <v>5</v>
      </c>
    </row>
    <row r="246" spans="1:8" x14ac:dyDescent="0.2">
      <c r="A246" s="52" t="s">
        <v>502</v>
      </c>
      <c r="B246" s="52"/>
      <c r="C246" s="53" t="s">
        <v>503</v>
      </c>
      <c r="D246" s="54" t="s">
        <v>73</v>
      </c>
      <c r="E246" s="55"/>
      <c r="F246" s="55">
        <v>7.06</v>
      </c>
      <c r="G246" s="55">
        <v>7.06</v>
      </c>
      <c r="H246" s="33">
        <v>9</v>
      </c>
    </row>
    <row r="247" spans="1:8" x14ac:dyDescent="0.2">
      <c r="A247" s="52" t="s">
        <v>504</v>
      </c>
      <c r="B247" s="52"/>
      <c r="C247" s="53" t="s">
        <v>505</v>
      </c>
      <c r="D247" s="54"/>
      <c r="E247" s="55"/>
      <c r="F247" s="55"/>
      <c r="G247" s="55"/>
      <c r="H247" s="33">
        <v>5</v>
      </c>
    </row>
    <row r="248" spans="1:8" ht="38.25" x14ac:dyDescent="0.2">
      <c r="A248" s="52" t="s">
        <v>506</v>
      </c>
      <c r="B248" s="52"/>
      <c r="C248" s="53" t="s">
        <v>507</v>
      </c>
      <c r="D248" s="54" t="s">
        <v>73</v>
      </c>
      <c r="E248" s="55">
        <v>17.579999999999998</v>
      </c>
      <c r="F248" s="55">
        <v>8.82</v>
      </c>
      <c r="G248" s="55">
        <v>26.4</v>
      </c>
      <c r="H248" s="33">
        <v>9</v>
      </c>
    </row>
    <row r="249" spans="1:8" ht="38.25" x14ac:dyDescent="0.2">
      <c r="A249" s="52" t="s">
        <v>508</v>
      </c>
      <c r="B249" s="52"/>
      <c r="C249" s="53" t="s">
        <v>509</v>
      </c>
      <c r="D249" s="54" t="s">
        <v>73</v>
      </c>
      <c r="E249" s="55">
        <v>1.58</v>
      </c>
      <c r="F249" s="55">
        <v>8.82</v>
      </c>
      <c r="G249" s="55">
        <v>10.4</v>
      </c>
      <c r="H249" s="33">
        <v>9</v>
      </c>
    </row>
    <row r="250" spans="1:8" x14ac:dyDescent="0.2">
      <c r="A250" s="52" t="s">
        <v>510</v>
      </c>
      <c r="B250" s="52"/>
      <c r="C250" s="53" t="s">
        <v>511</v>
      </c>
      <c r="D250" s="54"/>
      <c r="E250" s="55"/>
      <c r="F250" s="55"/>
      <c r="G250" s="55"/>
      <c r="H250" s="33">
        <v>5</v>
      </c>
    </row>
    <row r="251" spans="1:8" ht="38.25" x14ac:dyDescent="0.2">
      <c r="A251" s="52" t="s">
        <v>512</v>
      </c>
      <c r="B251" s="52"/>
      <c r="C251" s="53" t="s">
        <v>513</v>
      </c>
      <c r="D251" s="54" t="s">
        <v>73</v>
      </c>
      <c r="E251" s="55">
        <v>24.17</v>
      </c>
      <c r="F251" s="55">
        <v>3.53</v>
      </c>
      <c r="G251" s="55">
        <v>27.7</v>
      </c>
      <c r="H251" s="33">
        <v>9</v>
      </c>
    </row>
    <row r="252" spans="1:8" ht="25.5" x14ac:dyDescent="0.2">
      <c r="A252" s="52" t="s">
        <v>514</v>
      </c>
      <c r="B252" s="52"/>
      <c r="C252" s="53" t="s">
        <v>515</v>
      </c>
      <c r="D252" s="54" t="s">
        <v>73</v>
      </c>
      <c r="E252" s="55">
        <v>21.83</v>
      </c>
      <c r="F252" s="55">
        <v>3.53</v>
      </c>
      <c r="G252" s="55">
        <v>25.36</v>
      </c>
      <c r="H252" s="33">
        <v>9</v>
      </c>
    </row>
    <row r="253" spans="1:8" ht="38.25" x14ac:dyDescent="0.2">
      <c r="A253" s="52" t="s">
        <v>516</v>
      </c>
      <c r="B253" s="52"/>
      <c r="C253" s="53" t="s">
        <v>517</v>
      </c>
      <c r="D253" s="54" t="s">
        <v>73</v>
      </c>
      <c r="E253" s="55">
        <v>9.5399999999999991</v>
      </c>
      <c r="F253" s="55">
        <v>1.23</v>
      </c>
      <c r="G253" s="55">
        <v>10.77</v>
      </c>
      <c r="H253" s="33">
        <v>9</v>
      </c>
    </row>
    <row r="254" spans="1:8" ht="25.5" x14ac:dyDescent="0.2">
      <c r="A254" s="52" t="s">
        <v>518</v>
      </c>
      <c r="B254" s="52"/>
      <c r="C254" s="53" t="s">
        <v>519</v>
      </c>
      <c r="D254" s="54" t="s">
        <v>73</v>
      </c>
      <c r="E254" s="55">
        <v>6.87</v>
      </c>
      <c r="F254" s="55">
        <v>1.23</v>
      </c>
      <c r="G254" s="55">
        <v>8.1</v>
      </c>
      <c r="H254" s="33">
        <v>9</v>
      </c>
    </row>
    <row r="255" spans="1:8" ht="38.25" x14ac:dyDescent="0.2">
      <c r="A255" s="52" t="s">
        <v>520</v>
      </c>
      <c r="B255" s="52"/>
      <c r="C255" s="53" t="s">
        <v>521</v>
      </c>
      <c r="D255" s="54" t="s">
        <v>73</v>
      </c>
      <c r="E255" s="55">
        <v>12.71</v>
      </c>
      <c r="F255" s="55">
        <v>0.53</v>
      </c>
      <c r="G255" s="55">
        <v>13.24</v>
      </c>
      <c r="H255" s="33">
        <v>9</v>
      </c>
    </row>
    <row r="256" spans="1:8" x14ac:dyDescent="0.2">
      <c r="A256" s="52" t="s">
        <v>522</v>
      </c>
      <c r="B256" s="52"/>
      <c r="C256" s="53" t="s">
        <v>523</v>
      </c>
      <c r="D256" s="54"/>
      <c r="E256" s="55"/>
      <c r="F256" s="55"/>
      <c r="G256" s="55"/>
      <c r="H256" s="33">
        <v>5</v>
      </c>
    </row>
    <row r="257" spans="1:8" ht="25.5" x14ac:dyDescent="0.2">
      <c r="A257" s="52" t="s">
        <v>524</v>
      </c>
      <c r="B257" s="52"/>
      <c r="C257" s="53" t="s">
        <v>525</v>
      </c>
      <c r="D257" s="54" t="s">
        <v>73</v>
      </c>
      <c r="E257" s="55"/>
      <c r="F257" s="55">
        <v>9.17</v>
      </c>
      <c r="G257" s="55">
        <v>9.17</v>
      </c>
      <c r="H257" s="33">
        <v>9</v>
      </c>
    </row>
    <row r="258" spans="1:8" ht="25.5" x14ac:dyDescent="0.2">
      <c r="A258" s="52" t="s">
        <v>526</v>
      </c>
      <c r="B258" s="52"/>
      <c r="C258" s="53" t="s">
        <v>527</v>
      </c>
      <c r="D258" s="54" t="s">
        <v>73</v>
      </c>
      <c r="E258" s="55"/>
      <c r="F258" s="55">
        <v>5.29</v>
      </c>
      <c r="G258" s="55">
        <v>5.29</v>
      </c>
      <c r="H258" s="33">
        <v>9</v>
      </c>
    </row>
    <row r="259" spans="1:8" ht="25.5" x14ac:dyDescent="0.2">
      <c r="A259" s="52" t="s">
        <v>528</v>
      </c>
      <c r="B259" s="52"/>
      <c r="C259" s="53" t="s">
        <v>529</v>
      </c>
      <c r="D259" s="54" t="s">
        <v>73</v>
      </c>
      <c r="E259" s="55"/>
      <c r="F259" s="55">
        <v>5.29</v>
      </c>
      <c r="G259" s="55">
        <v>5.29</v>
      </c>
      <c r="H259" s="33">
        <v>9</v>
      </c>
    </row>
    <row r="260" spans="1:8" ht="25.5" x14ac:dyDescent="0.2">
      <c r="A260" s="52" t="s">
        <v>530</v>
      </c>
      <c r="B260" s="52"/>
      <c r="C260" s="53" t="s">
        <v>531</v>
      </c>
      <c r="D260" s="54" t="s">
        <v>73</v>
      </c>
      <c r="E260" s="55"/>
      <c r="F260" s="55">
        <v>5.82</v>
      </c>
      <c r="G260" s="55">
        <v>5.82</v>
      </c>
      <c r="H260" s="33">
        <v>9</v>
      </c>
    </row>
    <row r="261" spans="1:8" x14ac:dyDescent="0.2">
      <c r="A261" s="52" t="s">
        <v>532</v>
      </c>
      <c r="B261" s="52"/>
      <c r="C261" s="53" t="s">
        <v>533</v>
      </c>
      <c r="D261" s="54"/>
      <c r="E261" s="55"/>
      <c r="F261" s="55"/>
      <c r="G261" s="55"/>
      <c r="H261" s="33">
        <v>5</v>
      </c>
    </row>
    <row r="262" spans="1:8" x14ac:dyDescent="0.2">
      <c r="A262" s="52" t="s">
        <v>534</v>
      </c>
      <c r="B262" s="52"/>
      <c r="C262" s="53" t="s">
        <v>535</v>
      </c>
      <c r="D262" s="54" t="s">
        <v>73</v>
      </c>
      <c r="E262" s="55"/>
      <c r="F262" s="55">
        <v>14.19</v>
      </c>
      <c r="G262" s="55">
        <v>14.19</v>
      </c>
      <c r="H262" s="33">
        <v>9</v>
      </c>
    </row>
    <row r="263" spans="1:8" ht="25.5" x14ac:dyDescent="0.2">
      <c r="A263" s="52" t="s">
        <v>536</v>
      </c>
      <c r="B263" s="52"/>
      <c r="C263" s="53" t="s">
        <v>537</v>
      </c>
      <c r="D263" s="54" t="s">
        <v>73</v>
      </c>
      <c r="E263" s="55"/>
      <c r="F263" s="55">
        <v>17.02</v>
      </c>
      <c r="G263" s="55">
        <v>17.02</v>
      </c>
      <c r="H263" s="33">
        <v>9</v>
      </c>
    </row>
    <row r="264" spans="1:8" ht="25.5" x14ac:dyDescent="0.2">
      <c r="A264" s="52" t="s">
        <v>538</v>
      </c>
      <c r="B264" s="52"/>
      <c r="C264" s="53" t="s">
        <v>539</v>
      </c>
      <c r="D264" s="54" t="s">
        <v>131</v>
      </c>
      <c r="E264" s="55"/>
      <c r="F264" s="55">
        <v>5.68</v>
      </c>
      <c r="G264" s="55">
        <v>5.68</v>
      </c>
      <c r="H264" s="33">
        <v>9</v>
      </c>
    </row>
    <row r="265" spans="1:8" x14ac:dyDescent="0.2">
      <c r="A265" s="52" t="s">
        <v>540</v>
      </c>
      <c r="B265" s="52"/>
      <c r="C265" s="53" t="s">
        <v>541</v>
      </c>
      <c r="D265" s="54"/>
      <c r="E265" s="55"/>
      <c r="F265" s="55"/>
      <c r="G265" s="55"/>
      <c r="H265" s="33">
        <v>5</v>
      </c>
    </row>
    <row r="266" spans="1:8" x14ac:dyDescent="0.2">
      <c r="A266" s="52" t="s">
        <v>542</v>
      </c>
      <c r="B266" s="52"/>
      <c r="C266" s="53" t="s">
        <v>543</v>
      </c>
      <c r="D266" s="54" t="s">
        <v>131</v>
      </c>
      <c r="E266" s="55">
        <v>7.0000000000000007E-2</v>
      </c>
      <c r="F266" s="55">
        <v>1.29</v>
      </c>
      <c r="G266" s="55">
        <v>1.36</v>
      </c>
      <c r="H266" s="33">
        <v>9</v>
      </c>
    </row>
    <row r="267" spans="1:8" ht="25.5" x14ac:dyDescent="0.2">
      <c r="A267" s="52" t="s">
        <v>544</v>
      </c>
      <c r="B267" s="52"/>
      <c r="C267" s="53" t="s">
        <v>545</v>
      </c>
      <c r="D267" s="54" t="s">
        <v>131</v>
      </c>
      <c r="E267" s="55">
        <v>0.77</v>
      </c>
      <c r="F267" s="55">
        <v>1.29</v>
      </c>
      <c r="G267" s="55">
        <v>2.06</v>
      </c>
      <c r="H267" s="33">
        <v>9</v>
      </c>
    </row>
    <row r="268" spans="1:8" ht="25.5" x14ac:dyDescent="0.2">
      <c r="A268" s="52" t="s">
        <v>546</v>
      </c>
      <c r="B268" s="52"/>
      <c r="C268" s="53" t="s">
        <v>547</v>
      </c>
      <c r="D268" s="54" t="s">
        <v>73</v>
      </c>
      <c r="E268" s="55">
        <v>3.84</v>
      </c>
      <c r="F268" s="55">
        <v>10.29</v>
      </c>
      <c r="G268" s="55">
        <v>14.13</v>
      </c>
      <c r="H268" s="33">
        <v>9</v>
      </c>
    </row>
    <row r="269" spans="1:8" ht="25.5" x14ac:dyDescent="0.2">
      <c r="A269" s="52" t="s">
        <v>548</v>
      </c>
      <c r="B269" s="52"/>
      <c r="C269" s="53" t="s">
        <v>549</v>
      </c>
      <c r="D269" s="54" t="s">
        <v>73</v>
      </c>
      <c r="E269" s="55">
        <v>0.34</v>
      </c>
      <c r="F269" s="55">
        <v>7.72</v>
      </c>
      <c r="G269" s="55">
        <v>8.06</v>
      </c>
      <c r="H269" s="33">
        <v>9</v>
      </c>
    </row>
    <row r="270" spans="1:8" x14ac:dyDescent="0.2">
      <c r="A270" s="52" t="s">
        <v>550</v>
      </c>
      <c r="B270" s="52"/>
      <c r="C270" s="53" t="s">
        <v>551</v>
      </c>
      <c r="D270" s="54" t="s">
        <v>73</v>
      </c>
      <c r="E270" s="55">
        <v>3.84</v>
      </c>
      <c r="F270" s="55">
        <v>7.72</v>
      </c>
      <c r="G270" s="55">
        <v>11.56</v>
      </c>
      <c r="H270" s="33">
        <v>9</v>
      </c>
    </row>
    <row r="271" spans="1:8" x14ac:dyDescent="0.2">
      <c r="A271" s="52" t="s">
        <v>552</v>
      </c>
      <c r="B271" s="52"/>
      <c r="C271" s="53" t="s">
        <v>553</v>
      </c>
      <c r="D271" s="54" t="s">
        <v>73</v>
      </c>
      <c r="E271" s="55">
        <v>0.34</v>
      </c>
      <c r="F271" s="55">
        <v>5.15</v>
      </c>
      <c r="G271" s="55">
        <v>5.49</v>
      </c>
      <c r="H271" s="33">
        <v>9</v>
      </c>
    </row>
    <row r="272" spans="1:8" x14ac:dyDescent="0.2">
      <c r="A272" s="52" t="s">
        <v>554</v>
      </c>
      <c r="B272" s="52"/>
      <c r="C272" s="53" t="s">
        <v>555</v>
      </c>
      <c r="D272" s="54"/>
      <c r="E272" s="55"/>
      <c r="F272" s="55"/>
      <c r="G272" s="55"/>
      <c r="H272" s="33">
        <v>5</v>
      </c>
    </row>
    <row r="273" spans="1:8" x14ac:dyDescent="0.2">
      <c r="A273" s="52" t="s">
        <v>556</v>
      </c>
      <c r="B273" s="52"/>
      <c r="C273" s="53" t="s">
        <v>557</v>
      </c>
      <c r="D273" s="54" t="s">
        <v>73</v>
      </c>
      <c r="E273" s="55">
        <v>99.85</v>
      </c>
      <c r="F273" s="55"/>
      <c r="G273" s="55">
        <v>99.85</v>
      </c>
      <c r="H273" s="33">
        <v>9</v>
      </c>
    </row>
    <row r="274" spans="1:8" x14ac:dyDescent="0.2">
      <c r="A274" s="52" t="s">
        <v>558</v>
      </c>
      <c r="B274" s="52"/>
      <c r="C274" s="53" t="s">
        <v>559</v>
      </c>
      <c r="D274" s="54" t="s">
        <v>21</v>
      </c>
      <c r="E274" s="55">
        <v>3.66</v>
      </c>
      <c r="F274" s="55">
        <v>7.83</v>
      </c>
      <c r="G274" s="55">
        <v>11.49</v>
      </c>
      <c r="H274" s="33">
        <v>9</v>
      </c>
    </row>
    <row r="275" spans="1:8" x14ac:dyDescent="0.2">
      <c r="A275" s="52" t="s">
        <v>560</v>
      </c>
      <c r="B275" s="52"/>
      <c r="C275" s="53" t="s">
        <v>561</v>
      </c>
      <c r="D275" s="54"/>
      <c r="E275" s="55"/>
      <c r="F275" s="55"/>
      <c r="G275" s="55"/>
      <c r="H275" s="33">
        <v>2</v>
      </c>
    </row>
    <row r="276" spans="1:8" x14ac:dyDescent="0.2">
      <c r="A276" s="52" t="s">
        <v>562</v>
      </c>
      <c r="B276" s="52"/>
      <c r="C276" s="53" t="s">
        <v>563</v>
      </c>
      <c r="D276" s="54"/>
      <c r="E276" s="55"/>
      <c r="F276" s="55"/>
      <c r="G276" s="55"/>
      <c r="H276" s="33">
        <v>5</v>
      </c>
    </row>
    <row r="277" spans="1:8" ht="25.5" x14ac:dyDescent="0.2">
      <c r="A277" s="52" t="s">
        <v>564</v>
      </c>
      <c r="B277" s="52"/>
      <c r="C277" s="53" t="s">
        <v>565</v>
      </c>
      <c r="D277" s="54" t="s">
        <v>73</v>
      </c>
      <c r="E277" s="55"/>
      <c r="F277" s="55">
        <v>32.22</v>
      </c>
      <c r="G277" s="55">
        <v>32.22</v>
      </c>
      <c r="H277" s="33">
        <v>9</v>
      </c>
    </row>
    <row r="278" spans="1:8" ht="25.5" x14ac:dyDescent="0.2">
      <c r="A278" s="52" t="s">
        <v>566</v>
      </c>
      <c r="B278" s="52"/>
      <c r="C278" s="53" t="s">
        <v>567</v>
      </c>
      <c r="D278" s="54" t="s">
        <v>73</v>
      </c>
      <c r="E278" s="55"/>
      <c r="F278" s="55">
        <v>27.92</v>
      </c>
      <c r="G278" s="55">
        <v>27.92</v>
      </c>
      <c r="H278" s="33">
        <v>9</v>
      </c>
    </row>
    <row r="279" spans="1:8" ht="25.5" x14ac:dyDescent="0.2">
      <c r="A279" s="52" t="s">
        <v>568</v>
      </c>
      <c r="B279" s="52"/>
      <c r="C279" s="53" t="s">
        <v>569</v>
      </c>
      <c r="D279" s="54" t="s">
        <v>73</v>
      </c>
      <c r="E279" s="55"/>
      <c r="F279" s="55">
        <v>17.18</v>
      </c>
      <c r="G279" s="55">
        <v>17.18</v>
      </c>
      <c r="H279" s="33">
        <v>9</v>
      </c>
    </row>
    <row r="280" spans="1:8" x14ac:dyDescent="0.2">
      <c r="A280" s="52" t="s">
        <v>570</v>
      </c>
      <c r="B280" s="52"/>
      <c r="C280" s="53" t="s">
        <v>571</v>
      </c>
      <c r="D280" s="54" t="s">
        <v>73</v>
      </c>
      <c r="E280" s="55">
        <v>2.69</v>
      </c>
      <c r="F280" s="55">
        <v>0.6</v>
      </c>
      <c r="G280" s="55">
        <v>3.29</v>
      </c>
      <c r="H280" s="33">
        <v>9</v>
      </c>
    </row>
    <row r="281" spans="1:8" ht="25.5" x14ac:dyDescent="0.2">
      <c r="A281" s="52" t="s">
        <v>572</v>
      </c>
      <c r="B281" s="52"/>
      <c r="C281" s="53" t="s">
        <v>573</v>
      </c>
      <c r="D281" s="54" t="s">
        <v>131</v>
      </c>
      <c r="E281" s="55"/>
      <c r="F281" s="55">
        <v>3.72</v>
      </c>
      <c r="G281" s="55">
        <v>3.72</v>
      </c>
      <c r="H281" s="33">
        <v>9</v>
      </c>
    </row>
    <row r="282" spans="1:8" x14ac:dyDescent="0.2">
      <c r="A282" s="52" t="s">
        <v>574</v>
      </c>
      <c r="B282" s="52"/>
      <c r="C282" s="53" t="s">
        <v>575</v>
      </c>
      <c r="D282" s="54" t="s">
        <v>131</v>
      </c>
      <c r="E282" s="55"/>
      <c r="F282" s="55">
        <v>10.94</v>
      </c>
      <c r="G282" s="55">
        <v>10.94</v>
      </c>
      <c r="H282" s="33">
        <v>9</v>
      </c>
    </row>
    <row r="283" spans="1:8" ht="25.5" x14ac:dyDescent="0.2">
      <c r="A283" s="52" t="s">
        <v>576</v>
      </c>
      <c r="B283" s="52"/>
      <c r="C283" s="53" t="s">
        <v>577</v>
      </c>
      <c r="D283" s="54"/>
      <c r="E283" s="55"/>
      <c r="F283" s="55"/>
      <c r="G283" s="55"/>
      <c r="H283" s="33">
        <v>5</v>
      </c>
    </row>
    <row r="284" spans="1:8" x14ac:dyDescent="0.2">
      <c r="A284" s="52" t="s">
        <v>578</v>
      </c>
      <c r="B284" s="52"/>
      <c r="C284" s="53" t="s">
        <v>579</v>
      </c>
      <c r="D284" s="54" t="s">
        <v>131</v>
      </c>
      <c r="E284" s="55"/>
      <c r="F284" s="55">
        <v>1.17</v>
      </c>
      <c r="G284" s="55">
        <v>1.17</v>
      </c>
      <c r="H284" s="33">
        <v>9</v>
      </c>
    </row>
    <row r="285" spans="1:8" ht="25.5" x14ac:dyDescent="0.2">
      <c r="A285" s="52" t="s">
        <v>580</v>
      </c>
      <c r="B285" s="52"/>
      <c r="C285" s="53" t="s">
        <v>581</v>
      </c>
      <c r="D285" s="54" t="s">
        <v>131</v>
      </c>
      <c r="E285" s="55"/>
      <c r="F285" s="55">
        <v>3.91</v>
      </c>
      <c r="G285" s="55">
        <v>3.91</v>
      </c>
      <c r="H285" s="33">
        <v>9</v>
      </c>
    </row>
    <row r="286" spans="1:8" x14ac:dyDescent="0.2">
      <c r="A286" s="52" t="s">
        <v>582</v>
      </c>
      <c r="B286" s="52"/>
      <c r="C286" s="53" t="s">
        <v>583</v>
      </c>
      <c r="D286" s="54" t="s">
        <v>73</v>
      </c>
      <c r="E286" s="55"/>
      <c r="F286" s="55">
        <v>21.51</v>
      </c>
      <c r="G286" s="55">
        <v>21.51</v>
      </c>
      <c r="H286" s="33">
        <v>9</v>
      </c>
    </row>
    <row r="287" spans="1:8" x14ac:dyDescent="0.2">
      <c r="A287" s="52" t="s">
        <v>584</v>
      </c>
      <c r="B287" s="52"/>
      <c r="C287" s="53" t="s">
        <v>585</v>
      </c>
      <c r="D287" s="54" t="s">
        <v>73</v>
      </c>
      <c r="E287" s="55"/>
      <c r="F287" s="55">
        <v>17.61</v>
      </c>
      <c r="G287" s="55">
        <v>17.61</v>
      </c>
      <c r="H287" s="33">
        <v>9</v>
      </c>
    </row>
    <row r="288" spans="1:8" x14ac:dyDescent="0.2">
      <c r="A288" s="52" t="s">
        <v>586</v>
      </c>
      <c r="B288" s="52"/>
      <c r="C288" s="53" t="s">
        <v>587</v>
      </c>
      <c r="D288" s="54" t="s">
        <v>73</v>
      </c>
      <c r="E288" s="55"/>
      <c r="F288" s="55">
        <v>15.65</v>
      </c>
      <c r="G288" s="55">
        <v>15.65</v>
      </c>
      <c r="H288" s="33">
        <v>9</v>
      </c>
    </row>
    <row r="289" spans="1:8" ht="25.5" x14ac:dyDescent="0.2">
      <c r="A289" s="52" t="s">
        <v>588</v>
      </c>
      <c r="B289" s="52"/>
      <c r="C289" s="53" t="s">
        <v>589</v>
      </c>
      <c r="D289" s="54" t="s">
        <v>73</v>
      </c>
      <c r="E289" s="55"/>
      <c r="F289" s="55">
        <v>11.73</v>
      </c>
      <c r="G289" s="55">
        <v>11.73</v>
      </c>
      <c r="H289" s="33">
        <v>9</v>
      </c>
    </row>
    <row r="290" spans="1:8" x14ac:dyDescent="0.2">
      <c r="A290" s="52" t="s">
        <v>590</v>
      </c>
      <c r="B290" s="52"/>
      <c r="C290" s="53" t="s">
        <v>591</v>
      </c>
      <c r="D290" s="54" t="s">
        <v>592</v>
      </c>
      <c r="E290" s="55">
        <v>2.2599999999999998</v>
      </c>
      <c r="F290" s="55"/>
      <c r="G290" s="55">
        <v>2.2599999999999998</v>
      </c>
      <c r="H290" s="33">
        <v>9</v>
      </c>
    </row>
    <row r="291" spans="1:8" x14ac:dyDescent="0.2">
      <c r="A291" s="52" t="s">
        <v>593</v>
      </c>
      <c r="B291" s="52"/>
      <c r="C291" s="53" t="s">
        <v>594</v>
      </c>
      <c r="D291" s="54"/>
      <c r="E291" s="55"/>
      <c r="F291" s="55"/>
      <c r="G291" s="55"/>
      <c r="H291" s="33">
        <v>5</v>
      </c>
    </row>
    <row r="292" spans="1:8" x14ac:dyDescent="0.2">
      <c r="A292" s="52" t="s">
        <v>595</v>
      </c>
      <c r="B292" s="52"/>
      <c r="C292" s="53" t="s">
        <v>596</v>
      </c>
      <c r="D292" s="54" t="s">
        <v>73</v>
      </c>
      <c r="E292" s="55"/>
      <c r="F292" s="55">
        <v>14.11</v>
      </c>
      <c r="G292" s="55">
        <v>14.11</v>
      </c>
      <c r="H292" s="33">
        <v>9</v>
      </c>
    </row>
    <row r="293" spans="1:8" x14ac:dyDescent="0.2">
      <c r="A293" s="52" t="s">
        <v>597</v>
      </c>
      <c r="B293" s="52"/>
      <c r="C293" s="53" t="s">
        <v>598</v>
      </c>
      <c r="D293" s="54" t="s">
        <v>73</v>
      </c>
      <c r="E293" s="55"/>
      <c r="F293" s="55">
        <v>7.06</v>
      </c>
      <c r="G293" s="55">
        <v>7.06</v>
      </c>
      <c r="H293" s="33">
        <v>9</v>
      </c>
    </row>
    <row r="294" spans="1:8" x14ac:dyDescent="0.2">
      <c r="A294" s="52" t="s">
        <v>599</v>
      </c>
      <c r="B294" s="52"/>
      <c r="C294" s="53" t="s">
        <v>600</v>
      </c>
      <c r="D294" s="54" t="s">
        <v>131</v>
      </c>
      <c r="E294" s="55"/>
      <c r="F294" s="55">
        <v>5.29</v>
      </c>
      <c r="G294" s="55">
        <v>5.29</v>
      </c>
      <c r="H294" s="33">
        <v>9</v>
      </c>
    </row>
    <row r="295" spans="1:8" x14ac:dyDescent="0.2">
      <c r="A295" s="52" t="s">
        <v>601</v>
      </c>
      <c r="B295" s="52"/>
      <c r="C295" s="53" t="s">
        <v>602</v>
      </c>
      <c r="D295" s="54" t="s">
        <v>131</v>
      </c>
      <c r="E295" s="55"/>
      <c r="F295" s="55">
        <v>8.82</v>
      </c>
      <c r="G295" s="55">
        <v>8.82</v>
      </c>
      <c r="H295" s="33">
        <v>9</v>
      </c>
    </row>
    <row r="296" spans="1:8" x14ac:dyDescent="0.2">
      <c r="A296" s="52" t="s">
        <v>603</v>
      </c>
      <c r="B296" s="52"/>
      <c r="C296" s="53" t="s">
        <v>604</v>
      </c>
      <c r="D296" s="54" t="s">
        <v>73</v>
      </c>
      <c r="E296" s="55"/>
      <c r="F296" s="55">
        <v>10.74</v>
      </c>
      <c r="G296" s="55">
        <v>10.74</v>
      </c>
      <c r="H296" s="33">
        <v>9</v>
      </c>
    </row>
    <row r="297" spans="1:8" x14ac:dyDescent="0.2">
      <c r="A297" s="52" t="s">
        <v>605</v>
      </c>
      <c r="B297" s="52"/>
      <c r="C297" s="53" t="s">
        <v>606</v>
      </c>
      <c r="D297" s="54"/>
      <c r="E297" s="55"/>
      <c r="F297" s="55"/>
      <c r="G297" s="55"/>
      <c r="H297" s="33">
        <v>5</v>
      </c>
    </row>
    <row r="298" spans="1:8" ht="25.5" x14ac:dyDescent="0.2">
      <c r="A298" s="52" t="s">
        <v>607</v>
      </c>
      <c r="B298" s="52"/>
      <c r="C298" s="53" t="s">
        <v>608</v>
      </c>
      <c r="D298" s="54" t="s">
        <v>73</v>
      </c>
      <c r="E298" s="55"/>
      <c r="F298" s="55">
        <v>37.74</v>
      </c>
      <c r="G298" s="55">
        <v>37.74</v>
      </c>
      <c r="H298" s="33">
        <v>9</v>
      </c>
    </row>
    <row r="299" spans="1:8" x14ac:dyDescent="0.2">
      <c r="A299" s="52" t="s">
        <v>609</v>
      </c>
      <c r="B299" s="52"/>
      <c r="C299" s="53" t="s">
        <v>610</v>
      </c>
      <c r="D299" s="54" t="s">
        <v>73</v>
      </c>
      <c r="E299" s="55"/>
      <c r="F299" s="55">
        <v>22.93</v>
      </c>
      <c r="G299" s="55">
        <v>22.93</v>
      </c>
      <c r="H299" s="33">
        <v>9</v>
      </c>
    </row>
    <row r="300" spans="1:8" x14ac:dyDescent="0.2">
      <c r="A300" s="52" t="s">
        <v>611</v>
      </c>
      <c r="B300" s="52"/>
      <c r="C300" s="53" t="s">
        <v>612</v>
      </c>
      <c r="D300" s="54" t="s">
        <v>131</v>
      </c>
      <c r="E300" s="55"/>
      <c r="F300" s="55">
        <v>15.88</v>
      </c>
      <c r="G300" s="55">
        <v>15.88</v>
      </c>
      <c r="H300" s="33">
        <v>9</v>
      </c>
    </row>
    <row r="301" spans="1:8" x14ac:dyDescent="0.2">
      <c r="A301" s="52" t="s">
        <v>613</v>
      </c>
      <c r="B301" s="52"/>
      <c r="C301" s="53" t="s">
        <v>614</v>
      </c>
      <c r="D301" s="54" t="s">
        <v>131</v>
      </c>
      <c r="E301" s="55"/>
      <c r="F301" s="55">
        <v>17.64</v>
      </c>
      <c r="G301" s="55">
        <v>17.64</v>
      </c>
      <c r="H301" s="33">
        <v>9</v>
      </c>
    </row>
    <row r="302" spans="1:8" x14ac:dyDescent="0.2">
      <c r="A302" s="52" t="s">
        <v>615</v>
      </c>
      <c r="B302" s="52"/>
      <c r="C302" s="53" t="s">
        <v>616</v>
      </c>
      <c r="D302" s="54" t="s">
        <v>131</v>
      </c>
      <c r="E302" s="55"/>
      <c r="F302" s="55">
        <v>14.11</v>
      </c>
      <c r="G302" s="55">
        <v>14.11</v>
      </c>
      <c r="H302" s="33">
        <v>9</v>
      </c>
    </row>
    <row r="303" spans="1:8" x14ac:dyDescent="0.2">
      <c r="A303" s="52" t="s">
        <v>617</v>
      </c>
      <c r="B303" s="52"/>
      <c r="C303" s="53" t="s">
        <v>618</v>
      </c>
      <c r="D303" s="54"/>
      <c r="E303" s="55"/>
      <c r="F303" s="55"/>
      <c r="G303" s="55"/>
      <c r="H303" s="33">
        <v>5</v>
      </c>
    </row>
    <row r="304" spans="1:8" x14ac:dyDescent="0.2">
      <c r="A304" s="52" t="s">
        <v>619</v>
      </c>
      <c r="B304" s="52"/>
      <c r="C304" s="53" t="s">
        <v>620</v>
      </c>
      <c r="D304" s="54" t="s">
        <v>73</v>
      </c>
      <c r="E304" s="55"/>
      <c r="F304" s="55">
        <v>49.47</v>
      </c>
      <c r="G304" s="55">
        <v>49.47</v>
      </c>
      <c r="H304" s="33">
        <v>9</v>
      </c>
    </row>
    <row r="305" spans="1:8" x14ac:dyDescent="0.2">
      <c r="A305" s="52" t="s">
        <v>621</v>
      </c>
      <c r="B305" s="52"/>
      <c r="C305" s="53" t="s">
        <v>622</v>
      </c>
      <c r="D305" s="54" t="s">
        <v>73</v>
      </c>
      <c r="E305" s="55"/>
      <c r="F305" s="55">
        <v>10.58</v>
      </c>
      <c r="G305" s="55">
        <v>10.58</v>
      </c>
      <c r="H305" s="33">
        <v>9</v>
      </c>
    </row>
    <row r="306" spans="1:8" x14ac:dyDescent="0.2">
      <c r="A306" s="52" t="s">
        <v>623</v>
      </c>
      <c r="B306" s="52"/>
      <c r="C306" s="53" t="s">
        <v>624</v>
      </c>
      <c r="D306" s="54" t="s">
        <v>73</v>
      </c>
      <c r="E306" s="55"/>
      <c r="F306" s="55">
        <v>13.69</v>
      </c>
      <c r="G306" s="55">
        <v>13.69</v>
      </c>
      <c r="H306" s="33">
        <v>9</v>
      </c>
    </row>
    <row r="307" spans="1:8" x14ac:dyDescent="0.2">
      <c r="A307" s="52" t="s">
        <v>625</v>
      </c>
      <c r="B307" s="52"/>
      <c r="C307" s="53" t="s">
        <v>626</v>
      </c>
      <c r="D307" s="54" t="s">
        <v>73</v>
      </c>
      <c r="E307" s="55"/>
      <c r="F307" s="55">
        <v>23.47</v>
      </c>
      <c r="G307" s="55">
        <v>23.47</v>
      </c>
      <c r="H307" s="33">
        <v>9</v>
      </c>
    </row>
    <row r="308" spans="1:8" x14ac:dyDescent="0.2">
      <c r="A308" s="52" t="s">
        <v>627</v>
      </c>
      <c r="B308" s="52"/>
      <c r="C308" s="53" t="s">
        <v>628</v>
      </c>
      <c r="D308" s="54" t="s">
        <v>131</v>
      </c>
      <c r="E308" s="55"/>
      <c r="F308" s="55">
        <v>11.73</v>
      </c>
      <c r="G308" s="55">
        <v>11.73</v>
      </c>
      <c r="H308" s="33">
        <v>9</v>
      </c>
    </row>
    <row r="309" spans="1:8" x14ac:dyDescent="0.2">
      <c r="A309" s="52" t="s">
        <v>629</v>
      </c>
      <c r="B309" s="52"/>
      <c r="C309" s="53" t="s">
        <v>630</v>
      </c>
      <c r="D309" s="54" t="s">
        <v>131</v>
      </c>
      <c r="E309" s="55"/>
      <c r="F309" s="55">
        <v>2.65</v>
      </c>
      <c r="G309" s="55">
        <v>2.65</v>
      </c>
      <c r="H309" s="33">
        <v>9</v>
      </c>
    </row>
    <row r="310" spans="1:8" x14ac:dyDescent="0.2">
      <c r="A310" s="52" t="s">
        <v>631</v>
      </c>
      <c r="B310" s="52"/>
      <c r="C310" s="53" t="s">
        <v>632</v>
      </c>
      <c r="D310" s="54"/>
      <c r="E310" s="55"/>
      <c r="F310" s="55"/>
      <c r="G310" s="55"/>
      <c r="H310" s="33">
        <v>5</v>
      </c>
    </row>
    <row r="311" spans="1:8" x14ac:dyDescent="0.2">
      <c r="A311" s="52" t="s">
        <v>633</v>
      </c>
      <c r="B311" s="52"/>
      <c r="C311" s="53" t="s">
        <v>634</v>
      </c>
      <c r="D311" s="54" t="s">
        <v>73</v>
      </c>
      <c r="E311" s="55"/>
      <c r="F311" s="55">
        <v>49.47</v>
      </c>
      <c r="G311" s="55">
        <v>49.47</v>
      </c>
      <c r="H311" s="33">
        <v>9</v>
      </c>
    </row>
    <row r="312" spans="1:8" x14ac:dyDescent="0.2">
      <c r="A312" s="52" t="s">
        <v>635</v>
      </c>
      <c r="B312" s="52"/>
      <c r="C312" s="53" t="s">
        <v>636</v>
      </c>
      <c r="D312" s="54" t="s">
        <v>73</v>
      </c>
      <c r="E312" s="55"/>
      <c r="F312" s="55">
        <v>3.91</v>
      </c>
      <c r="G312" s="55">
        <v>3.91</v>
      </c>
      <c r="H312" s="33">
        <v>9</v>
      </c>
    </row>
    <row r="313" spans="1:8" x14ac:dyDescent="0.2">
      <c r="A313" s="52" t="s">
        <v>637</v>
      </c>
      <c r="B313" s="52"/>
      <c r="C313" s="53" t="s">
        <v>638</v>
      </c>
      <c r="D313" s="54" t="s">
        <v>131</v>
      </c>
      <c r="E313" s="55"/>
      <c r="F313" s="55">
        <v>3.64</v>
      </c>
      <c r="G313" s="55">
        <v>3.64</v>
      </c>
      <c r="H313" s="33">
        <v>9</v>
      </c>
    </row>
    <row r="314" spans="1:8" x14ac:dyDescent="0.2">
      <c r="A314" s="52" t="s">
        <v>639</v>
      </c>
      <c r="B314" s="52"/>
      <c r="C314" s="53" t="s">
        <v>640</v>
      </c>
      <c r="D314" s="54" t="s">
        <v>131</v>
      </c>
      <c r="E314" s="55"/>
      <c r="F314" s="55">
        <v>0.88</v>
      </c>
      <c r="G314" s="55">
        <v>0.88</v>
      </c>
      <c r="H314" s="33">
        <v>9</v>
      </c>
    </row>
    <row r="315" spans="1:8" ht="25.5" x14ac:dyDescent="0.2">
      <c r="A315" s="52" t="s">
        <v>641</v>
      </c>
      <c r="B315" s="52"/>
      <c r="C315" s="53" t="s">
        <v>642</v>
      </c>
      <c r="D315" s="54" t="s">
        <v>73</v>
      </c>
      <c r="E315" s="55"/>
      <c r="F315" s="55">
        <v>43.04</v>
      </c>
      <c r="G315" s="55">
        <v>43.04</v>
      </c>
      <c r="H315" s="33">
        <v>9</v>
      </c>
    </row>
    <row r="316" spans="1:8" x14ac:dyDescent="0.2">
      <c r="A316" s="52" t="s">
        <v>643</v>
      </c>
      <c r="B316" s="52"/>
      <c r="C316" s="53" t="s">
        <v>644</v>
      </c>
      <c r="D316" s="54"/>
      <c r="E316" s="55"/>
      <c r="F316" s="55"/>
      <c r="G316" s="55"/>
      <c r="H316" s="33">
        <v>5</v>
      </c>
    </row>
    <row r="317" spans="1:8" x14ac:dyDescent="0.2">
      <c r="A317" s="52" t="s">
        <v>645</v>
      </c>
      <c r="B317" s="52"/>
      <c r="C317" s="53" t="s">
        <v>646</v>
      </c>
      <c r="D317" s="54" t="s">
        <v>73</v>
      </c>
      <c r="E317" s="55"/>
      <c r="F317" s="55">
        <v>10.95</v>
      </c>
      <c r="G317" s="55">
        <v>10.95</v>
      </c>
      <c r="H317" s="33">
        <v>9</v>
      </c>
    </row>
    <row r="318" spans="1:8" x14ac:dyDescent="0.2">
      <c r="A318" s="52" t="s">
        <v>647</v>
      </c>
      <c r="B318" s="52"/>
      <c r="C318" s="53" t="s">
        <v>648</v>
      </c>
      <c r="D318" s="54" t="s">
        <v>73</v>
      </c>
      <c r="E318" s="55"/>
      <c r="F318" s="55">
        <v>5.87</v>
      </c>
      <c r="G318" s="55">
        <v>5.87</v>
      </c>
      <c r="H318" s="33">
        <v>9</v>
      </c>
    </row>
    <row r="319" spans="1:8" x14ac:dyDescent="0.2">
      <c r="A319" s="52" t="s">
        <v>649</v>
      </c>
      <c r="B319" s="52"/>
      <c r="C319" s="53" t="s">
        <v>650</v>
      </c>
      <c r="D319" s="54" t="s">
        <v>73</v>
      </c>
      <c r="E319" s="55"/>
      <c r="F319" s="55">
        <v>4.41</v>
      </c>
      <c r="G319" s="55">
        <v>4.41</v>
      </c>
      <c r="H319" s="33">
        <v>9</v>
      </c>
    </row>
    <row r="320" spans="1:8" x14ac:dyDescent="0.2">
      <c r="A320" s="52" t="s">
        <v>651</v>
      </c>
      <c r="B320" s="52"/>
      <c r="C320" s="53" t="s">
        <v>652</v>
      </c>
      <c r="D320" s="54"/>
      <c r="E320" s="55"/>
      <c r="F320" s="55"/>
      <c r="G320" s="55"/>
      <c r="H320" s="33">
        <v>5</v>
      </c>
    </row>
    <row r="321" spans="1:8" x14ac:dyDescent="0.2">
      <c r="A321" s="52" t="s">
        <v>653</v>
      </c>
      <c r="B321" s="52"/>
      <c r="C321" s="53" t="s">
        <v>654</v>
      </c>
      <c r="D321" s="54" t="s">
        <v>21</v>
      </c>
      <c r="E321" s="55"/>
      <c r="F321" s="55">
        <v>19.559999999999999</v>
      </c>
      <c r="G321" s="55">
        <v>19.559999999999999</v>
      </c>
      <c r="H321" s="33">
        <v>9</v>
      </c>
    </row>
    <row r="322" spans="1:8" ht="25.5" x14ac:dyDescent="0.2">
      <c r="A322" s="52" t="s">
        <v>655</v>
      </c>
      <c r="B322" s="52"/>
      <c r="C322" s="53" t="s">
        <v>656</v>
      </c>
      <c r="D322" s="54" t="s">
        <v>131</v>
      </c>
      <c r="E322" s="55"/>
      <c r="F322" s="55">
        <v>1.5</v>
      </c>
      <c r="G322" s="55">
        <v>1.5</v>
      </c>
      <c r="H322" s="33">
        <v>9</v>
      </c>
    </row>
    <row r="323" spans="1:8" ht="25.5" x14ac:dyDescent="0.2">
      <c r="A323" s="52" t="s">
        <v>657</v>
      </c>
      <c r="B323" s="52"/>
      <c r="C323" s="53" t="s">
        <v>658</v>
      </c>
      <c r="D323" s="54" t="s">
        <v>131</v>
      </c>
      <c r="E323" s="55"/>
      <c r="F323" s="55">
        <v>11.73</v>
      </c>
      <c r="G323" s="55">
        <v>11.73</v>
      </c>
      <c r="H323" s="33">
        <v>9</v>
      </c>
    </row>
    <row r="324" spans="1:8" ht="25.5" x14ac:dyDescent="0.2">
      <c r="A324" s="52" t="s">
        <v>659</v>
      </c>
      <c r="B324" s="52"/>
      <c r="C324" s="53" t="s">
        <v>660</v>
      </c>
      <c r="D324" s="54" t="s">
        <v>73</v>
      </c>
      <c r="E324" s="55"/>
      <c r="F324" s="55">
        <v>5.29</v>
      </c>
      <c r="G324" s="55">
        <v>5.29</v>
      </c>
      <c r="H324" s="33">
        <v>9</v>
      </c>
    </row>
    <row r="325" spans="1:8" x14ac:dyDescent="0.2">
      <c r="A325" s="52" t="s">
        <v>661</v>
      </c>
      <c r="B325" s="52"/>
      <c r="C325" s="53" t="s">
        <v>662</v>
      </c>
      <c r="D325" s="54" t="s">
        <v>73</v>
      </c>
      <c r="E325" s="55"/>
      <c r="F325" s="55">
        <v>17.61</v>
      </c>
      <c r="G325" s="55">
        <v>17.61</v>
      </c>
      <c r="H325" s="33">
        <v>9</v>
      </c>
    </row>
    <row r="326" spans="1:8" x14ac:dyDescent="0.2">
      <c r="A326" s="52" t="s">
        <v>663</v>
      </c>
      <c r="B326" s="52"/>
      <c r="C326" s="53" t="s">
        <v>664</v>
      </c>
      <c r="D326" s="54"/>
      <c r="E326" s="55"/>
      <c r="F326" s="55"/>
      <c r="G326" s="55"/>
      <c r="H326" s="33">
        <v>5</v>
      </c>
    </row>
    <row r="327" spans="1:8" x14ac:dyDescent="0.2">
      <c r="A327" s="52" t="s">
        <v>665</v>
      </c>
      <c r="B327" s="52"/>
      <c r="C327" s="53" t="s">
        <v>666</v>
      </c>
      <c r="D327" s="54" t="s">
        <v>73</v>
      </c>
      <c r="E327" s="55"/>
      <c r="F327" s="55">
        <v>27.39</v>
      </c>
      <c r="G327" s="55">
        <v>27.39</v>
      </c>
      <c r="H327" s="33">
        <v>9</v>
      </c>
    </row>
    <row r="328" spans="1:8" x14ac:dyDescent="0.2">
      <c r="A328" s="52" t="s">
        <v>667</v>
      </c>
      <c r="B328" s="52"/>
      <c r="C328" s="53" t="s">
        <v>668</v>
      </c>
      <c r="D328" s="54" t="s">
        <v>21</v>
      </c>
      <c r="E328" s="55"/>
      <c r="F328" s="55">
        <v>22.93</v>
      </c>
      <c r="G328" s="55">
        <v>22.93</v>
      </c>
      <c r="H328" s="33">
        <v>9</v>
      </c>
    </row>
    <row r="329" spans="1:8" ht="25.5" x14ac:dyDescent="0.2">
      <c r="A329" s="52" t="s">
        <v>669</v>
      </c>
      <c r="B329" s="52"/>
      <c r="C329" s="53" t="s">
        <v>670</v>
      </c>
      <c r="D329" s="54" t="s">
        <v>131</v>
      </c>
      <c r="E329" s="55"/>
      <c r="F329" s="55">
        <v>9.39</v>
      </c>
      <c r="G329" s="55">
        <v>9.39</v>
      </c>
      <c r="H329" s="33">
        <v>9</v>
      </c>
    </row>
    <row r="330" spans="1:8" ht="25.5" x14ac:dyDescent="0.2">
      <c r="A330" s="52" t="s">
        <v>671</v>
      </c>
      <c r="B330" s="52"/>
      <c r="C330" s="53" t="s">
        <v>672</v>
      </c>
      <c r="D330" s="54" t="s">
        <v>131</v>
      </c>
      <c r="E330" s="55"/>
      <c r="F330" s="55">
        <v>6.44</v>
      </c>
      <c r="G330" s="55">
        <v>6.44</v>
      </c>
      <c r="H330" s="33">
        <v>9</v>
      </c>
    </row>
    <row r="331" spans="1:8" x14ac:dyDescent="0.2">
      <c r="A331" s="52" t="s">
        <v>673</v>
      </c>
      <c r="B331" s="52"/>
      <c r="C331" s="53" t="s">
        <v>674</v>
      </c>
      <c r="D331" s="54" t="s">
        <v>73</v>
      </c>
      <c r="E331" s="55"/>
      <c r="F331" s="55">
        <v>27.39</v>
      </c>
      <c r="G331" s="55">
        <v>27.39</v>
      </c>
      <c r="H331" s="33">
        <v>9</v>
      </c>
    </row>
    <row r="332" spans="1:8" x14ac:dyDescent="0.2">
      <c r="A332" s="52" t="s">
        <v>675</v>
      </c>
      <c r="B332" s="52"/>
      <c r="C332" s="53" t="s">
        <v>676</v>
      </c>
      <c r="D332" s="54" t="s">
        <v>131</v>
      </c>
      <c r="E332" s="55"/>
      <c r="F332" s="55">
        <v>31.29</v>
      </c>
      <c r="G332" s="55">
        <v>31.29</v>
      </c>
      <c r="H332" s="33">
        <v>9</v>
      </c>
    </row>
    <row r="333" spans="1:8" ht="25.5" x14ac:dyDescent="0.2">
      <c r="A333" s="52" t="s">
        <v>677</v>
      </c>
      <c r="B333" s="52"/>
      <c r="C333" s="53" t="s">
        <v>678</v>
      </c>
      <c r="D333" s="54" t="s">
        <v>21</v>
      </c>
      <c r="E333" s="55"/>
      <c r="F333" s="55">
        <v>22.93</v>
      </c>
      <c r="G333" s="55">
        <v>22.93</v>
      </c>
      <c r="H333" s="33">
        <v>9</v>
      </c>
    </row>
    <row r="334" spans="1:8" x14ac:dyDescent="0.2">
      <c r="A334" s="52" t="s">
        <v>679</v>
      </c>
      <c r="B334" s="52"/>
      <c r="C334" s="53" t="s">
        <v>680</v>
      </c>
      <c r="D334" s="54" t="s">
        <v>73</v>
      </c>
      <c r="E334" s="55"/>
      <c r="F334" s="55">
        <v>3.72</v>
      </c>
      <c r="G334" s="55">
        <v>3.72</v>
      </c>
      <c r="H334" s="33">
        <v>9</v>
      </c>
    </row>
    <row r="335" spans="1:8" x14ac:dyDescent="0.2">
      <c r="A335" s="52" t="s">
        <v>681</v>
      </c>
      <c r="B335" s="52"/>
      <c r="C335" s="53" t="s">
        <v>682</v>
      </c>
      <c r="D335" s="54"/>
      <c r="E335" s="55"/>
      <c r="F335" s="55"/>
      <c r="G335" s="55"/>
      <c r="H335" s="33">
        <v>5</v>
      </c>
    </row>
    <row r="336" spans="1:8" x14ac:dyDescent="0.2">
      <c r="A336" s="52" t="s">
        <v>683</v>
      </c>
      <c r="B336" s="52"/>
      <c r="C336" s="53" t="s">
        <v>684</v>
      </c>
      <c r="D336" s="54" t="s">
        <v>21</v>
      </c>
      <c r="E336" s="55"/>
      <c r="F336" s="55">
        <v>10.74</v>
      </c>
      <c r="G336" s="55">
        <v>10.74</v>
      </c>
      <c r="H336" s="33">
        <v>9</v>
      </c>
    </row>
    <row r="337" spans="1:8" x14ac:dyDescent="0.2">
      <c r="A337" s="52" t="s">
        <v>685</v>
      </c>
      <c r="B337" s="52"/>
      <c r="C337" s="53" t="s">
        <v>686</v>
      </c>
      <c r="D337" s="54" t="s">
        <v>21</v>
      </c>
      <c r="E337" s="55"/>
      <c r="F337" s="55">
        <v>4.3</v>
      </c>
      <c r="G337" s="55">
        <v>4.3</v>
      </c>
      <c r="H337" s="33">
        <v>9</v>
      </c>
    </row>
    <row r="338" spans="1:8" x14ac:dyDescent="0.2">
      <c r="A338" s="52" t="s">
        <v>687</v>
      </c>
      <c r="B338" s="52"/>
      <c r="C338" s="53" t="s">
        <v>688</v>
      </c>
      <c r="D338" s="54" t="s">
        <v>21</v>
      </c>
      <c r="E338" s="55"/>
      <c r="F338" s="55">
        <v>2.15</v>
      </c>
      <c r="G338" s="55">
        <v>2.15</v>
      </c>
      <c r="H338" s="33">
        <v>9</v>
      </c>
    </row>
    <row r="339" spans="1:8" ht="25.5" x14ac:dyDescent="0.2">
      <c r="A339" s="52" t="s">
        <v>689</v>
      </c>
      <c r="B339" s="52"/>
      <c r="C339" s="53" t="s">
        <v>690</v>
      </c>
      <c r="D339" s="54" t="s">
        <v>21</v>
      </c>
      <c r="E339" s="55"/>
      <c r="F339" s="55">
        <v>16.93</v>
      </c>
      <c r="G339" s="55">
        <v>16.93</v>
      </c>
      <c r="H339" s="33">
        <v>9</v>
      </c>
    </row>
    <row r="340" spans="1:8" x14ac:dyDescent="0.2">
      <c r="A340" s="52" t="s">
        <v>691</v>
      </c>
      <c r="B340" s="52"/>
      <c r="C340" s="53" t="s">
        <v>692</v>
      </c>
      <c r="D340" s="54"/>
      <c r="E340" s="55"/>
      <c r="F340" s="55"/>
      <c r="G340" s="55"/>
      <c r="H340" s="33">
        <v>5</v>
      </c>
    </row>
    <row r="341" spans="1:8" x14ac:dyDescent="0.2">
      <c r="A341" s="52" t="s">
        <v>693</v>
      </c>
      <c r="B341" s="52"/>
      <c r="C341" s="53" t="s">
        <v>694</v>
      </c>
      <c r="D341" s="54" t="s">
        <v>21</v>
      </c>
      <c r="E341" s="55"/>
      <c r="F341" s="55">
        <v>38.6</v>
      </c>
      <c r="G341" s="55">
        <v>38.6</v>
      </c>
      <c r="H341" s="33">
        <v>9</v>
      </c>
    </row>
    <row r="342" spans="1:8" x14ac:dyDescent="0.2">
      <c r="A342" s="52" t="s">
        <v>695</v>
      </c>
      <c r="B342" s="52"/>
      <c r="C342" s="53" t="s">
        <v>696</v>
      </c>
      <c r="D342" s="54" t="s">
        <v>73</v>
      </c>
      <c r="E342" s="55"/>
      <c r="F342" s="55">
        <v>54.77</v>
      </c>
      <c r="G342" s="55">
        <v>54.77</v>
      </c>
      <c r="H342" s="33">
        <v>9</v>
      </c>
    </row>
    <row r="343" spans="1:8" x14ac:dyDescent="0.2">
      <c r="A343" s="52" t="s">
        <v>697</v>
      </c>
      <c r="B343" s="52"/>
      <c r="C343" s="53" t="s">
        <v>698</v>
      </c>
      <c r="D343" s="54" t="s">
        <v>21</v>
      </c>
      <c r="E343" s="55"/>
      <c r="F343" s="55">
        <v>12.89</v>
      </c>
      <c r="G343" s="55">
        <v>12.89</v>
      </c>
      <c r="H343" s="33">
        <v>9</v>
      </c>
    </row>
    <row r="344" spans="1:8" x14ac:dyDescent="0.2">
      <c r="A344" s="52" t="s">
        <v>699</v>
      </c>
      <c r="B344" s="52"/>
      <c r="C344" s="53" t="s">
        <v>700</v>
      </c>
      <c r="D344" s="54" t="s">
        <v>21</v>
      </c>
      <c r="E344" s="55"/>
      <c r="F344" s="55">
        <v>5.37</v>
      </c>
      <c r="G344" s="55">
        <v>5.37</v>
      </c>
      <c r="H344" s="33">
        <v>9</v>
      </c>
    </row>
    <row r="345" spans="1:8" x14ac:dyDescent="0.2">
      <c r="A345" s="52" t="s">
        <v>701</v>
      </c>
      <c r="B345" s="52"/>
      <c r="C345" s="53" t="s">
        <v>702</v>
      </c>
      <c r="D345" s="54" t="s">
        <v>21</v>
      </c>
      <c r="E345" s="55"/>
      <c r="F345" s="55">
        <v>49.34</v>
      </c>
      <c r="G345" s="55">
        <v>49.34</v>
      </c>
      <c r="H345" s="33">
        <v>9</v>
      </c>
    </row>
    <row r="346" spans="1:8" x14ac:dyDescent="0.2">
      <c r="A346" s="52" t="s">
        <v>703</v>
      </c>
      <c r="B346" s="52"/>
      <c r="C346" s="53" t="s">
        <v>704</v>
      </c>
      <c r="D346" s="54" t="s">
        <v>21</v>
      </c>
      <c r="E346" s="55"/>
      <c r="F346" s="55">
        <v>28.3</v>
      </c>
      <c r="G346" s="55">
        <v>28.3</v>
      </c>
      <c r="H346" s="33">
        <v>9</v>
      </c>
    </row>
    <row r="347" spans="1:8" x14ac:dyDescent="0.2">
      <c r="A347" s="52" t="s">
        <v>705</v>
      </c>
      <c r="B347" s="52"/>
      <c r="C347" s="53" t="s">
        <v>706</v>
      </c>
      <c r="D347" s="54" t="s">
        <v>21</v>
      </c>
      <c r="E347" s="55"/>
      <c r="F347" s="55">
        <v>28.3</v>
      </c>
      <c r="G347" s="55">
        <v>28.3</v>
      </c>
      <c r="H347" s="33">
        <v>9</v>
      </c>
    </row>
    <row r="348" spans="1:8" x14ac:dyDescent="0.2">
      <c r="A348" s="52" t="s">
        <v>707</v>
      </c>
      <c r="B348" s="52"/>
      <c r="C348" s="53" t="s">
        <v>708</v>
      </c>
      <c r="D348" s="54" t="s">
        <v>21</v>
      </c>
      <c r="E348" s="55"/>
      <c r="F348" s="55">
        <v>6.69</v>
      </c>
      <c r="G348" s="55">
        <v>6.69</v>
      </c>
      <c r="H348" s="33">
        <v>9</v>
      </c>
    </row>
    <row r="349" spans="1:8" x14ac:dyDescent="0.2">
      <c r="A349" s="52" t="s">
        <v>709</v>
      </c>
      <c r="B349" s="52"/>
      <c r="C349" s="53" t="s">
        <v>710</v>
      </c>
      <c r="D349" s="54" t="s">
        <v>21</v>
      </c>
      <c r="E349" s="55"/>
      <c r="F349" s="55">
        <v>10.29</v>
      </c>
      <c r="G349" s="55">
        <v>10.29</v>
      </c>
      <c r="H349" s="33">
        <v>9</v>
      </c>
    </row>
    <row r="350" spans="1:8" x14ac:dyDescent="0.2">
      <c r="A350" s="52" t="s">
        <v>711</v>
      </c>
      <c r="B350" s="52"/>
      <c r="C350" s="53" t="s">
        <v>712</v>
      </c>
      <c r="D350" s="54" t="s">
        <v>21</v>
      </c>
      <c r="E350" s="55"/>
      <c r="F350" s="55">
        <v>19.55</v>
      </c>
      <c r="G350" s="55">
        <v>19.55</v>
      </c>
      <c r="H350" s="33">
        <v>9</v>
      </c>
    </row>
    <row r="351" spans="1:8" x14ac:dyDescent="0.2">
      <c r="A351" s="52" t="s">
        <v>713</v>
      </c>
      <c r="B351" s="52"/>
      <c r="C351" s="53" t="s">
        <v>714</v>
      </c>
      <c r="D351" s="54"/>
      <c r="E351" s="55"/>
      <c r="F351" s="55"/>
      <c r="G351" s="55"/>
      <c r="H351" s="33">
        <v>5</v>
      </c>
    </row>
    <row r="352" spans="1:8" x14ac:dyDescent="0.2">
      <c r="A352" s="52" t="s">
        <v>715</v>
      </c>
      <c r="B352" s="52"/>
      <c r="C352" s="53" t="s">
        <v>716</v>
      </c>
      <c r="D352" s="54" t="s">
        <v>21</v>
      </c>
      <c r="E352" s="55"/>
      <c r="F352" s="55">
        <v>81.97</v>
      </c>
      <c r="G352" s="55">
        <v>81.97</v>
      </c>
      <c r="H352" s="33">
        <v>9</v>
      </c>
    </row>
    <row r="353" spans="1:8" x14ac:dyDescent="0.2">
      <c r="A353" s="52" t="s">
        <v>717</v>
      </c>
      <c r="B353" s="52"/>
      <c r="C353" s="53" t="s">
        <v>718</v>
      </c>
      <c r="D353" s="54" t="s">
        <v>21</v>
      </c>
      <c r="E353" s="55"/>
      <c r="F353" s="55">
        <v>65.06</v>
      </c>
      <c r="G353" s="55">
        <v>65.06</v>
      </c>
      <c r="H353" s="33">
        <v>9</v>
      </c>
    </row>
    <row r="354" spans="1:8" x14ac:dyDescent="0.2">
      <c r="A354" s="52" t="s">
        <v>719</v>
      </c>
      <c r="B354" s="52"/>
      <c r="C354" s="53" t="s">
        <v>720</v>
      </c>
      <c r="D354" s="54"/>
      <c r="E354" s="55"/>
      <c r="F354" s="55"/>
      <c r="G354" s="55"/>
      <c r="H354" s="33">
        <v>5</v>
      </c>
    </row>
    <row r="355" spans="1:8" x14ac:dyDescent="0.2">
      <c r="A355" s="52" t="s">
        <v>721</v>
      </c>
      <c r="B355" s="52"/>
      <c r="C355" s="53" t="s">
        <v>722</v>
      </c>
      <c r="D355" s="54" t="s">
        <v>73</v>
      </c>
      <c r="E355" s="55"/>
      <c r="F355" s="55">
        <v>5.29</v>
      </c>
      <c r="G355" s="55">
        <v>5.29</v>
      </c>
      <c r="H355" s="33">
        <v>9</v>
      </c>
    </row>
    <row r="356" spans="1:8" x14ac:dyDescent="0.2">
      <c r="A356" s="52" t="s">
        <v>723</v>
      </c>
      <c r="B356" s="52"/>
      <c r="C356" s="53" t="s">
        <v>724</v>
      </c>
      <c r="D356" s="54" t="s">
        <v>73</v>
      </c>
      <c r="E356" s="55"/>
      <c r="F356" s="55">
        <v>0.88</v>
      </c>
      <c r="G356" s="55">
        <v>0.88</v>
      </c>
      <c r="H356" s="33">
        <v>9</v>
      </c>
    </row>
    <row r="357" spans="1:8" x14ac:dyDescent="0.2">
      <c r="A357" s="52" t="s">
        <v>725</v>
      </c>
      <c r="B357" s="52"/>
      <c r="C357" s="53" t="s">
        <v>726</v>
      </c>
      <c r="D357" s="54"/>
      <c r="E357" s="55"/>
      <c r="F357" s="55"/>
      <c r="G357" s="55"/>
      <c r="H357" s="33">
        <v>5</v>
      </c>
    </row>
    <row r="358" spans="1:8" ht="25.5" x14ac:dyDescent="0.2">
      <c r="A358" s="52" t="s">
        <v>727</v>
      </c>
      <c r="B358" s="52"/>
      <c r="C358" s="53" t="s">
        <v>728</v>
      </c>
      <c r="D358" s="54" t="s">
        <v>73</v>
      </c>
      <c r="E358" s="55"/>
      <c r="F358" s="55">
        <v>12.87</v>
      </c>
      <c r="G358" s="55">
        <v>12.87</v>
      </c>
      <c r="H358" s="33">
        <v>9</v>
      </c>
    </row>
    <row r="359" spans="1:8" x14ac:dyDescent="0.2">
      <c r="A359" s="52" t="s">
        <v>729</v>
      </c>
      <c r="B359" s="52"/>
      <c r="C359" s="53" t="s">
        <v>730</v>
      </c>
      <c r="D359" s="54" t="s">
        <v>73</v>
      </c>
      <c r="E359" s="55"/>
      <c r="F359" s="55">
        <v>39.119999999999997</v>
      </c>
      <c r="G359" s="55">
        <v>39.119999999999997</v>
      </c>
      <c r="H359" s="33">
        <v>9</v>
      </c>
    </row>
    <row r="360" spans="1:8" x14ac:dyDescent="0.2">
      <c r="A360" s="52" t="s">
        <v>731</v>
      </c>
      <c r="B360" s="52"/>
      <c r="C360" s="53" t="s">
        <v>732</v>
      </c>
      <c r="D360" s="54"/>
      <c r="E360" s="55"/>
      <c r="F360" s="55"/>
      <c r="G360" s="55"/>
      <c r="H360" s="33">
        <v>5</v>
      </c>
    </row>
    <row r="361" spans="1:8" ht="25.5" x14ac:dyDescent="0.2">
      <c r="A361" s="52" t="s">
        <v>733</v>
      </c>
      <c r="B361" s="52"/>
      <c r="C361" s="53" t="s">
        <v>734</v>
      </c>
      <c r="D361" s="54" t="s">
        <v>21</v>
      </c>
      <c r="E361" s="55"/>
      <c r="F361" s="55">
        <v>17.350000000000001</v>
      </c>
      <c r="G361" s="55">
        <v>17.350000000000001</v>
      </c>
      <c r="H361" s="33">
        <v>9</v>
      </c>
    </row>
    <row r="362" spans="1:8" ht="25.5" x14ac:dyDescent="0.2">
      <c r="A362" s="52" t="s">
        <v>735</v>
      </c>
      <c r="B362" s="52"/>
      <c r="C362" s="53" t="s">
        <v>736</v>
      </c>
      <c r="D362" s="54" t="s">
        <v>21</v>
      </c>
      <c r="E362" s="55"/>
      <c r="F362" s="55">
        <v>65.06</v>
      </c>
      <c r="G362" s="55">
        <v>65.06</v>
      </c>
      <c r="H362" s="33">
        <v>9</v>
      </c>
    </row>
    <row r="363" spans="1:8" x14ac:dyDescent="0.2">
      <c r="A363" s="52" t="s">
        <v>737</v>
      </c>
      <c r="B363" s="52"/>
      <c r="C363" s="53" t="s">
        <v>738</v>
      </c>
      <c r="D363" s="54" t="s">
        <v>21</v>
      </c>
      <c r="E363" s="55"/>
      <c r="F363" s="55">
        <v>21.69</v>
      </c>
      <c r="G363" s="55">
        <v>21.69</v>
      </c>
      <c r="H363" s="33">
        <v>9</v>
      </c>
    </row>
    <row r="364" spans="1:8" x14ac:dyDescent="0.2">
      <c r="A364" s="52" t="s">
        <v>739</v>
      </c>
      <c r="B364" s="52"/>
      <c r="C364" s="53" t="s">
        <v>740</v>
      </c>
      <c r="D364" s="54" t="s">
        <v>131</v>
      </c>
      <c r="E364" s="55"/>
      <c r="F364" s="55">
        <v>17.350000000000001</v>
      </c>
      <c r="G364" s="55">
        <v>17.350000000000001</v>
      </c>
      <c r="H364" s="33">
        <v>9</v>
      </c>
    </row>
    <row r="365" spans="1:8" x14ac:dyDescent="0.2">
      <c r="A365" s="52" t="s">
        <v>741</v>
      </c>
      <c r="B365" s="52"/>
      <c r="C365" s="53" t="s">
        <v>742</v>
      </c>
      <c r="D365" s="54" t="s">
        <v>21</v>
      </c>
      <c r="E365" s="55"/>
      <c r="F365" s="55">
        <v>6.51</v>
      </c>
      <c r="G365" s="55">
        <v>6.51</v>
      </c>
      <c r="H365" s="33">
        <v>9</v>
      </c>
    </row>
    <row r="366" spans="1:8" x14ac:dyDescent="0.2">
      <c r="A366" s="52" t="s">
        <v>743</v>
      </c>
      <c r="B366" s="52"/>
      <c r="C366" s="53" t="s">
        <v>744</v>
      </c>
      <c r="D366" s="54" t="s">
        <v>21</v>
      </c>
      <c r="E366" s="55"/>
      <c r="F366" s="55">
        <v>6.51</v>
      </c>
      <c r="G366" s="55">
        <v>6.51</v>
      </c>
      <c r="H366" s="33">
        <v>9</v>
      </c>
    </row>
    <row r="367" spans="1:8" x14ac:dyDescent="0.2">
      <c r="A367" s="52" t="s">
        <v>745</v>
      </c>
      <c r="B367" s="52"/>
      <c r="C367" s="53" t="s">
        <v>746</v>
      </c>
      <c r="D367" s="54" t="s">
        <v>21</v>
      </c>
      <c r="E367" s="55"/>
      <c r="F367" s="55">
        <v>43.37</v>
      </c>
      <c r="G367" s="55">
        <v>43.37</v>
      </c>
      <c r="H367" s="33">
        <v>9</v>
      </c>
    </row>
    <row r="368" spans="1:8" x14ac:dyDescent="0.2">
      <c r="A368" s="52" t="s">
        <v>747</v>
      </c>
      <c r="B368" s="52"/>
      <c r="C368" s="53" t="s">
        <v>748</v>
      </c>
      <c r="D368" s="54" t="s">
        <v>21</v>
      </c>
      <c r="E368" s="55"/>
      <c r="F368" s="55">
        <v>21.69</v>
      </c>
      <c r="G368" s="55">
        <v>21.69</v>
      </c>
      <c r="H368" s="33">
        <v>9</v>
      </c>
    </row>
    <row r="369" spans="1:8" x14ac:dyDescent="0.2">
      <c r="A369" s="52" t="s">
        <v>749</v>
      </c>
      <c r="B369" s="52"/>
      <c r="C369" s="53" t="s">
        <v>750</v>
      </c>
      <c r="D369" s="54" t="s">
        <v>21</v>
      </c>
      <c r="E369" s="55"/>
      <c r="F369" s="55">
        <v>19.52</v>
      </c>
      <c r="G369" s="55">
        <v>19.52</v>
      </c>
      <c r="H369" s="33">
        <v>9</v>
      </c>
    </row>
    <row r="370" spans="1:8" x14ac:dyDescent="0.2">
      <c r="A370" s="52" t="s">
        <v>751</v>
      </c>
      <c r="B370" s="52"/>
      <c r="C370" s="53" t="s">
        <v>752</v>
      </c>
      <c r="D370" s="54" t="s">
        <v>21</v>
      </c>
      <c r="E370" s="55"/>
      <c r="F370" s="55">
        <v>17.350000000000001</v>
      </c>
      <c r="G370" s="55">
        <v>17.350000000000001</v>
      </c>
      <c r="H370" s="33">
        <v>9</v>
      </c>
    </row>
    <row r="371" spans="1:8" x14ac:dyDescent="0.2">
      <c r="A371" s="52" t="s">
        <v>753</v>
      </c>
      <c r="B371" s="52"/>
      <c r="C371" s="53" t="s">
        <v>754</v>
      </c>
      <c r="D371" s="54" t="s">
        <v>21</v>
      </c>
      <c r="E371" s="55"/>
      <c r="F371" s="55">
        <v>17.350000000000001</v>
      </c>
      <c r="G371" s="55">
        <v>17.350000000000001</v>
      </c>
      <c r="H371" s="33">
        <v>9</v>
      </c>
    </row>
    <row r="372" spans="1:8" x14ac:dyDescent="0.2">
      <c r="A372" s="52" t="s">
        <v>755</v>
      </c>
      <c r="B372" s="52"/>
      <c r="C372" s="53" t="s">
        <v>756</v>
      </c>
      <c r="D372" s="54" t="s">
        <v>21</v>
      </c>
      <c r="E372" s="55"/>
      <c r="F372" s="55">
        <v>13.01</v>
      </c>
      <c r="G372" s="55">
        <v>13.01</v>
      </c>
      <c r="H372" s="33">
        <v>9</v>
      </c>
    </row>
    <row r="373" spans="1:8" x14ac:dyDescent="0.2">
      <c r="A373" s="52" t="s">
        <v>757</v>
      </c>
      <c r="B373" s="52"/>
      <c r="C373" s="53" t="s">
        <v>758</v>
      </c>
      <c r="D373" s="54"/>
      <c r="E373" s="55"/>
      <c r="F373" s="55"/>
      <c r="G373" s="55"/>
      <c r="H373" s="33">
        <v>5</v>
      </c>
    </row>
    <row r="374" spans="1:8" x14ac:dyDescent="0.2">
      <c r="A374" s="52" t="s">
        <v>759</v>
      </c>
      <c r="B374" s="52"/>
      <c r="C374" s="53" t="s">
        <v>760</v>
      </c>
      <c r="D374" s="54" t="s">
        <v>21</v>
      </c>
      <c r="E374" s="55"/>
      <c r="F374" s="55">
        <v>10.84</v>
      </c>
      <c r="G374" s="55">
        <v>10.84</v>
      </c>
      <c r="H374" s="33">
        <v>9</v>
      </c>
    </row>
    <row r="375" spans="1:8" x14ac:dyDescent="0.2">
      <c r="A375" s="52" t="s">
        <v>761</v>
      </c>
      <c r="B375" s="52"/>
      <c r="C375" s="53" t="s">
        <v>762</v>
      </c>
      <c r="D375" s="54" t="s">
        <v>131</v>
      </c>
      <c r="E375" s="55"/>
      <c r="F375" s="55">
        <v>15.18</v>
      </c>
      <c r="G375" s="55">
        <v>15.18</v>
      </c>
      <c r="H375" s="33">
        <v>9</v>
      </c>
    </row>
    <row r="376" spans="1:8" ht="25.5" x14ac:dyDescent="0.2">
      <c r="A376" s="52" t="s">
        <v>763</v>
      </c>
      <c r="B376" s="52"/>
      <c r="C376" s="53" t="s">
        <v>764</v>
      </c>
      <c r="D376" s="54" t="s">
        <v>21</v>
      </c>
      <c r="E376" s="55"/>
      <c r="F376" s="55">
        <v>216.85</v>
      </c>
      <c r="G376" s="55">
        <v>216.85</v>
      </c>
      <c r="H376" s="33">
        <v>9</v>
      </c>
    </row>
    <row r="377" spans="1:8" ht="25.5" x14ac:dyDescent="0.2">
      <c r="A377" s="52" t="s">
        <v>765</v>
      </c>
      <c r="B377" s="52"/>
      <c r="C377" s="53" t="s">
        <v>766</v>
      </c>
      <c r="D377" s="54" t="s">
        <v>21</v>
      </c>
      <c r="E377" s="55"/>
      <c r="F377" s="55">
        <v>173.48</v>
      </c>
      <c r="G377" s="55">
        <v>173.48</v>
      </c>
      <c r="H377" s="33">
        <v>9</v>
      </c>
    </row>
    <row r="378" spans="1:8" x14ac:dyDescent="0.2">
      <c r="A378" s="52" t="s">
        <v>767</v>
      </c>
      <c r="B378" s="52"/>
      <c r="C378" s="53" t="s">
        <v>768</v>
      </c>
      <c r="D378" s="54" t="s">
        <v>21</v>
      </c>
      <c r="E378" s="55"/>
      <c r="F378" s="55">
        <v>86.74</v>
      </c>
      <c r="G378" s="55">
        <v>86.74</v>
      </c>
      <c r="H378" s="33">
        <v>9</v>
      </c>
    </row>
    <row r="379" spans="1:8" x14ac:dyDescent="0.2">
      <c r="A379" s="52" t="s">
        <v>769</v>
      </c>
      <c r="B379" s="52"/>
      <c r="C379" s="53" t="s">
        <v>770</v>
      </c>
      <c r="D379" s="54" t="s">
        <v>21</v>
      </c>
      <c r="E379" s="55"/>
      <c r="F379" s="55">
        <v>48.15</v>
      </c>
      <c r="G379" s="55">
        <v>48.15</v>
      </c>
      <c r="H379" s="33">
        <v>9</v>
      </c>
    </row>
    <row r="380" spans="1:8" x14ac:dyDescent="0.2">
      <c r="A380" s="52" t="s">
        <v>771</v>
      </c>
      <c r="B380" s="52"/>
      <c r="C380" s="53" t="s">
        <v>772</v>
      </c>
      <c r="D380" s="54" t="s">
        <v>21</v>
      </c>
      <c r="E380" s="55"/>
      <c r="F380" s="55">
        <v>6.43</v>
      </c>
      <c r="G380" s="55">
        <v>6.43</v>
      </c>
      <c r="H380" s="33">
        <v>9</v>
      </c>
    </row>
    <row r="381" spans="1:8" x14ac:dyDescent="0.2">
      <c r="A381" s="52" t="s">
        <v>773</v>
      </c>
      <c r="B381" s="52"/>
      <c r="C381" s="53" t="s">
        <v>774</v>
      </c>
      <c r="D381" s="54" t="s">
        <v>21</v>
      </c>
      <c r="E381" s="55"/>
      <c r="F381" s="55">
        <v>7.72</v>
      </c>
      <c r="G381" s="55">
        <v>7.72</v>
      </c>
      <c r="H381" s="33">
        <v>9</v>
      </c>
    </row>
    <row r="382" spans="1:8" x14ac:dyDescent="0.2">
      <c r="A382" s="52" t="s">
        <v>775</v>
      </c>
      <c r="B382" s="52"/>
      <c r="C382" s="53" t="s">
        <v>776</v>
      </c>
      <c r="D382" s="54" t="s">
        <v>21</v>
      </c>
      <c r="E382" s="55"/>
      <c r="F382" s="55">
        <v>48.15</v>
      </c>
      <c r="G382" s="55">
        <v>48.15</v>
      </c>
      <c r="H382" s="33">
        <v>9</v>
      </c>
    </row>
    <row r="383" spans="1:8" x14ac:dyDescent="0.2">
      <c r="A383" s="52" t="s">
        <v>777</v>
      </c>
      <c r="B383" s="52"/>
      <c r="C383" s="53" t="s">
        <v>778</v>
      </c>
      <c r="D383" s="54" t="s">
        <v>131</v>
      </c>
      <c r="E383" s="55"/>
      <c r="F383" s="55">
        <v>10.84</v>
      </c>
      <c r="G383" s="55">
        <v>10.84</v>
      </c>
      <c r="H383" s="33">
        <v>9</v>
      </c>
    </row>
    <row r="384" spans="1:8" x14ac:dyDescent="0.2">
      <c r="A384" s="52" t="s">
        <v>779</v>
      </c>
      <c r="B384" s="52"/>
      <c r="C384" s="53" t="s">
        <v>780</v>
      </c>
      <c r="D384" s="54" t="s">
        <v>21</v>
      </c>
      <c r="E384" s="55"/>
      <c r="F384" s="55">
        <v>21.69</v>
      </c>
      <c r="G384" s="55">
        <v>21.69</v>
      </c>
      <c r="H384" s="33">
        <v>9</v>
      </c>
    </row>
    <row r="385" spans="1:8" x14ac:dyDescent="0.2">
      <c r="A385" s="52" t="s">
        <v>781</v>
      </c>
      <c r="B385" s="52"/>
      <c r="C385" s="53" t="s">
        <v>782</v>
      </c>
      <c r="D385" s="54" t="s">
        <v>21</v>
      </c>
      <c r="E385" s="55"/>
      <c r="F385" s="55">
        <v>17.350000000000001</v>
      </c>
      <c r="G385" s="55">
        <v>17.350000000000001</v>
      </c>
      <c r="H385" s="33">
        <v>9</v>
      </c>
    </row>
    <row r="386" spans="1:8" x14ac:dyDescent="0.2">
      <c r="A386" s="52" t="s">
        <v>783</v>
      </c>
      <c r="B386" s="52"/>
      <c r="C386" s="53" t="s">
        <v>784</v>
      </c>
      <c r="D386" s="54" t="s">
        <v>21</v>
      </c>
      <c r="E386" s="55"/>
      <c r="F386" s="55">
        <v>26.02</v>
      </c>
      <c r="G386" s="55">
        <v>26.02</v>
      </c>
      <c r="H386" s="33">
        <v>9</v>
      </c>
    </row>
    <row r="387" spans="1:8" x14ac:dyDescent="0.2">
      <c r="A387" s="52" t="s">
        <v>785</v>
      </c>
      <c r="B387" s="52"/>
      <c r="C387" s="53" t="s">
        <v>786</v>
      </c>
      <c r="D387" s="54" t="s">
        <v>21</v>
      </c>
      <c r="E387" s="55"/>
      <c r="F387" s="55">
        <v>21.69</v>
      </c>
      <c r="G387" s="55">
        <v>21.69</v>
      </c>
      <c r="H387" s="33">
        <v>9</v>
      </c>
    </row>
    <row r="388" spans="1:8" ht="25.5" x14ac:dyDescent="0.2">
      <c r="A388" s="52" t="s">
        <v>787</v>
      </c>
      <c r="B388" s="52"/>
      <c r="C388" s="53" t="s">
        <v>788</v>
      </c>
      <c r="D388" s="54" t="s">
        <v>21</v>
      </c>
      <c r="E388" s="55"/>
      <c r="F388" s="55">
        <v>43.37</v>
      </c>
      <c r="G388" s="55">
        <v>43.37</v>
      </c>
      <c r="H388" s="33">
        <v>9</v>
      </c>
    </row>
    <row r="389" spans="1:8" x14ac:dyDescent="0.2">
      <c r="A389" s="52" t="s">
        <v>789</v>
      </c>
      <c r="B389" s="52"/>
      <c r="C389" s="53" t="s">
        <v>790</v>
      </c>
      <c r="D389" s="54" t="s">
        <v>21</v>
      </c>
      <c r="E389" s="55"/>
      <c r="F389" s="55">
        <v>65.06</v>
      </c>
      <c r="G389" s="55">
        <v>65.06</v>
      </c>
      <c r="H389" s="33">
        <v>9</v>
      </c>
    </row>
    <row r="390" spans="1:8" ht="25.5" x14ac:dyDescent="0.2">
      <c r="A390" s="52" t="s">
        <v>791</v>
      </c>
      <c r="B390" s="52"/>
      <c r="C390" s="53" t="s">
        <v>792</v>
      </c>
      <c r="D390" s="54" t="s">
        <v>21</v>
      </c>
      <c r="E390" s="55"/>
      <c r="F390" s="55">
        <v>122.02</v>
      </c>
      <c r="G390" s="55">
        <v>122.02</v>
      </c>
      <c r="H390" s="33">
        <v>9</v>
      </c>
    </row>
    <row r="391" spans="1:8" x14ac:dyDescent="0.2">
      <c r="A391" s="52" t="s">
        <v>793</v>
      </c>
      <c r="B391" s="52"/>
      <c r="C391" s="53" t="s">
        <v>794</v>
      </c>
      <c r="D391" s="54" t="s">
        <v>21</v>
      </c>
      <c r="E391" s="55"/>
      <c r="F391" s="55">
        <v>32.53</v>
      </c>
      <c r="G391" s="55">
        <v>32.53</v>
      </c>
      <c r="H391" s="33">
        <v>9</v>
      </c>
    </row>
    <row r="392" spans="1:8" ht="25.5" x14ac:dyDescent="0.2">
      <c r="A392" s="52" t="s">
        <v>795</v>
      </c>
      <c r="B392" s="52"/>
      <c r="C392" s="53" t="s">
        <v>796</v>
      </c>
      <c r="D392" s="54" t="s">
        <v>21</v>
      </c>
      <c r="E392" s="55"/>
      <c r="F392" s="55">
        <v>8.82</v>
      </c>
      <c r="G392" s="55">
        <v>8.82</v>
      </c>
      <c r="H392" s="33">
        <v>9</v>
      </c>
    </row>
    <row r="393" spans="1:8" x14ac:dyDescent="0.2">
      <c r="A393" s="52" t="s">
        <v>797</v>
      </c>
      <c r="B393" s="52"/>
      <c r="C393" s="53" t="s">
        <v>798</v>
      </c>
      <c r="D393" s="54" t="s">
        <v>21</v>
      </c>
      <c r="E393" s="55"/>
      <c r="F393" s="55">
        <v>17.28</v>
      </c>
      <c r="G393" s="55">
        <v>17.28</v>
      </c>
      <c r="H393" s="33">
        <v>9</v>
      </c>
    </row>
    <row r="394" spans="1:8" ht="25.5" x14ac:dyDescent="0.2">
      <c r="A394" s="52" t="s">
        <v>799</v>
      </c>
      <c r="B394" s="52"/>
      <c r="C394" s="53" t="s">
        <v>800</v>
      </c>
      <c r="D394" s="54" t="s">
        <v>131</v>
      </c>
      <c r="E394" s="55"/>
      <c r="F394" s="55">
        <v>5.21</v>
      </c>
      <c r="G394" s="55">
        <v>5.21</v>
      </c>
      <c r="H394" s="33">
        <v>9</v>
      </c>
    </row>
    <row r="395" spans="1:8" x14ac:dyDescent="0.2">
      <c r="A395" s="52" t="s">
        <v>801</v>
      </c>
      <c r="B395" s="52"/>
      <c r="C395" s="53" t="s">
        <v>802</v>
      </c>
      <c r="D395" s="54" t="s">
        <v>131</v>
      </c>
      <c r="E395" s="55"/>
      <c r="F395" s="55">
        <v>2.6</v>
      </c>
      <c r="G395" s="55">
        <v>2.6</v>
      </c>
      <c r="H395" s="33">
        <v>9</v>
      </c>
    </row>
    <row r="396" spans="1:8" ht="25.5" x14ac:dyDescent="0.2">
      <c r="A396" s="52" t="s">
        <v>803</v>
      </c>
      <c r="B396" s="52"/>
      <c r="C396" s="53" t="s">
        <v>804</v>
      </c>
      <c r="D396" s="54" t="s">
        <v>131</v>
      </c>
      <c r="E396" s="55"/>
      <c r="F396" s="55">
        <v>4.33</v>
      </c>
      <c r="G396" s="55">
        <v>4.33</v>
      </c>
      <c r="H396" s="33">
        <v>9</v>
      </c>
    </row>
    <row r="397" spans="1:8" x14ac:dyDescent="0.2">
      <c r="A397" s="52" t="s">
        <v>805</v>
      </c>
      <c r="B397" s="52"/>
      <c r="C397" s="53" t="s">
        <v>806</v>
      </c>
      <c r="D397" s="54" t="s">
        <v>131</v>
      </c>
      <c r="E397" s="55"/>
      <c r="F397" s="55">
        <v>2.17</v>
      </c>
      <c r="G397" s="55">
        <v>2.17</v>
      </c>
      <c r="H397" s="33">
        <v>9</v>
      </c>
    </row>
    <row r="398" spans="1:8" x14ac:dyDescent="0.2">
      <c r="A398" s="52" t="s">
        <v>807</v>
      </c>
      <c r="B398" s="52"/>
      <c r="C398" s="53" t="s">
        <v>808</v>
      </c>
      <c r="D398" s="54" t="s">
        <v>131</v>
      </c>
      <c r="E398" s="55"/>
      <c r="F398" s="55">
        <v>30.51</v>
      </c>
      <c r="G398" s="55">
        <v>30.51</v>
      </c>
      <c r="H398" s="33">
        <v>9</v>
      </c>
    </row>
    <row r="399" spans="1:8" x14ac:dyDescent="0.2">
      <c r="A399" s="52" t="s">
        <v>809</v>
      </c>
      <c r="B399" s="52"/>
      <c r="C399" s="53" t="s">
        <v>810</v>
      </c>
      <c r="D399" s="54" t="s">
        <v>131</v>
      </c>
      <c r="E399" s="55"/>
      <c r="F399" s="55">
        <v>8.68</v>
      </c>
      <c r="G399" s="55">
        <v>8.68</v>
      </c>
      <c r="H399" s="33">
        <v>9</v>
      </c>
    </row>
    <row r="400" spans="1:8" x14ac:dyDescent="0.2">
      <c r="A400" s="52" t="s">
        <v>811</v>
      </c>
      <c r="B400" s="52"/>
      <c r="C400" s="53" t="s">
        <v>812</v>
      </c>
      <c r="D400" s="54" t="s">
        <v>21</v>
      </c>
      <c r="E400" s="55"/>
      <c r="F400" s="55">
        <v>43.37</v>
      </c>
      <c r="G400" s="55">
        <v>43.37</v>
      </c>
      <c r="H400" s="33">
        <v>9</v>
      </c>
    </row>
    <row r="401" spans="1:8" x14ac:dyDescent="0.2">
      <c r="A401" s="52" t="s">
        <v>813</v>
      </c>
      <c r="B401" s="52"/>
      <c r="C401" s="53" t="s">
        <v>814</v>
      </c>
      <c r="D401" s="54" t="s">
        <v>21</v>
      </c>
      <c r="E401" s="55"/>
      <c r="F401" s="55">
        <v>8.68</v>
      </c>
      <c r="G401" s="55">
        <v>8.68</v>
      </c>
      <c r="H401" s="33">
        <v>9</v>
      </c>
    </row>
    <row r="402" spans="1:8" x14ac:dyDescent="0.2">
      <c r="A402" s="52" t="s">
        <v>815</v>
      </c>
      <c r="B402" s="52"/>
      <c r="C402" s="53" t="s">
        <v>816</v>
      </c>
      <c r="D402" s="54" t="s">
        <v>21</v>
      </c>
      <c r="E402" s="55"/>
      <c r="F402" s="55">
        <v>65.06</v>
      </c>
      <c r="G402" s="55">
        <v>65.06</v>
      </c>
      <c r="H402" s="33">
        <v>9</v>
      </c>
    </row>
    <row r="403" spans="1:8" x14ac:dyDescent="0.2">
      <c r="A403" s="52" t="s">
        <v>817</v>
      </c>
      <c r="B403" s="52"/>
      <c r="C403" s="53" t="s">
        <v>818</v>
      </c>
      <c r="D403" s="54" t="s">
        <v>21</v>
      </c>
      <c r="E403" s="55"/>
      <c r="F403" s="55">
        <v>91.52</v>
      </c>
      <c r="G403" s="55">
        <v>91.52</v>
      </c>
      <c r="H403" s="33">
        <v>9</v>
      </c>
    </row>
    <row r="404" spans="1:8" x14ac:dyDescent="0.2">
      <c r="A404" s="52" t="s">
        <v>819</v>
      </c>
      <c r="B404" s="52"/>
      <c r="C404" s="53" t="s">
        <v>820</v>
      </c>
      <c r="D404" s="54"/>
      <c r="E404" s="55"/>
      <c r="F404" s="55"/>
      <c r="G404" s="55"/>
      <c r="H404" s="33">
        <v>5</v>
      </c>
    </row>
    <row r="405" spans="1:8" x14ac:dyDescent="0.2">
      <c r="A405" s="52" t="s">
        <v>821</v>
      </c>
      <c r="B405" s="52"/>
      <c r="C405" s="53" t="s">
        <v>822</v>
      </c>
      <c r="D405" s="54" t="s">
        <v>21</v>
      </c>
      <c r="E405" s="55"/>
      <c r="F405" s="55">
        <v>178.55</v>
      </c>
      <c r="G405" s="55">
        <v>178.55</v>
      </c>
      <c r="H405" s="33">
        <v>9</v>
      </c>
    </row>
    <row r="406" spans="1:8" x14ac:dyDescent="0.2">
      <c r="A406" s="52" t="s">
        <v>823</v>
      </c>
      <c r="B406" s="52"/>
      <c r="C406" s="53" t="s">
        <v>824</v>
      </c>
      <c r="D406" s="54" t="s">
        <v>21</v>
      </c>
      <c r="E406" s="55"/>
      <c r="F406" s="55">
        <v>43.37</v>
      </c>
      <c r="G406" s="55">
        <v>43.37</v>
      </c>
      <c r="H406" s="33">
        <v>9</v>
      </c>
    </row>
    <row r="407" spans="1:8" x14ac:dyDescent="0.2">
      <c r="A407" s="52" t="s">
        <v>825</v>
      </c>
      <c r="B407" s="52"/>
      <c r="C407" s="53" t="s">
        <v>826</v>
      </c>
      <c r="D407" s="54" t="s">
        <v>21</v>
      </c>
      <c r="E407" s="55"/>
      <c r="F407" s="55">
        <v>10.84</v>
      </c>
      <c r="G407" s="55">
        <v>10.84</v>
      </c>
      <c r="H407" s="33">
        <v>9</v>
      </c>
    </row>
    <row r="408" spans="1:8" ht="25.5" x14ac:dyDescent="0.2">
      <c r="A408" s="52" t="s">
        <v>827</v>
      </c>
      <c r="B408" s="52"/>
      <c r="C408" s="53" t="s">
        <v>828</v>
      </c>
      <c r="D408" s="54" t="s">
        <v>73</v>
      </c>
      <c r="E408" s="55"/>
      <c r="F408" s="55">
        <v>43.37</v>
      </c>
      <c r="G408" s="55">
        <v>43.37</v>
      </c>
      <c r="H408" s="33">
        <v>9</v>
      </c>
    </row>
    <row r="409" spans="1:8" x14ac:dyDescent="0.2">
      <c r="A409" s="52" t="s">
        <v>829</v>
      </c>
      <c r="B409" s="52"/>
      <c r="C409" s="53" t="s">
        <v>830</v>
      </c>
      <c r="D409" s="54" t="s">
        <v>21</v>
      </c>
      <c r="E409" s="55"/>
      <c r="F409" s="55">
        <v>8.68</v>
      </c>
      <c r="G409" s="55">
        <v>8.68</v>
      </c>
      <c r="H409" s="33">
        <v>9</v>
      </c>
    </row>
    <row r="410" spans="1:8" ht="25.5" x14ac:dyDescent="0.2">
      <c r="A410" s="52" t="s">
        <v>831</v>
      </c>
      <c r="B410" s="52"/>
      <c r="C410" s="53" t="s">
        <v>832</v>
      </c>
      <c r="D410" s="54" t="s">
        <v>21</v>
      </c>
      <c r="E410" s="55"/>
      <c r="F410" s="55">
        <v>17.350000000000001</v>
      </c>
      <c r="G410" s="55">
        <v>17.350000000000001</v>
      </c>
      <c r="H410" s="33">
        <v>9</v>
      </c>
    </row>
    <row r="411" spans="1:8" x14ac:dyDescent="0.2">
      <c r="A411" s="52" t="s">
        <v>833</v>
      </c>
      <c r="B411" s="52"/>
      <c r="C411" s="53" t="s">
        <v>834</v>
      </c>
      <c r="D411" s="54" t="s">
        <v>21</v>
      </c>
      <c r="E411" s="55"/>
      <c r="F411" s="55">
        <v>4.33</v>
      </c>
      <c r="G411" s="55">
        <v>4.33</v>
      </c>
      <c r="H411" s="33">
        <v>9</v>
      </c>
    </row>
    <row r="412" spans="1:8" x14ac:dyDescent="0.2">
      <c r="A412" s="52" t="s">
        <v>835</v>
      </c>
      <c r="B412" s="52"/>
      <c r="C412" s="53" t="s">
        <v>836</v>
      </c>
      <c r="D412" s="54" t="s">
        <v>21</v>
      </c>
      <c r="E412" s="55"/>
      <c r="F412" s="55">
        <v>6.51</v>
      </c>
      <c r="G412" s="55">
        <v>6.51</v>
      </c>
      <c r="H412" s="33">
        <v>9</v>
      </c>
    </row>
    <row r="413" spans="1:8" x14ac:dyDescent="0.2">
      <c r="A413" s="52" t="s">
        <v>837</v>
      </c>
      <c r="B413" s="52"/>
      <c r="C413" s="53" t="s">
        <v>838</v>
      </c>
      <c r="D413" s="54" t="s">
        <v>21</v>
      </c>
      <c r="E413" s="55"/>
      <c r="F413" s="55">
        <v>10.84</v>
      </c>
      <c r="G413" s="55">
        <v>10.84</v>
      </c>
      <c r="H413" s="33">
        <v>9</v>
      </c>
    </row>
    <row r="414" spans="1:8" x14ac:dyDescent="0.2">
      <c r="A414" s="52" t="s">
        <v>839</v>
      </c>
      <c r="B414" s="52"/>
      <c r="C414" s="53" t="s">
        <v>840</v>
      </c>
      <c r="D414" s="54" t="s">
        <v>21</v>
      </c>
      <c r="E414" s="55"/>
      <c r="F414" s="55">
        <v>10.84</v>
      </c>
      <c r="G414" s="55">
        <v>10.84</v>
      </c>
      <c r="H414" s="33">
        <v>9</v>
      </c>
    </row>
    <row r="415" spans="1:8" x14ac:dyDescent="0.2">
      <c r="A415" s="52" t="s">
        <v>841</v>
      </c>
      <c r="B415" s="52"/>
      <c r="C415" s="53" t="s">
        <v>842</v>
      </c>
      <c r="D415" s="54"/>
      <c r="E415" s="55"/>
      <c r="F415" s="55"/>
      <c r="G415" s="55"/>
      <c r="H415" s="33">
        <v>5</v>
      </c>
    </row>
    <row r="416" spans="1:8" ht="25.5" x14ac:dyDescent="0.2">
      <c r="A416" s="52" t="s">
        <v>843</v>
      </c>
      <c r="B416" s="52"/>
      <c r="C416" s="53" t="s">
        <v>844</v>
      </c>
      <c r="D416" s="54" t="s">
        <v>21</v>
      </c>
      <c r="E416" s="55"/>
      <c r="F416" s="55">
        <v>30.51</v>
      </c>
      <c r="G416" s="55">
        <v>30.51</v>
      </c>
      <c r="H416" s="33">
        <v>9</v>
      </c>
    </row>
    <row r="417" spans="1:8" x14ac:dyDescent="0.2">
      <c r="A417" s="52" t="s">
        <v>845</v>
      </c>
      <c r="B417" s="52"/>
      <c r="C417" s="53" t="s">
        <v>846</v>
      </c>
      <c r="D417" s="54" t="s">
        <v>21</v>
      </c>
      <c r="E417" s="55"/>
      <c r="F417" s="55">
        <v>3.53</v>
      </c>
      <c r="G417" s="55">
        <v>3.53</v>
      </c>
      <c r="H417" s="33">
        <v>9</v>
      </c>
    </row>
    <row r="418" spans="1:8" x14ac:dyDescent="0.2">
      <c r="A418" s="52" t="s">
        <v>847</v>
      </c>
      <c r="B418" s="52"/>
      <c r="C418" s="53" t="s">
        <v>848</v>
      </c>
      <c r="D418" s="54" t="s">
        <v>21</v>
      </c>
      <c r="E418" s="55"/>
      <c r="F418" s="55">
        <v>43.37</v>
      </c>
      <c r="G418" s="55">
        <v>43.37</v>
      </c>
      <c r="H418" s="33">
        <v>9</v>
      </c>
    </row>
    <row r="419" spans="1:8" x14ac:dyDescent="0.2">
      <c r="A419" s="52" t="s">
        <v>849</v>
      </c>
      <c r="B419" s="52"/>
      <c r="C419" s="53" t="s">
        <v>850</v>
      </c>
      <c r="D419" s="54" t="s">
        <v>21</v>
      </c>
      <c r="E419" s="55"/>
      <c r="F419" s="55">
        <v>21.69</v>
      </c>
      <c r="G419" s="55">
        <v>21.69</v>
      </c>
      <c r="H419" s="33">
        <v>9</v>
      </c>
    </row>
    <row r="420" spans="1:8" x14ac:dyDescent="0.2">
      <c r="A420" s="52" t="s">
        <v>851</v>
      </c>
      <c r="B420" s="52"/>
      <c r="C420" s="53" t="s">
        <v>852</v>
      </c>
      <c r="D420" s="54" t="s">
        <v>21</v>
      </c>
      <c r="E420" s="55"/>
      <c r="F420" s="55">
        <v>17.64</v>
      </c>
      <c r="G420" s="55">
        <v>17.64</v>
      </c>
      <c r="H420" s="33">
        <v>9</v>
      </c>
    </row>
    <row r="421" spans="1:8" x14ac:dyDescent="0.2">
      <c r="A421" s="52" t="s">
        <v>853</v>
      </c>
      <c r="B421" s="52"/>
      <c r="C421" s="53" t="s">
        <v>854</v>
      </c>
      <c r="D421" s="54" t="s">
        <v>21</v>
      </c>
      <c r="E421" s="55"/>
      <c r="F421" s="55">
        <v>61.01</v>
      </c>
      <c r="G421" s="55">
        <v>61.01</v>
      </c>
      <c r="H421" s="33">
        <v>9</v>
      </c>
    </row>
    <row r="422" spans="1:8" x14ac:dyDescent="0.2">
      <c r="A422" s="52" t="s">
        <v>855</v>
      </c>
      <c r="B422" s="52"/>
      <c r="C422" s="53" t="s">
        <v>856</v>
      </c>
      <c r="D422" s="54"/>
      <c r="E422" s="55"/>
      <c r="F422" s="55"/>
      <c r="G422" s="55"/>
      <c r="H422" s="33">
        <v>5</v>
      </c>
    </row>
    <row r="423" spans="1:8" x14ac:dyDescent="0.2">
      <c r="A423" s="52" t="s">
        <v>857</v>
      </c>
      <c r="B423" s="52"/>
      <c r="C423" s="53" t="s">
        <v>858</v>
      </c>
      <c r="D423" s="54" t="s">
        <v>859</v>
      </c>
      <c r="E423" s="55"/>
      <c r="F423" s="55">
        <v>0.71</v>
      </c>
      <c r="G423" s="55">
        <v>0.71</v>
      </c>
      <c r="H423" s="33">
        <v>9</v>
      </c>
    </row>
    <row r="424" spans="1:8" x14ac:dyDescent="0.2">
      <c r="A424" s="52" t="s">
        <v>860</v>
      </c>
      <c r="B424" s="52"/>
      <c r="C424" s="53" t="s">
        <v>861</v>
      </c>
      <c r="D424" s="54" t="s">
        <v>21</v>
      </c>
      <c r="E424" s="55"/>
      <c r="F424" s="55">
        <v>65.06</v>
      </c>
      <c r="G424" s="55">
        <v>65.06</v>
      </c>
      <c r="H424" s="33">
        <v>9</v>
      </c>
    </row>
    <row r="425" spans="1:8" ht="25.5" x14ac:dyDescent="0.2">
      <c r="A425" s="52" t="s">
        <v>862</v>
      </c>
      <c r="B425" s="52"/>
      <c r="C425" s="53" t="s">
        <v>863</v>
      </c>
      <c r="D425" s="54" t="s">
        <v>21</v>
      </c>
      <c r="E425" s="55"/>
      <c r="F425" s="55">
        <v>86.74</v>
      </c>
      <c r="G425" s="55">
        <v>86.74</v>
      </c>
      <c r="H425" s="33">
        <v>9</v>
      </c>
    </row>
    <row r="426" spans="1:8" x14ac:dyDescent="0.2">
      <c r="A426" s="52" t="s">
        <v>864</v>
      </c>
      <c r="B426" s="52"/>
      <c r="C426" s="53" t="s">
        <v>865</v>
      </c>
      <c r="D426" s="54" t="s">
        <v>131</v>
      </c>
      <c r="E426" s="55"/>
      <c r="F426" s="55">
        <v>17.350000000000001</v>
      </c>
      <c r="G426" s="55">
        <v>17.350000000000001</v>
      </c>
      <c r="H426" s="33">
        <v>9</v>
      </c>
    </row>
    <row r="427" spans="1:8" x14ac:dyDescent="0.2">
      <c r="A427" s="52" t="s">
        <v>866</v>
      </c>
      <c r="B427" s="52"/>
      <c r="C427" s="53" t="s">
        <v>867</v>
      </c>
      <c r="D427" s="54" t="s">
        <v>73</v>
      </c>
      <c r="E427" s="55"/>
      <c r="F427" s="55">
        <v>43.37</v>
      </c>
      <c r="G427" s="55">
        <v>43.37</v>
      </c>
      <c r="H427" s="33">
        <v>9</v>
      </c>
    </row>
    <row r="428" spans="1:8" x14ac:dyDescent="0.2">
      <c r="A428" s="52" t="s">
        <v>868</v>
      </c>
      <c r="B428" s="52"/>
      <c r="C428" s="53" t="s">
        <v>869</v>
      </c>
      <c r="D428" s="54" t="s">
        <v>21</v>
      </c>
      <c r="E428" s="55">
        <v>132.28</v>
      </c>
      <c r="F428" s="55">
        <v>122.02</v>
      </c>
      <c r="G428" s="55">
        <v>254.3</v>
      </c>
      <c r="H428" s="33">
        <v>9</v>
      </c>
    </row>
    <row r="429" spans="1:8" x14ac:dyDescent="0.2">
      <c r="A429" s="52" t="s">
        <v>870</v>
      </c>
      <c r="B429" s="52"/>
      <c r="C429" s="53" t="s">
        <v>871</v>
      </c>
      <c r="D429" s="54" t="s">
        <v>21</v>
      </c>
      <c r="E429" s="55">
        <v>132.28</v>
      </c>
      <c r="F429" s="55">
        <v>122.02</v>
      </c>
      <c r="G429" s="55">
        <v>254.3</v>
      </c>
      <c r="H429" s="33">
        <v>9</v>
      </c>
    </row>
    <row r="430" spans="1:8" x14ac:dyDescent="0.2">
      <c r="A430" s="52" t="s">
        <v>872</v>
      </c>
      <c r="B430" s="52"/>
      <c r="C430" s="53" t="s">
        <v>873</v>
      </c>
      <c r="D430" s="54" t="s">
        <v>21</v>
      </c>
      <c r="E430" s="55"/>
      <c r="F430" s="55">
        <v>136.65</v>
      </c>
      <c r="G430" s="55">
        <v>136.65</v>
      </c>
      <c r="H430" s="33">
        <v>9</v>
      </c>
    </row>
    <row r="431" spans="1:8" ht="25.5" x14ac:dyDescent="0.2">
      <c r="A431" s="52" t="s">
        <v>874</v>
      </c>
      <c r="B431" s="52"/>
      <c r="C431" s="53" t="s">
        <v>875</v>
      </c>
      <c r="D431" s="54" t="s">
        <v>73</v>
      </c>
      <c r="E431" s="55"/>
      <c r="F431" s="55">
        <v>86.74</v>
      </c>
      <c r="G431" s="55">
        <v>86.74</v>
      </c>
      <c r="H431" s="33">
        <v>9</v>
      </c>
    </row>
    <row r="432" spans="1:8" x14ac:dyDescent="0.2">
      <c r="A432" s="52" t="s">
        <v>876</v>
      </c>
      <c r="B432" s="52"/>
      <c r="C432" s="53" t="s">
        <v>877</v>
      </c>
      <c r="D432" s="54" t="s">
        <v>21</v>
      </c>
      <c r="E432" s="55"/>
      <c r="F432" s="55">
        <v>15.25</v>
      </c>
      <c r="G432" s="55">
        <v>15.25</v>
      </c>
      <c r="H432" s="33">
        <v>9</v>
      </c>
    </row>
    <row r="433" spans="1:8" x14ac:dyDescent="0.2">
      <c r="A433" s="52" t="s">
        <v>878</v>
      </c>
      <c r="B433" s="52"/>
      <c r="C433" s="53" t="s">
        <v>879</v>
      </c>
      <c r="D433" s="54" t="s">
        <v>21</v>
      </c>
      <c r="E433" s="55"/>
      <c r="F433" s="55">
        <v>86.74</v>
      </c>
      <c r="G433" s="55">
        <v>86.74</v>
      </c>
      <c r="H433" s="33">
        <v>9</v>
      </c>
    </row>
    <row r="434" spans="1:8" x14ac:dyDescent="0.2">
      <c r="A434" s="52" t="s">
        <v>880</v>
      </c>
      <c r="B434" s="52"/>
      <c r="C434" s="53" t="s">
        <v>881</v>
      </c>
      <c r="D434" s="54" t="s">
        <v>21</v>
      </c>
      <c r="E434" s="55"/>
      <c r="F434" s="55">
        <v>20.58</v>
      </c>
      <c r="G434" s="55">
        <v>20.58</v>
      </c>
      <c r="H434" s="33">
        <v>9</v>
      </c>
    </row>
    <row r="435" spans="1:8" x14ac:dyDescent="0.2">
      <c r="A435" s="52" t="s">
        <v>882</v>
      </c>
      <c r="B435" s="52"/>
      <c r="C435" s="53" t="s">
        <v>883</v>
      </c>
      <c r="D435" s="54" t="s">
        <v>21</v>
      </c>
      <c r="E435" s="55"/>
      <c r="F435" s="55">
        <v>3.53</v>
      </c>
      <c r="G435" s="55">
        <v>3.53</v>
      </c>
      <c r="H435" s="33">
        <v>9</v>
      </c>
    </row>
    <row r="436" spans="1:8" x14ac:dyDescent="0.2">
      <c r="A436" s="52" t="s">
        <v>884</v>
      </c>
      <c r="B436" s="52"/>
      <c r="C436" s="53" t="s">
        <v>885</v>
      </c>
      <c r="D436" s="54" t="s">
        <v>21</v>
      </c>
      <c r="E436" s="55"/>
      <c r="F436" s="55">
        <v>3.53</v>
      </c>
      <c r="G436" s="55">
        <v>3.53</v>
      </c>
      <c r="H436" s="33">
        <v>9</v>
      </c>
    </row>
    <row r="437" spans="1:8" ht="25.5" x14ac:dyDescent="0.2">
      <c r="A437" s="52" t="s">
        <v>886</v>
      </c>
      <c r="B437" s="52"/>
      <c r="C437" s="53" t="s">
        <v>887</v>
      </c>
      <c r="D437" s="54" t="s">
        <v>21</v>
      </c>
      <c r="E437" s="55"/>
      <c r="F437" s="55">
        <v>28.22</v>
      </c>
      <c r="G437" s="55">
        <v>28.22</v>
      </c>
      <c r="H437" s="33">
        <v>9</v>
      </c>
    </row>
    <row r="438" spans="1:8" x14ac:dyDescent="0.2">
      <c r="A438" s="52" t="s">
        <v>888</v>
      </c>
      <c r="B438" s="52"/>
      <c r="C438" s="53" t="s">
        <v>889</v>
      </c>
      <c r="D438" s="54"/>
      <c r="E438" s="55"/>
      <c r="F438" s="55"/>
      <c r="G438" s="55"/>
      <c r="H438" s="33">
        <v>5</v>
      </c>
    </row>
    <row r="439" spans="1:8" x14ac:dyDescent="0.2">
      <c r="A439" s="52" t="s">
        <v>890</v>
      </c>
      <c r="B439" s="52"/>
      <c r="C439" s="53" t="s">
        <v>891</v>
      </c>
      <c r="D439" s="54" t="s">
        <v>21</v>
      </c>
      <c r="E439" s="55"/>
      <c r="F439" s="55">
        <v>4.41</v>
      </c>
      <c r="G439" s="55">
        <v>4.41</v>
      </c>
      <c r="H439" s="33">
        <v>9</v>
      </c>
    </row>
    <row r="440" spans="1:8" x14ac:dyDescent="0.2">
      <c r="A440" s="52" t="s">
        <v>892</v>
      </c>
      <c r="B440" s="52"/>
      <c r="C440" s="53" t="s">
        <v>893</v>
      </c>
      <c r="D440" s="54" t="s">
        <v>21</v>
      </c>
      <c r="E440" s="55"/>
      <c r="F440" s="55">
        <v>300.57</v>
      </c>
      <c r="G440" s="55">
        <v>300.57</v>
      </c>
      <c r="H440" s="33">
        <v>9</v>
      </c>
    </row>
    <row r="441" spans="1:8" x14ac:dyDescent="0.2">
      <c r="A441" s="52" t="s">
        <v>894</v>
      </c>
      <c r="B441" s="52"/>
      <c r="C441" s="53" t="s">
        <v>895</v>
      </c>
      <c r="D441" s="54" t="s">
        <v>21</v>
      </c>
      <c r="E441" s="55"/>
      <c r="F441" s="55">
        <v>28.19</v>
      </c>
      <c r="G441" s="55">
        <v>28.19</v>
      </c>
      <c r="H441" s="33">
        <v>9</v>
      </c>
    </row>
    <row r="442" spans="1:8" ht="25.5" x14ac:dyDescent="0.2">
      <c r="A442" s="52" t="s">
        <v>896</v>
      </c>
      <c r="B442" s="52"/>
      <c r="C442" s="53" t="s">
        <v>897</v>
      </c>
      <c r="D442" s="54" t="s">
        <v>21</v>
      </c>
      <c r="E442" s="55">
        <v>264.55</v>
      </c>
      <c r="F442" s="55">
        <v>346.96</v>
      </c>
      <c r="G442" s="55">
        <v>611.51</v>
      </c>
      <c r="H442" s="33">
        <v>9</v>
      </c>
    </row>
    <row r="443" spans="1:8" ht="25.5" x14ac:dyDescent="0.2">
      <c r="A443" s="52" t="s">
        <v>898</v>
      </c>
      <c r="B443" s="52"/>
      <c r="C443" s="53" t="s">
        <v>899</v>
      </c>
      <c r="D443" s="54" t="s">
        <v>131</v>
      </c>
      <c r="E443" s="55"/>
      <c r="F443" s="55">
        <v>21.69</v>
      </c>
      <c r="G443" s="55">
        <v>21.69</v>
      </c>
      <c r="H443" s="33">
        <v>9</v>
      </c>
    </row>
    <row r="444" spans="1:8" ht="25.5" x14ac:dyDescent="0.2">
      <c r="A444" s="52" t="s">
        <v>900</v>
      </c>
      <c r="B444" s="52"/>
      <c r="C444" s="53" t="s">
        <v>901</v>
      </c>
      <c r="D444" s="54" t="s">
        <v>131</v>
      </c>
      <c r="E444" s="55"/>
      <c r="F444" s="55">
        <v>10.84</v>
      </c>
      <c r="G444" s="55">
        <v>10.84</v>
      </c>
      <c r="H444" s="33">
        <v>9</v>
      </c>
    </row>
    <row r="445" spans="1:8" ht="25.5" x14ac:dyDescent="0.2">
      <c r="A445" s="52" t="s">
        <v>902</v>
      </c>
      <c r="B445" s="52"/>
      <c r="C445" s="53" t="s">
        <v>903</v>
      </c>
      <c r="D445" s="54" t="s">
        <v>131</v>
      </c>
      <c r="E445" s="55"/>
      <c r="F445" s="55">
        <v>43.37</v>
      </c>
      <c r="G445" s="55">
        <v>43.37</v>
      </c>
      <c r="H445" s="33">
        <v>9</v>
      </c>
    </row>
    <row r="446" spans="1:8" ht="25.5" x14ac:dyDescent="0.2">
      <c r="A446" s="52" t="s">
        <v>904</v>
      </c>
      <c r="B446" s="52"/>
      <c r="C446" s="53" t="s">
        <v>905</v>
      </c>
      <c r="D446" s="54" t="s">
        <v>131</v>
      </c>
      <c r="E446" s="55"/>
      <c r="F446" s="55">
        <v>21.69</v>
      </c>
      <c r="G446" s="55">
        <v>21.69</v>
      </c>
      <c r="H446" s="33">
        <v>9</v>
      </c>
    </row>
    <row r="447" spans="1:8" x14ac:dyDescent="0.2">
      <c r="A447" s="52" t="s">
        <v>906</v>
      </c>
      <c r="B447" s="52"/>
      <c r="C447" s="53" t="s">
        <v>907</v>
      </c>
      <c r="D447" s="54" t="s">
        <v>131</v>
      </c>
      <c r="E447" s="55"/>
      <c r="F447" s="55">
        <v>8.68</v>
      </c>
      <c r="G447" s="55">
        <v>8.68</v>
      </c>
      <c r="H447" s="33">
        <v>9</v>
      </c>
    </row>
    <row r="448" spans="1:8" x14ac:dyDescent="0.2">
      <c r="A448" s="52" t="s">
        <v>908</v>
      </c>
      <c r="B448" s="52"/>
      <c r="C448" s="53" t="s">
        <v>909</v>
      </c>
      <c r="D448" s="54"/>
      <c r="E448" s="55"/>
      <c r="F448" s="55"/>
      <c r="G448" s="55"/>
      <c r="H448" s="33">
        <v>5</v>
      </c>
    </row>
    <row r="449" spans="1:8" x14ac:dyDescent="0.2">
      <c r="A449" s="52" t="s">
        <v>910</v>
      </c>
      <c r="B449" s="52"/>
      <c r="C449" s="53" t="s">
        <v>911</v>
      </c>
      <c r="D449" s="54" t="s">
        <v>131</v>
      </c>
      <c r="E449" s="55"/>
      <c r="F449" s="55">
        <v>4.0599999999999996</v>
      </c>
      <c r="G449" s="55">
        <v>4.0599999999999996</v>
      </c>
      <c r="H449" s="33">
        <v>9</v>
      </c>
    </row>
    <row r="450" spans="1:8" x14ac:dyDescent="0.2">
      <c r="A450" s="52" t="s">
        <v>912</v>
      </c>
      <c r="B450" s="52"/>
      <c r="C450" s="53" t="s">
        <v>913</v>
      </c>
      <c r="D450" s="54" t="s">
        <v>131</v>
      </c>
      <c r="E450" s="55"/>
      <c r="F450" s="55">
        <v>2.65</v>
      </c>
      <c r="G450" s="55">
        <v>2.65</v>
      </c>
      <c r="H450" s="33">
        <v>9</v>
      </c>
    </row>
    <row r="451" spans="1:8" ht="25.5" x14ac:dyDescent="0.2">
      <c r="A451" s="52" t="s">
        <v>914</v>
      </c>
      <c r="B451" s="52"/>
      <c r="C451" s="53" t="s">
        <v>915</v>
      </c>
      <c r="D451" s="54" t="s">
        <v>131</v>
      </c>
      <c r="E451" s="55"/>
      <c r="F451" s="55">
        <v>7.06</v>
      </c>
      <c r="G451" s="55">
        <v>7.06</v>
      </c>
      <c r="H451" s="33">
        <v>9</v>
      </c>
    </row>
    <row r="452" spans="1:8" x14ac:dyDescent="0.2">
      <c r="A452" s="52" t="s">
        <v>916</v>
      </c>
      <c r="B452" s="52"/>
      <c r="C452" s="53" t="s">
        <v>917</v>
      </c>
      <c r="D452" s="54" t="s">
        <v>21</v>
      </c>
      <c r="E452" s="55"/>
      <c r="F452" s="55">
        <v>77.19</v>
      </c>
      <c r="G452" s="55">
        <v>77.19</v>
      </c>
      <c r="H452" s="33">
        <v>9</v>
      </c>
    </row>
    <row r="453" spans="1:8" x14ac:dyDescent="0.2">
      <c r="A453" s="52" t="s">
        <v>918</v>
      </c>
      <c r="B453" s="52"/>
      <c r="C453" s="53" t="s">
        <v>919</v>
      </c>
      <c r="D453" s="54" t="s">
        <v>21</v>
      </c>
      <c r="E453" s="55"/>
      <c r="F453" s="55">
        <v>130.11000000000001</v>
      </c>
      <c r="G453" s="55">
        <v>130.11000000000001</v>
      </c>
      <c r="H453" s="33">
        <v>9</v>
      </c>
    </row>
    <row r="454" spans="1:8" x14ac:dyDescent="0.2">
      <c r="A454" s="52" t="s">
        <v>920</v>
      </c>
      <c r="B454" s="52"/>
      <c r="C454" s="53" t="s">
        <v>921</v>
      </c>
      <c r="D454" s="54"/>
      <c r="E454" s="55"/>
      <c r="F454" s="55"/>
      <c r="G454" s="55"/>
      <c r="H454" s="33">
        <v>5</v>
      </c>
    </row>
    <row r="455" spans="1:8" x14ac:dyDescent="0.2">
      <c r="A455" s="52" t="s">
        <v>922</v>
      </c>
      <c r="B455" s="52"/>
      <c r="C455" s="53" t="s">
        <v>923</v>
      </c>
      <c r="D455" s="54" t="s">
        <v>21</v>
      </c>
      <c r="E455" s="55"/>
      <c r="F455" s="55">
        <v>12.21</v>
      </c>
      <c r="G455" s="55">
        <v>12.21</v>
      </c>
      <c r="H455" s="33">
        <v>9</v>
      </c>
    </row>
    <row r="456" spans="1:8" x14ac:dyDescent="0.2">
      <c r="A456" s="52" t="s">
        <v>924</v>
      </c>
      <c r="B456" s="52"/>
      <c r="C456" s="53" t="s">
        <v>925</v>
      </c>
      <c r="D456" s="54"/>
      <c r="E456" s="55"/>
      <c r="F456" s="55"/>
      <c r="G456" s="55"/>
      <c r="H456" s="33">
        <v>5</v>
      </c>
    </row>
    <row r="457" spans="1:8" x14ac:dyDescent="0.2">
      <c r="A457" s="52" t="s">
        <v>926</v>
      </c>
      <c r="B457" s="52"/>
      <c r="C457" s="53" t="s">
        <v>927</v>
      </c>
      <c r="D457" s="54" t="s">
        <v>21</v>
      </c>
      <c r="E457" s="55"/>
      <c r="F457" s="55">
        <v>19.66</v>
      </c>
      <c r="G457" s="55">
        <v>19.66</v>
      </c>
      <c r="H457" s="33">
        <v>9</v>
      </c>
    </row>
    <row r="458" spans="1:8" x14ac:dyDescent="0.2">
      <c r="A458" s="52" t="s">
        <v>928</v>
      </c>
      <c r="B458" s="52"/>
      <c r="C458" s="53" t="s">
        <v>929</v>
      </c>
      <c r="D458" s="54"/>
      <c r="E458" s="55"/>
      <c r="F458" s="55"/>
      <c r="G458" s="55"/>
      <c r="H458" s="33">
        <v>5</v>
      </c>
    </row>
    <row r="459" spans="1:8" ht="25.5" x14ac:dyDescent="0.2">
      <c r="A459" s="52" t="s">
        <v>930</v>
      </c>
      <c r="B459" s="52"/>
      <c r="C459" s="53" t="s">
        <v>931</v>
      </c>
      <c r="D459" s="54" t="s">
        <v>131</v>
      </c>
      <c r="E459" s="55">
        <v>0.9</v>
      </c>
      <c r="F459" s="55">
        <v>7.06</v>
      </c>
      <c r="G459" s="55">
        <v>7.96</v>
      </c>
      <c r="H459" s="33">
        <v>9</v>
      </c>
    </row>
    <row r="460" spans="1:8" x14ac:dyDescent="0.2">
      <c r="A460" s="52" t="s">
        <v>932</v>
      </c>
      <c r="B460" s="52"/>
      <c r="C460" s="53" t="s">
        <v>933</v>
      </c>
      <c r="D460" s="54" t="s">
        <v>131</v>
      </c>
      <c r="E460" s="55"/>
      <c r="F460" s="55">
        <v>3.53</v>
      </c>
      <c r="G460" s="55">
        <v>3.53</v>
      </c>
      <c r="H460" s="33">
        <v>9</v>
      </c>
    </row>
    <row r="461" spans="1:8" ht="25.5" x14ac:dyDescent="0.2">
      <c r="A461" s="52" t="s">
        <v>934</v>
      </c>
      <c r="B461" s="52"/>
      <c r="C461" s="53" t="s">
        <v>935</v>
      </c>
      <c r="D461" s="54" t="s">
        <v>131</v>
      </c>
      <c r="E461" s="55"/>
      <c r="F461" s="55">
        <v>7.06</v>
      </c>
      <c r="G461" s="55">
        <v>7.06</v>
      </c>
      <c r="H461" s="33">
        <v>9</v>
      </c>
    </row>
    <row r="462" spans="1:8" ht="38.25" x14ac:dyDescent="0.2">
      <c r="A462" s="52" t="s">
        <v>936</v>
      </c>
      <c r="B462" s="52"/>
      <c r="C462" s="53" t="s">
        <v>937</v>
      </c>
      <c r="D462" s="54" t="s">
        <v>73</v>
      </c>
      <c r="E462" s="55">
        <v>7.17</v>
      </c>
      <c r="F462" s="55">
        <v>10.58</v>
      </c>
      <c r="G462" s="55">
        <v>17.75</v>
      </c>
      <c r="H462" s="33">
        <v>9</v>
      </c>
    </row>
    <row r="463" spans="1:8" ht="25.5" x14ac:dyDescent="0.2">
      <c r="A463" s="52" t="s">
        <v>938</v>
      </c>
      <c r="B463" s="52"/>
      <c r="C463" s="53" t="s">
        <v>939</v>
      </c>
      <c r="D463" s="54" t="s">
        <v>73</v>
      </c>
      <c r="E463" s="55"/>
      <c r="F463" s="55">
        <v>10.58</v>
      </c>
      <c r="G463" s="55">
        <v>10.58</v>
      </c>
      <c r="H463" s="33">
        <v>9</v>
      </c>
    </row>
    <row r="464" spans="1:8" x14ac:dyDescent="0.2">
      <c r="A464" s="52" t="s">
        <v>940</v>
      </c>
      <c r="B464" s="52"/>
      <c r="C464" s="53" t="s">
        <v>941</v>
      </c>
      <c r="D464" s="54"/>
      <c r="E464" s="55"/>
      <c r="F464" s="55"/>
      <c r="G464" s="55"/>
      <c r="H464" s="33">
        <v>5</v>
      </c>
    </row>
    <row r="465" spans="1:8" x14ac:dyDescent="0.2">
      <c r="A465" s="52" t="s">
        <v>942</v>
      </c>
      <c r="B465" s="52"/>
      <c r="C465" s="53" t="s">
        <v>943</v>
      </c>
      <c r="D465" s="54" t="s">
        <v>73</v>
      </c>
      <c r="E465" s="55">
        <v>44.18</v>
      </c>
      <c r="F465" s="55">
        <v>15.65</v>
      </c>
      <c r="G465" s="55">
        <v>59.83</v>
      </c>
      <c r="H465" s="33">
        <v>9</v>
      </c>
    </row>
    <row r="466" spans="1:8" ht="25.5" x14ac:dyDescent="0.2">
      <c r="A466" s="52" t="s">
        <v>944</v>
      </c>
      <c r="B466" s="52"/>
      <c r="C466" s="53" t="s">
        <v>945</v>
      </c>
      <c r="D466" s="54"/>
      <c r="E466" s="55"/>
      <c r="F466" s="55"/>
      <c r="G466" s="55"/>
      <c r="H466" s="33">
        <v>2</v>
      </c>
    </row>
    <row r="467" spans="1:8" x14ac:dyDescent="0.2">
      <c r="A467" s="52" t="s">
        <v>946</v>
      </c>
      <c r="B467" s="52"/>
      <c r="C467" s="53" t="s">
        <v>947</v>
      </c>
      <c r="D467" s="54"/>
      <c r="E467" s="55"/>
      <c r="F467" s="55"/>
      <c r="G467" s="55"/>
      <c r="H467" s="33">
        <v>5</v>
      </c>
    </row>
    <row r="468" spans="1:8" ht="25.5" x14ac:dyDescent="0.2">
      <c r="A468" s="52" t="s">
        <v>948</v>
      </c>
      <c r="B468" s="52"/>
      <c r="C468" s="53" t="s">
        <v>949</v>
      </c>
      <c r="D468" s="54" t="s">
        <v>156</v>
      </c>
      <c r="E468" s="55">
        <v>29.34</v>
      </c>
      <c r="F468" s="55">
        <v>95.26</v>
      </c>
      <c r="G468" s="55">
        <v>124.6</v>
      </c>
      <c r="H468" s="33">
        <v>9</v>
      </c>
    </row>
    <row r="469" spans="1:8" x14ac:dyDescent="0.2">
      <c r="A469" s="52" t="s">
        <v>950</v>
      </c>
      <c r="B469" s="52"/>
      <c r="C469" s="53" t="s">
        <v>951</v>
      </c>
      <c r="D469" s="54"/>
      <c r="E469" s="55"/>
      <c r="F469" s="55"/>
      <c r="G469" s="55"/>
      <c r="H469" s="33">
        <v>5</v>
      </c>
    </row>
    <row r="470" spans="1:8" ht="38.25" x14ac:dyDescent="0.2">
      <c r="A470" s="52" t="s">
        <v>952</v>
      </c>
      <c r="B470" s="52"/>
      <c r="C470" s="53" t="s">
        <v>953</v>
      </c>
      <c r="D470" s="54" t="s">
        <v>156</v>
      </c>
      <c r="E470" s="55">
        <v>91.24</v>
      </c>
      <c r="F470" s="55">
        <v>10.58</v>
      </c>
      <c r="G470" s="55">
        <v>101.82</v>
      </c>
      <c r="H470" s="33">
        <v>9</v>
      </c>
    </row>
    <row r="471" spans="1:8" ht="38.25" x14ac:dyDescent="0.2">
      <c r="A471" s="52" t="s">
        <v>954</v>
      </c>
      <c r="B471" s="52"/>
      <c r="C471" s="53" t="s">
        <v>955</v>
      </c>
      <c r="D471" s="54" t="s">
        <v>156</v>
      </c>
      <c r="E471" s="55">
        <v>109.6</v>
      </c>
      <c r="F471" s="55">
        <v>10.58</v>
      </c>
      <c r="G471" s="55">
        <v>120.18</v>
      </c>
      <c r="H471" s="33">
        <v>9</v>
      </c>
    </row>
    <row r="472" spans="1:8" ht="38.25" x14ac:dyDescent="0.2">
      <c r="A472" s="52" t="s">
        <v>956</v>
      </c>
      <c r="B472" s="52"/>
      <c r="C472" s="53" t="s">
        <v>957</v>
      </c>
      <c r="D472" s="54" t="s">
        <v>156</v>
      </c>
      <c r="E472" s="55">
        <v>118.4</v>
      </c>
      <c r="F472" s="55">
        <v>10.58</v>
      </c>
      <c r="G472" s="55">
        <v>128.97999999999999</v>
      </c>
      <c r="H472" s="33">
        <v>9</v>
      </c>
    </row>
    <row r="473" spans="1:8" ht="25.5" x14ac:dyDescent="0.2">
      <c r="A473" s="52" t="s">
        <v>958</v>
      </c>
      <c r="B473" s="52"/>
      <c r="C473" s="53" t="s">
        <v>959</v>
      </c>
      <c r="D473" s="54" t="s">
        <v>156</v>
      </c>
      <c r="E473" s="55">
        <v>110.27</v>
      </c>
      <c r="F473" s="55">
        <v>10.58</v>
      </c>
      <c r="G473" s="55">
        <v>120.85</v>
      </c>
      <c r="H473" s="33">
        <v>9</v>
      </c>
    </row>
    <row r="474" spans="1:8" x14ac:dyDescent="0.2">
      <c r="A474" s="52" t="s">
        <v>960</v>
      </c>
      <c r="B474" s="52"/>
      <c r="C474" s="53" t="s">
        <v>961</v>
      </c>
      <c r="D474" s="54"/>
      <c r="E474" s="55"/>
      <c r="F474" s="55"/>
      <c r="G474" s="55"/>
      <c r="H474" s="33">
        <v>5</v>
      </c>
    </row>
    <row r="475" spans="1:8" ht="25.5" x14ac:dyDescent="0.2">
      <c r="A475" s="52" t="s">
        <v>962</v>
      </c>
      <c r="B475" s="52"/>
      <c r="C475" s="53" t="s">
        <v>963</v>
      </c>
      <c r="D475" s="54" t="s">
        <v>156</v>
      </c>
      <c r="E475" s="55">
        <v>21.94</v>
      </c>
      <c r="F475" s="55"/>
      <c r="G475" s="55">
        <v>21.94</v>
      </c>
      <c r="H475" s="33">
        <v>9</v>
      </c>
    </row>
    <row r="476" spans="1:8" ht="25.5" x14ac:dyDescent="0.2">
      <c r="A476" s="52" t="s">
        <v>964</v>
      </c>
      <c r="B476" s="52"/>
      <c r="C476" s="53" t="s">
        <v>965</v>
      </c>
      <c r="D476" s="54" t="s">
        <v>156</v>
      </c>
      <c r="E476" s="55">
        <v>41.14</v>
      </c>
      <c r="F476" s="55"/>
      <c r="G476" s="55">
        <v>41.14</v>
      </c>
      <c r="H476" s="33">
        <v>9</v>
      </c>
    </row>
    <row r="477" spans="1:8" ht="25.5" x14ac:dyDescent="0.2">
      <c r="A477" s="52" t="s">
        <v>966</v>
      </c>
      <c r="B477" s="52"/>
      <c r="C477" s="53" t="s">
        <v>967</v>
      </c>
      <c r="D477" s="54" t="s">
        <v>156</v>
      </c>
      <c r="E477" s="55">
        <v>51.08</v>
      </c>
      <c r="F477" s="55"/>
      <c r="G477" s="55">
        <v>51.08</v>
      </c>
      <c r="H477" s="33">
        <v>9</v>
      </c>
    </row>
    <row r="478" spans="1:8" ht="25.5" x14ac:dyDescent="0.2">
      <c r="A478" s="52" t="s">
        <v>968</v>
      </c>
      <c r="B478" s="52"/>
      <c r="C478" s="53" t="s">
        <v>969</v>
      </c>
      <c r="D478" s="54" t="s">
        <v>156</v>
      </c>
      <c r="E478" s="55">
        <v>58.09</v>
      </c>
      <c r="F478" s="55"/>
      <c r="G478" s="55">
        <v>58.09</v>
      </c>
      <c r="H478" s="33">
        <v>9</v>
      </c>
    </row>
    <row r="479" spans="1:8" x14ac:dyDescent="0.2">
      <c r="A479" s="52" t="s">
        <v>970</v>
      </c>
      <c r="B479" s="52"/>
      <c r="C479" s="53" t="s">
        <v>971</v>
      </c>
      <c r="D479" s="54" t="s">
        <v>972</v>
      </c>
      <c r="E479" s="55">
        <v>2.91</v>
      </c>
      <c r="F479" s="55"/>
      <c r="G479" s="55">
        <v>2.91</v>
      </c>
      <c r="H479" s="33">
        <v>9</v>
      </c>
    </row>
    <row r="480" spans="1:8" ht="25.5" x14ac:dyDescent="0.2">
      <c r="A480" s="52" t="s">
        <v>973</v>
      </c>
      <c r="B480" s="52"/>
      <c r="C480" s="53" t="s">
        <v>974</v>
      </c>
      <c r="D480" s="54" t="s">
        <v>156</v>
      </c>
      <c r="E480" s="55">
        <v>17.45</v>
      </c>
      <c r="F480" s="55"/>
      <c r="G480" s="55">
        <v>17.45</v>
      </c>
      <c r="H480" s="33">
        <v>9</v>
      </c>
    </row>
    <row r="481" spans="1:8" x14ac:dyDescent="0.2">
      <c r="A481" s="52" t="s">
        <v>975</v>
      </c>
      <c r="B481" s="52"/>
      <c r="C481" s="53" t="s">
        <v>976</v>
      </c>
      <c r="D481" s="54"/>
      <c r="E481" s="55"/>
      <c r="F481" s="55"/>
      <c r="G481" s="55"/>
      <c r="H481" s="33">
        <v>5</v>
      </c>
    </row>
    <row r="482" spans="1:8" x14ac:dyDescent="0.2">
      <c r="A482" s="52" t="s">
        <v>977</v>
      </c>
      <c r="B482" s="52"/>
      <c r="C482" s="53" t="s">
        <v>978</v>
      </c>
      <c r="D482" s="54" t="s">
        <v>979</v>
      </c>
      <c r="E482" s="55">
        <v>37.369999999999997</v>
      </c>
      <c r="F482" s="55"/>
      <c r="G482" s="55">
        <v>37.369999999999997</v>
      </c>
      <c r="H482" s="33">
        <v>9</v>
      </c>
    </row>
    <row r="483" spans="1:8" x14ac:dyDescent="0.2">
      <c r="A483" s="52" t="s">
        <v>980</v>
      </c>
      <c r="B483" s="52"/>
      <c r="C483" s="53" t="s">
        <v>981</v>
      </c>
      <c r="D483" s="54" t="s">
        <v>156</v>
      </c>
      <c r="E483" s="55">
        <v>28.62</v>
      </c>
      <c r="F483" s="55"/>
      <c r="G483" s="55">
        <v>28.62</v>
      </c>
      <c r="H483" s="33">
        <v>9</v>
      </c>
    </row>
    <row r="484" spans="1:8" ht="25.5" x14ac:dyDescent="0.2">
      <c r="A484" s="52" t="s">
        <v>982</v>
      </c>
      <c r="B484" s="52"/>
      <c r="C484" s="53" t="s">
        <v>983</v>
      </c>
      <c r="D484" s="54" t="s">
        <v>979</v>
      </c>
      <c r="E484" s="55">
        <v>1107.74</v>
      </c>
      <c r="F484" s="55"/>
      <c r="G484" s="55">
        <v>1107.74</v>
      </c>
      <c r="H484" s="33">
        <v>9</v>
      </c>
    </row>
    <row r="485" spans="1:8" x14ac:dyDescent="0.2">
      <c r="A485" s="52" t="s">
        <v>984</v>
      </c>
      <c r="B485" s="52"/>
      <c r="C485" s="53" t="s">
        <v>985</v>
      </c>
      <c r="D485" s="54"/>
      <c r="E485" s="55"/>
      <c r="F485" s="55"/>
      <c r="G485" s="55"/>
      <c r="H485" s="33">
        <v>5</v>
      </c>
    </row>
    <row r="486" spans="1:8" x14ac:dyDescent="0.2">
      <c r="A486" s="52" t="s">
        <v>986</v>
      </c>
      <c r="B486" s="52"/>
      <c r="C486" s="53" t="s">
        <v>987</v>
      </c>
      <c r="D486" s="54" t="s">
        <v>156</v>
      </c>
      <c r="E486" s="55">
        <v>5.33</v>
      </c>
      <c r="F486" s="55"/>
      <c r="G486" s="55">
        <v>5.33</v>
      </c>
      <c r="H486" s="33">
        <v>9</v>
      </c>
    </row>
    <row r="487" spans="1:8" x14ac:dyDescent="0.2">
      <c r="A487" s="52" t="s">
        <v>988</v>
      </c>
      <c r="B487" s="52"/>
      <c r="C487" s="53" t="s">
        <v>989</v>
      </c>
      <c r="D487" s="54" t="s">
        <v>156</v>
      </c>
      <c r="E487" s="55">
        <v>8.5299999999999994</v>
      </c>
      <c r="F487" s="55"/>
      <c r="G487" s="55">
        <v>8.5299999999999994</v>
      </c>
      <c r="H487" s="33">
        <v>9</v>
      </c>
    </row>
    <row r="488" spans="1:8" ht="25.5" x14ac:dyDescent="0.2">
      <c r="A488" s="52" t="s">
        <v>990</v>
      </c>
      <c r="B488" s="52"/>
      <c r="C488" s="53" t="s">
        <v>991</v>
      </c>
      <c r="D488" s="54" t="s">
        <v>156</v>
      </c>
      <c r="E488" s="55">
        <v>12.74</v>
      </c>
      <c r="F488" s="55"/>
      <c r="G488" s="55">
        <v>12.74</v>
      </c>
      <c r="H488" s="33">
        <v>9</v>
      </c>
    </row>
    <row r="489" spans="1:8" ht="25.5" x14ac:dyDescent="0.2">
      <c r="A489" s="52" t="s">
        <v>992</v>
      </c>
      <c r="B489" s="52"/>
      <c r="C489" s="53" t="s">
        <v>993</v>
      </c>
      <c r="D489" s="54" t="s">
        <v>156</v>
      </c>
      <c r="E489" s="55">
        <v>14.07</v>
      </c>
      <c r="F489" s="55"/>
      <c r="G489" s="55">
        <v>14.07</v>
      </c>
      <c r="H489" s="33">
        <v>9</v>
      </c>
    </row>
    <row r="490" spans="1:8" ht="25.5" x14ac:dyDescent="0.2">
      <c r="A490" s="52" t="s">
        <v>994</v>
      </c>
      <c r="B490" s="52"/>
      <c r="C490" s="53" t="s">
        <v>995</v>
      </c>
      <c r="D490" s="54" t="s">
        <v>156</v>
      </c>
      <c r="E490" s="55">
        <v>18.809999999999999</v>
      </c>
      <c r="F490" s="55"/>
      <c r="G490" s="55">
        <v>18.809999999999999</v>
      </c>
      <c r="H490" s="33">
        <v>9</v>
      </c>
    </row>
    <row r="491" spans="1:8" ht="25.5" x14ac:dyDescent="0.2">
      <c r="A491" s="52" t="s">
        <v>996</v>
      </c>
      <c r="B491" s="52"/>
      <c r="C491" s="53" t="s">
        <v>997</v>
      </c>
      <c r="D491" s="54" t="s">
        <v>156</v>
      </c>
      <c r="E491" s="55">
        <v>28.19</v>
      </c>
      <c r="F491" s="55"/>
      <c r="G491" s="55">
        <v>28.19</v>
      </c>
      <c r="H491" s="33">
        <v>9</v>
      </c>
    </row>
    <row r="492" spans="1:8" ht="25.5" x14ac:dyDescent="0.2">
      <c r="A492" s="52" t="s">
        <v>998</v>
      </c>
      <c r="B492" s="52"/>
      <c r="C492" s="53" t="s">
        <v>999</v>
      </c>
      <c r="D492" s="54" t="s">
        <v>156</v>
      </c>
      <c r="E492" s="55">
        <v>37.549999999999997</v>
      </c>
      <c r="F492" s="55"/>
      <c r="G492" s="55">
        <v>37.549999999999997</v>
      </c>
      <c r="H492" s="33">
        <v>9</v>
      </c>
    </row>
    <row r="493" spans="1:8" ht="25.5" x14ac:dyDescent="0.2">
      <c r="A493" s="52" t="s">
        <v>1000</v>
      </c>
      <c r="B493" s="52"/>
      <c r="C493" s="53" t="s">
        <v>1001</v>
      </c>
      <c r="D493" s="54" t="s">
        <v>972</v>
      </c>
      <c r="E493" s="55">
        <v>1.81</v>
      </c>
      <c r="F493" s="55"/>
      <c r="G493" s="55">
        <v>1.81</v>
      </c>
      <c r="H493" s="33">
        <v>9</v>
      </c>
    </row>
    <row r="494" spans="1:8" x14ac:dyDescent="0.2">
      <c r="A494" s="52" t="s">
        <v>1002</v>
      </c>
      <c r="B494" s="52"/>
      <c r="C494" s="53" t="s">
        <v>1003</v>
      </c>
      <c r="D494" s="54" t="s">
        <v>156</v>
      </c>
      <c r="E494" s="55">
        <v>14.67</v>
      </c>
      <c r="F494" s="55"/>
      <c r="G494" s="55">
        <v>14.67</v>
      </c>
      <c r="H494" s="33">
        <v>9</v>
      </c>
    </row>
    <row r="495" spans="1:8" ht="25.5" x14ac:dyDescent="0.2">
      <c r="A495" s="52" t="s">
        <v>1004</v>
      </c>
      <c r="B495" s="52"/>
      <c r="C495" s="53" t="s">
        <v>1005</v>
      </c>
      <c r="D495" s="54" t="s">
        <v>156</v>
      </c>
      <c r="E495" s="55">
        <v>20.239999999999998</v>
      </c>
      <c r="F495" s="55"/>
      <c r="G495" s="55">
        <v>20.239999999999998</v>
      </c>
      <c r="H495" s="33">
        <v>9</v>
      </c>
    </row>
    <row r="496" spans="1:8" ht="25.5" x14ac:dyDescent="0.2">
      <c r="A496" s="52" t="s">
        <v>1006</v>
      </c>
      <c r="B496" s="52"/>
      <c r="C496" s="53" t="s">
        <v>1007</v>
      </c>
      <c r="D496" s="54" t="s">
        <v>156</v>
      </c>
      <c r="E496" s="55">
        <v>21.12</v>
      </c>
      <c r="F496" s="55"/>
      <c r="G496" s="55">
        <v>21.12</v>
      </c>
      <c r="H496" s="33">
        <v>9</v>
      </c>
    </row>
    <row r="497" spans="1:8" ht="25.5" x14ac:dyDescent="0.2">
      <c r="A497" s="52" t="s">
        <v>1008</v>
      </c>
      <c r="B497" s="52"/>
      <c r="C497" s="53" t="s">
        <v>1009</v>
      </c>
      <c r="D497" s="54" t="s">
        <v>156</v>
      </c>
      <c r="E497" s="55">
        <v>27</v>
      </c>
      <c r="F497" s="55"/>
      <c r="G497" s="55">
        <v>27</v>
      </c>
      <c r="H497" s="33">
        <v>9</v>
      </c>
    </row>
    <row r="498" spans="1:8" ht="25.5" x14ac:dyDescent="0.2">
      <c r="A498" s="52" t="s">
        <v>1010</v>
      </c>
      <c r="B498" s="52"/>
      <c r="C498" s="53" t="s">
        <v>1011</v>
      </c>
      <c r="D498" s="54" t="s">
        <v>156</v>
      </c>
      <c r="E498" s="55">
        <v>40.47</v>
      </c>
      <c r="F498" s="55"/>
      <c r="G498" s="55">
        <v>40.47</v>
      </c>
      <c r="H498" s="33">
        <v>9</v>
      </c>
    </row>
    <row r="499" spans="1:8" ht="25.5" x14ac:dyDescent="0.2">
      <c r="A499" s="52" t="s">
        <v>1012</v>
      </c>
      <c r="B499" s="52"/>
      <c r="C499" s="53" t="s">
        <v>1013</v>
      </c>
      <c r="D499" s="54" t="s">
        <v>156</v>
      </c>
      <c r="E499" s="55">
        <v>53.95</v>
      </c>
      <c r="F499" s="55"/>
      <c r="G499" s="55">
        <v>53.95</v>
      </c>
      <c r="H499" s="33">
        <v>9</v>
      </c>
    </row>
    <row r="500" spans="1:8" ht="25.5" x14ac:dyDescent="0.2">
      <c r="A500" s="52" t="s">
        <v>1014</v>
      </c>
      <c r="B500" s="52"/>
      <c r="C500" s="53" t="s">
        <v>1015</v>
      </c>
      <c r="D500" s="54" t="s">
        <v>972</v>
      </c>
      <c r="E500" s="55">
        <v>2.62</v>
      </c>
      <c r="F500" s="55"/>
      <c r="G500" s="55">
        <v>2.62</v>
      </c>
      <c r="H500" s="33">
        <v>9</v>
      </c>
    </row>
    <row r="501" spans="1:8" x14ac:dyDescent="0.2">
      <c r="A501" s="52" t="s">
        <v>1016</v>
      </c>
      <c r="B501" s="52"/>
      <c r="C501" s="53" t="s">
        <v>1017</v>
      </c>
      <c r="D501" s="54"/>
      <c r="E501" s="55"/>
      <c r="F501" s="55"/>
      <c r="G501" s="55"/>
      <c r="H501" s="33">
        <v>2</v>
      </c>
    </row>
    <row r="502" spans="1:8" x14ac:dyDescent="0.2">
      <c r="A502" s="52" t="s">
        <v>1018</v>
      </c>
      <c r="B502" s="52"/>
      <c r="C502" s="53" t="s">
        <v>1019</v>
      </c>
      <c r="D502" s="54"/>
      <c r="E502" s="55"/>
      <c r="F502" s="55"/>
      <c r="G502" s="55"/>
      <c r="H502" s="33">
        <v>5</v>
      </c>
    </row>
    <row r="503" spans="1:8" x14ac:dyDescent="0.2">
      <c r="A503" s="52" t="s">
        <v>1020</v>
      </c>
      <c r="B503" s="52"/>
      <c r="C503" s="53" t="s">
        <v>1021</v>
      </c>
      <c r="D503" s="54" t="s">
        <v>156</v>
      </c>
      <c r="E503" s="55"/>
      <c r="F503" s="55">
        <v>44.1</v>
      </c>
      <c r="G503" s="55">
        <v>44.1</v>
      </c>
      <c r="H503" s="33">
        <v>9</v>
      </c>
    </row>
    <row r="504" spans="1:8" x14ac:dyDescent="0.2">
      <c r="A504" s="52" t="s">
        <v>1022</v>
      </c>
      <c r="B504" s="52"/>
      <c r="C504" s="53" t="s">
        <v>1023</v>
      </c>
      <c r="D504" s="54" t="s">
        <v>156</v>
      </c>
      <c r="E504" s="55"/>
      <c r="F504" s="55">
        <v>55.04</v>
      </c>
      <c r="G504" s="55">
        <v>55.04</v>
      </c>
      <c r="H504" s="33">
        <v>9</v>
      </c>
    </row>
    <row r="505" spans="1:8" x14ac:dyDescent="0.2">
      <c r="A505" s="52" t="s">
        <v>1024</v>
      </c>
      <c r="B505" s="52"/>
      <c r="C505" s="53" t="s">
        <v>1025</v>
      </c>
      <c r="D505" s="54"/>
      <c r="E505" s="55"/>
      <c r="F505" s="55"/>
      <c r="G505" s="55"/>
      <c r="H505" s="33">
        <v>5</v>
      </c>
    </row>
    <row r="506" spans="1:8" ht="25.5" x14ac:dyDescent="0.2">
      <c r="A506" s="52" t="s">
        <v>1026</v>
      </c>
      <c r="B506" s="52"/>
      <c r="C506" s="53" t="s">
        <v>1027</v>
      </c>
      <c r="D506" s="54" t="s">
        <v>156</v>
      </c>
      <c r="E506" s="55"/>
      <c r="F506" s="55">
        <v>52.92</v>
      </c>
      <c r="G506" s="55">
        <v>52.92</v>
      </c>
      <c r="H506" s="33">
        <v>9</v>
      </c>
    </row>
    <row r="507" spans="1:8" ht="25.5" x14ac:dyDescent="0.2">
      <c r="A507" s="52" t="s">
        <v>1028</v>
      </c>
      <c r="B507" s="52"/>
      <c r="C507" s="53" t="s">
        <v>1029</v>
      </c>
      <c r="D507" s="54" t="s">
        <v>156</v>
      </c>
      <c r="E507" s="55"/>
      <c r="F507" s="55">
        <v>68.44</v>
      </c>
      <c r="G507" s="55">
        <v>68.44</v>
      </c>
      <c r="H507" s="33">
        <v>9</v>
      </c>
    </row>
    <row r="508" spans="1:8" x14ac:dyDescent="0.2">
      <c r="A508" s="52" t="s">
        <v>1030</v>
      </c>
      <c r="B508" s="52"/>
      <c r="C508" s="53" t="s">
        <v>1031</v>
      </c>
      <c r="D508" s="54"/>
      <c r="E508" s="55"/>
      <c r="F508" s="55"/>
      <c r="G508" s="55"/>
      <c r="H508" s="33">
        <v>5</v>
      </c>
    </row>
    <row r="509" spans="1:8" x14ac:dyDescent="0.2">
      <c r="A509" s="52" t="s">
        <v>1032</v>
      </c>
      <c r="B509" s="52"/>
      <c r="C509" s="53" t="s">
        <v>1033</v>
      </c>
      <c r="D509" s="54" t="s">
        <v>156</v>
      </c>
      <c r="E509" s="55"/>
      <c r="F509" s="55">
        <v>7.59</v>
      </c>
      <c r="G509" s="55">
        <v>7.59</v>
      </c>
      <c r="H509" s="33">
        <v>9</v>
      </c>
    </row>
    <row r="510" spans="1:8" x14ac:dyDescent="0.2">
      <c r="A510" s="52" t="s">
        <v>1034</v>
      </c>
      <c r="B510" s="52"/>
      <c r="C510" s="53" t="s">
        <v>1035</v>
      </c>
      <c r="D510" s="54" t="s">
        <v>156</v>
      </c>
      <c r="E510" s="55"/>
      <c r="F510" s="55">
        <v>16.46</v>
      </c>
      <c r="G510" s="55">
        <v>16.46</v>
      </c>
      <c r="H510" s="33">
        <v>9</v>
      </c>
    </row>
    <row r="511" spans="1:8" x14ac:dyDescent="0.2">
      <c r="A511" s="52" t="s">
        <v>1036</v>
      </c>
      <c r="B511" s="52"/>
      <c r="C511" s="53" t="s">
        <v>1037</v>
      </c>
      <c r="D511" s="54" t="s">
        <v>156</v>
      </c>
      <c r="E511" s="55">
        <v>17.32</v>
      </c>
      <c r="F511" s="55">
        <v>59.27</v>
      </c>
      <c r="G511" s="55">
        <v>76.59</v>
      </c>
      <c r="H511" s="33">
        <v>9</v>
      </c>
    </row>
    <row r="512" spans="1:8" x14ac:dyDescent="0.2">
      <c r="A512" s="52" t="s">
        <v>1038</v>
      </c>
      <c r="B512" s="52"/>
      <c r="C512" s="53" t="s">
        <v>1039</v>
      </c>
      <c r="D512" s="54"/>
      <c r="E512" s="55"/>
      <c r="F512" s="55"/>
      <c r="G512" s="55"/>
      <c r="H512" s="33">
        <v>5</v>
      </c>
    </row>
    <row r="513" spans="1:8" x14ac:dyDescent="0.2">
      <c r="A513" s="52" t="s">
        <v>1040</v>
      </c>
      <c r="B513" s="52"/>
      <c r="C513" s="53" t="s">
        <v>1041</v>
      </c>
      <c r="D513" s="54" t="s">
        <v>156</v>
      </c>
      <c r="E513" s="55"/>
      <c r="F513" s="55">
        <v>54.49</v>
      </c>
      <c r="G513" s="55">
        <v>54.49</v>
      </c>
      <c r="H513" s="33">
        <v>9</v>
      </c>
    </row>
    <row r="514" spans="1:8" x14ac:dyDescent="0.2">
      <c r="A514" s="52" t="s">
        <v>1042</v>
      </c>
      <c r="B514" s="52"/>
      <c r="C514" s="53" t="s">
        <v>1043</v>
      </c>
      <c r="D514" s="54"/>
      <c r="E514" s="55"/>
      <c r="F514" s="55"/>
      <c r="G514" s="55"/>
      <c r="H514" s="33">
        <v>5</v>
      </c>
    </row>
    <row r="515" spans="1:8" x14ac:dyDescent="0.2">
      <c r="A515" s="52" t="s">
        <v>1044</v>
      </c>
      <c r="B515" s="52"/>
      <c r="C515" s="53" t="s">
        <v>1045</v>
      </c>
      <c r="D515" s="54" t="s">
        <v>156</v>
      </c>
      <c r="E515" s="55"/>
      <c r="F515" s="55">
        <v>10.58</v>
      </c>
      <c r="G515" s="55">
        <v>10.58</v>
      </c>
      <c r="H515" s="33">
        <v>9</v>
      </c>
    </row>
    <row r="516" spans="1:8" x14ac:dyDescent="0.2">
      <c r="A516" s="52" t="s">
        <v>1046</v>
      </c>
      <c r="B516" s="52"/>
      <c r="C516" s="53" t="s">
        <v>1047</v>
      </c>
      <c r="D516" s="54"/>
      <c r="E516" s="55"/>
      <c r="F516" s="55"/>
      <c r="G516" s="55"/>
      <c r="H516" s="33">
        <v>2</v>
      </c>
    </row>
    <row r="517" spans="1:8" ht="25.5" x14ac:dyDescent="0.2">
      <c r="A517" s="52" t="s">
        <v>1048</v>
      </c>
      <c r="B517" s="52"/>
      <c r="C517" s="53" t="s">
        <v>1049</v>
      </c>
      <c r="D517" s="54"/>
      <c r="E517" s="55"/>
      <c r="F517" s="55"/>
      <c r="G517" s="55"/>
      <c r="H517" s="33">
        <v>5</v>
      </c>
    </row>
    <row r="518" spans="1:8" ht="25.5" x14ac:dyDescent="0.2">
      <c r="A518" s="52" t="s">
        <v>1050</v>
      </c>
      <c r="B518" s="52"/>
      <c r="C518" s="53" t="s">
        <v>1051</v>
      </c>
      <c r="D518" s="54" t="s">
        <v>156</v>
      </c>
      <c r="E518" s="55">
        <v>16.45</v>
      </c>
      <c r="F518" s="55">
        <v>0.25</v>
      </c>
      <c r="G518" s="55">
        <v>16.7</v>
      </c>
      <c r="H518" s="33">
        <v>9</v>
      </c>
    </row>
    <row r="519" spans="1:8" ht="25.5" x14ac:dyDescent="0.2">
      <c r="A519" s="52" t="s">
        <v>1052</v>
      </c>
      <c r="B519" s="52"/>
      <c r="C519" s="53" t="s">
        <v>1053</v>
      </c>
      <c r="D519" s="54" t="s">
        <v>156</v>
      </c>
      <c r="E519" s="55">
        <v>16.88</v>
      </c>
      <c r="F519" s="55">
        <v>0.25</v>
      </c>
      <c r="G519" s="55">
        <v>17.13</v>
      </c>
      <c r="H519" s="33">
        <v>9</v>
      </c>
    </row>
    <row r="520" spans="1:8" ht="25.5" x14ac:dyDescent="0.2">
      <c r="A520" s="52" t="s">
        <v>1054</v>
      </c>
      <c r="B520" s="52"/>
      <c r="C520" s="53" t="s">
        <v>1055</v>
      </c>
      <c r="D520" s="54" t="s">
        <v>156</v>
      </c>
      <c r="E520" s="55">
        <v>27.5</v>
      </c>
      <c r="F520" s="55">
        <v>0.83</v>
      </c>
      <c r="G520" s="55">
        <v>28.33</v>
      </c>
      <c r="H520" s="33">
        <v>9</v>
      </c>
    </row>
    <row r="521" spans="1:8" x14ac:dyDescent="0.2">
      <c r="A521" s="52" t="s">
        <v>1056</v>
      </c>
      <c r="B521" s="52"/>
      <c r="C521" s="53" t="s">
        <v>1057</v>
      </c>
      <c r="D521" s="54" t="s">
        <v>156</v>
      </c>
      <c r="E521" s="55">
        <v>15.19</v>
      </c>
      <c r="F521" s="55"/>
      <c r="G521" s="55">
        <v>15.19</v>
      </c>
      <c r="H521" s="33">
        <v>9</v>
      </c>
    </row>
    <row r="522" spans="1:8" x14ac:dyDescent="0.2">
      <c r="A522" s="52" t="s">
        <v>1058</v>
      </c>
      <c r="B522" s="52"/>
      <c r="C522" s="53" t="s">
        <v>1059</v>
      </c>
      <c r="D522" s="54"/>
      <c r="E522" s="55"/>
      <c r="F522" s="55"/>
      <c r="G522" s="55"/>
      <c r="H522" s="33">
        <v>5</v>
      </c>
    </row>
    <row r="523" spans="1:8" ht="25.5" x14ac:dyDescent="0.2">
      <c r="A523" s="52" t="s">
        <v>1060</v>
      </c>
      <c r="B523" s="52"/>
      <c r="C523" s="53" t="s">
        <v>1061</v>
      </c>
      <c r="D523" s="54" t="s">
        <v>156</v>
      </c>
      <c r="E523" s="55">
        <v>10.19</v>
      </c>
      <c r="F523" s="55">
        <v>1.1399999999999999</v>
      </c>
      <c r="G523" s="55">
        <v>11.33</v>
      </c>
      <c r="H523" s="33">
        <v>9</v>
      </c>
    </row>
    <row r="524" spans="1:8" ht="25.5" x14ac:dyDescent="0.2">
      <c r="A524" s="52" t="s">
        <v>1062</v>
      </c>
      <c r="B524" s="52"/>
      <c r="C524" s="53" t="s">
        <v>1063</v>
      </c>
      <c r="D524" s="54" t="s">
        <v>156</v>
      </c>
      <c r="E524" s="55">
        <v>11.49</v>
      </c>
      <c r="F524" s="55">
        <v>1.28</v>
      </c>
      <c r="G524" s="55">
        <v>12.77</v>
      </c>
      <c r="H524" s="33">
        <v>9</v>
      </c>
    </row>
    <row r="525" spans="1:8" ht="25.5" x14ac:dyDescent="0.2">
      <c r="A525" s="52" t="s">
        <v>1064</v>
      </c>
      <c r="B525" s="52"/>
      <c r="C525" s="53" t="s">
        <v>1065</v>
      </c>
      <c r="D525" s="54" t="s">
        <v>156</v>
      </c>
      <c r="E525" s="55">
        <v>20.83</v>
      </c>
      <c r="F525" s="55">
        <v>0.74</v>
      </c>
      <c r="G525" s="55">
        <v>21.57</v>
      </c>
      <c r="H525" s="33">
        <v>9</v>
      </c>
    </row>
    <row r="526" spans="1:8" ht="25.5" x14ac:dyDescent="0.2">
      <c r="A526" s="52" t="s">
        <v>1066</v>
      </c>
      <c r="B526" s="52"/>
      <c r="C526" s="53" t="s">
        <v>1067</v>
      </c>
      <c r="D526" s="54" t="s">
        <v>156</v>
      </c>
      <c r="E526" s="55">
        <v>22.05</v>
      </c>
      <c r="F526" s="55">
        <v>0.7</v>
      </c>
      <c r="G526" s="55">
        <v>22.75</v>
      </c>
      <c r="H526" s="33">
        <v>9</v>
      </c>
    </row>
    <row r="527" spans="1:8" x14ac:dyDescent="0.2">
      <c r="A527" s="52" t="s">
        <v>1068</v>
      </c>
      <c r="B527" s="52"/>
      <c r="C527" s="53" t="s">
        <v>1069</v>
      </c>
      <c r="D527" s="54"/>
      <c r="E527" s="55"/>
      <c r="F527" s="55"/>
      <c r="G527" s="55"/>
      <c r="H527" s="33">
        <v>5</v>
      </c>
    </row>
    <row r="528" spans="1:8" x14ac:dyDescent="0.2">
      <c r="A528" s="52" t="s">
        <v>1070</v>
      </c>
      <c r="B528" s="52"/>
      <c r="C528" s="53" t="s">
        <v>1071</v>
      </c>
      <c r="D528" s="54" t="s">
        <v>156</v>
      </c>
      <c r="E528" s="55">
        <v>39.39</v>
      </c>
      <c r="F528" s="55">
        <v>1.65</v>
      </c>
      <c r="G528" s="55">
        <v>41.04</v>
      </c>
      <c r="H528" s="33">
        <v>9</v>
      </c>
    </row>
    <row r="529" spans="1:8" x14ac:dyDescent="0.2">
      <c r="A529" s="52" t="s">
        <v>1072</v>
      </c>
      <c r="B529" s="52"/>
      <c r="C529" s="53" t="s">
        <v>1073</v>
      </c>
      <c r="D529" s="54" t="s">
        <v>156</v>
      </c>
      <c r="E529" s="55">
        <v>33.64</v>
      </c>
      <c r="F529" s="55">
        <v>1.32</v>
      </c>
      <c r="G529" s="55">
        <v>34.96</v>
      </c>
      <c r="H529" s="33">
        <v>9</v>
      </c>
    </row>
    <row r="530" spans="1:8" x14ac:dyDescent="0.2">
      <c r="A530" s="52" t="s">
        <v>1074</v>
      </c>
      <c r="B530" s="52"/>
      <c r="C530" s="53" t="s">
        <v>1075</v>
      </c>
      <c r="D530" s="54"/>
      <c r="E530" s="55"/>
      <c r="F530" s="55"/>
      <c r="G530" s="55"/>
      <c r="H530" s="33">
        <v>5</v>
      </c>
    </row>
    <row r="531" spans="1:8" ht="25.5" x14ac:dyDescent="0.2">
      <c r="A531" s="52" t="s">
        <v>1076</v>
      </c>
      <c r="B531" s="52"/>
      <c r="C531" s="53" t="s">
        <v>1077</v>
      </c>
      <c r="D531" s="54" t="s">
        <v>156</v>
      </c>
      <c r="E531" s="55">
        <v>272.76</v>
      </c>
      <c r="F531" s="55"/>
      <c r="G531" s="55">
        <v>272.76</v>
      </c>
      <c r="H531" s="33">
        <v>9</v>
      </c>
    </row>
    <row r="532" spans="1:8" x14ac:dyDescent="0.2">
      <c r="A532" s="52" t="s">
        <v>1078</v>
      </c>
      <c r="B532" s="52"/>
      <c r="C532" s="53" t="s">
        <v>1079</v>
      </c>
      <c r="D532" s="54"/>
      <c r="E532" s="55"/>
      <c r="F532" s="55"/>
      <c r="G532" s="55"/>
      <c r="H532" s="33">
        <v>5</v>
      </c>
    </row>
    <row r="533" spans="1:8" ht="25.5" x14ac:dyDescent="0.2">
      <c r="A533" s="52" t="s">
        <v>1080</v>
      </c>
      <c r="B533" s="52"/>
      <c r="C533" s="53" t="s">
        <v>1081</v>
      </c>
      <c r="D533" s="54" t="s">
        <v>156</v>
      </c>
      <c r="E533" s="55">
        <v>6.85</v>
      </c>
      <c r="F533" s="55">
        <v>0.1</v>
      </c>
      <c r="G533" s="55">
        <v>6.95</v>
      </c>
      <c r="H533" s="33">
        <v>9</v>
      </c>
    </row>
    <row r="534" spans="1:8" x14ac:dyDescent="0.2">
      <c r="A534" s="52" t="s">
        <v>1082</v>
      </c>
      <c r="B534" s="52"/>
      <c r="C534" s="53" t="s">
        <v>1083</v>
      </c>
      <c r="D534" s="54"/>
      <c r="E534" s="55"/>
      <c r="F534" s="55"/>
      <c r="G534" s="55"/>
      <c r="H534" s="33">
        <v>5</v>
      </c>
    </row>
    <row r="535" spans="1:8" ht="25.5" x14ac:dyDescent="0.2">
      <c r="A535" s="52" t="s">
        <v>1084</v>
      </c>
      <c r="B535" s="52"/>
      <c r="C535" s="53" t="s">
        <v>1085</v>
      </c>
      <c r="D535" s="54" t="s">
        <v>156</v>
      </c>
      <c r="E535" s="55">
        <v>3.92</v>
      </c>
      <c r="F535" s="55">
        <v>2.46</v>
      </c>
      <c r="G535" s="55">
        <v>6.38</v>
      </c>
      <c r="H535" s="33">
        <v>9</v>
      </c>
    </row>
    <row r="536" spans="1:8" ht="25.5" x14ac:dyDescent="0.2">
      <c r="A536" s="52" t="s">
        <v>1086</v>
      </c>
      <c r="B536" s="52"/>
      <c r="C536" s="53" t="s">
        <v>1087</v>
      </c>
      <c r="D536" s="54" t="s">
        <v>156</v>
      </c>
      <c r="E536" s="55">
        <v>21.72</v>
      </c>
      <c r="F536" s="55">
        <v>2.2599999999999998</v>
      </c>
      <c r="G536" s="55">
        <v>23.98</v>
      </c>
      <c r="H536" s="33">
        <v>9</v>
      </c>
    </row>
    <row r="537" spans="1:8" x14ac:dyDescent="0.2">
      <c r="A537" s="52" t="s">
        <v>1088</v>
      </c>
      <c r="B537" s="52"/>
      <c r="C537" s="53" t="s">
        <v>1089</v>
      </c>
      <c r="D537" s="54"/>
      <c r="E537" s="55"/>
      <c r="F537" s="55"/>
      <c r="G537" s="55"/>
      <c r="H537" s="33">
        <v>5</v>
      </c>
    </row>
    <row r="538" spans="1:8" ht="25.5" x14ac:dyDescent="0.2">
      <c r="A538" s="52" t="s">
        <v>1090</v>
      </c>
      <c r="B538" s="52"/>
      <c r="C538" s="53" t="s">
        <v>1091</v>
      </c>
      <c r="D538" s="54" t="s">
        <v>156</v>
      </c>
      <c r="E538" s="55">
        <v>18.53</v>
      </c>
      <c r="F538" s="55">
        <v>0.37</v>
      </c>
      <c r="G538" s="55">
        <v>18.899999999999999</v>
      </c>
      <c r="H538" s="33">
        <v>9</v>
      </c>
    </row>
    <row r="539" spans="1:8" ht="25.5" x14ac:dyDescent="0.2">
      <c r="A539" s="52" t="s">
        <v>1092</v>
      </c>
      <c r="B539" s="52"/>
      <c r="C539" s="53" t="s">
        <v>1093</v>
      </c>
      <c r="D539" s="54" t="s">
        <v>156</v>
      </c>
      <c r="E539" s="55">
        <v>13.19</v>
      </c>
      <c r="F539" s="55">
        <v>0.26</v>
      </c>
      <c r="G539" s="55">
        <v>13.45</v>
      </c>
      <c r="H539" s="33">
        <v>9</v>
      </c>
    </row>
    <row r="540" spans="1:8" ht="25.5" x14ac:dyDescent="0.2">
      <c r="A540" s="52" t="s">
        <v>1094</v>
      </c>
      <c r="B540" s="52"/>
      <c r="C540" s="53" t="s">
        <v>1095</v>
      </c>
      <c r="D540" s="54" t="s">
        <v>156</v>
      </c>
      <c r="E540" s="55">
        <v>13.39</v>
      </c>
      <c r="F540" s="55">
        <v>0.12</v>
      </c>
      <c r="G540" s="55">
        <v>13.51</v>
      </c>
      <c r="H540" s="33">
        <v>9</v>
      </c>
    </row>
    <row r="541" spans="1:8" ht="25.5" x14ac:dyDescent="0.2">
      <c r="A541" s="52" t="s">
        <v>1096</v>
      </c>
      <c r="B541" s="52"/>
      <c r="C541" s="53" t="s">
        <v>1097</v>
      </c>
      <c r="D541" s="54" t="s">
        <v>156</v>
      </c>
      <c r="E541" s="55">
        <v>21.19</v>
      </c>
      <c r="F541" s="55">
        <v>0.35</v>
      </c>
      <c r="G541" s="55">
        <v>21.54</v>
      </c>
      <c r="H541" s="33">
        <v>9</v>
      </c>
    </row>
    <row r="542" spans="1:8" x14ac:dyDescent="0.2">
      <c r="A542" s="52" t="s">
        <v>1098</v>
      </c>
      <c r="B542" s="52"/>
      <c r="C542" s="53" t="s">
        <v>1099</v>
      </c>
      <c r="D542" s="54"/>
      <c r="E542" s="55"/>
      <c r="F542" s="55"/>
      <c r="G542" s="55"/>
      <c r="H542" s="33">
        <v>2</v>
      </c>
    </row>
    <row r="543" spans="1:8" x14ac:dyDescent="0.2">
      <c r="A543" s="52" t="s">
        <v>1100</v>
      </c>
      <c r="B543" s="52"/>
      <c r="C543" s="53" t="s">
        <v>1101</v>
      </c>
      <c r="D543" s="54"/>
      <c r="E543" s="55"/>
      <c r="F543" s="55"/>
      <c r="G543" s="55"/>
      <c r="H543" s="33">
        <v>5</v>
      </c>
    </row>
    <row r="544" spans="1:8" x14ac:dyDescent="0.2">
      <c r="A544" s="52" t="s">
        <v>1102</v>
      </c>
      <c r="B544" s="52"/>
      <c r="C544" s="53" t="s">
        <v>1103</v>
      </c>
      <c r="D544" s="54" t="s">
        <v>73</v>
      </c>
      <c r="E544" s="55">
        <v>37.700000000000003</v>
      </c>
      <c r="F544" s="55">
        <v>52.03</v>
      </c>
      <c r="G544" s="55">
        <v>89.73</v>
      </c>
      <c r="H544" s="33">
        <v>9</v>
      </c>
    </row>
    <row r="545" spans="1:8" x14ac:dyDescent="0.2">
      <c r="A545" s="52" t="s">
        <v>1104</v>
      </c>
      <c r="B545" s="52"/>
      <c r="C545" s="53" t="s">
        <v>1105</v>
      </c>
      <c r="D545" s="54" t="s">
        <v>73</v>
      </c>
      <c r="E545" s="55">
        <v>20.54</v>
      </c>
      <c r="F545" s="55">
        <v>31.29</v>
      </c>
      <c r="G545" s="55">
        <v>51.83</v>
      </c>
      <c r="H545" s="33">
        <v>9</v>
      </c>
    </row>
    <row r="546" spans="1:8" x14ac:dyDescent="0.2">
      <c r="A546" s="52" t="s">
        <v>1106</v>
      </c>
      <c r="B546" s="52"/>
      <c r="C546" s="53" t="s">
        <v>1107</v>
      </c>
      <c r="D546" s="54" t="s">
        <v>73</v>
      </c>
      <c r="E546" s="55">
        <v>13.81</v>
      </c>
      <c r="F546" s="55">
        <v>7.56</v>
      </c>
      <c r="G546" s="55">
        <v>21.37</v>
      </c>
      <c r="H546" s="33">
        <v>9</v>
      </c>
    </row>
    <row r="547" spans="1:8" x14ac:dyDescent="0.2">
      <c r="A547" s="52" t="s">
        <v>1108</v>
      </c>
      <c r="B547" s="52"/>
      <c r="C547" s="53" t="s">
        <v>1109</v>
      </c>
      <c r="D547" s="54" t="s">
        <v>73</v>
      </c>
      <c r="E547" s="55">
        <v>48.01</v>
      </c>
      <c r="F547" s="55">
        <v>60.54</v>
      </c>
      <c r="G547" s="55">
        <v>108.55</v>
      </c>
      <c r="H547" s="33">
        <v>9</v>
      </c>
    </row>
    <row r="548" spans="1:8" ht="25.5" x14ac:dyDescent="0.2">
      <c r="A548" s="52" t="s">
        <v>1110</v>
      </c>
      <c r="B548" s="52"/>
      <c r="C548" s="53" t="s">
        <v>1111</v>
      </c>
      <c r="D548" s="54" t="s">
        <v>73</v>
      </c>
      <c r="E548" s="55">
        <v>388.39</v>
      </c>
      <c r="F548" s="55"/>
      <c r="G548" s="55">
        <v>388.39</v>
      </c>
      <c r="H548" s="33">
        <v>9</v>
      </c>
    </row>
    <row r="549" spans="1:8" ht="25.5" x14ac:dyDescent="0.2">
      <c r="A549" s="52" t="s">
        <v>1112</v>
      </c>
      <c r="B549" s="52"/>
      <c r="C549" s="53" t="s">
        <v>1113</v>
      </c>
      <c r="D549" s="54" t="s">
        <v>73</v>
      </c>
      <c r="E549" s="55">
        <v>425.41</v>
      </c>
      <c r="F549" s="55"/>
      <c r="G549" s="55">
        <v>425.41</v>
      </c>
      <c r="H549" s="33">
        <v>9</v>
      </c>
    </row>
    <row r="550" spans="1:8" ht="25.5" x14ac:dyDescent="0.2">
      <c r="A550" s="52" t="s">
        <v>1114</v>
      </c>
      <c r="B550" s="52"/>
      <c r="C550" s="53" t="s">
        <v>1115</v>
      </c>
      <c r="D550" s="54" t="s">
        <v>73</v>
      </c>
      <c r="E550" s="55">
        <v>471.22</v>
      </c>
      <c r="F550" s="55"/>
      <c r="G550" s="55">
        <v>471.22</v>
      </c>
      <c r="H550" s="33">
        <v>9</v>
      </c>
    </row>
    <row r="551" spans="1:8" x14ac:dyDescent="0.2">
      <c r="A551" s="52" t="s">
        <v>1116</v>
      </c>
      <c r="B551" s="52"/>
      <c r="C551" s="53" t="s">
        <v>1117</v>
      </c>
      <c r="D551" s="54"/>
      <c r="E551" s="55"/>
      <c r="F551" s="55"/>
      <c r="G551" s="55"/>
      <c r="H551" s="33">
        <v>5</v>
      </c>
    </row>
    <row r="552" spans="1:8" x14ac:dyDescent="0.2">
      <c r="A552" s="52" t="s">
        <v>1118</v>
      </c>
      <c r="B552" s="52"/>
      <c r="C552" s="53" t="s">
        <v>1119</v>
      </c>
      <c r="D552" s="54" t="s">
        <v>156</v>
      </c>
      <c r="E552" s="55">
        <v>20.41</v>
      </c>
      <c r="F552" s="55">
        <v>28.38</v>
      </c>
      <c r="G552" s="55">
        <v>48.79</v>
      </c>
      <c r="H552" s="33">
        <v>9</v>
      </c>
    </row>
    <row r="553" spans="1:8" x14ac:dyDescent="0.2">
      <c r="A553" s="52" t="s">
        <v>1120</v>
      </c>
      <c r="B553" s="52"/>
      <c r="C553" s="53" t="s">
        <v>1121</v>
      </c>
      <c r="D553" s="54" t="s">
        <v>592</v>
      </c>
      <c r="E553" s="55">
        <v>9.8800000000000008</v>
      </c>
      <c r="F553" s="55">
        <v>1.95</v>
      </c>
      <c r="G553" s="55">
        <v>11.83</v>
      </c>
      <c r="H553" s="33">
        <v>9</v>
      </c>
    </row>
    <row r="554" spans="1:8" x14ac:dyDescent="0.2">
      <c r="A554" s="52" t="s">
        <v>1122</v>
      </c>
      <c r="B554" s="52"/>
      <c r="C554" s="53" t="s">
        <v>1123</v>
      </c>
      <c r="D554" s="54" t="s">
        <v>1124</v>
      </c>
      <c r="E554" s="55">
        <v>7</v>
      </c>
      <c r="F554" s="55">
        <v>1.76</v>
      </c>
      <c r="G554" s="55">
        <v>8.76</v>
      </c>
      <c r="H554" s="33">
        <v>9</v>
      </c>
    </row>
    <row r="555" spans="1:8" x14ac:dyDescent="0.2">
      <c r="A555" s="52" t="s">
        <v>1125</v>
      </c>
      <c r="B555" s="52"/>
      <c r="C555" s="53" t="s">
        <v>1126</v>
      </c>
      <c r="D555" s="54" t="s">
        <v>156</v>
      </c>
      <c r="E555" s="55"/>
      <c r="F555" s="55">
        <v>13.42</v>
      </c>
      <c r="G555" s="55">
        <v>13.42</v>
      </c>
      <c r="H555" s="33">
        <v>9</v>
      </c>
    </row>
    <row r="556" spans="1:8" x14ac:dyDescent="0.2">
      <c r="A556" s="52" t="s">
        <v>1127</v>
      </c>
      <c r="B556" s="52"/>
      <c r="C556" s="53" t="s">
        <v>1128</v>
      </c>
      <c r="D556" s="54"/>
      <c r="E556" s="55"/>
      <c r="F556" s="55"/>
      <c r="G556" s="55"/>
      <c r="H556" s="33">
        <v>5</v>
      </c>
    </row>
    <row r="557" spans="1:8" x14ac:dyDescent="0.2">
      <c r="A557" s="52" t="s">
        <v>1129</v>
      </c>
      <c r="B557" s="52"/>
      <c r="C557" s="53" t="s">
        <v>1130</v>
      </c>
      <c r="D557" s="54" t="s">
        <v>156</v>
      </c>
      <c r="E557" s="55"/>
      <c r="F557" s="55">
        <v>7.83</v>
      </c>
      <c r="G557" s="55">
        <v>7.83</v>
      </c>
      <c r="H557" s="33">
        <v>9</v>
      </c>
    </row>
    <row r="558" spans="1:8" x14ac:dyDescent="0.2">
      <c r="A558" s="52" t="s">
        <v>1131</v>
      </c>
      <c r="B558" s="52"/>
      <c r="C558" s="53" t="s">
        <v>1132</v>
      </c>
      <c r="D558" s="54"/>
      <c r="E558" s="55"/>
      <c r="F558" s="55"/>
      <c r="G558" s="55"/>
      <c r="H558" s="33">
        <v>5</v>
      </c>
    </row>
    <row r="559" spans="1:8" x14ac:dyDescent="0.2">
      <c r="A559" s="52" t="s">
        <v>1133</v>
      </c>
      <c r="B559" s="52"/>
      <c r="C559" s="53" t="s">
        <v>1134</v>
      </c>
      <c r="D559" s="54" t="s">
        <v>73</v>
      </c>
      <c r="E559" s="55">
        <v>26.84</v>
      </c>
      <c r="F559" s="55">
        <v>0.66</v>
      </c>
      <c r="G559" s="55">
        <v>27.5</v>
      </c>
      <c r="H559" s="33">
        <v>9</v>
      </c>
    </row>
    <row r="560" spans="1:8" x14ac:dyDescent="0.2">
      <c r="A560" s="52" t="s">
        <v>1135</v>
      </c>
      <c r="B560" s="52"/>
      <c r="C560" s="53" t="s">
        <v>1136</v>
      </c>
      <c r="D560" s="54" t="s">
        <v>156</v>
      </c>
      <c r="E560" s="55">
        <v>127.5</v>
      </c>
      <c r="F560" s="55">
        <v>19.559999999999999</v>
      </c>
      <c r="G560" s="55">
        <v>147.06</v>
      </c>
      <c r="H560" s="33">
        <v>9</v>
      </c>
    </row>
    <row r="561" spans="1:8" x14ac:dyDescent="0.2">
      <c r="A561" s="52" t="s">
        <v>1137</v>
      </c>
      <c r="B561" s="52"/>
      <c r="C561" s="53" t="s">
        <v>1138</v>
      </c>
      <c r="D561" s="54" t="s">
        <v>156</v>
      </c>
      <c r="E561" s="55">
        <v>154.59</v>
      </c>
      <c r="F561" s="55">
        <v>11.73</v>
      </c>
      <c r="G561" s="55">
        <v>166.32</v>
      </c>
      <c r="H561" s="33">
        <v>9</v>
      </c>
    </row>
    <row r="562" spans="1:8" ht="25.5" x14ac:dyDescent="0.2">
      <c r="A562" s="52" t="s">
        <v>1139</v>
      </c>
      <c r="B562" s="52"/>
      <c r="C562" s="53" t="s">
        <v>1140</v>
      </c>
      <c r="D562" s="54" t="s">
        <v>73</v>
      </c>
      <c r="E562" s="55">
        <v>6.03</v>
      </c>
      <c r="F562" s="55">
        <v>11.73</v>
      </c>
      <c r="G562" s="55">
        <v>17.760000000000002</v>
      </c>
      <c r="H562" s="33">
        <v>9</v>
      </c>
    </row>
    <row r="563" spans="1:8" ht="25.5" x14ac:dyDescent="0.2">
      <c r="A563" s="52" t="s">
        <v>1141</v>
      </c>
      <c r="B563" s="52"/>
      <c r="C563" s="53" t="s">
        <v>1142</v>
      </c>
      <c r="D563" s="54" t="s">
        <v>73</v>
      </c>
      <c r="E563" s="55">
        <v>8.27</v>
      </c>
      <c r="F563" s="55">
        <v>11.73</v>
      </c>
      <c r="G563" s="55">
        <v>20</v>
      </c>
      <c r="H563" s="33">
        <v>9</v>
      </c>
    </row>
    <row r="564" spans="1:8" ht="25.5" x14ac:dyDescent="0.2">
      <c r="A564" s="52" t="s">
        <v>1143</v>
      </c>
      <c r="B564" s="52"/>
      <c r="C564" s="53" t="s">
        <v>1144</v>
      </c>
      <c r="D564" s="54" t="s">
        <v>73</v>
      </c>
      <c r="E564" s="55">
        <v>16.34</v>
      </c>
      <c r="F564" s="55">
        <v>11.73</v>
      </c>
      <c r="G564" s="55">
        <v>28.07</v>
      </c>
      <c r="H564" s="33">
        <v>9</v>
      </c>
    </row>
    <row r="565" spans="1:8" x14ac:dyDescent="0.2">
      <c r="A565" s="52" t="s">
        <v>1145</v>
      </c>
      <c r="B565" s="52"/>
      <c r="C565" s="53" t="s">
        <v>1146</v>
      </c>
      <c r="D565" s="54"/>
      <c r="E565" s="55"/>
      <c r="F565" s="55"/>
      <c r="G565" s="55"/>
      <c r="H565" s="33">
        <v>5</v>
      </c>
    </row>
    <row r="566" spans="1:8" x14ac:dyDescent="0.2">
      <c r="A566" s="52" t="s">
        <v>1147</v>
      </c>
      <c r="B566" s="52"/>
      <c r="C566" s="53" t="s">
        <v>1148</v>
      </c>
      <c r="D566" s="54" t="s">
        <v>131</v>
      </c>
      <c r="E566" s="55">
        <v>11.81</v>
      </c>
      <c r="F566" s="55">
        <v>13.69</v>
      </c>
      <c r="G566" s="55">
        <v>25.5</v>
      </c>
      <c r="H566" s="33">
        <v>9</v>
      </c>
    </row>
    <row r="567" spans="1:8" x14ac:dyDescent="0.2">
      <c r="A567" s="52" t="s">
        <v>1149</v>
      </c>
      <c r="B567" s="52"/>
      <c r="C567" s="53" t="s">
        <v>1150</v>
      </c>
      <c r="D567" s="54" t="s">
        <v>131</v>
      </c>
      <c r="E567" s="55">
        <v>16.760000000000002</v>
      </c>
      <c r="F567" s="55">
        <v>15.65</v>
      </c>
      <c r="G567" s="55">
        <v>32.409999999999997</v>
      </c>
      <c r="H567" s="33">
        <v>9</v>
      </c>
    </row>
    <row r="568" spans="1:8" x14ac:dyDescent="0.2">
      <c r="A568" s="52" t="s">
        <v>1151</v>
      </c>
      <c r="B568" s="52"/>
      <c r="C568" s="53" t="s">
        <v>1152</v>
      </c>
      <c r="D568" s="54" t="s">
        <v>131</v>
      </c>
      <c r="E568" s="55">
        <v>16.39</v>
      </c>
      <c r="F568" s="55">
        <v>19.559999999999999</v>
      </c>
      <c r="G568" s="55">
        <v>35.950000000000003</v>
      </c>
      <c r="H568" s="33">
        <v>9</v>
      </c>
    </row>
    <row r="569" spans="1:8" x14ac:dyDescent="0.2">
      <c r="A569" s="52" t="s">
        <v>1153</v>
      </c>
      <c r="B569" s="52"/>
      <c r="C569" s="53" t="s">
        <v>1154</v>
      </c>
      <c r="D569" s="54"/>
      <c r="E569" s="55"/>
      <c r="F569" s="55"/>
      <c r="G569" s="55"/>
      <c r="H569" s="33">
        <v>5</v>
      </c>
    </row>
    <row r="570" spans="1:8" ht="25.5" x14ac:dyDescent="0.2">
      <c r="A570" s="52" t="s">
        <v>1155</v>
      </c>
      <c r="B570" s="52"/>
      <c r="C570" s="53" t="s">
        <v>1156</v>
      </c>
      <c r="D570" s="54" t="s">
        <v>70</v>
      </c>
      <c r="E570" s="55">
        <v>12607.36</v>
      </c>
      <c r="F570" s="55"/>
      <c r="G570" s="55">
        <v>12607.36</v>
      </c>
      <c r="H570" s="33">
        <v>9</v>
      </c>
    </row>
    <row r="571" spans="1:8" ht="38.25" x14ac:dyDescent="0.2">
      <c r="A571" s="52" t="s">
        <v>1157</v>
      </c>
      <c r="B571" s="52"/>
      <c r="C571" s="53" t="s">
        <v>1158</v>
      </c>
      <c r="D571" s="54" t="s">
        <v>1159</v>
      </c>
      <c r="E571" s="55">
        <v>725.26</v>
      </c>
      <c r="F571" s="55"/>
      <c r="G571" s="55">
        <v>725.26</v>
      </c>
      <c r="H571" s="33">
        <v>9</v>
      </c>
    </row>
    <row r="572" spans="1:8" x14ac:dyDescent="0.2">
      <c r="A572" s="52" t="s">
        <v>1160</v>
      </c>
      <c r="B572" s="52"/>
      <c r="C572" s="53" t="s">
        <v>1161</v>
      </c>
      <c r="D572" s="54" t="s">
        <v>21</v>
      </c>
      <c r="E572" s="55">
        <v>411.84</v>
      </c>
      <c r="F572" s="55"/>
      <c r="G572" s="55">
        <v>411.84</v>
      </c>
      <c r="H572" s="33">
        <v>9</v>
      </c>
    </row>
    <row r="573" spans="1:8" ht="25.5" x14ac:dyDescent="0.2">
      <c r="A573" s="52" t="s">
        <v>1162</v>
      </c>
      <c r="B573" s="52"/>
      <c r="C573" s="53" t="s">
        <v>1163</v>
      </c>
      <c r="D573" s="54" t="s">
        <v>1164</v>
      </c>
      <c r="E573" s="55">
        <v>2.76</v>
      </c>
      <c r="F573" s="55">
        <v>3.53</v>
      </c>
      <c r="G573" s="55">
        <v>6.29</v>
      </c>
      <c r="H573" s="33">
        <v>9</v>
      </c>
    </row>
    <row r="574" spans="1:8" x14ac:dyDescent="0.2">
      <c r="A574" s="52" t="s">
        <v>1165</v>
      </c>
      <c r="B574" s="52"/>
      <c r="C574" s="53" t="s">
        <v>1166</v>
      </c>
      <c r="D574" s="54"/>
      <c r="E574" s="55"/>
      <c r="F574" s="55"/>
      <c r="G574" s="55"/>
      <c r="H574" s="33">
        <v>5</v>
      </c>
    </row>
    <row r="575" spans="1:8" x14ac:dyDescent="0.2">
      <c r="A575" s="52" t="s">
        <v>1167</v>
      </c>
      <c r="B575" s="52"/>
      <c r="C575" s="53" t="s">
        <v>1168</v>
      </c>
      <c r="D575" s="54" t="s">
        <v>156</v>
      </c>
      <c r="E575" s="55">
        <v>148.91999999999999</v>
      </c>
      <c r="F575" s="55">
        <v>117.36</v>
      </c>
      <c r="G575" s="55">
        <v>266.27999999999997</v>
      </c>
      <c r="H575" s="33">
        <v>9</v>
      </c>
    </row>
    <row r="576" spans="1:8" x14ac:dyDescent="0.2">
      <c r="A576" s="52" t="s">
        <v>1169</v>
      </c>
      <c r="B576" s="52"/>
      <c r="C576" s="53" t="s">
        <v>1170</v>
      </c>
      <c r="D576" s="54" t="s">
        <v>156</v>
      </c>
      <c r="E576" s="55">
        <v>276.66000000000003</v>
      </c>
      <c r="F576" s="55">
        <v>227.04</v>
      </c>
      <c r="G576" s="55">
        <v>503.7</v>
      </c>
      <c r="H576" s="33">
        <v>9</v>
      </c>
    </row>
    <row r="577" spans="1:8" ht="38.25" x14ac:dyDescent="0.2">
      <c r="A577" s="52" t="s">
        <v>1171</v>
      </c>
      <c r="B577" s="52"/>
      <c r="C577" s="53" t="s">
        <v>1172</v>
      </c>
      <c r="D577" s="54" t="s">
        <v>156</v>
      </c>
      <c r="E577" s="55">
        <v>746.99</v>
      </c>
      <c r="F577" s="55">
        <v>105.57</v>
      </c>
      <c r="G577" s="55">
        <v>852.56</v>
      </c>
      <c r="H577" s="33">
        <v>9</v>
      </c>
    </row>
    <row r="578" spans="1:8" ht="38.25" x14ac:dyDescent="0.2">
      <c r="A578" s="52" t="s">
        <v>1173</v>
      </c>
      <c r="B578" s="52"/>
      <c r="C578" s="53" t="s">
        <v>1174</v>
      </c>
      <c r="D578" s="54" t="s">
        <v>156</v>
      </c>
      <c r="E578" s="55">
        <v>591.82000000000005</v>
      </c>
      <c r="F578" s="55">
        <v>129.66</v>
      </c>
      <c r="G578" s="55">
        <v>721.48</v>
      </c>
      <c r="H578" s="33">
        <v>9</v>
      </c>
    </row>
    <row r="579" spans="1:8" x14ac:dyDescent="0.2">
      <c r="A579" s="52" t="s">
        <v>1175</v>
      </c>
      <c r="B579" s="52"/>
      <c r="C579" s="53" t="s">
        <v>1176</v>
      </c>
      <c r="D579" s="54"/>
      <c r="E579" s="55"/>
      <c r="F579" s="55"/>
      <c r="G579" s="55"/>
      <c r="H579" s="33">
        <v>2</v>
      </c>
    </row>
    <row r="580" spans="1:8" x14ac:dyDescent="0.2">
      <c r="A580" s="52" t="s">
        <v>1177</v>
      </c>
      <c r="B580" s="52"/>
      <c r="C580" s="53" t="s">
        <v>1178</v>
      </c>
      <c r="D580" s="54"/>
      <c r="E580" s="55"/>
      <c r="F580" s="55"/>
      <c r="G580" s="55"/>
      <c r="H580" s="33">
        <v>5</v>
      </c>
    </row>
    <row r="581" spans="1:8" x14ac:dyDescent="0.2">
      <c r="A581" s="52" t="s">
        <v>1179</v>
      </c>
      <c r="B581" s="52"/>
      <c r="C581" s="53" t="s">
        <v>1180</v>
      </c>
      <c r="D581" s="54" t="s">
        <v>73</v>
      </c>
      <c r="E581" s="55">
        <v>42.9</v>
      </c>
      <c r="F581" s="55">
        <v>50.85</v>
      </c>
      <c r="G581" s="55">
        <v>93.75</v>
      </c>
      <c r="H581" s="33">
        <v>9</v>
      </c>
    </row>
    <row r="582" spans="1:8" x14ac:dyDescent="0.2">
      <c r="A582" s="52" t="s">
        <v>1181</v>
      </c>
      <c r="B582" s="52"/>
      <c r="C582" s="53" t="s">
        <v>1182</v>
      </c>
      <c r="D582" s="54" t="s">
        <v>73</v>
      </c>
      <c r="E582" s="55">
        <v>179.08</v>
      </c>
      <c r="F582" s="55">
        <v>58.68</v>
      </c>
      <c r="G582" s="55">
        <v>237.76</v>
      </c>
      <c r="H582" s="33">
        <v>9</v>
      </c>
    </row>
    <row r="583" spans="1:8" x14ac:dyDescent="0.2">
      <c r="A583" s="52" t="s">
        <v>1183</v>
      </c>
      <c r="B583" s="52"/>
      <c r="C583" s="53" t="s">
        <v>1184</v>
      </c>
      <c r="D583" s="54" t="s">
        <v>73</v>
      </c>
      <c r="E583" s="55">
        <v>69.08</v>
      </c>
      <c r="F583" s="55">
        <v>46.95</v>
      </c>
      <c r="G583" s="55">
        <v>116.03</v>
      </c>
      <c r="H583" s="33">
        <v>9</v>
      </c>
    </row>
    <row r="584" spans="1:8" ht="25.5" x14ac:dyDescent="0.2">
      <c r="A584" s="52" t="s">
        <v>1185</v>
      </c>
      <c r="B584" s="52"/>
      <c r="C584" s="53" t="s">
        <v>1186</v>
      </c>
      <c r="D584" s="54" t="s">
        <v>73</v>
      </c>
      <c r="E584" s="55"/>
      <c r="F584" s="55">
        <v>6.02</v>
      </c>
      <c r="G584" s="55">
        <v>6.02</v>
      </c>
      <c r="H584" s="33">
        <v>9</v>
      </c>
    </row>
    <row r="585" spans="1:8" ht="25.5" x14ac:dyDescent="0.2">
      <c r="A585" s="52" t="s">
        <v>1187</v>
      </c>
      <c r="B585" s="52"/>
      <c r="C585" s="53" t="s">
        <v>1188</v>
      </c>
      <c r="D585" s="54" t="s">
        <v>73</v>
      </c>
      <c r="E585" s="55"/>
      <c r="F585" s="55">
        <v>7.17</v>
      </c>
      <c r="G585" s="55">
        <v>7.17</v>
      </c>
      <c r="H585" s="33">
        <v>9</v>
      </c>
    </row>
    <row r="586" spans="1:8" x14ac:dyDescent="0.2">
      <c r="A586" s="52" t="s">
        <v>1189</v>
      </c>
      <c r="B586" s="52"/>
      <c r="C586" s="53" t="s">
        <v>1190</v>
      </c>
      <c r="D586" s="54"/>
      <c r="E586" s="55"/>
      <c r="F586" s="55"/>
      <c r="G586" s="55"/>
      <c r="H586" s="33">
        <v>5</v>
      </c>
    </row>
    <row r="587" spans="1:8" x14ac:dyDescent="0.2">
      <c r="A587" s="52" t="s">
        <v>1191</v>
      </c>
      <c r="B587" s="52"/>
      <c r="C587" s="53" t="s">
        <v>1192</v>
      </c>
      <c r="D587" s="54" t="s">
        <v>73</v>
      </c>
      <c r="E587" s="55">
        <v>128.11000000000001</v>
      </c>
      <c r="F587" s="55">
        <v>54.77</v>
      </c>
      <c r="G587" s="55">
        <v>182.88</v>
      </c>
      <c r="H587" s="33">
        <v>9</v>
      </c>
    </row>
    <row r="588" spans="1:8" x14ac:dyDescent="0.2">
      <c r="A588" s="52" t="s">
        <v>1193</v>
      </c>
      <c r="B588" s="52"/>
      <c r="C588" s="53" t="s">
        <v>1194</v>
      </c>
      <c r="D588" s="54" t="s">
        <v>73</v>
      </c>
      <c r="E588" s="55">
        <v>134.55000000000001</v>
      </c>
      <c r="F588" s="55">
        <v>54.77</v>
      </c>
      <c r="G588" s="55">
        <v>189.32</v>
      </c>
      <c r="H588" s="33">
        <v>9</v>
      </c>
    </row>
    <row r="589" spans="1:8" x14ac:dyDescent="0.2">
      <c r="A589" s="52" t="s">
        <v>1195</v>
      </c>
      <c r="B589" s="52"/>
      <c r="C589" s="53" t="s">
        <v>1196</v>
      </c>
      <c r="D589" s="54" t="s">
        <v>73</v>
      </c>
      <c r="E589" s="55">
        <v>126.85</v>
      </c>
      <c r="F589" s="55">
        <v>97.8</v>
      </c>
      <c r="G589" s="55">
        <v>224.65</v>
      </c>
      <c r="H589" s="33">
        <v>9</v>
      </c>
    </row>
    <row r="590" spans="1:8" ht="25.5" x14ac:dyDescent="0.2">
      <c r="A590" s="52" t="s">
        <v>1197</v>
      </c>
      <c r="B590" s="52"/>
      <c r="C590" s="53" t="s">
        <v>1198</v>
      </c>
      <c r="D590" s="54" t="s">
        <v>73</v>
      </c>
      <c r="E590" s="55">
        <v>93</v>
      </c>
      <c r="F590" s="55">
        <v>52.81</v>
      </c>
      <c r="G590" s="55">
        <v>145.81</v>
      </c>
      <c r="H590" s="33">
        <v>9</v>
      </c>
    </row>
    <row r="591" spans="1:8" x14ac:dyDescent="0.2">
      <c r="A591" s="52" t="s">
        <v>1199</v>
      </c>
      <c r="B591" s="52"/>
      <c r="C591" s="53" t="s">
        <v>1200</v>
      </c>
      <c r="D591" s="54" t="s">
        <v>73</v>
      </c>
      <c r="E591" s="55">
        <v>44.49</v>
      </c>
      <c r="F591" s="55">
        <v>43.03</v>
      </c>
      <c r="G591" s="55">
        <v>87.52</v>
      </c>
      <c r="H591" s="33">
        <v>9</v>
      </c>
    </row>
    <row r="592" spans="1:8" x14ac:dyDescent="0.2">
      <c r="A592" s="52" t="s">
        <v>1201</v>
      </c>
      <c r="B592" s="52"/>
      <c r="C592" s="53" t="s">
        <v>1202</v>
      </c>
      <c r="D592" s="54" t="s">
        <v>73</v>
      </c>
      <c r="E592" s="55">
        <v>102.23</v>
      </c>
      <c r="F592" s="55">
        <v>85.61</v>
      </c>
      <c r="G592" s="55">
        <v>187.84</v>
      </c>
      <c r="H592" s="33">
        <v>9</v>
      </c>
    </row>
    <row r="593" spans="1:8" ht="25.5" x14ac:dyDescent="0.2">
      <c r="A593" s="52" t="s">
        <v>1203</v>
      </c>
      <c r="B593" s="52"/>
      <c r="C593" s="53" t="s">
        <v>1204</v>
      </c>
      <c r="D593" s="54" t="s">
        <v>73</v>
      </c>
      <c r="E593" s="55">
        <v>101.73</v>
      </c>
      <c r="F593" s="55">
        <v>33.67</v>
      </c>
      <c r="G593" s="55">
        <v>135.4</v>
      </c>
      <c r="H593" s="33">
        <v>9</v>
      </c>
    </row>
    <row r="594" spans="1:8" ht="25.5" x14ac:dyDescent="0.2">
      <c r="A594" s="52" t="s">
        <v>1205</v>
      </c>
      <c r="B594" s="52"/>
      <c r="C594" s="53" t="s">
        <v>1206</v>
      </c>
      <c r="D594" s="54" t="s">
        <v>73</v>
      </c>
      <c r="E594" s="55">
        <v>101.73</v>
      </c>
      <c r="F594" s="55">
        <v>60.06</v>
      </c>
      <c r="G594" s="55">
        <v>161.79</v>
      </c>
      <c r="H594" s="33">
        <v>9</v>
      </c>
    </row>
    <row r="595" spans="1:8" ht="25.5" x14ac:dyDescent="0.2">
      <c r="A595" s="52" t="s">
        <v>1207</v>
      </c>
      <c r="B595" s="52"/>
      <c r="C595" s="53" t="s">
        <v>1208</v>
      </c>
      <c r="D595" s="54" t="s">
        <v>73</v>
      </c>
      <c r="E595" s="55">
        <v>65.59</v>
      </c>
      <c r="F595" s="55">
        <v>103.09</v>
      </c>
      <c r="G595" s="55">
        <v>168.68</v>
      </c>
      <c r="H595" s="33">
        <v>9</v>
      </c>
    </row>
    <row r="596" spans="1:8" x14ac:dyDescent="0.2">
      <c r="A596" s="52" t="s">
        <v>1209</v>
      </c>
      <c r="B596" s="52"/>
      <c r="C596" s="53" t="s">
        <v>1210</v>
      </c>
      <c r="D596" s="54"/>
      <c r="E596" s="55"/>
      <c r="F596" s="55"/>
      <c r="G596" s="55"/>
      <c r="H596" s="33">
        <v>5</v>
      </c>
    </row>
    <row r="597" spans="1:8" x14ac:dyDescent="0.2">
      <c r="A597" s="52" t="s">
        <v>1211</v>
      </c>
      <c r="B597" s="52"/>
      <c r="C597" s="53" t="s">
        <v>1212</v>
      </c>
      <c r="D597" s="54" t="s">
        <v>131</v>
      </c>
      <c r="E597" s="55">
        <v>91.25</v>
      </c>
      <c r="F597" s="55">
        <v>9.2899999999999991</v>
      </c>
      <c r="G597" s="55">
        <v>100.54</v>
      </c>
      <c r="H597" s="33">
        <v>9</v>
      </c>
    </row>
    <row r="598" spans="1:8" x14ac:dyDescent="0.2">
      <c r="A598" s="52" t="s">
        <v>1213</v>
      </c>
      <c r="B598" s="52"/>
      <c r="C598" s="53" t="s">
        <v>1214</v>
      </c>
      <c r="D598" s="54" t="s">
        <v>131</v>
      </c>
      <c r="E598" s="55">
        <v>141.75</v>
      </c>
      <c r="F598" s="55">
        <v>9.2899999999999991</v>
      </c>
      <c r="G598" s="55">
        <v>151.04</v>
      </c>
      <c r="H598" s="33">
        <v>9</v>
      </c>
    </row>
    <row r="599" spans="1:8" x14ac:dyDescent="0.2">
      <c r="A599" s="52" t="s">
        <v>1215</v>
      </c>
      <c r="B599" s="52"/>
      <c r="C599" s="53" t="s">
        <v>1216</v>
      </c>
      <c r="D599" s="54" t="s">
        <v>131</v>
      </c>
      <c r="E599" s="55">
        <v>171.19</v>
      </c>
      <c r="F599" s="55">
        <v>9.2899999999999991</v>
      </c>
      <c r="G599" s="55">
        <v>180.48</v>
      </c>
      <c r="H599" s="33">
        <v>9</v>
      </c>
    </row>
    <row r="600" spans="1:8" x14ac:dyDescent="0.2">
      <c r="A600" s="52" t="s">
        <v>1217</v>
      </c>
      <c r="B600" s="52"/>
      <c r="C600" s="53" t="s">
        <v>1218</v>
      </c>
      <c r="D600" s="54" t="s">
        <v>131</v>
      </c>
      <c r="E600" s="55">
        <v>199.86</v>
      </c>
      <c r="F600" s="55">
        <v>9.2899999999999991</v>
      </c>
      <c r="G600" s="55">
        <v>209.15</v>
      </c>
      <c r="H600" s="33">
        <v>9</v>
      </c>
    </row>
    <row r="601" spans="1:8" x14ac:dyDescent="0.2">
      <c r="A601" s="52" t="s">
        <v>1219</v>
      </c>
      <c r="B601" s="52"/>
      <c r="C601" s="53" t="s">
        <v>1220</v>
      </c>
      <c r="D601" s="54" t="s">
        <v>131</v>
      </c>
      <c r="E601" s="55">
        <v>219.44</v>
      </c>
      <c r="F601" s="55">
        <v>9.2899999999999991</v>
      </c>
      <c r="G601" s="55">
        <v>228.73</v>
      </c>
      <c r="H601" s="33">
        <v>9</v>
      </c>
    </row>
    <row r="602" spans="1:8" x14ac:dyDescent="0.2">
      <c r="A602" s="52" t="s">
        <v>1221</v>
      </c>
      <c r="B602" s="52"/>
      <c r="C602" s="53" t="s">
        <v>1222</v>
      </c>
      <c r="D602" s="54" t="s">
        <v>131</v>
      </c>
      <c r="E602" s="55">
        <v>201.41</v>
      </c>
      <c r="F602" s="55">
        <v>9.2899999999999991</v>
      </c>
      <c r="G602" s="55">
        <v>210.7</v>
      </c>
      <c r="H602" s="33">
        <v>9</v>
      </c>
    </row>
    <row r="603" spans="1:8" x14ac:dyDescent="0.2">
      <c r="A603" s="52" t="s">
        <v>1223</v>
      </c>
      <c r="B603" s="52"/>
      <c r="C603" s="53" t="s">
        <v>1224</v>
      </c>
      <c r="D603" s="54"/>
      <c r="E603" s="55"/>
      <c r="F603" s="55"/>
      <c r="G603" s="55"/>
      <c r="H603" s="33">
        <v>5</v>
      </c>
    </row>
    <row r="604" spans="1:8" ht="25.5" x14ac:dyDescent="0.2">
      <c r="A604" s="52" t="s">
        <v>1225</v>
      </c>
      <c r="B604" s="52"/>
      <c r="C604" s="53" t="s">
        <v>1226</v>
      </c>
      <c r="D604" s="54" t="s">
        <v>156</v>
      </c>
      <c r="E604" s="55">
        <v>391</v>
      </c>
      <c r="F604" s="55">
        <v>68.47</v>
      </c>
      <c r="G604" s="55">
        <v>459.47</v>
      </c>
      <c r="H604" s="33">
        <v>9</v>
      </c>
    </row>
    <row r="605" spans="1:8" x14ac:dyDescent="0.2">
      <c r="A605" s="52" t="s">
        <v>1227</v>
      </c>
      <c r="B605" s="52"/>
      <c r="C605" s="53" t="s">
        <v>1228</v>
      </c>
      <c r="D605" s="54"/>
      <c r="E605" s="55"/>
      <c r="F605" s="55"/>
      <c r="G605" s="55"/>
      <c r="H605" s="33">
        <v>2</v>
      </c>
    </row>
    <row r="606" spans="1:8" x14ac:dyDescent="0.2">
      <c r="A606" s="52" t="s">
        <v>1229</v>
      </c>
      <c r="B606" s="52"/>
      <c r="C606" s="53" t="s">
        <v>1230</v>
      </c>
      <c r="D606" s="54"/>
      <c r="E606" s="55"/>
      <c r="F606" s="55"/>
      <c r="G606" s="55"/>
      <c r="H606" s="33">
        <v>5</v>
      </c>
    </row>
    <row r="607" spans="1:8" x14ac:dyDescent="0.2">
      <c r="A607" s="52" t="s">
        <v>1231</v>
      </c>
      <c r="B607" s="52"/>
      <c r="C607" s="53" t="s">
        <v>1232</v>
      </c>
      <c r="D607" s="54" t="s">
        <v>592</v>
      </c>
      <c r="E607" s="55">
        <v>10.7</v>
      </c>
      <c r="F607" s="55">
        <v>2.27</v>
      </c>
      <c r="G607" s="55">
        <v>12.97</v>
      </c>
      <c r="H607" s="33">
        <v>9</v>
      </c>
    </row>
    <row r="608" spans="1:8" x14ac:dyDescent="0.2">
      <c r="A608" s="52" t="s">
        <v>1233</v>
      </c>
      <c r="B608" s="52"/>
      <c r="C608" s="53" t="s">
        <v>1234</v>
      </c>
      <c r="D608" s="54" t="s">
        <v>592</v>
      </c>
      <c r="E608" s="55">
        <v>8.7200000000000006</v>
      </c>
      <c r="F608" s="55">
        <v>2.27</v>
      </c>
      <c r="G608" s="55">
        <v>10.99</v>
      </c>
      <c r="H608" s="33">
        <v>9</v>
      </c>
    </row>
    <row r="609" spans="1:8" x14ac:dyDescent="0.2">
      <c r="A609" s="52" t="s">
        <v>1235</v>
      </c>
      <c r="B609" s="52"/>
      <c r="C609" s="53" t="s">
        <v>1236</v>
      </c>
      <c r="D609" s="54" t="s">
        <v>592</v>
      </c>
      <c r="E609" s="55">
        <v>9.0399999999999991</v>
      </c>
      <c r="F609" s="55">
        <v>2.27</v>
      </c>
      <c r="G609" s="55">
        <v>11.31</v>
      </c>
      <c r="H609" s="33">
        <v>9</v>
      </c>
    </row>
    <row r="610" spans="1:8" x14ac:dyDescent="0.2">
      <c r="A610" s="52" t="s">
        <v>1237</v>
      </c>
      <c r="B610" s="52"/>
      <c r="C610" s="53" t="s">
        <v>1238</v>
      </c>
      <c r="D610" s="54"/>
      <c r="E610" s="55"/>
      <c r="F610" s="55"/>
      <c r="G610" s="55"/>
      <c r="H610" s="33">
        <v>5</v>
      </c>
    </row>
    <row r="611" spans="1:8" x14ac:dyDescent="0.2">
      <c r="A611" s="52" t="s">
        <v>1239</v>
      </c>
      <c r="B611" s="52"/>
      <c r="C611" s="53" t="s">
        <v>1240</v>
      </c>
      <c r="D611" s="54" t="s">
        <v>592</v>
      </c>
      <c r="E611" s="55">
        <v>12.84</v>
      </c>
      <c r="F611" s="55">
        <v>1.1399999999999999</v>
      </c>
      <c r="G611" s="55">
        <v>13.98</v>
      </c>
      <c r="H611" s="33">
        <v>9</v>
      </c>
    </row>
    <row r="612" spans="1:8" x14ac:dyDescent="0.2">
      <c r="A612" s="52" t="s">
        <v>8597</v>
      </c>
      <c r="B612" s="52"/>
      <c r="C612" s="53" t="s">
        <v>8598</v>
      </c>
      <c r="D612" s="54"/>
      <c r="E612" s="55"/>
      <c r="F612" s="55"/>
      <c r="G612" s="55"/>
      <c r="H612" s="33">
        <v>5</v>
      </c>
    </row>
    <row r="613" spans="1:8" ht="25.5" x14ac:dyDescent="0.2">
      <c r="A613" s="52" t="s">
        <v>8599</v>
      </c>
      <c r="B613" s="52"/>
      <c r="C613" s="53" t="s">
        <v>8600</v>
      </c>
      <c r="D613" s="54" t="s">
        <v>592</v>
      </c>
      <c r="E613" s="55">
        <v>45.77</v>
      </c>
      <c r="F613" s="55">
        <v>11.4</v>
      </c>
      <c r="G613" s="55">
        <v>57.17</v>
      </c>
      <c r="H613" s="33">
        <v>9</v>
      </c>
    </row>
    <row r="614" spans="1:8" x14ac:dyDescent="0.2">
      <c r="A614" s="52" t="s">
        <v>1241</v>
      </c>
      <c r="B614" s="52"/>
      <c r="C614" s="53" t="s">
        <v>1242</v>
      </c>
      <c r="D614" s="54"/>
      <c r="E614" s="55"/>
      <c r="F614" s="55"/>
      <c r="G614" s="55"/>
      <c r="H614" s="33">
        <v>2</v>
      </c>
    </row>
    <row r="615" spans="1:8" x14ac:dyDescent="0.2">
      <c r="A615" s="52" t="s">
        <v>1243</v>
      </c>
      <c r="B615" s="52"/>
      <c r="C615" s="53" t="s">
        <v>1244</v>
      </c>
      <c r="D615" s="54"/>
      <c r="E615" s="55"/>
      <c r="F615" s="55"/>
      <c r="G615" s="55"/>
      <c r="H615" s="33">
        <v>5</v>
      </c>
    </row>
    <row r="616" spans="1:8" x14ac:dyDescent="0.2">
      <c r="A616" s="52" t="s">
        <v>1245</v>
      </c>
      <c r="B616" s="52"/>
      <c r="C616" s="53" t="s">
        <v>1246</v>
      </c>
      <c r="D616" s="54" t="s">
        <v>156</v>
      </c>
      <c r="E616" s="55">
        <v>443.04</v>
      </c>
      <c r="F616" s="55"/>
      <c r="G616" s="55">
        <v>443.04</v>
      </c>
      <c r="H616" s="33">
        <v>9</v>
      </c>
    </row>
    <row r="617" spans="1:8" x14ac:dyDescent="0.2">
      <c r="A617" s="52" t="s">
        <v>1247</v>
      </c>
      <c r="B617" s="52"/>
      <c r="C617" s="53" t="s">
        <v>1248</v>
      </c>
      <c r="D617" s="54" t="s">
        <v>156</v>
      </c>
      <c r="E617" s="55">
        <v>464.19</v>
      </c>
      <c r="F617" s="55"/>
      <c r="G617" s="55">
        <v>464.19</v>
      </c>
      <c r="H617" s="33">
        <v>9</v>
      </c>
    </row>
    <row r="618" spans="1:8" x14ac:dyDescent="0.2">
      <c r="A618" s="52" t="s">
        <v>1249</v>
      </c>
      <c r="B618" s="52"/>
      <c r="C618" s="53" t="s">
        <v>1250</v>
      </c>
      <c r="D618" s="54" t="s">
        <v>156</v>
      </c>
      <c r="E618" s="55">
        <v>486.36</v>
      </c>
      <c r="F618" s="55"/>
      <c r="G618" s="55">
        <v>486.36</v>
      </c>
      <c r="H618" s="33">
        <v>9</v>
      </c>
    </row>
    <row r="619" spans="1:8" x14ac:dyDescent="0.2">
      <c r="A619" s="52" t="s">
        <v>1251</v>
      </c>
      <c r="B619" s="52"/>
      <c r="C619" s="53" t="s">
        <v>1252</v>
      </c>
      <c r="D619" s="54" t="s">
        <v>156</v>
      </c>
      <c r="E619" s="55">
        <v>509.59</v>
      </c>
      <c r="F619" s="55"/>
      <c r="G619" s="55">
        <v>509.59</v>
      </c>
      <c r="H619" s="33">
        <v>9</v>
      </c>
    </row>
    <row r="620" spans="1:8" x14ac:dyDescent="0.2">
      <c r="A620" s="52" t="s">
        <v>1253</v>
      </c>
      <c r="B620" s="52"/>
      <c r="C620" s="53" t="s">
        <v>1254</v>
      </c>
      <c r="D620" s="54" t="s">
        <v>156</v>
      </c>
      <c r="E620" s="55">
        <v>533.91</v>
      </c>
      <c r="F620" s="55"/>
      <c r="G620" s="55">
        <v>533.91</v>
      </c>
      <c r="H620" s="33">
        <v>9</v>
      </c>
    </row>
    <row r="621" spans="1:8" x14ac:dyDescent="0.2">
      <c r="A621" s="52" t="s">
        <v>1255</v>
      </c>
      <c r="B621" s="52"/>
      <c r="C621" s="53" t="s">
        <v>1256</v>
      </c>
      <c r="D621" s="54" t="s">
        <v>156</v>
      </c>
      <c r="E621" s="55">
        <v>495.57</v>
      </c>
      <c r="F621" s="55"/>
      <c r="G621" s="55">
        <v>495.57</v>
      </c>
      <c r="H621" s="33">
        <v>9</v>
      </c>
    </row>
    <row r="622" spans="1:8" x14ac:dyDescent="0.2">
      <c r="A622" s="52" t="s">
        <v>1257</v>
      </c>
      <c r="B622" s="52"/>
      <c r="C622" s="53" t="s">
        <v>1258</v>
      </c>
      <c r="D622" s="54" t="s">
        <v>156</v>
      </c>
      <c r="E622" s="55">
        <v>516.44000000000005</v>
      </c>
      <c r="F622" s="55"/>
      <c r="G622" s="55">
        <v>516.44000000000005</v>
      </c>
      <c r="H622" s="33">
        <v>9</v>
      </c>
    </row>
    <row r="623" spans="1:8" x14ac:dyDescent="0.2">
      <c r="A623" s="52" t="s">
        <v>1259</v>
      </c>
      <c r="B623" s="52"/>
      <c r="C623" s="53" t="s">
        <v>1260</v>
      </c>
      <c r="D623" s="54" t="s">
        <v>156</v>
      </c>
      <c r="E623" s="55">
        <v>538.59</v>
      </c>
      <c r="F623" s="55"/>
      <c r="G623" s="55">
        <v>538.59</v>
      </c>
      <c r="H623" s="33">
        <v>9</v>
      </c>
    </row>
    <row r="624" spans="1:8" x14ac:dyDescent="0.2">
      <c r="A624" s="52" t="s">
        <v>1261</v>
      </c>
      <c r="B624" s="52"/>
      <c r="C624" s="53" t="s">
        <v>1262</v>
      </c>
      <c r="D624" s="54" t="s">
        <v>156</v>
      </c>
      <c r="E624" s="55">
        <v>561.79999999999995</v>
      </c>
      <c r="F624" s="55"/>
      <c r="G624" s="55">
        <v>561.79999999999995</v>
      </c>
      <c r="H624" s="33">
        <v>9</v>
      </c>
    </row>
    <row r="625" spans="1:8" x14ac:dyDescent="0.2">
      <c r="A625" s="52" t="s">
        <v>1263</v>
      </c>
      <c r="B625" s="52"/>
      <c r="C625" s="53" t="s">
        <v>1264</v>
      </c>
      <c r="D625" s="54" t="s">
        <v>156</v>
      </c>
      <c r="E625" s="55">
        <v>586.46</v>
      </c>
      <c r="F625" s="55"/>
      <c r="G625" s="55">
        <v>586.46</v>
      </c>
      <c r="H625" s="33">
        <v>9</v>
      </c>
    </row>
    <row r="626" spans="1:8" ht="25.5" x14ac:dyDescent="0.2">
      <c r="A626" s="52" t="s">
        <v>1265</v>
      </c>
      <c r="B626" s="52"/>
      <c r="C626" s="53" t="s">
        <v>1266</v>
      </c>
      <c r="D626" s="54" t="s">
        <v>156</v>
      </c>
      <c r="E626" s="55">
        <v>566.12</v>
      </c>
      <c r="F626" s="55"/>
      <c r="G626" s="55">
        <v>566.12</v>
      </c>
      <c r="H626" s="33">
        <v>9</v>
      </c>
    </row>
    <row r="627" spans="1:8" x14ac:dyDescent="0.2">
      <c r="A627" s="52" t="s">
        <v>8601</v>
      </c>
      <c r="B627" s="52"/>
      <c r="C627" s="53" t="s">
        <v>8602</v>
      </c>
      <c r="D627" s="54" t="s">
        <v>156</v>
      </c>
      <c r="E627" s="55">
        <v>507.45</v>
      </c>
      <c r="F627" s="55"/>
      <c r="G627" s="55">
        <v>507.45</v>
      </c>
      <c r="H627" s="33">
        <v>9</v>
      </c>
    </row>
    <row r="628" spans="1:8" x14ac:dyDescent="0.2">
      <c r="A628" s="52" t="s">
        <v>1267</v>
      </c>
      <c r="B628" s="52"/>
      <c r="C628" s="53" t="s">
        <v>1268</v>
      </c>
      <c r="D628" s="54" t="s">
        <v>156</v>
      </c>
      <c r="E628" s="55">
        <v>557.1</v>
      </c>
      <c r="F628" s="55"/>
      <c r="G628" s="55">
        <v>557.1</v>
      </c>
      <c r="H628" s="33">
        <v>9</v>
      </c>
    </row>
    <row r="629" spans="1:8" x14ac:dyDescent="0.2">
      <c r="A629" s="52" t="s">
        <v>1269</v>
      </c>
      <c r="B629" s="52"/>
      <c r="C629" s="53" t="s">
        <v>1270</v>
      </c>
      <c r="D629" s="54"/>
      <c r="E629" s="55"/>
      <c r="F629" s="55"/>
      <c r="G629" s="55"/>
      <c r="H629" s="33">
        <v>5</v>
      </c>
    </row>
    <row r="630" spans="1:8" x14ac:dyDescent="0.2">
      <c r="A630" s="52" t="s">
        <v>1271</v>
      </c>
      <c r="B630" s="52"/>
      <c r="C630" s="53" t="s">
        <v>1272</v>
      </c>
      <c r="D630" s="54" t="s">
        <v>156</v>
      </c>
      <c r="E630" s="55">
        <v>473.17</v>
      </c>
      <c r="F630" s="55"/>
      <c r="G630" s="55">
        <v>473.17</v>
      </c>
      <c r="H630" s="33">
        <v>9</v>
      </c>
    </row>
    <row r="631" spans="1:8" x14ac:dyDescent="0.2">
      <c r="A631" s="52" t="s">
        <v>1273</v>
      </c>
      <c r="B631" s="52"/>
      <c r="C631" s="53" t="s">
        <v>1274</v>
      </c>
      <c r="D631" s="54" t="s">
        <v>156</v>
      </c>
      <c r="E631" s="55">
        <v>500.58</v>
      </c>
      <c r="F631" s="55"/>
      <c r="G631" s="55">
        <v>500.58</v>
      </c>
      <c r="H631" s="33">
        <v>9</v>
      </c>
    </row>
    <row r="632" spans="1:8" x14ac:dyDescent="0.2">
      <c r="A632" s="52" t="s">
        <v>1275</v>
      </c>
      <c r="B632" s="52"/>
      <c r="C632" s="53" t="s">
        <v>1276</v>
      </c>
      <c r="D632" s="54" t="s">
        <v>156</v>
      </c>
      <c r="E632" s="55">
        <v>482.39</v>
      </c>
      <c r="F632" s="55"/>
      <c r="G632" s="55">
        <v>482.39</v>
      </c>
      <c r="H632" s="33">
        <v>9</v>
      </c>
    </row>
    <row r="633" spans="1:8" ht="25.5" x14ac:dyDescent="0.2">
      <c r="A633" s="52" t="s">
        <v>1277</v>
      </c>
      <c r="B633" s="52"/>
      <c r="C633" s="53" t="s">
        <v>1278</v>
      </c>
      <c r="D633" s="54"/>
      <c r="E633" s="55"/>
      <c r="F633" s="55"/>
      <c r="G633" s="55"/>
      <c r="H633" s="33">
        <v>5</v>
      </c>
    </row>
    <row r="634" spans="1:8" x14ac:dyDescent="0.2">
      <c r="A634" s="52" t="s">
        <v>1279</v>
      </c>
      <c r="B634" s="52"/>
      <c r="C634" s="53" t="s">
        <v>1280</v>
      </c>
      <c r="D634" s="54" t="s">
        <v>156</v>
      </c>
      <c r="E634" s="55">
        <v>372.82</v>
      </c>
      <c r="F634" s="55">
        <v>105.84</v>
      </c>
      <c r="G634" s="55">
        <v>478.66</v>
      </c>
      <c r="H634" s="33">
        <v>9</v>
      </c>
    </row>
    <row r="635" spans="1:8" ht="25.5" x14ac:dyDescent="0.2">
      <c r="A635" s="52" t="s">
        <v>1283</v>
      </c>
      <c r="B635" s="52"/>
      <c r="C635" s="53" t="s">
        <v>1284</v>
      </c>
      <c r="D635" s="54"/>
      <c r="E635" s="55"/>
      <c r="F635" s="55"/>
      <c r="G635" s="55"/>
      <c r="H635" s="33">
        <v>5</v>
      </c>
    </row>
    <row r="636" spans="1:8" ht="25.5" x14ac:dyDescent="0.2">
      <c r="A636" s="52" t="s">
        <v>1285</v>
      </c>
      <c r="B636" s="52"/>
      <c r="C636" s="53" t="s">
        <v>1286</v>
      </c>
      <c r="D636" s="54" t="s">
        <v>156</v>
      </c>
      <c r="E636" s="55">
        <v>301.35000000000002</v>
      </c>
      <c r="F636" s="55">
        <v>44.1</v>
      </c>
      <c r="G636" s="55">
        <v>345.45</v>
      </c>
      <c r="H636" s="33">
        <v>9</v>
      </c>
    </row>
    <row r="637" spans="1:8" ht="25.5" x14ac:dyDescent="0.2">
      <c r="A637" s="52" t="s">
        <v>1287</v>
      </c>
      <c r="B637" s="52"/>
      <c r="C637" s="53" t="s">
        <v>1288</v>
      </c>
      <c r="D637" s="54" t="s">
        <v>156</v>
      </c>
      <c r="E637" s="55">
        <v>331.85</v>
      </c>
      <c r="F637" s="55">
        <v>44.1</v>
      </c>
      <c r="G637" s="55">
        <v>375.95</v>
      </c>
      <c r="H637" s="33">
        <v>9</v>
      </c>
    </row>
    <row r="638" spans="1:8" ht="25.5" x14ac:dyDescent="0.2">
      <c r="A638" s="52" t="s">
        <v>1289</v>
      </c>
      <c r="B638" s="52"/>
      <c r="C638" s="53" t="s">
        <v>1290</v>
      </c>
      <c r="D638" s="54" t="s">
        <v>156</v>
      </c>
      <c r="E638" s="55">
        <v>396.25</v>
      </c>
      <c r="F638" s="55">
        <v>44.1</v>
      </c>
      <c r="G638" s="55">
        <v>440.35</v>
      </c>
      <c r="H638" s="33">
        <v>9</v>
      </c>
    </row>
    <row r="639" spans="1:8" x14ac:dyDescent="0.2">
      <c r="A639" s="52" t="s">
        <v>1291</v>
      </c>
      <c r="B639" s="52"/>
      <c r="C639" s="53" t="s">
        <v>1292</v>
      </c>
      <c r="D639" s="54"/>
      <c r="E639" s="55"/>
      <c r="F639" s="55"/>
      <c r="G639" s="55"/>
      <c r="H639" s="33">
        <v>5</v>
      </c>
    </row>
    <row r="640" spans="1:8" x14ac:dyDescent="0.2">
      <c r="A640" s="52" t="s">
        <v>1293</v>
      </c>
      <c r="B640" s="52"/>
      <c r="C640" s="53" t="s">
        <v>1294</v>
      </c>
      <c r="D640" s="54" t="s">
        <v>156</v>
      </c>
      <c r="E640" s="55">
        <v>75.150000000000006</v>
      </c>
      <c r="F640" s="55">
        <v>44.1</v>
      </c>
      <c r="G640" s="55">
        <v>119.25</v>
      </c>
      <c r="H640" s="33">
        <v>9</v>
      </c>
    </row>
    <row r="641" spans="1:8" x14ac:dyDescent="0.2">
      <c r="A641" s="52" t="s">
        <v>1295</v>
      </c>
      <c r="B641" s="52"/>
      <c r="C641" s="53" t="s">
        <v>1296</v>
      </c>
      <c r="D641" s="54" t="s">
        <v>156</v>
      </c>
      <c r="E641" s="55">
        <v>3812.1</v>
      </c>
      <c r="F641" s="55">
        <v>49.47</v>
      </c>
      <c r="G641" s="55">
        <v>3861.57</v>
      </c>
      <c r="H641" s="33">
        <v>9</v>
      </c>
    </row>
    <row r="642" spans="1:8" x14ac:dyDescent="0.2">
      <c r="A642" s="52" t="s">
        <v>1297</v>
      </c>
      <c r="B642" s="52"/>
      <c r="C642" s="53" t="s">
        <v>1298</v>
      </c>
      <c r="D642" s="54" t="s">
        <v>156</v>
      </c>
      <c r="E642" s="55">
        <v>343.6</v>
      </c>
      <c r="F642" s="55">
        <v>49.47</v>
      </c>
      <c r="G642" s="55">
        <v>393.07</v>
      </c>
      <c r="H642" s="33">
        <v>9</v>
      </c>
    </row>
    <row r="643" spans="1:8" ht="25.5" x14ac:dyDescent="0.2">
      <c r="A643" s="52" t="s">
        <v>1299</v>
      </c>
      <c r="B643" s="52"/>
      <c r="C643" s="53" t="s">
        <v>1300</v>
      </c>
      <c r="D643" s="54" t="s">
        <v>156</v>
      </c>
      <c r="E643" s="55">
        <v>348.39</v>
      </c>
      <c r="F643" s="55">
        <v>325.2</v>
      </c>
      <c r="G643" s="55">
        <v>673.59</v>
      </c>
      <c r="H643" s="33">
        <v>9</v>
      </c>
    </row>
    <row r="644" spans="1:8" x14ac:dyDescent="0.2">
      <c r="A644" s="52" t="s">
        <v>1301</v>
      </c>
      <c r="B644" s="52"/>
      <c r="C644" s="53" t="s">
        <v>1302</v>
      </c>
      <c r="D644" s="54" t="s">
        <v>156</v>
      </c>
      <c r="E644" s="55">
        <v>2238.41</v>
      </c>
      <c r="F644" s="55">
        <v>595.20000000000005</v>
      </c>
      <c r="G644" s="55">
        <v>2833.61</v>
      </c>
      <c r="H644" s="33">
        <v>9</v>
      </c>
    </row>
    <row r="645" spans="1:8" x14ac:dyDescent="0.2">
      <c r="A645" s="52" t="s">
        <v>1303</v>
      </c>
      <c r="B645" s="52"/>
      <c r="C645" s="53" t="s">
        <v>1304</v>
      </c>
      <c r="D645" s="54"/>
      <c r="E645" s="55"/>
      <c r="F645" s="55"/>
      <c r="G645" s="55"/>
      <c r="H645" s="33">
        <v>5</v>
      </c>
    </row>
    <row r="646" spans="1:8" ht="25.5" x14ac:dyDescent="0.2">
      <c r="A646" s="52" t="s">
        <v>1305</v>
      </c>
      <c r="B646" s="52"/>
      <c r="C646" s="53" t="s">
        <v>1306</v>
      </c>
      <c r="D646" s="54" t="s">
        <v>156</v>
      </c>
      <c r="E646" s="55">
        <v>497.68</v>
      </c>
      <c r="F646" s="55">
        <v>44.1</v>
      </c>
      <c r="G646" s="55">
        <v>541.78</v>
      </c>
      <c r="H646" s="33">
        <v>9</v>
      </c>
    </row>
    <row r="647" spans="1:8" x14ac:dyDescent="0.2">
      <c r="A647" s="52" t="s">
        <v>1307</v>
      </c>
      <c r="B647" s="52"/>
      <c r="C647" s="53" t="s">
        <v>1308</v>
      </c>
      <c r="D647" s="54"/>
      <c r="E647" s="55"/>
      <c r="F647" s="55"/>
      <c r="G647" s="55"/>
      <c r="H647" s="33">
        <v>5</v>
      </c>
    </row>
    <row r="648" spans="1:8" ht="25.5" x14ac:dyDescent="0.2">
      <c r="A648" s="52" t="s">
        <v>1309</v>
      </c>
      <c r="B648" s="52"/>
      <c r="C648" s="53" t="s">
        <v>1310</v>
      </c>
      <c r="D648" s="54" t="s">
        <v>156</v>
      </c>
      <c r="E648" s="55"/>
      <c r="F648" s="55">
        <v>74.400000000000006</v>
      </c>
      <c r="G648" s="55">
        <v>74.400000000000006</v>
      </c>
      <c r="H648" s="33">
        <v>9</v>
      </c>
    </row>
    <row r="649" spans="1:8" x14ac:dyDescent="0.2">
      <c r="A649" s="52" t="s">
        <v>1311</v>
      </c>
      <c r="B649" s="52"/>
      <c r="C649" s="53" t="s">
        <v>1312</v>
      </c>
      <c r="D649" s="54" t="s">
        <v>156</v>
      </c>
      <c r="E649" s="55"/>
      <c r="F649" s="55">
        <v>148.80000000000001</v>
      </c>
      <c r="G649" s="55">
        <v>148.80000000000001</v>
      </c>
      <c r="H649" s="33">
        <v>9</v>
      </c>
    </row>
    <row r="650" spans="1:8" x14ac:dyDescent="0.2">
      <c r="A650" s="52" t="s">
        <v>1313</v>
      </c>
      <c r="B650" s="52"/>
      <c r="C650" s="53" t="s">
        <v>1314</v>
      </c>
      <c r="D650" s="54" t="s">
        <v>156</v>
      </c>
      <c r="E650" s="55"/>
      <c r="F650" s="55">
        <v>102.78</v>
      </c>
      <c r="G650" s="55">
        <v>102.78</v>
      </c>
      <c r="H650" s="33">
        <v>9</v>
      </c>
    </row>
    <row r="651" spans="1:8" ht="25.5" x14ac:dyDescent="0.2">
      <c r="A651" s="52" t="s">
        <v>1315</v>
      </c>
      <c r="B651" s="52"/>
      <c r="C651" s="53" t="s">
        <v>1316</v>
      </c>
      <c r="D651" s="54" t="s">
        <v>156</v>
      </c>
      <c r="E651" s="55">
        <v>51</v>
      </c>
      <c r="F651" s="55">
        <v>56.76</v>
      </c>
      <c r="G651" s="55">
        <v>107.76</v>
      </c>
      <c r="H651" s="33">
        <v>9</v>
      </c>
    </row>
    <row r="652" spans="1:8" x14ac:dyDescent="0.2">
      <c r="A652" s="52" t="s">
        <v>1317</v>
      </c>
      <c r="B652" s="52"/>
      <c r="C652" s="53" t="s">
        <v>1318</v>
      </c>
      <c r="D652" s="54" t="s">
        <v>73</v>
      </c>
      <c r="E652" s="55">
        <v>16.54</v>
      </c>
      <c r="F652" s="55"/>
      <c r="G652" s="55">
        <v>16.54</v>
      </c>
      <c r="H652" s="33">
        <v>9</v>
      </c>
    </row>
    <row r="653" spans="1:8" x14ac:dyDescent="0.2">
      <c r="A653" s="52" t="s">
        <v>1319</v>
      </c>
      <c r="B653" s="52"/>
      <c r="C653" s="53" t="s">
        <v>1320</v>
      </c>
      <c r="D653" s="54"/>
      <c r="E653" s="55"/>
      <c r="F653" s="55"/>
      <c r="G653" s="55"/>
      <c r="H653" s="33">
        <v>5</v>
      </c>
    </row>
    <row r="654" spans="1:8" x14ac:dyDescent="0.2">
      <c r="A654" s="52" t="s">
        <v>1321</v>
      </c>
      <c r="B654" s="52"/>
      <c r="C654" s="53" t="s">
        <v>1322</v>
      </c>
      <c r="D654" s="54" t="s">
        <v>156</v>
      </c>
      <c r="E654" s="55">
        <v>166.36</v>
      </c>
      <c r="F654" s="55">
        <v>61.74</v>
      </c>
      <c r="G654" s="55">
        <v>228.1</v>
      </c>
      <c r="H654" s="33">
        <v>9</v>
      </c>
    </row>
    <row r="655" spans="1:8" x14ac:dyDescent="0.2">
      <c r="A655" s="52" t="s">
        <v>1323</v>
      </c>
      <c r="B655" s="52"/>
      <c r="C655" s="53" t="s">
        <v>1324</v>
      </c>
      <c r="D655" s="54" t="s">
        <v>156</v>
      </c>
      <c r="E655" s="55">
        <v>153</v>
      </c>
      <c r="F655" s="55">
        <v>26.46</v>
      </c>
      <c r="G655" s="55">
        <v>179.46</v>
      </c>
      <c r="H655" s="33">
        <v>9</v>
      </c>
    </row>
    <row r="656" spans="1:8" x14ac:dyDescent="0.2">
      <c r="A656" s="52" t="s">
        <v>1325</v>
      </c>
      <c r="B656" s="52"/>
      <c r="C656" s="53" t="s">
        <v>8603</v>
      </c>
      <c r="D656" s="54" t="s">
        <v>73</v>
      </c>
      <c r="E656" s="55">
        <v>3.29</v>
      </c>
      <c r="F656" s="55">
        <v>0.53</v>
      </c>
      <c r="G656" s="55">
        <v>3.82</v>
      </c>
      <c r="H656" s="33">
        <v>9</v>
      </c>
    </row>
    <row r="657" spans="1:8" ht="25.5" x14ac:dyDescent="0.2">
      <c r="A657" s="52" t="s">
        <v>1327</v>
      </c>
      <c r="B657" s="52"/>
      <c r="C657" s="53" t="s">
        <v>1328</v>
      </c>
      <c r="D657" s="54" t="s">
        <v>156</v>
      </c>
      <c r="E657" s="55">
        <v>899.14</v>
      </c>
      <c r="F657" s="55">
        <v>81.3</v>
      </c>
      <c r="G657" s="55">
        <v>980.44</v>
      </c>
      <c r="H657" s="33">
        <v>9</v>
      </c>
    </row>
    <row r="658" spans="1:8" x14ac:dyDescent="0.2">
      <c r="A658" s="52" t="s">
        <v>1329</v>
      </c>
      <c r="B658" s="52"/>
      <c r="C658" s="53" t="s">
        <v>1330</v>
      </c>
      <c r="D658" s="54" t="s">
        <v>156</v>
      </c>
      <c r="E658" s="55">
        <v>325.5</v>
      </c>
      <c r="F658" s="55">
        <v>35.28</v>
      </c>
      <c r="G658" s="55">
        <v>360.78</v>
      </c>
      <c r="H658" s="33">
        <v>9</v>
      </c>
    </row>
    <row r="659" spans="1:8" ht="25.5" x14ac:dyDescent="0.2">
      <c r="A659" s="52" t="s">
        <v>1331</v>
      </c>
      <c r="B659" s="52"/>
      <c r="C659" s="53" t="s">
        <v>1332</v>
      </c>
      <c r="D659" s="54" t="s">
        <v>156</v>
      </c>
      <c r="E659" s="55"/>
      <c r="F659" s="55">
        <v>35.28</v>
      </c>
      <c r="G659" s="55">
        <v>35.28</v>
      </c>
      <c r="H659" s="33">
        <v>9</v>
      </c>
    </row>
    <row r="660" spans="1:8" x14ac:dyDescent="0.2">
      <c r="A660" s="52" t="s">
        <v>1333</v>
      </c>
      <c r="B660" s="52"/>
      <c r="C660" s="53" t="s">
        <v>1334</v>
      </c>
      <c r="D660" s="54" t="s">
        <v>156</v>
      </c>
      <c r="E660" s="55">
        <v>191.95</v>
      </c>
      <c r="F660" s="55">
        <v>17.64</v>
      </c>
      <c r="G660" s="55">
        <v>209.59</v>
      </c>
      <c r="H660" s="33">
        <v>9</v>
      </c>
    </row>
    <row r="661" spans="1:8" x14ac:dyDescent="0.2">
      <c r="A661" s="52" t="s">
        <v>1335</v>
      </c>
      <c r="B661" s="52"/>
      <c r="C661" s="53" t="s">
        <v>1336</v>
      </c>
      <c r="D661" s="54" t="s">
        <v>156</v>
      </c>
      <c r="E661" s="55">
        <v>160.38999999999999</v>
      </c>
      <c r="F661" s="55">
        <v>52.92</v>
      </c>
      <c r="G661" s="55">
        <v>213.31</v>
      </c>
      <c r="H661" s="33">
        <v>9</v>
      </c>
    </row>
    <row r="662" spans="1:8" x14ac:dyDescent="0.2">
      <c r="A662" s="52" t="s">
        <v>1337</v>
      </c>
      <c r="B662" s="52"/>
      <c r="C662" s="53" t="s">
        <v>1338</v>
      </c>
      <c r="D662" s="54" t="s">
        <v>156</v>
      </c>
      <c r="E662" s="55">
        <v>166.36</v>
      </c>
      <c r="F662" s="55">
        <v>83.22</v>
      </c>
      <c r="G662" s="55">
        <v>249.58</v>
      </c>
      <c r="H662" s="33">
        <v>9</v>
      </c>
    </row>
    <row r="663" spans="1:8" x14ac:dyDescent="0.2">
      <c r="A663" s="52" t="s">
        <v>1339</v>
      </c>
      <c r="B663" s="52"/>
      <c r="C663" s="53" t="s">
        <v>1340</v>
      </c>
      <c r="D663" s="54" t="s">
        <v>156</v>
      </c>
      <c r="E663" s="55">
        <v>182.84</v>
      </c>
      <c r="F663" s="55">
        <v>0.18</v>
      </c>
      <c r="G663" s="55">
        <v>183.02</v>
      </c>
      <c r="H663" s="33">
        <v>9</v>
      </c>
    </row>
    <row r="664" spans="1:8" x14ac:dyDescent="0.2">
      <c r="A664" s="52" t="s">
        <v>1341</v>
      </c>
      <c r="B664" s="52"/>
      <c r="C664" s="53" t="s">
        <v>1342</v>
      </c>
      <c r="D664" s="54" t="s">
        <v>156</v>
      </c>
      <c r="E664" s="55">
        <v>338.55</v>
      </c>
      <c r="F664" s="55">
        <v>14.11</v>
      </c>
      <c r="G664" s="55">
        <v>352.66</v>
      </c>
      <c r="H664" s="33">
        <v>9</v>
      </c>
    </row>
    <row r="665" spans="1:8" ht="25.5" x14ac:dyDescent="0.2">
      <c r="A665" s="52" t="s">
        <v>1343</v>
      </c>
      <c r="B665" s="52"/>
      <c r="C665" s="53" t="s">
        <v>1344</v>
      </c>
      <c r="D665" s="54" t="s">
        <v>156</v>
      </c>
      <c r="E665" s="55">
        <v>1270.1099999999999</v>
      </c>
      <c r="F665" s="55">
        <v>14.11</v>
      </c>
      <c r="G665" s="55">
        <v>1284.22</v>
      </c>
      <c r="H665" s="33">
        <v>9</v>
      </c>
    </row>
    <row r="666" spans="1:8" x14ac:dyDescent="0.2">
      <c r="A666" s="52" t="s">
        <v>1345</v>
      </c>
      <c r="B666" s="52"/>
      <c r="C666" s="53" t="s">
        <v>1346</v>
      </c>
      <c r="D666" s="54"/>
      <c r="E666" s="55"/>
      <c r="F666" s="55"/>
      <c r="G666" s="55"/>
      <c r="H666" s="33">
        <v>5</v>
      </c>
    </row>
    <row r="667" spans="1:8" x14ac:dyDescent="0.2">
      <c r="A667" s="52" t="s">
        <v>1347</v>
      </c>
      <c r="B667" s="52"/>
      <c r="C667" s="53" t="s">
        <v>8604</v>
      </c>
      <c r="D667" s="54" t="s">
        <v>73</v>
      </c>
      <c r="E667" s="55">
        <v>3.05</v>
      </c>
      <c r="F667" s="55">
        <v>4.41</v>
      </c>
      <c r="G667" s="55">
        <v>7.46</v>
      </c>
      <c r="H667" s="33">
        <v>9</v>
      </c>
    </row>
    <row r="668" spans="1:8" ht="25.5" x14ac:dyDescent="0.2">
      <c r="A668" s="52" t="s">
        <v>1349</v>
      </c>
      <c r="B668" s="52"/>
      <c r="C668" s="53" t="s">
        <v>1350</v>
      </c>
      <c r="D668" s="54" t="s">
        <v>131</v>
      </c>
      <c r="E668" s="55">
        <v>20.010000000000002</v>
      </c>
      <c r="F668" s="55"/>
      <c r="G668" s="55">
        <v>20.010000000000002</v>
      </c>
      <c r="H668" s="33">
        <v>9</v>
      </c>
    </row>
    <row r="669" spans="1:8" x14ac:dyDescent="0.2">
      <c r="A669" s="52" t="s">
        <v>1351</v>
      </c>
      <c r="B669" s="52"/>
      <c r="C669" s="53" t="s">
        <v>1352</v>
      </c>
      <c r="D669" s="54" t="s">
        <v>73</v>
      </c>
      <c r="E669" s="55">
        <v>3.88</v>
      </c>
      <c r="F669" s="55">
        <v>4.41</v>
      </c>
      <c r="G669" s="55">
        <v>8.2899999999999991</v>
      </c>
      <c r="H669" s="33">
        <v>9</v>
      </c>
    </row>
    <row r="670" spans="1:8" ht="25.5" x14ac:dyDescent="0.2">
      <c r="A670" s="52" t="s">
        <v>1353</v>
      </c>
      <c r="B670" s="52"/>
      <c r="C670" s="53" t="s">
        <v>1354</v>
      </c>
      <c r="D670" s="54" t="s">
        <v>156</v>
      </c>
      <c r="E670" s="55">
        <v>8910.0499999999993</v>
      </c>
      <c r="F670" s="55">
        <v>1532.64</v>
      </c>
      <c r="G670" s="55">
        <v>10442.69</v>
      </c>
      <c r="H670" s="33">
        <v>9</v>
      </c>
    </row>
    <row r="671" spans="1:8" ht="25.5" x14ac:dyDescent="0.2">
      <c r="A671" s="52" t="s">
        <v>1355</v>
      </c>
      <c r="B671" s="52"/>
      <c r="C671" s="53" t="s">
        <v>1356</v>
      </c>
      <c r="D671" s="54" t="s">
        <v>131</v>
      </c>
      <c r="E671" s="55">
        <v>186.48</v>
      </c>
      <c r="F671" s="55">
        <v>117.36</v>
      </c>
      <c r="G671" s="55">
        <v>303.83999999999997</v>
      </c>
      <c r="H671" s="33">
        <v>9</v>
      </c>
    </row>
    <row r="672" spans="1:8" x14ac:dyDescent="0.2">
      <c r="A672" s="52" t="s">
        <v>1357</v>
      </c>
      <c r="B672" s="52"/>
      <c r="C672" s="53" t="s">
        <v>1358</v>
      </c>
      <c r="D672" s="54"/>
      <c r="E672" s="55"/>
      <c r="F672" s="55"/>
      <c r="G672" s="55"/>
      <c r="H672" s="33">
        <v>2</v>
      </c>
    </row>
    <row r="673" spans="1:8" x14ac:dyDescent="0.2">
      <c r="A673" s="52" t="s">
        <v>1359</v>
      </c>
      <c r="B673" s="52"/>
      <c r="C673" s="53" t="s">
        <v>1360</v>
      </c>
      <c r="D673" s="54"/>
      <c r="E673" s="55"/>
      <c r="F673" s="55"/>
      <c r="G673" s="55"/>
      <c r="H673" s="33">
        <v>5</v>
      </c>
    </row>
    <row r="674" spans="1:8" x14ac:dyDescent="0.2">
      <c r="A674" s="52" t="s">
        <v>1361</v>
      </c>
      <c r="B674" s="52"/>
      <c r="C674" s="53" t="s">
        <v>1362</v>
      </c>
      <c r="D674" s="54" t="s">
        <v>131</v>
      </c>
      <c r="E674" s="55">
        <v>18.13</v>
      </c>
      <c r="F674" s="55">
        <v>41.17</v>
      </c>
      <c r="G674" s="55">
        <v>59.3</v>
      </c>
      <c r="H674" s="33">
        <v>9</v>
      </c>
    </row>
    <row r="675" spans="1:8" x14ac:dyDescent="0.2">
      <c r="A675" s="52" t="s">
        <v>1363</v>
      </c>
      <c r="B675" s="52"/>
      <c r="C675" s="53" t="s">
        <v>1364</v>
      </c>
      <c r="D675" s="54" t="s">
        <v>131</v>
      </c>
      <c r="E675" s="55">
        <v>28.25</v>
      </c>
      <c r="F675" s="55">
        <v>42.82</v>
      </c>
      <c r="G675" s="55">
        <v>71.069999999999993</v>
      </c>
      <c r="H675" s="33">
        <v>9</v>
      </c>
    </row>
    <row r="676" spans="1:8" x14ac:dyDescent="0.2">
      <c r="A676" s="52" t="s">
        <v>1365</v>
      </c>
      <c r="B676" s="52"/>
      <c r="C676" s="53" t="s">
        <v>1366</v>
      </c>
      <c r="D676" s="54" t="s">
        <v>131</v>
      </c>
      <c r="E676" s="55">
        <v>40.81</v>
      </c>
      <c r="F676" s="55">
        <v>68.150000000000006</v>
      </c>
      <c r="G676" s="55">
        <v>108.96</v>
      </c>
      <c r="H676" s="33">
        <v>9</v>
      </c>
    </row>
    <row r="677" spans="1:8" x14ac:dyDescent="0.2">
      <c r="A677" s="52" t="s">
        <v>1367</v>
      </c>
      <c r="B677" s="52"/>
      <c r="C677" s="53" t="s">
        <v>1368</v>
      </c>
      <c r="D677" s="54"/>
      <c r="E677" s="55"/>
      <c r="F677" s="55"/>
      <c r="G677" s="55"/>
      <c r="H677" s="33">
        <v>5</v>
      </c>
    </row>
    <row r="678" spans="1:8" ht="25.5" x14ac:dyDescent="0.2">
      <c r="A678" s="52" t="s">
        <v>8265</v>
      </c>
      <c r="B678" s="52"/>
      <c r="C678" s="53" t="s">
        <v>1370</v>
      </c>
      <c r="D678" s="54" t="s">
        <v>70</v>
      </c>
      <c r="E678" s="55">
        <v>23418.74</v>
      </c>
      <c r="F678" s="55"/>
      <c r="G678" s="55">
        <v>23418.74</v>
      </c>
      <c r="H678" s="33">
        <v>9</v>
      </c>
    </row>
    <row r="679" spans="1:8" x14ac:dyDescent="0.2">
      <c r="A679" s="52" t="s">
        <v>8266</v>
      </c>
      <c r="B679" s="52"/>
      <c r="C679" s="53" t="s">
        <v>8267</v>
      </c>
      <c r="D679" s="54" t="s">
        <v>131</v>
      </c>
      <c r="E679" s="55">
        <v>150.11000000000001</v>
      </c>
      <c r="F679" s="55">
        <v>1.76</v>
      </c>
      <c r="G679" s="55">
        <v>151.87</v>
      </c>
      <c r="H679" s="33">
        <v>9</v>
      </c>
    </row>
    <row r="680" spans="1:8" x14ac:dyDescent="0.2">
      <c r="A680" s="52" t="s">
        <v>8268</v>
      </c>
      <c r="B680" s="52"/>
      <c r="C680" s="53" t="s">
        <v>8269</v>
      </c>
      <c r="D680" s="54" t="s">
        <v>131</v>
      </c>
      <c r="E680" s="55">
        <v>161.63999999999999</v>
      </c>
      <c r="F680" s="55">
        <v>1.76</v>
      </c>
      <c r="G680" s="55">
        <v>163.4</v>
      </c>
      <c r="H680" s="33">
        <v>9</v>
      </c>
    </row>
    <row r="681" spans="1:8" x14ac:dyDescent="0.2">
      <c r="A681" s="52" t="s">
        <v>8270</v>
      </c>
      <c r="B681" s="52"/>
      <c r="C681" s="53" t="s">
        <v>8271</v>
      </c>
      <c r="D681" s="54" t="s">
        <v>131</v>
      </c>
      <c r="E681" s="55">
        <v>195.9</v>
      </c>
      <c r="F681" s="55">
        <v>1.76</v>
      </c>
      <c r="G681" s="55">
        <v>197.66</v>
      </c>
      <c r="H681" s="33">
        <v>9</v>
      </c>
    </row>
    <row r="682" spans="1:8" x14ac:dyDescent="0.2">
      <c r="A682" s="52" t="s">
        <v>8272</v>
      </c>
      <c r="B682" s="52"/>
      <c r="C682" s="53" t="s">
        <v>8273</v>
      </c>
      <c r="D682" s="54" t="s">
        <v>131</v>
      </c>
      <c r="E682" s="55">
        <v>221.62</v>
      </c>
      <c r="F682" s="55">
        <v>1.76</v>
      </c>
      <c r="G682" s="55">
        <v>223.38</v>
      </c>
      <c r="H682" s="33">
        <v>9</v>
      </c>
    </row>
    <row r="683" spans="1:8" x14ac:dyDescent="0.2">
      <c r="A683" s="52" t="s">
        <v>8274</v>
      </c>
      <c r="B683" s="52"/>
      <c r="C683" s="53" t="s">
        <v>8275</v>
      </c>
      <c r="D683" s="54" t="s">
        <v>131</v>
      </c>
      <c r="E683" s="55">
        <v>259.69</v>
      </c>
      <c r="F683" s="55">
        <v>1.76</v>
      </c>
      <c r="G683" s="55">
        <v>261.45</v>
      </c>
      <c r="H683" s="33">
        <v>9</v>
      </c>
    </row>
    <row r="684" spans="1:8" x14ac:dyDescent="0.2">
      <c r="A684" s="52" t="s">
        <v>1383</v>
      </c>
      <c r="B684" s="52"/>
      <c r="C684" s="53" t="s">
        <v>1384</v>
      </c>
      <c r="D684" s="54"/>
      <c r="E684" s="55"/>
      <c r="F684" s="55"/>
      <c r="G684" s="55"/>
      <c r="H684" s="33">
        <v>5</v>
      </c>
    </row>
    <row r="685" spans="1:8" ht="25.5" x14ac:dyDescent="0.2">
      <c r="A685" s="52" t="s">
        <v>1385</v>
      </c>
      <c r="B685" s="52"/>
      <c r="C685" s="53" t="s">
        <v>1386</v>
      </c>
      <c r="D685" s="54" t="s">
        <v>70</v>
      </c>
      <c r="E685" s="55">
        <v>2066.65</v>
      </c>
      <c r="F685" s="55"/>
      <c r="G685" s="55">
        <v>2066.65</v>
      </c>
      <c r="H685" s="33">
        <v>9</v>
      </c>
    </row>
    <row r="686" spans="1:8" x14ac:dyDescent="0.2">
      <c r="A686" s="52" t="s">
        <v>1387</v>
      </c>
      <c r="B686" s="52"/>
      <c r="C686" s="53" t="s">
        <v>1388</v>
      </c>
      <c r="D686" s="54" t="s">
        <v>131</v>
      </c>
      <c r="E686" s="55">
        <v>38.49</v>
      </c>
      <c r="F686" s="55">
        <v>13.05</v>
      </c>
      <c r="G686" s="55">
        <v>51.54</v>
      </c>
      <c r="H686" s="33">
        <v>9</v>
      </c>
    </row>
    <row r="687" spans="1:8" x14ac:dyDescent="0.2">
      <c r="A687" s="52" t="s">
        <v>1389</v>
      </c>
      <c r="B687" s="52"/>
      <c r="C687" s="53" t="s">
        <v>1390</v>
      </c>
      <c r="D687" s="54" t="s">
        <v>131</v>
      </c>
      <c r="E687" s="55">
        <v>51.86</v>
      </c>
      <c r="F687" s="55">
        <v>18.850000000000001</v>
      </c>
      <c r="G687" s="55">
        <v>70.709999999999994</v>
      </c>
      <c r="H687" s="33">
        <v>9</v>
      </c>
    </row>
    <row r="688" spans="1:8" x14ac:dyDescent="0.2">
      <c r="A688" s="52" t="s">
        <v>1391</v>
      </c>
      <c r="B688" s="52"/>
      <c r="C688" s="53" t="s">
        <v>1392</v>
      </c>
      <c r="D688" s="54" t="s">
        <v>131</v>
      </c>
      <c r="E688" s="55">
        <v>70.11</v>
      </c>
      <c r="F688" s="55">
        <v>25.81</v>
      </c>
      <c r="G688" s="55">
        <v>95.92</v>
      </c>
      <c r="H688" s="33">
        <v>9</v>
      </c>
    </row>
    <row r="689" spans="1:8" x14ac:dyDescent="0.2">
      <c r="A689" s="52" t="s">
        <v>1393</v>
      </c>
      <c r="B689" s="52"/>
      <c r="C689" s="53" t="s">
        <v>1394</v>
      </c>
      <c r="D689" s="54" t="s">
        <v>131</v>
      </c>
      <c r="E689" s="55">
        <v>89.78</v>
      </c>
      <c r="F689" s="55">
        <v>34.159999999999997</v>
      </c>
      <c r="G689" s="55">
        <v>123.94</v>
      </c>
      <c r="H689" s="33">
        <v>9</v>
      </c>
    </row>
    <row r="690" spans="1:8" x14ac:dyDescent="0.2">
      <c r="A690" s="52" t="s">
        <v>1395</v>
      </c>
      <c r="B690" s="52"/>
      <c r="C690" s="53" t="s">
        <v>1396</v>
      </c>
      <c r="D690" s="54"/>
      <c r="E690" s="55"/>
      <c r="F690" s="55"/>
      <c r="G690" s="55"/>
      <c r="H690" s="33">
        <v>5</v>
      </c>
    </row>
    <row r="691" spans="1:8" ht="25.5" x14ac:dyDescent="0.2">
      <c r="A691" s="52" t="s">
        <v>1397</v>
      </c>
      <c r="B691" s="52"/>
      <c r="C691" s="53" t="s">
        <v>1398</v>
      </c>
      <c r="D691" s="54" t="s">
        <v>70</v>
      </c>
      <c r="E691" s="55">
        <v>2415.48</v>
      </c>
      <c r="F691" s="55"/>
      <c r="G691" s="55">
        <v>2415.48</v>
      </c>
      <c r="H691" s="33">
        <v>9</v>
      </c>
    </row>
    <row r="692" spans="1:8" x14ac:dyDescent="0.2">
      <c r="A692" s="52" t="s">
        <v>1399</v>
      </c>
      <c r="B692" s="52"/>
      <c r="C692" s="53" t="s">
        <v>1400</v>
      </c>
      <c r="D692" s="54" t="s">
        <v>131</v>
      </c>
      <c r="E692" s="55">
        <v>62.97</v>
      </c>
      <c r="F692" s="55">
        <v>10.97</v>
      </c>
      <c r="G692" s="55">
        <v>73.94</v>
      </c>
      <c r="H692" s="33">
        <v>9</v>
      </c>
    </row>
    <row r="693" spans="1:8" x14ac:dyDescent="0.2">
      <c r="A693" s="52" t="s">
        <v>1401</v>
      </c>
      <c r="B693" s="52"/>
      <c r="C693" s="53" t="s">
        <v>1402</v>
      </c>
      <c r="D693" s="54" t="s">
        <v>131</v>
      </c>
      <c r="E693" s="55">
        <v>80.86</v>
      </c>
      <c r="F693" s="55">
        <v>15.84</v>
      </c>
      <c r="G693" s="55">
        <v>96.7</v>
      </c>
      <c r="H693" s="33">
        <v>9</v>
      </c>
    </row>
    <row r="694" spans="1:8" x14ac:dyDescent="0.2">
      <c r="A694" s="52" t="s">
        <v>1403</v>
      </c>
      <c r="B694" s="52"/>
      <c r="C694" s="53" t="s">
        <v>1404</v>
      </c>
      <c r="D694" s="54" t="s">
        <v>131</v>
      </c>
      <c r="E694" s="55">
        <v>102.12</v>
      </c>
      <c r="F694" s="55">
        <v>21.6</v>
      </c>
      <c r="G694" s="55">
        <v>123.72</v>
      </c>
      <c r="H694" s="33">
        <v>9</v>
      </c>
    </row>
    <row r="695" spans="1:8" x14ac:dyDescent="0.2">
      <c r="A695" s="52" t="s">
        <v>1405</v>
      </c>
      <c r="B695" s="52"/>
      <c r="C695" s="53" t="s">
        <v>1406</v>
      </c>
      <c r="D695" s="54" t="s">
        <v>131</v>
      </c>
      <c r="E695" s="55">
        <v>164.66</v>
      </c>
      <c r="F695" s="55">
        <v>28.16</v>
      </c>
      <c r="G695" s="55">
        <v>192.82</v>
      </c>
      <c r="H695" s="33">
        <v>9</v>
      </c>
    </row>
    <row r="696" spans="1:8" x14ac:dyDescent="0.2">
      <c r="A696" s="52" t="s">
        <v>1407</v>
      </c>
      <c r="B696" s="52"/>
      <c r="C696" s="53" t="s">
        <v>1408</v>
      </c>
      <c r="D696" s="54"/>
      <c r="E696" s="55"/>
      <c r="F696" s="55"/>
      <c r="G696" s="55"/>
      <c r="H696" s="33">
        <v>5</v>
      </c>
    </row>
    <row r="697" spans="1:8" ht="25.5" x14ac:dyDescent="0.2">
      <c r="A697" s="52" t="s">
        <v>1409</v>
      </c>
      <c r="B697" s="52"/>
      <c r="C697" s="53" t="s">
        <v>1410</v>
      </c>
      <c r="D697" s="54" t="s">
        <v>70</v>
      </c>
      <c r="E697" s="55">
        <v>19725.349999999999</v>
      </c>
      <c r="F697" s="55"/>
      <c r="G697" s="55">
        <v>19725.349999999999</v>
      </c>
      <c r="H697" s="33">
        <v>9</v>
      </c>
    </row>
    <row r="698" spans="1:8" x14ac:dyDescent="0.2">
      <c r="A698" s="52" t="s">
        <v>1411</v>
      </c>
      <c r="B698" s="52"/>
      <c r="C698" s="53" t="s">
        <v>1412</v>
      </c>
      <c r="D698" s="54" t="s">
        <v>131</v>
      </c>
      <c r="E698" s="55">
        <v>206.73</v>
      </c>
      <c r="F698" s="55">
        <v>7.98</v>
      </c>
      <c r="G698" s="55">
        <v>214.71</v>
      </c>
      <c r="H698" s="33">
        <v>9</v>
      </c>
    </row>
    <row r="699" spans="1:8" x14ac:dyDescent="0.2">
      <c r="A699" s="52" t="s">
        <v>1413</v>
      </c>
      <c r="B699" s="52"/>
      <c r="C699" s="53" t="s">
        <v>1414</v>
      </c>
      <c r="D699" s="54" t="s">
        <v>131</v>
      </c>
      <c r="E699" s="55">
        <v>195.66</v>
      </c>
      <c r="F699" s="55">
        <v>10.01</v>
      </c>
      <c r="G699" s="55">
        <v>205.67</v>
      </c>
      <c r="H699" s="33">
        <v>9</v>
      </c>
    </row>
    <row r="700" spans="1:8" x14ac:dyDescent="0.2">
      <c r="A700" s="52" t="s">
        <v>1415</v>
      </c>
      <c r="B700" s="52"/>
      <c r="C700" s="53" t="s">
        <v>1416</v>
      </c>
      <c r="D700" s="54" t="s">
        <v>131</v>
      </c>
      <c r="E700" s="55">
        <v>251.91</v>
      </c>
      <c r="F700" s="55">
        <v>15.15</v>
      </c>
      <c r="G700" s="55">
        <v>267.06</v>
      </c>
      <c r="H700" s="33">
        <v>9</v>
      </c>
    </row>
    <row r="701" spans="1:8" x14ac:dyDescent="0.2">
      <c r="A701" s="52" t="s">
        <v>1417</v>
      </c>
      <c r="B701" s="52"/>
      <c r="C701" s="53" t="s">
        <v>1418</v>
      </c>
      <c r="D701" s="54" t="s">
        <v>131</v>
      </c>
      <c r="E701" s="55">
        <v>288.07</v>
      </c>
      <c r="F701" s="55">
        <v>21.2</v>
      </c>
      <c r="G701" s="55">
        <v>309.27</v>
      </c>
      <c r="H701" s="33">
        <v>9</v>
      </c>
    </row>
    <row r="702" spans="1:8" x14ac:dyDescent="0.2">
      <c r="A702" s="52" t="s">
        <v>1419</v>
      </c>
      <c r="B702" s="52"/>
      <c r="C702" s="53" t="s">
        <v>1420</v>
      </c>
      <c r="D702" s="54" t="s">
        <v>131</v>
      </c>
      <c r="E702" s="55">
        <v>353.97</v>
      </c>
      <c r="F702" s="55">
        <v>32.4</v>
      </c>
      <c r="G702" s="55">
        <v>386.37</v>
      </c>
      <c r="H702" s="33">
        <v>9</v>
      </c>
    </row>
    <row r="703" spans="1:8" x14ac:dyDescent="0.2">
      <c r="A703" s="52" t="s">
        <v>1421</v>
      </c>
      <c r="B703" s="52"/>
      <c r="C703" s="53" t="s">
        <v>1422</v>
      </c>
      <c r="D703" s="54" t="s">
        <v>131</v>
      </c>
      <c r="E703" s="55">
        <v>412.16</v>
      </c>
      <c r="F703" s="55">
        <v>38</v>
      </c>
      <c r="G703" s="55">
        <v>450.16</v>
      </c>
      <c r="H703" s="33">
        <v>9</v>
      </c>
    </row>
    <row r="704" spans="1:8" x14ac:dyDescent="0.2">
      <c r="A704" s="52" t="s">
        <v>1423</v>
      </c>
      <c r="B704" s="52"/>
      <c r="C704" s="53" t="s">
        <v>1424</v>
      </c>
      <c r="D704" s="54" t="s">
        <v>131</v>
      </c>
      <c r="E704" s="55">
        <v>491.19</v>
      </c>
      <c r="F704" s="55">
        <v>44.93</v>
      </c>
      <c r="G704" s="55">
        <v>536.12</v>
      </c>
      <c r="H704" s="33">
        <v>9</v>
      </c>
    </row>
    <row r="705" spans="1:8" x14ac:dyDescent="0.2">
      <c r="A705" s="52" t="s">
        <v>1425</v>
      </c>
      <c r="B705" s="52"/>
      <c r="C705" s="53" t="s">
        <v>1426</v>
      </c>
      <c r="D705" s="54" t="s">
        <v>131</v>
      </c>
      <c r="E705" s="55">
        <v>578.41</v>
      </c>
      <c r="F705" s="55">
        <v>38</v>
      </c>
      <c r="G705" s="55">
        <v>616.41</v>
      </c>
      <c r="H705" s="33">
        <v>9</v>
      </c>
    </row>
    <row r="706" spans="1:8" x14ac:dyDescent="0.2">
      <c r="A706" s="52" t="s">
        <v>1427</v>
      </c>
      <c r="B706" s="52"/>
      <c r="C706" s="53" t="s">
        <v>1428</v>
      </c>
      <c r="D706" s="54" t="s">
        <v>131</v>
      </c>
      <c r="E706" s="55">
        <v>275.93</v>
      </c>
      <c r="F706" s="55"/>
      <c r="G706" s="55">
        <v>275.93</v>
      </c>
      <c r="H706" s="33">
        <v>9</v>
      </c>
    </row>
    <row r="707" spans="1:8" x14ac:dyDescent="0.2">
      <c r="A707" s="52" t="s">
        <v>1429</v>
      </c>
      <c r="B707" s="52"/>
      <c r="C707" s="53" t="s">
        <v>1430</v>
      </c>
      <c r="D707" s="54" t="s">
        <v>131</v>
      </c>
      <c r="E707" s="55">
        <v>448.43</v>
      </c>
      <c r="F707" s="55"/>
      <c r="G707" s="55">
        <v>448.43</v>
      </c>
      <c r="H707" s="33">
        <v>9</v>
      </c>
    </row>
    <row r="708" spans="1:8" ht="25.5" x14ac:dyDescent="0.2">
      <c r="A708" s="52" t="s">
        <v>1431</v>
      </c>
      <c r="B708" s="52"/>
      <c r="C708" s="53" t="s">
        <v>1432</v>
      </c>
      <c r="D708" s="54" t="s">
        <v>70</v>
      </c>
      <c r="E708" s="55">
        <v>19725.349999999999</v>
      </c>
      <c r="F708" s="55"/>
      <c r="G708" s="55">
        <v>19725.349999999999</v>
      </c>
      <c r="H708" s="33">
        <v>9</v>
      </c>
    </row>
    <row r="709" spans="1:8" x14ac:dyDescent="0.2">
      <c r="A709" s="52" t="s">
        <v>1433</v>
      </c>
      <c r="B709" s="52"/>
      <c r="C709" s="53" t="s">
        <v>1434</v>
      </c>
      <c r="D709" s="54" t="s">
        <v>131</v>
      </c>
      <c r="E709" s="55">
        <v>969.52</v>
      </c>
      <c r="F709" s="55"/>
      <c r="G709" s="55">
        <v>969.52</v>
      </c>
      <c r="H709" s="33">
        <v>9</v>
      </c>
    </row>
    <row r="710" spans="1:8" x14ac:dyDescent="0.2">
      <c r="A710" s="52" t="s">
        <v>1435</v>
      </c>
      <c r="B710" s="52"/>
      <c r="C710" s="53" t="s">
        <v>1436</v>
      </c>
      <c r="D710" s="54" t="s">
        <v>131</v>
      </c>
      <c r="E710" s="55">
        <v>1259.8900000000001</v>
      </c>
      <c r="F710" s="55"/>
      <c r="G710" s="55">
        <v>1259.8900000000001</v>
      </c>
      <c r="H710" s="33">
        <v>9</v>
      </c>
    </row>
    <row r="711" spans="1:8" x14ac:dyDescent="0.2">
      <c r="A711" s="52" t="s">
        <v>1437</v>
      </c>
      <c r="B711" s="52"/>
      <c r="C711" s="53" t="s">
        <v>1438</v>
      </c>
      <c r="D711" s="54" t="s">
        <v>131</v>
      </c>
      <c r="E711" s="55">
        <v>1399.2</v>
      </c>
      <c r="F711" s="55"/>
      <c r="G711" s="55">
        <v>1399.2</v>
      </c>
      <c r="H711" s="33">
        <v>9</v>
      </c>
    </row>
    <row r="712" spans="1:8" ht="25.5" x14ac:dyDescent="0.2">
      <c r="A712" s="52" t="s">
        <v>1439</v>
      </c>
      <c r="B712" s="52"/>
      <c r="C712" s="53" t="s">
        <v>1440</v>
      </c>
      <c r="D712" s="54" t="s">
        <v>131</v>
      </c>
      <c r="E712" s="55">
        <v>627.19000000000005</v>
      </c>
      <c r="F712" s="55"/>
      <c r="G712" s="55">
        <v>627.19000000000005</v>
      </c>
      <c r="H712" s="33">
        <v>9</v>
      </c>
    </row>
    <row r="713" spans="1:8" ht="25.5" x14ac:dyDescent="0.2">
      <c r="A713" s="52" t="s">
        <v>1441</v>
      </c>
      <c r="B713" s="52"/>
      <c r="C713" s="53" t="s">
        <v>1442</v>
      </c>
      <c r="D713" s="54" t="s">
        <v>131</v>
      </c>
      <c r="E713" s="55">
        <v>757.44</v>
      </c>
      <c r="F713" s="55"/>
      <c r="G713" s="55">
        <v>757.44</v>
      </c>
      <c r="H713" s="33">
        <v>9</v>
      </c>
    </row>
    <row r="714" spans="1:8" ht="25.5" x14ac:dyDescent="0.2">
      <c r="A714" s="52" t="s">
        <v>1443</v>
      </c>
      <c r="B714" s="52"/>
      <c r="C714" s="53" t="s">
        <v>1444</v>
      </c>
      <c r="D714" s="54" t="s">
        <v>156</v>
      </c>
      <c r="E714" s="55">
        <v>437.13</v>
      </c>
      <c r="F714" s="55"/>
      <c r="G714" s="55">
        <v>437.13</v>
      </c>
      <c r="H714" s="33">
        <v>9</v>
      </c>
    </row>
    <row r="715" spans="1:8" x14ac:dyDescent="0.2">
      <c r="A715" s="52" t="s">
        <v>1445</v>
      </c>
      <c r="B715" s="52"/>
      <c r="C715" s="53" t="s">
        <v>1446</v>
      </c>
      <c r="D715" s="54"/>
      <c r="E715" s="55"/>
      <c r="F715" s="55"/>
      <c r="G715" s="55"/>
      <c r="H715" s="33">
        <v>5</v>
      </c>
    </row>
    <row r="716" spans="1:8" ht="25.5" x14ac:dyDescent="0.2">
      <c r="A716" s="52" t="s">
        <v>1447</v>
      </c>
      <c r="B716" s="52"/>
      <c r="C716" s="53" t="s">
        <v>1448</v>
      </c>
      <c r="D716" s="54" t="s">
        <v>70</v>
      </c>
      <c r="E716" s="55">
        <v>1905.62</v>
      </c>
      <c r="F716" s="55"/>
      <c r="G716" s="55">
        <v>1905.62</v>
      </c>
      <c r="H716" s="33">
        <v>9</v>
      </c>
    </row>
    <row r="717" spans="1:8" x14ac:dyDescent="0.2">
      <c r="A717" s="52" t="s">
        <v>1449</v>
      </c>
      <c r="B717" s="52"/>
      <c r="C717" s="53" t="s">
        <v>1450</v>
      </c>
      <c r="D717" s="54" t="s">
        <v>131</v>
      </c>
      <c r="E717" s="55">
        <v>31.9</v>
      </c>
      <c r="F717" s="55"/>
      <c r="G717" s="55">
        <v>31.9</v>
      </c>
      <c r="H717" s="33">
        <v>9</v>
      </c>
    </row>
    <row r="718" spans="1:8" x14ac:dyDescent="0.2">
      <c r="A718" s="52" t="s">
        <v>1451</v>
      </c>
      <c r="B718" s="52"/>
      <c r="C718" s="53" t="s">
        <v>1452</v>
      </c>
      <c r="D718" s="54" t="s">
        <v>131</v>
      </c>
      <c r="E718" s="55">
        <v>37.520000000000003</v>
      </c>
      <c r="F718" s="55"/>
      <c r="G718" s="55">
        <v>37.520000000000003</v>
      </c>
      <c r="H718" s="33">
        <v>9</v>
      </c>
    </row>
    <row r="719" spans="1:8" x14ac:dyDescent="0.2">
      <c r="A719" s="52" t="s">
        <v>1453</v>
      </c>
      <c r="B719" s="52"/>
      <c r="C719" s="53" t="s">
        <v>1454</v>
      </c>
      <c r="D719" s="54" t="s">
        <v>131</v>
      </c>
      <c r="E719" s="55">
        <v>56.6</v>
      </c>
      <c r="F719" s="55"/>
      <c r="G719" s="55">
        <v>56.6</v>
      </c>
      <c r="H719" s="33">
        <v>9</v>
      </c>
    </row>
    <row r="720" spans="1:8" ht="25.5" x14ac:dyDescent="0.2">
      <c r="A720" s="52" t="s">
        <v>1455</v>
      </c>
      <c r="B720" s="52"/>
      <c r="C720" s="53" t="s">
        <v>1456</v>
      </c>
      <c r="D720" s="54" t="s">
        <v>156</v>
      </c>
      <c r="E720" s="55"/>
      <c r="F720" s="55">
        <v>433.7</v>
      </c>
      <c r="G720" s="55">
        <v>433.7</v>
      </c>
      <c r="H720" s="33">
        <v>9</v>
      </c>
    </row>
    <row r="721" spans="1:8" x14ac:dyDescent="0.2">
      <c r="A721" s="52" t="s">
        <v>1457</v>
      </c>
      <c r="B721" s="52"/>
      <c r="C721" s="53" t="s">
        <v>1458</v>
      </c>
      <c r="D721" s="54"/>
      <c r="E721" s="55"/>
      <c r="F721" s="55"/>
      <c r="G721" s="55"/>
      <c r="H721" s="33">
        <v>5</v>
      </c>
    </row>
    <row r="722" spans="1:8" ht="25.5" x14ac:dyDescent="0.2">
      <c r="A722" s="52" t="s">
        <v>1459</v>
      </c>
      <c r="B722" s="52"/>
      <c r="C722" s="53" t="s">
        <v>1460</v>
      </c>
      <c r="D722" s="54" t="s">
        <v>70</v>
      </c>
      <c r="E722" s="55">
        <v>31217.81</v>
      </c>
      <c r="F722" s="55"/>
      <c r="G722" s="55">
        <v>31217.81</v>
      </c>
      <c r="H722" s="33">
        <v>9</v>
      </c>
    </row>
    <row r="723" spans="1:8" x14ac:dyDescent="0.2">
      <c r="A723" s="52" t="s">
        <v>1461</v>
      </c>
      <c r="B723" s="52"/>
      <c r="C723" s="53" t="s">
        <v>1462</v>
      </c>
      <c r="D723" s="54" t="s">
        <v>131</v>
      </c>
      <c r="E723" s="55">
        <v>37.619999999999997</v>
      </c>
      <c r="F723" s="55">
        <v>4.7</v>
      </c>
      <c r="G723" s="55">
        <v>42.32</v>
      </c>
      <c r="H723" s="33">
        <v>9</v>
      </c>
    </row>
    <row r="724" spans="1:8" x14ac:dyDescent="0.2">
      <c r="A724" s="52" t="s">
        <v>1463</v>
      </c>
      <c r="B724" s="52"/>
      <c r="C724" s="53" t="s">
        <v>1464</v>
      </c>
      <c r="D724" s="54" t="s">
        <v>131</v>
      </c>
      <c r="E724" s="55">
        <v>47.23</v>
      </c>
      <c r="F724" s="55">
        <v>4.7</v>
      </c>
      <c r="G724" s="55">
        <v>51.93</v>
      </c>
      <c r="H724" s="33">
        <v>9</v>
      </c>
    </row>
    <row r="725" spans="1:8" x14ac:dyDescent="0.2">
      <c r="A725" s="52" t="s">
        <v>1465</v>
      </c>
      <c r="B725" s="52"/>
      <c r="C725" s="53" t="s">
        <v>1466</v>
      </c>
      <c r="D725" s="54" t="s">
        <v>131</v>
      </c>
      <c r="E725" s="55">
        <v>60.12</v>
      </c>
      <c r="F725" s="55">
        <v>4.7</v>
      </c>
      <c r="G725" s="55">
        <v>64.819999999999993</v>
      </c>
      <c r="H725" s="33">
        <v>9</v>
      </c>
    </row>
    <row r="726" spans="1:8" x14ac:dyDescent="0.2">
      <c r="A726" s="52" t="s">
        <v>1467</v>
      </c>
      <c r="B726" s="52"/>
      <c r="C726" s="53" t="s">
        <v>1468</v>
      </c>
      <c r="D726" s="54" t="s">
        <v>131</v>
      </c>
      <c r="E726" s="55">
        <v>69.38</v>
      </c>
      <c r="F726" s="55">
        <v>4.7</v>
      </c>
      <c r="G726" s="55">
        <v>74.08</v>
      </c>
      <c r="H726" s="33">
        <v>9</v>
      </c>
    </row>
    <row r="727" spans="1:8" x14ac:dyDescent="0.2">
      <c r="A727" s="52" t="s">
        <v>1469</v>
      </c>
      <c r="B727" s="52"/>
      <c r="C727" s="53" t="s">
        <v>1470</v>
      </c>
      <c r="D727" s="54" t="s">
        <v>131</v>
      </c>
      <c r="E727" s="55">
        <v>79.05</v>
      </c>
      <c r="F727" s="55">
        <v>4.7</v>
      </c>
      <c r="G727" s="55">
        <v>83.75</v>
      </c>
      <c r="H727" s="33">
        <v>9</v>
      </c>
    </row>
    <row r="728" spans="1:8" x14ac:dyDescent="0.2">
      <c r="A728" s="52" t="s">
        <v>1471</v>
      </c>
      <c r="B728" s="52"/>
      <c r="C728" s="53" t="s">
        <v>1472</v>
      </c>
      <c r="D728" s="54" t="s">
        <v>131</v>
      </c>
      <c r="E728" s="55">
        <v>98.25</v>
      </c>
      <c r="F728" s="55">
        <v>4.7</v>
      </c>
      <c r="G728" s="55">
        <v>102.95</v>
      </c>
      <c r="H728" s="33">
        <v>9</v>
      </c>
    </row>
    <row r="729" spans="1:8" x14ac:dyDescent="0.2">
      <c r="A729" s="52" t="s">
        <v>1473</v>
      </c>
      <c r="B729" s="52"/>
      <c r="C729" s="53" t="s">
        <v>1474</v>
      </c>
      <c r="D729" s="54" t="s">
        <v>131</v>
      </c>
      <c r="E729" s="55">
        <v>120.39</v>
      </c>
      <c r="F729" s="55">
        <v>4.7</v>
      </c>
      <c r="G729" s="55">
        <v>125.09</v>
      </c>
      <c r="H729" s="33">
        <v>9</v>
      </c>
    </row>
    <row r="730" spans="1:8" x14ac:dyDescent="0.2">
      <c r="A730" s="52" t="s">
        <v>1475</v>
      </c>
      <c r="B730" s="52"/>
      <c r="C730" s="53" t="s">
        <v>1476</v>
      </c>
      <c r="D730" s="54" t="s">
        <v>131</v>
      </c>
      <c r="E730" s="55">
        <v>147.68</v>
      </c>
      <c r="F730" s="55">
        <v>4.7</v>
      </c>
      <c r="G730" s="55">
        <v>152.38</v>
      </c>
      <c r="H730" s="33">
        <v>9</v>
      </c>
    </row>
    <row r="731" spans="1:8" x14ac:dyDescent="0.2">
      <c r="A731" s="52" t="s">
        <v>1477</v>
      </c>
      <c r="B731" s="52"/>
      <c r="C731" s="53" t="s">
        <v>1478</v>
      </c>
      <c r="D731" s="54"/>
      <c r="E731" s="55"/>
      <c r="F731" s="55"/>
      <c r="G731" s="55"/>
      <c r="H731" s="33">
        <v>5</v>
      </c>
    </row>
    <row r="732" spans="1:8" ht="25.5" x14ac:dyDescent="0.2">
      <c r="A732" s="52" t="s">
        <v>1479</v>
      </c>
      <c r="B732" s="52"/>
      <c r="C732" s="53" t="s">
        <v>1480</v>
      </c>
      <c r="D732" s="54" t="s">
        <v>70</v>
      </c>
      <c r="E732" s="55">
        <v>19476.95</v>
      </c>
      <c r="F732" s="55"/>
      <c r="G732" s="55">
        <v>19476.95</v>
      </c>
      <c r="H732" s="33">
        <v>9</v>
      </c>
    </row>
    <row r="733" spans="1:8" x14ac:dyDescent="0.2">
      <c r="A733" s="52" t="s">
        <v>1481</v>
      </c>
      <c r="B733" s="52"/>
      <c r="C733" s="53" t="s">
        <v>1482</v>
      </c>
      <c r="D733" s="54" t="s">
        <v>131</v>
      </c>
      <c r="E733" s="55">
        <v>255.94</v>
      </c>
      <c r="F733" s="55">
        <v>21.2</v>
      </c>
      <c r="G733" s="55">
        <v>277.14</v>
      </c>
      <c r="H733" s="33">
        <v>9</v>
      </c>
    </row>
    <row r="734" spans="1:8" x14ac:dyDescent="0.2">
      <c r="A734" s="52" t="s">
        <v>1483</v>
      </c>
      <c r="B734" s="52"/>
      <c r="C734" s="53" t="s">
        <v>1484</v>
      </c>
      <c r="D734" s="54" t="s">
        <v>131</v>
      </c>
      <c r="E734" s="55">
        <v>320.76</v>
      </c>
      <c r="F734" s="55">
        <v>32.4</v>
      </c>
      <c r="G734" s="55">
        <v>353.16</v>
      </c>
      <c r="H734" s="33">
        <v>9</v>
      </c>
    </row>
    <row r="735" spans="1:8" x14ac:dyDescent="0.2">
      <c r="A735" s="52" t="s">
        <v>1485</v>
      </c>
      <c r="B735" s="52"/>
      <c r="C735" s="53" t="s">
        <v>1486</v>
      </c>
      <c r="D735" s="54" t="s">
        <v>131</v>
      </c>
      <c r="E735" s="55">
        <v>389.94</v>
      </c>
      <c r="F735" s="55">
        <v>38</v>
      </c>
      <c r="G735" s="55">
        <v>427.94</v>
      </c>
      <c r="H735" s="33">
        <v>9</v>
      </c>
    </row>
    <row r="736" spans="1:8" x14ac:dyDescent="0.2">
      <c r="A736" s="52" t="s">
        <v>1487</v>
      </c>
      <c r="B736" s="52"/>
      <c r="C736" s="53" t="s">
        <v>1488</v>
      </c>
      <c r="D736" s="54"/>
      <c r="E736" s="55"/>
      <c r="F736" s="55"/>
      <c r="G736" s="55"/>
      <c r="H736" s="33">
        <v>2</v>
      </c>
    </row>
    <row r="737" spans="1:8" x14ac:dyDescent="0.2">
      <c r="A737" s="52" t="s">
        <v>1489</v>
      </c>
      <c r="B737" s="52"/>
      <c r="C737" s="53" t="s">
        <v>1490</v>
      </c>
      <c r="D737" s="54"/>
      <c r="E737" s="55"/>
      <c r="F737" s="55"/>
      <c r="G737" s="55"/>
      <c r="H737" s="33">
        <v>5</v>
      </c>
    </row>
    <row r="738" spans="1:8" ht="25.5" x14ac:dyDescent="0.2">
      <c r="A738" s="52" t="s">
        <v>1491</v>
      </c>
      <c r="B738" s="52"/>
      <c r="C738" s="53" t="s">
        <v>1492</v>
      </c>
      <c r="D738" s="54" t="s">
        <v>73</v>
      </c>
      <c r="E738" s="55">
        <v>132.33000000000001</v>
      </c>
      <c r="F738" s="55">
        <v>28.48</v>
      </c>
      <c r="G738" s="55">
        <v>160.81</v>
      </c>
      <c r="H738" s="33">
        <v>9</v>
      </c>
    </row>
    <row r="739" spans="1:8" ht="25.5" x14ac:dyDescent="0.2">
      <c r="A739" s="52" t="s">
        <v>1493</v>
      </c>
      <c r="B739" s="52"/>
      <c r="C739" s="53" t="s">
        <v>1494</v>
      </c>
      <c r="D739" s="54" t="s">
        <v>73</v>
      </c>
      <c r="E739" s="55">
        <v>135.54</v>
      </c>
      <c r="F739" s="55">
        <v>31.31</v>
      </c>
      <c r="G739" s="55">
        <v>166.85</v>
      </c>
      <c r="H739" s="33">
        <v>9</v>
      </c>
    </row>
    <row r="740" spans="1:8" ht="25.5" x14ac:dyDescent="0.2">
      <c r="A740" s="52" t="s">
        <v>1495</v>
      </c>
      <c r="B740" s="52"/>
      <c r="C740" s="53" t="s">
        <v>1496</v>
      </c>
      <c r="D740" s="54" t="s">
        <v>73</v>
      </c>
      <c r="E740" s="55">
        <v>167.58</v>
      </c>
      <c r="F740" s="55">
        <v>34.159999999999997</v>
      </c>
      <c r="G740" s="55">
        <v>201.74</v>
      </c>
      <c r="H740" s="33">
        <v>9</v>
      </c>
    </row>
    <row r="741" spans="1:8" ht="25.5" x14ac:dyDescent="0.2">
      <c r="A741" s="52" t="s">
        <v>1497</v>
      </c>
      <c r="B741" s="52"/>
      <c r="C741" s="53" t="s">
        <v>1498</v>
      </c>
      <c r="D741" s="54" t="s">
        <v>73</v>
      </c>
      <c r="E741" s="55">
        <v>177.75</v>
      </c>
      <c r="F741" s="55">
        <v>36.99</v>
      </c>
      <c r="G741" s="55">
        <v>214.74</v>
      </c>
      <c r="H741" s="33">
        <v>9</v>
      </c>
    </row>
    <row r="742" spans="1:8" ht="25.5" x14ac:dyDescent="0.2">
      <c r="A742" s="52" t="s">
        <v>1499</v>
      </c>
      <c r="B742" s="52"/>
      <c r="C742" s="53" t="s">
        <v>1500</v>
      </c>
      <c r="D742" s="54" t="s">
        <v>73</v>
      </c>
      <c r="E742" s="55">
        <v>230.41</v>
      </c>
      <c r="F742" s="55">
        <v>40.6</v>
      </c>
      <c r="G742" s="55">
        <v>271.01</v>
      </c>
      <c r="H742" s="33">
        <v>9</v>
      </c>
    </row>
    <row r="743" spans="1:8" ht="25.5" x14ac:dyDescent="0.2">
      <c r="A743" s="52" t="s">
        <v>1501</v>
      </c>
      <c r="B743" s="52"/>
      <c r="C743" s="53" t="s">
        <v>1502</v>
      </c>
      <c r="D743" s="54" t="s">
        <v>73</v>
      </c>
      <c r="E743" s="55">
        <v>140.55000000000001</v>
      </c>
      <c r="F743" s="55">
        <v>31.31</v>
      </c>
      <c r="G743" s="55">
        <v>171.86</v>
      </c>
      <c r="H743" s="33">
        <v>9</v>
      </c>
    </row>
    <row r="744" spans="1:8" ht="25.5" x14ac:dyDescent="0.2">
      <c r="A744" s="52" t="s">
        <v>1503</v>
      </c>
      <c r="B744" s="52"/>
      <c r="C744" s="53" t="s">
        <v>1504</v>
      </c>
      <c r="D744" s="54" t="s">
        <v>73</v>
      </c>
      <c r="E744" s="55">
        <v>164.51</v>
      </c>
      <c r="F744" s="55">
        <v>31.31</v>
      </c>
      <c r="G744" s="55">
        <v>195.82</v>
      </c>
      <c r="H744" s="33">
        <v>9</v>
      </c>
    </row>
    <row r="745" spans="1:8" ht="25.5" x14ac:dyDescent="0.2">
      <c r="A745" s="52" t="s">
        <v>1505</v>
      </c>
      <c r="B745" s="52"/>
      <c r="C745" s="53" t="s">
        <v>1506</v>
      </c>
      <c r="D745" s="54" t="s">
        <v>73</v>
      </c>
      <c r="E745" s="55">
        <v>183.02</v>
      </c>
      <c r="F745" s="55">
        <v>34.159999999999997</v>
      </c>
      <c r="G745" s="55">
        <v>217.18</v>
      </c>
      <c r="H745" s="33">
        <v>9</v>
      </c>
    </row>
    <row r="746" spans="1:8" ht="25.5" x14ac:dyDescent="0.2">
      <c r="A746" s="52" t="s">
        <v>1507</v>
      </c>
      <c r="B746" s="52"/>
      <c r="C746" s="53" t="s">
        <v>1508</v>
      </c>
      <c r="D746" s="54" t="s">
        <v>73</v>
      </c>
      <c r="E746" s="55">
        <v>221.76</v>
      </c>
      <c r="F746" s="55">
        <v>36.99</v>
      </c>
      <c r="G746" s="55">
        <v>258.75</v>
      </c>
      <c r="H746" s="33">
        <v>9</v>
      </c>
    </row>
    <row r="747" spans="1:8" ht="25.5" x14ac:dyDescent="0.2">
      <c r="A747" s="52" t="s">
        <v>1509</v>
      </c>
      <c r="B747" s="52"/>
      <c r="C747" s="53" t="s">
        <v>1510</v>
      </c>
      <c r="D747" s="54" t="s">
        <v>73</v>
      </c>
      <c r="E747" s="55">
        <v>296.45999999999998</v>
      </c>
      <c r="F747" s="55">
        <v>40.6</v>
      </c>
      <c r="G747" s="55">
        <v>337.06</v>
      </c>
      <c r="H747" s="33">
        <v>9</v>
      </c>
    </row>
    <row r="748" spans="1:8" x14ac:dyDescent="0.2">
      <c r="A748" s="52" t="s">
        <v>1511</v>
      </c>
      <c r="B748" s="52"/>
      <c r="C748" s="53" t="s">
        <v>1512</v>
      </c>
      <c r="D748" s="54"/>
      <c r="E748" s="55"/>
      <c r="F748" s="55"/>
      <c r="G748" s="55"/>
      <c r="H748" s="33">
        <v>5</v>
      </c>
    </row>
    <row r="749" spans="1:8" ht="25.5" x14ac:dyDescent="0.2">
      <c r="A749" s="52" t="s">
        <v>1513</v>
      </c>
      <c r="B749" s="52"/>
      <c r="C749" s="53" t="s">
        <v>1514</v>
      </c>
      <c r="D749" s="54" t="s">
        <v>73</v>
      </c>
      <c r="E749" s="55">
        <v>163.26</v>
      </c>
      <c r="F749" s="55">
        <v>31.31</v>
      </c>
      <c r="G749" s="55">
        <v>194.57</v>
      </c>
      <c r="H749" s="33">
        <v>9</v>
      </c>
    </row>
    <row r="750" spans="1:8" ht="25.5" x14ac:dyDescent="0.2">
      <c r="A750" s="52" t="s">
        <v>1515</v>
      </c>
      <c r="B750" s="52"/>
      <c r="C750" s="53" t="s">
        <v>1516</v>
      </c>
      <c r="D750" s="54" t="s">
        <v>73</v>
      </c>
      <c r="E750" s="55">
        <v>162.79</v>
      </c>
      <c r="F750" s="55">
        <v>34.159999999999997</v>
      </c>
      <c r="G750" s="55">
        <v>196.95</v>
      </c>
      <c r="H750" s="33">
        <v>9</v>
      </c>
    </row>
    <row r="751" spans="1:8" ht="25.5" x14ac:dyDescent="0.2">
      <c r="A751" s="52" t="s">
        <v>1517</v>
      </c>
      <c r="B751" s="52"/>
      <c r="C751" s="53" t="s">
        <v>1518</v>
      </c>
      <c r="D751" s="54" t="s">
        <v>73</v>
      </c>
      <c r="E751" s="55">
        <v>175.44</v>
      </c>
      <c r="F751" s="55">
        <v>36.99</v>
      </c>
      <c r="G751" s="55">
        <v>212.43</v>
      </c>
      <c r="H751" s="33">
        <v>9</v>
      </c>
    </row>
    <row r="752" spans="1:8" ht="25.5" x14ac:dyDescent="0.2">
      <c r="A752" s="52" t="s">
        <v>1519</v>
      </c>
      <c r="B752" s="52"/>
      <c r="C752" s="53" t="s">
        <v>1520</v>
      </c>
      <c r="D752" s="54" t="s">
        <v>73</v>
      </c>
      <c r="E752" s="55">
        <v>190.47</v>
      </c>
      <c r="F752" s="55">
        <v>40.6</v>
      </c>
      <c r="G752" s="55">
        <v>231.07</v>
      </c>
      <c r="H752" s="33">
        <v>9</v>
      </c>
    </row>
    <row r="753" spans="1:8" x14ac:dyDescent="0.2">
      <c r="A753" s="52" t="s">
        <v>1521</v>
      </c>
      <c r="B753" s="52"/>
      <c r="C753" s="53" t="s">
        <v>1522</v>
      </c>
      <c r="D753" s="54"/>
      <c r="E753" s="55"/>
      <c r="F753" s="55"/>
      <c r="G753" s="55"/>
      <c r="H753" s="33">
        <v>5</v>
      </c>
    </row>
    <row r="754" spans="1:8" x14ac:dyDescent="0.2">
      <c r="A754" s="52" t="s">
        <v>1523</v>
      </c>
      <c r="B754" s="52"/>
      <c r="C754" s="53" t="s">
        <v>1524</v>
      </c>
      <c r="D754" s="54" t="s">
        <v>73</v>
      </c>
      <c r="E754" s="55">
        <v>176.93</v>
      </c>
      <c r="F754" s="55">
        <v>9.5500000000000007</v>
      </c>
      <c r="G754" s="55">
        <v>186.48</v>
      </c>
      <c r="H754" s="33">
        <v>9</v>
      </c>
    </row>
    <row r="755" spans="1:8" x14ac:dyDescent="0.2">
      <c r="A755" s="52" t="s">
        <v>1525</v>
      </c>
      <c r="B755" s="52"/>
      <c r="C755" s="53" t="s">
        <v>1526</v>
      </c>
      <c r="D755" s="54" t="s">
        <v>73</v>
      </c>
      <c r="E755" s="55">
        <v>188.06</v>
      </c>
      <c r="F755" s="55">
        <v>10.039999999999999</v>
      </c>
      <c r="G755" s="55">
        <v>198.1</v>
      </c>
      <c r="H755" s="33">
        <v>9</v>
      </c>
    </row>
    <row r="756" spans="1:8" x14ac:dyDescent="0.2">
      <c r="A756" s="52" t="s">
        <v>1527</v>
      </c>
      <c r="B756" s="52"/>
      <c r="C756" s="53" t="s">
        <v>1528</v>
      </c>
      <c r="D756" s="54" t="s">
        <v>73</v>
      </c>
      <c r="E756" s="55">
        <v>207.83</v>
      </c>
      <c r="F756" s="55">
        <v>10.53</v>
      </c>
      <c r="G756" s="55">
        <v>218.36</v>
      </c>
      <c r="H756" s="33">
        <v>9</v>
      </c>
    </row>
    <row r="757" spans="1:8" x14ac:dyDescent="0.2">
      <c r="A757" s="52" t="s">
        <v>1529</v>
      </c>
      <c r="B757" s="52"/>
      <c r="C757" s="53" t="s">
        <v>1530</v>
      </c>
      <c r="D757" s="54" t="s">
        <v>73</v>
      </c>
      <c r="E757" s="55">
        <v>281.13</v>
      </c>
      <c r="F757" s="55">
        <v>10.73</v>
      </c>
      <c r="G757" s="55">
        <v>291.86</v>
      </c>
      <c r="H757" s="33">
        <v>9</v>
      </c>
    </row>
    <row r="758" spans="1:8" x14ac:dyDescent="0.2">
      <c r="A758" s="52" t="s">
        <v>1531</v>
      </c>
      <c r="B758" s="52"/>
      <c r="C758" s="53" t="s">
        <v>1532</v>
      </c>
      <c r="D758" s="54" t="s">
        <v>73</v>
      </c>
      <c r="E758" s="55">
        <v>154.38999999999999</v>
      </c>
      <c r="F758" s="55">
        <v>9.5500000000000007</v>
      </c>
      <c r="G758" s="55">
        <v>163.94</v>
      </c>
      <c r="H758" s="33">
        <v>9</v>
      </c>
    </row>
    <row r="759" spans="1:8" x14ac:dyDescent="0.2">
      <c r="A759" s="52" t="s">
        <v>1533</v>
      </c>
      <c r="B759" s="52"/>
      <c r="C759" s="53" t="s">
        <v>1534</v>
      </c>
      <c r="D759" s="54" t="s">
        <v>73</v>
      </c>
      <c r="E759" s="55">
        <v>190.88</v>
      </c>
      <c r="F759" s="55">
        <v>10.039999999999999</v>
      </c>
      <c r="G759" s="55">
        <v>200.92</v>
      </c>
      <c r="H759" s="33">
        <v>9</v>
      </c>
    </row>
    <row r="760" spans="1:8" x14ac:dyDescent="0.2">
      <c r="A760" s="52" t="s">
        <v>1535</v>
      </c>
      <c r="B760" s="52"/>
      <c r="C760" s="53" t="s">
        <v>1536</v>
      </c>
      <c r="D760" s="54"/>
      <c r="E760" s="55"/>
      <c r="F760" s="55"/>
      <c r="G760" s="55"/>
      <c r="H760" s="33">
        <v>2</v>
      </c>
    </row>
    <row r="761" spans="1:8" x14ac:dyDescent="0.2">
      <c r="A761" s="52" t="s">
        <v>1537</v>
      </c>
      <c r="B761" s="52"/>
      <c r="C761" s="53" t="s">
        <v>1538</v>
      </c>
      <c r="D761" s="54"/>
      <c r="E761" s="55"/>
      <c r="F761" s="55"/>
      <c r="G761" s="55"/>
      <c r="H761" s="33">
        <v>5</v>
      </c>
    </row>
    <row r="762" spans="1:8" x14ac:dyDescent="0.2">
      <c r="A762" s="52" t="s">
        <v>1539</v>
      </c>
      <c r="B762" s="52"/>
      <c r="C762" s="53" t="s">
        <v>1540</v>
      </c>
      <c r="D762" s="54" t="s">
        <v>156</v>
      </c>
      <c r="E762" s="55">
        <v>534.4</v>
      </c>
      <c r="F762" s="55">
        <v>324.11</v>
      </c>
      <c r="G762" s="55">
        <v>858.51</v>
      </c>
      <c r="H762" s="33">
        <v>9</v>
      </c>
    </row>
    <row r="763" spans="1:8" ht="25.5" x14ac:dyDescent="0.2">
      <c r="A763" s="52" t="s">
        <v>1541</v>
      </c>
      <c r="B763" s="52"/>
      <c r="C763" s="53" t="s">
        <v>1542</v>
      </c>
      <c r="D763" s="54" t="s">
        <v>73</v>
      </c>
      <c r="E763" s="55">
        <v>56.85</v>
      </c>
      <c r="F763" s="55">
        <v>31.1</v>
      </c>
      <c r="G763" s="55">
        <v>87.95</v>
      </c>
      <c r="H763" s="33">
        <v>9</v>
      </c>
    </row>
    <row r="764" spans="1:8" ht="25.5" x14ac:dyDescent="0.2">
      <c r="A764" s="52" t="s">
        <v>1543</v>
      </c>
      <c r="B764" s="52"/>
      <c r="C764" s="53" t="s">
        <v>1544</v>
      </c>
      <c r="D764" s="54" t="s">
        <v>73</v>
      </c>
      <c r="E764" s="55">
        <v>79.150000000000006</v>
      </c>
      <c r="F764" s="55">
        <v>31.81</v>
      </c>
      <c r="G764" s="55">
        <v>110.96</v>
      </c>
      <c r="H764" s="33">
        <v>9</v>
      </c>
    </row>
    <row r="765" spans="1:8" x14ac:dyDescent="0.2">
      <c r="A765" s="52" t="s">
        <v>1545</v>
      </c>
      <c r="B765" s="52"/>
      <c r="C765" s="53" t="s">
        <v>1546</v>
      </c>
      <c r="D765" s="54"/>
      <c r="E765" s="55"/>
      <c r="F765" s="55"/>
      <c r="G765" s="55"/>
      <c r="H765" s="33">
        <v>5</v>
      </c>
    </row>
    <row r="766" spans="1:8" x14ac:dyDescent="0.2">
      <c r="A766" s="52" t="s">
        <v>1547</v>
      </c>
      <c r="B766" s="52"/>
      <c r="C766" s="53" t="s">
        <v>1548</v>
      </c>
      <c r="D766" s="54" t="s">
        <v>73</v>
      </c>
      <c r="E766" s="55">
        <v>32.799999999999997</v>
      </c>
      <c r="F766" s="55">
        <v>40.020000000000003</v>
      </c>
      <c r="G766" s="55">
        <v>72.819999999999993</v>
      </c>
      <c r="H766" s="33">
        <v>9</v>
      </c>
    </row>
    <row r="767" spans="1:8" x14ac:dyDescent="0.2">
      <c r="A767" s="52" t="s">
        <v>1549</v>
      </c>
      <c r="B767" s="52"/>
      <c r="C767" s="53" t="s">
        <v>1550</v>
      </c>
      <c r="D767" s="54" t="s">
        <v>73</v>
      </c>
      <c r="E767" s="55">
        <v>45.46</v>
      </c>
      <c r="F767" s="55">
        <v>63.34</v>
      </c>
      <c r="G767" s="55">
        <v>108.8</v>
      </c>
      <c r="H767" s="33">
        <v>9</v>
      </c>
    </row>
    <row r="768" spans="1:8" x14ac:dyDescent="0.2">
      <c r="A768" s="52" t="s">
        <v>1551</v>
      </c>
      <c r="B768" s="52"/>
      <c r="C768" s="53" t="s">
        <v>1552</v>
      </c>
      <c r="D768" s="54" t="s">
        <v>73</v>
      </c>
      <c r="E768" s="55">
        <v>99.97</v>
      </c>
      <c r="F768" s="55">
        <v>102.78</v>
      </c>
      <c r="G768" s="55">
        <v>202.75</v>
      </c>
      <c r="H768" s="33">
        <v>9</v>
      </c>
    </row>
    <row r="769" spans="1:8" x14ac:dyDescent="0.2">
      <c r="A769" s="52" t="s">
        <v>1553</v>
      </c>
      <c r="B769" s="52"/>
      <c r="C769" s="53" t="s">
        <v>1554</v>
      </c>
      <c r="D769" s="54" t="s">
        <v>73</v>
      </c>
      <c r="E769" s="55">
        <v>144.63</v>
      </c>
      <c r="F769" s="55">
        <v>126.75</v>
      </c>
      <c r="G769" s="55">
        <v>271.38</v>
      </c>
      <c r="H769" s="33">
        <v>9</v>
      </c>
    </row>
    <row r="770" spans="1:8" x14ac:dyDescent="0.2">
      <c r="A770" s="52" t="s">
        <v>1555</v>
      </c>
      <c r="B770" s="52"/>
      <c r="C770" s="53" t="s">
        <v>1556</v>
      </c>
      <c r="D770" s="54" t="s">
        <v>73</v>
      </c>
      <c r="E770" s="55">
        <v>160.69999999999999</v>
      </c>
      <c r="F770" s="55">
        <v>63.34</v>
      </c>
      <c r="G770" s="55">
        <v>224.04</v>
      </c>
      <c r="H770" s="33">
        <v>9</v>
      </c>
    </row>
    <row r="771" spans="1:8" x14ac:dyDescent="0.2">
      <c r="A771" s="52" t="s">
        <v>1557</v>
      </c>
      <c r="B771" s="52"/>
      <c r="C771" s="53" t="s">
        <v>1558</v>
      </c>
      <c r="D771" s="54" t="s">
        <v>73</v>
      </c>
      <c r="E771" s="55">
        <v>364.85</v>
      </c>
      <c r="F771" s="55">
        <v>102.78</v>
      </c>
      <c r="G771" s="55">
        <v>467.63</v>
      </c>
      <c r="H771" s="33">
        <v>9</v>
      </c>
    </row>
    <row r="772" spans="1:8" x14ac:dyDescent="0.2">
      <c r="A772" s="52" t="s">
        <v>1559</v>
      </c>
      <c r="B772" s="52"/>
      <c r="C772" s="53" t="s">
        <v>1560</v>
      </c>
      <c r="D772" s="54"/>
      <c r="E772" s="55"/>
      <c r="F772" s="55"/>
      <c r="G772" s="55"/>
      <c r="H772" s="33">
        <v>5</v>
      </c>
    </row>
    <row r="773" spans="1:8" x14ac:dyDescent="0.2">
      <c r="A773" s="52" t="s">
        <v>1561</v>
      </c>
      <c r="B773" s="52"/>
      <c r="C773" s="53" t="s">
        <v>1562</v>
      </c>
      <c r="D773" s="54" t="s">
        <v>73</v>
      </c>
      <c r="E773" s="55">
        <v>121.65</v>
      </c>
      <c r="F773" s="55">
        <v>56.45</v>
      </c>
      <c r="G773" s="55">
        <v>178.1</v>
      </c>
      <c r="H773" s="33">
        <v>9</v>
      </c>
    </row>
    <row r="774" spans="1:8" x14ac:dyDescent="0.2">
      <c r="A774" s="52" t="s">
        <v>1563</v>
      </c>
      <c r="B774" s="52"/>
      <c r="C774" s="53" t="s">
        <v>1564</v>
      </c>
      <c r="D774" s="54" t="s">
        <v>73</v>
      </c>
      <c r="E774" s="55">
        <v>229.51</v>
      </c>
      <c r="F774" s="55">
        <v>106.48</v>
      </c>
      <c r="G774" s="55">
        <v>335.99</v>
      </c>
      <c r="H774" s="33">
        <v>9</v>
      </c>
    </row>
    <row r="775" spans="1:8" x14ac:dyDescent="0.2">
      <c r="A775" s="52" t="s">
        <v>1565</v>
      </c>
      <c r="B775" s="52"/>
      <c r="C775" s="53" t="s">
        <v>1566</v>
      </c>
      <c r="D775" s="54" t="s">
        <v>73</v>
      </c>
      <c r="E775" s="55">
        <v>475.18</v>
      </c>
      <c r="F775" s="55">
        <v>148.91999999999999</v>
      </c>
      <c r="G775" s="55">
        <v>624.1</v>
      </c>
      <c r="H775" s="33">
        <v>9</v>
      </c>
    </row>
    <row r="776" spans="1:8" x14ac:dyDescent="0.2">
      <c r="A776" s="52" t="s">
        <v>1567</v>
      </c>
      <c r="B776" s="52"/>
      <c r="C776" s="53" t="s">
        <v>1568</v>
      </c>
      <c r="D776" s="54"/>
      <c r="E776" s="55"/>
      <c r="F776" s="55"/>
      <c r="G776" s="55"/>
      <c r="H776" s="33">
        <v>5</v>
      </c>
    </row>
    <row r="777" spans="1:8" x14ac:dyDescent="0.2">
      <c r="A777" s="52" t="s">
        <v>1569</v>
      </c>
      <c r="B777" s="52"/>
      <c r="C777" s="53" t="s">
        <v>1570</v>
      </c>
      <c r="D777" s="54" t="s">
        <v>73</v>
      </c>
      <c r="E777" s="55">
        <v>37.42</v>
      </c>
      <c r="F777" s="55">
        <v>28.66</v>
      </c>
      <c r="G777" s="55">
        <v>66.08</v>
      </c>
      <c r="H777" s="33">
        <v>9</v>
      </c>
    </row>
    <row r="778" spans="1:8" x14ac:dyDescent="0.2">
      <c r="A778" s="52" t="s">
        <v>1571</v>
      </c>
      <c r="B778" s="52"/>
      <c r="C778" s="53" t="s">
        <v>1572</v>
      </c>
      <c r="D778" s="54" t="s">
        <v>73</v>
      </c>
      <c r="E778" s="55">
        <v>47.75</v>
      </c>
      <c r="F778" s="55">
        <v>31.1</v>
      </c>
      <c r="G778" s="55">
        <v>78.849999999999994</v>
      </c>
      <c r="H778" s="33">
        <v>9</v>
      </c>
    </row>
    <row r="779" spans="1:8" x14ac:dyDescent="0.2">
      <c r="A779" s="52" t="s">
        <v>1573</v>
      </c>
      <c r="B779" s="52"/>
      <c r="C779" s="53" t="s">
        <v>1574</v>
      </c>
      <c r="D779" s="54" t="s">
        <v>73</v>
      </c>
      <c r="E779" s="55">
        <v>54.58</v>
      </c>
      <c r="F779" s="55">
        <v>33.380000000000003</v>
      </c>
      <c r="G779" s="55">
        <v>87.96</v>
      </c>
      <c r="H779" s="33">
        <v>9</v>
      </c>
    </row>
    <row r="780" spans="1:8" x14ac:dyDescent="0.2">
      <c r="A780" s="52" t="s">
        <v>1575</v>
      </c>
      <c r="B780" s="52"/>
      <c r="C780" s="53" t="s">
        <v>1576</v>
      </c>
      <c r="D780" s="54"/>
      <c r="E780" s="55"/>
      <c r="F780" s="55"/>
      <c r="G780" s="55"/>
      <c r="H780" s="33">
        <v>5</v>
      </c>
    </row>
    <row r="781" spans="1:8" x14ac:dyDescent="0.2">
      <c r="A781" s="52" t="s">
        <v>1577</v>
      </c>
      <c r="B781" s="52"/>
      <c r="C781" s="53" t="s">
        <v>1578</v>
      </c>
      <c r="D781" s="54" t="s">
        <v>73</v>
      </c>
      <c r="E781" s="55">
        <v>45.1</v>
      </c>
      <c r="F781" s="55">
        <v>31.1</v>
      </c>
      <c r="G781" s="55">
        <v>76.2</v>
      </c>
      <c r="H781" s="33">
        <v>9</v>
      </c>
    </row>
    <row r="782" spans="1:8" x14ac:dyDescent="0.2">
      <c r="A782" s="52" t="s">
        <v>1579</v>
      </c>
      <c r="B782" s="52"/>
      <c r="C782" s="53" t="s">
        <v>1580</v>
      </c>
      <c r="D782" s="54" t="s">
        <v>73</v>
      </c>
      <c r="E782" s="55">
        <v>55.85</v>
      </c>
      <c r="F782" s="55">
        <v>33.380000000000003</v>
      </c>
      <c r="G782" s="55">
        <v>89.23</v>
      </c>
      <c r="H782" s="33">
        <v>9</v>
      </c>
    </row>
    <row r="783" spans="1:8" x14ac:dyDescent="0.2">
      <c r="A783" s="52" t="s">
        <v>1581</v>
      </c>
      <c r="B783" s="52"/>
      <c r="C783" s="53" t="s">
        <v>1582</v>
      </c>
      <c r="D783" s="54"/>
      <c r="E783" s="55"/>
      <c r="F783" s="55"/>
      <c r="G783" s="55"/>
      <c r="H783" s="33">
        <v>5</v>
      </c>
    </row>
    <row r="784" spans="1:8" ht="25.5" x14ac:dyDescent="0.2">
      <c r="A784" s="52" t="s">
        <v>1583</v>
      </c>
      <c r="B784" s="52"/>
      <c r="C784" s="53" t="s">
        <v>1584</v>
      </c>
      <c r="D784" s="54" t="s">
        <v>73</v>
      </c>
      <c r="E784" s="55">
        <v>38.67</v>
      </c>
      <c r="F784" s="55">
        <v>28.66</v>
      </c>
      <c r="G784" s="55">
        <v>67.33</v>
      </c>
      <c r="H784" s="33">
        <v>9</v>
      </c>
    </row>
    <row r="785" spans="1:8" ht="25.5" x14ac:dyDescent="0.2">
      <c r="A785" s="52" t="s">
        <v>1585</v>
      </c>
      <c r="B785" s="52"/>
      <c r="C785" s="53" t="s">
        <v>1586</v>
      </c>
      <c r="D785" s="54" t="s">
        <v>73</v>
      </c>
      <c r="E785" s="55">
        <v>49.27</v>
      </c>
      <c r="F785" s="55">
        <v>31.1</v>
      </c>
      <c r="G785" s="55">
        <v>80.37</v>
      </c>
      <c r="H785" s="33">
        <v>9</v>
      </c>
    </row>
    <row r="786" spans="1:8" ht="25.5" x14ac:dyDescent="0.2">
      <c r="A786" s="52" t="s">
        <v>1587</v>
      </c>
      <c r="B786" s="52"/>
      <c r="C786" s="53" t="s">
        <v>1588</v>
      </c>
      <c r="D786" s="54" t="s">
        <v>73</v>
      </c>
      <c r="E786" s="55">
        <v>64.16</v>
      </c>
      <c r="F786" s="55">
        <v>31.81</v>
      </c>
      <c r="G786" s="55">
        <v>95.97</v>
      </c>
      <c r="H786" s="33">
        <v>9</v>
      </c>
    </row>
    <row r="787" spans="1:8" x14ac:dyDescent="0.2">
      <c r="A787" s="52" t="s">
        <v>1589</v>
      </c>
      <c r="B787" s="52"/>
      <c r="C787" s="53" t="s">
        <v>1590</v>
      </c>
      <c r="D787" s="54"/>
      <c r="E787" s="55"/>
      <c r="F787" s="55"/>
      <c r="G787" s="55"/>
      <c r="H787" s="33">
        <v>5</v>
      </c>
    </row>
    <row r="788" spans="1:8" ht="25.5" x14ac:dyDescent="0.2">
      <c r="A788" s="52" t="s">
        <v>1591</v>
      </c>
      <c r="B788" s="52"/>
      <c r="C788" s="53" t="s">
        <v>1592</v>
      </c>
      <c r="D788" s="54" t="s">
        <v>73</v>
      </c>
      <c r="E788" s="55">
        <v>55.39</v>
      </c>
      <c r="F788" s="55">
        <v>35.020000000000003</v>
      </c>
      <c r="G788" s="55">
        <v>90.41</v>
      </c>
      <c r="H788" s="33">
        <v>9</v>
      </c>
    </row>
    <row r="789" spans="1:8" ht="25.5" x14ac:dyDescent="0.2">
      <c r="A789" s="52" t="s">
        <v>1593</v>
      </c>
      <c r="B789" s="52"/>
      <c r="C789" s="53" t="s">
        <v>1594</v>
      </c>
      <c r="D789" s="54" t="s">
        <v>73</v>
      </c>
      <c r="E789" s="55">
        <v>71.150000000000006</v>
      </c>
      <c r="F789" s="55">
        <v>35.9</v>
      </c>
      <c r="G789" s="55">
        <v>107.05</v>
      </c>
      <c r="H789" s="33">
        <v>9</v>
      </c>
    </row>
    <row r="790" spans="1:8" ht="25.5" x14ac:dyDescent="0.2">
      <c r="A790" s="52" t="s">
        <v>1595</v>
      </c>
      <c r="B790" s="52"/>
      <c r="C790" s="53" t="s">
        <v>1596</v>
      </c>
      <c r="D790" s="54" t="s">
        <v>73</v>
      </c>
      <c r="E790" s="55">
        <v>57.6</v>
      </c>
      <c r="F790" s="55">
        <v>46.36</v>
      </c>
      <c r="G790" s="55">
        <v>103.96</v>
      </c>
      <c r="H790" s="33">
        <v>9</v>
      </c>
    </row>
    <row r="791" spans="1:8" ht="25.5" x14ac:dyDescent="0.2">
      <c r="A791" s="52" t="s">
        <v>1597</v>
      </c>
      <c r="B791" s="52"/>
      <c r="C791" s="53" t="s">
        <v>1598</v>
      </c>
      <c r="D791" s="54" t="s">
        <v>73</v>
      </c>
      <c r="E791" s="55">
        <v>80.25</v>
      </c>
      <c r="F791" s="55">
        <v>49.42</v>
      </c>
      <c r="G791" s="55">
        <v>129.66999999999999</v>
      </c>
      <c r="H791" s="33">
        <v>9</v>
      </c>
    </row>
    <row r="792" spans="1:8" x14ac:dyDescent="0.2">
      <c r="A792" s="52" t="s">
        <v>1599</v>
      </c>
      <c r="B792" s="52"/>
      <c r="C792" s="53" t="s">
        <v>1600</v>
      </c>
      <c r="D792" s="54"/>
      <c r="E792" s="55"/>
      <c r="F792" s="55"/>
      <c r="G792" s="55"/>
      <c r="H792" s="33">
        <v>5</v>
      </c>
    </row>
    <row r="793" spans="1:8" ht="25.5" x14ac:dyDescent="0.2">
      <c r="A793" s="52" t="s">
        <v>1601</v>
      </c>
      <c r="B793" s="52"/>
      <c r="C793" s="53" t="s">
        <v>1602</v>
      </c>
      <c r="D793" s="54" t="s">
        <v>73</v>
      </c>
      <c r="E793" s="55">
        <v>95.86</v>
      </c>
      <c r="F793" s="55">
        <v>13.57</v>
      </c>
      <c r="G793" s="55">
        <v>109.43</v>
      </c>
      <c r="H793" s="33">
        <v>9</v>
      </c>
    </row>
    <row r="794" spans="1:8" ht="25.5" x14ac:dyDescent="0.2">
      <c r="A794" s="52" t="s">
        <v>1603</v>
      </c>
      <c r="B794" s="52"/>
      <c r="C794" s="53" t="s">
        <v>1604</v>
      </c>
      <c r="D794" s="54" t="s">
        <v>73</v>
      </c>
      <c r="E794" s="55">
        <v>111.48</v>
      </c>
      <c r="F794" s="55">
        <v>13.93</v>
      </c>
      <c r="G794" s="55">
        <v>125.41</v>
      </c>
      <c r="H794" s="33">
        <v>9</v>
      </c>
    </row>
    <row r="795" spans="1:8" ht="25.5" x14ac:dyDescent="0.2">
      <c r="A795" s="52" t="s">
        <v>1605</v>
      </c>
      <c r="B795" s="52"/>
      <c r="C795" s="53" t="s">
        <v>1606</v>
      </c>
      <c r="D795" s="54" t="s">
        <v>73</v>
      </c>
      <c r="E795" s="55">
        <v>139.52000000000001</v>
      </c>
      <c r="F795" s="55">
        <v>14.1</v>
      </c>
      <c r="G795" s="55">
        <v>153.62</v>
      </c>
      <c r="H795" s="33">
        <v>9</v>
      </c>
    </row>
    <row r="796" spans="1:8" ht="25.5" x14ac:dyDescent="0.2">
      <c r="A796" s="52" t="s">
        <v>1607</v>
      </c>
      <c r="B796" s="52"/>
      <c r="C796" s="53" t="s">
        <v>1608</v>
      </c>
      <c r="D796" s="54" t="s">
        <v>73</v>
      </c>
      <c r="E796" s="55">
        <v>189.03</v>
      </c>
      <c r="F796" s="55">
        <v>14.63</v>
      </c>
      <c r="G796" s="55">
        <v>203.66</v>
      </c>
      <c r="H796" s="33">
        <v>9</v>
      </c>
    </row>
    <row r="797" spans="1:8" x14ac:dyDescent="0.2">
      <c r="A797" s="52" t="s">
        <v>1609</v>
      </c>
      <c r="B797" s="52"/>
      <c r="C797" s="53" t="s">
        <v>1610</v>
      </c>
      <c r="D797" s="54"/>
      <c r="E797" s="55"/>
      <c r="F797" s="55"/>
      <c r="G797" s="55"/>
      <c r="H797" s="33">
        <v>5</v>
      </c>
    </row>
    <row r="798" spans="1:8" x14ac:dyDescent="0.2">
      <c r="A798" s="52" t="s">
        <v>1611</v>
      </c>
      <c r="B798" s="52"/>
      <c r="C798" s="53" t="s">
        <v>1612</v>
      </c>
      <c r="D798" s="54" t="s">
        <v>156</v>
      </c>
      <c r="E798" s="55">
        <v>974.32</v>
      </c>
      <c r="F798" s="55">
        <v>739.73</v>
      </c>
      <c r="G798" s="55">
        <v>1714.05</v>
      </c>
      <c r="H798" s="33">
        <v>9</v>
      </c>
    </row>
    <row r="799" spans="1:8" x14ac:dyDescent="0.2">
      <c r="A799" s="52" t="s">
        <v>1613</v>
      </c>
      <c r="B799" s="52"/>
      <c r="C799" s="53" t="s">
        <v>1614</v>
      </c>
      <c r="D799" s="54" t="s">
        <v>131</v>
      </c>
      <c r="E799" s="55">
        <v>3.69</v>
      </c>
      <c r="F799" s="55">
        <v>6.68</v>
      </c>
      <c r="G799" s="55">
        <v>10.37</v>
      </c>
      <c r="H799" s="33">
        <v>9</v>
      </c>
    </row>
    <row r="800" spans="1:8" x14ac:dyDescent="0.2">
      <c r="A800" s="52" t="s">
        <v>1615</v>
      </c>
      <c r="B800" s="52"/>
      <c r="C800" s="53" t="s">
        <v>1616</v>
      </c>
      <c r="D800" s="54"/>
      <c r="E800" s="55"/>
      <c r="F800" s="55"/>
      <c r="G800" s="55"/>
      <c r="H800" s="33">
        <v>5</v>
      </c>
    </row>
    <row r="801" spans="1:8" ht="25.5" x14ac:dyDescent="0.2">
      <c r="A801" s="52" t="s">
        <v>1617</v>
      </c>
      <c r="B801" s="52"/>
      <c r="C801" s="53" t="s">
        <v>1618</v>
      </c>
      <c r="D801" s="54" t="s">
        <v>73</v>
      </c>
      <c r="E801" s="55">
        <v>156.27000000000001</v>
      </c>
      <c r="F801" s="55">
        <v>70.38</v>
      </c>
      <c r="G801" s="55">
        <v>226.65</v>
      </c>
      <c r="H801" s="33">
        <v>9</v>
      </c>
    </row>
    <row r="802" spans="1:8" ht="25.5" x14ac:dyDescent="0.2">
      <c r="A802" s="52" t="s">
        <v>1619</v>
      </c>
      <c r="B802" s="52"/>
      <c r="C802" s="53" t="s">
        <v>1620</v>
      </c>
      <c r="D802" s="54" t="s">
        <v>73</v>
      </c>
      <c r="E802" s="55">
        <v>131.94999999999999</v>
      </c>
      <c r="F802" s="55">
        <v>58.41</v>
      </c>
      <c r="G802" s="55">
        <v>190.36</v>
      </c>
      <c r="H802" s="33">
        <v>9</v>
      </c>
    </row>
    <row r="803" spans="1:8" x14ac:dyDescent="0.2">
      <c r="A803" s="52" t="s">
        <v>1621</v>
      </c>
      <c r="B803" s="52"/>
      <c r="C803" s="53" t="s">
        <v>1622</v>
      </c>
      <c r="D803" s="54" t="s">
        <v>73</v>
      </c>
      <c r="E803" s="55">
        <v>134.86000000000001</v>
      </c>
      <c r="F803" s="55">
        <v>58.41</v>
      </c>
      <c r="G803" s="55">
        <v>193.27</v>
      </c>
      <c r="H803" s="33">
        <v>9</v>
      </c>
    </row>
    <row r="804" spans="1:8" ht="25.5" x14ac:dyDescent="0.2">
      <c r="A804" s="52" t="s">
        <v>1623</v>
      </c>
      <c r="B804" s="52"/>
      <c r="C804" s="53" t="s">
        <v>1624</v>
      </c>
      <c r="D804" s="54" t="s">
        <v>73</v>
      </c>
      <c r="E804" s="55">
        <v>1706.69</v>
      </c>
      <c r="F804" s="55">
        <v>158.44999999999999</v>
      </c>
      <c r="G804" s="55">
        <v>1865.14</v>
      </c>
      <c r="H804" s="33">
        <v>9</v>
      </c>
    </row>
    <row r="805" spans="1:8" x14ac:dyDescent="0.2">
      <c r="A805" s="52" t="s">
        <v>1625</v>
      </c>
      <c r="B805" s="52"/>
      <c r="C805" s="53" t="s">
        <v>1626</v>
      </c>
      <c r="D805" s="54" t="s">
        <v>73</v>
      </c>
      <c r="E805" s="55">
        <v>940.2</v>
      </c>
      <c r="F805" s="55">
        <v>105.21</v>
      </c>
      <c r="G805" s="55">
        <v>1045.4100000000001</v>
      </c>
      <c r="H805" s="33">
        <v>9</v>
      </c>
    </row>
    <row r="806" spans="1:8" x14ac:dyDescent="0.2">
      <c r="A806" s="52" t="s">
        <v>1627</v>
      </c>
      <c r="B806" s="52"/>
      <c r="C806" s="53" t="s">
        <v>1628</v>
      </c>
      <c r="D806" s="54"/>
      <c r="E806" s="55"/>
      <c r="F806" s="55"/>
      <c r="G806" s="55"/>
      <c r="H806" s="33">
        <v>5</v>
      </c>
    </row>
    <row r="807" spans="1:8" x14ac:dyDescent="0.2">
      <c r="A807" s="52" t="s">
        <v>1629</v>
      </c>
      <c r="B807" s="52"/>
      <c r="C807" s="53" t="s">
        <v>1630</v>
      </c>
      <c r="D807" s="54" t="s">
        <v>73</v>
      </c>
      <c r="E807" s="55">
        <v>950.14</v>
      </c>
      <c r="F807" s="55">
        <v>68.12</v>
      </c>
      <c r="G807" s="55">
        <v>1018.26</v>
      </c>
      <c r="H807" s="33">
        <v>9</v>
      </c>
    </row>
    <row r="808" spans="1:8" x14ac:dyDescent="0.2">
      <c r="A808" s="52" t="s">
        <v>1631</v>
      </c>
      <c r="B808" s="52"/>
      <c r="C808" s="53" t="s">
        <v>1632</v>
      </c>
      <c r="D808" s="54" t="s">
        <v>73</v>
      </c>
      <c r="E808" s="55">
        <v>240.8</v>
      </c>
      <c r="F808" s="55"/>
      <c r="G808" s="55">
        <v>240.8</v>
      </c>
      <c r="H808" s="33">
        <v>9</v>
      </c>
    </row>
    <row r="809" spans="1:8" ht="25.5" x14ac:dyDescent="0.2">
      <c r="A809" s="52" t="s">
        <v>1633</v>
      </c>
      <c r="B809" s="52"/>
      <c r="C809" s="53" t="s">
        <v>1634</v>
      </c>
      <c r="D809" s="54" t="s">
        <v>73</v>
      </c>
      <c r="E809" s="55">
        <v>679.9</v>
      </c>
      <c r="F809" s="55"/>
      <c r="G809" s="55">
        <v>679.9</v>
      </c>
      <c r="H809" s="33">
        <v>9</v>
      </c>
    </row>
    <row r="810" spans="1:8" ht="25.5" x14ac:dyDescent="0.2">
      <c r="A810" s="52" t="s">
        <v>1635</v>
      </c>
      <c r="B810" s="52"/>
      <c r="C810" s="53" t="s">
        <v>1636</v>
      </c>
      <c r="D810" s="54" t="s">
        <v>73</v>
      </c>
      <c r="E810" s="55">
        <v>1077.8800000000001</v>
      </c>
      <c r="F810" s="55">
        <v>68.12</v>
      </c>
      <c r="G810" s="55">
        <v>1146</v>
      </c>
      <c r="H810" s="33">
        <v>9</v>
      </c>
    </row>
    <row r="811" spans="1:8" ht="25.5" x14ac:dyDescent="0.2">
      <c r="A811" s="52" t="s">
        <v>1637</v>
      </c>
      <c r="B811" s="52"/>
      <c r="C811" s="53" t="s">
        <v>1638</v>
      </c>
      <c r="D811" s="54" t="s">
        <v>73</v>
      </c>
      <c r="E811" s="55">
        <v>147.05000000000001</v>
      </c>
      <c r="F811" s="55"/>
      <c r="G811" s="55">
        <v>147.05000000000001</v>
      </c>
      <c r="H811" s="33">
        <v>9</v>
      </c>
    </row>
    <row r="812" spans="1:8" ht="25.5" x14ac:dyDescent="0.2">
      <c r="A812" s="52" t="s">
        <v>1639</v>
      </c>
      <c r="B812" s="52"/>
      <c r="C812" s="53" t="s">
        <v>1640</v>
      </c>
      <c r="D812" s="54" t="s">
        <v>73</v>
      </c>
      <c r="E812" s="55">
        <v>232.69</v>
      </c>
      <c r="F812" s="55"/>
      <c r="G812" s="55">
        <v>232.69</v>
      </c>
      <c r="H812" s="33">
        <v>9</v>
      </c>
    </row>
    <row r="813" spans="1:8" ht="25.5" x14ac:dyDescent="0.2">
      <c r="A813" s="52" t="s">
        <v>1641</v>
      </c>
      <c r="B813" s="52"/>
      <c r="C813" s="53" t="s">
        <v>1642</v>
      </c>
      <c r="D813" s="54" t="s">
        <v>73</v>
      </c>
      <c r="E813" s="55">
        <v>168.92</v>
      </c>
      <c r="F813" s="55"/>
      <c r="G813" s="55">
        <v>168.92</v>
      </c>
      <c r="H813" s="33">
        <v>9</v>
      </c>
    </row>
    <row r="814" spans="1:8" ht="25.5" x14ac:dyDescent="0.2">
      <c r="A814" s="52" t="s">
        <v>1643</v>
      </c>
      <c r="B814" s="52"/>
      <c r="C814" s="53" t="s">
        <v>1644</v>
      </c>
      <c r="D814" s="54" t="s">
        <v>73</v>
      </c>
      <c r="E814" s="55">
        <v>196.81</v>
      </c>
      <c r="F814" s="55"/>
      <c r="G814" s="55">
        <v>196.81</v>
      </c>
      <c r="H814" s="33">
        <v>9</v>
      </c>
    </row>
    <row r="815" spans="1:8" ht="25.5" x14ac:dyDescent="0.2">
      <c r="A815" s="52" t="s">
        <v>1645</v>
      </c>
      <c r="B815" s="52"/>
      <c r="C815" s="53" t="s">
        <v>1646</v>
      </c>
      <c r="D815" s="54" t="s">
        <v>73</v>
      </c>
      <c r="E815" s="55">
        <v>168.5</v>
      </c>
      <c r="F815" s="55"/>
      <c r="G815" s="55">
        <v>168.5</v>
      </c>
      <c r="H815" s="33">
        <v>9</v>
      </c>
    </row>
    <row r="816" spans="1:8" ht="25.5" x14ac:dyDescent="0.2">
      <c r="A816" s="52" t="s">
        <v>1647</v>
      </c>
      <c r="B816" s="52"/>
      <c r="C816" s="53" t="s">
        <v>1648</v>
      </c>
      <c r="D816" s="54" t="s">
        <v>73</v>
      </c>
      <c r="E816" s="55">
        <v>146.82</v>
      </c>
      <c r="F816" s="55"/>
      <c r="G816" s="55">
        <v>146.82</v>
      </c>
      <c r="H816" s="33">
        <v>9</v>
      </c>
    </row>
    <row r="817" spans="1:8" ht="25.5" x14ac:dyDescent="0.2">
      <c r="A817" s="52" t="s">
        <v>1649</v>
      </c>
      <c r="B817" s="52"/>
      <c r="C817" s="53" t="s">
        <v>1650</v>
      </c>
      <c r="D817" s="54" t="s">
        <v>73</v>
      </c>
      <c r="E817" s="55">
        <v>175.55</v>
      </c>
      <c r="F817" s="55"/>
      <c r="G817" s="55">
        <v>175.55</v>
      </c>
      <c r="H817" s="33">
        <v>9</v>
      </c>
    </row>
    <row r="818" spans="1:8" ht="25.5" x14ac:dyDescent="0.2">
      <c r="A818" s="52" t="s">
        <v>1651</v>
      </c>
      <c r="B818" s="52"/>
      <c r="C818" s="53" t="s">
        <v>1652</v>
      </c>
      <c r="D818" s="54" t="s">
        <v>73</v>
      </c>
      <c r="E818" s="55">
        <v>152.66999999999999</v>
      </c>
      <c r="F818" s="55"/>
      <c r="G818" s="55">
        <v>152.66999999999999</v>
      </c>
      <c r="H818" s="33">
        <v>9</v>
      </c>
    </row>
    <row r="819" spans="1:8" ht="25.5" x14ac:dyDescent="0.2">
      <c r="A819" s="52" t="s">
        <v>1653</v>
      </c>
      <c r="B819" s="52"/>
      <c r="C819" s="53" t="s">
        <v>1654</v>
      </c>
      <c r="D819" s="54" t="s">
        <v>73</v>
      </c>
      <c r="E819" s="55">
        <v>213.89</v>
      </c>
      <c r="F819" s="55"/>
      <c r="G819" s="55">
        <v>213.89</v>
      </c>
      <c r="H819" s="33">
        <v>9</v>
      </c>
    </row>
    <row r="820" spans="1:8" ht="25.5" x14ac:dyDescent="0.2">
      <c r="A820" s="52" t="s">
        <v>1655</v>
      </c>
      <c r="B820" s="52"/>
      <c r="C820" s="53" t="s">
        <v>1656</v>
      </c>
      <c r="D820" s="54" t="s">
        <v>73</v>
      </c>
      <c r="E820" s="55">
        <v>219.44</v>
      </c>
      <c r="F820" s="55"/>
      <c r="G820" s="55">
        <v>219.44</v>
      </c>
      <c r="H820" s="33">
        <v>9</v>
      </c>
    </row>
    <row r="821" spans="1:8" ht="25.5" x14ac:dyDescent="0.2">
      <c r="A821" s="52" t="s">
        <v>1657</v>
      </c>
      <c r="B821" s="52"/>
      <c r="C821" s="53" t="s">
        <v>1658</v>
      </c>
      <c r="D821" s="54" t="s">
        <v>73</v>
      </c>
      <c r="E821" s="55">
        <v>1014.13</v>
      </c>
      <c r="F821" s="55"/>
      <c r="G821" s="55">
        <v>1014.13</v>
      </c>
      <c r="H821" s="33">
        <v>9</v>
      </c>
    </row>
    <row r="822" spans="1:8" ht="25.5" x14ac:dyDescent="0.2">
      <c r="A822" s="52" t="s">
        <v>1659</v>
      </c>
      <c r="B822" s="52"/>
      <c r="C822" s="53" t="s">
        <v>1660</v>
      </c>
      <c r="D822" s="54" t="s">
        <v>73</v>
      </c>
      <c r="E822" s="55">
        <v>786.05</v>
      </c>
      <c r="F822" s="55"/>
      <c r="G822" s="55">
        <v>786.05</v>
      </c>
      <c r="H822" s="33">
        <v>9</v>
      </c>
    </row>
    <row r="823" spans="1:8" ht="25.5" x14ac:dyDescent="0.2">
      <c r="A823" s="52" t="s">
        <v>1661</v>
      </c>
      <c r="B823" s="52"/>
      <c r="C823" s="53" t="s">
        <v>1662</v>
      </c>
      <c r="D823" s="54" t="s">
        <v>73</v>
      </c>
      <c r="E823" s="55">
        <v>1475.89</v>
      </c>
      <c r="F823" s="55"/>
      <c r="G823" s="55">
        <v>1475.89</v>
      </c>
      <c r="H823" s="33">
        <v>9</v>
      </c>
    </row>
    <row r="824" spans="1:8" x14ac:dyDescent="0.2">
      <c r="A824" s="52" t="s">
        <v>1663</v>
      </c>
      <c r="B824" s="52"/>
      <c r="C824" s="53" t="s">
        <v>1664</v>
      </c>
      <c r="D824" s="54" t="s">
        <v>73</v>
      </c>
      <c r="E824" s="55">
        <v>312.58999999999997</v>
      </c>
      <c r="F824" s="55">
        <v>63.2</v>
      </c>
      <c r="G824" s="55">
        <v>375.79</v>
      </c>
      <c r="H824" s="33">
        <v>9</v>
      </c>
    </row>
    <row r="825" spans="1:8" ht="25.5" x14ac:dyDescent="0.2">
      <c r="A825" s="52" t="s">
        <v>1665</v>
      </c>
      <c r="B825" s="52"/>
      <c r="C825" s="53" t="s">
        <v>1666</v>
      </c>
      <c r="D825" s="54" t="s">
        <v>73</v>
      </c>
      <c r="E825" s="55">
        <v>270.23</v>
      </c>
      <c r="F825" s="55"/>
      <c r="G825" s="55">
        <v>270.23</v>
      </c>
      <c r="H825" s="33">
        <v>9</v>
      </c>
    </row>
    <row r="826" spans="1:8" ht="25.5" x14ac:dyDescent="0.2">
      <c r="A826" s="52" t="s">
        <v>1667</v>
      </c>
      <c r="B826" s="52"/>
      <c r="C826" s="53" t="s">
        <v>1668</v>
      </c>
      <c r="D826" s="54" t="s">
        <v>73</v>
      </c>
      <c r="E826" s="55">
        <v>273.16000000000003</v>
      </c>
      <c r="F826" s="55"/>
      <c r="G826" s="55">
        <v>273.16000000000003</v>
      </c>
      <c r="H826" s="33">
        <v>9</v>
      </c>
    </row>
    <row r="827" spans="1:8" ht="25.5" x14ac:dyDescent="0.2">
      <c r="A827" s="52" t="s">
        <v>1669</v>
      </c>
      <c r="B827" s="52"/>
      <c r="C827" s="53" t="s">
        <v>1670</v>
      </c>
      <c r="D827" s="54" t="s">
        <v>73</v>
      </c>
      <c r="E827" s="55">
        <v>281.10000000000002</v>
      </c>
      <c r="F827" s="55"/>
      <c r="G827" s="55">
        <v>281.10000000000002</v>
      </c>
      <c r="H827" s="33">
        <v>9</v>
      </c>
    </row>
    <row r="828" spans="1:8" ht="25.5" x14ac:dyDescent="0.2">
      <c r="A828" s="52" t="s">
        <v>1671</v>
      </c>
      <c r="B828" s="52"/>
      <c r="C828" s="53" t="s">
        <v>1672</v>
      </c>
      <c r="D828" s="54" t="s">
        <v>73</v>
      </c>
      <c r="E828" s="55">
        <v>237.4</v>
      </c>
      <c r="F828" s="55"/>
      <c r="G828" s="55">
        <v>237.4</v>
      </c>
      <c r="H828" s="33">
        <v>9</v>
      </c>
    </row>
    <row r="829" spans="1:8" ht="25.5" x14ac:dyDescent="0.2">
      <c r="A829" s="52" t="s">
        <v>1673</v>
      </c>
      <c r="B829" s="52"/>
      <c r="C829" s="53" t="s">
        <v>1674</v>
      </c>
      <c r="D829" s="54" t="s">
        <v>73</v>
      </c>
      <c r="E829" s="55">
        <v>249.52</v>
      </c>
      <c r="F829" s="55"/>
      <c r="G829" s="55">
        <v>249.52</v>
      </c>
      <c r="H829" s="33">
        <v>9</v>
      </c>
    </row>
    <row r="830" spans="1:8" ht="25.5" x14ac:dyDescent="0.2">
      <c r="A830" s="52" t="s">
        <v>1675</v>
      </c>
      <c r="B830" s="52"/>
      <c r="C830" s="53" t="s">
        <v>1676</v>
      </c>
      <c r="D830" s="54" t="s">
        <v>73</v>
      </c>
      <c r="E830" s="55">
        <v>239.7</v>
      </c>
      <c r="F830" s="55"/>
      <c r="G830" s="55">
        <v>239.7</v>
      </c>
      <c r="H830" s="33">
        <v>9</v>
      </c>
    </row>
    <row r="831" spans="1:8" x14ac:dyDescent="0.2">
      <c r="A831" s="52" t="s">
        <v>1677</v>
      </c>
      <c r="B831" s="52"/>
      <c r="C831" s="53" t="s">
        <v>1678</v>
      </c>
      <c r="D831" s="54"/>
      <c r="E831" s="55"/>
      <c r="F831" s="55"/>
      <c r="G831" s="55"/>
      <c r="H831" s="33">
        <v>5</v>
      </c>
    </row>
    <row r="832" spans="1:8" x14ac:dyDescent="0.2">
      <c r="A832" s="52" t="s">
        <v>1679</v>
      </c>
      <c r="B832" s="52"/>
      <c r="C832" s="53" t="s">
        <v>1680</v>
      </c>
      <c r="D832" s="54" t="s">
        <v>73</v>
      </c>
      <c r="E832" s="55">
        <v>107.76</v>
      </c>
      <c r="F832" s="55">
        <v>113.2</v>
      </c>
      <c r="G832" s="55">
        <v>220.96</v>
      </c>
      <c r="H832" s="33">
        <v>9</v>
      </c>
    </row>
    <row r="833" spans="1:8" x14ac:dyDescent="0.2">
      <c r="A833" s="52" t="s">
        <v>1681</v>
      </c>
      <c r="B833" s="52"/>
      <c r="C833" s="53" t="s">
        <v>1682</v>
      </c>
      <c r="D833" s="54"/>
      <c r="E833" s="55"/>
      <c r="F833" s="55"/>
      <c r="G833" s="55"/>
      <c r="H833" s="33">
        <v>5</v>
      </c>
    </row>
    <row r="834" spans="1:8" x14ac:dyDescent="0.2">
      <c r="A834" s="52" t="s">
        <v>1683</v>
      </c>
      <c r="B834" s="52"/>
      <c r="C834" s="53" t="s">
        <v>1684</v>
      </c>
      <c r="D834" s="54" t="s">
        <v>73</v>
      </c>
      <c r="E834" s="55"/>
      <c r="F834" s="55">
        <v>39.119999999999997</v>
      </c>
      <c r="G834" s="55">
        <v>39.119999999999997</v>
      </c>
      <c r="H834" s="33">
        <v>9</v>
      </c>
    </row>
    <row r="835" spans="1:8" ht="25.5" x14ac:dyDescent="0.2">
      <c r="A835" s="52" t="s">
        <v>1685</v>
      </c>
      <c r="B835" s="52"/>
      <c r="C835" s="53" t="s">
        <v>1686</v>
      </c>
      <c r="D835" s="54" t="s">
        <v>21</v>
      </c>
      <c r="E835" s="55">
        <v>2.4900000000000002</v>
      </c>
      <c r="F835" s="55">
        <v>5.37</v>
      </c>
      <c r="G835" s="55">
        <v>7.86</v>
      </c>
      <c r="H835" s="33">
        <v>9</v>
      </c>
    </row>
    <row r="836" spans="1:8" ht="25.5" x14ac:dyDescent="0.2">
      <c r="A836" s="52" t="s">
        <v>1687</v>
      </c>
      <c r="B836" s="52"/>
      <c r="C836" s="53" t="s">
        <v>1688</v>
      </c>
      <c r="D836" s="54" t="s">
        <v>21</v>
      </c>
      <c r="E836" s="55">
        <v>3.06</v>
      </c>
      <c r="F836" s="55">
        <v>5.37</v>
      </c>
      <c r="G836" s="55">
        <v>8.43</v>
      </c>
      <c r="H836" s="33">
        <v>9</v>
      </c>
    </row>
    <row r="837" spans="1:8" ht="25.5" x14ac:dyDescent="0.2">
      <c r="A837" s="52" t="s">
        <v>1689</v>
      </c>
      <c r="B837" s="52"/>
      <c r="C837" s="53" t="s">
        <v>1690</v>
      </c>
      <c r="D837" s="54" t="s">
        <v>21</v>
      </c>
      <c r="E837" s="55">
        <v>3.35</v>
      </c>
      <c r="F837" s="55">
        <v>5.37</v>
      </c>
      <c r="G837" s="55">
        <v>8.7200000000000006</v>
      </c>
      <c r="H837" s="33">
        <v>9</v>
      </c>
    </row>
    <row r="838" spans="1:8" ht="25.5" x14ac:dyDescent="0.2">
      <c r="A838" s="52" t="s">
        <v>1691</v>
      </c>
      <c r="B838" s="52"/>
      <c r="C838" s="53" t="s">
        <v>1692</v>
      </c>
      <c r="D838" s="54" t="s">
        <v>21</v>
      </c>
      <c r="E838" s="55">
        <v>3.6</v>
      </c>
      <c r="F838" s="55">
        <v>5.37</v>
      </c>
      <c r="G838" s="55">
        <v>8.9700000000000006</v>
      </c>
      <c r="H838" s="33">
        <v>9</v>
      </c>
    </row>
    <row r="839" spans="1:8" ht="25.5" x14ac:dyDescent="0.2">
      <c r="A839" s="52" t="s">
        <v>1693</v>
      </c>
      <c r="B839" s="52"/>
      <c r="C839" s="53" t="s">
        <v>1694</v>
      </c>
      <c r="D839" s="54" t="s">
        <v>21</v>
      </c>
      <c r="E839" s="55">
        <v>5.05</v>
      </c>
      <c r="F839" s="55">
        <v>5.37</v>
      </c>
      <c r="G839" s="55">
        <v>10.42</v>
      </c>
      <c r="H839" s="33">
        <v>9</v>
      </c>
    </row>
    <row r="840" spans="1:8" x14ac:dyDescent="0.2">
      <c r="A840" s="52" t="s">
        <v>1695</v>
      </c>
      <c r="B840" s="52"/>
      <c r="C840" s="53" t="s">
        <v>1696</v>
      </c>
      <c r="D840" s="54"/>
      <c r="E840" s="55"/>
      <c r="F840" s="55"/>
      <c r="G840" s="55"/>
      <c r="H840" s="33">
        <v>2</v>
      </c>
    </row>
    <row r="841" spans="1:8" x14ac:dyDescent="0.2">
      <c r="A841" s="52" t="s">
        <v>1697</v>
      </c>
      <c r="B841" s="52"/>
      <c r="C841" s="53" t="s">
        <v>1698</v>
      </c>
      <c r="D841" s="54"/>
      <c r="E841" s="55"/>
      <c r="F841" s="55"/>
      <c r="G841" s="55"/>
      <c r="H841" s="33">
        <v>5</v>
      </c>
    </row>
    <row r="842" spans="1:8" ht="25.5" x14ac:dyDescent="0.2">
      <c r="A842" s="52" t="s">
        <v>1699</v>
      </c>
      <c r="B842" s="52"/>
      <c r="C842" s="53" t="s">
        <v>1700</v>
      </c>
      <c r="D842" s="54" t="s">
        <v>73</v>
      </c>
      <c r="E842" s="55">
        <v>114.16</v>
      </c>
      <c r="F842" s="55">
        <v>48.9</v>
      </c>
      <c r="G842" s="55">
        <v>163.06</v>
      </c>
      <c r="H842" s="33">
        <v>9</v>
      </c>
    </row>
    <row r="843" spans="1:8" ht="25.5" x14ac:dyDescent="0.2">
      <c r="A843" s="52" t="s">
        <v>1701</v>
      </c>
      <c r="B843" s="52"/>
      <c r="C843" s="53" t="s">
        <v>1702</v>
      </c>
      <c r="D843" s="54" t="s">
        <v>73</v>
      </c>
      <c r="E843" s="55">
        <v>122.5</v>
      </c>
      <c r="F843" s="55">
        <v>50.85</v>
      </c>
      <c r="G843" s="55">
        <v>173.35</v>
      </c>
      <c r="H843" s="33">
        <v>9</v>
      </c>
    </row>
    <row r="844" spans="1:8" ht="25.5" x14ac:dyDescent="0.2">
      <c r="A844" s="52" t="s">
        <v>1703</v>
      </c>
      <c r="B844" s="52"/>
      <c r="C844" s="53" t="s">
        <v>1704</v>
      </c>
      <c r="D844" s="54" t="s">
        <v>73</v>
      </c>
      <c r="E844" s="55">
        <v>130.83000000000001</v>
      </c>
      <c r="F844" s="55">
        <v>52.81</v>
      </c>
      <c r="G844" s="55">
        <v>183.64</v>
      </c>
      <c r="H844" s="33">
        <v>9</v>
      </c>
    </row>
    <row r="845" spans="1:8" ht="25.5" x14ac:dyDescent="0.2">
      <c r="A845" s="52" t="s">
        <v>1705</v>
      </c>
      <c r="B845" s="52"/>
      <c r="C845" s="53" t="s">
        <v>1706</v>
      </c>
      <c r="D845" s="54" t="s">
        <v>73</v>
      </c>
      <c r="E845" s="55">
        <v>143.52000000000001</v>
      </c>
      <c r="F845" s="55">
        <v>56.73</v>
      </c>
      <c r="G845" s="55">
        <v>200.25</v>
      </c>
      <c r="H845" s="33">
        <v>9</v>
      </c>
    </row>
    <row r="846" spans="1:8" ht="25.5" x14ac:dyDescent="0.2">
      <c r="A846" s="52" t="s">
        <v>1707</v>
      </c>
      <c r="B846" s="52"/>
      <c r="C846" s="53" t="s">
        <v>1708</v>
      </c>
      <c r="D846" s="54" t="s">
        <v>73</v>
      </c>
      <c r="E846" s="55">
        <v>78.040000000000006</v>
      </c>
      <c r="F846" s="55">
        <v>37.17</v>
      </c>
      <c r="G846" s="55">
        <v>115.21</v>
      </c>
      <c r="H846" s="33">
        <v>9</v>
      </c>
    </row>
    <row r="847" spans="1:8" ht="25.5" x14ac:dyDescent="0.2">
      <c r="A847" s="52" t="s">
        <v>1709</v>
      </c>
      <c r="B847" s="52"/>
      <c r="C847" s="53" t="s">
        <v>1710</v>
      </c>
      <c r="D847" s="54" t="s">
        <v>73</v>
      </c>
      <c r="E847" s="55">
        <v>86.38</v>
      </c>
      <c r="F847" s="55">
        <v>39.119999999999997</v>
      </c>
      <c r="G847" s="55">
        <v>125.5</v>
      </c>
      <c r="H847" s="33">
        <v>9</v>
      </c>
    </row>
    <row r="848" spans="1:8" ht="25.5" x14ac:dyDescent="0.2">
      <c r="A848" s="52" t="s">
        <v>1711</v>
      </c>
      <c r="B848" s="52"/>
      <c r="C848" s="53" t="s">
        <v>1712</v>
      </c>
      <c r="D848" s="54" t="s">
        <v>73</v>
      </c>
      <c r="E848" s="55">
        <v>94.71</v>
      </c>
      <c r="F848" s="55">
        <v>41.07</v>
      </c>
      <c r="G848" s="55">
        <v>135.78</v>
      </c>
      <c r="H848" s="33">
        <v>9</v>
      </c>
    </row>
    <row r="849" spans="1:8" ht="25.5" x14ac:dyDescent="0.2">
      <c r="A849" s="52" t="s">
        <v>1713</v>
      </c>
      <c r="B849" s="52"/>
      <c r="C849" s="53" t="s">
        <v>1714</v>
      </c>
      <c r="D849" s="54" t="s">
        <v>73</v>
      </c>
      <c r="E849" s="55">
        <v>103.42</v>
      </c>
      <c r="F849" s="55">
        <v>44.99</v>
      </c>
      <c r="G849" s="55">
        <v>148.41</v>
      </c>
      <c r="H849" s="33">
        <v>9</v>
      </c>
    </row>
    <row r="850" spans="1:8" x14ac:dyDescent="0.2">
      <c r="A850" s="52" t="s">
        <v>1715</v>
      </c>
      <c r="B850" s="52"/>
      <c r="C850" s="53" t="s">
        <v>1716</v>
      </c>
      <c r="D850" s="54" t="s">
        <v>73</v>
      </c>
      <c r="E850" s="55">
        <v>87.09</v>
      </c>
      <c r="F850" s="55">
        <v>46.95</v>
      </c>
      <c r="G850" s="55">
        <v>134.04</v>
      </c>
      <c r="H850" s="33">
        <v>9</v>
      </c>
    </row>
    <row r="851" spans="1:8" x14ac:dyDescent="0.2">
      <c r="A851" s="52" t="s">
        <v>1717</v>
      </c>
      <c r="B851" s="52"/>
      <c r="C851" s="53" t="s">
        <v>1718</v>
      </c>
      <c r="D851" s="54" t="s">
        <v>73</v>
      </c>
      <c r="E851" s="55">
        <v>65.45</v>
      </c>
      <c r="F851" s="55">
        <v>35.21</v>
      </c>
      <c r="G851" s="55">
        <v>100.66</v>
      </c>
      <c r="H851" s="33">
        <v>9</v>
      </c>
    </row>
    <row r="852" spans="1:8" x14ac:dyDescent="0.2">
      <c r="A852" s="52" t="s">
        <v>1719</v>
      </c>
      <c r="B852" s="52"/>
      <c r="C852" s="53" t="s">
        <v>1720</v>
      </c>
      <c r="D852" s="54" t="s">
        <v>73</v>
      </c>
      <c r="E852" s="55">
        <v>80.489999999999995</v>
      </c>
      <c r="F852" s="55">
        <v>25.43</v>
      </c>
      <c r="G852" s="55">
        <v>105.92</v>
      </c>
      <c r="H852" s="33">
        <v>9</v>
      </c>
    </row>
    <row r="853" spans="1:8" ht="25.5" x14ac:dyDescent="0.2">
      <c r="A853" s="52" t="s">
        <v>1721</v>
      </c>
      <c r="B853" s="52"/>
      <c r="C853" s="53" t="s">
        <v>1722</v>
      </c>
      <c r="D853" s="54" t="s">
        <v>73</v>
      </c>
      <c r="E853" s="55">
        <v>24.62</v>
      </c>
      <c r="F853" s="55">
        <v>4.9800000000000004</v>
      </c>
      <c r="G853" s="55">
        <v>29.6</v>
      </c>
      <c r="H853" s="33">
        <v>9</v>
      </c>
    </row>
    <row r="854" spans="1:8" x14ac:dyDescent="0.2">
      <c r="A854" s="52" t="s">
        <v>1723</v>
      </c>
      <c r="B854" s="52"/>
      <c r="C854" s="53" t="s">
        <v>1724</v>
      </c>
      <c r="D854" s="54" t="s">
        <v>73</v>
      </c>
      <c r="E854" s="55">
        <v>15.46</v>
      </c>
      <c r="F854" s="55">
        <v>4.9800000000000004</v>
      </c>
      <c r="G854" s="55">
        <v>20.440000000000001</v>
      </c>
      <c r="H854" s="33">
        <v>9</v>
      </c>
    </row>
    <row r="855" spans="1:8" x14ac:dyDescent="0.2">
      <c r="A855" s="52" t="s">
        <v>1725</v>
      </c>
      <c r="B855" s="52"/>
      <c r="C855" s="53" t="s">
        <v>1726</v>
      </c>
      <c r="D855" s="54"/>
      <c r="E855" s="55"/>
      <c r="F855" s="55"/>
      <c r="G855" s="55"/>
      <c r="H855" s="33">
        <v>5</v>
      </c>
    </row>
    <row r="856" spans="1:8" ht="25.5" x14ac:dyDescent="0.2">
      <c r="A856" s="52" t="s">
        <v>1727</v>
      </c>
      <c r="B856" s="52"/>
      <c r="C856" s="53" t="s">
        <v>1728</v>
      </c>
      <c r="D856" s="54" t="s">
        <v>592</v>
      </c>
      <c r="E856" s="55">
        <v>23.03</v>
      </c>
      <c r="F856" s="55"/>
      <c r="G856" s="55">
        <v>23.03</v>
      </c>
      <c r="H856" s="33">
        <v>9</v>
      </c>
    </row>
    <row r="857" spans="1:8" x14ac:dyDescent="0.2">
      <c r="A857" s="52" t="s">
        <v>1729</v>
      </c>
      <c r="B857" s="52"/>
      <c r="C857" s="53" t="s">
        <v>1730</v>
      </c>
      <c r="D857" s="54" t="s">
        <v>592</v>
      </c>
      <c r="E857" s="55"/>
      <c r="F857" s="55">
        <v>5.04</v>
      </c>
      <c r="G857" s="55">
        <v>5.04</v>
      </c>
      <c r="H857" s="33">
        <v>9</v>
      </c>
    </row>
    <row r="858" spans="1:8" ht="25.5" x14ac:dyDescent="0.2">
      <c r="A858" s="52" t="s">
        <v>1731</v>
      </c>
      <c r="B858" s="52"/>
      <c r="C858" s="53" t="s">
        <v>1732</v>
      </c>
      <c r="D858" s="54" t="s">
        <v>592</v>
      </c>
      <c r="E858" s="55">
        <v>22.38</v>
      </c>
      <c r="F858" s="55"/>
      <c r="G858" s="55">
        <v>22.38</v>
      </c>
      <c r="H858" s="33">
        <v>9</v>
      </c>
    </row>
    <row r="859" spans="1:8" ht="25.5" x14ac:dyDescent="0.2">
      <c r="A859" s="52" t="s">
        <v>1733</v>
      </c>
      <c r="B859" s="52"/>
      <c r="C859" s="53" t="s">
        <v>1734</v>
      </c>
      <c r="D859" s="54" t="s">
        <v>592</v>
      </c>
      <c r="E859" s="55">
        <v>21.28</v>
      </c>
      <c r="F859" s="55"/>
      <c r="G859" s="55">
        <v>21.28</v>
      </c>
      <c r="H859" s="33">
        <v>9</v>
      </c>
    </row>
    <row r="860" spans="1:8" ht="25.5" x14ac:dyDescent="0.2">
      <c r="A860" s="52" t="s">
        <v>1735</v>
      </c>
      <c r="B860" s="52"/>
      <c r="C860" s="53" t="s">
        <v>1736</v>
      </c>
      <c r="D860" s="54" t="s">
        <v>592</v>
      </c>
      <c r="E860" s="55">
        <v>22.81</v>
      </c>
      <c r="F860" s="55"/>
      <c r="G860" s="55">
        <v>22.81</v>
      </c>
      <c r="H860" s="33">
        <v>9</v>
      </c>
    </row>
    <row r="861" spans="1:8" ht="25.5" x14ac:dyDescent="0.2">
      <c r="A861" s="52" t="s">
        <v>1737</v>
      </c>
      <c r="B861" s="52"/>
      <c r="C861" s="53" t="s">
        <v>1738</v>
      </c>
      <c r="D861" s="54" t="s">
        <v>592</v>
      </c>
      <c r="E861" s="55">
        <v>16.84</v>
      </c>
      <c r="F861" s="55">
        <v>5.04</v>
      </c>
      <c r="G861" s="55">
        <v>21.88</v>
      </c>
      <c r="H861" s="33">
        <v>9</v>
      </c>
    </row>
    <row r="862" spans="1:8" x14ac:dyDescent="0.2">
      <c r="A862" s="52" t="s">
        <v>1739</v>
      </c>
      <c r="B862" s="52"/>
      <c r="C862" s="53" t="s">
        <v>1740</v>
      </c>
      <c r="D862" s="54"/>
      <c r="E862" s="55"/>
      <c r="F862" s="55"/>
      <c r="G862" s="55"/>
      <c r="H862" s="33">
        <v>5</v>
      </c>
    </row>
    <row r="863" spans="1:8" ht="25.5" x14ac:dyDescent="0.2">
      <c r="A863" s="52" t="s">
        <v>1741</v>
      </c>
      <c r="B863" s="52"/>
      <c r="C863" s="53" t="s">
        <v>1742</v>
      </c>
      <c r="D863" s="54" t="s">
        <v>156</v>
      </c>
      <c r="E863" s="55">
        <v>2937.97</v>
      </c>
      <c r="F863" s="55">
        <v>753.49</v>
      </c>
      <c r="G863" s="55">
        <v>3691.46</v>
      </c>
      <c r="H863" s="33">
        <v>9</v>
      </c>
    </row>
    <row r="864" spans="1:8" x14ac:dyDescent="0.2">
      <c r="A864" s="52" t="s">
        <v>1743</v>
      </c>
      <c r="B864" s="52"/>
      <c r="C864" s="53" t="s">
        <v>1744</v>
      </c>
      <c r="D864" s="54" t="s">
        <v>156</v>
      </c>
      <c r="E864" s="55">
        <v>2844.16</v>
      </c>
      <c r="F864" s="55">
        <v>831.25</v>
      </c>
      <c r="G864" s="55">
        <v>3675.41</v>
      </c>
      <c r="H864" s="33">
        <v>9</v>
      </c>
    </row>
    <row r="865" spans="1:8" ht="25.5" x14ac:dyDescent="0.2">
      <c r="A865" s="52" t="s">
        <v>1745</v>
      </c>
      <c r="B865" s="52"/>
      <c r="C865" s="53" t="s">
        <v>1746</v>
      </c>
      <c r="D865" s="54" t="s">
        <v>156</v>
      </c>
      <c r="E865" s="55">
        <v>2516.06</v>
      </c>
      <c r="F865" s="55">
        <v>716.41</v>
      </c>
      <c r="G865" s="55">
        <v>3232.47</v>
      </c>
      <c r="H865" s="33">
        <v>9</v>
      </c>
    </row>
    <row r="866" spans="1:8" ht="25.5" x14ac:dyDescent="0.2">
      <c r="A866" s="52" t="s">
        <v>1747</v>
      </c>
      <c r="B866" s="52"/>
      <c r="C866" s="53" t="s">
        <v>1748</v>
      </c>
      <c r="D866" s="54" t="s">
        <v>156</v>
      </c>
      <c r="E866" s="55">
        <v>2274.85</v>
      </c>
      <c r="F866" s="55">
        <v>709.18</v>
      </c>
      <c r="G866" s="55">
        <v>2984.03</v>
      </c>
      <c r="H866" s="33">
        <v>9</v>
      </c>
    </row>
    <row r="867" spans="1:8" x14ac:dyDescent="0.2">
      <c r="A867" s="52" t="s">
        <v>1749</v>
      </c>
      <c r="B867" s="52"/>
      <c r="C867" s="53" t="s">
        <v>1750</v>
      </c>
      <c r="D867" s="54" t="s">
        <v>156</v>
      </c>
      <c r="E867" s="55">
        <v>2506.5</v>
      </c>
      <c r="F867" s="55">
        <v>759.8</v>
      </c>
      <c r="G867" s="55">
        <v>3266.3</v>
      </c>
      <c r="H867" s="33">
        <v>9</v>
      </c>
    </row>
    <row r="868" spans="1:8" x14ac:dyDescent="0.2">
      <c r="A868" s="52" t="s">
        <v>1751</v>
      </c>
      <c r="B868" s="52"/>
      <c r="C868" s="53" t="s">
        <v>1752</v>
      </c>
      <c r="D868" s="54"/>
      <c r="E868" s="55"/>
      <c r="F868" s="55"/>
      <c r="G868" s="55"/>
      <c r="H868" s="33">
        <v>5</v>
      </c>
    </row>
    <row r="869" spans="1:8" x14ac:dyDescent="0.2">
      <c r="A869" s="52" t="s">
        <v>1753</v>
      </c>
      <c r="B869" s="52"/>
      <c r="C869" s="53" t="s">
        <v>1754</v>
      </c>
      <c r="D869" s="54" t="s">
        <v>156</v>
      </c>
      <c r="E869" s="55">
        <v>4024.68</v>
      </c>
      <c r="F869" s="55">
        <v>1173.5999999999999</v>
      </c>
      <c r="G869" s="55">
        <v>5198.28</v>
      </c>
      <c r="H869" s="33">
        <v>9</v>
      </c>
    </row>
    <row r="870" spans="1:8" ht="25.5" x14ac:dyDescent="0.2">
      <c r="A870" s="52" t="s">
        <v>1755</v>
      </c>
      <c r="B870" s="52"/>
      <c r="C870" s="53" t="s">
        <v>1756</v>
      </c>
      <c r="D870" s="54" t="s">
        <v>131</v>
      </c>
      <c r="E870" s="55">
        <v>0.15</v>
      </c>
      <c r="F870" s="55">
        <v>5.48</v>
      </c>
      <c r="G870" s="55">
        <v>5.63</v>
      </c>
      <c r="H870" s="33">
        <v>9</v>
      </c>
    </row>
    <row r="871" spans="1:8" ht="25.5" x14ac:dyDescent="0.2">
      <c r="A871" s="52" t="s">
        <v>1757</v>
      </c>
      <c r="B871" s="52"/>
      <c r="C871" s="53" t="s">
        <v>1758</v>
      </c>
      <c r="D871" s="54" t="s">
        <v>131</v>
      </c>
      <c r="E871" s="55">
        <v>0.36</v>
      </c>
      <c r="F871" s="55">
        <v>14.48</v>
      </c>
      <c r="G871" s="55">
        <v>14.84</v>
      </c>
      <c r="H871" s="33">
        <v>9</v>
      </c>
    </row>
    <row r="872" spans="1:8" x14ac:dyDescent="0.2">
      <c r="A872" s="52" t="s">
        <v>1759</v>
      </c>
      <c r="B872" s="52"/>
      <c r="C872" s="53" t="s">
        <v>1760</v>
      </c>
      <c r="D872" s="54"/>
      <c r="E872" s="55"/>
      <c r="F872" s="55"/>
      <c r="G872" s="55"/>
      <c r="H872" s="33">
        <v>2</v>
      </c>
    </row>
    <row r="873" spans="1:8" x14ac:dyDescent="0.2">
      <c r="A873" s="52" t="s">
        <v>1761</v>
      </c>
      <c r="B873" s="52"/>
      <c r="C873" s="53" t="s">
        <v>1762</v>
      </c>
      <c r="D873" s="54"/>
      <c r="E873" s="55"/>
      <c r="F873" s="55"/>
      <c r="G873" s="55"/>
      <c r="H873" s="33">
        <v>5</v>
      </c>
    </row>
    <row r="874" spans="1:8" x14ac:dyDescent="0.2">
      <c r="A874" s="52" t="s">
        <v>1763</v>
      </c>
      <c r="B874" s="52"/>
      <c r="C874" s="53" t="s">
        <v>1764</v>
      </c>
      <c r="D874" s="54" t="s">
        <v>73</v>
      </c>
      <c r="E874" s="55">
        <v>43.52</v>
      </c>
      <c r="F874" s="55">
        <v>28.38</v>
      </c>
      <c r="G874" s="55">
        <v>71.900000000000006</v>
      </c>
      <c r="H874" s="33">
        <v>9</v>
      </c>
    </row>
    <row r="875" spans="1:8" x14ac:dyDescent="0.2">
      <c r="A875" s="52" t="s">
        <v>1765</v>
      </c>
      <c r="B875" s="52"/>
      <c r="C875" s="53" t="s">
        <v>1766</v>
      </c>
      <c r="D875" s="54" t="s">
        <v>73</v>
      </c>
      <c r="E875" s="55">
        <v>56.48</v>
      </c>
      <c r="F875" s="55">
        <v>28.38</v>
      </c>
      <c r="G875" s="55">
        <v>84.86</v>
      </c>
      <c r="H875" s="33">
        <v>9</v>
      </c>
    </row>
    <row r="876" spans="1:8" x14ac:dyDescent="0.2">
      <c r="A876" s="52" t="s">
        <v>1767</v>
      </c>
      <c r="B876" s="52"/>
      <c r="C876" s="53" t="s">
        <v>1768</v>
      </c>
      <c r="D876" s="54" t="s">
        <v>73</v>
      </c>
      <c r="E876" s="55">
        <v>37.76</v>
      </c>
      <c r="F876" s="55">
        <v>28.38</v>
      </c>
      <c r="G876" s="55">
        <v>66.14</v>
      </c>
      <c r="H876" s="33">
        <v>9</v>
      </c>
    </row>
    <row r="877" spans="1:8" x14ac:dyDescent="0.2">
      <c r="A877" s="52" t="s">
        <v>1769</v>
      </c>
      <c r="B877" s="52"/>
      <c r="C877" s="53" t="s">
        <v>1770</v>
      </c>
      <c r="D877" s="54" t="s">
        <v>73</v>
      </c>
      <c r="E877" s="55">
        <v>85.05</v>
      </c>
      <c r="F877" s="55">
        <v>42.57</v>
      </c>
      <c r="G877" s="55">
        <v>127.62</v>
      </c>
      <c r="H877" s="33">
        <v>9</v>
      </c>
    </row>
    <row r="878" spans="1:8" x14ac:dyDescent="0.2">
      <c r="A878" s="52" t="s">
        <v>1771</v>
      </c>
      <c r="B878" s="52"/>
      <c r="C878" s="53" t="s">
        <v>1772</v>
      </c>
      <c r="D878" s="54" t="s">
        <v>73</v>
      </c>
      <c r="E878" s="55">
        <v>99.9</v>
      </c>
      <c r="F878" s="55">
        <v>42.57</v>
      </c>
      <c r="G878" s="55">
        <v>142.47</v>
      </c>
      <c r="H878" s="33">
        <v>9</v>
      </c>
    </row>
    <row r="879" spans="1:8" x14ac:dyDescent="0.2">
      <c r="A879" s="52" t="s">
        <v>1773</v>
      </c>
      <c r="B879" s="52"/>
      <c r="C879" s="53" t="s">
        <v>1774</v>
      </c>
      <c r="D879" s="54" t="s">
        <v>131</v>
      </c>
      <c r="E879" s="55">
        <v>0.95</v>
      </c>
      <c r="F879" s="55">
        <v>12.51</v>
      </c>
      <c r="G879" s="55">
        <v>13.46</v>
      </c>
      <c r="H879" s="33">
        <v>9</v>
      </c>
    </row>
    <row r="880" spans="1:8" ht="25.5" x14ac:dyDescent="0.2">
      <c r="A880" s="52" t="s">
        <v>1775</v>
      </c>
      <c r="B880" s="52"/>
      <c r="C880" s="53" t="s">
        <v>1776</v>
      </c>
      <c r="D880" s="54" t="s">
        <v>131</v>
      </c>
      <c r="E880" s="55">
        <v>13.44</v>
      </c>
      <c r="F880" s="55">
        <v>15.65</v>
      </c>
      <c r="G880" s="55">
        <v>29.09</v>
      </c>
      <c r="H880" s="33">
        <v>9</v>
      </c>
    </row>
    <row r="881" spans="1:8" x14ac:dyDescent="0.2">
      <c r="A881" s="52" t="s">
        <v>1777</v>
      </c>
      <c r="B881" s="52"/>
      <c r="C881" s="53" t="s">
        <v>1778</v>
      </c>
      <c r="D881" s="54" t="s">
        <v>131</v>
      </c>
      <c r="E881" s="55">
        <v>20.03</v>
      </c>
      <c r="F881" s="55">
        <v>15.65</v>
      </c>
      <c r="G881" s="55">
        <v>35.68</v>
      </c>
      <c r="H881" s="33">
        <v>9</v>
      </c>
    </row>
    <row r="882" spans="1:8" x14ac:dyDescent="0.2">
      <c r="A882" s="52" t="s">
        <v>1779</v>
      </c>
      <c r="B882" s="52"/>
      <c r="C882" s="53" t="s">
        <v>1780</v>
      </c>
      <c r="D882" s="54"/>
      <c r="E882" s="55"/>
      <c r="F882" s="55"/>
      <c r="G882" s="55"/>
      <c r="H882" s="33">
        <v>5</v>
      </c>
    </row>
    <row r="883" spans="1:8" ht="25.5" x14ac:dyDescent="0.2">
      <c r="A883" s="52" t="s">
        <v>1781</v>
      </c>
      <c r="B883" s="52"/>
      <c r="C883" s="53" t="s">
        <v>1782</v>
      </c>
      <c r="D883" s="54" t="s">
        <v>73</v>
      </c>
      <c r="E883" s="55">
        <v>43.75</v>
      </c>
      <c r="F883" s="55">
        <v>15.65</v>
      </c>
      <c r="G883" s="55">
        <v>59.4</v>
      </c>
      <c r="H883" s="33">
        <v>9</v>
      </c>
    </row>
    <row r="884" spans="1:8" ht="25.5" x14ac:dyDescent="0.2">
      <c r="A884" s="52" t="s">
        <v>1783</v>
      </c>
      <c r="B884" s="52"/>
      <c r="C884" s="53" t="s">
        <v>1784</v>
      </c>
      <c r="D884" s="54" t="s">
        <v>73</v>
      </c>
      <c r="E884" s="55">
        <v>66.790000000000006</v>
      </c>
      <c r="F884" s="55">
        <v>15.65</v>
      </c>
      <c r="G884" s="55">
        <v>82.44</v>
      </c>
      <c r="H884" s="33">
        <v>9</v>
      </c>
    </row>
    <row r="885" spans="1:8" ht="25.5" x14ac:dyDescent="0.2">
      <c r="A885" s="52" t="s">
        <v>1785</v>
      </c>
      <c r="B885" s="52"/>
      <c r="C885" s="53" t="s">
        <v>1786</v>
      </c>
      <c r="D885" s="54" t="s">
        <v>73</v>
      </c>
      <c r="E885" s="55">
        <v>155.15</v>
      </c>
      <c r="F885" s="55">
        <v>15.65</v>
      </c>
      <c r="G885" s="55">
        <v>170.8</v>
      </c>
      <c r="H885" s="33">
        <v>9</v>
      </c>
    </row>
    <row r="886" spans="1:8" ht="25.5" x14ac:dyDescent="0.2">
      <c r="A886" s="52" t="s">
        <v>1787</v>
      </c>
      <c r="B886" s="52"/>
      <c r="C886" s="53" t="s">
        <v>1788</v>
      </c>
      <c r="D886" s="54" t="s">
        <v>73</v>
      </c>
      <c r="E886" s="55">
        <v>166.27</v>
      </c>
      <c r="F886" s="55">
        <v>15.65</v>
      </c>
      <c r="G886" s="55">
        <v>181.92</v>
      </c>
      <c r="H886" s="33">
        <v>9</v>
      </c>
    </row>
    <row r="887" spans="1:8" ht="25.5" x14ac:dyDescent="0.2">
      <c r="A887" s="52" t="s">
        <v>1789</v>
      </c>
      <c r="B887" s="52"/>
      <c r="C887" s="53" t="s">
        <v>1790</v>
      </c>
      <c r="D887" s="54" t="s">
        <v>131</v>
      </c>
      <c r="E887" s="55">
        <v>87.38</v>
      </c>
      <c r="F887" s="55">
        <v>7.83</v>
      </c>
      <c r="G887" s="55">
        <v>95.21</v>
      </c>
      <c r="H887" s="33">
        <v>9</v>
      </c>
    </row>
    <row r="888" spans="1:8" ht="25.5" x14ac:dyDescent="0.2">
      <c r="A888" s="52" t="s">
        <v>1791</v>
      </c>
      <c r="B888" s="52"/>
      <c r="C888" s="53" t="s">
        <v>1792</v>
      </c>
      <c r="D888" s="54" t="s">
        <v>131</v>
      </c>
      <c r="E888" s="55">
        <v>77.62</v>
      </c>
      <c r="F888" s="55">
        <v>7.83</v>
      </c>
      <c r="G888" s="55">
        <v>85.45</v>
      </c>
      <c r="H888" s="33">
        <v>9</v>
      </c>
    </row>
    <row r="889" spans="1:8" ht="25.5" x14ac:dyDescent="0.2">
      <c r="A889" s="52" t="s">
        <v>1793</v>
      </c>
      <c r="B889" s="52"/>
      <c r="C889" s="53" t="s">
        <v>1794</v>
      </c>
      <c r="D889" s="54" t="s">
        <v>131</v>
      </c>
      <c r="E889" s="55">
        <v>115.53</v>
      </c>
      <c r="F889" s="55">
        <v>7.83</v>
      </c>
      <c r="G889" s="55">
        <v>123.36</v>
      </c>
      <c r="H889" s="33">
        <v>9</v>
      </c>
    </row>
    <row r="890" spans="1:8" ht="25.5" x14ac:dyDescent="0.2">
      <c r="A890" s="52" t="s">
        <v>1795</v>
      </c>
      <c r="B890" s="52"/>
      <c r="C890" s="53" t="s">
        <v>1796</v>
      </c>
      <c r="D890" s="54" t="s">
        <v>131</v>
      </c>
      <c r="E890" s="55">
        <v>168.8</v>
      </c>
      <c r="F890" s="55">
        <v>7.83</v>
      </c>
      <c r="G890" s="55">
        <v>176.63</v>
      </c>
      <c r="H890" s="33">
        <v>9</v>
      </c>
    </row>
    <row r="891" spans="1:8" ht="25.5" x14ac:dyDescent="0.2">
      <c r="A891" s="52" t="s">
        <v>1797</v>
      </c>
      <c r="B891" s="52"/>
      <c r="C891" s="53" t="s">
        <v>1798</v>
      </c>
      <c r="D891" s="54" t="s">
        <v>131</v>
      </c>
      <c r="E891" s="55">
        <v>55.09</v>
      </c>
      <c r="F891" s="55">
        <v>7.83</v>
      </c>
      <c r="G891" s="55">
        <v>62.92</v>
      </c>
      <c r="H891" s="33">
        <v>9</v>
      </c>
    </row>
    <row r="892" spans="1:8" ht="25.5" x14ac:dyDescent="0.2">
      <c r="A892" s="52" t="s">
        <v>1799</v>
      </c>
      <c r="B892" s="52"/>
      <c r="C892" s="53" t="s">
        <v>1800</v>
      </c>
      <c r="D892" s="54" t="s">
        <v>131</v>
      </c>
      <c r="E892" s="55">
        <v>97.77</v>
      </c>
      <c r="F892" s="55">
        <v>7.83</v>
      </c>
      <c r="G892" s="55">
        <v>105.6</v>
      </c>
      <c r="H892" s="33">
        <v>9</v>
      </c>
    </row>
    <row r="893" spans="1:8" ht="25.5" x14ac:dyDescent="0.2">
      <c r="A893" s="52" t="s">
        <v>1801</v>
      </c>
      <c r="B893" s="52"/>
      <c r="C893" s="53" t="s">
        <v>1802</v>
      </c>
      <c r="D893" s="54" t="s">
        <v>131</v>
      </c>
      <c r="E893" s="55">
        <v>72.27</v>
      </c>
      <c r="F893" s="55">
        <v>7.83</v>
      </c>
      <c r="G893" s="55">
        <v>80.099999999999994</v>
      </c>
      <c r="H893" s="33">
        <v>9</v>
      </c>
    </row>
    <row r="894" spans="1:8" x14ac:dyDescent="0.2">
      <c r="A894" s="52" t="s">
        <v>1803</v>
      </c>
      <c r="B894" s="52"/>
      <c r="C894" s="53" t="s">
        <v>1804</v>
      </c>
      <c r="D894" s="54"/>
      <c r="E894" s="55"/>
      <c r="F894" s="55"/>
      <c r="G894" s="55"/>
      <c r="H894" s="33">
        <v>5</v>
      </c>
    </row>
    <row r="895" spans="1:8" x14ac:dyDescent="0.2">
      <c r="A895" s="52" t="s">
        <v>1805</v>
      </c>
      <c r="B895" s="52"/>
      <c r="C895" s="53" t="s">
        <v>1806</v>
      </c>
      <c r="D895" s="54" t="s">
        <v>73</v>
      </c>
      <c r="E895" s="55">
        <v>81.760000000000005</v>
      </c>
      <c r="F895" s="55">
        <v>25.43</v>
      </c>
      <c r="G895" s="55">
        <v>107.19</v>
      </c>
      <c r="H895" s="33">
        <v>9</v>
      </c>
    </row>
    <row r="896" spans="1:8" x14ac:dyDescent="0.2">
      <c r="A896" s="52" t="s">
        <v>1807</v>
      </c>
      <c r="B896" s="52"/>
      <c r="C896" s="53" t="s">
        <v>1808</v>
      </c>
      <c r="D896" s="54" t="s">
        <v>131</v>
      </c>
      <c r="E896" s="55">
        <v>111.34</v>
      </c>
      <c r="F896" s="55">
        <v>8.61</v>
      </c>
      <c r="G896" s="55">
        <v>119.95</v>
      </c>
      <c r="H896" s="33">
        <v>9</v>
      </c>
    </row>
    <row r="897" spans="1:8" x14ac:dyDescent="0.2">
      <c r="A897" s="52" t="s">
        <v>1809</v>
      </c>
      <c r="B897" s="52"/>
      <c r="C897" s="53" t="s">
        <v>1810</v>
      </c>
      <c r="D897" s="54"/>
      <c r="E897" s="55"/>
      <c r="F897" s="55"/>
      <c r="G897" s="55"/>
      <c r="H897" s="33">
        <v>5</v>
      </c>
    </row>
    <row r="898" spans="1:8" ht="25.5" x14ac:dyDescent="0.2">
      <c r="A898" s="52" t="s">
        <v>1811</v>
      </c>
      <c r="B898" s="52"/>
      <c r="C898" s="53" t="s">
        <v>1812</v>
      </c>
      <c r="D898" s="54" t="s">
        <v>73</v>
      </c>
      <c r="E898" s="55">
        <v>129.19999999999999</v>
      </c>
      <c r="F898" s="55">
        <v>15.65</v>
      </c>
      <c r="G898" s="55">
        <v>144.85</v>
      </c>
      <c r="H898" s="33">
        <v>9</v>
      </c>
    </row>
    <row r="899" spans="1:8" ht="25.5" x14ac:dyDescent="0.2">
      <c r="A899" s="52" t="s">
        <v>1813</v>
      </c>
      <c r="B899" s="52"/>
      <c r="C899" s="53" t="s">
        <v>1814</v>
      </c>
      <c r="D899" s="54" t="s">
        <v>73</v>
      </c>
      <c r="E899" s="55">
        <v>203.69</v>
      </c>
      <c r="F899" s="55">
        <v>15.65</v>
      </c>
      <c r="G899" s="55">
        <v>219.34</v>
      </c>
      <c r="H899" s="33">
        <v>9</v>
      </c>
    </row>
    <row r="900" spans="1:8" ht="25.5" x14ac:dyDescent="0.2">
      <c r="A900" s="52" t="s">
        <v>1815</v>
      </c>
      <c r="B900" s="52"/>
      <c r="C900" s="53" t="s">
        <v>1816</v>
      </c>
      <c r="D900" s="54" t="s">
        <v>73</v>
      </c>
      <c r="E900" s="55">
        <v>159.72999999999999</v>
      </c>
      <c r="F900" s="55">
        <v>15.65</v>
      </c>
      <c r="G900" s="55">
        <v>175.38</v>
      </c>
      <c r="H900" s="33">
        <v>9</v>
      </c>
    </row>
    <row r="901" spans="1:8" ht="25.5" x14ac:dyDescent="0.2">
      <c r="A901" s="52" t="s">
        <v>1817</v>
      </c>
      <c r="B901" s="52"/>
      <c r="C901" s="53" t="s">
        <v>1818</v>
      </c>
      <c r="D901" s="54" t="s">
        <v>73</v>
      </c>
      <c r="E901" s="55">
        <v>112.76</v>
      </c>
      <c r="F901" s="55">
        <v>15.65</v>
      </c>
      <c r="G901" s="55">
        <v>128.41</v>
      </c>
      <c r="H901" s="33">
        <v>9</v>
      </c>
    </row>
    <row r="902" spans="1:8" ht="25.5" x14ac:dyDescent="0.2">
      <c r="A902" s="52" t="s">
        <v>1819</v>
      </c>
      <c r="B902" s="52"/>
      <c r="C902" s="53" t="s">
        <v>1820</v>
      </c>
      <c r="D902" s="54" t="s">
        <v>131</v>
      </c>
      <c r="E902" s="55">
        <v>98.12</v>
      </c>
      <c r="F902" s="55">
        <v>7.83</v>
      </c>
      <c r="G902" s="55">
        <v>105.95</v>
      </c>
      <c r="H902" s="33">
        <v>9</v>
      </c>
    </row>
    <row r="903" spans="1:8" ht="25.5" x14ac:dyDescent="0.2">
      <c r="A903" s="52" t="s">
        <v>1821</v>
      </c>
      <c r="B903" s="52"/>
      <c r="C903" s="53" t="s">
        <v>1822</v>
      </c>
      <c r="D903" s="54" t="s">
        <v>131</v>
      </c>
      <c r="E903" s="55">
        <v>108.62</v>
      </c>
      <c r="F903" s="55">
        <v>7.83</v>
      </c>
      <c r="G903" s="55">
        <v>116.45</v>
      </c>
      <c r="H903" s="33">
        <v>9</v>
      </c>
    </row>
    <row r="904" spans="1:8" x14ac:dyDescent="0.2">
      <c r="A904" s="52" t="s">
        <v>1823</v>
      </c>
      <c r="B904" s="52"/>
      <c r="C904" s="53" t="s">
        <v>1824</v>
      </c>
      <c r="D904" s="54"/>
      <c r="E904" s="55"/>
      <c r="F904" s="55"/>
      <c r="G904" s="55"/>
      <c r="H904" s="33">
        <v>5</v>
      </c>
    </row>
    <row r="905" spans="1:8" ht="25.5" x14ac:dyDescent="0.2">
      <c r="A905" s="52" t="s">
        <v>1825</v>
      </c>
      <c r="B905" s="52"/>
      <c r="C905" s="53" t="s">
        <v>1826</v>
      </c>
      <c r="D905" s="54" t="s">
        <v>73</v>
      </c>
      <c r="E905" s="55">
        <v>120.34</v>
      </c>
      <c r="F905" s="55">
        <v>39.35</v>
      </c>
      <c r="G905" s="55">
        <v>159.69</v>
      </c>
      <c r="H905" s="33">
        <v>9</v>
      </c>
    </row>
    <row r="906" spans="1:8" ht="25.5" x14ac:dyDescent="0.2">
      <c r="A906" s="52" t="s">
        <v>1827</v>
      </c>
      <c r="B906" s="52"/>
      <c r="C906" s="53" t="s">
        <v>1828</v>
      </c>
      <c r="D906" s="54" t="s">
        <v>73</v>
      </c>
      <c r="E906" s="55">
        <v>154.55000000000001</v>
      </c>
      <c r="F906" s="55">
        <v>17.02</v>
      </c>
      <c r="G906" s="55">
        <v>171.57</v>
      </c>
      <c r="H906" s="33">
        <v>9</v>
      </c>
    </row>
    <row r="907" spans="1:8" ht="25.5" x14ac:dyDescent="0.2">
      <c r="A907" s="52" t="s">
        <v>1829</v>
      </c>
      <c r="B907" s="52"/>
      <c r="C907" s="53" t="s">
        <v>1830</v>
      </c>
      <c r="D907" s="54" t="s">
        <v>73</v>
      </c>
      <c r="E907" s="55">
        <v>172.6</v>
      </c>
      <c r="F907" s="55">
        <v>17.02</v>
      </c>
      <c r="G907" s="55">
        <v>189.62</v>
      </c>
      <c r="H907" s="33">
        <v>9</v>
      </c>
    </row>
    <row r="908" spans="1:8" ht="25.5" x14ac:dyDescent="0.2">
      <c r="A908" s="52" t="s">
        <v>1831</v>
      </c>
      <c r="B908" s="52"/>
      <c r="C908" s="53" t="s">
        <v>1832</v>
      </c>
      <c r="D908" s="54" t="s">
        <v>73</v>
      </c>
      <c r="E908" s="55">
        <v>133.74</v>
      </c>
      <c r="F908" s="55">
        <v>15.65</v>
      </c>
      <c r="G908" s="55">
        <v>149.38999999999999</v>
      </c>
      <c r="H908" s="33">
        <v>9</v>
      </c>
    </row>
    <row r="909" spans="1:8" x14ac:dyDescent="0.2">
      <c r="A909" s="52" t="s">
        <v>1833</v>
      </c>
      <c r="B909" s="52"/>
      <c r="C909" s="53" t="s">
        <v>1834</v>
      </c>
      <c r="D909" s="54"/>
      <c r="E909" s="55"/>
      <c r="F909" s="55"/>
      <c r="G909" s="55"/>
      <c r="H909" s="33">
        <v>5</v>
      </c>
    </row>
    <row r="910" spans="1:8" x14ac:dyDescent="0.2">
      <c r="A910" s="52" t="s">
        <v>1835</v>
      </c>
      <c r="B910" s="52"/>
      <c r="C910" s="53" t="s">
        <v>1836</v>
      </c>
      <c r="D910" s="54" t="s">
        <v>73</v>
      </c>
      <c r="E910" s="55">
        <v>80.05</v>
      </c>
      <c r="F910" s="55">
        <v>15.65</v>
      </c>
      <c r="G910" s="55">
        <v>95.7</v>
      </c>
      <c r="H910" s="33">
        <v>9</v>
      </c>
    </row>
    <row r="911" spans="1:8" ht="25.5" x14ac:dyDescent="0.2">
      <c r="A911" s="52" t="s">
        <v>1837</v>
      </c>
      <c r="B911" s="52"/>
      <c r="C911" s="53" t="s">
        <v>1838</v>
      </c>
      <c r="D911" s="54" t="s">
        <v>73</v>
      </c>
      <c r="E911" s="55">
        <v>123.94</v>
      </c>
      <c r="F911" s="55">
        <v>15.65</v>
      </c>
      <c r="G911" s="55">
        <v>139.59</v>
      </c>
      <c r="H911" s="33">
        <v>9</v>
      </c>
    </row>
    <row r="912" spans="1:8" x14ac:dyDescent="0.2">
      <c r="A912" s="52" t="s">
        <v>1839</v>
      </c>
      <c r="B912" s="52"/>
      <c r="C912" s="53" t="s">
        <v>1840</v>
      </c>
      <c r="D912" s="54" t="s">
        <v>131</v>
      </c>
      <c r="E912" s="55">
        <v>172.09</v>
      </c>
      <c r="F912" s="55">
        <v>7.83</v>
      </c>
      <c r="G912" s="55">
        <v>179.92</v>
      </c>
      <c r="H912" s="33">
        <v>9</v>
      </c>
    </row>
    <row r="913" spans="1:8" x14ac:dyDescent="0.2">
      <c r="A913" s="52" t="s">
        <v>1841</v>
      </c>
      <c r="B913" s="52"/>
      <c r="C913" s="53" t="s">
        <v>1842</v>
      </c>
      <c r="D913" s="54"/>
      <c r="E913" s="55"/>
      <c r="F913" s="55"/>
      <c r="G913" s="55"/>
      <c r="H913" s="33">
        <v>5</v>
      </c>
    </row>
    <row r="914" spans="1:8" x14ac:dyDescent="0.2">
      <c r="A914" s="52" t="s">
        <v>1843</v>
      </c>
      <c r="B914" s="52"/>
      <c r="C914" s="53" t="s">
        <v>1844</v>
      </c>
      <c r="D914" s="54" t="s">
        <v>21</v>
      </c>
      <c r="E914" s="55">
        <v>67.36</v>
      </c>
      <c r="F914" s="55">
        <v>3.91</v>
      </c>
      <c r="G914" s="55">
        <v>71.27</v>
      </c>
      <c r="H914" s="33">
        <v>9</v>
      </c>
    </row>
    <row r="915" spans="1:8" x14ac:dyDescent="0.2">
      <c r="A915" s="52" t="s">
        <v>1845</v>
      </c>
      <c r="B915" s="52"/>
      <c r="C915" s="53" t="s">
        <v>1846</v>
      </c>
      <c r="D915" s="54" t="s">
        <v>21</v>
      </c>
      <c r="E915" s="55">
        <v>67.36</v>
      </c>
      <c r="F915" s="55">
        <v>3.91</v>
      </c>
      <c r="G915" s="55">
        <v>71.27</v>
      </c>
      <c r="H915" s="33">
        <v>9</v>
      </c>
    </row>
    <row r="916" spans="1:8" x14ac:dyDescent="0.2">
      <c r="A916" s="52" t="s">
        <v>1847</v>
      </c>
      <c r="B916" s="52"/>
      <c r="C916" s="53" t="s">
        <v>1848</v>
      </c>
      <c r="D916" s="54"/>
      <c r="E916" s="55"/>
      <c r="F916" s="55"/>
      <c r="G916" s="55"/>
      <c r="H916" s="33">
        <v>5</v>
      </c>
    </row>
    <row r="917" spans="1:8" x14ac:dyDescent="0.2">
      <c r="A917" s="52" t="s">
        <v>1849</v>
      </c>
      <c r="B917" s="52"/>
      <c r="C917" s="53" t="s">
        <v>1850</v>
      </c>
      <c r="D917" s="54" t="s">
        <v>73</v>
      </c>
      <c r="E917" s="55">
        <v>720.96</v>
      </c>
      <c r="F917" s="55"/>
      <c r="G917" s="55">
        <v>720.96</v>
      </c>
      <c r="H917" s="33">
        <v>9</v>
      </c>
    </row>
    <row r="918" spans="1:8" x14ac:dyDescent="0.2">
      <c r="A918" s="52" t="s">
        <v>1851</v>
      </c>
      <c r="B918" s="52"/>
      <c r="C918" s="53" t="s">
        <v>1852</v>
      </c>
      <c r="D918" s="54"/>
      <c r="E918" s="55"/>
      <c r="F918" s="55"/>
      <c r="G918" s="55"/>
      <c r="H918" s="33">
        <v>5</v>
      </c>
    </row>
    <row r="919" spans="1:8" ht="25.5" x14ac:dyDescent="0.2">
      <c r="A919" s="52" t="s">
        <v>1853</v>
      </c>
      <c r="B919" s="52"/>
      <c r="C919" s="53" t="s">
        <v>1854</v>
      </c>
      <c r="D919" s="54" t="s">
        <v>73</v>
      </c>
      <c r="E919" s="55">
        <v>141.4</v>
      </c>
      <c r="F919" s="55">
        <v>80.08</v>
      </c>
      <c r="G919" s="55">
        <v>221.48</v>
      </c>
      <c r="H919" s="33">
        <v>9</v>
      </c>
    </row>
    <row r="920" spans="1:8" x14ac:dyDescent="0.2">
      <c r="A920" s="52" t="s">
        <v>1855</v>
      </c>
      <c r="B920" s="52"/>
      <c r="C920" s="53" t="s">
        <v>1856</v>
      </c>
      <c r="D920" s="54" t="s">
        <v>73</v>
      </c>
      <c r="E920" s="55">
        <v>229.89</v>
      </c>
      <c r="F920" s="55">
        <v>72.069999999999993</v>
      </c>
      <c r="G920" s="55">
        <v>301.95999999999998</v>
      </c>
      <c r="H920" s="33">
        <v>9</v>
      </c>
    </row>
    <row r="921" spans="1:8" ht="25.5" x14ac:dyDescent="0.2">
      <c r="A921" s="52" t="s">
        <v>1857</v>
      </c>
      <c r="B921" s="52"/>
      <c r="C921" s="53" t="s">
        <v>1858</v>
      </c>
      <c r="D921" s="54" t="s">
        <v>73</v>
      </c>
      <c r="E921" s="55">
        <v>232.93</v>
      </c>
      <c r="F921" s="55">
        <v>80.08</v>
      </c>
      <c r="G921" s="55">
        <v>313.01</v>
      </c>
      <c r="H921" s="33">
        <v>9</v>
      </c>
    </row>
    <row r="922" spans="1:8" x14ac:dyDescent="0.2">
      <c r="A922" s="52" t="s">
        <v>1859</v>
      </c>
      <c r="B922" s="52"/>
      <c r="C922" s="53" t="s">
        <v>1860</v>
      </c>
      <c r="D922" s="54"/>
      <c r="E922" s="55"/>
      <c r="F922" s="55"/>
      <c r="G922" s="55"/>
      <c r="H922" s="33">
        <v>5</v>
      </c>
    </row>
    <row r="923" spans="1:8" x14ac:dyDescent="0.2">
      <c r="A923" s="52" t="s">
        <v>1861</v>
      </c>
      <c r="B923" s="52"/>
      <c r="C923" s="53" t="s">
        <v>1862</v>
      </c>
      <c r="D923" s="54" t="s">
        <v>131</v>
      </c>
      <c r="E923" s="55">
        <v>55.69</v>
      </c>
      <c r="F923" s="55">
        <v>47.7</v>
      </c>
      <c r="G923" s="55">
        <v>103.39</v>
      </c>
      <c r="H923" s="33">
        <v>9</v>
      </c>
    </row>
    <row r="924" spans="1:8" x14ac:dyDescent="0.2">
      <c r="A924" s="52" t="s">
        <v>1863</v>
      </c>
      <c r="B924" s="52"/>
      <c r="C924" s="53" t="s">
        <v>1864</v>
      </c>
      <c r="D924" s="54" t="s">
        <v>131</v>
      </c>
      <c r="E924" s="55">
        <v>85.73</v>
      </c>
      <c r="F924" s="55">
        <v>56.38</v>
      </c>
      <c r="G924" s="55">
        <v>142.11000000000001</v>
      </c>
      <c r="H924" s="33">
        <v>9</v>
      </c>
    </row>
    <row r="925" spans="1:8" x14ac:dyDescent="0.2">
      <c r="A925" s="52" t="s">
        <v>1865</v>
      </c>
      <c r="B925" s="52"/>
      <c r="C925" s="53" t="s">
        <v>1866</v>
      </c>
      <c r="D925" s="54" t="s">
        <v>131</v>
      </c>
      <c r="E925" s="55">
        <v>171.78</v>
      </c>
      <c r="F925" s="55">
        <v>60.72</v>
      </c>
      <c r="G925" s="55">
        <v>232.5</v>
      </c>
      <c r="H925" s="33">
        <v>9</v>
      </c>
    </row>
    <row r="926" spans="1:8" x14ac:dyDescent="0.2">
      <c r="A926" s="52" t="s">
        <v>1867</v>
      </c>
      <c r="B926" s="52"/>
      <c r="C926" s="53" t="s">
        <v>1868</v>
      </c>
      <c r="D926" s="54" t="s">
        <v>131</v>
      </c>
      <c r="E926" s="55">
        <v>44.58</v>
      </c>
      <c r="F926" s="55">
        <v>47.7</v>
      </c>
      <c r="G926" s="55">
        <v>92.28</v>
      </c>
      <c r="H926" s="33">
        <v>9</v>
      </c>
    </row>
    <row r="927" spans="1:8" x14ac:dyDescent="0.2">
      <c r="A927" s="52" t="s">
        <v>1869</v>
      </c>
      <c r="B927" s="52"/>
      <c r="C927" s="53" t="s">
        <v>1870</v>
      </c>
      <c r="D927" s="54" t="s">
        <v>131</v>
      </c>
      <c r="E927" s="55">
        <v>63.21</v>
      </c>
      <c r="F927" s="55">
        <v>56.38</v>
      </c>
      <c r="G927" s="55">
        <v>119.59</v>
      </c>
      <c r="H927" s="33">
        <v>9</v>
      </c>
    </row>
    <row r="928" spans="1:8" x14ac:dyDescent="0.2">
      <c r="A928" s="52" t="s">
        <v>1871</v>
      </c>
      <c r="B928" s="52"/>
      <c r="C928" s="53" t="s">
        <v>1872</v>
      </c>
      <c r="D928" s="54" t="s">
        <v>131</v>
      </c>
      <c r="E928" s="55">
        <v>88.22</v>
      </c>
      <c r="F928" s="55">
        <v>41.2</v>
      </c>
      <c r="G928" s="55">
        <v>129.41999999999999</v>
      </c>
      <c r="H928" s="33">
        <v>9</v>
      </c>
    </row>
    <row r="929" spans="1:8" x14ac:dyDescent="0.2">
      <c r="A929" s="52" t="s">
        <v>1873</v>
      </c>
      <c r="B929" s="52"/>
      <c r="C929" s="53" t="s">
        <v>1874</v>
      </c>
      <c r="D929" s="54" t="s">
        <v>21</v>
      </c>
      <c r="E929" s="55">
        <v>15.35</v>
      </c>
      <c r="F929" s="55">
        <v>1.23</v>
      </c>
      <c r="G929" s="55">
        <v>16.579999999999998</v>
      </c>
      <c r="H929" s="33">
        <v>9</v>
      </c>
    </row>
    <row r="930" spans="1:8" x14ac:dyDescent="0.2">
      <c r="A930" s="52" t="s">
        <v>1875</v>
      </c>
      <c r="B930" s="52"/>
      <c r="C930" s="53" t="s">
        <v>1876</v>
      </c>
      <c r="D930" s="54" t="s">
        <v>21</v>
      </c>
      <c r="E930" s="55">
        <v>17.329999999999998</v>
      </c>
      <c r="F930" s="55">
        <v>1.76</v>
      </c>
      <c r="G930" s="55">
        <v>19.09</v>
      </c>
      <c r="H930" s="33">
        <v>9</v>
      </c>
    </row>
    <row r="931" spans="1:8" x14ac:dyDescent="0.2">
      <c r="A931" s="52" t="s">
        <v>1877</v>
      </c>
      <c r="B931" s="52"/>
      <c r="C931" s="53" t="s">
        <v>1878</v>
      </c>
      <c r="D931" s="54" t="s">
        <v>21</v>
      </c>
      <c r="E931" s="55">
        <v>19.63</v>
      </c>
      <c r="F931" s="55">
        <v>2.4700000000000002</v>
      </c>
      <c r="G931" s="55">
        <v>22.1</v>
      </c>
      <c r="H931" s="33">
        <v>9</v>
      </c>
    </row>
    <row r="932" spans="1:8" x14ac:dyDescent="0.2">
      <c r="A932" s="52" t="s">
        <v>1879</v>
      </c>
      <c r="B932" s="52"/>
      <c r="C932" s="53" t="s">
        <v>1880</v>
      </c>
      <c r="D932" s="54"/>
      <c r="E932" s="55"/>
      <c r="F932" s="55"/>
      <c r="G932" s="55"/>
      <c r="H932" s="33">
        <v>5</v>
      </c>
    </row>
    <row r="933" spans="1:8" x14ac:dyDescent="0.2">
      <c r="A933" s="52" t="s">
        <v>1881</v>
      </c>
      <c r="B933" s="52"/>
      <c r="C933" s="53" t="s">
        <v>1882</v>
      </c>
      <c r="D933" s="54" t="s">
        <v>131</v>
      </c>
      <c r="E933" s="55">
        <v>2.4</v>
      </c>
      <c r="F933" s="55">
        <v>15.65</v>
      </c>
      <c r="G933" s="55">
        <v>18.05</v>
      </c>
      <c r="H933" s="33">
        <v>9</v>
      </c>
    </row>
    <row r="934" spans="1:8" x14ac:dyDescent="0.2">
      <c r="A934" s="52" t="s">
        <v>1883</v>
      </c>
      <c r="B934" s="52"/>
      <c r="C934" s="53" t="s">
        <v>1884</v>
      </c>
      <c r="D934" s="54" t="s">
        <v>73</v>
      </c>
      <c r="E934" s="55"/>
      <c r="F934" s="55">
        <v>42.57</v>
      </c>
      <c r="G934" s="55">
        <v>42.57</v>
      </c>
      <c r="H934" s="33">
        <v>9</v>
      </c>
    </row>
    <row r="935" spans="1:8" x14ac:dyDescent="0.2">
      <c r="A935" s="52" t="s">
        <v>1885</v>
      </c>
      <c r="B935" s="52"/>
      <c r="C935" s="53" t="s">
        <v>1886</v>
      </c>
      <c r="D935" s="54" t="s">
        <v>73</v>
      </c>
      <c r="E935" s="55"/>
      <c r="F935" s="55">
        <v>42.57</v>
      </c>
      <c r="G935" s="55">
        <v>42.57</v>
      </c>
      <c r="H935" s="33">
        <v>9</v>
      </c>
    </row>
    <row r="936" spans="1:8" ht="25.5" x14ac:dyDescent="0.2">
      <c r="A936" s="52" t="s">
        <v>1887</v>
      </c>
      <c r="B936" s="52"/>
      <c r="C936" s="53" t="s">
        <v>1888</v>
      </c>
      <c r="D936" s="54" t="s">
        <v>73</v>
      </c>
      <c r="E936" s="55"/>
      <c r="F936" s="55">
        <v>19.559999999999999</v>
      </c>
      <c r="G936" s="55">
        <v>19.559999999999999</v>
      </c>
      <c r="H936" s="33">
        <v>9</v>
      </c>
    </row>
    <row r="937" spans="1:8" x14ac:dyDescent="0.2">
      <c r="A937" s="52" t="s">
        <v>1889</v>
      </c>
      <c r="B937" s="52"/>
      <c r="C937" s="53" t="s">
        <v>8605</v>
      </c>
      <c r="D937" s="54" t="s">
        <v>73</v>
      </c>
      <c r="E937" s="55"/>
      <c r="F937" s="55">
        <v>28.38</v>
      </c>
      <c r="G937" s="55">
        <v>28.38</v>
      </c>
      <c r="H937" s="33">
        <v>9</v>
      </c>
    </row>
    <row r="938" spans="1:8" x14ac:dyDescent="0.2">
      <c r="A938" s="52" t="s">
        <v>1891</v>
      </c>
      <c r="B938" s="52"/>
      <c r="C938" s="53" t="s">
        <v>1892</v>
      </c>
      <c r="D938" s="54" t="s">
        <v>73</v>
      </c>
      <c r="E938" s="55">
        <v>3.68</v>
      </c>
      <c r="F938" s="55">
        <v>15.65</v>
      </c>
      <c r="G938" s="55">
        <v>19.329999999999998</v>
      </c>
      <c r="H938" s="33">
        <v>9</v>
      </c>
    </row>
    <row r="939" spans="1:8" ht="25.5" x14ac:dyDescent="0.2">
      <c r="A939" s="52" t="s">
        <v>1893</v>
      </c>
      <c r="B939" s="52"/>
      <c r="C939" s="53" t="s">
        <v>1894</v>
      </c>
      <c r="D939" s="54" t="s">
        <v>73</v>
      </c>
      <c r="E939" s="55">
        <v>11.04</v>
      </c>
      <c r="F939" s="55">
        <v>15.65</v>
      </c>
      <c r="G939" s="55">
        <v>26.69</v>
      </c>
      <c r="H939" s="33">
        <v>9</v>
      </c>
    </row>
    <row r="940" spans="1:8" x14ac:dyDescent="0.2">
      <c r="A940" s="52" t="s">
        <v>1895</v>
      </c>
      <c r="B940" s="52"/>
      <c r="C940" s="53" t="s">
        <v>1896</v>
      </c>
      <c r="D940" s="54"/>
      <c r="E940" s="55"/>
      <c r="F940" s="55"/>
      <c r="G940" s="55"/>
      <c r="H940" s="33">
        <v>2</v>
      </c>
    </row>
    <row r="941" spans="1:8" x14ac:dyDescent="0.2">
      <c r="A941" s="52" t="s">
        <v>1897</v>
      </c>
      <c r="B941" s="52"/>
      <c r="C941" s="53" t="s">
        <v>1898</v>
      </c>
      <c r="D941" s="54"/>
      <c r="E941" s="55"/>
      <c r="F941" s="55"/>
      <c r="G941" s="55"/>
      <c r="H941" s="33">
        <v>5</v>
      </c>
    </row>
    <row r="942" spans="1:8" x14ac:dyDescent="0.2">
      <c r="A942" s="52" t="s">
        <v>1899</v>
      </c>
      <c r="B942" s="52"/>
      <c r="C942" s="53" t="s">
        <v>1900</v>
      </c>
      <c r="D942" s="54" t="s">
        <v>156</v>
      </c>
      <c r="E942" s="55">
        <v>932.3</v>
      </c>
      <c r="F942" s="55">
        <v>278.82</v>
      </c>
      <c r="G942" s="55">
        <v>1211.1199999999999</v>
      </c>
      <c r="H942" s="33">
        <v>9</v>
      </c>
    </row>
    <row r="943" spans="1:8" x14ac:dyDescent="0.2">
      <c r="A943" s="52" t="s">
        <v>1901</v>
      </c>
      <c r="B943" s="52"/>
      <c r="C943" s="53" t="s">
        <v>1902</v>
      </c>
      <c r="D943" s="54" t="s">
        <v>156</v>
      </c>
      <c r="E943" s="55">
        <v>438.6</v>
      </c>
      <c r="F943" s="55">
        <v>278.82</v>
      </c>
      <c r="G943" s="55">
        <v>717.42</v>
      </c>
      <c r="H943" s="33">
        <v>9</v>
      </c>
    </row>
    <row r="944" spans="1:8" x14ac:dyDescent="0.2">
      <c r="A944" s="52" t="s">
        <v>1903</v>
      </c>
      <c r="B944" s="52"/>
      <c r="C944" s="53" t="s">
        <v>1904</v>
      </c>
      <c r="D944" s="54" t="s">
        <v>156</v>
      </c>
      <c r="E944" s="55">
        <v>385.92</v>
      </c>
      <c r="F944" s="55">
        <v>278.82</v>
      </c>
      <c r="G944" s="55">
        <v>664.74</v>
      </c>
      <c r="H944" s="33">
        <v>9</v>
      </c>
    </row>
    <row r="945" spans="1:8" x14ac:dyDescent="0.2">
      <c r="A945" s="52" t="s">
        <v>1905</v>
      </c>
      <c r="B945" s="52"/>
      <c r="C945" s="53" t="s">
        <v>1906</v>
      </c>
      <c r="D945" s="54" t="s">
        <v>73</v>
      </c>
      <c r="E945" s="55">
        <v>3.65</v>
      </c>
      <c r="F945" s="55">
        <v>21.71</v>
      </c>
      <c r="G945" s="55">
        <v>25.36</v>
      </c>
      <c r="H945" s="33">
        <v>9</v>
      </c>
    </row>
    <row r="946" spans="1:8" ht="25.5" x14ac:dyDescent="0.2">
      <c r="A946" s="52" t="s">
        <v>1907</v>
      </c>
      <c r="B946" s="52"/>
      <c r="C946" s="53" t="s">
        <v>1908</v>
      </c>
      <c r="D946" s="54" t="s">
        <v>73</v>
      </c>
      <c r="E946" s="55">
        <v>8.5299999999999994</v>
      </c>
      <c r="F946" s="55">
        <v>21.32</v>
      </c>
      <c r="G946" s="55">
        <v>29.85</v>
      </c>
      <c r="H946" s="33">
        <v>9</v>
      </c>
    </row>
    <row r="947" spans="1:8" x14ac:dyDescent="0.2">
      <c r="A947" s="52" t="s">
        <v>1909</v>
      </c>
      <c r="B947" s="52"/>
      <c r="C947" s="53" t="s">
        <v>1910</v>
      </c>
      <c r="D947" s="54" t="s">
        <v>156</v>
      </c>
      <c r="E947" s="55">
        <v>1076.07</v>
      </c>
      <c r="F947" s="55">
        <v>278.82</v>
      </c>
      <c r="G947" s="55">
        <v>1354.89</v>
      </c>
      <c r="H947" s="33">
        <v>9</v>
      </c>
    </row>
    <row r="948" spans="1:8" x14ac:dyDescent="0.2">
      <c r="A948" s="52" t="s">
        <v>1911</v>
      </c>
      <c r="B948" s="52"/>
      <c r="C948" s="53" t="s">
        <v>1912</v>
      </c>
      <c r="D948" s="54"/>
      <c r="E948" s="55"/>
      <c r="F948" s="55"/>
      <c r="G948" s="55"/>
      <c r="H948" s="33">
        <v>5</v>
      </c>
    </row>
    <row r="949" spans="1:8" x14ac:dyDescent="0.2">
      <c r="A949" s="52" t="s">
        <v>1913</v>
      </c>
      <c r="B949" s="52"/>
      <c r="C949" s="53" t="s">
        <v>1914</v>
      </c>
      <c r="D949" s="54" t="s">
        <v>73</v>
      </c>
      <c r="E949" s="55">
        <v>2.19</v>
      </c>
      <c r="F949" s="55">
        <v>4.13</v>
      </c>
      <c r="G949" s="55">
        <v>6.32</v>
      </c>
      <c r="H949" s="33">
        <v>9</v>
      </c>
    </row>
    <row r="950" spans="1:8" x14ac:dyDescent="0.2">
      <c r="A950" s="52" t="s">
        <v>1915</v>
      </c>
      <c r="B950" s="52"/>
      <c r="C950" s="53" t="s">
        <v>1916</v>
      </c>
      <c r="D950" s="54" t="s">
        <v>73</v>
      </c>
      <c r="E950" s="55">
        <v>1.41</v>
      </c>
      <c r="F950" s="55">
        <v>4.13</v>
      </c>
      <c r="G950" s="55">
        <v>5.54</v>
      </c>
      <c r="H950" s="33">
        <v>9</v>
      </c>
    </row>
    <row r="951" spans="1:8" x14ac:dyDescent="0.2">
      <c r="A951" s="52" t="s">
        <v>1917</v>
      </c>
      <c r="B951" s="52"/>
      <c r="C951" s="53" t="s">
        <v>1918</v>
      </c>
      <c r="D951" s="54" t="s">
        <v>73</v>
      </c>
      <c r="E951" s="55">
        <v>6.85</v>
      </c>
      <c r="F951" s="55">
        <v>4.13</v>
      </c>
      <c r="G951" s="55">
        <v>10.98</v>
      </c>
      <c r="H951" s="33">
        <v>9</v>
      </c>
    </row>
    <row r="952" spans="1:8" x14ac:dyDescent="0.2">
      <c r="A952" s="52" t="s">
        <v>1919</v>
      </c>
      <c r="B952" s="52"/>
      <c r="C952" s="53" t="s">
        <v>1920</v>
      </c>
      <c r="D952" s="54" t="s">
        <v>73</v>
      </c>
      <c r="E952" s="55">
        <v>2.2400000000000002</v>
      </c>
      <c r="F952" s="55">
        <v>6.03</v>
      </c>
      <c r="G952" s="55">
        <v>8.27</v>
      </c>
      <c r="H952" s="33">
        <v>9</v>
      </c>
    </row>
    <row r="953" spans="1:8" x14ac:dyDescent="0.2">
      <c r="A953" s="52" t="s">
        <v>1921</v>
      </c>
      <c r="B953" s="52"/>
      <c r="C953" s="53" t="s">
        <v>1922</v>
      </c>
      <c r="D953" s="54" t="s">
        <v>73</v>
      </c>
      <c r="E953" s="55">
        <v>3.84</v>
      </c>
      <c r="F953" s="55">
        <v>6.4</v>
      </c>
      <c r="G953" s="55">
        <v>10.24</v>
      </c>
      <c r="H953" s="33">
        <v>9</v>
      </c>
    </row>
    <row r="954" spans="1:8" x14ac:dyDescent="0.2">
      <c r="A954" s="52" t="s">
        <v>1923</v>
      </c>
      <c r="B954" s="52"/>
      <c r="C954" s="53" t="s">
        <v>1924</v>
      </c>
      <c r="D954" s="54" t="s">
        <v>73</v>
      </c>
      <c r="E954" s="55">
        <v>9.39</v>
      </c>
      <c r="F954" s="55">
        <v>11.36</v>
      </c>
      <c r="G954" s="55">
        <v>20.75</v>
      </c>
      <c r="H954" s="33">
        <v>9</v>
      </c>
    </row>
    <row r="955" spans="1:8" x14ac:dyDescent="0.2">
      <c r="A955" s="52" t="s">
        <v>1925</v>
      </c>
      <c r="B955" s="52"/>
      <c r="C955" s="53" t="s">
        <v>1926</v>
      </c>
      <c r="D955" s="54" t="s">
        <v>73</v>
      </c>
      <c r="E955" s="55">
        <v>9.39</v>
      </c>
      <c r="F955" s="55">
        <v>15.65</v>
      </c>
      <c r="G955" s="55">
        <v>25.04</v>
      </c>
      <c r="H955" s="33">
        <v>9</v>
      </c>
    </row>
    <row r="956" spans="1:8" x14ac:dyDescent="0.2">
      <c r="A956" s="52" t="s">
        <v>1927</v>
      </c>
      <c r="B956" s="52"/>
      <c r="C956" s="53" t="s">
        <v>1928</v>
      </c>
      <c r="D956" s="54" t="s">
        <v>73</v>
      </c>
      <c r="E956" s="55">
        <v>40.380000000000003</v>
      </c>
      <c r="F956" s="55">
        <v>9.7799999999999994</v>
      </c>
      <c r="G956" s="55">
        <v>50.16</v>
      </c>
      <c r="H956" s="33">
        <v>9</v>
      </c>
    </row>
    <row r="957" spans="1:8" x14ac:dyDescent="0.2">
      <c r="A957" s="52" t="s">
        <v>1929</v>
      </c>
      <c r="B957" s="52"/>
      <c r="C957" s="53" t="s">
        <v>1930</v>
      </c>
      <c r="D957" s="54" t="s">
        <v>73</v>
      </c>
      <c r="E957" s="55">
        <v>1.89</v>
      </c>
      <c r="F957" s="55">
        <v>9.7799999999999994</v>
      </c>
      <c r="G957" s="55">
        <v>11.67</v>
      </c>
      <c r="H957" s="33">
        <v>9</v>
      </c>
    </row>
    <row r="958" spans="1:8" x14ac:dyDescent="0.2">
      <c r="A958" s="52" t="s">
        <v>1931</v>
      </c>
      <c r="B958" s="52"/>
      <c r="C958" s="53" t="s">
        <v>1932</v>
      </c>
      <c r="D958" s="54" t="s">
        <v>73</v>
      </c>
      <c r="E958" s="55">
        <v>9.01</v>
      </c>
      <c r="F958" s="55">
        <v>25.43</v>
      </c>
      <c r="G958" s="55">
        <v>34.44</v>
      </c>
      <c r="H958" s="33">
        <v>9</v>
      </c>
    </row>
    <row r="959" spans="1:8" x14ac:dyDescent="0.2">
      <c r="A959" s="52" t="s">
        <v>1933</v>
      </c>
      <c r="B959" s="52"/>
      <c r="C959" s="53" t="s">
        <v>1934</v>
      </c>
      <c r="D959" s="54"/>
      <c r="E959" s="55"/>
      <c r="F959" s="55"/>
      <c r="G959" s="55"/>
      <c r="H959" s="33">
        <v>5</v>
      </c>
    </row>
    <row r="960" spans="1:8" x14ac:dyDescent="0.2">
      <c r="A960" s="52" t="s">
        <v>1935</v>
      </c>
      <c r="B960" s="52"/>
      <c r="C960" s="53" t="s">
        <v>1936</v>
      </c>
      <c r="D960" s="54" t="s">
        <v>73</v>
      </c>
      <c r="E960" s="55">
        <v>8.77</v>
      </c>
      <c r="F960" s="55">
        <v>21.51</v>
      </c>
      <c r="G960" s="55">
        <v>30.28</v>
      </c>
      <c r="H960" s="33">
        <v>9</v>
      </c>
    </row>
    <row r="961" spans="1:8" x14ac:dyDescent="0.2">
      <c r="A961" s="52" t="s">
        <v>1937</v>
      </c>
      <c r="B961" s="52"/>
      <c r="C961" s="53" t="s">
        <v>1938</v>
      </c>
      <c r="D961" s="54" t="s">
        <v>73</v>
      </c>
      <c r="E961" s="55">
        <v>9.3800000000000008</v>
      </c>
      <c r="F961" s="55">
        <v>25.43</v>
      </c>
      <c r="G961" s="55">
        <v>34.81</v>
      </c>
      <c r="H961" s="33">
        <v>9</v>
      </c>
    </row>
    <row r="962" spans="1:8" x14ac:dyDescent="0.2">
      <c r="A962" s="52" t="s">
        <v>1939</v>
      </c>
      <c r="B962" s="52"/>
      <c r="C962" s="53" t="s">
        <v>1940</v>
      </c>
      <c r="D962" s="54" t="s">
        <v>73</v>
      </c>
      <c r="E962" s="55">
        <v>31.11</v>
      </c>
      <c r="F962" s="55">
        <v>25.43</v>
      </c>
      <c r="G962" s="55">
        <v>56.54</v>
      </c>
      <c r="H962" s="33">
        <v>9</v>
      </c>
    </row>
    <row r="963" spans="1:8" x14ac:dyDescent="0.2">
      <c r="A963" s="52" t="s">
        <v>1941</v>
      </c>
      <c r="B963" s="52"/>
      <c r="C963" s="53" t="s">
        <v>1942</v>
      </c>
      <c r="D963" s="54" t="s">
        <v>73</v>
      </c>
      <c r="E963" s="55">
        <v>8.77</v>
      </c>
      <c r="F963" s="55">
        <v>15.65</v>
      </c>
      <c r="G963" s="55">
        <v>24.42</v>
      </c>
      <c r="H963" s="33">
        <v>9</v>
      </c>
    </row>
    <row r="964" spans="1:8" x14ac:dyDescent="0.2">
      <c r="A964" s="52" t="s">
        <v>1943</v>
      </c>
      <c r="B964" s="52"/>
      <c r="C964" s="53" t="s">
        <v>1944</v>
      </c>
      <c r="D964" s="54" t="s">
        <v>73</v>
      </c>
      <c r="E964" s="55">
        <v>8.77</v>
      </c>
      <c r="F964" s="55">
        <v>27.39</v>
      </c>
      <c r="G964" s="55">
        <v>36.159999999999997</v>
      </c>
      <c r="H964" s="33">
        <v>9</v>
      </c>
    </row>
    <row r="965" spans="1:8" x14ac:dyDescent="0.2">
      <c r="A965" s="52" t="s">
        <v>1945</v>
      </c>
      <c r="B965" s="52"/>
      <c r="C965" s="53" t="s">
        <v>1946</v>
      </c>
      <c r="D965" s="54" t="s">
        <v>131</v>
      </c>
      <c r="E965" s="55">
        <v>6.31</v>
      </c>
      <c r="F965" s="55">
        <v>44.3</v>
      </c>
      <c r="G965" s="55">
        <v>50.61</v>
      </c>
      <c r="H965" s="33">
        <v>9</v>
      </c>
    </row>
    <row r="966" spans="1:8" x14ac:dyDescent="0.2">
      <c r="A966" s="52" t="s">
        <v>1947</v>
      </c>
      <c r="B966" s="52"/>
      <c r="C966" s="53" t="s">
        <v>1948</v>
      </c>
      <c r="D966" s="54" t="s">
        <v>131</v>
      </c>
      <c r="E966" s="55">
        <v>1.34</v>
      </c>
      <c r="F966" s="55">
        <v>20.62</v>
      </c>
      <c r="G966" s="55">
        <v>21.96</v>
      </c>
      <c r="H966" s="33">
        <v>9</v>
      </c>
    </row>
    <row r="967" spans="1:8" x14ac:dyDescent="0.2">
      <c r="A967" s="52" t="s">
        <v>1949</v>
      </c>
      <c r="B967" s="52"/>
      <c r="C967" s="53" t="s">
        <v>1950</v>
      </c>
      <c r="D967" s="54" t="s">
        <v>131</v>
      </c>
      <c r="E967" s="55">
        <v>1.51</v>
      </c>
      <c r="F967" s="55">
        <v>20.62</v>
      </c>
      <c r="G967" s="55">
        <v>22.13</v>
      </c>
      <c r="H967" s="33">
        <v>9</v>
      </c>
    </row>
    <row r="968" spans="1:8" x14ac:dyDescent="0.2">
      <c r="A968" s="52" t="s">
        <v>1951</v>
      </c>
      <c r="B968" s="52"/>
      <c r="C968" s="53" t="s">
        <v>1952</v>
      </c>
      <c r="D968" s="54" t="s">
        <v>131</v>
      </c>
      <c r="E968" s="55">
        <v>1.75</v>
      </c>
      <c r="F968" s="55">
        <v>20.62</v>
      </c>
      <c r="G968" s="55">
        <v>22.37</v>
      </c>
      <c r="H968" s="33">
        <v>9</v>
      </c>
    </row>
    <row r="969" spans="1:8" x14ac:dyDescent="0.2">
      <c r="A969" s="52" t="s">
        <v>1953</v>
      </c>
      <c r="B969" s="52"/>
      <c r="C969" s="53" t="s">
        <v>1954</v>
      </c>
      <c r="D969" s="54" t="s">
        <v>131</v>
      </c>
      <c r="E969" s="55">
        <v>2.1800000000000002</v>
      </c>
      <c r="F969" s="55">
        <v>20.62</v>
      </c>
      <c r="G969" s="55">
        <v>22.8</v>
      </c>
      <c r="H969" s="33">
        <v>9</v>
      </c>
    </row>
    <row r="970" spans="1:8" x14ac:dyDescent="0.2">
      <c r="A970" s="52" t="s">
        <v>1955</v>
      </c>
      <c r="B970" s="52"/>
      <c r="C970" s="53" t="s">
        <v>1956</v>
      </c>
      <c r="D970" s="54"/>
      <c r="E970" s="55"/>
      <c r="F970" s="55"/>
      <c r="G970" s="55"/>
      <c r="H970" s="33">
        <v>5</v>
      </c>
    </row>
    <row r="971" spans="1:8" x14ac:dyDescent="0.2">
      <c r="A971" s="52" t="s">
        <v>1957</v>
      </c>
      <c r="B971" s="52"/>
      <c r="C971" s="53" t="s">
        <v>1958</v>
      </c>
      <c r="D971" s="54" t="s">
        <v>73</v>
      </c>
      <c r="E971" s="55">
        <v>4.8</v>
      </c>
      <c r="F971" s="55">
        <v>13</v>
      </c>
      <c r="G971" s="55">
        <v>17.8</v>
      </c>
      <c r="H971" s="33">
        <v>9</v>
      </c>
    </row>
    <row r="972" spans="1:8" x14ac:dyDescent="0.2">
      <c r="A972" s="52" t="s">
        <v>1959</v>
      </c>
      <c r="B972" s="52"/>
      <c r="C972" s="53" t="s">
        <v>1960</v>
      </c>
      <c r="D972" s="54" t="s">
        <v>73</v>
      </c>
      <c r="E972" s="55">
        <v>6.72</v>
      </c>
      <c r="F972" s="55">
        <v>13</v>
      </c>
      <c r="G972" s="55">
        <v>19.72</v>
      </c>
      <c r="H972" s="33">
        <v>9</v>
      </c>
    </row>
    <row r="973" spans="1:8" x14ac:dyDescent="0.2">
      <c r="A973" s="52" t="s">
        <v>1961</v>
      </c>
      <c r="B973" s="52"/>
      <c r="C973" s="53" t="s">
        <v>1962</v>
      </c>
      <c r="D973" s="54"/>
      <c r="E973" s="55"/>
      <c r="F973" s="55"/>
      <c r="G973" s="55"/>
      <c r="H973" s="33">
        <v>5</v>
      </c>
    </row>
    <row r="974" spans="1:8" x14ac:dyDescent="0.2">
      <c r="A974" s="52" t="s">
        <v>1963</v>
      </c>
      <c r="B974" s="52"/>
      <c r="C974" s="53" t="s">
        <v>1964</v>
      </c>
      <c r="D974" s="54" t="s">
        <v>156</v>
      </c>
      <c r="E974" s="55">
        <v>435.74</v>
      </c>
      <c r="F974" s="55">
        <v>375.48</v>
      </c>
      <c r="G974" s="55">
        <v>811.22</v>
      </c>
      <c r="H974" s="33">
        <v>9</v>
      </c>
    </row>
    <row r="975" spans="1:8" ht="25.5" x14ac:dyDescent="0.2">
      <c r="A975" s="52" t="s">
        <v>1965</v>
      </c>
      <c r="B975" s="52"/>
      <c r="C975" s="53" t="s">
        <v>1966</v>
      </c>
      <c r="D975" s="54" t="s">
        <v>156</v>
      </c>
      <c r="E975" s="55">
        <v>512.12</v>
      </c>
      <c r="F975" s="55">
        <v>375.48</v>
      </c>
      <c r="G975" s="55">
        <v>887.6</v>
      </c>
      <c r="H975" s="33">
        <v>9</v>
      </c>
    </row>
    <row r="976" spans="1:8" ht="25.5" x14ac:dyDescent="0.2">
      <c r="A976" s="52" t="s">
        <v>1967</v>
      </c>
      <c r="B976" s="52"/>
      <c r="C976" s="53" t="s">
        <v>1968</v>
      </c>
      <c r="D976" s="54" t="s">
        <v>156</v>
      </c>
      <c r="E976" s="55">
        <v>549.41</v>
      </c>
      <c r="F976" s="55">
        <v>375.48</v>
      </c>
      <c r="G976" s="55">
        <v>924.89</v>
      </c>
      <c r="H976" s="33">
        <v>9</v>
      </c>
    </row>
    <row r="977" spans="1:8" x14ac:dyDescent="0.2">
      <c r="A977" s="52" t="s">
        <v>1969</v>
      </c>
      <c r="B977" s="52"/>
      <c r="C977" s="53" t="s">
        <v>1970</v>
      </c>
      <c r="D977" s="54" t="s">
        <v>131</v>
      </c>
      <c r="E977" s="55">
        <v>28.1</v>
      </c>
      <c r="F977" s="55">
        <v>43.63</v>
      </c>
      <c r="G977" s="55">
        <v>71.73</v>
      </c>
      <c r="H977" s="33">
        <v>9</v>
      </c>
    </row>
    <row r="978" spans="1:8" x14ac:dyDescent="0.2">
      <c r="A978" s="52" t="s">
        <v>1971</v>
      </c>
      <c r="B978" s="52"/>
      <c r="C978" s="53" t="s">
        <v>1972</v>
      </c>
      <c r="D978" s="54" t="s">
        <v>131</v>
      </c>
      <c r="E978" s="55">
        <v>13.83</v>
      </c>
      <c r="F978" s="55">
        <v>59.4</v>
      </c>
      <c r="G978" s="55">
        <v>73.23</v>
      </c>
      <c r="H978" s="33">
        <v>9</v>
      </c>
    </row>
    <row r="979" spans="1:8" x14ac:dyDescent="0.2">
      <c r="A979" s="52" t="s">
        <v>1973</v>
      </c>
      <c r="B979" s="52"/>
      <c r="C979" s="53" t="s">
        <v>1974</v>
      </c>
      <c r="D979" s="54"/>
      <c r="E979" s="55"/>
      <c r="F979" s="55"/>
      <c r="G979" s="55"/>
      <c r="H979" s="33">
        <v>5</v>
      </c>
    </row>
    <row r="980" spans="1:8" x14ac:dyDescent="0.2">
      <c r="A980" s="52" t="s">
        <v>1975</v>
      </c>
      <c r="B980" s="52"/>
      <c r="C980" s="53" t="s">
        <v>1976</v>
      </c>
      <c r="D980" s="54" t="s">
        <v>73</v>
      </c>
      <c r="E980" s="55">
        <v>86.98</v>
      </c>
      <c r="F980" s="55">
        <v>7.06</v>
      </c>
      <c r="G980" s="55">
        <v>94.04</v>
      </c>
      <c r="H980" s="33">
        <v>9</v>
      </c>
    </row>
    <row r="981" spans="1:8" x14ac:dyDescent="0.2">
      <c r="A981" s="52" t="s">
        <v>1977</v>
      </c>
      <c r="B981" s="52"/>
      <c r="C981" s="53" t="s">
        <v>1978</v>
      </c>
      <c r="D981" s="54" t="s">
        <v>131</v>
      </c>
      <c r="E981" s="55">
        <v>45.93</v>
      </c>
      <c r="F981" s="55">
        <v>1.76</v>
      </c>
      <c r="G981" s="55">
        <v>47.69</v>
      </c>
      <c r="H981" s="33">
        <v>9</v>
      </c>
    </row>
    <row r="982" spans="1:8" x14ac:dyDescent="0.2">
      <c r="A982" s="52" t="s">
        <v>1979</v>
      </c>
      <c r="B982" s="52"/>
      <c r="C982" s="53" t="s">
        <v>1980</v>
      </c>
      <c r="D982" s="54" t="s">
        <v>131</v>
      </c>
      <c r="E982" s="55">
        <v>80.02</v>
      </c>
      <c r="F982" s="55">
        <v>2.12</v>
      </c>
      <c r="G982" s="55">
        <v>82.14</v>
      </c>
      <c r="H982" s="33">
        <v>9</v>
      </c>
    </row>
    <row r="983" spans="1:8" x14ac:dyDescent="0.2">
      <c r="A983" s="52" t="s">
        <v>1981</v>
      </c>
      <c r="B983" s="52"/>
      <c r="C983" s="53" t="s">
        <v>1982</v>
      </c>
      <c r="D983" s="54" t="s">
        <v>131</v>
      </c>
      <c r="E983" s="55">
        <v>42.26</v>
      </c>
      <c r="F983" s="55">
        <v>3.53</v>
      </c>
      <c r="G983" s="55">
        <v>45.79</v>
      </c>
      <c r="H983" s="33">
        <v>9</v>
      </c>
    </row>
    <row r="984" spans="1:8" ht="25.5" x14ac:dyDescent="0.2">
      <c r="A984" s="52" t="s">
        <v>1983</v>
      </c>
      <c r="B984" s="52"/>
      <c r="C984" s="53" t="s">
        <v>1984</v>
      </c>
      <c r="D984" s="54" t="s">
        <v>131</v>
      </c>
      <c r="E984" s="55">
        <v>140.03</v>
      </c>
      <c r="F984" s="55">
        <v>0.42</v>
      </c>
      <c r="G984" s="55">
        <v>140.44999999999999</v>
      </c>
      <c r="H984" s="33">
        <v>9</v>
      </c>
    </row>
    <row r="985" spans="1:8" x14ac:dyDescent="0.2">
      <c r="A985" s="52" t="s">
        <v>1985</v>
      </c>
      <c r="B985" s="52"/>
      <c r="C985" s="53" t="s">
        <v>1986</v>
      </c>
      <c r="D985" s="54" t="s">
        <v>73</v>
      </c>
      <c r="E985" s="55">
        <v>290.55</v>
      </c>
      <c r="F985" s="55">
        <v>4.2300000000000004</v>
      </c>
      <c r="G985" s="55">
        <v>294.77999999999997</v>
      </c>
      <c r="H985" s="33">
        <v>9</v>
      </c>
    </row>
    <row r="986" spans="1:8" x14ac:dyDescent="0.2">
      <c r="A986" s="52" t="s">
        <v>1987</v>
      </c>
      <c r="B986" s="52"/>
      <c r="C986" s="53" t="s">
        <v>1988</v>
      </c>
      <c r="D986" s="54"/>
      <c r="E986" s="55"/>
      <c r="F986" s="55"/>
      <c r="G986" s="55"/>
      <c r="H986" s="33">
        <v>5</v>
      </c>
    </row>
    <row r="987" spans="1:8" x14ac:dyDescent="0.2">
      <c r="A987" s="52" t="s">
        <v>1989</v>
      </c>
      <c r="B987" s="52"/>
      <c r="C987" s="53" t="s">
        <v>1990</v>
      </c>
      <c r="D987" s="54" t="s">
        <v>73</v>
      </c>
      <c r="E987" s="55">
        <v>83.08</v>
      </c>
      <c r="F987" s="55">
        <v>7.06</v>
      </c>
      <c r="G987" s="55">
        <v>90.14</v>
      </c>
      <c r="H987" s="33">
        <v>9</v>
      </c>
    </row>
    <row r="988" spans="1:8" x14ac:dyDescent="0.2">
      <c r="A988" s="52" t="s">
        <v>1991</v>
      </c>
      <c r="B988" s="52"/>
      <c r="C988" s="53" t="s">
        <v>1992</v>
      </c>
      <c r="D988" s="54" t="s">
        <v>131</v>
      </c>
      <c r="E988" s="55">
        <v>38.71</v>
      </c>
      <c r="F988" s="55">
        <v>1.76</v>
      </c>
      <c r="G988" s="55">
        <v>40.47</v>
      </c>
      <c r="H988" s="33">
        <v>9</v>
      </c>
    </row>
    <row r="989" spans="1:8" x14ac:dyDescent="0.2">
      <c r="A989" s="52" t="s">
        <v>1993</v>
      </c>
      <c r="B989" s="52"/>
      <c r="C989" s="53" t="s">
        <v>1994</v>
      </c>
      <c r="D989" s="54" t="s">
        <v>131</v>
      </c>
      <c r="E989" s="55">
        <v>78.819999999999993</v>
      </c>
      <c r="F989" s="55">
        <v>2.12</v>
      </c>
      <c r="G989" s="55">
        <v>80.94</v>
      </c>
      <c r="H989" s="33">
        <v>9</v>
      </c>
    </row>
    <row r="990" spans="1:8" x14ac:dyDescent="0.2">
      <c r="A990" s="52" t="s">
        <v>1995</v>
      </c>
      <c r="B990" s="52"/>
      <c r="C990" s="53" t="s">
        <v>1996</v>
      </c>
      <c r="D990" s="54" t="s">
        <v>131</v>
      </c>
      <c r="E990" s="55">
        <v>82.82</v>
      </c>
      <c r="F990" s="55">
        <v>2.12</v>
      </c>
      <c r="G990" s="55">
        <v>84.94</v>
      </c>
      <c r="H990" s="33">
        <v>9</v>
      </c>
    </row>
    <row r="991" spans="1:8" x14ac:dyDescent="0.2">
      <c r="A991" s="52" t="s">
        <v>1997</v>
      </c>
      <c r="B991" s="52"/>
      <c r="C991" s="53" t="s">
        <v>1998</v>
      </c>
      <c r="D991" s="54" t="s">
        <v>131</v>
      </c>
      <c r="E991" s="55">
        <v>40.590000000000003</v>
      </c>
      <c r="F991" s="55">
        <v>3.53</v>
      </c>
      <c r="G991" s="55">
        <v>44.12</v>
      </c>
      <c r="H991" s="33">
        <v>9</v>
      </c>
    </row>
    <row r="992" spans="1:8" x14ac:dyDescent="0.2">
      <c r="A992" s="52" t="s">
        <v>1999</v>
      </c>
      <c r="B992" s="52"/>
      <c r="C992" s="53" t="s">
        <v>2000</v>
      </c>
      <c r="D992" s="54" t="s">
        <v>131</v>
      </c>
      <c r="E992" s="55">
        <v>78.78</v>
      </c>
      <c r="F992" s="55"/>
      <c r="G992" s="55">
        <v>78.78</v>
      </c>
      <c r="H992" s="33">
        <v>9</v>
      </c>
    </row>
    <row r="993" spans="1:8" x14ac:dyDescent="0.2">
      <c r="A993" s="52" t="s">
        <v>2001</v>
      </c>
      <c r="B993" s="52"/>
      <c r="C993" s="53" t="s">
        <v>2002</v>
      </c>
      <c r="D993" s="54" t="s">
        <v>73</v>
      </c>
      <c r="E993" s="55">
        <v>165.3</v>
      </c>
      <c r="F993" s="55"/>
      <c r="G993" s="55">
        <v>165.3</v>
      </c>
      <c r="H993" s="33">
        <v>9</v>
      </c>
    </row>
    <row r="994" spans="1:8" ht="25.5" x14ac:dyDescent="0.2">
      <c r="A994" s="52" t="s">
        <v>2003</v>
      </c>
      <c r="B994" s="52"/>
      <c r="C994" s="53" t="s">
        <v>2004</v>
      </c>
      <c r="D994" s="54" t="s">
        <v>70</v>
      </c>
      <c r="E994" s="55">
        <v>2858.79</v>
      </c>
      <c r="F994" s="55"/>
      <c r="G994" s="55">
        <v>2858.79</v>
      </c>
      <c r="H994" s="33">
        <v>9</v>
      </c>
    </row>
    <row r="995" spans="1:8" x14ac:dyDescent="0.2">
      <c r="A995" s="52" t="s">
        <v>2005</v>
      </c>
      <c r="B995" s="52"/>
      <c r="C995" s="53" t="s">
        <v>2006</v>
      </c>
      <c r="D995" s="54"/>
      <c r="E995" s="55"/>
      <c r="F995" s="55"/>
      <c r="G995" s="55"/>
      <c r="H995" s="33">
        <v>5</v>
      </c>
    </row>
    <row r="996" spans="1:8" x14ac:dyDescent="0.2">
      <c r="A996" s="52" t="s">
        <v>2007</v>
      </c>
      <c r="B996" s="52"/>
      <c r="C996" s="53" t="s">
        <v>2008</v>
      </c>
      <c r="D996" s="54" t="s">
        <v>73</v>
      </c>
      <c r="E996" s="55">
        <v>33.32</v>
      </c>
      <c r="F996" s="55">
        <v>49.59</v>
      </c>
      <c r="G996" s="55">
        <v>82.91</v>
      </c>
      <c r="H996" s="33">
        <v>9</v>
      </c>
    </row>
    <row r="997" spans="1:8" ht="25.5" x14ac:dyDescent="0.2">
      <c r="A997" s="52" t="s">
        <v>2009</v>
      </c>
      <c r="B997" s="52"/>
      <c r="C997" s="53" t="s">
        <v>2010</v>
      </c>
      <c r="D997" s="54" t="s">
        <v>131</v>
      </c>
      <c r="E997" s="55">
        <v>82.21</v>
      </c>
      <c r="F997" s="55">
        <v>17.64</v>
      </c>
      <c r="G997" s="55">
        <v>99.85</v>
      </c>
      <c r="H997" s="33">
        <v>9</v>
      </c>
    </row>
    <row r="998" spans="1:8" ht="25.5" x14ac:dyDescent="0.2">
      <c r="A998" s="52" t="s">
        <v>2011</v>
      </c>
      <c r="B998" s="52"/>
      <c r="C998" s="53" t="s">
        <v>2012</v>
      </c>
      <c r="D998" s="54" t="s">
        <v>131</v>
      </c>
      <c r="E998" s="55">
        <v>11.16</v>
      </c>
      <c r="F998" s="55"/>
      <c r="G998" s="55">
        <v>11.16</v>
      </c>
      <c r="H998" s="33">
        <v>9</v>
      </c>
    </row>
    <row r="999" spans="1:8" x14ac:dyDescent="0.2">
      <c r="A999" s="52" t="s">
        <v>2013</v>
      </c>
      <c r="B999" s="52"/>
      <c r="C999" s="53" t="s">
        <v>2014</v>
      </c>
      <c r="D999" s="54" t="s">
        <v>73</v>
      </c>
      <c r="E999" s="55">
        <v>146.6</v>
      </c>
      <c r="F999" s="55">
        <v>17.64</v>
      </c>
      <c r="G999" s="55">
        <v>164.24</v>
      </c>
      <c r="H999" s="33">
        <v>9</v>
      </c>
    </row>
    <row r="1000" spans="1:8" x14ac:dyDescent="0.2">
      <c r="A1000" s="52" t="s">
        <v>2015</v>
      </c>
      <c r="B1000" s="52"/>
      <c r="C1000" s="53" t="s">
        <v>2016</v>
      </c>
      <c r="D1000" s="54" t="s">
        <v>73</v>
      </c>
      <c r="E1000" s="55">
        <v>11.61</v>
      </c>
      <c r="F1000" s="55">
        <v>19.45</v>
      </c>
      <c r="G1000" s="55">
        <v>31.06</v>
      </c>
      <c r="H1000" s="33">
        <v>9</v>
      </c>
    </row>
    <row r="1001" spans="1:8" x14ac:dyDescent="0.2">
      <c r="A1001" s="52" t="s">
        <v>2017</v>
      </c>
      <c r="B1001" s="52"/>
      <c r="C1001" s="53" t="s">
        <v>2018</v>
      </c>
      <c r="D1001" s="54"/>
      <c r="E1001" s="55"/>
      <c r="F1001" s="55"/>
      <c r="G1001" s="55"/>
      <c r="H1001" s="33">
        <v>5</v>
      </c>
    </row>
    <row r="1002" spans="1:8" x14ac:dyDescent="0.2">
      <c r="A1002" s="52" t="s">
        <v>2019</v>
      </c>
      <c r="B1002" s="52"/>
      <c r="C1002" s="53" t="s">
        <v>2020</v>
      </c>
      <c r="D1002" s="54" t="s">
        <v>73</v>
      </c>
      <c r="E1002" s="55">
        <v>44.56</v>
      </c>
      <c r="F1002" s="55"/>
      <c r="G1002" s="55">
        <v>44.56</v>
      </c>
      <c r="H1002" s="33">
        <v>9</v>
      </c>
    </row>
    <row r="1003" spans="1:8" ht="25.5" x14ac:dyDescent="0.2">
      <c r="A1003" s="52" t="s">
        <v>2021</v>
      </c>
      <c r="B1003" s="52"/>
      <c r="C1003" s="53" t="s">
        <v>2022</v>
      </c>
      <c r="D1003" s="54" t="s">
        <v>73</v>
      </c>
      <c r="E1003" s="55">
        <v>40.270000000000003</v>
      </c>
      <c r="F1003" s="55"/>
      <c r="G1003" s="55">
        <v>40.270000000000003</v>
      </c>
      <c r="H1003" s="33">
        <v>9</v>
      </c>
    </row>
    <row r="1004" spans="1:8" ht="25.5" x14ac:dyDescent="0.2">
      <c r="A1004" s="52" t="s">
        <v>2023</v>
      </c>
      <c r="B1004" s="52"/>
      <c r="C1004" s="53" t="s">
        <v>2024</v>
      </c>
      <c r="D1004" s="54" t="s">
        <v>131</v>
      </c>
      <c r="E1004" s="55">
        <v>45.7</v>
      </c>
      <c r="F1004" s="55"/>
      <c r="G1004" s="55">
        <v>45.7</v>
      </c>
      <c r="H1004" s="33">
        <v>9</v>
      </c>
    </row>
    <row r="1005" spans="1:8" x14ac:dyDescent="0.2">
      <c r="A1005" s="52" t="s">
        <v>2025</v>
      </c>
      <c r="B1005" s="52"/>
      <c r="C1005" s="53" t="s">
        <v>2026</v>
      </c>
      <c r="D1005" s="54" t="s">
        <v>131</v>
      </c>
      <c r="E1005" s="55">
        <v>35.74</v>
      </c>
      <c r="F1005" s="55"/>
      <c r="G1005" s="55">
        <v>35.74</v>
      </c>
      <c r="H1005" s="33">
        <v>9</v>
      </c>
    </row>
    <row r="1006" spans="1:8" ht="25.5" x14ac:dyDescent="0.2">
      <c r="A1006" s="52" t="s">
        <v>2027</v>
      </c>
      <c r="B1006" s="52"/>
      <c r="C1006" s="53" t="s">
        <v>2028</v>
      </c>
      <c r="D1006" s="54" t="s">
        <v>131</v>
      </c>
      <c r="E1006" s="55"/>
      <c r="F1006" s="55">
        <v>39.119999999999997</v>
      </c>
      <c r="G1006" s="55">
        <v>39.119999999999997</v>
      </c>
      <c r="H1006" s="33">
        <v>9</v>
      </c>
    </row>
    <row r="1007" spans="1:8" x14ac:dyDescent="0.2">
      <c r="A1007" s="52" t="s">
        <v>2029</v>
      </c>
      <c r="B1007" s="52"/>
      <c r="C1007" s="53" t="s">
        <v>2030</v>
      </c>
      <c r="D1007" s="54" t="s">
        <v>73</v>
      </c>
      <c r="E1007" s="55">
        <v>11.42</v>
      </c>
      <c r="F1007" s="55">
        <v>19.93</v>
      </c>
      <c r="G1007" s="55">
        <v>31.35</v>
      </c>
      <c r="H1007" s="33">
        <v>9</v>
      </c>
    </row>
    <row r="1008" spans="1:8" x14ac:dyDescent="0.2">
      <c r="A1008" s="52" t="s">
        <v>2031</v>
      </c>
      <c r="B1008" s="52"/>
      <c r="C1008" s="53" t="s">
        <v>2032</v>
      </c>
      <c r="D1008" s="54" t="s">
        <v>73</v>
      </c>
      <c r="E1008" s="55">
        <v>25.67</v>
      </c>
      <c r="F1008" s="55">
        <v>19.93</v>
      </c>
      <c r="G1008" s="55">
        <v>45.6</v>
      </c>
      <c r="H1008" s="33">
        <v>9</v>
      </c>
    </row>
    <row r="1009" spans="1:8" x14ac:dyDescent="0.2">
      <c r="A1009" s="52" t="s">
        <v>2033</v>
      </c>
      <c r="B1009" s="52"/>
      <c r="C1009" s="53" t="s">
        <v>2034</v>
      </c>
      <c r="D1009" s="54" t="s">
        <v>131</v>
      </c>
      <c r="E1009" s="55">
        <v>6.09</v>
      </c>
      <c r="F1009" s="55">
        <v>10.39</v>
      </c>
      <c r="G1009" s="55">
        <v>16.48</v>
      </c>
      <c r="H1009" s="33">
        <v>9</v>
      </c>
    </row>
    <row r="1010" spans="1:8" x14ac:dyDescent="0.2">
      <c r="A1010" s="52" t="s">
        <v>2035</v>
      </c>
      <c r="B1010" s="52"/>
      <c r="C1010" s="53" t="s">
        <v>2036</v>
      </c>
      <c r="D1010" s="54" t="s">
        <v>131</v>
      </c>
      <c r="E1010" s="55">
        <v>13.69</v>
      </c>
      <c r="F1010" s="55">
        <v>10.39</v>
      </c>
      <c r="G1010" s="55">
        <v>24.08</v>
      </c>
      <c r="H1010" s="33">
        <v>9</v>
      </c>
    </row>
    <row r="1011" spans="1:8" x14ac:dyDescent="0.2">
      <c r="A1011" s="52" t="s">
        <v>2037</v>
      </c>
      <c r="B1011" s="52"/>
      <c r="C1011" s="53" t="s">
        <v>2038</v>
      </c>
      <c r="D1011" s="54"/>
      <c r="E1011" s="55"/>
      <c r="F1011" s="55"/>
      <c r="G1011" s="55"/>
      <c r="H1011" s="33">
        <v>2</v>
      </c>
    </row>
    <row r="1012" spans="1:8" x14ac:dyDescent="0.2">
      <c r="A1012" s="52" t="s">
        <v>2039</v>
      </c>
      <c r="B1012" s="52"/>
      <c r="C1012" s="53" t="s">
        <v>2040</v>
      </c>
      <c r="D1012" s="54"/>
      <c r="E1012" s="55"/>
      <c r="F1012" s="55"/>
      <c r="G1012" s="55"/>
      <c r="H1012" s="33">
        <v>5</v>
      </c>
    </row>
    <row r="1013" spans="1:8" ht="25.5" x14ac:dyDescent="0.2">
      <c r="A1013" s="52" t="s">
        <v>2041</v>
      </c>
      <c r="B1013" s="52"/>
      <c r="C1013" s="53" t="s">
        <v>2042</v>
      </c>
      <c r="D1013" s="54" t="s">
        <v>73</v>
      </c>
      <c r="E1013" s="55">
        <v>53.51</v>
      </c>
      <c r="F1013" s="55">
        <v>11.26</v>
      </c>
      <c r="G1013" s="55">
        <v>64.77</v>
      </c>
      <c r="H1013" s="33">
        <v>9</v>
      </c>
    </row>
    <row r="1014" spans="1:8" x14ac:dyDescent="0.2">
      <c r="A1014" s="52" t="s">
        <v>2043</v>
      </c>
      <c r="B1014" s="52"/>
      <c r="C1014" s="53" t="s">
        <v>2044</v>
      </c>
      <c r="D1014" s="54"/>
      <c r="E1014" s="55"/>
      <c r="F1014" s="55"/>
      <c r="G1014" s="55"/>
      <c r="H1014" s="33">
        <v>5</v>
      </c>
    </row>
    <row r="1015" spans="1:8" ht="38.25" x14ac:dyDescent="0.2">
      <c r="A1015" s="52" t="s">
        <v>2045</v>
      </c>
      <c r="B1015" s="52"/>
      <c r="C1015" s="53" t="s">
        <v>2046</v>
      </c>
      <c r="D1015" s="54" t="s">
        <v>73</v>
      </c>
      <c r="E1015" s="55">
        <v>31.02</v>
      </c>
      <c r="F1015" s="55">
        <v>13.33</v>
      </c>
      <c r="G1015" s="55">
        <v>44.35</v>
      </c>
      <c r="H1015" s="33">
        <v>9</v>
      </c>
    </row>
    <row r="1016" spans="1:8" ht="38.25" x14ac:dyDescent="0.2">
      <c r="A1016" s="52" t="s">
        <v>2047</v>
      </c>
      <c r="B1016" s="52"/>
      <c r="C1016" s="53" t="s">
        <v>2048</v>
      </c>
      <c r="D1016" s="54" t="s">
        <v>131</v>
      </c>
      <c r="E1016" s="55">
        <v>5.09</v>
      </c>
      <c r="F1016" s="55">
        <v>1.07</v>
      </c>
      <c r="G1016" s="55">
        <v>6.16</v>
      </c>
      <c r="H1016" s="33">
        <v>9</v>
      </c>
    </row>
    <row r="1017" spans="1:8" ht="38.25" x14ac:dyDescent="0.2">
      <c r="A1017" s="52" t="s">
        <v>2049</v>
      </c>
      <c r="B1017" s="52"/>
      <c r="C1017" s="53" t="s">
        <v>2050</v>
      </c>
      <c r="D1017" s="54" t="s">
        <v>73</v>
      </c>
      <c r="E1017" s="55">
        <v>146.72</v>
      </c>
      <c r="F1017" s="55">
        <v>13.33</v>
      </c>
      <c r="G1017" s="55">
        <v>160.05000000000001</v>
      </c>
      <c r="H1017" s="33">
        <v>9</v>
      </c>
    </row>
    <row r="1018" spans="1:8" ht="51" x14ac:dyDescent="0.2">
      <c r="A1018" s="52" t="s">
        <v>2051</v>
      </c>
      <c r="B1018" s="52"/>
      <c r="C1018" s="53" t="s">
        <v>2052</v>
      </c>
      <c r="D1018" s="54" t="s">
        <v>131</v>
      </c>
      <c r="E1018" s="55">
        <v>24.67</v>
      </c>
      <c r="F1018" s="55">
        <v>1.07</v>
      </c>
      <c r="G1018" s="55">
        <v>25.74</v>
      </c>
      <c r="H1018" s="33">
        <v>9</v>
      </c>
    </row>
    <row r="1019" spans="1:8" ht="38.25" x14ac:dyDescent="0.2">
      <c r="A1019" s="52" t="s">
        <v>2053</v>
      </c>
      <c r="B1019" s="52"/>
      <c r="C1019" s="53" t="s">
        <v>2054</v>
      </c>
      <c r="D1019" s="54" t="s">
        <v>73</v>
      </c>
      <c r="E1019" s="55">
        <v>50.18</v>
      </c>
      <c r="F1019" s="55">
        <v>13.33</v>
      </c>
      <c r="G1019" s="55">
        <v>63.51</v>
      </c>
      <c r="H1019" s="33">
        <v>9</v>
      </c>
    </row>
    <row r="1020" spans="1:8" ht="38.25" x14ac:dyDescent="0.2">
      <c r="A1020" s="52" t="s">
        <v>2055</v>
      </c>
      <c r="B1020" s="52"/>
      <c r="C1020" s="53" t="s">
        <v>2056</v>
      </c>
      <c r="D1020" s="54" t="s">
        <v>131</v>
      </c>
      <c r="E1020" s="55">
        <v>8.17</v>
      </c>
      <c r="F1020" s="55">
        <v>1.07</v>
      </c>
      <c r="G1020" s="55">
        <v>9.24</v>
      </c>
      <c r="H1020" s="33">
        <v>9</v>
      </c>
    </row>
    <row r="1021" spans="1:8" ht="38.25" x14ac:dyDescent="0.2">
      <c r="A1021" s="52" t="s">
        <v>2057</v>
      </c>
      <c r="B1021" s="52"/>
      <c r="C1021" s="53" t="s">
        <v>2058</v>
      </c>
      <c r="D1021" s="54" t="s">
        <v>73</v>
      </c>
      <c r="E1021" s="55">
        <v>36.17</v>
      </c>
      <c r="F1021" s="55">
        <v>13.33</v>
      </c>
      <c r="G1021" s="55">
        <v>49.5</v>
      </c>
      <c r="H1021" s="33">
        <v>9</v>
      </c>
    </row>
    <row r="1022" spans="1:8" ht="51" x14ac:dyDescent="0.2">
      <c r="A1022" s="52" t="s">
        <v>2059</v>
      </c>
      <c r="B1022" s="52"/>
      <c r="C1022" s="53" t="s">
        <v>2060</v>
      </c>
      <c r="D1022" s="54" t="s">
        <v>131</v>
      </c>
      <c r="E1022" s="55">
        <v>5.78</v>
      </c>
      <c r="F1022" s="55">
        <v>1.07</v>
      </c>
      <c r="G1022" s="55">
        <v>6.85</v>
      </c>
      <c r="H1022" s="33">
        <v>9</v>
      </c>
    </row>
    <row r="1023" spans="1:8" ht="25.5" x14ac:dyDescent="0.2">
      <c r="A1023" s="52" t="s">
        <v>2061</v>
      </c>
      <c r="B1023" s="52"/>
      <c r="C1023" s="53" t="s">
        <v>2062</v>
      </c>
      <c r="D1023" s="54" t="s">
        <v>73</v>
      </c>
      <c r="E1023" s="55">
        <v>11.3</v>
      </c>
      <c r="F1023" s="55">
        <v>56.03</v>
      </c>
      <c r="G1023" s="55">
        <v>67.33</v>
      </c>
      <c r="H1023" s="33">
        <v>9</v>
      </c>
    </row>
    <row r="1024" spans="1:8" ht="25.5" x14ac:dyDescent="0.2">
      <c r="A1024" s="52" t="s">
        <v>2063</v>
      </c>
      <c r="B1024" s="52"/>
      <c r="C1024" s="53" t="s">
        <v>2064</v>
      </c>
      <c r="D1024" s="54" t="s">
        <v>73</v>
      </c>
      <c r="E1024" s="55">
        <v>1.18</v>
      </c>
      <c r="F1024" s="55">
        <v>8.9</v>
      </c>
      <c r="G1024" s="55">
        <v>10.08</v>
      </c>
      <c r="H1024" s="33">
        <v>9</v>
      </c>
    </row>
    <row r="1025" spans="1:8" ht="25.5" x14ac:dyDescent="0.2">
      <c r="A1025" s="52" t="s">
        <v>2065</v>
      </c>
      <c r="B1025" s="52"/>
      <c r="C1025" s="53" t="s">
        <v>2066</v>
      </c>
      <c r="D1025" s="54" t="s">
        <v>73</v>
      </c>
      <c r="E1025" s="55">
        <v>2.66</v>
      </c>
      <c r="F1025" s="55">
        <v>8.9</v>
      </c>
      <c r="G1025" s="55">
        <v>11.56</v>
      </c>
      <c r="H1025" s="33">
        <v>9</v>
      </c>
    </row>
    <row r="1026" spans="1:8" ht="25.5" x14ac:dyDescent="0.2">
      <c r="A1026" s="52" t="s">
        <v>2067</v>
      </c>
      <c r="B1026" s="52"/>
      <c r="C1026" s="53" t="s">
        <v>2068</v>
      </c>
      <c r="D1026" s="54" t="s">
        <v>73</v>
      </c>
      <c r="E1026" s="55">
        <v>2.36</v>
      </c>
      <c r="F1026" s="55">
        <v>8.9</v>
      </c>
      <c r="G1026" s="55">
        <v>11.26</v>
      </c>
      <c r="H1026" s="33">
        <v>9</v>
      </c>
    </row>
    <row r="1027" spans="1:8" ht="25.5" x14ac:dyDescent="0.2">
      <c r="A1027" s="52" t="s">
        <v>2069</v>
      </c>
      <c r="B1027" s="52"/>
      <c r="C1027" s="53" t="s">
        <v>2070</v>
      </c>
      <c r="D1027" s="54" t="s">
        <v>73</v>
      </c>
      <c r="E1027" s="55">
        <v>6.64</v>
      </c>
      <c r="F1027" s="55">
        <v>8.9</v>
      </c>
      <c r="G1027" s="55">
        <v>15.54</v>
      </c>
      <c r="H1027" s="33">
        <v>9</v>
      </c>
    </row>
    <row r="1028" spans="1:8" ht="25.5" x14ac:dyDescent="0.2">
      <c r="A1028" s="52" t="s">
        <v>2071</v>
      </c>
      <c r="B1028" s="52"/>
      <c r="C1028" s="53" t="s">
        <v>2072</v>
      </c>
      <c r="D1028" s="54" t="s">
        <v>131</v>
      </c>
      <c r="E1028" s="55">
        <v>0.12</v>
      </c>
      <c r="F1028" s="55">
        <v>0.99</v>
      </c>
      <c r="G1028" s="55">
        <v>1.1100000000000001</v>
      </c>
      <c r="H1028" s="33">
        <v>9</v>
      </c>
    </row>
    <row r="1029" spans="1:8" ht="38.25" x14ac:dyDescent="0.2">
      <c r="A1029" s="52" t="s">
        <v>2073</v>
      </c>
      <c r="B1029" s="52"/>
      <c r="C1029" s="53" t="s">
        <v>2074</v>
      </c>
      <c r="D1029" s="54" t="s">
        <v>131</v>
      </c>
      <c r="E1029" s="55">
        <v>0.27</v>
      </c>
      <c r="F1029" s="55">
        <v>0.99</v>
      </c>
      <c r="G1029" s="55">
        <v>1.26</v>
      </c>
      <c r="H1029" s="33">
        <v>9</v>
      </c>
    </row>
    <row r="1030" spans="1:8" ht="25.5" x14ac:dyDescent="0.2">
      <c r="A1030" s="52" t="s">
        <v>2075</v>
      </c>
      <c r="B1030" s="52"/>
      <c r="C1030" s="53" t="s">
        <v>2076</v>
      </c>
      <c r="D1030" s="54" t="s">
        <v>131</v>
      </c>
      <c r="E1030" s="55">
        <v>0.24</v>
      </c>
      <c r="F1030" s="55">
        <v>0.99</v>
      </c>
      <c r="G1030" s="55">
        <v>1.23</v>
      </c>
      <c r="H1030" s="33">
        <v>9</v>
      </c>
    </row>
    <row r="1031" spans="1:8" ht="38.25" x14ac:dyDescent="0.2">
      <c r="A1031" s="52" t="s">
        <v>2077</v>
      </c>
      <c r="B1031" s="52"/>
      <c r="C1031" s="53" t="s">
        <v>2078</v>
      </c>
      <c r="D1031" s="54" t="s">
        <v>131</v>
      </c>
      <c r="E1031" s="55">
        <v>0.66</v>
      </c>
      <c r="F1031" s="55">
        <v>0.99</v>
      </c>
      <c r="G1031" s="55">
        <v>1.65</v>
      </c>
      <c r="H1031" s="33">
        <v>9</v>
      </c>
    </row>
    <row r="1032" spans="1:8" x14ac:dyDescent="0.2">
      <c r="A1032" s="52" t="s">
        <v>2079</v>
      </c>
      <c r="B1032" s="52"/>
      <c r="C1032" s="53" t="s">
        <v>2080</v>
      </c>
      <c r="D1032" s="54"/>
      <c r="E1032" s="55"/>
      <c r="F1032" s="55"/>
      <c r="G1032" s="55"/>
      <c r="H1032" s="33">
        <v>5</v>
      </c>
    </row>
    <row r="1033" spans="1:8" ht="38.25" x14ac:dyDescent="0.2">
      <c r="A1033" s="52" t="s">
        <v>2081</v>
      </c>
      <c r="B1033" s="52"/>
      <c r="C1033" s="53" t="s">
        <v>2082</v>
      </c>
      <c r="D1033" s="54" t="s">
        <v>73</v>
      </c>
      <c r="E1033" s="55">
        <v>133.35</v>
      </c>
      <c r="F1033" s="55">
        <v>13.33</v>
      </c>
      <c r="G1033" s="55">
        <v>146.68</v>
      </c>
      <c r="H1033" s="33">
        <v>9</v>
      </c>
    </row>
    <row r="1034" spans="1:8" ht="38.25" x14ac:dyDescent="0.2">
      <c r="A1034" s="52" t="s">
        <v>2083</v>
      </c>
      <c r="B1034" s="52"/>
      <c r="C1034" s="53" t="s">
        <v>2084</v>
      </c>
      <c r="D1034" s="54" t="s">
        <v>73</v>
      </c>
      <c r="E1034" s="55">
        <v>172.42</v>
      </c>
      <c r="F1034" s="55">
        <v>13.33</v>
      </c>
      <c r="G1034" s="55">
        <v>185.75</v>
      </c>
      <c r="H1034" s="33">
        <v>9</v>
      </c>
    </row>
    <row r="1035" spans="1:8" ht="38.25" x14ac:dyDescent="0.2">
      <c r="A1035" s="52" t="s">
        <v>2085</v>
      </c>
      <c r="B1035" s="52"/>
      <c r="C1035" s="53" t="s">
        <v>2086</v>
      </c>
      <c r="D1035" s="54" t="s">
        <v>73</v>
      </c>
      <c r="E1035" s="55">
        <v>146.15</v>
      </c>
      <c r="F1035" s="55">
        <v>13.33</v>
      </c>
      <c r="G1035" s="55">
        <v>159.47999999999999</v>
      </c>
      <c r="H1035" s="33">
        <v>9</v>
      </c>
    </row>
    <row r="1036" spans="1:8" ht="38.25" x14ac:dyDescent="0.2">
      <c r="A1036" s="52" t="s">
        <v>2087</v>
      </c>
      <c r="B1036" s="52"/>
      <c r="C1036" s="53" t="s">
        <v>2088</v>
      </c>
      <c r="D1036" s="54" t="s">
        <v>131</v>
      </c>
      <c r="E1036" s="55">
        <v>41.25</v>
      </c>
      <c r="F1036" s="55">
        <v>1.34</v>
      </c>
      <c r="G1036" s="55">
        <v>42.59</v>
      </c>
      <c r="H1036" s="33">
        <v>9</v>
      </c>
    </row>
    <row r="1037" spans="1:8" ht="51" x14ac:dyDescent="0.2">
      <c r="A1037" s="52" t="s">
        <v>2089</v>
      </c>
      <c r="B1037" s="52"/>
      <c r="C1037" s="53" t="s">
        <v>2090</v>
      </c>
      <c r="D1037" s="54" t="s">
        <v>73</v>
      </c>
      <c r="E1037" s="55">
        <v>229.56</v>
      </c>
      <c r="F1037" s="55">
        <v>13.33</v>
      </c>
      <c r="G1037" s="55">
        <v>242.89</v>
      </c>
      <c r="H1037" s="33">
        <v>9</v>
      </c>
    </row>
    <row r="1038" spans="1:8" ht="51" x14ac:dyDescent="0.2">
      <c r="A1038" s="52" t="s">
        <v>2091</v>
      </c>
      <c r="B1038" s="52"/>
      <c r="C1038" s="53" t="s">
        <v>2092</v>
      </c>
      <c r="D1038" s="54" t="s">
        <v>131</v>
      </c>
      <c r="E1038" s="55">
        <v>53.16</v>
      </c>
      <c r="F1038" s="55">
        <v>1.34</v>
      </c>
      <c r="G1038" s="55">
        <v>54.5</v>
      </c>
      <c r="H1038" s="33">
        <v>9</v>
      </c>
    </row>
    <row r="1039" spans="1:8" ht="38.25" x14ac:dyDescent="0.2">
      <c r="A1039" s="52" t="s">
        <v>2093</v>
      </c>
      <c r="B1039" s="52"/>
      <c r="C1039" s="53" t="s">
        <v>2094</v>
      </c>
      <c r="D1039" s="54" t="s">
        <v>73</v>
      </c>
      <c r="E1039" s="55">
        <v>34.85</v>
      </c>
      <c r="F1039" s="55">
        <v>8.9</v>
      </c>
      <c r="G1039" s="55">
        <v>43.75</v>
      </c>
      <c r="H1039" s="33">
        <v>9</v>
      </c>
    </row>
    <row r="1040" spans="1:8" ht="38.25" x14ac:dyDescent="0.2">
      <c r="A1040" s="52" t="s">
        <v>2095</v>
      </c>
      <c r="B1040" s="52"/>
      <c r="C1040" s="53" t="s">
        <v>2096</v>
      </c>
      <c r="D1040" s="54" t="s">
        <v>73</v>
      </c>
      <c r="E1040" s="55">
        <v>31.27</v>
      </c>
      <c r="F1040" s="55">
        <v>8.9</v>
      </c>
      <c r="G1040" s="55">
        <v>40.17</v>
      </c>
      <c r="H1040" s="33">
        <v>9</v>
      </c>
    </row>
    <row r="1041" spans="1:8" ht="38.25" x14ac:dyDescent="0.2">
      <c r="A1041" s="52" t="s">
        <v>2097</v>
      </c>
      <c r="B1041" s="52"/>
      <c r="C1041" s="53" t="s">
        <v>2098</v>
      </c>
      <c r="D1041" s="54" t="s">
        <v>73</v>
      </c>
      <c r="E1041" s="55">
        <v>58.08</v>
      </c>
      <c r="F1041" s="55">
        <v>8.9</v>
      </c>
      <c r="G1041" s="55">
        <v>66.98</v>
      </c>
      <c r="H1041" s="33">
        <v>9</v>
      </c>
    </row>
    <row r="1042" spans="1:8" ht="38.25" x14ac:dyDescent="0.2">
      <c r="A1042" s="52" t="s">
        <v>2099</v>
      </c>
      <c r="B1042" s="52"/>
      <c r="C1042" s="53" t="s">
        <v>2100</v>
      </c>
      <c r="D1042" s="54" t="s">
        <v>73</v>
      </c>
      <c r="E1042" s="55">
        <v>52.12</v>
      </c>
      <c r="F1042" s="55">
        <v>8.9</v>
      </c>
      <c r="G1042" s="55">
        <v>61.02</v>
      </c>
      <c r="H1042" s="33">
        <v>9</v>
      </c>
    </row>
    <row r="1043" spans="1:8" ht="51" x14ac:dyDescent="0.2">
      <c r="A1043" s="52" t="s">
        <v>2101</v>
      </c>
      <c r="B1043" s="52"/>
      <c r="C1043" s="53" t="s">
        <v>2102</v>
      </c>
      <c r="D1043" s="54" t="s">
        <v>73</v>
      </c>
      <c r="E1043" s="55">
        <v>55.5</v>
      </c>
      <c r="F1043" s="55">
        <v>8.9</v>
      </c>
      <c r="G1043" s="55">
        <v>64.400000000000006</v>
      </c>
      <c r="H1043" s="33">
        <v>9</v>
      </c>
    </row>
    <row r="1044" spans="1:8" ht="38.25" x14ac:dyDescent="0.2">
      <c r="A1044" s="52" t="s">
        <v>2103</v>
      </c>
      <c r="B1044" s="52"/>
      <c r="C1044" s="53" t="s">
        <v>2104</v>
      </c>
      <c r="D1044" s="54" t="s">
        <v>131</v>
      </c>
      <c r="E1044" s="55">
        <v>3.48</v>
      </c>
      <c r="F1044" s="55">
        <v>0.89</v>
      </c>
      <c r="G1044" s="55">
        <v>4.37</v>
      </c>
      <c r="H1044" s="33">
        <v>9</v>
      </c>
    </row>
    <row r="1045" spans="1:8" ht="38.25" x14ac:dyDescent="0.2">
      <c r="A1045" s="52" t="s">
        <v>2105</v>
      </c>
      <c r="B1045" s="52"/>
      <c r="C1045" s="53" t="s">
        <v>2106</v>
      </c>
      <c r="D1045" s="54" t="s">
        <v>131</v>
      </c>
      <c r="E1045" s="55">
        <v>3.13</v>
      </c>
      <c r="F1045" s="55">
        <v>0.89</v>
      </c>
      <c r="G1045" s="55">
        <v>4.0199999999999996</v>
      </c>
      <c r="H1045" s="33">
        <v>9</v>
      </c>
    </row>
    <row r="1046" spans="1:8" x14ac:dyDescent="0.2">
      <c r="A1046" s="52" t="s">
        <v>2107</v>
      </c>
      <c r="B1046" s="52"/>
      <c r="C1046" s="53" t="s">
        <v>2108</v>
      </c>
      <c r="D1046" s="54"/>
      <c r="E1046" s="55"/>
      <c r="F1046" s="55"/>
      <c r="G1046" s="55"/>
      <c r="H1046" s="33">
        <v>5</v>
      </c>
    </row>
    <row r="1047" spans="1:8" ht="38.25" x14ac:dyDescent="0.2">
      <c r="A1047" s="52" t="s">
        <v>2109</v>
      </c>
      <c r="B1047" s="52"/>
      <c r="C1047" s="53" t="s">
        <v>2110</v>
      </c>
      <c r="D1047" s="54" t="s">
        <v>73</v>
      </c>
      <c r="E1047" s="55">
        <v>98.38</v>
      </c>
      <c r="F1047" s="55">
        <v>35.21</v>
      </c>
      <c r="G1047" s="55">
        <v>133.59</v>
      </c>
      <c r="H1047" s="33">
        <v>9</v>
      </c>
    </row>
    <row r="1048" spans="1:8" ht="38.25" x14ac:dyDescent="0.2">
      <c r="A1048" s="52" t="s">
        <v>2111</v>
      </c>
      <c r="B1048" s="52"/>
      <c r="C1048" s="53" t="s">
        <v>2112</v>
      </c>
      <c r="D1048" s="54" t="s">
        <v>131</v>
      </c>
      <c r="E1048" s="55">
        <v>17.510000000000002</v>
      </c>
      <c r="F1048" s="55">
        <v>9.7799999999999994</v>
      </c>
      <c r="G1048" s="55">
        <v>27.29</v>
      </c>
      <c r="H1048" s="33">
        <v>9</v>
      </c>
    </row>
    <row r="1049" spans="1:8" ht="38.25" x14ac:dyDescent="0.2">
      <c r="A1049" s="52" t="s">
        <v>2113</v>
      </c>
      <c r="B1049" s="52"/>
      <c r="C1049" s="53" t="s">
        <v>2114</v>
      </c>
      <c r="D1049" s="54" t="s">
        <v>73</v>
      </c>
      <c r="E1049" s="55">
        <v>187.12</v>
      </c>
      <c r="F1049" s="55">
        <v>35.21</v>
      </c>
      <c r="G1049" s="55">
        <v>222.33</v>
      </c>
      <c r="H1049" s="33">
        <v>9</v>
      </c>
    </row>
    <row r="1050" spans="1:8" ht="38.25" x14ac:dyDescent="0.2">
      <c r="A1050" s="52" t="s">
        <v>2115</v>
      </c>
      <c r="B1050" s="52"/>
      <c r="C1050" s="53" t="s">
        <v>2116</v>
      </c>
      <c r="D1050" s="54" t="s">
        <v>131</v>
      </c>
      <c r="E1050" s="55">
        <v>32.96</v>
      </c>
      <c r="F1050" s="55">
        <v>9.7799999999999994</v>
      </c>
      <c r="G1050" s="55">
        <v>42.74</v>
      </c>
      <c r="H1050" s="33">
        <v>9</v>
      </c>
    </row>
    <row r="1051" spans="1:8" ht="51" x14ac:dyDescent="0.2">
      <c r="A1051" s="52" t="s">
        <v>2117</v>
      </c>
      <c r="B1051" s="52"/>
      <c r="C1051" s="53" t="s">
        <v>2118</v>
      </c>
      <c r="D1051" s="54" t="s">
        <v>73</v>
      </c>
      <c r="E1051" s="55">
        <v>94.12</v>
      </c>
      <c r="F1051" s="55">
        <v>35.21</v>
      </c>
      <c r="G1051" s="55">
        <v>129.33000000000001</v>
      </c>
      <c r="H1051" s="33">
        <v>9</v>
      </c>
    </row>
    <row r="1052" spans="1:8" ht="51" x14ac:dyDescent="0.2">
      <c r="A1052" s="52" t="s">
        <v>2119</v>
      </c>
      <c r="B1052" s="52"/>
      <c r="C1052" s="53" t="s">
        <v>2120</v>
      </c>
      <c r="D1052" s="54" t="s">
        <v>131</v>
      </c>
      <c r="E1052" s="55">
        <v>16.77</v>
      </c>
      <c r="F1052" s="55">
        <v>9.7799999999999994</v>
      </c>
      <c r="G1052" s="55">
        <v>26.55</v>
      </c>
      <c r="H1052" s="33">
        <v>9</v>
      </c>
    </row>
    <row r="1053" spans="1:8" ht="38.25" x14ac:dyDescent="0.2">
      <c r="A1053" s="52" t="s">
        <v>2121</v>
      </c>
      <c r="B1053" s="52"/>
      <c r="C1053" s="53" t="s">
        <v>2122</v>
      </c>
      <c r="D1053" s="54" t="s">
        <v>73</v>
      </c>
      <c r="E1053" s="55">
        <v>149.13</v>
      </c>
      <c r="F1053" s="55">
        <v>35.21</v>
      </c>
      <c r="G1053" s="55">
        <v>184.34</v>
      </c>
      <c r="H1053" s="33">
        <v>9</v>
      </c>
    </row>
    <row r="1054" spans="1:8" ht="38.25" x14ac:dyDescent="0.2">
      <c r="A1054" s="52" t="s">
        <v>2123</v>
      </c>
      <c r="B1054" s="52"/>
      <c r="C1054" s="53" t="s">
        <v>2124</v>
      </c>
      <c r="D1054" s="54" t="s">
        <v>131</v>
      </c>
      <c r="E1054" s="55">
        <v>26.56</v>
      </c>
      <c r="F1054" s="55">
        <v>9.7799999999999994</v>
      </c>
      <c r="G1054" s="55">
        <v>36.340000000000003</v>
      </c>
      <c r="H1054" s="33">
        <v>9</v>
      </c>
    </row>
    <row r="1055" spans="1:8" ht="38.25" x14ac:dyDescent="0.2">
      <c r="A1055" s="52" t="s">
        <v>2125</v>
      </c>
      <c r="B1055" s="52"/>
      <c r="C1055" s="53" t="s">
        <v>2126</v>
      </c>
      <c r="D1055" s="54" t="s">
        <v>73</v>
      </c>
      <c r="E1055" s="55">
        <v>147.07</v>
      </c>
      <c r="F1055" s="55">
        <v>35.21</v>
      </c>
      <c r="G1055" s="55">
        <v>182.28</v>
      </c>
      <c r="H1055" s="33">
        <v>9</v>
      </c>
    </row>
    <row r="1056" spans="1:8" ht="38.25" x14ac:dyDescent="0.2">
      <c r="A1056" s="52" t="s">
        <v>2127</v>
      </c>
      <c r="B1056" s="52"/>
      <c r="C1056" s="53" t="s">
        <v>2128</v>
      </c>
      <c r="D1056" s="54" t="s">
        <v>131</v>
      </c>
      <c r="E1056" s="55">
        <v>26.2</v>
      </c>
      <c r="F1056" s="55">
        <v>9.7799999999999994</v>
      </c>
      <c r="G1056" s="55">
        <v>35.979999999999997</v>
      </c>
      <c r="H1056" s="33">
        <v>9</v>
      </c>
    </row>
    <row r="1057" spans="1:8" ht="51" x14ac:dyDescent="0.2">
      <c r="A1057" s="52" t="s">
        <v>2129</v>
      </c>
      <c r="B1057" s="52"/>
      <c r="C1057" s="53" t="s">
        <v>2130</v>
      </c>
      <c r="D1057" s="54" t="s">
        <v>73</v>
      </c>
      <c r="E1057" s="55">
        <v>196.29</v>
      </c>
      <c r="F1057" s="55">
        <v>35.21</v>
      </c>
      <c r="G1057" s="55">
        <v>231.5</v>
      </c>
      <c r="H1057" s="33">
        <v>9</v>
      </c>
    </row>
    <row r="1058" spans="1:8" ht="38.25" x14ac:dyDescent="0.2">
      <c r="A1058" s="52" t="s">
        <v>2131</v>
      </c>
      <c r="B1058" s="52"/>
      <c r="C1058" s="53" t="s">
        <v>2132</v>
      </c>
      <c r="D1058" s="54" t="s">
        <v>131</v>
      </c>
      <c r="E1058" s="55">
        <v>34.770000000000003</v>
      </c>
      <c r="F1058" s="55">
        <v>9.7799999999999994</v>
      </c>
      <c r="G1058" s="55">
        <v>44.55</v>
      </c>
      <c r="H1058" s="33">
        <v>9</v>
      </c>
    </row>
    <row r="1059" spans="1:8" x14ac:dyDescent="0.2">
      <c r="A1059" s="52" t="s">
        <v>2133</v>
      </c>
      <c r="B1059" s="52"/>
      <c r="C1059" s="53" t="s">
        <v>2134</v>
      </c>
      <c r="D1059" s="54"/>
      <c r="E1059" s="55"/>
      <c r="F1059" s="55"/>
      <c r="G1059" s="55"/>
      <c r="H1059" s="33">
        <v>5</v>
      </c>
    </row>
    <row r="1060" spans="1:8" ht="25.5" x14ac:dyDescent="0.2">
      <c r="A1060" s="52" t="s">
        <v>2135</v>
      </c>
      <c r="B1060" s="52"/>
      <c r="C1060" s="53" t="s">
        <v>2136</v>
      </c>
      <c r="D1060" s="54" t="s">
        <v>73</v>
      </c>
      <c r="E1060" s="55">
        <v>123.37</v>
      </c>
      <c r="F1060" s="55">
        <v>19.95</v>
      </c>
      <c r="G1060" s="55">
        <v>143.32</v>
      </c>
      <c r="H1060" s="33">
        <v>9</v>
      </c>
    </row>
    <row r="1061" spans="1:8" ht="25.5" x14ac:dyDescent="0.2">
      <c r="A1061" s="52" t="s">
        <v>2137</v>
      </c>
      <c r="B1061" s="52"/>
      <c r="C1061" s="53" t="s">
        <v>2138</v>
      </c>
      <c r="D1061" s="54" t="s">
        <v>73</v>
      </c>
      <c r="E1061" s="55">
        <v>87.58</v>
      </c>
      <c r="F1061" s="55">
        <v>19.95</v>
      </c>
      <c r="G1061" s="55">
        <v>107.53</v>
      </c>
      <c r="H1061" s="33">
        <v>9</v>
      </c>
    </row>
    <row r="1062" spans="1:8" ht="25.5" x14ac:dyDescent="0.2">
      <c r="A1062" s="52" t="s">
        <v>2139</v>
      </c>
      <c r="B1062" s="52"/>
      <c r="C1062" s="53" t="s">
        <v>2140</v>
      </c>
      <c r="D1062" s="54" t="s">
        <v>73</v>
      </c>
      <c r="E1062" s="55">
        <v>75.08</v>
      </c>
      <c r="F1062" s="55">
        <v>19.95</v>
      </c>
      <c r="G1062" s="55">
        <v>95.03</v>
      </c>
      <c r="H1062" s="33">
        <v>9</v>
      </c>
    </row>
    <row r="1063" spans="1:8" ht="25.5" x14ac:dyDescent="0.2">
      <c r="A1063" s="52" t="s">
        <v>2141</v>
      </c>
      <c r="B1063" s="52"/>
      <c r="C1063" s="53" t="s">
        <v>2142</v>
      </c>
      <c r="D1063" s="54" t="s">
        <v>73</v>
      </c>
      <c r="E1063" s="55">
        <v>74.510000000000005</v>
      </c>
      <c r="F1063" s="55">
        <v>19.95</v>
      </c>
      <c r="G1063" s="55">
        <v>94.46</v>
      </c>
      <c r="H1063" s="33">
        <v>9</v>
      </c>
    </row>
    <row r="1064" spans="1:8" ht="25.5" x14ac:dyDescent="0.2">
      <c r="A1064" s="52" t="s">
        <v>2143</v>
      </c>
      <c r="B1064" s="52"/>
      <c r="C1064" s="53" t="s">
        <v>2144</v>
      </c>
      <c r="D1064" s="54" t="s">
        <v>73</v>
      </c>
      <c r="E1064" s="55">
        <v>66.31</v>
      </c>
      <c r="F1064" s="55">
        <v>19.95</v>
      </c>
      <c r="G1064" s="55">
        <v>86.26</v>
      </c>
      <c r="H1064" s="33">
        <v>9</v>
      </c>
    </row>
    <row r="1065" spans="1:8" x14ac:dyDescent="0.2">
      <c r="A1065" s="52" t="s">
        <v>2145</v>
      </c>
      <c r="B1065" s="52"/>
      <c r="C1065" s="53" t="s">
        <v>2146</v>
      </c>
      <c r="D1065" s="54"/>
      <c r="E1065" s="55"/>
      <c r="F1065" s="55"/>
      <c r="G1065" s="55"/>
      <c r="H1065" s="33">
        <v>5</v>
      </c>
    </row>
    <row r="1066" spans="1:8" ht="38.25" x14ac:dyDescent="0.2">
      <c r="A1066" s="52" t="s">
        <v>2147</v>
      </c>
      <c r="B1066" s="52"/>
      <c r="C1066" s="53" t="s">
        <v>2148</v>
      </c>
      <c r="D1066" s="54" t="s">
        <v>73</v>
      </c>
      <c r="E1066" s="55">
        <v>173.08</v>
      </c>
      <c r="F1066" s="55">
        <v>25.24</v>
      </c>
      <c r="G1066" s="55">
        <v>198.32</v>
      </c>
      <c r="H1066" s="33">
        <v>9</v>
      </c>
    </row>
    <row r="1067" spans="1:8" ht="38.25" x14ac:dyDescent="0.2">
      <c r="A1067" s="52" t="s">
        <v>2149</v>
      </c>
      <c r="B1067" s="52"/>
      <c r="C1067" s="53" t="s">
        <v>2150</v>
      </c>
      <c r="D1067" s="54" t="s">
        <v>73</v>
      </c>
      <c r="E1067" s="55">
        <v>361</v>
      </c>
      <c r="F1067" s="55">
        <v>25.24</v>
      </c>
      <c r="G1067" s="55">
        <v>386.24</v>
      </c>
      <c r="H1067" s="33">
        <v>9</v>
      </c>
    </row>
    <row r="1068" spans="1:8" ht="38.25" x14ac:dyDescent="0.2">
      <c r="A1068" s="52" t="s">
        <v>2151</v>
      </c>
      <c r="B1068" s="52"/>
      <c r="C1068" s="53" t="s">
        <v>2152</v>
      </c>
      <c r="D1068" s="54" t="s">
        <v>73</v>
      </c>
      <c r="E1068" s="55">
        <v>382.92</v>
      </c>
      <c r="F1068" s="55">
        <v>25.24</v>
      </c>
      <c r="G1068" s="55">
        <v>408.16</v>
      </c>
      <c r="H1068" s="33">
        <v>9</v>
      </c>
    </row>
    <row r="1069" spans="1:8" x14ac:dyDescent="0.2">
      <c r="A1069" s="52" t="s">
        <v>2153</v>
      </c>
      <c r="B1069" s="52"/>
      <c r="C1069" s="53" t="s">
        <v>2154</v>
      </c>
      <c r="D1069" s="54"/>
      <c r="E1069" s="55"/>
      <c r="F1069" s="55"/>
      <c r="G1069" s="55"/>
      <c r="H1069" s="33">
        <v>5</v>
      </c>
    </row>
    <row r="1070" spans="1:8" ht="38.25" x14ac:dyDescent="0.2">
      <c r="A1070" s="52" t="s">
        <v>2155</v>
      </c>
      <c r="B1070" s="52"/>
      <c r="C1070" s="53" t="s">
        <v>2156</v>
      </c>
      <c r="D1070" s="54" t="s">
        <v>73</v>
      </c>
      <c r="E1070" s="55">
        <v>121.55</v>
      </c>
      <c r="F1070" s="55">
        <v>16.14</v>
      </c>
      <c r="G1070" s="55">
        <v>137.69</v>
      </c>
      <c r="H1070" s="33">
        <v>9</v>
      </c>
    </row>
    <row r="1071" spans="1:8" ht="38.25" x14ac:dyDescent="0.2">
      <c r="A1071" s="52" t="s">
        <v>2157</v>
      </c>
      <c r="B1071" s="52"/>
      <c r="C1071" s="53" t="s">
        <v>2158</v>
      </c>
      <c r="D1071" s="54" t="s">
        <v>73</v>
      </c>
      <c r="E1071" s="55">
        <v>126.95</v>
      </c>
      <c r="F1071" s="55">
        <v>16.14</v>
      </c>
      <c r="G1071" s="55">
        <v>143.09</v>
      </c>
      <c r="H1071" s="33">
        <v>9</v>
      </c>
    </row>
    <row r="1072" spans="1:8" ht="38.25" x14ac:dyDescent="0.2">
      <c r="A1072" s="52" t="s">
        <v>2159</v>
      </c>
      <c r="B1072" s="52"/>
      <c r="C1072" s="53" t="s">
        <v>2160</v>
      </c>
      <c r="D1072" s="54" t="s">
        <v>73</v>
      </c>
      <c r="E1072" s="55">
        <v>45.61</v>
      </c>
      <c r="F1072" s="55">
        <v>8.9</v>
      </c>
      <c r="G1072" s="55">
        <v>54.51</v>
      </c>
      <c r="H1072" s="33">
        <v>9</v>
      </c>
    </row>
    <row r="1073" spans="1:8" x14ac:dyDescent="0.2">
      <c r="A1073" s="52" t="s">
        <v>2161</v>
      </c>
      <c r="B1073" s="52"/>
      <c r="C1073" s="53" t="s">
        <v>2162</v>
      </c>
      <c r="D1073" s="54"/>
      <c r="E1073" s="55"/>
      <c r="F1073" s="55"/>
      <c r="G1073" s="55"/>
      <c r="H1073" s="33">
        <v>2</v>
      </c>
    </row>
    <row r="1074" spans="1:8" x14ac:dyDescent="0.2">
      <c r="A1074" s="52" t="s">
        <v>2163</v>
      </c>
      <c r="B1074" s="52"/>
      <c r="C1074" s="53" t="s">
        <v>2164</v>
      </c>
      <c r="D1074" s="54"/>
      <c r="E1074" s="55"/>
      <c r="F1074" s="55"/>
      <c r="G1074" s="55"/>
      <c r="H1074" s="33">
        <v>5</v>
      </c>
    </row>
    <row r="1075" spans="1:8" x14ac:dyDescent="0.2">
      <c r="A1075" s="52" t="s">
        <v>2165</v>
      </c>
      <c r="B1075" s="52"/>
      <c r="C1075" s="53" t="s">
        <v>2166</v>
      </c>
      <c r="D1075" s="54" t="s">
        <v>73</v>
      </c>
      <c r="E1075" s="55">
        <v>412.6</v>
      </c>
      <c r="F1075" s="55">
        <v>41.05</v>
      </c>
      <c r="G1075" s="55">
        <v>453.65</v>
      </c>
      <c r="H1075" s="33">
        <v>9</v>
      </c>
    </row>
    <row r="1076" spans="1:8" ht="25.5" x14ac:dyDescent="0.2">
      <c r="A1076" s="52" t="s">
        <v>2167</v>
      </c>
      <c r="B1076" s="52"/>
      <c r="C1076" s="53" t="s">
        <v>2168</v>
      </c>
      <c r="D1076" s="54" t="s">
        <v>131</v>
      </c>
      <c r="E1076" s="55">
        <v>134.52000000000001</v>
      </c>
      <c r="F1076" s="55">
        <v>18.89</v>
      </c>
      <c r="G1076" s="55">
        <v>153.41</v>
      </c>
      <c r="H1076" s="33">
        <v>9</v>
      </c>
    </row>
    <row r="1077" spans="1:8" ht="25.5" x14ac:dyDescent="0.2">
      <c r="A1077" s="52" t="s">
        <v>2169</v>
      </c>
      <c r="B1077" s="52"/>
      <c r="C1077" s="53" t="s">
        <v>2170</v>
      </c>
      <c r="D1077" s="54" t="s">
        <v>131</v>
      </c>
      <c r="E1077" s="55">
        <v>156.4</v>
      </c>
      <c r="F1077" s="55">
        <v>23.61</v>
      </c>
      <c r="G1077" s="55">
        <v>180.01</v>
      </c>
      <c r="H1077" s="33">
        <v>9</v>
      </c>
    </row>
    <row r="1078" spans="1:8" ht="25.5" x14ac:dyDescent="0.2">
      <c r="A1078" s="52" t="s">
        <v>2171</v>
      </c>
      <c r="B1078" s="52"/>
      <c r="C1078" s="53" t="s">
        <v>2172</v>
      </c>
      <c r="D1078" s="54" t="s">
        <v>131</v>
      </c>
      <c r="E1078" s="55">
        <v>370.64</v>
      </c>
      <c r="F1078" s="55">
        <v>47.23</v>
      </c>
      <c r="G1078" s="55">
        <v>417.87</v>
      </c>
      <c r="H1078" s="33">
        <v>9</v>
      </c>
    </row>
    <row r="1079" spans="1:8" ht="25.5" x14ac:dyDescent="0.2">
      <c r="A1079" s="52" t="s">
        <v>2173</v>
      </c>
      <c r="B1079" s="52"/>
      <c r="C1079" s="53" t="s">
        <v>2174</v>
      </c>
      <c r="D1079" s="54" t="s">
        <v>131</v>
      </c>
      <c r="E1079" s="55">
        <v>79.39</v>
      </c>
      <c r="F1079" s="55">
        <v>10.34</v>
      </c>
      <c r="G1079" s="55">
        <v>89.73</v>
      </c>
      <c r="H1079" s="33">
        <v>9</v>
      </c>
    </row>
    <row r="1080" spans="1:8" ht="25.5" x14ac:dyDescent="0.2">
      <c r="A1080" s="52" t="s">
        <v>2175</v>
      </c>
      <c r="B1080" s="52"/>
      <c r="C1080" s="53" t="s">
        <v>2176</v>
      </c>
      <c r="D1080" s="54" t="s">
        <v>131</v>
      </c>
      <c r="E1080" s="55">
        <v>85.46</v>
      </c>
      <c r="F1080" s="55">
        <v>10.34</v>
      </c>
      <c r="G1080" s="55">
        <v>95.8</v>
      </c>
      <c r="H1080" s="33">
        <v>9</v>
      </c>
    </row>
    <row r="1081" spans="1:8" x14ac:dyDescent="0.2">
      <c r="A1081" s="52" t="s">
        <v>2177</v>
      </c>
      <c r="B1081" s="52"/>
      <c r="C1081" s="53" t="s">
        <v>2178</v>
      </c>
      <c r="D1081" s="54"/>
      <c r="E1081" s="55"/>
      <c r="F1081" s="55"/>
      <c r="G1081" s="55"/>
      <c r="H1081" s="33">
        <v>5</v>
      </c>
    </row>
    <row r="1082" spans="1:8" ht="25.5" x14ac:dyDescent="0.2">
      <c r="A1082" s="52" t="s">
        <v>2179</v>
      </c>
      <c r="B1082" s="52"/>
      <c r="C1082" s="53" t="s">
        <v>2180</v>
      </c>
      <c r="D1082" s="54" t="s">
        <v>73</v>
      </c>
      <c r="E1082" s="55">
        <v>718.94</v>
      </c>
      <c r="F1082" s="55">
        <v>10.58</v>
      </c>
      <c r="G1082" s="55">
        <v>729.52</v>
      </c>
      <c r="H1082" s="33">
        <v>9</v>
      </c>
    </row>
    <row r="1083" spans="1:8" ht="25.5" x14ac:dyDescent="0.2">
      <c r="A1083" s="52" t="s">
        <v>2181</v>
      </c>
      <c r="B1083" s="52"/>
      <c r="C1083" s="53" t="s">
        <v>2182</v>
      </c>
      <c r="D1083" s="54" t="s">
        <v>73</v>
      </c>
      <c r="E1083" s="55">
        <v>795.92</v>
      </c>
      <c r="F1083" s="55">
        <v>10.58</v>
      </c>
      <c r="G1083" s="55">
        <v>806.5</v>
      </c>
      <c r="H1083" s="33">
        <v>9</v>
      </c>
    </row>
    <row r="1084" spans="1:8" ht="25.5" x14ac:dyDescent="0.2">
      <c r="A1084" s="52" t="s">
        <v>2183</v>
      </c>
      <c r="B1084" s="52"/>
      <c r="C1084" s="53" t="s">
        <v>2184</v>
      </c>
      <c r="D1084" s="54" t="s">
        <v>73</v>
      </c>
      <c r="E1084" s="55">
        <v>887.22</v>
      </c>
      <c r="F1084" s="55">
        <v>12.35</v>
      </c>
      <c r="G1084" s="55">
        <v>899.57</v>
      </c>
      <c r="H1084" s="33">
        <v>9</v>
      </c>
    </row>
    <row r="1085" spans="1:8" ht="25.5" x14ac:dyDescent="0.2">
      <c r="A1085" s="52" t="s">
        <v>2185</v>
      </c>
      <c r="B1085" s="52"/>
      <c r="C1085" s="53" t="s">
        <v>2186</v>
      </c>
      <c r="D1085" s="54" t="s">
        <v>73</v>
      </c>
      <c r="E1085" s="55">
        <v>973.83</v>
      </c>
      <c r="F1085" s="55">
        <v>12.35</v>
      </c>
      <c r="G1085" s="55">
        <v>986.18</v>
      </c>
      <c r="H1085" s="33">
        <v>9</v>
      </c>
    </row>
    <row r="1086" spans="1:8" x14ac:dyDescent="0.2">
      <c r="A1086" s="52" t="s">
        <v>2187</v>
      </c>
      <c r="B1086" s="52"/>
      <c r="C1086" s="53" t="s">
        <v>2188</v>
      </c>
      <c r="D1086" s="54" t="s">
        <v>131</v>
      </c>
      <c r="E1086" s="55">
        <v>401.46</v>
      </c>
      <c r="F1086" s="55">
        <v>6.17</v>
      </c>
      <c r="G1086" s="55">
        <v>407.63</v>
      </c>
      <c r="H1086" s="33">
        <v>9</v>
      </c>
    </row>
    <row r="1087" spans="1:8" ht="25.5" x14ac:dyDescent="0.2">
      <c r="A1087" s="52" t="s">
        <v>2189</v>
      </c>
      <c r="B1087" s="52"/>
      <c r="C1087" s="53" t="s">
        <v>2190</v>
      </c>
      <c r="D1087" s="54" t="s">
        <v>131</v>
      </c>
      <c r="E1087" s="55">
        <v>353.25</v>
      </c>
      <c r="F1087" s="55">
        <v>6.17</v>
      </c>
      <c r="G1087" s="55">
        <v>359.42</v>
      </c>
      <c r="H1087" s="33">
        <v>9</v>
      </c>
    </row>
    <row r="1088" spans="1:8" x14ac:dyDescent="0.2">
      <c r="A1088" s="52" t="s">
        <v>2191</v>
      </c>
      <c r="B1088" s="52"/>
      <c r="C1088" s="53" t="s">
        <v>2192</v>
      </c>
      <c r="D1088" s="54" t="s">
        <v>131</v>
      </c>
      <c r="E1088" s="55">
        <v>57.64</v>
      </c>
      <c r="F1088" s="55">
        <v>1.76</v>
      </c>
      <c r="G1088" s="55">
        <v>59.4</v>
      </c>
      <c r="H1088" s="33">
        <v>9</v>
      </c>
    </row>
    <row r="1089" spans="1:8" x14ac:dyDescent="0.2">
      <c r="A1089" s="52" t="s">
        <v>2193</v>
      </c>
      <c r="B1089" s="52"/>
      <c r="C1089" s="53" t="s">
        <v>2194</v>
      </c>
      <c r="D1089" s="54"/>
      <c r="E1089" s="55"/>
      <c r="F1089" s="55"/>
      <c r="G1089" s="55"/>
      <c r="H1089" s="33">
        <v>5</v>
      </c>
    </row>
    <row r="1090" spans="1:8" x14ac:dyDescent="0.2">
      <c r="A1090" s="52" t="s">
        <v>2195</v>
      </c>
      <c r="B1090" s="52"/>
      <c r="C1090" s="53" t="s">
        <v>2196</v>
      </c>
      <c r="D1090" s="54" t="s">
        <v>73</v>
      </c>
      <c r="E1090" s="55">
        <v>275.87</v>
      </c>
      <c r="F1090" s="55">
        <v>28.22</v>
      </c>
      <c r="G1090" s="55">
        <v>304.08999999999997</v>
      </c>
      <c r="H1090" s="33">
        <v>9</v>
      </c>
    </row>
    <row r="1091" spans="1:8" x14ac:dyDescent="0.2">
      <c r="A1091" s="52" t="s">
        <v>2197</v>
      </c>
      <c r="B1091" s="52"/>
      <c r="C1091" s="53" t="s">
        <v>2198</v>
      </c>
      <c r="D1091" s="54" t="s">
        <v>73</v>
      </c>
      <c r="E1091" s="55">
        <v>317.79000000000002</v>
      </c>
      <c r="F1091" s="55">
        <v>28.22</v>
      </c>
      <c r="G1091" s="55">
        <v>346.01</v>
      </c>
      <c r="H1091" s="33">
        <v>9</v>
      </c>
    </row>
    <row r="1092" spans="1:8" x14ac:dyDescent="0.2">
      <c r="A1092" s="52" t="s">
        <v>2199</v>
      </c>
      <c r="B1092" s="52"/>
      <c r="C1092" s="53" t="s">
        <v>2200</v>
      </c>
      <c r="D1092" s="54" t="s">
        <v>73</v>
      </c>
      <c r="E1092" s="55">
        <v>100.02</v>
      </c>
      <c r="F1092" s="55">
        <v>22.15</v>
      </c>
      <c r="G1092" s="55">
        <v>122.17</v>
      </c>
      <c r="H1092" s="33">
        <v>9</v>
      </c>
    </row>
    <row r="1093" spans="1:8" x14ac:dyDescent="0.2">
      <c r="A1093" s="52" t="s">
        <v>2201</v>
      </c>
      <c r="B1093" s="52"/>
      <c r="C1093" s="53" t="s">
        <v>2202</v>
      </c>
      <c r="D1093" s="54" t="s">
        <v>131</v>
      </c>
      <c r="E1093" s="55">
        <v>3.23</v>
      </c>
      <c r="F1093" s="55">
        <v>23.86</v>
      </c>
      <c r="G1093" s="55">
        <v>27.09</v>
      </c>
      <c r="H1093" s="33">
        <v>9</v>
      </c>
    </row>
    <row r="1094" spans="1:8" x14ac:dyDescent="0.2">
      <c r="A1094" s="52" t="s">
        <v>2203</v>
      </c>
      <c r="B1094" s="52"/>
      <c r="C1094" s="53" t="s">
        <v>2204</v>
      </c>
      <c r="D1094" s="54" t="s">
        <v>131</v>
      </c>
      <c r="E1094" s="55">
        <v>6.55</v>
      </c>
      <c r="F1094" s="55">
        <v>35.590000000000003</v>
      </c>
      <c r="G1094" s="55">
        <v>42.14</v>
      </c>
      <c r="H1094" s="33">
        <v>9</v>
      </c>
    </row>
    <row r="1095" spans="1:8" x14ac:dyDescent="0.2">
      <c r="A1095" s="52" t="s">
        <v>2205</v>
      </c>
      <c r="B1095" s="52"/>
      <c r="C1095" s="53" t="s">
        <v>2206</v>
      </c>
      <c r="D1095" s="54" t="s">
        <v>131</v>
      </c>
      <c r="E1095" s="55">
        <v>81.540000000000006</v>
      </c>
      <c r="F1095" s="55">
        <v>1.76</v>
      </c>
      <c r="G1095" s="55">
        <v>83.3</v>
      </c>
      <c r="H1095" s="33">
        <v>9</v>
      </c>
    </row>
    <row r="1096" spans="1:8" x14ac:dyDescent="0.2">
      <c r="A1096" s="52" t="s">
        <v>2207</v>
      </c>
      <c r="B1096" s="52"/>
      <c r="C1096" s="53" t="s">
        <v>2208</v>
      </c>
      <c r="D1096" s="54" t="s">
        <v>73</v>
      </c>
      <c r="E1096" s="55">
        <v>183.23</v>
      </c>
      <c r="F1096" s="55">
        <v>22.7</v>
      </c>
      <c r="G1096" s="55">
        <v>205.93</v>
      </c>
      <c r="H1096" s="33">
        <v>9</v>
      </c>
    </row>
    <row r="1097" spans="1:8" x14ac:dyDescent="0.2">
      <c r="A1097" s="52" t="s">
        <v>2209</v>
      </c>
      <c r="B1097" s="52"/>
      <c r="C1097" s="53" t="s">
        <v>2210</v>
      </c>
      <c r="D1097" s="54" t="s">
        <v>131</v>
      </c>
      <c r="E1097" s="55">
        <v>36.31</v>
      </c>
      <c r="F1097" s="55">
        <v>6.06</v>
      </c>
      <c r="G1097" s="55">
        <v>42.37</v>
      </c>
      <c r="H1097" s="33">
        <v>9</v>
      </c>
    </row>
    <row r="1098" spans="1:8" ht="25.5" x14ac:dyDescent="0.2">
      <c r="A1098" s="52" t="s">
        <v>2211</v>
      </c>
      <c r="B1098" s="52"/>
      <c r="C1098" s="53" t="s">
        <v>2212</v>
      </c>
      <c r="D1098" s="54" t="s">
        <v>131</v>
      </c>
      <c r="E1098" s="55">
        <v>115.77</v>
      </c>
      <c r="F1098" s="55">
        <v>3.53</v>
      </c>
      <c r="G1098" s="55">
        <v>119.3</v>
      </c>
      <c r="H1098" s="33">
        <v>9</v>
      </c>
    </row>
    <row r="1099" spans="1:8" x14ac:dyDescent="0.2">
      <c r="A1099" s="52" t="s">
        <v>2213</v>
      </c>
      <c r="B1099" s="52"/>
      <c r="C1099" s="53" t="s">
        <v>2214</v>
      </c>
      <c r="D1099" s="54"/>
      <c r="E1099" s="55"/>
      <c r="F1099" s="55"/>
      <c r="G1099" s="55"/>
      <c r="H1099" s="33">
        <v>5</v>
      </c>
    </row>
    <row r="1100" spans="1:8" ht="25.5" x14ac:dyDescent="0.2">
      <c r="A1100" s="52" t="s">
        <v>2215</v>
      </c>
      <c r="B1100" s="52"/>
      <c r="C1100" s="53" t="s">
        <v>2216</v>
      </c>
      <c r="D1100" s="54" t="s">
        <v>73</v>
      </c>
      <c r="E1100" s="55">
        <v>10.96</v>
      </c>
      <c r="F1100" s="55">
        <v>45.4</v>
      </c>
      <c r="G1100" s="55">
        <v>56.36</v>
      </c>
      <c r="H1100" s="33">
        <v>9</v>
      </c>
    </row>
    <row r="1101" spans="1:8" x14ac:dyDescent="0.2">
      <c r="A1101" s="52" t="s">
        <v>2217</v>
      </c>
      <c r="B1101" s="52"/>
      <c r="C1101" s="53" t="s">
        <v>2218</v>
      </c>
      <c r="D1101" s="54"/>
      <c r="E1101" s="55"/>
      <c r="F1101" s="55"/>
      <c r="G1101" s="55"/>
      <c r="H1101" s="33">
        <v>2</v>
      </c>
    </row>
    <row r="1102" spans="1:8" x14ac:dyDescent="0.2">
      <c r="A1102" s="52" t="s">
        <v>2219</v>
      </c>
      <c r="B1102" s="52"/>
      <c r="C1102" s="53" t="s">
        <v>2220</v>
      </c>
      <c r="D1102" s="54"/>
      <c r="E1102" s="55"/>
      <c r="F1102" s="55"/>
      <c r="G1102" s="55"/>
      <c r="H1102" s="33">
        <v>5</v>
      </c>
    </row>
    <row r="1103" spans="1:8" x14ac:dyDescent="0.2">
      <c r="A1103" s="52" t="s">
        <v>2221</v>
      </c>
      <c r="B1103" s="52"/>
      <c r="C1103" s="53" t="s">
        <v>2222</v>
      </c>
      <c r="D1103" s="54" t="s">
        <v>73</v>
      </c>
      <c r="E1103" s="55">
        <v>109.05</v>
      </c>
      <c r="F1103" s="55">
        <v>60.45</v>
      </c>
      <c r="G1103" s="55">
        <v>169.5</v>
      </c>
      <c r="H1103" s="33">
        <v>9</v>
      </c>
    </row>
    <row r="1104" spans="1:8" x14ac:dyDescent="0.2">
      <c r="A1104" s="52" t="s">
        <v>2223</v>
      </c>
      <c r="B1104" s="52"/>
      <c r="C1104" s="53" t="s">
        <v>2224</v>
      </c>
      <c r="D1104" s="54"/>
      <c r="E1104" s="55"/>
      <c r="F1104" s="55"/>
      <c r="G1104" s="55"/>
      <c r="H1104" s="33">
        <v>5</v>
      </c>
    </row>
    <row r="1105" spans="1:8" x14ac:dyDescent="0.2">
      <c r="A1105" s="52" t="s">
        <v>2225</v>
      </c>
      <c r="B1105" s="52"/>
      <c r="C1105" s="53" t="s">
        <v>2226</v>
      </c>
      <c r="D1105" s="54" t="s">
        <v>73</v>
      </c>
      <c r="E1105" s="55">
        <v>650.66</v>
      </c>
      <c r="F1105" s="55"/>
      <c r="G1105" s="55">
        <v>650.66</v>
      </c>
      <c r="H1105" s="33">
        <v>9</v>
      </c>
    </row>
    <row r="1106" spans="1:8" x14ac:dyDescent="0.2">
      <c r="A1106" s="52" t="s">
        <v>2227</v>
      </c>
      <c r="B1106" s="52"/>
      <c r="C1106" s="53" t="s">
        <v>2228</v>
      </c>
      <c r="D1106" s="54"/>
      <c r="E1106" s="55"/>
      <c r="F1106" s="55"/>
      <c r="G1106" s="55"/>
      <c r="H1106" s="33">
        <v>5</v>
      </c>
    </row>
    <row r="1107" spans="1:8" x14ac:dyDescent="0.2">
      <c r="A1107" s="52" t="s">
        <v>2229</v>
      </c>
      <c r="B1107" s="52"/>
      <c r="C1107" s="53" t="s">
        <v>2230</v>
      </c>
      <c r="D1107" s="54" t="s">
        <v>73</v>
      </c>
      <c r="E1107" s="55">
        <v>293.61</v>
      </c>
      <c r="F1107" s="55">
        <v>19.87</v>
      </c>
      <c r="G1107" s="55">
        <v>313.48</v>
      </c>
      <c r="H1107" s="33">
        <v>9</v>
      </c>
    </row>
    <row r="1108" spans="1:8" x14ac:dyDescent="0.2">
      <c r="A1108" s="52" t="s">
        <v>2231</v>
      </c>
      <c r="B1108" s="52"/>
      <c r="C1108" s="53" t="s">
        <v>2232</v>
      </c>
      <c r="D1108" s="54"/>
      <c r="E1108" s="55"/>
      <c r="F1108" s="55"/>
      <c r="G1108" s="55"/>
      <c r="H1108" s="33">
        <v>5</v>
      </c>
    </row>
    <row r="1109" spans="1:8" x14ac:dyDescent="0.2">
      <c r="A1109" s="52" t="s">
        <v>2233</v>
      </c>
      <c r="B1109" s="52"/>
      <c r="C1109" s="53" t="s">
        <v>2234</v>
      </c>
      <c r="D1109" s="54" t="s">
        <v>131</v>
      </c>
      <c r="E1109" s="55">
        <v>20.05</v>
      </c>
      <c r="F1109" s="55">
        <v>13.19</v>
      </c>
      <c r="G1109" s="55">
        <v>33.24</v>
      </c>
      <c r="H1109" s="33">
        <v>9</v>
      </c>
    </row>
    <row r="1110" spans="1:8" x14ac:dyDescent="0.2">
      <c r="A1110" s="52" t="s">
        <v>2235</v>
      </c>
      <c r="B1110" s="52"/>
      <c r="C1110" s="53" t="s">
        <v>2236</v>
      </c>
      <c r="D1110" s="54" t="s">
        <v>131</v>
      </c>
      <c r="E1110" s="55">
        <v>4.7</v>
      </c>
      <c r="F1110" s="55">
        <v>3.22</v>
      </c>
      <c r="G1110" s="55">
        <v>7.92</v>
      </c>
      <c r="H1110" s="33">
        <v>9</v>
      </c>
    </row>
    <row r="1111" spans="1:8" x14ac:dyDescent="0.2">
      <c r="A1111" s="52" t="s">
        <v>2237</v>
      </c>
      <c r="B1111" s="52"/>
      <c r="C1111" s="53" t="s">
        <v>2238</v>
      </c>
      <c r="D1111" s="54"/>
      <c r="E1111" s="55"/>
      <c r="F1111" s="55"/>
      <c r="G1111" s="55"/>
      <c r="H1111" s="33">
        <v>5</v>
      </c>
    </row>
    <row r="1112" spans="1:8" x14ac:dyDescent="0.2">
      <c r="A1112" s="52" t="s">
        <v>2239</v>
      </c>
      <c r="B1112" s="52"/>
      <c r="C1112" s="53" t="s">
        <v>2240</v>
      </c>
      <c r="D1112" s="54" t="s">
        <v>73</v>
      </c>
      <c r="E1112" s="55">
        <v>0.57999999999999996</v>
      </c>
      <c r="F1112" s="55">
        <v>7.83</v>
      </c>
      <c r="G1112" s="55">
        <v>8.41</v>
      </c>
      <c r="H1112" s="33">
        <v>9</v>
      </c>
    </row>
    <row r="1113" spans="1:8" x14ac:dyDescent="0.2">
      <c r="A1113" s="52" t="s">
        <v>2241</v>
      </c>
      <c r="B1113" s="52"/>
      <c r="C1113" s="53" t="s">
        <v>2242</v>
      </c>
      <c r="D1113" s="54" t="s">
        <v>73</v>
      </c>
      <c r="E1113" s="55">
        <v>23.78</v>
      </c>
      <c r="F1113" s="55">
        <v>19.87</v>
      </c>
      <c r="G1113" s="55">
        <v>43.65</v>
      </c>
      <c r="H1113" s="33">
        <v>9</v>
      </c>
    </row>
    <row r="1114" spans="1:8" x14ac:dyDescent="0.2">
      <c r="A1114" s="52" t="s">
        <v>2243</v>
      </c>
      <c r="B1114" s="52"/>
      <c r="C1114" s="53" t="s">
        <v>2244</v>
      </c>
      <c r="D1114" s="54" t="s">
        <v>131</v>
      </c>
      <c r="E1114" s="55">
        <v>0.57999999999999996</v>
      </c>
      <c r="F1114" s="55">
        <v>9.9700000000000006</v>
      </c>
      <c r="G1114" s="55">
        <v>10.55</v>
      </c>
      <c r="H1114" s="33">
        <v>9</v>
      </c>
    </row>
    <row r="1115" spans="1:8" x14ac:dyDescent="0.2">
      <c r="A1115" s="52" t="s">
        <v>2245</v>
      </c>
      <c r="B1115" s="52"/>
      <c r="C1115" s="53" t="s">
        <v>2246</v>
      </c>
      <c r="D1115" s="54" t="s">
        <v>73</v>
      </c>
      <c r="E1115" s="55">
        <v>136.9</v>
      </c>
      <c r="F1115" s="55"/>
      <c r="G1115" s="55">
        <v>136.9</v>
      </c>
      <c r="H1115" s="33">
        <v>9</v>
      </c>
    </row>
    <row r="1116" spans="1:8" x14ac:dyDescent="0.2">
      <c r="A1116" s="52" t="s">
        <v>2249</v>
      </c>
      <c r="B1116" s="52"/>
      <c r="C1116" s="53" t="s">
        <v>2250</v>
      </c>
      <c r="D1116" s="54"/>
      <c r="E1116" s="55"/>
      <c r="F1116" s="55"/>
      <c r="G1116" s="55"/>
      <c r="H1116" s="33">
        <v>2</v>
      </c>
    </row>
    <row r="1117" spans="1:8" x14ac:dyDescent="0.2">
      <c r="A1117" s="52" t="s">
        <v>2251</v>
      </c>
      <c r="B1117" s="52"/>
      <c r="C1117" s="53" t="s">
        <v>2252</v>
      </c>
      <c r="D1117" s="54"/>
      <c r="E1117" s="55"/>
      <c r="F1117" s="55"/>
      <c r="G1117" s="55"/>
      <c r="H1117" s="33">
        <v>5</v>
      </c>
    </row>
    <row r="1118" spans="1:8" ht="25.5" x14ac:dyDescent="0.2">
      <c r="A1118" s="52" t="s">
        <v>2253</v>
      </c>
      <c r="B1118" s="52"/>
      <c r="C1118" s="53" t="s">
        <v>2254</v>
      </c>
      <c r="D1118" s="54" t="s">
        <v>73</v>
      </c>
      <c r="E1118" s="55">
        <v>102.6</v>
      </c>
      <c r="F1118" s="55">
        <v>9</v>
      </c>
      <c r="G1118" s="55">
        <v>111.6</v>
      </c>
      <c r="H1118" s="33">
        <v>9</v>
      </c>
    </row>
    <row r="1119" spans="1:8" x14ac:dyDescent="0.2">
      <c r="A1119" s="52" t="s">
        <v>2255</v>
      </c>
      <c r="B1119" s="52"/>
      <c r="C1119" s="53" t="s">
        <v>2256</v>
      </c>
      <c r="D1119" s="54" t="s">
        <v>73</v>
      </c>
      <c r="E1119" s="55">
        <v>64.92</v>
      </c>
      <c r="F1119" s="55"/>
      <c r="G1119" s="55">
        <v>64.92</v>
      </c>
      <c r="H1119" s="33">
        <v>9</v>
      </c>
    </row>
    <row r="1120" spans="1:8" x14ac:dyDescent="0.2">
      <c r="A1120" s="52" t="s">
        <v>2257</v>
      </c>
      <c r="B1120" s="52"/>
      <c r="C1120" s="53" t="s">
        <v>2258</v>
      </c>
      <c r="D1120" s="54"/>
      <c r="E1120" s="55"/>
      <c r="F1120" s="55"/>
      <c r="G1120" s="55"/>
      <c r="H1120" s="33">
        <v>5</v>
      </c>
    </row>
    <row r="1121" spans="1:8" ht="25.5" x14ac:dyDescent="0.2">
      <c r="A1121" s="52" t="s">
        <v>2259</v>
      </c>
      <c r="B1121" s="52"/>
      <c r="C1121" s="53" t="s">
        <v>2260</v>
      </c>
      <c r="D1121" s="54" t="s">
        <v>73</v>
      </c>
      <c r="E1121" s="55">
        <v>136.08000000000001</v>
      </c>
      <c r="F1121" s="55">
        <v>19.96</v>
      </c>
      <c r="G1121" s="55">
        <v>156.04</v>
      </c>
      <c r="H1121" s="33">
        <v>9</v>
      </c>
    </row>
    <row r="1122" spans="1:8" ht="25.5" x14ac:dyDescent="0.2">
      <c r="A1122" s="52" t="s">
        <v>2261</v>
      </c>
      <c r="B1122" s="52"/>
      <c r="C1122" s="53" t="s">
        <v>2262</v>
      </c>
      <c r="D1122" s="54" t="s">
        <v>73</v>
      </c>
      <c r="E1122" s="55">
        <v>213.09</v>
      </c>
      <c r="F1122" s="55">
        <v>19.96</v>
      </c>
      <c r="G1122" s="55">
        <v>233.05</v>
      </c>
      <c r="H1122" s="33">
        <v>9</v>
      </c>
    </row>
    <row r="1123" spans="1:8" ht="25.5" x14ac:dyDescent="0.2">
      <c r="A1123" s="52" t="s">
        <v>2263</v>
      </c>
      <c r="B1123" s="52"/>
      <c r="C1123" s="53" t="s">
        <v>2264</v>
      </c>
      <c r="D1123" s="54" t="s">
        <v>73</v>
      </c>
      <c r="E1123" s="55">
        <v>224.16</v>
      </c>
      <c r="F1123" s="55"/>
      <c r="G1123" s="55">
        <v>224.16</v>
      </c>
      <c r="H1123" s="33">
        <v>9</v>
      </c>
    </row>
    <row r="1124" spans="1:8" ht="25.5" x14ac:dyDescent="0.2">
      <c r="A1124" s="52" t="s">
        <v>2265</v>
      </c>
      <c r="B1124" s="52"/>
      <c r="C1124" s="53" t="s">
        <v>2266</v>
      </c>
      <c r="D1124" s="54" t="s">
        <v>73</v>
      </c>
      <c r="E1124" s="55">
        <v>243.8</v>
      </c>
      <c r="F1124" s="55">
        <v>19.96</v>
      </c>
      <c r="G1124" s="55">
        <v>263.76</v>
      </c>
      <c r="H1124" s="33">
        <v>9</v>
      </c>
    </row>
    <row r="1125" spans="1:8" ht="25.5" x14ac:dyDescent="0.2">
      <c r="A1125" s="52" t="s">
        <v>2267</v>
      </c>
      <c r="B1125" s="52"/>
      <c r="C1125" s="53" t="s">
        <v>2268</v>
      </c>
      <c r="D1125" s="54" t="s">
        <v>73</v>
      </c>
      <c r="E1125" s="55">
        <v>374.19</v>
      </c>
      <c r="F1125" s="55">
        <v>19.96</v>
      </c>
      <c r="G1125" s="55">
        <v>394.15</v>
      </c>
      <c r="H1125" s="33">
        <v>9</v>
      </c>
    </row>
    <row r="1126" spans="1:8" ht="25.5" x14ac:dyDescent="0.2">
      <c r="A1126" s="52" t="s">
        <v>2269</v>
      </c>
      <c r="B1126" s="52"/>
      <c r="C1126" s="53" t="s">
        <v>2270</v>
      </c>
      <c r="D1126" s="54" t="s">
        <v>73</v>
      </c>
      <c r="E1126" s="55">
        <v>225.78</v>
      </c>
      <c r="F1126" s="55">
        <v>19.96</v>
      </c>
      <c r="G1126" s="55">
        <v>245.74</v>
      </c>
      <c r="H1126" s="33">
        <v>9</v>
      </c>
    </row>
    <row r="1127" spans="1:8" ht="25.5" x14ac:dyDescent="0.2">
      <c r="A1127" s="52" t="s">
        <v>2271</v>
      </c>
      <c r="B1127" s="52"/>
      <c r="C1127" s="53" t="s">
        <v>2272</v>
      </c>
      <c r="D1127" s="54" t="s">
        <v>73</v>
      </c>
      <c r="E1127" s="55">
        <v>561.98</v>
      </c>
      <c r="F1127" s="55">
        <v>19.96</v>
      </c>
      <c r="G1127" s="55">
        <v>581.94000000000005</v>
      </c>
      <c r="H1127" s="33">
        <v>9</v>
      </c>
    </row>
    <row r="1128" spans="1:8" ht="25.5" x14ac:dyDescent="0.2">
      <c r="A1128" s="52" t="s">
        <v>2273</v>
      </c>
      <c r="B1128" s="52"/>
      <c r="C1128" s="53" t="s">
        <v>2274</v>
      </c>
      <c r="D1128" s="54" t="s">
        <v>73</v>
      </c>
      <c r="E1128" s="55">
        <v>433.15</v>
      </c>
      <c r="F1128" s="55">
        <v>19.96</v>
      </c>
      <c r="G1128" s="55">
        <v>453.11</v>
      </c>
      <c r="H1128" s="33">
        <v>9</v>
      </c>
    </row>
    <row r="1129" spans="1:8" ht="25.5" x14ac:dyDescent="0.2">
      <c r="A1129" s="52" t="s">
        <v>2275</v>
      </c>
      <c r="B1129" s="52"/>
      <c r="C1129" s="53" t="s">
        <v>2276</v>
      </c>
      <c r="D1129" s="54" t="s">
        <v>73</v>
      </c>
      <c r="E1129" s="55">
        <v>290.87</v>
      </c>
      <c r="F1129" s="55">
        <v>40.549999999999997</v>
      </c>
      <c r="G1129" s="55">
        <v>331.42</v>
      </c>
      <c r="H1129" s="33">
        <v>9</v>
      </c>
    </row>
    <row r="1130" spans="1:8" x14ac:dyDescent="0.2">
      <c r="A1130" s="52" t="s">
        <v>2277</v>
      </c>
      <c r="B1130" s="52"/>
      <c r="C1130" s="53" t="s">
        <v>2278</v>
      </c>
      <c r="D1130" s="54"/>
      <c r="E1130" s="55"/>
      <c r="F1130" s="55"/>
      <c r="G1130" s="55"/>
      <c r="H1130" s="33">
        <v>5</v>
      </c>
    </row>
    <row r="1131" spans="1:8" ht="25.5" x14ac:dyDescent="0.2">
      <c r="A1131" s="52" t="s">
        <v>2279</v>
      </c>
      <c r="B1131" s="52"/>
      <c r="C1131" s="53" t="s">
        <v>2280</v>
      </c>
      <c r="D1131" s="54" t="s">
        <v>73</v>
      </c>
      <c r="E1131" s="55">
        <v>1194.6600000000001</v>
      </c>
      <c r="F1131" s="55"/>
      <c r="G1131" s="55">
        <v>1194.6600000000001</v>
      </c>
      <c r="H1131" s="33">
        <v>9</v>
      </c>
    </row>
    <row r="1132" spans="1:8" x14ac:dyDescent="0.2">
      <c r="A1132" s="52" t="s">
        <v>2281</v>
      </c>
      <c r="B1132" s="52"/>
      <c r="C1132" s="53" t="s">
        <v>2282</v>
      </c>
      <c r="D1132" s="54" t="s">
        <v>73</v>
      </c>
      <c r="E1132" s="55">
        <v>420.77</v>
      </c>
      <c r="F1132" s="55"/>
      <c r="G1132" s="55">
        <v>420.77</v>
      </c>
      <c r="H1132" s="33">
        <v>9</v>
      </c>
    </row>
    <row r="1133" spans="1:8" ht="25.5" x14ac:dyDescent="0.2">
      <c r="A1133" s="52" t="s">
        <v>2283</v>
      </c>
      <c r="B1133" s="52"/>
      <c r="C1133" s="53" t="s">
        <v>8606</v>
      </c>
      <c r="D1133" s="54" t="s">
        <v>73</v>
      </c>
      <c r="E1133" s="55">
        <v>596.45000000000005</v>
      </c>
      <c r="F1133" s="55">
        <v>248.67</v>
      </c>
      <c r="G1133" s="55">
        <v>845.12</v>
      </c>
      <c r="H1133" s="33">
        <v>9</v>
      </c>
    </row>
    <row r="1134" spans="1:8" ht="25.5" x14ac:dyDescent="0.2">
      <c r="A1134" s="52" t="s">
        <v>8607</v>
      </c>
      <c r="B1134" s="52"/>
      <c r="C1134" s="53" t="s">
        <v>8608</v>
      </c>
      <c r="D1134" s="54" t="s">
        <v>73</v>
      </c>
      <c r="E1134" s="55">
        <v>359.31</v>
      </c>
      <c r="F1134" s="55">
        <v>248.67</v>
      </c>
      <c r="G1134" s="55">
        <v>607.98</v>
      </c>
      <c r="H1134" s="33">
        <v>9</v>
      </c>
    </row>
    <row r="1135" spans="1:8" x14ac:dyDescent="0.2">
      <c r="A1135" s="52" t="s">
        <v>2287</v>
      </c>
      <c r="B1135" s="52"/>
      <c r="C1135" s="53" t="s">
        <v>2288</v>
      </c>
      <c r="D1135" s="54"/>
      <c r="E1135" s="55"/>
      <c r="F1135" s="55"/>
      <c r="G1135" s="55"/>
      <c r="H1135" s="33">
        <v>5</v>
      </c>
    </row>
    <row r="1136" spans="1:8" ht="25.5" x14ac:dyDescent="0.2">
      <c r="A1136" s="52" t="s">
        <v>2289</v>
      </c>
      <c r="B1136" s="52"/>
      <c r="C1136" s="53" t="s">
        <v>2290</v>
      </c>
      <c r="D1136" s="54" t="s">
        <v>73</v>
      </c>
      <c r="E1136" s="55">
        <v>134.1</v>
      </c>
      <c r="F1136" s="55"/>
      <c r="G1136" s="55">
        <v>134.1</v>
      </c>
      <c r="H1136" s="33">
        <v>9</v>
      </c>
    </row>
    <row r="1137" spans="1:8" ht="25.5" x14ac:dyDescent="0.2">
      <c r="A1137" s="52" t="s">
        <v>2291</v>
      </c>
      <c r="B1137" s="52"/>
      <c r="C1137" s="53" t="s">
        <v>2292</v>
      </c>
      <c r="D1137" s="54" t="s">
        <v>73</v>
      </c>
      <c r="E1137" s="55">
        <v>161.37</v>
      </c>
      <c r="F1137" s="55"/>
      <c r="G1137" s="55">
        <v>161.37</v>
      </c>
      <c r="H1137" s="33">
        <v>9</v>
      </c>
    </row>
    <row r="1138" spans="1:8" x14ac:dyDescent="0.2">
      <c r="A1138" s="52" t="s">
        <v>2293</v>
      </c>
      <c r="B1138" s="52"/>
      <c r="C1138" s="53" t="s">
        <v>2294</v>
      </c>
      <c r="D1138" s="54"/>
      <c r="E1138" s="55"/>
      <c r="F1138" s="55"/>
      <c r="G1138" s="55"/>
      <c r="H1138" s="33">
        <v>5</v>
      </c>
    </row>
    <row r="1139" spans="1:8" ht="38.25" x14ac:dyDescent="0.2">
      <c r="A1139" s="52" t="s">
        <v>2295</v>
      </c>
      <c r="B1139" s="52"/>
      <c r="C1139" s="53" t="s">
        <v>2296</v>
      </c>
      <c r="D1139" s="54" t="s">
        <v>73</v>
      </c>
      <c r="E1139" s="55">
        <v>166.55</v>
      </c>
      <c r="F1139" s="55">
        <v>85.14</v>
      </c>
      <c r="G1139" s="55">
        <v>251.69</v>
      </c>
      <c r="H1139" s="33">
        <v>9</v>
      </c>
    </row>
    <row r="1140" spans="1:8" ht="25.5" x14ac:dyDescent="0.2">
      <c r="A1140" s="52" t="s">
        <v>2297</v>
      </c>
      <c r="B1140" s="52"/>
      <c r="C1140" s="53" t="s">
        <v>2298</v>
      </c>
      <c r="D1140" s="54" t="s">
        <v>73</v>
      </c>
      <c r="E1140" s="55">
        <v>443.96</v>
      </c>
      <c r="F1140" s="55"/>
      <c r="G1140" s="55">
        <v>443.96</v>
      </c>
      <c r="H1140" s="33">
        <v>9</v>
      </c>
    </row>
    <row r="1141" spans="1:8" x14ac:dyDescent="0.2">
      <c r="A1141" s="52" t="s">
        <v>2299</v>
      </c>
      <c r="B1141" s="52"/>
      <c r="C1141" s="53" t="s">
        <v>2300</v>
      </c>
      <c r="D1141" s="54"/>
      <c r="E1141" s="55"/>
      <c r="F1141" s="55"/>
      <c r="G1141" s="55"/>
      <c r="H1141" s="33">
        <v>5</v>
      </c>
    </row>
    <row r="1142" spans="1:8" x14ac:dyDescent="0.2">
      <c r="A1142" s="52" t="s">
        <v>2301</v>
      </c>
      <c r="B1142" s="52"/>
      <c r="C1142" s="53" t="s">
        <v>2302</v>
      </c>
      <c r="D1142" s="54" t="s">
        <v>73</v>
      </c>
      <c r="E1142" s="55">
        <v>709.58</v>
      </c>
      <c r="F1142" s="55"/>
      <c r="G1142" s="55">
        <v>709.58</v>
      </c>
      <c r="H1142" s="33">
        <v>9</v>
      </c>
    </row>
    <row r="1143" spans="1:8" x14ac:dyDescent="0.2">
      <c r="A1143" s="52" t="s">
        <v>2303</v>
      </c>
      <c r="B1143" s="52"/>
      <c r="C1143" s="53" t="s">
        <v>2304</v>
      </c>
      <c r="D1143" s="54"/>
      <c r="E1143" s="55"/>
      <c r="F1143" s="55"/>
      <c r="G1143" s="55"/>
      <c r="H1143" s="33">
        <v>5</v>
      </c>
    </row>
    <row r="1144" spans="1:8" x14ac:dyDescent="0.2">
      <c r="A1144" s="52" t="s">
        <v>2305</v>
      </c>
      <c r="B1144" s="52"/>
      <c r="C1144" s="53" t="s">
        <v>2306</v>
      </c>
      <c r="D1144" s="54" t="s">
        <v>131</v>
      </c>
      <c r="E1144" s="55">
        <v>43.95</v>
      </c>
      <c r="F1144" s="55">
        <v>6.89</v>
      </c>
      <c r="G1144" s="55">
        <v>50.84</v>
      </c>
      <c r="H1144" s="33">
        <v>9</v>
      </c>
    </row>
    <row r="1145" spans="1:8" x14ac:dyDescent="0.2">
      <c r="A1145" s="52" t="s">
        <v>2307</v>
      </c>
      <c r="B1145" s="52"/>
      <c r="C1145" s="53" t="s">
        <v>2308</v>
      </c>
      <c r="D1145" s="54" t="s">
        <v>131</v>
      </c>
      <c r="E1145" s="55">
        <v>57.94</v>
      </c>
      <c r="F1145" s="55">
        <v>6.89</v>
      </c>
      <c r="G1145" s="55">
        <v>64.83</v>
      </c>
      <c r="H1145" s="33">
        <v>9</v>
      </c>
    </row>
    <row r="1146" spans="1:8" ht="25.5" x14ac:dyDescent="0.2">
      <c r="A1146" s="52" t="s">
        <v>2309</v>
      </c>
      <c r="B1146" s="52"/>
      <c r="C1146" s="53" t="s">
        <v>2310</v>
      </c>
      <c r="D1146" s="54" t="s">
        <v>131</v>
      </c>
      <c r="E1146" s="55">
        <v>27.42</v>
      </c>
      <c r="F1146" s="55">
        <v>9.01</v>
      </c>
      <c r="G1146" s="55">
        <v>36.43</v>
      </c>
      <c r="H1146" s="33">
        <v>9</v>
      </c>
    </row>
    <row r="1147" spans="1:8" ht="25.5" x14ac:dyDescent="0.2">
      <c r="A1147" s="52" t="s">
        <v>2311</v>
      </c>
      <c r="B1147" s="52"/>
      <c r="C1147" s="53" t="s">
        <v>2312</v>
      </c>
      <c r="D1147" s="54" t="s">
        <v>131</v>
      </c>
      <c r="E1147" s="55">
        <v>34.020000000000003</v>
      </c>
      <c r="F1147" s="55">
        <v>9.01</v>
      </c>
      <c r="G1147" s="55">
        <v>43.03</v>
      </c>
      <c r="H1147" s="33">
        <v>9</v>
      </c>
    </row>
    <row r="1148" spans="1:8" ht="25.5" x14ac:dyDescent="0.2">
      <c r="A1148" s="52" t="s">
        <v>2313</v>
      </c>
      <c r="B1148" s="52"/>
      <c r="C1148" s="53" t="s">
        <v>2314</v>
      </c>
      <c r="D1148" s="54" t="s">
        <v>131</v>
      </c>
      <c r="E1148" s="55">
        <v>46.05</v>
      </c>
      <c r="F1148" s="55">
        <v>6.89</v>
      </c>
      <c r="G1148" s="55">
        <v>52.94</v>
      </c>
      <c r="H1148" s="33">
        <v>9</v>
      </c>
    </row>
    <row r="1149" spans="1:8" x14ac:dyDescent="0.2">
      <c r="A1149" s="52" t="s">
        <v>2315</v>
      </c>
      <c r="B1149" s="52"/>
      <c r="C1149" s="53" t="s">
        <v>2316</v>
      </c>
      <c r="D1149" s="54" t="s">
        <v>131</v>
      </c>
      <c r="E1149" s="55">
        <v>20.92</v>
      </c>
      <c r="F1149" s="55">
        <v>2.73</v>
      </c>
      <c r="G1149" s="55">
        <v>23.65</v>
      </c>
      <c r="H1149" s="33">
        <v>9</v>
      </c>
    </row>
    <row r="1150" spans="1:8" x14ac:dyDescent="0.2">
      <c r="A1150" s="52" t="s">
        <v>2317</v>
      </c>
      <c r="B1150" s="52"/>
      <c r="C1150" s="53" t="s">
        <v>2318</v>
      </c>
      <c r="D1150" s="54" t="s">
        <v>131</v>
      </c>
      <c r="E1150" s="55">
        <v>7.85</v>
      </c>
      <c r="F1150" s="55"/>
      <c r="G1150" s="55">
        <v>7.85</v>
      </c>
      <c r="H1150" s="33">
        <v>9</v>
      </c>
    </row>
    <row r="1151" spans="1:8" ht="25.5" x14ac:dyDescent="0.2">
      <c r="A1151" s="52" t="s">
        <v>2319</v>
      </c>
      <c r="B1151" s="52"/>
      <c r="C1151" s="53" t="s">
        <v>2320</v>
      </c>
      <c r="D1151" s="54" t="s">
        <v>131</v>
      </c>
      <c r="E1151" s="55">
        <v>74.34</v>
      </c>
      <c r="F1151" s="55"/>
      <c r="G1151" s="55">
        <v>74.34</v>
      </c>
      <c r="H1151" s="33">
        <v>9</v>
      </c>
    </row>
    <row r="1152" spans="1:8" x14ac:dyDescent="0.2">
      <c r="A1152" s="52" t="s">
        <v>2321</v>
      </c>
      <c r="B1152" s="52"/>
      <c r="C1152" s="53" t="s">
        <v>2322</v>
      </c>
      <c r="D1152" s="54"/>
      <c r="E1152" s="55"/>
      <c r="F1152" s="55"/>
      <c r="G1152" s="55"/>
      <c r="H1152" s="33">
        <v>5</v>
      </c>
    </row>
    <row r="1153" spans="1:8" ht="25.5" x14ac:dyDescent="0.2">
      <c r="A1153" s="52" t="s">
        <v>2323</v>
      </c>
      <c r="B1153" s="52"/>
      <c r="C1153" s="53" t="s">
        <v>2324</v>
      </c>
      <c r="D1153" s="54" t="s">
        <v>131</v>
      </c>
      <c r="E1153" s="55">
        <v>134.47999999999999</v>
      </c>
      <c r="F1153" s="55">
        <v>7.43</v>
      </c>
      <c r="G1153" s="55">
        <v>141.91</v>
      </c>
      <c r="H1153" s="33">
        <v>9</v>
      </c>
    </row>
    <row r="1154" spans="1:8" ht="25.5" x14ac:dyDescent="0.2">
      <c r="A1154" s="52" t="s">
        <v>2325</v>
      </c>
      <c r="B1154" s="52"/>
      <c r="C1154" s="53" t="s">
        <v>2326</v>
      </c>
      <c r="D1154" s="54" t="s">
        <v>131</v>
      </c>
      <c r="E1154" s="55">
        <v>45.21</v>
      </c>
      <c r="F1154" s="55">
        <v>6.89</v>
      </c>
      <c r="G1154" s="55">
        <v>52.1</v>
      </c>
      <c r="H1154" s="33">
        <v>9</v>
      </c>
    </row>
    <row r="1155" spans="1:8" x14ac:dyDescent="0.2">
      <c r="A1155" s="52" t="s">
        <v>2327</v>
      </c>
      <c r="B1155" s="52"/>
      <c r="C1155" s="53" t="s">
        <v>2328</v>
      </c>
      <c r="D1155" s="54"/>
      <c r="E1155" s="55"/>
      <c r="F1155" s="55"/>
      <c r="G1155" s="55"/>
      <c r="H1155" s="33">
        <v>5</v>
      </c>
    </row>
    <row r="1156" spans="1:8" x14ac:dyDescent="0.2">
      <c r="A1156" s="52" t="s">
        <v>2329</v>
      </c>
      <c r="B1156" s="52"/>
      <c r="C1156" s="53" t="s">
        <v>2330</v>
      </c>
      <c r="D1156" s="54" t="s">
        <v>73</v>
      </c>
      <c r="E1156" s="55">
        <v>11.21</v>
      </c>
      <c r="F1156" s="55">
        <v>7.83</v>
      </c>
      <c r="G1156" s="55">
        <v>19.04</v>
      </c>
      <c r="H1156" s="33">
        <v>9</v>
      </c>
    </row>
    <row r="1157" spans="1:8" x14ac:dyDescent="0.2">
      <c r="A1157" s="52" t="s">
        <v>2331</v>
      </c>
      <c r="B1157" s="52"/>
      <c r="C1157" s="53" t="s">
        <v>2332</v>
      </c>
      <c r="D1157" s="54" t="s">
        <v>73</v>
      </c>
      <c r="E1157" s="55">
        <v>3.85</v>
      </c>
      <c r="F1157" s="55">
        <v>27.39</v>
      </c>
      <c r="G1157" s="55">
        <v>31.24</v>
      </c>
      <c r="H1157" s="33">
        <v>9</v>
      </c>
    </row>
    <row r="1158" spans="1:8" ht="25.5" x14ac:dyDescent="0.2">
      <c r="A1158" s="52" t="s">
        <v>2333</v>
      </c>
      <c r="B1158" s="52"/>
      <c r="C1158" s="53" t="s">
        <v>2334</v>
      </c>
      <c r="D1158" s="54" t="s">
        <v>73</v>
      </c>
      <c r="E1158" s="55"/>
      <c r="F1158" s="55">
        <v>59.97</v>
      </c>
      <c r="G1158" s="55">
        <v>59.97</v>
      </c>
      <c r="H1158" s="33">
        <v>9</v>
      </c>
    </row>
    <row r="1159" spans="1:8" x14ac:dyDescent="0.2">
      <c r="A1159" s="52" t="s">
        <v>2335</v>
      </c>
      <c r="B1159" s="52"/>
      <c r="C1159" s="53" t="s">
        <v>2336</v>
      </c>
      <c r="D1159" s="54" t="s">
        <v>21</v>
      </c>
      <c r="E1159" s="55">
        <v>66.900000000000006</v>
      </c>
      <c r="F1159" s="55"/>
      <c r="G1159" s="55">
        <v>66.900000000000006</v>
      </c>
      <c r="H1159" s="33">
        <v>9</v>
      </c>
    </row>
    <row r="1160" spans="1:8" x14ac:dyDescent="0.2">
      <c r="A1160" s="52" t="s">
        <v>2337</v>
      </c>
      <c r="B1160" s="52"/>
      <c r="C1160" s="53" t="s">
        <v>2338</v>
      </c>
      <c r="D1160" s="54" t="s">
        <v>131</v>
      </c>
      <c r="E1160" s="55"/>
      <c r="F1160" s="55">
        <v>9.9700000000000006</v>
      </c>
      <c r="G1160" s="55">
        <v>9.9700000000000006</v>
      </c>
      <c r="H1160" s="33">
        <v>9</v>
      </c>
    </row>
    <row r="1161" spans="1:8" x14ac:dyDescent="0.2">
      <c r="A1161" s="52" t="s">
        <v>2339</v>
      </c>
      <c r="B1161" s="52"/>
      <c r="C1161" s="53" t="s">
        <v>2340</v>
      </c>
      <c r="D1161" s="54" t="s">
        <v>131</v>
      </c>
      <c r="E1161" s="55">
        <v>15.68</v>
      </c>
      <c r="F1161" s="55">
        <v>10.74</v>
      </c>
      <c r="G1161" s="55">
        <v>26.42</v>
      </c>
      <c r="H1161" s="33">
        <v>9</v>
      </c>
    </row>
    <row r="1162" spans="1:8" ht="25.5" x14ac:dyDescent="0.2">
      <c r="A1162" s="52" t="s">
        <v>2341</v>
      </c>
      <c r="B1162" s="52"/>
      <c r="C1162" s="53" t="s">
        <v>2342</v>
      </c>
      <c r="D1162" s="54" t="s">
        <v>131</v>
      </c>
      <c r="E1162" s="55">
        <v>14.95</v>
      </c>
      <c r="F1162" s="55">
        <v>10.74</v>
      </c>
      <c r="G1162" s="55">
        <v>25.69</v>
      </c>
      <c r="H1162" s="33">
        <v>9</v>
      </c>
    </row>
    <row r="1163" spans="1:8" x14ac:dyDescent="0.2">
      <c r="A1163" s="52" t="s">
        <v>2343</v>
      </c>
      <c r="B1163" s="52"/>
      <c r="C1163" s="53" t="s">
        <v>2344</v>
      </c>
      <c r="D1163" s="54" t="s">
        <v>21</v>
      </c>
      <c r="E1163" s="55">
        <v>57.82</v>
      </c>
      <c r="F1163" s="55">
        <v>2.73</v>
      </c>
      <c r="G1163" s="55">
        <v>60.55</v>
      </c>
      <c r="H1163" s="33">
        <v>9</v>
      </c>
    </row>
    <row r="1164" spans="1:8" x14ac:dyDescent="0.2">
      <c r="A1164" s="52" t="s">
        <v>2345</v>
      </c>
      <c r="B1164" s="52"/>
      <c r="C1164" s="53" t="s">
        <v>2346</v>
      </c>
      <c r="D1164" s="54" t="s">
        <v>131</v>
      </c>
      <c r="E1164" s="55">
        <v>12.34</v>
      </c>
      <c r="F1164" s="55">
        <v>1.37</v>
      </c>
      <c r="G1164" s="55">
        <v>13.71</v>
      </c>
      <c r="H1164" s="33">
        <v>9</v>
      </c>
    </row>
    <row r="1165" spans="1:8" x14ac:dyDescent="0.2">
      <c r="A1165" s="52" t="s">
        <v>2347</v>
      </c>
      <c r="B1165" s="52"/>
      <c r="C1165" s="53" t="s">
        <v>2348</v>
      </c>
      <c r="D1165" s="54" t="s">
        <v>131</v>
      </c>
      <c r="E1165" s="55">
        <v>35.880000000000003</v>
      </c>
      <c r="F1165" s="55">
        <v>5.87</v>
      </c>
      <c r="G1165" s="55">
        <v>41.75</v>
      </c>
      <c r="H1165" s="33">
        <v>9</v>
      </c>
    </row>
    <row r="1166" spans="1:8" x14ac:dyDescent="0.2">
      <c r="A1166" s="52" t="s">
        <v>2349</v>
      </c>
      <c r="B1166" s="52"/>
      <c r="C1166" s="53" t="s">
        <v>2350</v>
      </c>
      <c r="D1166" s="54"/>
      <c r="E1166" s="55"/>
      <c r="F1166" s="55"/>
      <c r="G1166" s="55"/>
      <c r="H1166" s="33">
        <v>2</v>
      </c>
    </row>
    <row r="1167" spans="1:8" x14ac:dyDescent="0.2">
      <c r="A1167" s="52" t="s">
        <v>2351</v>
      </c>
      <c r="B1167" s="52"/>
      <c r="C1167" s="53" t="s">
        <v>2352</v>
      </c>
      <c r="D1167" s="54"/>
      <c r="E1167" s="55"/>
      <c r="F1167" s="55"/>
      <c r="G1167" s="55"/>
      <c r="H1167" s="33">
        <v>5</v>
      </c>
    </row>
    <row r="1168" spans="1:8" x14ac:dyDescent="0.2">
      <c r="A1168" s="52" t="s">
        <v>2353</v>
      </c>
      <c r="B1168" s="52"/>
      <c r="C1168" s="53" t="s">
        <v>2354</v>
      </c>
      <c r="D1168" s="54" t="s">
        <v>73</v>
      </c>
      <c r="E1168" s="55">
        <v>60.58</v>
      </c>
      <c r="F1168" s="55">
        <v>23.47</v>
      </c>
      <c r="G1168" s="55">
        <v>84.05</v>
      </c>
      <c r="H1168" s="33">
        <v>9</v>
      </c>
    </row>
    <row r="1169" spans="1:8" x14ac:dyDescent="0.2">
      <c r="A1169" s="52" t="s">
        <v>2355</v>
      </c>
      <c r="B1169" s="52"/>
      <c r="C1169" s="53" t="s">
        <v>2356</v>
      </c>
      <c r="D1169" s="54" t="s">
        <v>73</v>
      </c>
      <c r="E1169" s="55">
        <v>80.95</v>
      </c>
      <c r="F1169" s="55">
        <v>46.95</v>
      </c>
      <c r="G1169" s="55">
        <v>127.9</v>
      </c>
      <c r="H1169" s="33">
        <v>9</v>
      </c>
    </row>
    <row r="1170" spans="1:8" ht="25.5" x14ac:dyDescent="0.2">
      <c r="A1170" s="52" t="s">
        <v>2357</v>
      </c>
      <c r="B1170" s="52"/>
      <c r="C1170" s="53" t="s">
        <v>2358</v>
      </c>
      <c r="D1170" s="54" t="s">
        <v>73</v>
      </c>
      <c r="E1170" s="55">
        <v>106.41</v>
      </c>
      <c r="F1170" s="55">
        <v>50.85</v>
      </c>
      <c r="G1170" s="55">
        <v>157.26</v>
      </c>
      <c r="H1170" s="33">
        <v>9</v>
      </c>
    </row>
    <row r="1171" spans="1:8" x14ac:dyDescent="0.2">
      <c r="A1171" s="52" t="s">
        <v>2359</v>
      </c>
      <c r="B1171" s="52"/>
      <c r="C1171" s="53" t="s">
        <v>2360</v>
      </c>
      <c r="D1171" s="54" t="s">
        <v>131</v>
      </c>
      <c r="E1171" s="55">
        <v>21.44</v>
      </c>
      <c r="F1171" s="55">
        <v>15.65</v>
      </c>
      <c r="G1171" s="55">
        <v>37.090000000000003</v>
      </c>
      <c r="H1171" s="33">
        <v>9</v>
      </c>
    </row>
    <row r="1172" spans="1:8" ht="25.5" x14ac:dyDescent="0.2">
      <c r="A1172" s="52" t="s">
        <v>2361</v>
      </c>
      <c r="B1172" s="52"/>
      <c r="C1172" s="53" t="s">
        <v>2362</v>
      </c>
      <c r="D1172" s="54" t="s">
        <v>73</v>
      </c>
      <c r="E1172" s="55">
        <v>132.96</v>
      </c>
      <c r="F1172" s="55">
        <v>46.95</v>
      </c>
      <c r="G1172" s="55">
        <v>179.91</v>
      </c>
      <c r="H1172" s="33">
        <v>9</v>
      </c>
    </row>
    <row r="1173" spans="1:8" ht="25.5" x14ac:dyDescent="0.2">
      <c r="A1173" s="52" t="s">
        <v>2363</v>
      </c>
      <c r="B1173" s="52"/>
      <c r="C1173" s="53" t="s">
        <v>2364</v>
      </c>
      <c r="D1173" s="54" t="s">
        <v>73</v>
      </c>
      <c r="E1173" s="55">
        <v>100.15</v>
      </c>
      <c r="F1173" s="55">
        <v>23.47</v>
      </c>
      <c r="G1173" s="55">
        <v>123.62</v>
      </c>
      <c r="H1173" s="33">
        <v>9</v>
      </c>
    </row>
    <row r="1174" spans="1:8" x14ac:dyDescent="0.2">
      <c r="A1174" s="52" t="s">
        <v>2365</v>
      </c>
      <c r="B1174" s="52"/>
      <c r="C1174" s="53" t="s">
        <v>2366</v>
      </c>
      <c r="D1174" s="54"/>
      <c r="E1174" s="55"/>
      <c r="F1174" s="55"/>
      <c r="G1174" s="55"/>
      <c r="H1174" s="33">
        <v>5</v>
      </c>
    </row>
    <row r="1175" spans="1:8" x14ac:dyDescent="0.2">
      <c r="A1175" s="52" t="s">
        <v>2367</v>
      </c>
      <c r="B1175" s="52"/>
      <c r="C1175" s="53" t="s">
        <v>2368</v>
      </c>
      <c r="D1175" s="54" t="s">
        <v>73</v>
      </c>
      <c r="E1175" s="55">
        <v>92.61</v>
      </c>
      <c r="F1175" s="55"/>
      <c r="G1175" s="55">
        <v>92.61</v>
      </c>
      <c r="H1175" s="33">
        <v>9</v>
      </c>
    </row>
    <row r="1176" spans="1:8" ht="25.5" x14ac:dyDescent="0.2">
      <c r="A1176" s="52" t="s">
        <v>2369</v>
      </c>
      <c r="B1176" s="52"/>
      <c r="C1176" s="53" t="s">
        <v>2370</v>
      </c>
      <c r="D1176" s="54" t="s">
        <v>73</v>
      </c>
      <c r="E1176" s="55">
        <v>102.25</v>
      </c>
      <c r="F1176" s="55"/>
      <c r="G1176" s="55">
        <v>102.25</v>
      </c>
      <c r="H1176" s="33">
        <v>9</v>
      </c>
    </row>
    <row r="1177" spans="1:8" ht="25.5" x14ac:dyDescent="0.2">
      <c r="A1177" s="52" t="s">
        <v>2371</v>
      </c>
      <c r="B1177" s="52"/>
      <c r="C1177" s="53" t="s">
        <v>8276</v>
      </c>
      <c r="D1177" s="54" t="s">
        <v>73</v>
      </c>
      <c r="E1177" s="55">
        <v>127.06</v>
      </c>
      <c r="F1177" s="55"/>
      <c r="G1177" s="55">
        <v>127.06</v>
      </c>
      <c r="H1177" s="33">
        <v>9</v>
      </c>
    </row>
    <row r="1178" spans="1:8" x14ac:dyDescent="0.2">
      <c r="A1178" s="52" t="s">
        <v>2375</v>
      </c>
      <c r="B1178" s="52"/>
      <c r="C1178" s="53" t="s">
        <v>2376</v>
      </c>
      <c r="D1178" s="54"/>
      <c r="E1178" s="55"/>
      <c r="F1178" s="55"/>
      <c r="G1178" s="55"/>
      <c r="H1178" s="33">
        <v>5</v>
      </c>
    </row>
    <row r="1179" spans="1:8" x14ac:dyDescent="0.2">
      <c r="A1179" s="52" t="s">
        <v>2377</v>
      </c>
      <c r="B1179" s="52"/>
      <c r="C1179" s="53" t="s">
        <v>2378</v>
      </c>
      <c r="D1179" s="54" t="s">
        <v>73</v>
      </c>
      <c r="E1179" s="55">
        <v>98.63</v>
      </c>
      <c r="F1179" s="55"/>
      <c r="G1179" s="55">
        <v>98.63</v>
      </c>
      <c r="H1179" s="33">
        <v>9</v>
      </c>
    </row>
    <row r="1180" spans="1:8" x14ac:dyDescent="0.2">
      <c r="A1180" s="52" t="s">
        <v>2379</v>
      </c>
      <c r="B1180" s="52"/>
      <c r="C1180" s="53" t="s">
        <v>2380</v>
      </c>
      <c r="D1180" s="54" t="s">
        <v>73</v>
      </c>
      <c r="E1180" s="55">
        <v>176.11</v>
      </c>
      <c r="F1180" s="55"/>
      <c r="G1180" s="55">
        <v>176.11</v>
      </c>
      <c r="H1180" s="33">
        <v>9</v>
      </c>
    </row>
    <row r="1181" spans="1:8" x14ac:dyDescent="0.2">
      <c r="A1181" s="52" t="s">
        <v>2381</v>
      </c>
      <c r="B1181" s="52"/>
      <c r="C1181" s="53" t="s">
        <v>2382</v>
      </c>
      <c r="D1181" s="54" t="s">
        <v>73</v>
      </c>
      <c r="E1181" s="55">
        <v>112.58</v>
      </c>
      <c r="F1181" s="55"/>
      <c r="G1181" s="55">
        <v>112.58</v>
      </c>
      <c r="H1181" s="33">
        <v>9</v>
      </c>
    </row>
    <row r="1182" spans="1:8" x14ac:dyDescent="0.2">
      <c r="A1182" s="52" t="s">
        <v>2383</v>
      </c>
      <c r="B1182" s="52"/>
      <c r="C1182" s="53" t="s">
        <v>2384</v>
      </c>
      <c r="D1182" s="54" t="s">
        <v>73</v>
      </c>
      <c r="E1182" s="55">
        <v>149.88999999999999</v>
      </c>
      <c r="F1182" s="55"/>
      <c r="G1182" s="55">
        <v>149.88999999999999</v>
      </c>
      <c r="H1182" s="33">
        <v>9</v>
      </c>
    </row>
    <row r="1183" spans="1:8" x14ac:dyDescent="0.2">
      <c r="A1183" s="52" t="s">
        <v>2385</v>
      </c>
      <c r="B1183" s="52"/>
      <c r="C1183" s="53" t="s">
        <v>2386</v>
      </c>
      <c r="D1183" s="54" t="s">
        <v>73</v>
      </c>
      <c r="E1183" s="55">
        <v>88.45</v>
      </c>
      <c r="F1183" s="55"/>
      <c r="G1183" s="55">
        <v>88.45</v>
      </c>
      <c r="H1183" s="33">
        <v>9</v>
      </c>
    </row>
    <row r="1184" spans="1:8" ht="25.5" x14ac:dyDescent="0.2">
      <c r="A1184" s="52" t="s">
        <v>2387</v>
      </c>
      <c r="B1184" s="52"/>
      <c r="C1184" s="53" t="s">
        <v>2388</v>
      </c>
      <c r="D1184" s="54" t="s">
        <v>73</v>
      </c>
      <c r="E1184" s="55">
        <v>301.02</v>
      </c>
      <c r="F1184" s="55"/>
      <c r="G1184" s="55">
        <v>301.02</v>
      </c>
      <c r="H1184" s="33">
        <v>9</v>
      </c>
    </row>
    <row r="1185" spans="1:8" ht="25.5" x14ac:dyDescent="0.2">
      <c r="A1185" s="52" t="s">
        <v>2389</v>
      </c>
      <c r="B1185" s="52"/>
      <c r="C1185" s="53" t="s">
        <v>2390</v>
      </c>
      <c r="D1185" s="54" t="s">
        <v>73</v>
      </c>
      <c r="E1185" s="55">
        <v>191.48</v>
      </c>
      <c r="F1185" s="55"/>
      <c r="G1185" s="55">
        <v>191.48</v>
      </c>
      <c r="H1185" s="33">
        <v>9</v>
      </c>
    </row>
    <row r="1186" spans="1:8" x14ac:dyDescent="0.2">
      <c r="A1186" s="52" t="s">
        <v>2391</v>
      </c>
      <c r="B1186" s="52"/>
      <c r="C1186" s="53" t="s">
        <v>2392</v>
      </c>
      <c r="D1186" s="54" t="s">
        <v>73</v>
      </c>
      <c r="E1186" s="55">
        <v>285.89999999999998</v>
      </c>
      <c r="F1186" s="55"/>
      <c r="G1186" s="55">
        <v>285.89999999999998</v>
      </c>
      <c r="H1186" s="33">
        <v>9</v>
      </c>
    </row>
    <row r="1187" spans="1:8" x14ac:dyDescent="0.2">
      <c r="A1187" s="52" t="s">
        <v>2393</v>
      </c>
      <c r="B1187" s="52"/>
      <c r="C1187" s="53" t="s">
        <v>2394</v>
      </c>
      <c r="D1187" s="54"/>
      <c r="E1187" s="55"/>
      <c r="F1187" s="55"/>
      <c r="G1187" s="55"/>
      <c r="H1187" s="33">
        <v>5</v>
      </c>
    </row>
    <row r="1188" spans="1:8" ht="25.5" x14ac:dyDescent="0.2">
      <c r="A1188" s="52" t="s">
        <v>2395</v>
      </c>
      <c r="B1188" s="52"/>
      <c r="C1188" s="53" t="s">
        <v>2396</v>
      </c>
      <c r="D1188" s="54" t="s">
        <v>73</v>
      </c>
      <c r="E1188" s="55">
        <v>788.62</v>
      </c>
      <c r="F1188" s="55"/>
      <c r="G1188" s="55">
        <v>788.62</v>
      </c>
      <c r="H1188" s="33">
        <v>9</v>
      </c>
    </row>
    <row r="1189" spans="1:8" ht="25.5" x14ac:dyDescent="0.2">
      <c r="A1189" s="52" t="s">
        <v>2397</v>
      </c>
      <c r="B1189" s="52"/>
      <c r="C1189" s="53" t="s">
        <v>2398</v>
      </c>
      <c r="D1189" s="54" t="s">
        <v>73</v>
      </c>
      <c r="E1189" s="55">
        <v>398.77</v>
      </c>
      <c r="F1189" s="55"/>
      <c r="G1189" s="55">
        <v>398.77</v>
      </c>
      <c r="H1189" s="33">
        <v>9</v>
      </c>
    </row>
    <row r="1190" spans="1:8" x14ac:dyDescent="0.2">
      <c r="A1190" s="52" t="s">
        <v>2399</v>
      </c>
      <c r="B1190" s="52"/>
      <c r="C1190" s="53" t="s">
        <v>2400</v>
      </c>
      <c r="D1190" s="54"/>
      <c r="E1190" s="55"/>
      <c r="F1190" s="55"/>
      <c r="G1190" s="55"/>
      <c r="H1190" s="33">
        <v>5</v>
      </c>
    </row>
    <row r="1191" spans="1:8" x14ac:dyDescent="0.2">
      <c r="A1191" s="52" t="s">
        <v>2401</v>
      </c>
      <c r="B1191" s="52"/>
      <c r="C1191" s="53" t="s">
        <v>2402</v>
      </c>
      <c r="D1191" s="54" t="s">
        <v>73</v>
      </c>
      <c r="E1191" s="55">
        <v>315.81</v>
      </c>
      <c r="F1191" s="55">
        <v>113.2</v>
      </c>
      <c r="G1191" s="55">
        <v>429.01</v>
      </c>
      <c r="H1191" s="33">
        <v>9</v>
      </c>
    </row>
    <row r="1192" spans="1:8" ht="25.5" x14ac:dyDescent="0.2">
      <c r="A1192" s="52" t="s">
        <v>2403</v>
      </c>
      <c r="B1192" s="52"/>
      <c r="C1192" s="53" t="s">
        <v>2404</v>
      </c>
      <c r="D1192" s="54" t="s">
        <v>73</v>
      </c>
      <c r="E1192" s="55">
        <v>1025.47</v>
      </c>
      <c r="F1192" s="55"/>
      <c r="G1192" s="55">
        <v>1025.47</v>
      </c>
      <c r="H1192" s="33">
        <v>9</v>
      </c>
    </row>
    <row r="1193" spans="1:8" ht="25.5" x14ac:dyDescent="0.2">
      <c r="A1193" s="52" t="s">
        <v>2407</v>
      </c>
      <c r="B1193" s="52"/>
      <c r="C1193" s="53" t="s">
        <v>2408</v>
      </c>
      <c r="D1193" s="54" t="s">
        <v>73</v>
      </c>
      <c r="E1193" s="55">
        <v>653.20000000000005</v>
      </c>
      <c r="F1193" s="55"/>
      <c r="G1193" s="55">
        <v>653.20000000000005</v>
      </c>
      <c r="H1193" s="33">
        <v>9</v>
      </c>
    </row>
    <row r="1194" spans="1:8" ht="25.5" x14ac:dyDescent="0.2">
      <c r="A1194" s="52" t="s">
        <v>2411</v>
      </c>
      <c r="B1194" s="52"/>
      <c r="C1194" s="53" t="s">
        <v>2412</v>
      </c>
      <c r="D1194" s="54" t="s">
        <v>73</v>
      </c>
      <c r="E1194" s="55">
        <v>933.63</v>
      </c>
      <c r="F1194" s="55"/>
      <c r="G1194" s="55">
        <v>933.63</v>
      </c>
      <c r="H1194" s="33">
        <v>9</v>
      </c>
    </row>
    <row r="1195" spans="1:8" x14ac:dyDescent="0.2">
      <c r="A1195" s="52" t="s">
        <v>2413</v>
      </c>
      <c r="B1195" s="52"/>
      <c r="C1195" s="53" t="s">
        <v>2414</v>
      </c>
      <c r="D1195" s="54"/>
      <c r="E1195" s="55"/>
      <c r="F1195" s="55"/>
      <c r="G1195" s="55"/>
      <c r="H1195" s="33">
        <v>5</v>
      </c>
    </row>
    <row r="1196" spans="1:8" x14ac:dyDescent="0.2">
      <c r="A1196" s="52" t="s">
        <v>2415</v>
      </c>
      <c r="B1196" s="52"/>
      <c r="C1196" s="53" t="s">
        <v>2416</v>
      </c>
      <c r="D1196" s="54" t="s">
        <v>73</v>
      </c>
      <c r="E1196" s="55">
        <v>60.75</v>
      </c>
      <c r="F1196" s="55"/>
      <c r="G1196" s="55">
        <v>60.75</v>
      </c>
      <c r="H1196" s="33">
        <v>9</v>
      </c>
    </row>
    <row r="1197" spans="1:8" x14ac:dyDescent="0.2">
      <c r="A1197" s="52" t="s">
        <v>2417</v>
      </c>
      <c r="B1197" s="52"/>
      <c r="C1197" s="53" t="s">
        <v>2418</v>
      </c>
      <c r="D1197" s="54" t="s">
        <v>73</v>
      </c>
      <c r="E1197" s="55">
        <v>1.1599999999999999</v>
      </c>
      <c r="F1197" s="55">
        <v>11.73</v>
      </c>
      <c r="G1197" s="55">
        <v>12.89</v>
      </c>
      <c r="H1197" s="33">
        <v>9</v>
      </c>
    </row>
    <row r="1198" spans="1:8" x14ac:dyDescent="0.2">
      <c r="A1198" s="52" t="s">
        <v>2419</v>
      </c>
      <c r="B1198" s="52"/>
      <c r="C1198" s="53" t="s">
        <v>2420</v>
      </c>
      <c r="D1198" s="54" t="s">
        <v>73</v>
      </c>
      <c r="E1198" s="55"/>
      <c r="F1198" s="55">
        <v>5.87</v>
      </c>
      <c r="G1198" s="55">
        <v>5.87</v>
      </c>
      <c r="H1198" s="33">
        <v>9</v>
      </c>
    </row>
    <row r="1199" spans="1:8" x14ac:dyDescent="0.2">
      <c r="A1199" s="52" t="s">
        <v>2421</v>
      </c>
      <c r="B1199" s="52"/>
      <c r="C1199" s="53" t="s">
        <v>2422</v>
      </c>
      <c r="D1199" s="54" t="s">
        <v>131</v>
      </c>
      <c r="E1199" s="55">
        <v>19.579999999999998</v>
      </c>
      <c r="F1199" s="55"/>
      <c r="G1199" s="55">
        <v>19.579999999999998</v>
      </c>
      <c r="H1199" s="33">
        <v>9</v>
      </c>
    </row>
    <row r="1200" spans="1:8" x14ac:dyDescent="0.2">
      <c r="A1200" s="52" t="s">
        <v>2423</v>
      </c>
      <c r="B1200" s="52"/>
      <c r="C1200" s="53" t="s">
        <v>2424</v>
      </c>
      <c r="D1200" s="54" t="s">
        <v>21</v>
      </c>
      <c r="E1200" s="55">
        <v>21.49</v>
      </c>
      <c r="F1200" s="55"/>
      <c r="G1200" s="55">
        <v>21.49</v>
      </c>
      <c r="H1200" s="33">
        <v>9</v>
      </c>
    </row>
    <row r="1201" spans="1:8" x14ac:dyDescent="0.2">
      <c r="A1201" s="52" t="s">
        <v>2425</v>
      </c>
      <c r="B1201" s="52"/>
      <c r="C1201" s="53" t="s">
        <v>2426</v>
      </c>
      <c r="D1201" s="54"/>
      <c r="E1201" s="55"/>
      <c r="F1201" s="55"/>
      <c r="G1201" s="55"/>
      <c r="H1201" s="33">
        <v>2</v>
      </c>
    </row>
    <row r="1202" spans="1:8" x14ac:dyDescent="0.2">
      <c r="A1202" s="52" t="s">
        <v>2427</v>
      </c>
      <c r="B1202" s="52"/>
      <c r="C1202" s="53" t="s">
        <v>2428</v>
      </c>
      <c r="D1202" s="54"/>
      <c r="E1202" s="55"/>
      <c r="F1202" s="55"/>
      <c r="G1202" s="55"/>
      <c r="H1202" s="33">
        <v>5</v>
      </c>
    </row>
    <row r="1203" spans="1:8" x14ac:dyDescent="0.2">
      <c r="A1203" s="52" t="s">
        <v>2429</v>
      </c>
      <c r="B1203" s="52"/>
      <c r="C1203" s="53" t="s">
        <v>2430</v>
      </c>
      <c r="D1203" s="54" t="s">
        <v>73</v>
      </c>
      <c r="E1203" s="55">
        <v>973.24</v>
      </c>
      <c r="F1203" s="55">
        <v>51.25</v>
      </c>
      <c r="G1203" s="55">
        <v>1024.49</v>
      </c>
      <c r="H1203" s="33">
        <v>9</v>
      </c>
    </row>
    <row r="1204" spans="1:8" x14ac:dyDescent="0.2">
      <c r="A1204" s="52" t="s">
        <v>2431</v>
      </c>
      <c r="B1204" s="52"/>
      <c r="C1204" s="53" t="s">
        <v>2432</v>
      </c>
      <c r="D1204" s="54" t="s">
        <v>73</v>
      </c>
      <c r="E1204" s="55">
        <v>832.58</v>
      </c>
      <c r="F1204" s="55">
        <v>51.25</v>
      </c>
      <c r="G1204" s="55">
        <v>883.83</v>
      </c>
      <c r="H1204" s="33">
        <v>9</v>
      </c>
    </row>
    <row r="1205" spans="1:8" x14ac:dyDescent="0.2">
      <c r="A1205" s="52" t="s">
        <v>2433</v>
      </c>
      <c r="B1205" s="52"/>
      <c r="C1205" s="53" t="s">
        <v>2434</v>
      </c>
      <c r="D1205" s="54"/>
      <c r="E1205" s="55"/>
      <c r="F1205" s="55"/>
      <c r="G1205" s="55"/>
      <c r="H1205" s="33">
        <v>5</v>
      </c>
    </row>
    <row r="1206" spans="1:8" ht="25.5" x14ac:dyDescent="0.2">
      <c r="A1206" s="52" t="s">
        <v>2435</v>
      </c>
      <c r="B1206" s="52"/>
      <c r="C1206" s="53" t="s">
        <v>2436</v>
      </c>
      <c r="D1206" s="54" t="s">
        <v>73</v>
      </c>
      <c r="E1206" s="55">
        <v>674.47</v>
      </c>
      <c r="F1206" s="55">
        <v>53.99</v>
      </c>
      <c r="G1206" s="55">
        <v>728.46</v>
      </c>
      <c r="H1206" s="33">
        <v>9</v>
      </c>
    </row>
    <row r="1207" spans="1:8" x14ac:dyDescent="0.2">
      <c r="A1207" s="52" t="s">
        <v>2437</v>
      </c>
      <c r="B1207" s="52"/>
      <c r="C1207" s="53" t="s">
        <v>2438</v>
      </c>
      <c r="D1207" s="54" t="s">
        <v>21</v>
      </c>
      <c r="E1207" s="55">
        <v>1149.6500000000001</v>
      </c>
      <c r="F1207" s="55">
        <v>109.53</v>
      </c>
      <c r="G1207" s="55">
        <v>1259.18</v>
      </c>
      <c r="H1207" s="33">
        <v>9</v>
      </c>
    </row>
    <row r="1208" spans="1:8" x14ac:dyDescent="0.2">
      <c r="A1208" s="52" t="s">
        <v>2439</v>
      </c>
      <c r="B1208" s="52"/>
      <c r="C1208" s="53" t="s">
        <v>2440</v>
      </c>
      <c r="D1208" s="54" t="s">
        <v>21</v>
      </c>
      <c r="E1208" s="55">
        <v>1241.75</v>
      </c>
      <c r="F1208" s="55">
        <v>109.53</v>
      </c>
      <c r="G1208" s="55">
        <v>1351.28</v>
      </c>
      <c r="H1208" s="33">
        <v>9</v>
      </c>
    </row>
    <row r="1209" spans="1:8" x14ac:dyDescent="0.2">
      <c r="A1209" s="52" t="s">
        <v>2441</v>
      </c>
      <c r="B1209" s="52"/>
      <c r="C1209" s="53" t="s">
        <v>2442</v>
      </c>
      <c r="D1209" s="54" t="s">
        <v>21</v>
      </c>
      <c r="E1209" s="55">
        <v>1303.3699999999999</v>
      </c>
      <c r="F1209" s="55">
        <v>109.53</v>
      </c>
      <c r="G1209" s="55">
        <v>1412.9</v>
      </c>
      <c r="H1209" s="33">
        <v>9</v>
      </c>
    </row>
    <row r="1210" spans="1:8" x14ac:dyDescent="0.2">
      <c r="A1210" s="52" t="s">
        <v>2443</v>
      </c>
      <c r="B1210" s="52"/>
      <c r="C1210" s="53" t="s">
        <v>2444</v>
      </c>
      <c r="D1210" s="54" t="s">
        <v>21</v>
      </c>
      <c r="E1210" s="55">
        <v>1969.1</v>
      </c>
      <c r="F1210" s="55">
        <v>136.91999999999999</v>
      </c>
      <c r="G1210" s="55">
        <v>2106.02</v>
      </c>
      <c r="H1210" s="33">
        <v>9</v>
      </c>
    </row>
    <row r="1211" spans="1:8" x14ac:dyDescent="0.2">
      <c r="A1211" s="52" t="s">
        <v>2445</v>
      </c>
      <c r="B1211" s="52"/>
      <c r="C1211" s="53" t="s">
        <v>2446</v>
      </c>
      <c r="D1211" s="54"/>
      <c r="E1211" s="55"/>
      <c r="F1211" s="55"/>
      <c r="G1211" s="55"/>
      <c r="H1211" s="33">
        <v>5</v>
      </c>
    </row>
    <row r="1212" spans="1:8" ht="25.5" x14ac:dyDescent="0.2">
      <c r="A1212" s="52" t="s">
        <v>2447</v>
      </c>
      <c r="B1212" s="52"/>
      <c r="C1212" s="53" t="s">
        <v>2448</v>
      </c>
      <c r="D1212" s="54" t="s">
        <v>21</v>
      </c>
      <c r="E1212" s="55">
        <v>1257.1199999999999</v>
      </c>
      <c r="F1212" s="55">
        <v>54.77</v>
      </c>
      <c r="G1212" s="55">
        <v>1311.89</v>
      </c>
      <c r="H1212" s="33">
        <v>9</v>
      </c>
    </row>
    <row r="1213" spans="1:8" ht="25.5" x14ac:dyDescent="0.2">
      <c r="A1213" s="52" t="s">
        <v>2449</v>
      </c>
      <c r="B1213" s="52"/>
      <c r="C1213" s="53" t="s">
        <v>2450</v>
      </c>
      <c r="D1213" s="54" t="s">
        <v>21</v>
      </c>
      <c r="E1213" s="55">
        <v>1067.72</v>
      </c>
      <c r="F1213" s="55">
        <v>54.77</v>
      </c>
      <c r="G1213" s="55">
        <v>1122.49</v>
      </c>
      <c r="H1213" s="33">
        <v>9</v>
      </c>
    </row>
    <row r="1214" spans="1:8" ht="25.5" x14ac:dyDescent="0.2">
      <c r="A1214" s="52" t="s">
        <v>2451</v>
      </c>
      <c r="B1214" s="52"/>
      <c r="C1214" s="53" t="s">
        <v>2452</v>
      </c>
      <c r="D1214" s="54" t="s">
        <v>21</v>
      </c>
      <c r="E1214" s="55">
        <v>1250.8399999999999</v>
      </c>
      <c r="F1214" s="55">
        <v>109.53</v>
      </c>
      <c r="G1214" s="55">
        <v>1360.37</v>
      </c>
      <c r="H1214" s="33">
        <v>9</v>
      </c>
    </row>
    <row r="1215" spans="1:8" ht="25.5" x14ac:dyDescent="0.2">
      <c r="A1215" s="52" t="s">
        <v>2453</v>
      </c>
      <c r="B1215" s="52"/>
      <c r="C1215" s="53" t="s">
        <v>2454</v>
      </c>
      <c r="D1215" s="54" t="s">
        <v>21</v>
      </c>
      <c r="E1215" s="55">
        <v>1351.25</v>
      </c>
      <c r="F1215" s="55">
        <v>109.53</v>
      </c>
      <c r="G1215" s="55">
        <v>1460.78</v>
      </c>
      <c r="H1215" s="33">
        <v>9</v>
      </c>
    </row>
    <row r="1216" spans="1:8" ht="25.5" x14ac:dyDescent="0.2">
      <c r="A1216" s="52" t="s">
        <v>2455</v>
      </c>
      <c r="B1216" s="52"/>
      <c r="C1216" s="53" t="s">
        <v>2456</v>
      </c>
      <c r="D1216" s="54" t="s">
        <v>21</v>
      </c>
      <c r="E1216" s="55">
        <v>1365.11</v>
      </c>
      <c r="F1216" s="55">
        <v>109.53</v>
      </c>
      <c r="G1216" s="55">
        <v>1474.64</v>
      </c>
      <c r="H1216" s="33">
        <v>9</v>
      </c>
    </row>
    <row r="1217" spans="1:8" ht="25.5" x14ac:dyDescent="0.2">
      <c r="A1217" s="52" t="s">
        <v>2457</v>
      </c>
      <c r="B1217" s="52"/>
      <c r="C1217" s="53" t="s">
        <v>2458</v>
      </c>
      <c r="D1217" s="54" t="s">
        <v>21</v>
      </c>
      <c r="E1217" s="55">
        <v>2186.7199999999998</v>
      </c>
      <c r="F1217" s="55">
        <v>136.91999999999999</v>
      </c>
      <c r="G1217" s="55">
        <v>2323.64</v>
      </c>
      <c r="H1217" s="33">
        <v>9</v>
      </c>
    </row>
    <row r="1218" spans="1:8" ht="25.5" x14ac:dyDescent="0.2">
      <c r="A1218" s="52" t="s">
        <v>2459</v>
      </c>
      <c r="B1218" s="52"/>
      <c r="C1218" s="53" t="s">
        <v>2460</v>
      </c>
      <c r="D1218" s="54" t="s">
        <v>21</v>
      </c>
      <c r="E1218" s="55">
        <v>2355.89</v>
      </c>
      <c r="F1218" s="55">
        <v>136.91999999999999</v>
      </c>
      <c r="G1218" s="55">
        <v>2492.81</v>
      </c>
      <c r="H1218" s="33">
        <v>9</v>
      </c>
    </row>
    <row r="1219" spans="1:8" ht="25.5" x14ac:dyDescent="0.2">
      <c r="A1219" s="52" t="s">
        <v>2461</v>
      </c>
      <c r="B1219" s="52"/>
      <c r="C1219" s="53" t="s">
        <v>2462</v>
      </c>
      <c r="D1219" s="54" t="s">
        <v>21</v>
      </c>
      <c r="E1219" s="55">
        <v>4288.68</v>
      </c>
      <c r="F1219" s="55">
        <v>156.47999999999999</v>
      </c>
      <c r="G1219" s="55">
        <v>4445.16</v>
      </c>
      <c r="H1219" s="33">
        <v>9</v>
      </c>
    </row>
    <row r="1220" spans="1:8" ht="25.5" x14ac:dyDescent="0.2">
      <c r="A1220" s="52" t="s">
        <v>2463</v>
      </c>
      <c r="B1220" s="52"/>
      <c r="C1220" s="53" t="s">
        <v>2464</v>
      </c>
      <c r="D1220" s="54" t="s">
        <v>21</v>
      </c>
      <c r="E1220" s="55">
        <v>1032.56</v>
      </c>
      <c r="F1220" s="55">
        <v>13.69</v>
      </c>
      <c r="G1220" s="55">
        <v>1046.25</v>
      </c>
      <c r="H1220" s="33">
        <v>9</v>
      </c>
    </row>
    <row r="1221" spans="1:8" ht="25.5" x14ac:dyDescent="0.2">
      <c r="A1221" s="52" t="s">
        <v>2465</v>
      </c>
      <c r="B1221" s="52"/>
      <c r="C1221" s="53" t="s">
        <v>2466</v>
      </c>
      <c r="D1221" s="54" t="s">
        <v>21</v>
      </c>
      <c r="E1221" s="55">
        <v>2168.3200000000002</v>
      </c>
      <c r="F1221" s="55">
        <v>105.62</v>
      </c>
      <c r="G1221" s="55">
        <v>2273.94</v>
      </c>
      <c r="H1221" s="33">
        <v>9</v>
      </c>
    </row>
    <row r="1222" spans="1:8" ht="25.5" x14ac:dyDescent="0.2">
      <c r="A1222" s="52" t="s">
        <v>2467</v>
      </c>
      <c r="B1222" s="52"/>
      <c r="C1222" s="53" t="s">
        <v>2468</v>
      </c>
      <c r="D1222" s="54" t="s">
        <v>21</v>
      </c>
      <c r="E1222" s="55">
        <v>2250.17</v>
      </c>
      <c r="F1222" s="55">
        <v>101.7</v>
      </c>
      <c r="G1222" s="55">
        <v>2351.87</v>
      </c>
      <c r="H1222" s="33">
        <v>9</v>
      </c>
    </row>
    <row r="1223" spans="1:8" ht="25.5" x14ac:dyDescent="0.2">
      <c r="A1223" s="52" t="s">
        <v>2469</v>
      </c>
      <c r="B1223" s="52"/>
      <c r="C1223" s="53" t="s">
        <v>2470</v>
      </c>
      <c r="D1223" s="54" t="s">
        <v>21</v>
      </c>
      <c r="E1223" s="55">
        <v>2401.6</v>
      </c>
      <c r="F1223" s="55">
        <v>101.7</v>
      </c>
      <c r="G1223" s="55">
        <v>2503.3000000000002</v>
      </c>
      <c r="H1223" s="33">
        <v>9</v>
      </c>
    </row>
    <row r="1224" spans="1:8" ht="25.5" x14ac:dyDescent="0.2">
      <c r="A1224" s="52" t="s">
        <v>2471</v>
      </c>
      <c r="B1224" s="52"/>
      <c r="C1224" s="53" t="s">
        <v>2472</v>
      </c>
      <c r="D1224" s="54" t="s">
        <v>21</v>
      </c>
      <c r="E1224" s="55">
        <v>2415.46</v>
      </c>
      <c r="F1224" s="55">
        <v>101.7</v>
      </c>
      <c r="G1224" s="55">
        <v>2517.16</v>
      </c>
      <c r="H1224" s="33">
        <v>9</v>
      </c>
    </row>
    <row r="1225" spans="1:8" ht="25.5" x14ac:dyDescent="0.2">
      <c r="A1225" s="52" t="s">
        <v>2473</v>
      </c>
      <c r="B1225" s="52"/>
      <c r="C1225" s="53" t="s">
        <v>2474</v>
      </c>
      <c r="D1225" s="54" t="s">
        <v>21</v>
      </c>
      <c r="E1225" s="55">
        <v>3234.64</v>
      </c>
      <c r="F1225" s="55">
        <v>133.02000000000001</v>
      </c>
      <c r="G1225" s="55">
        <v>3367.66</v>
      </c>
      <c r="H1225" s="33">
        <v>9</v>
      </c>
    </row>
    <row r="1226" spans="1:8" x14ac:dyDescent="0.2">
      <c r="A1226" s="52" t="s">
        <v>2475</v>
      </c>
      <c r="B1226" s="52"/>
      <c r="C1226" s="53" t="s">
        <v>2476</v>
      </c>
      <c r="D1226" s="54"/>
      <c r="E1226" s="55"/>
      <c r="F1226" s="55"/>
      <c r="G1226" s="55"/>
      <c r="H1226" s="33">
        <v>5</v>
      </c>
    </row>
    <row r="1227" spans="1:8" x14ac:dyDescent="0.2">
      <c r="A1227" s="52" t="s">
        <v>2477</v>
      </c>
      <c r="B1227" s="52"/>
      <c r="C1227" s="53" t="s">
        <v>2478</v>
      </c>
      <c r="D1227" s="54" t="s">
        <v>73</v>
      </c>
      <c r="E1227" s="55">
        <v>106.92</v>
      </c>
      <c r="F1227" s="55">
        <v>39.119999999999997</v>
      </c>
      <c r="G1227" s="55">
        <v>146.04</v>
      </c>
      <c r="H1227" s="33">
        <v>9</v>
      </c>
    </row>
    <row r="1228" spans="1:8" ht="25.5" x14ac:dyDescent="0.2">
      <c r="A1228" s="52" t="s">
        <v>2479</v>
      </c>
      <c r="B1228" s="52"/>
      <c r="C1228" s="53" t="s">
        <v>2480</v>
      </c>
      <c r="D1228" s="54" t="s">
        <v>131</v>
      </c>
      <c r="E1228" s="55">
        <v>8.76</v>
      </c>
      <c r="F1228" s="55">
        <v>7.83</v>
      </c>
      <c r="G1228" s="55">
        <v>16.59</v>
      </c>
      <c r="H1228" s="33">
        <v>9</v>
      </c>
    </row>
    <row r="1229" spans="1:8" ht="25.5" x14ac:dyDescent="0.2">
      <c r="A1229" s="52" t="s">
        <v>2481</v>
      </c>
      <c r="B1229" s="52"/>
      <c r="C1229" s="53" t="s">
        <v>2482</v>
      </c>
      <c r="D1229" s="54" t="s">
        <v>131</v>
      </c>
      <c r="E1229" s="55">
        <v>97.77</v>
      </c>
      <c r="F1229" s="55">
        <v>78.239999999999995</v>
      </c>
      <c r="G1229" s="55">
        <v>176.01</v>
      </c>
      <c r="H1229" s="33">
        <v>9</v>
      </c>
    </row>
    <row r="1230" spans="1:8" ht="25.5" x14ac:dyDescent="0.2">
      <c r="A1230" s="52" t="s">
        <v>2483</v>
      </c>
      <c r="B1230" s="52"/>
      <c r="C1230" s="53" t="s">
        <v>2484</v>
      </c>
      <c r="D1230" s="54" t="s">
        <v>73</v>
      </c>
      <c r="E1230" s="55">
        <v>2134</v>
      </c>
      <c r="F1230" s="55"/>
      <c r="G1230" s="55">
        <v>2134</v>
      </c>
      <c r="H1230" s="33">
        <v>9</v>
      </c>
    </row>
    <row r="1231" spans="1:8" ht="25.5" x14ac:dyDescent="0.2">
      <c r="A1231" s="52" t="s">
        <v>2485</v>
      </c>
      <c r="B1231" s="52"/>
      <c r="C1231" s="53" t="s">
        <v>2486</v>
      </c>
      <c r="D1231" s="54" t="s">
        <v>73</v>
      </c>
      <c r="E1231" s="55">
        <v>810.79</v>
      </c>
      <c r="F1231" s="55"/>
      <c r="G1231" s="55">
        <v>810.79</v>
      </c>
      <c r="H1231" s="33">
        <v>9</v>
      </c>
    </row>
    <row r="1232" spans="1:8" ht="25.5" x14ac:dyDescent="0.2">
      <c r="A1232" s="52" t="s">
        <v>2487</v>
      </c>
      <c r="B1232" s="52"/>
      <c r="C1232" s="53" t="s">
        <v>2488</v>
      </c>
      <c r="D1232" s="54" t="s">
        <v>73</v>
      </c>
      <c r="E1232" s="55">
        <v>634.6</v>
      </c>
      <c r="F1232" s="55">
        <v>15.65</v>
      </c>
      <c r="G1232" s="55">
        <v>650.25</v>
      </c>
      <c r="H1232" s="33">
        <v>9</v>
      </c>
    </row>
    <row r="1233" spans="1:8" ht="25.5" x14ac:dyDescent="0.2">
      <c r="A1233" s="52" t="s">
        <v>2489</v>
      </c>
      <c r="B1233" s="52"/>
      <c r="C1233" s="53" t="s">
        <v>2490</v>
      </c>
      <c r="D1233" s="54" t="s">
        <v>73</v>
      </c>
      <c r="E1233" s="55">
        <v>1647.71</v>
      </c>
      <c r="F1233" s="55"/>
      <c r="G1233" s="55">
        <v>1647.71</v>
      </c>
      <c r="H1233" s="33">
        <v>9</v>
      </c>
    </row>
    <row r="1234" spans="1:8" x14ac:dyDescent="0.2">
      <c r="A1234" s="52" t="s">
        <v>2491</v>
      </c>
      <c r="B1234" s="52"/>
      <c r="C1234" s="53" t="s">
        <v>2492</v>
      </c>
      <c r="D1234" s="54" t="s">
        <v>73</v>
      </c>
      <c r="E1234" s="55">
        <v>185.54</v>
      </c>
      <c r="F1234" s="55">
        <v>39.119999999999997</v>
      </c>
      <c r="G1234" s="55">
        <v>224.66</v>
      </c>
      <c r="H1234" s="33">
        <v>9</v>
      </c>
    </row>
    <row r="1235" spans="1:8" ht="25.5" x14ac:dyDescent="0.2">
      <c r="A1235" s="52" t="s">
        <v>2493</v>
      </c>
      <c r="B1235" s="52"/>
      <c r="C1235" s="53" t="s">
        <v>2494</v>
      </c>
      <c r="D1235" s="54" t="s">
        <v>334</v>
      </c>
      <c r="E1235" s="55">
        <v>1043.3499999999999</v>
      </c>
      <c r="F1235" s="55">
        <v>168.21</v>
      </c>
      <c r="G1235" s="55">
        <v>1211.56</v>
      </c>
      <c r="H1235" s="33">
        <v>9</v>
      </c>
    </row>
    <row r="1236" spans="1:8" x14ac:dyDescent="0.2">
      <c r="A1236" s="52" t="s">
        <v>2495</v>
      </c>
      <c r="B1236" s="52"/>
      <c r="C1236" s="53" t="s">
        <v>2496</v>
      </c>
      <c r="D1236" s="54" t="s">
        <v>73</v>
      </c>
      <c r="E1236" s="55">
        <v>248.37</v>
      </c>
      <c r="F1236" s="55">
        <v>7.67</v>
      </c>
      <c r="G1236" s="55">
        <v>256.04000000000002</v>
      </c>
      <c r="H1236" s="33">
        <v>9</v>
      </c>
    </row>
    <row r="1237" spans="1:8" ht="25.5" x14ac:dyDescent="0.2">
      <c r="A1237" s="52" t="s">
        <v>2497</v>
      </c>
      <c r="B1237" s="52"/>
      <c r="C1237" s="53" t="s">
        <v>2498</v>
      </c>
      <c r="D1237" s="54" t="s">
        <v>73</v>
      </c>
      <c r="E1237" s="55">
        <v>2120.31</v>
      </c>
      <c r="F1237" s="55"/>
      <c r="G1237" s="55">
        <v>2120.31</v>
      </c>
      <c r="H1237" s="33">
        <v>9</v>
      </c>
    </row>
    <row r="1238" spans="1:8" ht="25.5" x14ac:dyDescent="0.2">
      <c r="A1238" s="52" t="s">
        <v>2499</v>
      </c>
      <c r="B1238" s="52"/>
      <c r="C1238" s="53" t="s">
        <v>2500</v>
      </c>
      <c r="D1238" s="54" t="s">
        <v>73</v>
      </c>
      <c r="E1238" s="55">
        <v>1774.76</v>
      </c>
      <c r="F1238" s="55"/>
      <c r="G1238" s="55">
        <v>1774.76</v>
      </c>
      <c r="H1238" s="33">
        <v>9</v>
      </c>
    </row>
    <row r="1239" spans="1:8" x14ac:dyDescent="0.2">
      <c r="A1239" s="52" t="s">
        <v>2501</v>
      </c>
      <c r="B1239" s="52"/>
      <c r="C1239" s="53" t="s">
        <v>2502</v>
      </c>
      <c r="D1239" s="54" t="s">
        <v>73</v>
      </c>
      <c r="E1239" s="55">
        <v>416.2</v>
      </c>
      <c r="F1239" s="55">
        <v>32.22</v>
      </c>
      <c r="G1239" s="55">
        <v>448.42</v>
      </c>
      <c r="H1239" s="33">
        <v>9</v>
      </c>
    </row>
    <row r="1240" spans="1:8" ht="25.5" x14ac:dyDescent="0.2">
      <c r="A1240" s="52" t="s">
        <v>2503</v>
      </c>
      <c r="B1240" s="52"/>
      <c r="C1240" s="53" t="s">
        <v>2504</v>
      </c>
      <c r="D1240" s="54" t="s">
        <v>73</v>
      </c>
      <c r="E1240" s="55">
        <v>744.24</v>
      </c>
      <c r="F1240" s="55">
        <v>156.47999999999999</v>
      </c>
      <c r="G1240" s="55">
        <v>900.72</v>
      </c>
      <c r="H1240" s="33">
        <v>9</v>
      </c>
    </row>
    <row r="1241" spans="1:8" x14ac:dyDescent="0.2">
      <c r="A1241" s="52" t="s">
        <v>2505</v>
      </c>
      <c r="B1241" s="52"/>
      <c r="C1241" s="53" t="s">
        <v>2506</v>
      </c>
      <c r="D1241" s="54" t="s">
        <v>73</v>
      </c>
      <c r="E1241" s="55">
        <v>446.55</v>
      </c>
      <c r="F1241" s="55">
        <v>78.22</v>
      </c>
      <c r="G1241" s="55">
        <v>524.77</v>
      </c>
      <c r="H1241" s="33">
        <v>9</v>
      </c>
    </row>
    <row r="1242" spans="1:8" ht="25.5" x14ac:dyDescent="0.2">
      <c r="A1242" s="52" t="s">
        <v>2507</v>
      </c>
      <c r="B1242" s="52"/>
      <c r="C1242" s="53" t="s">
        <v>2508</v>
      </c>
      <c r="D1242" s="54" t="s">
        <v>131</v>
      </c>
      <c r="E1242" s="55">
        <v>199.78</v>
      </c>
      <c r="F1242" s="55">
        <v>7.83</v>
      </c>
      <c r="G1242" s="55">
        <v>207.61</v>
      </c>
      <c r="H1242" s="33">
        <v>9</v>
      </c>
    </row>
    <row r="1243" spans="1:8" x14ac:dyDescent="0.2">
      <c r="A1243" s="52" t="s">
        <v>2509</v>
      </c>
      <c r="B1243" s="52"/>
      <c r="C1243" s="53" t="s">
        <v>2510</v>
      </c>
      <c r="D1243" s="54"/>
      <c r="E1243" s="55"/>
      <c r="F1243" s="55"/>
      <c r="G1243" s="55"/>
      <c r="H1243" s="33">
        <v>5</v>
      </c>
    </row>
    <row r="1244" spans="1:8" ht="25.5" x14ac:dyDescent="0.2">
      <c r="A1244" s="52" t="s">
        <v>2511</v>
      </c>
      <c r="B1244" s="52"/>
      <c r="C1244" s="53" t="s">
        <v>2512</v>
      </c>
      <c r="D1244" s="54" t="s">
        <v>73</v>
      </c>
      <c r="E1244" s="55">
        <v>243.05</v>
      </c>
      <c r="F1244" s="55">
        <v>53.99</v>
      </c>
      <c r="G1244" s="55">
        <v>297.04000000000002</v>
      </c>
      <c r="H1244" s="33">
        <v>9</v>
      </c>
    </row>
    <row r="1245" spans="1:8" x14ac:dyDescent="0.2">
      <c r="A1245" s="52" t="s">
        <v>2513</v>
      </c>
      <c r="B1245" s="52"/>
      <c r="C1245" s="53" t="s">
        <v>2514</v>
      </c>
      <c r="D1245" s="54" t="s">
        <v>21</v>
      </c>
      <c r="E1245" s="55">
        <v>479.58</v>
      </c>
      <c r="F1245" s="55">
        <v>109.53</v>
      </c>
      <c r="G1245" s="55">
        <v>589.11</v>
      </c>
      <c r="H1245" s="33">
        <v>9</v>
      </c>
    </row>
    <row r="1246" spans="1:8" x14ac:dyDescent="0.2">
      <c r="A1246" s="52" t="s">
        <v>2515</v>
      </c>
      <c r="B1246" s="52"/>
      <c r="C1246" s="53" t="s">
        <v>2516</v>
      </c>
      <c r="D1246" s="54" t="s">
        <v>21</v>
      </c>
      <c r="E1246" s="55">
        <v>479.75</v>
      </c>
      <c r="F1246" s="55">
        <v>109.53</v>
      </c>
      <c r="G1246" s="55">
        <v>589.28</v>
      </c>
      <c r="H1246" s="33">
        <v>9</v>
      </c>
    </row>
    <row r="1247" spans="1:8" x14ac:dyDescent="0.2">
      <c r="A1247" s="52" t="s">
        <v>2517</v>
      </c>
      <c r="B1247" s="52"/>
      <c r="C1247" s="53" t="s">
        <v>2518</v>
      </c>
      <c r="D1247" s="54" t="s">
        <v>21</v>
      </c>
      <c r="E1247" s="55">
        <v>493.34</v>
      </c>
      <c r="F1247" s="55">
        <v>109.53</v>
      </c>
      <c r="G1247" s="55">
        <v>602.87</v>
      </c>
      <c r="H1247" s="33">
        <v>9</v>
      </c>
    </row>
    <row r="1248" spans="1:8" x14ac:dyDescent="0.2">
      <c r="A1248" s="52" t="s">
        <v>2519</v>
      </c>
      <c r="B1248" s="52"/>
      <c r="C1248" s="53" t="s">
        <v>2520</v>
      </c>
      <c r="D1248" s="54" t="s">
        <v>21</v>
      </c>
      <c r="E1248" s="55">
        <v>521.19000000000005</v>
      </c>
      <c r="F1248" s="55">
        <v>109.53</v>
      </c>
      <c r="G1248" s="55">
        <v>630.72</v>
      </c>
      <c r="H1248" s="33">
        <v>9</v>
      </c>
    </row>
    <row r="1249" spans="1:8" x14ac:dyDescent="0.2">
      <c r="A1249" s="52" t="s">
        <v>2521</v>
      </c>
      <c r="B1249" s="52"/>
      <c r="C1249" s="53" t="s">
        <v>2522</v>
      </c>
      <c r="D1249" s="54" t="s">
        <v>21</v>
      </c>
      <c r="E1249" s="55">
        <v>676.38</v>
      </c>
      <c r="F1249" s="55">
        <v>109.53</v>
      </c>
      <c r="G1249" s="55">
        <v>785.91</v>
      </c>
      <c r="H1249" s="33">
        <v>9</v>
      </c>
    </row>
    <row r="1250" spans="1:8" x14ac:dyDescent="0.2">
      <c r="A1250" s="52" t="s">
        <v>2523</v>
      </c>
      <c r="B1250" s="52"/>
      <c r="C1250" s="53" t="s">
        <v>2524</v>
      </c>
      <c r="D1250" s="54" t="s">
        <v>21</v>
      </c>
      <c r="E1250" s="55">
        <v>759.44</v>
      </c>
      <c r="F1250" s="55">
        <v>136.91999999999999</v>
      </c>
      <c r="G1250" s="55">
        <v>896.36</v>
      </c>
      <c r="H1250" s="33">
        <v>9</v>
      </c>
    </row>
    <row r="1251" spans="1:8" x14ac:dyDescent="0.2">
      <c r="A1251" s="52" t="s">
        <v>2525</v>
      </c>
      <c r="B1251" s="52"/>
      <c r="C1251" s="53" t="s">
        <v>2526</v>
      </c>
      <c r="D1251" s="54" t="s">
        <v>21</v>
      </c>
      <c r="E1251" s="55">
        <v>867.09</v>
      </c>
      <c r="F1251" s="55">
        <v>158.43</v>
      </c>
      <c r="G1251" s="55">
        <v>1025.52</v>
      </c>
      <c r="H1251" s="33">
        <v>9</v>
      </c>
    </row>
    <row r="1252" spans="1:8" ht="25.5" x14ac:dyDescent="0.2">
      <c r="A1252" s="52" t="s">
        <v>2527</v>
      </c>
      <c r="B1252" s="52"/>
      <c r="C1252" s="53" t="s">
        <v>2528</v>
      </c>
      <c r="D1252" s="54" t="s">
        <v>21</v>
      </c>
      <c r="E1252" s="55">
        <v>307.27</v>
      </c>
      <c r="F1252" s="55">
        <v>54.77</v>
      </c>
      <c r="G1252" s="55">
        <v>362.04</v>
      </c>
      <c r="H1252" s="33">
        <v>9</v>
      </c>
    </row>
    <row r="1253" spans="1:8" ht="25.5" x14ac:dyDescent="0.2">
      <c r="A1253" s="52" t="s">
        <v>2529</v>
      </c>
      <c r="B1253" s="52"/>
      <c r="C1253" s="53" t="s">
        <v>2530</v>
      </c>
      <c r="D1253" s="54" t="s">
        <v>21</v>
      </c>
      <c r="E1253" s="55">
        <v>321.02999999999997</v>
      </c>
      <c r="F1253" s="55">
        <v>54.77</v>
      </c>
      <c r="G1253" s="55">
        <v>375.8</v>
      </c>
      <c r="H1253" s="33">
        <v>9</v>
      </c>
    </row>
    <row r="1254" spans="1:8" ht="25.5" x14ac:dyDescent="0.2">
      <c r="A1254" s="52" t="s">
        <v>2531</v>
      </c>
      <c r="B1254" s="52"/>
      <c r="C1254" s="53" t="s">
        <v>2532</v>
      </c>
      <c r="D1254" s="54" t="s">
        <v>21</v>
      </c>
      <c r="E1254" s="55">
        <v>348.88</v>
      </c>
      <c r="F1254" s="55">
        <v>54.77</v>
      </c>
      <c r="G1254" s="55">
        <v>403.65</v>
      </c>
      <c r="H1254" s="33">
        <v>9</v>
      </c>
    </row>
    <row r="1255" spans="1:8" x14ac:dyDescent="0.2">
      <c r="A1255" s="52" t="s">
        <v>2533</v>
      </c>
      <c r="B1255" s="52"/>
      <c r="C1255" s="53" t="s">
        <v>2534</v>
      </c>
      <c r="D1255" s="54" t="s">
        <v>21</v>
      </c>
      <c r="E1255" s="55">
        <v>1020.07</v>
      </c>
      <c r="F1255" s="55">
        <v>54.77</v>
      </c>
      <c r="G1255" s="55">
        <v>1074.8399999999999</v>
      </c>
      <c r="H1255" s="33">
        <v>9</v>
      </c>
    </row>
    <row r="1256" spans="1:8" x14ac:dyDescent="0.2">
      <c r="A1256" s="52" t="s">
        <v>2535</v>
      </c>
      <c r="B1256" s="52"/>
      <c r="C1256" s="53" t="s">
        <v>2536</v>
      </c>
      <c r="D1256" s="54" t="s">
        <v>21</v>
      </c>
      <c r="E1256" s="55">
        <v>1033.83</v>
      </c>
      <c r="F1256" s="55">
        <v>54.77</v>
      </c>
      <c r="G1256" s="55">
        <v>1088.5999999999999</v>
      </c>
      <c r="H1256" s="33">
        <v>9</v>
      </c>
    </row>
    <row r="1257" spans="1:8" x14ac:dyDescent="0.2">
      <c r="A1257" s="52" t="s">
        <v>2537</v>
      </c>
      <c r="B1257" s="52"/>
      <c r="C1257" s="53" t="s">
        <v>2538</v>
      </c>
      <c r="D1257" s="54" t="s">
        <v>21</v>
      </c>
      <c r="E1257" s="55">
        <v>1479.08</v>
      </c>
      <c r="F1257" s="55">
        <v>101.7</v>
      </c>
      <c r="G1257" s="55">
        <v>1580.78</v>
      </c>
      <c r="H1257" s="33">
        <v>9</v>
      </c>
    </row>
    <row r="1258" spans="1:8" x14ac:dyDescent="0.2">
      <c r="A1258" s="52" t="s">
        <v>2539</v>
      </c>
      <c r="B1258" s="52"/>
      <c r="C1258" s="53" t="s">
        <v>2540</v>
      </c>
      <c r="D1258" s="54" t="s">
        <v>21</v>
      </c>
      <c r="E1258" s="55">
        <v>1518.18</v>
      </c>
      <c r="F1258" s="55">
        <v>101.7</v>
      </c>
      <c r="G1258" s="55">
        <v>1619.88</v>
      </c>
      <c r="H1258" s="33">
        <v>9</v>
      </c>
    </row>
    <row r="1259" spans="1:8" x14ac:dyDescent="0.2">
      <c r="A1259" s="52" t="s">
        <v>2541</v>
      </c>
      <c r="B1259" s="52"/>
      <c r="C1259" s="53" t="s">
        <v>2542</v>
      </c>
      <c r="D1259" s="54" t="s">
        <v>21</v>
      </c>
      <c r="E1259" s="55">
        <v>1571.54</v>
      </c>
      <c r="F1259" s="55">
        <v>101.7</v>
      </c>
      <c r="G1259" s="55">
        <v>1673.24</v>
      </c>
      <c r="H1259" s="33">
        <v>9</v>
      </c>
    </row>
    <row r="1260" spans="1:8" x14ac:dyDescent="0.2">
      <c r="A1260" s="52" t="s">
        <v>2543</v>
      </c>
      <c r="B1260" s="52"/>
      <c r="C1260" s="53" t="s">
        <v>2544</v>
      </c>
      <c r="D1260" s="54" t="s">
        <v>21</v>
      </c>
      <c r="E1260" s="55">
        <v>1807.36</v>
      </c>
      <c r="F1260" s="55">
        <v>133.02000000000001</v>
      </c>
      <c r="G1260" s="55">
        <v>1940.38</v>
      </c>
      <c r="H1260" s="33">
        <v>9</v>
      </c>
    </row>
    <row r="1261" spans="1:8" x14ac:dyDescent="0.2">
      <c r="A1261" s="52" t="s">
        <v>2545</v>
      </c>
      <c r="B1261" s="52"/>
      <c r="C1261" s="53" t="s">
        <v>2546</v>
      </c>
      <c r="D1261" s="54" t="s">
        <v>21</v>
      </c>
      <c r="E1261" s="55">
        <v>1936.91</v>
      </c>
      <c r="F1261" s="55">
        <v>133.02000000000001</v>
      </c>
      <c r="G1261" s="55">
        <v>2069.9299999999998</v>
      </c>
      <c r="H1261" s="33">
        <v>9</v>
      </c>
    </row>
    <row r="1262" spans="1:8" x14ac:dyDescent="0.2">
      <c r="A1262" s="52" t="s">
        <v>2547</v>
      </c>
      <c r="B1262" s="52"/>
      <c r="C1262" s="53" t="s">
        <v>2548</v>
      </c>
      <c r="D1262" s="54" t="s">
        <v>21</v>
      </c>
      <c r="E1262" s="55">
        <v>1225.0999999999999</v>
      </c>
      <c r="F1262" s="55">
        <v>54.77</v>
      </c>
      <c r="G1262" s="55">
        <v>1279.8699999999999</v>
      </c>
      <c r="H1262" s="33">
        <v>9</v>
      </c>
    </row>
    <row r="1263" spans="1:8" x14ac:dyDescent="0.2">
      <c r="A1263" s="52" t="s">
        <v>2549</v>
      </c>
      <c r="B1263" s="52"/>
      <c r="C1263" s="53" t="s">
        <v>2550</v>
      </c>
      <c r="D1263" s="54" t="s">
        <v>21</v>
      </c>
      <c r="E1263" s="55">
        <v>1453.4</v>
      </c>
      <c r="F1263" s="55">
        <v>54.77</v>
      </c>
      <c r="G1263" s="55">
        <v>1508.17</v>
      </c>
      <c r="H1263" s="33">
        <v>9</v>
      </c>
    </row>
    <row r="1264" spans="1:8" x14ac:dyDescent="0.2">
      <c r="A1264" s="52" t="s">
        <v>2551</v>
      </c>
      <c r="B1264" s="52"/>
      <c r="C1264" s="53" t="s">
        <v>2552</v>
      </c>
      <c r="D1264" s="54" t="s">
        <v>21</v>
      </c>
      <c r="E1264" s="55">
        <v>909.25</v>
      </c>
      <c r="F1264" s="55">
        <v>136.91999999999999</v>
      </c>
      <c r="G1264" s="55">
        <v>1046.17</v>
      </c>
      <c r="H1264" s="33">
        <v>9</v>
      </c>
    </row>
    <row r="1265" spans="1:8" x14ac:dyDescent="0.2">
      <c r="A1265" s="52" t="s">
        <v>2553</v>
      </c>
      <c r="B1265" s="52"/>
      <c r="C1265" s="53" t="s">
        <v>2554</v>
      </c>
      <c r="D1265" s="54"/>
      <c r="E1265" s="55"/>
      <c r="F1265" s="55"/>
      <c r="G1265" s="55"/>
      <c r="H1265" s="33">
        <v>5</v>
      </c>
    </row>
    <row r="1266" spans="1:8" ht="25.5" x14ac:dyDescent="0.2">
      <c r="A1266" s="52" t="s">
        <v>2555</v>
      </c>
      <c r="B1266" s="52"/>
      <c r="C1266" s="53" t="s">
        <v>2556</v>
      </c>
      <c r="D1266" s="54" t="s">
        <v>73</v>
      </c>
      <c r="E1266" s="55">
        <v>247.09</v>
      </c>
      <c r="F1266" s="55">
        <v>53.99</v>
      </c>
      <c r="G1266" s="55">
        <v>301.08</v>
      </c>
      <c r="H1266" s="33">
        <v>9</v>
      </c>
    </row>
    <row r="1267" spans="1:8" ht="25.5" x14ac:dyDescent="0.2">
      <c r="A1267" s="52" t="s">
        <v>2557</v>
      </c>
      <c r="B1267" s="52"/>
      <c r="C1267" s="53" t="s">
        <v>2558</v>
      </c>
      <c r="D1267" s="54" t="s">
        <v>21</v>
      </c>
      <c r="E1267" s="55">
        <v>488.24</v>
      </c>
      <c r="F1267" s="55">
        <v>109.53</v>
      </c>
      <c r="G1267" s="55">
        <v>597.77</v>
      </c>
      <c r="H1267" s="33">
        <v>9</v>
      </c>
    </row>
    <row r="1268" spans="1:8" ht="25.5" x14ac:dyDescent="0.2">
      <c r="A1268" s="52" t="s">
        <v>2559</v>
      </c>
      <c r="B1268" s="52"/>
      <c r="C1268" s="53" t="s">
        <v>2560</v>
      </c>
      <c r="D1268" s="54" t="s">
        <v>21</v>
      </c>
      <c r="E1268" s="55">
        <v>501.25</v>
      </c>
      <c r="F1268" s="55">
        <v>109.53</v>
      </c>
      <c r="G1268" s="55">
        <v>610.78</v>
      </c>
      <c r="H1268" s="33">
        <v>9</v>
      </c>
    </row>
    <row r="1269" spans="1:8" ht="25.5" x14ac:dyDescent="0.2">
      <c r="A1269" s="52" t="s">
        <v>2561</v>
      </c>
      <c r="B1269" s="52"/>
      <c r="C1269" s="53" t="s">
        <v>2562</v>
      </c>
      <c r="D1269" s="54" t="s">
        <v>21</v>
      </c>
      <c r="E1269" s="55">
        <v>527.97</v>
      </c>
      <c r="F1269" s="55">
        <v>109.53</v>
      </c>
      <c r="G1269" s="55">
        <v>637.5</v>
      </c>
      <c r="H1269" s="33">
        <v>9</v>
      </c>
    </row>
    <row r="1270" spans="1:8" x14ac:dyDescent="0.2">
      <c r="A1270" s="52" t="s">
        <v>2563</v>
      </c>
      <c r="B1270" s="52"/>
      <c r="C1270" s="53" t="s">
        <v>2564</v>
      </c>
      <c r="D1270" s="54"/>
      <c r="E1270" s="55"/>
      <c r="F1270" s="55"/>
      <c r="G1270" s="55"/>
      <c r="H1270" s="33">
        <v>5</v>
      </c>
    </row>
    <row r="1271" spans="1:8" ht="38.25" x14ac:dyDescent="0.2">
      <c r="A1271" s="52" t="s">
        <v>2565</v>
      </c>
      <c r="B1271" s="52"/>
      <c r="C1271" s="53" t="s">
        <v>2566</v>
      </c>
      <c r="D1271" s="54" t="s">
        <v>21</v>
      </c>
      <c r="E1271" s="55">
        <v>590.61</v>
      </c>
      <c r="F1271" s="55"/>
      <c r="G1271" s="55">
        <v>590.61</v>
      </c>
      <c r="H1271" s="33">
        <v>9</v>
      </c>
    </row>
    <row r="1272" spans="1:8" ht="25.5" x14ac:dyDescent="0.2">
      <c r="A1272" s="52" t="s">
        <v>2567</v>
      </c>
      <c r="B1272" s="52"/>
      <c r="C1272" s="53" t="s">
        <v>2568</v>
      </c>
      <c r="D1272" s="54"/>
      <c r="E1272" s="55"/>
      <c r="F1272" s="55"/>
      <c r="G1272" s="55"/>
      <c r="H1272" s="33">
        <v>5</v>
      </c>
    </row>
    <row r="1273" spans="1:8" ht="38.25" x14ac:dyDescent="0.2">
      <c r="A1273" s="52" t="s">
        <v>2569</v>
      </c>
      <c r="B1273" s="52"/>
      <c r="C1273" s="53" t="s">
        <v>2570</v>
      </c>
      <c r="D1273" s="54" t="s">
        <v>21</v>
      </c>
      <c r="E1273" s="55">
        <v>590.61</v>
      </c>
      <c r="F1273" s="55"/>
      <c r="G1273" s="55">
        <v>590.61</v>
      </c>
      <c r="H1273" s="33">
        <v>9</v>
      </c>
    </row>
    <row r="1274" spans="1:8" ht="38.25" x14ac:dyDescent="0.2">
      <c r="A1274" s="52" t="s">
        <v>2571</v>
      </c>
      <c r="B1274" s="52"/>
      <c r="C1274" s="53" t="s">
        <v>2572</v>
      </c>
      <c r="D1274" s="54" t="s">
        <v>21</v>
      </c>
      <c r="E1274" s="55">
        <v>641.76</v>
      </c>
      <c r="F1274" s="55"/>
      <c r="G1274" s="55">
        <v>641.76</v>
      </c>
      <c r="H1274" s="33">
        <v>9</v>
      </c>
    </row>
    <row r="1275" spans="1:8" ht="38.25" x14ac:dyDescent="0.2">
      <c r="A1275" s="52" t="s">
        <v>2573</v>
      </c>
      <c r="B1275" s="52"/>
      <c r="C1275" s="53" t="s">
        <v>2574</v>
      </c>
      <c r="D1275" s="54" t="s">
        <v>21</v>
      </c>
      <c r="E1275" s="55">
        <v>590.61</v>
      </c>
      <c r="F1275" s="55"/>
      <c r="G1275" s="55">
        <v>590.61</v>
      </c>
      <c r="H1275" s="33">
        <v>9</v>
      </c>
    </row>
    <row r="1276" spans="1:8" ht="51" x14ac:dyDescent="0.2">
      <c r="A1276" s="52" t="s">
        <v>2575</v>
      </c>
      <c r="B1276" s="52"/>
      <c r="C1276" s="53" t="s">
        <v>2576</v>
      </c>
      <c r="D1276" s="54" t="s">
        <v>21</v>
      </c>
      <c r="E1276" s="55">
        <v>635.87</v>
      </c>
      <c r="F1276" s="55"/>
      <c r="G1276" s="55">
        <v>635.87</v>
      </c>
      <c r="H1276" s="33">
        <v>9</v>
      </c>
    </row>
    <row r="1277" spans="1:8" ht="38.25" x14ac:dyDescent="0.2">
      <c r="A1277" s="52" t="s">
        <v>2577</v>
      </c>
      <c r="B1277" s="52"/>
      <c r="C1277" s="53" t="s">
        <v>2578</v>
      </c>
      <c r="D1277" s="54" t="s">
        <v>21</v>
      </c>
      <c r="E1277" s="55">
        <v>809.93</v>
      </c>
      <c r="F1277" s="55"/>
      <c r="G1277" s="55">
        <v>809.93</v>
      </c>
      <c r="H1277" s="33">
        <v>9</v>
      </c>
    </row>
    <row r="1278" spans="1:8" ht="51" x14ac:dyDescent="0.2">
      <c r="A1278" s="52" t="s">
        <v>2579</v>
      </c>
      <c r="B1278" s="52"/>
      <c r="C1278" s="53" t="s">
        <v>2580</v>
      </c>
      <c r="D1278" s="54" t="s">
        <v>21</v>
      </c>
      <c r="E1278" s="55">
        <v>925.48</v>
      </c>
      <c r="F1278" s="55"/>
      <c r="G1278" s="55">
        <v>925.48</v>
      </c>
      <c r="H1278" s="33">
        <v>9</v>
      </c>
    </row>
    <row r="1279" spans="1:8" x14ac:dyDescent="0.2">
      <c r="A1279" s="52" t="s">
        <v>2581</v>
      </c>
      <c r="B1279" s="52"/>
      <c r="C1279" s="53" t="s">
        <v>2582</v>
      </c>
      <c r="D1279" s="54"/>
      <c r="E1279" s="55"/>
      <c r="F1279" s="55"/>
      <c r="G1279" s="55"/>
      <c r="H1279" s="33">
        <v>5</v>
      </c>
    </row>
    <row r="1280" spans="1:8" x14ac:dyDescent="0.2">
      <c r="A1280" s="52" t="s">
        <v>2583</v>
      </c>
      <c r="B1280" s="52"/>
      <c r="C1280" s="53" t="s">
        <v>2584</v>
      </c>
      <c r="D1280" s="54" t="s">
        <v>21</v>
      </c>
      <c r="E1280" s="55"/>
      <c r="F1280" s="55">
        <v>50.85</v>
      </c>
      <c r="G1280" s="55">
        <v>50.85</v>
      </c>
      <c r="H1280" s="33">
        <v>9</v>
      </c>
    </row>
    <row r="1281" spans="1:8" x14ac:dyDescent="0.2">
      <c r="A1281" s="52" t="s">
        <v>2585</v>
      </c>
      <c r="B1281" s="52"/>
      <c r="C1281" s="53" t="s">
        <v>2586</v>
      </c>
      <c r="D1281" s="54" t="s">
        <v>21</v>
      </c>
      <c r="E1281" s="55"/>
      <c r="F1281" s="55">
        <v>62.59</v>
      </c>
      <c r="G1281" s="55">
        <v>62.59</v>
      </c>
      <c r="H1281" s="33">
        <v>9</v>
      </c>
    </row>
    <row r="1282" spans="1:8" x14ac:dyDescent="0.2">
      <c r="A1282" s="52" t="s">
        <v>2587</v>
      </c>
      <c r="B1282" s="52"/>
      <c r="C1282" s="53" t="s">
        <v>2588</v>
      </c>
      <c r="D1282" s="54" t="s">
        <v>131</v>
      </c>
      <c r="E1282" s="55"/>
      <c r="F1282" s="55">
        <v>1.95</v>
      </c>
      <c r="G1282" s="55">
        <v>1.95</v>
      </c>
      <c r="H1282" s="33">
        <v>9</v>
      </c>
    </row>
    <row r="1283" spans="1:8" x14ac:dyDescent="0.2">
      <c r="A1283" s="52" t="s">
        <v>2589</v>
      </c>
      <c r="B1283" s="52"/>
      <c r="C1283" s="53" t="s">
        <v>2590</v>
      </c>
      <c r="D1283" s="54" t="s">
        <v>131</v>
      </c>
      <c r="E1283" s="55">
        <v>44.12</v>
      </c>
      <c r="F1283" s="55">
        <v>11.73</v>
      </c>
      <c r="G1283" s="55">
        <v>55.85</v>
      </c>
      <c r="H1283" s="33">
        <v>9</v>
      </c>
    </row>
    <row r="1284" spans="1:8" x14ac:dyDescent="0.2">
      <c r="A1284" s="52" t="s">
        <v>2591</v>
      </c>
      <c r="B1284" s="52"/>
      <c r="C1284" s="53" t="s">
        <v>2592</v>
      </c>
      <c r="D1284" s="54" t="s">
        <v>73</v>
      </c>
      <c r="E1284" s="55">
        <v>1463.05</v>
      </c>
      <c r="F1284" s="55">
        <v>156.47999999999999</v>
      </c>
      <c r="G1284" s="55">
        <v>1619.53</v>
      </c>
      <c r="H1284" s="33">
        <v>9</v>
      </c>
    </row>
    <row r="1285" spans="1:8" x14ac:dyDescent="0.2">
      <c r="A1285" s="52" t="s">
        <v>2593</v>
      </c>
      <c r="B1285" s="52"/>
      <c r="C1285" s="53" t="s">
        <v>2594</v>
      </c>
      <c r="D1285" s="54" t="s">
        <v>131</v>
      </c>
      <c r="E1285" s="55">
        <v>6.69</v>
      </c>
      <c r="F1285" s="55">
        <v>1.95</v>
      </c>
      <c r="G1285" s="55">
        <v>8.64</v>
      </c>
      <c r="H1285" s="33">
        <v>9</v>
      </c>
    </row>
    <row r="1286" spans="1:8" x14ac:dyDescent="0.2">
      <c r="A1286" s="52" t="s">
        <v>2595</v>
      </c>
      <c r="B1286" s="52"/>
      <c r="C1286" s="53" t="s">
        <v>2596</v>
      </c>
      <c r="D1286" s="54" t="s">
        <v>21</v>
      </c>
      <c r="E1286" s="55">
        <v>248.76</v>
      </c>
      <c r="F1286" s="55"/>
      <c r="G1286" s="55">
        <v>248.76</v>
      </c>
      <c r="H1286" s="33">
        <v>9</v>
      </c>
    </row>
    <row r="1287" spans="1:8" x14ac:dyDescent="0.2">
      <c r="A1287" s="52" t="s">
        <v>2597</v>
      </c>
      <c r="B1287" s="52"/>
      <c r="C1287" s="53" t="s">
        <v>2598</v>
      </c>
      <c r="D1287" s="54" t="s">
        <v>73</v>
      </c>
      <c r="E1287" s="55">
        <v>1026.51</v>
      </c>
      <c r="F1287" s="55">
        <v>19.559999999999999</v>
      </c>
      <c r="G1287" s="55">
        <v>1046.07</v>
      </c>
      <c r="H1287" s="33">
        <v>9</v>
      </c>
    </row>
    <row r="1288" spans="1:8" x14ac:dyDescent="0.2">
      <c r="A1288" s="52" t="s">
        <v>2599</v>
      </c>
      <c r="B1288" s="52"/>
      <c r="C1288" s="53" t="s">
        <v>2600</v>
      </c>
      <c r="D1288" s="54" t="s">
        <v>73</v>
      </c>
      <c r="E1288" s="55">
        <v>169.28</v>
      </c>
      <c r="F1288" s="55">
        <v>19.559999999999999</v>
      </c>
      <c r="G1288" s="55">
        <v>188.84</v>
      </c>
      <c r="H1288" s="33">
        <v>9</v>
      </c>
    </row>
    <row r="1289" spans="1:8" x14ac:dyDescent="0.2">
      <c r="A1289" s="52" t="s">
        <v>2601</v>
      </c>
      <c r="B1289" s="52"/>
      <c r="C1289" s="53" t="s">
        <v>2602</v>
      </c>
      <c r="D1289" s="54" t="s">
        <v>73</v>
      </c>
      <c r="E1289" s="55">
        <v>467.02</v>
      </c>
      <c r="F1289" s="55">
        <v>19.559999999999999</v>
      </c>
      <c r="G1289" s="55">
        <v>486.58</v>
      </c>
      <c r="H1289" s="33">
        <v>9</v>
      </c>
    </row>
    <row r="1290" spans="1:8" x14ac:dyDescent="0.2">
      <c r="A1290" s="52" t="s">
        <v>2603</v>
      </c>
      <c r="B1290" s="52"/>
      <c r="C1290" s="53" t="s">
        <v>2604</v>
      </c>
      <c r="D1290" s="54" t="s">
        <v>21</v>
      </c>
      <c r="E1290" s="55">
        <v>200.9</v>
      </c>
      <c r="F1290" s="55">
        <v>58.68</v>
      </c>
      <c r="G1290" s="55">
        <v>259.58</v>
      </c>
      <c r="H1290" s="33">
        <v>9</v>
      </c>
    </row>
    <row r="1291" spans="1:8" x14ac:dyDescent="0.2">
      <c r="A1291" s="52" t="s">
        <v>2605</v>
      </c>
      <c r="B1291" s="52"/>
      <c r="C1291" s="53" t="s">
        <v>2606</v>
      </c>
      <c r="D1291" s="54" t="s">
        <v>21</v>
      </c>
      <c r="E1291" s="55">
        <v>201.07</v>
      </c>
      <c r="F1291" s="55">
        <v>58.68</v>
      </c>
      <c r="G1291" s="55">
        <v>259.75</v>
      </c>
      <c r="H1291" s="33">
        <v>9</v>
      </c>
    </row>
    <row r="1292" spans="1:8" x14ac:dyDescent="0.2">
      <c r="A1292" s="52" t="s">
        <v>2607</v>
      </c>
      <c r="B1292" s="52"/>
      <c r="C1292" s="53" t="s">
        <v>2608</v>
      </c>
      <c r="D1292" s="54" t="s">
        <v>21</v>
      </c>
      <c r="E1292" s="55">
        <v>214.66</v>
      </c>
      <c r="F1292" s="55">
        <v>58.68</v>
      </c>
      <c r="G1292" s="55">
        <v>273.33999999999997</v>
      </c>
      <c r="H1292" s="33">
        <v>9</v>
      </c>
    </row>
    <row r="1293" spans="1:8" x14ac:dyDescent="0.2">
      <c r="A1293" s="52" t="s">
        <v>2609</v>
      </c>
      <c r="B1293" s="52"/>
      <c r="C1293" s="53" t="s">
        <v>2610</v>
      </c>
      <c r="D1293" s="54" t="s">
        <v>21</v>
      </c>
      <c r="E1293" s="55">
        <v>242.51</v>
      </c>
      <c r="F1293" s="55">
        <v>58.68</v>
      </c>
      <c r="G1293" s="55">
        <v>301.19</v>
      </c>
      <c r="H1293" s="33">
        <v>9</v>
      </c>
    </row>
    <row r="1294" spans="1:8" ht="25.5" x14ac:dyDescent="0.2">
      <c r="A1294" s="52" t="s">
        <v>2611</v>
      </c>
      <c r="B1294" s="52"/>
      <c r="C1294" s="53" t="s">
        <v>2612</v>
      </c>
      <c r="D1294" s="54" t="s">
        <v>21</v>
      </c>
      <c r="E1294" s="55">
        <v>972.16</v>
      </c>
      <c r="F1294" s="55">
        <v>58.68</v>
      </c>
      <c r="G1294" s="55">
        <v>1030.8399999999999</v>
      </c>
      <c r="H1294" s="33">
        <v>9</v>
      </c>
    </row>
    <row r="1295" spans="1:8" ht="25.5" x14ac:dyDescent="0.2">
      <c r="A1295" s="52" t="s">
        <v>2613</v>
      </c>
      <c r="B1295" s="52"/>
      <c r="C1295" s="53" t="s">
        <v>2614</v>
      </c>
      <c r="D1295" s="54" t="s">
        <v>21</v>
      </c>
      <c r="E1295" s="55">
        <v>1086.43</v>
      </c>
      <c r="F1295" s="55">
        <v>58.68</v>
      </c>
      <c r="G1295" s="55">
        <v>1145.1099999999999</v>
      </c>
      <c r="H1295" s="33">
        <v>9</v>
      </c>
    </row>
    <row r="1296" spans="1:8" ht="25.5" x14ac:dyDescent="0.2">
      <c r="A1296" s="52" t="s">
        <v>2615</v>
      </c>
      <c r="B1296" s="52"/>
      <c r="C1296" s="53" t="s">
        <v>2616</v>
      </c>
      <c r="D1296" s="54" t="s">
        <v>21</v>
      </c>
      <c r="E1296" s="55">
        <v>1072.57</v>
      </c>
      <c r="F1296" s="55">
        <v>58.68</v>
      </c>
      <c r="G1296" s="55">
        <v>1131.25</v>
      </c>
      <c r="H1296" s="33">
        <v>9</v>
      </c>
    </row>
    <row r="1297" spans="1:8" x14ac:dyDescent="0.2">
      <c r="A1297" s="52" t="s">
        <v>2617</v>
      </c>
      <c r="B1297" s="52"/>
      <c r="C1297" s="53" t="s">
        <v>2618</v>
      </c>
      <c r="D1297" s="54" t="s">
        <v>73</v>
      </c>
      <c r="E1297" s="55">
        <v>1315.34</v>
      </c>
      <c r="F1297" s="55">
        <v>58.68</v>
      </c>
      <c r="G1297" s="55">
        <v>1374.02</v>
      </c>
      <c r="H1297" s="33">
        <v>9</v>
      </c>
    </row>
    <row r="1298" spans="1:8" x14ac:dyDescent="0.2">
      <c r="A1298" s="52" t="s">
        <v>2619</v>
      </c>
      <c r="B1298" s="52"/>
      <c r="C1298" s="53" t="s">
        <v>2620</v>
      </c>
      <c r="D1298" s="54"/>
      <c r="E1298" s="55"/>
      <c r="F1298" s="55"/>
      <c r="G1298" s="55"/>
      <c r="H1298" s="33">
        <v>2</v>
      </c>
    </row>
    <row r="1299" spans="1:8" x14ac:dyDescent="0.2">
      <c r="A1299" s="52" t="s">
        <v>2621</v>
      </c>
      <c r="B1299" s="52"/>
      <c r="C1299" s="53" t="s">
        <v>2622</v>
      </c>
      <c r="D1299" s="54"/>
      <c r="E1299" s="55"/>
      <c r="F1299" s="55"/>
      <c r="G1299" s="55"/>
      <c r="H1299" s="33">
        <v>5</v>
      </c>
    </row>
    <row r="1300" spans="1:8" x14ac:dyDescent="0.2">
      <c r="A1300" s="52" t="s">
        <v>2623</v>
      </c>
      <c r="B1300" s="52"/>
      <c r="C1300" s="53" t="s">
        <v>2624</v>
      </c>
      <c r="D1300" s="54" t="s">
        <v>73</v>
      </c>
      <c r="E1300" s="55">
        <v>559.23</v>
      </c>
      <c r="F1300" s="55">
        <v>24.83</v>
      </c>
      <c r="G1300" s="55">
        <v>584.05999999999995</v>
      </c>
      <c r="H1300" s="33">
        <v>9</v>
      </c>
    </row>
    <row r="1301" spans="1:8" x14ac:dyDescent="0.2">
      <c r="A1301" s="52" t="s">
        <v>2625</v>
      </c>
      <c r="B1301" s="52"/>
      <c r="C1301" s="53" t="s">
        <v>2626</v>
      </c>
      <c r="D1301" s="54" t="s">
        <v>73</v>
      </c>
      <c r="E1301" s="55">
        <v>1160.01</v>
      </c>
      <c r="F1301" s="55">
        <v>24.83</v>
      </c>
      <c r="G1301" s="55">
        <v>1184.8399999999999</v>
      </c>
      <c r="H1301" s="33">
        <v>9</v>
      </c>
    </row>
    <row r="1302" spans="1:8" x14ac:dyDescent="0.2">
      <c r="A1302" s="52" t="s">
        <v>2627</v>
      </c>
      <c r="B1302" s="52"/>
      <c r="C1302" s="53" t="s">
        <v>2628</v>
      </c>
      <c r="D1302" s="54" t="s">
        <v>73</v>
      </c>
      <c r="E1302" s="55">
        <v>845.36</v>
      </c>
      <c r="F1302" s="55">
        <v>24.83</v>
      </c>
      <c r="G1302" s="55">
        <v>870.19</v>
      </c>
      <c r="H1302" s="33">
        <v>9</v>
      </c>
    </row>
    <row r="1303" spans="1:8" x14ac:dyDescent="0.2">
      <c r="A1303" s="52" t="s">
        <v>2629</v>
      </c>
      <c r="B1303" s="52"/>
      <c r="C1303" s="53" t="s">
        <v>2630</v>
      </c>
      <c r="D1303" s="54" t="s">
        <v>73</v>
      </c>
      <c r="E1303" s="55">
        <v>838.29</v>
      </c>
      <c r="F1303" s="55">
        <v>24.83</v>
      </c>
      <c r="G1303" s="55">
        <v>863.12</v>
      </c>
      <c r="H1303" s="33">
        <v>9</v>
      </c>
    </row>
    <row r="1304" spans="1:8" x14ac:dyDescent="0.2">
      <c r="A1304" s="52" t="s">
        <v>2631</v>
      </c>
      <c r="B1304" s="52"/>
      <c r="C1304" s="53" t="s">
        <v>2632</v>
      </c>
      <c r="D1304" s="54" t="s">
        <v>73</v>
      </c>
      <c r="E1304" s="55">
        <v>504.96</v>
      </c>
      <c r="F1304" s="55">
        <v>24.83</v>
      </c>
      <c r="G1304" s="55">
        <v>529.79</v>
      </c>
      <c r="H1304" s="33">
        <v>9</v>
      </c>
    </row>
    <row r="1305" spans="1:8" x14ac:dyDescent="0.2">
      <c r="A1305" s="52" t="s">
        <v>2633</v>
      </c>
      <c r="B1305" s="52"/>
      <c r="C1305" s="53" t="s">
        <v>2634</v>
      </c>
      <c r="D1305" s="54" t="s">
        <v>73</v>
      </c>
      <c r="E1305" s="55">
        <v>920.97</v>
      </c>
      <c r="F1305" s="55">
        <v>24.83</v>
      </c>
      <c r="G1305" s="55">
        <v>945.8</v>
      </c>
      <c r="H1305" s="33">
        <v>9</v>
      </c>
    </row>
    <row r="1306" spans="1:8" ht="25.5" x14ac:dyDescent="0.2">
      <c r="A1306" s="52" t="s">
        <v>2635</v>
      </c>
      <c r="B1306" s="52"/>
      <c r="C1306" s="53" t="s">
        <v>2636</v>
      </c>
      <c r="D1306" s="54" t="s">
        <v>73</v>
      </c>
      <c r="E1306" s="55">
        <v>274.97000000000003</v>
      </c>
      <c r="F1306" s="55"/>
      <c r="G1306" s="55">
        <v>274.97000000000003</v>
      </c>
      <c r="H1306" s="33">
        <v>9</v>
      </c>
    </row>
    <row r="1307" spans="1:8" ht="38.25" x14ac:dyDescent="0.2">
      <c r="A1307" s="52" t="s">
        <v>2637</v>
      </c>
      <c r="B1307" s="52"/>
      <c r="C1307" s="53" t="s">
        <v>2638</v>
      </c>
      <c r="D1307" s="54" t="s">
        <v>73</v>
      </c>
      <c r="E1307" s="55">
        <v>772.81</v>
      </c>
      <c r="F1307" s="55">
        <v>23.9</v>
      </c>
      <c r="G1307" s="55">
        <v>796.71</v>
      </c>
      <c r="H1307" s="33">
        <v>9</v>
      </c>
    </row>
    <row r="1308" spans="1:8" ht="38.25" x14ac:dyDescent="0.2">
      <c r="A1308" s="52" t="s">
        <v>2639</v>
      </c>
      <c r="B1308" s="52"/>
      <c r="C1308" s="53" t="s">
        <v>2640</v>
      </c>
      <c r="D1308" s="54" t="s">
        <v>73</v>
      </c>
      <c r="E1308" s="55">
        <v>719.25</v>
      </c>
      <c r="F1308" s="55">
        <v>23.9</v>
      </c>
      <c r="G1308" s="55">
        <v>743.15</v>
      </c>
      <c r="H1308" s="33">
        <v>9</v>
      </c>
    </row>
    <row r="1309" spans="1:8" ht="25.5" x14ac:dyDescent="0.2">
      <c r="A1309" s="52" t="s">
        <v>2641</v>
      </c>
      <c r="B1309" s="52"/>
      <c r="C1309" s="53" t="s">
        <v>2642</v>
      </c>
      <c r="D1309" s="54" t="s">
        <v>73</v>
      </c>
      <c r="E1309" s="55">
        <v>1636.07</v>
      </c>
      <c r="F1309" s="55">
        <v>63.26</v>
      </c>
      <c r="G1309" s="55">
        <v>1699.33</v>
      </c>
      <c r="H1309" s="33">
        <v>9</v>
      </c>
    </row>
    <row r="1310" spans="1:8" x14ac:dyDescent="0.2">
      <c r="A1310" s="52" t="s">
        <v>2643</v>
      </c>
      <c r="B1310" s="52"/>
      <c r="C1310" s="53" t="s">
        <v>2644</v>
      </c>
      <c r="D1310" s="54" t="s">
        <v>73</v>
      </c>
      <c r="E1310" s="55">
        <v>907.45</v>
      </c>
      <c r="F1310" s="55">
        <v>74.400000000000006</v>
      </c>
      <c r="G1310" s="55">
        <v>981.85</v>
      </c>
      <c r="H1310" s="33">
        <v>9</v>
      </c>
    </row>
    <row r="1311" spans="1:8" x14ac:dyDescent="0.2">
      <c r="A1311" s="52" t="s">
        <v>2645</v>
      </c>
      <c r="B1311" s="52"/>
      <c r="C1311" s="53" t="s">
        <v>2646</v>
      </c>
      <c r="D1311" s="54"/>
      <c r="E1311" s="55"/>
      <c r="F1311" s="55"/>
      <c r="G1311" s="55"/>
      <c r="H1311" s="33">
        <v>5</v>
      </c>
    </row>
    <row r="1312" spans="1:8" x14ac:dyDescent="0.2">
      <c r="A1312" s="52" t="s">
        <v>2647</v>
      </c>
      <c r="B1312" s="52"/>
      <c r="C1312" s="53" t="s">
        <v>2648</v>
      </c>
      <c r="D1312" s="54" t="s">
        <v>73</v>
      </c>
      <c r="E1312" s="55">
        <v>971.31</v>
      </c>
      <c r="F1312" s="55">
        <v>74.400000000000006</v>
      </c>
      <c r="G1312" s="55">
        <v>1045.71</v>
      </c>
      <c r="H1312" s="33">
        <v>9</v>
      </c>
    </row>
    <row r="1313" spans="1:8" x14ac:dyDescent="0.2">
      <c r="A1313" s="52" t="s">
        <v>2649</v>
      </c>
      <c r="B1313" s="52"/>
      <c r="C1313" s="53" t="s">
        <v>2650</v>
      </c>
      <c r="D1313" s="54" t="s">
        <v>73</v>
      </c>
      <c r="E1313" s="55">
        <v>946.93</v>
      </c>
      <c r="F1313" s="55">
        <v>74.400000000000006</v>
      </c>
      <c r="G1313" s="55">
        <v>1021.33</v>
      </c>
      <c r="H1313" s="33">
        <v>9</v>
      </c>
    </row>
    <row r="1314" spans="1:8" ht="25.5" x14ac:dyDescent="0.2">
      <c r="A1314" s="52" t="s">
        <v>2651</v>
      </c>
      <c r="B1314" s="52"/>
      <c r="C1314" s="53" t="s">
        <v>2652</v>
      </c>
      <c r="D1314" s="54" t="s">
        <v>21</v>
      </c>
      <c r="E1314" s="55">
        <v>1578.17</v>
      </c>
      <c r="F1314" s="55">
        <v>131.16</v>
      </c>
      <c r="G1314" s="55">
        <v>1709.33</v>
      </c>
      <c r="H1314" s="33">
        <v>9</v>
      </c>
    </row>
    <row r="1315" spans="1:8" ht="25.5" x14ac:dyDescent="0.2">
      <c r="A1315" s="52" t="s">
        <v>2653</v>
      </c>
      <c r="B1315" s="52"/>
      <c r="C1315" s="53" t="s">
        <v>2654</v>
      </c>
      <c r="D1315" s="54" t="s">
        <v>21</v>
      </c>
      <c r="E1315" s="55">
        <v>1526.14</v>
      </c>
      <c r="F1315" s="55">
        <v>131.16</v>
      </c>
      <c r="G1315" s="55">
        <v>1657.3</v>
      </c>
      <c r="H1315" s="33">
        <v>9</v>
      </c>
    </row>
    <row r="1316" spans="1:8" ht="25.5" x14ac:dyDescent="0.2">
      <c r="A1316" s="52" t="s">
        <v>2655</v>
      </c>
      <c r="B1316" s="52"/>
      <c r="C1316" s="53" t="s">
        <v>2656</v>
      </c>
      <c r="D1316" s="54" t="s">
        <v>73</v>
      </c>
      <c r="E1316" s="55">
        <v>1024.3</v>
      </c>
      <c r="F1316" s="55">
        <v>74.400000000000006</v>
      </c>
      <c r="G1316" s="55">
        <v>1098.7</v>
      </c>
      <c r="H1316" s="33">
        <v>9</v>
      </c>
    </row>
    <row r="1317" spans="1:8" ht="25.5" x14ac:dyDescent="0.2">
      <c r="A1317" s="52" t="s">
        <v>2657</v>
      </c>
      <c r="B1317" s="52"/>
      <c r="C1317" s="53" t="s">
        <v>2658</v>
      </c>
      <c r="D1317" s="54" t="s">
        <v>21</v>
      </c>
      <c r="E1317" s="55">
        <v>1965.77</v>
      </c>
      <c r="F1317" s="55">
        <v>131.16</v>
      </c>
      <c r="G1317" s="55">
        <v>2096.9299999999998</v>
      </c>
      <c r="H1317" s="33">
        <v>9</v>
      </c>
    </row>
    <row r="1318" spans="1:8" ht="25.5" x14ac:dyDescent="0.2">
      <c r="A1318" s="52" t="s">
        <v>2659</v>
      </c>
      <c r="B1318" s="52"/>
      <c r="C1318" s="53" t="s">
        <v>2660</v>
      </c>
      <c r="D1318" s="54" t="s">
        <v>21</v>
      </c>
      <c r="E1318" s="55">
        <v>2197.67</v>
      </c>
      <c r="F1318" s="55">
        <v>131.16</v>
      </c>
      <c r="G1318" s="55">
        <v>2328.83</v>
      </c>
      <c r="H1318" s="33">
        <v>9</v>
      </c>
    </row>
    <row r="1319" spans="1:8" x14ac:dyDescent="0.2">
      <c r="A1319" s="52" t="s">
        <v>2661</v>
      </c>
      <c r="B1319" s="52"/>
      <c r="C1319" s="53" t="s">
        <v>2662</v>
      </c>
      <c r="D1319" s="54" t="s">
        <v>73</v>
      </c>
      <c r="E1319" s="55">
        <v>913.51</v>
      </c>
      <c r="F1319" s="55">
        <v>74.400000000000006</v>
      </c>
      <c r="G1319" s="55">
        <v>987.91</v>
      </c>
      <c r="H1319" s="33">
        <v>9</v>
      </c>
    </row>
    <row r="1320" spans="1:8" x14ac:dyDescent="0.2">
      <c r="A1320" s="52" t="s">
        <v>2663</v>
      </c>
      <c r="B1320" s="52"/>
      <c r="C1320" s="53" t="s">
        <v>2664</v>
      </c>
      <c r="D1320" s="54" t="s">
        <v>73</v>
      </c>
      <c r="E1320" s="55">
        <v>493.86</v>
      </c>
      <c r="F1320" s="55">
        <v>74.400000000000006</v>
      </c>
      <c r="G1320" s="55">
        <v>568.26</v>
      </c>
      <c r="H1320" s="33">
        <v>9</v>
      </c>
    </row>
    <row r="1321" spans="1:8" x14ac:dyDescent="0.2">
      <c r="A1321" s="52" t="s">
        <v>2665</v>
      </c>
      <c r="B1321" s="52"/>
      <c r="C1321" s="53" t="s">
        <v>2666</v>
      </c>
      <c r="D1321" s="54" t="s">
        <v>73</v>
      </c>
      <c r="E1321" s="55">
        <v>1545.36</v>
      </c>
      <c r="F1321" s="55">
        <v>74.400000000000006</v>
      </c>
      <c r="G1321" s="55">
        <v>1619.76</v>
      </c>
      <c r="H1321" s="33">
        <v>9</v>
      </c>
    </row>
    <row r="1322" spans="1:8" ht="25.5" x14ac:dyDescent="0.2">
      <c r="A1322" s="52" t="s">
        <v>2667</v>
      </c>
      <c r="B1322" s="52"/>
      <c r="C1322" s="53" t="s">
        <v>2668</v>
      </c>
      <c r="D1322" s="54" t="s">
        <v>73</v>
      </c>
      <c r="E1322" s="55">
        <v>791.1</v>
      </c>
      <c r="F1322" s="55">
        <v>56.76</v>
      </c>
      <c r="G1322" s="55">
        <v>847.86</v>
      </c>
      <c r="H1322" s="33">
        <v>9</v>
      </c>
    </row>
    <row r="1323" spans="1:8" ht="25.5" x14ac:dyDescent="0.2">
      <c r="A1323" s="52" t="s">
        <v>2669</v>
      </c>
      <c r="B1323" s="52"/>
      <c r="C1323" s="53" t="s">
        <v>2670</v>
      </c>
      <c r="D1323" s="54" t="s">
        <v>73</v>
      </c>
      <c r="E1323" s="55">
        <v>724.15</v>
      </c>
      <c r="F1323" s="55">
        <v>74.400000000000006</v>
      </c>
      <c r="G1323" s="55">
        <v>798.55</v>
      </c>
      <c r="H1323" s="33">
        <v>9</v>
      </c>
    </row>
    <row r="1324" spans="1:8" ht="25.5" x14ac:dyDescent="0.2">
      <c r="A1324" s="52" t="s">
        <v>2671</v>
      </c>
      <c r="B1324" s="52"/>
      <c r="C1324" s="53" t="s">
        <v>2672</v>
      </c>
      <c r="D1324" s="54" t="s">
        <v>73</v>
      </c>
      <c r="E1324" s="55">
        <v>601.9</v>
      </c>
      <c r="F1324" s="55">
        <v>74.400000000000006</v>
      </c>
      <c r="G1324" s="55">
        <v>676.3</v>
      </c>
      <c r="H1324" s="33">
        <v>9</v>
      </c>
    </row>
    <row r="1325" spans="1:8" x14ac:dyDescent="0.2">
      <c r="A1325" s="52" t="s">
        <v>2673</v>
      </c>
      <c r="B1325" s="52"/>
      <c r="C1325" s="53" t="s">
        <v>2674</v>
      </c>
      <c r="D1325" s="54" t="s">
        <v>73</v>
      </c>
      <c r="E1325" s="55">
        <v>1309.6300000000001</v>
      </c>
      <c r="F1325" s="55">
        <v>74.400000000000006</v>
      </c>
      <c r="G1325" s="55">
        <v>1384.03</v>
      </c>
      <c r="H1325" s="33">
        <v>9</v>
      </c>
    </row>
    <row r="1326" spans="1:8" x14ac:dyDescent="0.2">
      <c r="A1326" s="52" t="s">
        <v>2675</v>
      </c>
      <c r="B1326" s="52"/>
      <c r="C1326" s="53" t="s">
        <v>2676</v>
      </c>
      <c r="D1326" s="54" t="s">
        <v>73</v>
      </c>
      <c r="E1326" s="55">
        <v>1856.39</v>
      </c>
      <c r="F1326" s="55">
        <v>74.400000000000006</v>
      </c>
      <c r="G1326" s="55">
        <v>1930.79</v>
      </c>
      <c r="H1326" s="33">
        <v>9</v>
      </c>
    </row>
    <row r="1327" spans="1:8" ht="25.5" x14ac:dyDescent="0.2">
      <c r="A1327" s="52" t="s">
        <v>2677</v>
      </c>
      <c r="B1327" s="52"/>
      <c r="C1327" s="53" t="s">
        <v>2678</v>
      </c>
      <c r="D1327" s="54" t="s">
        <v>73</v>
      </c>
      <c r="E1327" s="55">
        <v>1494.3</v>
      </c>
      <c r="F1327" s="55">
        <v>74.400000000000006</v>
      </c>
      <c r="G1327" s="55">
        <v>1568.7</v>
      </c>
      <c r="H1327" s="33">
        <v>9</v>
      </c>
    </row>
    <row r="1328" spans="1:8" x14ac:dyDescent="0.2">
      <c r="A1328" s="52" t="s">
        <v>2679</v>
      </c>
      <c r="B1328" s="52"/>
      <c r="C1328" s="53" t="s">
        <v>2680</v>
      </c>
      <c r="D1328" s="54" t="s">
        <v>73</v>
      </c>
      <c r="E1328" s="55">
        <v>839.88</v>
      </c>
      <c r="F1328" s="55">
        <v>49.44</v>
      </c>
      <c r="G1328" s="55">
        <v>889.32</v>
      </c>
      <c r="H1328" s="33">
        <v>9</v>
      </c>
    </row>
    <row r="1329" spans="1:8" x14ac:dyDescent="0.2">
      <c r="A1329" s="52" t="s">
        <v>2681</v>
      </c>
      <c r="B1329" s="52"/>
      <c r="C1329" s="53" t="s">
        <v>2682</v>
      </c>
      <c r="D1329" s="54" t="s">
        <v>73</v>
      </c>
      <c r="E1329" s="55">
        <v>744.15</v>
      </c>
      <c r="F1329" s="55">
        <v>56.76</v>
      </c>
      <c r="G1329" s="55">
        <v>800.91</v>
      </c>
      <c r="H1329" s="33">
        <v>9</v>
      </c>
    </row>
    <row r="1330" spans="1:8" ht="25.5" x14ac:dyDescent="0.2">
      <c r="A1330" s="52" t="s">
        <v>2683</v>
      </c>
      <c r="B1330" s="52"/>
      <c r="C1330" s="386" t="s">
        <v>2684</v>
      </c>
      <c r="D1330" s="54" t="s">
        <v>73</v>
      </c>
      <c r="E1330" s="55">
        <v>1946.97</v>
      </c>
      <c r="F1330" s="55">
        <v>49.44</v>
      </c>
      <c r="G1330" s="55">
        <v>1996.41</v>
      </c>
      <c r="H1330" s="33">
        <v>9</v>
      </c>
    </row>
    <row r="1331" spans="1:8" ht="25.5" x14ac:dyDescent="0.2">
      <c r="A1331" s="52" t="s">
        <v>2685</v>
      </c>
      <c r="B1331" s="52"/>
      <c r="C1331" s="53" t="s">
        <v>2686</v>
      </c>
      <c r="D1331" s="54" t="s">
        <v>73</v>
      </c>
      <c r="E1331" s="55">
        <v>1327.37</v>
      </c>
      <c r="F1331" s="55">
        <v>49.44</v>
      </c>
      <c r="G1331" s="55">
        <v>1376.81</v>
      </c>
      <c r="H1331" s="33">
        <v>9</v>
      </c>
    </row>
    <row r="1332" spans="1:8" x14ac:dyDescent="0.2">
      <c r="A1332" s="52" t="s">
        <v>2687</v>
      </c>
      <c r="B1332" s="52"/>
      <c r="C1332" s="53" t="s">
        <v>2688</v>
      </c>
      <c r="D1332" s="54" t="s">
        <v>73</v>
      </c>
      <c r="E1332" s="55">
        <v>1543.32</v>
      </c>
      <c r="F1332" s="55">
        <v>24.83</v>
      </c>
      <c r="G1332" s="55">
        <v>1568.15</v>
      </c>
      <c r="H1332" s="33">
        <v>9</v>
      </c>
    </row>
    <row r="1333" spans="1:8" x14ac:dyDescent="0.2">
      <c r="A1333" s="52" t="s">
        <v>2689</v>
      </c>
      <c r="B1333" s="52"/>
      <c r="C1333" s="53" t="s">
        <v>2690</v>
      </c>
      <c r="D1333" s="54" t="s">
        <v>73</v>
      </c>
      <c r="E1333" s="55">
        <v>364.33</v>
      </c>
      <c r="F1333" s="55">
        <v>39.119999999999997</v>
      </c>
      <c r="G1333" s="55">
        <v>403.45</v>
      </c>
      <c r="H1333" s="33">
        <v>9</v>
      </c>
    </row>
    <row r="1334" spans="1:8" ht="25.5" x14ac:dyDescent="0.2">
      <c r="A1334" s="52" t="s">
        <v>2691</v>
      </c>
      <c r="B1334" s="52"/>
      <c r="C1334" s="53" t="s">
        <v>2692</v>
      </c>
      <c r="D1334" s="54" t="s">
        <v>73</v>
      </c>
      <c r="E1334" s="55">
        <v>931.17</v>
      </c>
      <c r="F1334" s="55">
        <v>74.400000000000006</v>
      </c>
      <c r="G1334" s="55">
        <v>1005.57</v>
      </c>
      <c r="H1334" s="33">
        <v>9</v>
      </c>
    </row>
    <row r="1335" spans="1:8" ht="25.5" x14ac:dyDescent="0.2">
      <c r="A1335" s="52" t="s">
        <v>2693</v>
      </c>
      <c r="B1335" s="52"/>
      <c r="C1335" s="53" t="s">
        <v>2694</v>
      </c>
      <c r="D1335" s="54" t="s">
        <v>73</v>
      </c>
      <c r="E1335" s="55">
        <v>1231.51</v>
      </c>
      <c r="F1335" s="55">
        <v>118.06</v>
      </c>
      <c r="G1335" s="55">
        <v>1349.57</v>
      </c>
      <c r="H1335" s="33">
        <v>9</v>
      </c>
    </row>
    <row r="1336" spans="1:8" ht="25.5" x14ac:dyDescent="0.2">
      <c r="A1336" s="52" t="s">
        <v>2695</v>
      </c>
      <c r="B1336" s="52"/>
      <c r="C1336" s="53" t="s">
        <v>2696</v>
      </c>
      <c r="D1336" s="54" t="s">
        <v>73</v>
      </c>
      <c r="E1336" s="55">
        <v>6273.81</v>
      </c>
      <c r="F1336" s="55">
        <v>145.72999999999999</v>
      </c>
      <c r="G1336" s="55">
        <v>6419.54</v>
      </c>
      <c r="H1336" s="33">
        <v>9</v>
      </c>
    </row>
    <row r="1337" spans="1:8" ht="25.5" x14ac:dyDescent="0.2">
      <c r="A1337" s="52" t="s">
        <v>2697</v>
      </c>
      <c r="B1337" s="52"/>
      <c r="C1337" s="53" t="s">
        <v>2698</v>
      </c>
      <c r="D1337" s="54" t="s">
        <v>73</v>
      </c>
      <c r="E1337" s="55">
        <v>903.53</v>
      </c>
      <c r="F1337" s="55">
        <v>49.44</v>
      </c>
      <c r="G1337" s="55">
        <v>952.97</v>
      </c>
      <c r="H1337" s="33">
        <v>9</v>
      </c>
    </row>
    <row r="1338" spans="1:8" ht="25.5" x14ac:dyDescent="0.2">
      <c r="A1338" s="52" t="s">
        <v>2699</v>
      </c>
      <c r="B1338" s="52"/>
      <c r="C1338" s="53" t="s">
        <v>2700</v>
      </c>
      <c r="D1338" s="54" t="s">
        <v>73</v>
      </c>
      <c r="E1338" s="55">
        <v>1707.67</v>
      </c>
      <c r="F1338" s="55">
        <v>56.5</v>
      </c>
      <c r="G1338" s="55">
        <v>1764.17</v>
      </c>
      <c r="H1338" s="33">
        <v>9</v>
      </c>
    </row>
    <row r="1339" spans="1:8" ht="25.5" x14ac:dyDescent="0.2">
      <c r="A1339" s="52" t="s">
        <v>2701</v>
      </c>
      <c r="B1339" s="52"/>
      <c r="C1339" s="53" t="s">
        <v>2702</v>
      </c>
      <c r="D1339" s="54" t="s">
        <v>73</v>
      </c>
      <c r="E1339" s="55">
        <v>882.55</v>
      </c>
      <c r="F1339" s="55">
        <v>74.400000000000006</v>
      </c>
      <c r="G1339" s="55">
        <v>956.95</v>
      </c>
      <c r="H1339" s="33">
        <v>9</v>
      </c>
    </row>
    <row r="1340" spans="1:8" x14ac:dyDescent="0.2">
      <c r="A1340" s="52" t="s">
        <v>2703</v>
      </c>
      <c r="B1340" s="52"/>
      <c r="C1340" s="53" t="s">
        <v>2704</v>
      </c>
      <c r="D1340" s="54"/>
      <c r="E1340" s="55"/>
      <c r="F1340" s="55"/>
      <c r="G1340" s="55"/>
      <c r="H1340" s="33">
        <v>5</v>
      </c>
    </row>
    <row r="1341" spans="1:8" ht="25.5" x14ac:dyDescent="0.2">
      <c r="A1341" s="52" t="s">
        <v>2705</v>
      </c>
      <c r="B1341" s="52"/>
      <c r="C1341" s="53" t="s">
        <v>2706</v>
      </c>
      <c r="D1341" s="54" t="s">
        <v>131</v>
      </c>
      <c r="E1341" s="55">
        <v>856.21</v>
      </c>
      <c r="F1341" s="55">
        <v>39.119999999999997</v>
      </c>
      <c r="G1341" s="55">
        <v>895.33</v>
      </c>
      <c r="H1341" s="33">
        <v>9</v>
      </c>
    </row>
    <row r="1342" spans="1:8" x14ac:dyDescent="0.2">
      <c r="A1342" s="52" t="s">
        <v>2707</v>
      </c>
      <c r="B1342" s="52"/>
      <c r="C1342" s="53" t="s">
        <v>8277</v>
      </c>
      <c r="D1342" s="54" t="s">
        <v>131</v>
      </c>
      <c r="E1342" s="55">
        <v>799.28</v>
      </c>
      <c r="F1342" s="55">
        <v>15.65</v>
      </c>
      <c r="G1342" s="55">
        <v>814.93</v>
      </c>
      <c r="H1342" s="33">
        <v>9</v>
      </c>
    </row>
    <row r="1343" spans="1:8" x14ac:dyDescent="0.2">
      <c r="A1343" s="52" t="s">
        <v>2709</v>
      </c>
      <c r="B1343" s="52"/>
      <c r="C1343" s="53" t="s">
        <v>8278</v>
      </c>
      <c r="D1343" s="54" t="s">
        <v>131</v>
      </c>
      <c r="E1343" s="55">
        <v>1287.99</v>
      </c>
      <c r="F1343" s="55">
        <v>39.119999999999997</v>
      </c>
      <c r="G1343" s="55">
        <v>1327.11</v>
      </c>
      <c r="H1343" s="33">
        <v>9</v>
      </c>
    </row>
    <row r="1344" spans="1:8" x14ac:dyDescent="0.2">
      <c r="A1344" s="52" t="s">
        <v>2711</v>
      </c>
      <c r="B1344" s="52"/>
      <c r="C1344" s="53" t="s">
        <v>2712</v>
      </c>
      <c r="D1344" s="54" t="s">
        <v>73</v>
      </c>
      <c r="E1344" s="55">
        <v>1281.76</v>
      </c>
      <c r="F1344" s="55">
        <v>78.239999999999995</v>
      </c>
      <c r="G1344" s="55">
        <v>1360</v>
      </c>
      <c r="H1344" s="33">
        <v>9</v>
      </c>
    </row>
    <row r="1345" spans="1:8" ht="25.5" x14ac:dyDescent="0.2">
      <c r="A1345" s="52" t="s">
        <v>2713</v>
      </c>
      <c r="B1345" s="52"/>
      <c r="C1345" s="53" t="s">
        <v>2714</v>
      </c>
      <c r="D1345" s="54" t="s">
        <v>73</v>
      </c>
      <c r="E1345" s="55">
        <v>1131.23</v>
      </c>
      <c r="F1345" s="55">
        <v>12.91</v>
      </c>
      <c r="G1345" s="55">
        <v>1144.1400000000001</v>
      </c>
      <c r="H1345" s="33">
        <v>9</v>
      </c>
    </row>
    <row r="1346" spans="1:8" ht="25.5" x14ac:dyDescent="0.2">
      <c r="A1346" s="52" t="s">
        <v>2715</v>
      </c>
      <c r="B1346" s="52"/>
      <c r="C1346" s="53" t="s">
        <v>2716</v>
      </c>
      <c r="D1346" s="54" t="s">
        <v>73</v>
      </c>
      <c r="E1346" s="55">
        <v>1069.08</v>
      </c>
      <c r="F1346" s="55">
        <v>39.119999999999997</v>
      </c>
      <c r="G1346" s="55">
        <v>1108.2</v>
      </c>
      <c r="H1346" s="33">
        <v>9</v>
      </c>
    </row>
    <row r="1347" spans="1:8" ht="25.5" x14ac:dyDescent="0.2">
      <c r="A1347" s="52" t="s">
        <v>2717</v>
      </c>
      <c r="B1347" s="52"/>
      <c r="C1347" s="53" t="s">
        <v>2718</v>
      </c>
      <c r="D1347" s="54" t="s">
        <v>73</v>
      </c>
      <c r="E1347" s="55">
        <v>1210.0899999999999</v>
      </c>
      <c r="F1347" s="55">
        <v>24.83</v>
      </c>
      <c r="G1347" s="55">
        <v>1234.92</v>
      </c>
      <c r="H1347" s="33">
        <v>9</v>
      </c>
    </row>
    <row r="1348" spans="1:8" ht="25.5" x14ac:dyDescent="0.2">
      <c r="A1348" s="52" t="s">
        <v>2719</v>
      </c>
      <c r="B1348" s="52"/>
      <c r="C1348" s="53" t="s">
        <v>2720</v>
      </c>
      <c r="D1348" s="54" t="s">
        <v>73</v>
      </c>
      <c r="E1348" s="55">
        <v>687.09</v>
      </c>
      <c r="F1348" s="55">
        <v>49.44</v>
      </c>
      <c r="G1348" s="55">
        <v>736.53</v>
      </c>
      <c r="H1348" s="33">
        <v>9</v>
      </c>
    </row>
    <row r="1349" spans="1:8" x14ac:dyDescent="0.2">
      <c r="A1349" s="52" t="s">
        <v>2721</v>
      </c>
      <c r="B1349" s="52"/>
      <c r="C1349" s="53" t="s">
        <v>2722</v>
      </c>
      <c r="D1349" s="54" t="s">
        <v>131</v>
      </c>
      <c r="E1349" s="55">
        <v>189.78</v>
      </c>
      <c r="F1349" s="55">
        <v>19.559999999999999</v>
      </c>
      <c r="G1349" s="55">
        <v>209.34</v>
      </c>
      <c r="H1349" s="33">
        <v>9</v>
      </c>
    </row>
    <row r="1350" spans="1:8" x14ac:dyDescent="0.2">
      <c r="A1350" s="52" t="s">
        <v>2723</v>
      </c>
      <c r="B1350" s="52"/>
      <c r="C1350" s="53" t="s">
        <v>2724</v>
      </c>
      <c r="D1350" s="54" t="s">
        <v>131</v>
      </c>
      <c r="E1350" s="55">
        <v>224.03</v>
      </c>
      <c r="F1350" s="55">
        <v>19.559999999999999</v>
      </c>
      <c r="G1350" s="55">
        <v>243.59</v>
      </c>
      <c r="H1350" s="33">
        <v>9</v>
      </c>
    </row>
    <row r="1351" spans="1:8" ht="25.5" x14ac:dyDescent="0.2">
      <c r="A1351" s="52" t="s">
        <v>2725</v>
      </c>
      <c r="B1351" s="52"/>
      <c r="C1351" s="53" t="s">
        <v>2726</v>
      </c>
      <c r="D1351" s="54" t="s">
        <v>73</v>
      </c>
      <c r="E1351" s="55">
        <v>1182.05</v>
      </c>
      <c r="F1351" s="55">
        <v>56.76</v>
      </c>
      <c r="G1351" s="55">
        <v>1238.81</v>
      </c>
      <c r="H1351" s="33">
        <v>9</v>
      </c>
    </row>
    <row r="1352" spans="1:8" ht="25.5" x14ac:dyDescent="0.2">
      <c r="A1352" s="52" t="s">
        <v>2727</v>
      </c>
      <c r="B1352" s="52"/>
      <c r="C1352" s="53" t="s">
        <v>2728</v>
      </c>
      <c r="D1352" s="54" t="s">
        <v>73</v>
      </c>
      <c r="E1352" s="55">
        <v>1588.19</v>
      </c>
      <c r="F1352" s="55">
        <v>24.83</v>
      </c>
      <c r="G1352" s="55">
        <v>1613.02</v>
      </c>
      <c r="H1352" s="33">
        <v>9</v>
      </c>
    </row>
    <row r="1353" spans="1:8" ht="25.5" x14ac:dyDescent="0.2">
      <c r="A1353" s="52" t="s">
        <v>2729</v>
      </c>
      <c r="B1353" s="52"/>
      <c r="C1353" s="53" t="s">
        <v>2730</v>
      </c>
      <c r="D1353" s="54" t="s">
        <v>73</v>
      </c>
      <c r="E1353" s="55">
        <v>1087.72</v>
      </c>
      <c r="F1353" s="55">
        <v>49.44</v>
      </c>
      <c r="G1353" s="55">
        <v>1137.1600000000001</v>
      </c>
      <c r="H1353" s="33">
        <v>9</v>
      </c>
    </row>
    <row r="1354" spans="1:8" ht="25.5" x14ac:dyDescent="0.2">
      <c r="A1354" s="52" t="s">
        <v>2731</v>
      </c>
      <c r="B1354" s="52"/>
      <c r="C1354" s="53" t="s">
        <v>2732</v>
      </c>
      <c r="D1354" s="54" t="s">
        <v>73</v>
      </c>
      <c r="E1354" s="55">
        <v>791.24</v>
      </c>
      <c r="F1354" s="55">
        <v>15.65</v>
      </c>
      <c r="G1354" s="55">
        <v>806.89</v>
      </c>
      <c r="H1354" s="33">
        <v>9</v>
      </c>
    </row>
    <row r="1355" spans="1:8" ht="25.5" x14ac:dyDescent="0.2">
      <c r="A1355" s="52" t="s">
        <v>2733</v>
      </c>
      <c r="B1355" s="52"/>
      <c r="C1355" s="53" t="s">
        <v>2734</v>
      </c>
      <c r="D1355" s="54" t="s">
        <v>73</v>
      </c>
      <c r="E1355" s="55">
        <v>642.62</v>
      </c>
      <c r="F1355" s="55"/>
      <c r="G1355" s="55">
        <v>642.62</v>
      </c>
      <c r="H1355" s="33">
        <v>9</v>
      </c>
    </row>
    <row r="1356" spans="1:8" x14ac:dyDescent="0.2">
      <c r="A1356" s="52" t="s">
        <v>2735</v>
      </c>
      <c r="B1356" s="52"/>
      <c r="C1356" s="53" t="s">
        <v>2736</v>
      </c>
      <c r="D1356" s="54"/>
      <c r="E1356" s="55"/>
      <c r="F1356" s="55"/>
      <c r="G1356" s="55"/>
      <c r="H1356" s="33">
        <v>5</v>
      </c>
    </row>
    <row r="1357" spans="1:8" ht="25.5" x14ac:dyDescent="0.2">
      <c r="A1357" s="52" t="s">
        <v>2737</v>
      </c>
      <c r="B1357" s="52"/>
      <c r="C1357" s="53" t="s">
        <v>2738</v>
      </c>
      <c r="D1357" s="54" t="s">
        <v>73</v>
      </c>
      <c r="E1357" s="55">
        <v>3366.31</v>
      </c>
      <c r="F1357" s="55">
        <v>55.1</v>
      </c>
      <c r="G1357" s="55">
        <v>3421.41</v>
      </c>
      <c r="H1357" s="33">
        <v>9</v>
      </c>
    </row>
    <row r="1358" spans="1:8" ht="25.5" x14ac:dyDescent="0.2">
      <c r="A1358" s="52" t="s">
        <v>2739</v>
      </c>
      <c r="B1358" s="52"/>
      <c r="C1358" s="53" t="s">
        <v>2740</v>
      </c>
      <c r="D1358" s="54" t="s">
        <v>73</v>
      </c>
      <c r="E1358" s="55">
        <v>1981.85</v>
      </c>
      <c r="F1358" s="55">
        <v>55.1</v>
      </c>
      <c r="G1358" s="55">
        <v>2036.95</v>
      </c>
      <c r="H1358" s="33">
        <v>9</v>
      </c>
    </row>
    <row r="1359" spans="1:8" ht="25.5" x14ac:dyDescent="0.2">
      <c r="A1359" s="52" t="s">
        <v>2741</v>
      </c>
      <c r="B1359" s="52"/>
      <c r="C1359" s="53" t="s">
        <v>2742</v>
      </c>
      <c r="D1359" s="54" t="s">
        <v>73</v>
      </c>
      <c r="E1359" s="55">
        <v>2125.63</v>
      </c>
      <c r="F1359" s="55">
        <v>55.1</v>
      </c>
      <c r="G1359" s="55">
        <v>2180.73</v>
      </c>
      <c r="H1359" s="33">
        <v>9</v>
      </c>
    </row>
    <row r="1360" spans="1:8" ht="25.5" x14ac:dyDescent="0.2">
      <c r="A1360" s="52" t="s">
        <v>2743</v>
      </c>
      <c r="B1360" s="52"/>
      <c r="C1360" s="53" t="s">
        <v>2744</v>
      </c>
      <c r="D1360" s="54" t="s">
        <v>73</v>
      </c>
      <c r="E1360" s="55">
        <v>3219.91</v>
      </c>
      <c r="F1360" s="55">
        <v>55.1</v>
      </c>
      <c r="G1360" s="55">
        <v>3275.01</v>
      </c>
      <c r="H1360" s="33">
        <v>9</v>
      </c>
    </row>
    <row r="1361" spans="1:8" ht="25.5" x14ac:dyDescent="0.2">
      <c r="A1361" s="52" t="s">
        <v>2745</v>
      </c>
      <c r="B1361" s="52"/>
      <c r="C1361" s="53" t="s">
        <v>2746</v>
      </c>
      <c r="D1361" s="54" t="s">
        <v>73</v>
      </c>
      <c r="E1361" s="55">
        <v>2595.7199999999998</v>
      </c>
      <c r="F1361" s="55">
        <v>100.96</v>
      </c>
      <c r="G1361" s="55">
        <v>2696.68</v>
      </c>
      <c r="H1361" s="33">
        <v>9</v>
      </c>
    </row>
    <row r="1362" spans="1:8" ht="25.5" x14ac:dyDescent="0.2">
      <c r="A1362" s="52" t="s">
        <v>2747</v>
      </c>
      <c r="B1362" s="52"/>
      <c r="C1362" s="53" t="s">
        <v>2748</v>
      </c>
      <c r="D1362" s="54" t="s">
        <v>73</v>
      </c>
      <c r="E1362" s="55">
        <v>3910.86</v>
      </c>
      <c r="F1362" s="55">
        <v>100.96</v>
      </c>
      <c r="G1362" s="55">
        <v>4011.82</v>
      </c>
      <c r="H1362" s="33">
        <v>9</v>
      </c>
    </row>
    <row r="1363" spans="1:8" ht="38.25" x14ac:dyDescent="0.2">
      <c r="A1363" s="52" t="s">
        <v>2749</v>
      </c>
      <c r="B1363" s="52"/>
      <c r="C1363" s="53" t="s">
        <v>2750</v>
      </c>
      <c r="D1363" s="54" t="s">
        <v>73</v>
      </c>
      <c r="E1363" s="55">
        <v>3127.98</v>
      </c>
      <c r="F1363" s="55">
        <v>100.96</v>
      </c>
      <c r="G1363" s="55">
        <v>3228.94</v>
      </c>
      <c r="H1363" s="33">
        <v>9</v>
      </c>
    </row>
    <row r="1364" spans="1:8" ht="38.25" x14ac:dyDescent="0.2">
      <c r="A1364" s="52" t="s">
        <v>2751</v>
      </c>
      <c r="B1364" s="52"/>
      <c r="C1364" s="53" t="s">
        <v>2752</v>
      </c>
      <c r="D1364" s="54" t="s">
        <v>73</v>
      </c>
      <c r="E1364" s="55">
        <v>3958.95</v>
      </c>
      <c r="F1364" s="55">
        <v>100.96</v>
      </c>
      <c r="G1364" s="55">
        <v>4059.91</v>
      </c>
      <c r="H1364" s="33">
        <v>9</v>
      </c>
    </row>
    <row r="1365" spans="1:8" ht="25.5" x14ac:dyDescent="0.2">
      <c r="A1365" s="52" t="s">
        <v>2753</v>
      </c>
      <c r="B1365" s="52"/>
      <c r="C1365" s="53" t="s">
        <v>2754</v>
      </c>
      <c r="D1365" s="54" t="s">
        <v>73</v>
      </c>
      <c r="E1365" s="55">
        <v>2534.14</v>
      </c>
      <c r="F1365" s="55">
        <v>55.1</v>
      </c>
      <c r="G1365" s="55">
        <v>2589.2399999999998</v>
      </c>
      <c r="H1365" s="33">
        <v>9</v>
      </c>
    </row>
    <row r="1366" spans="1:8" ht="25.5" x14ac:dyDescent="0.2">
      <c r="A1366" s="52" t="s">
        <v>2755</v>
      </c>
      <c r="B1366" s="52"/>
      <c r="C1366" s="53" t="s">
        <v>2756</v>
      </c>
      <c r="D1366" s="54" t="s">
        <v>73</v>
      </c>
      <c r="E1366" s="55">
        <v>2557.8200000000002</v>
      </c>
      <c r="F1366" s="55">
        <v>55.1</v>
      </c>
      <c r="G1366" s="55">
        <v>2612.92</v>
      </c>
      <c r="H1366" s="33">
        <v>9</v>
      </c>
    </row>
    <row r="1367" spans="1:8" ht="25.5" x14ac:dyDescent="0.2">
      <c r="A1367" s="52" t="s">
        <v>2757</v>
      </c>
      <c r="B1367" s="52"/>
      <c r="C1367" s="53" t="s">
        <v>2758</v>
      </c>
      <c r="D1367" s="54" t="s">
        <v>73</v>
      </c>
      <c r="E1367" s="55">
        <v>3813.37</v>
      </c>
      <c r="F1367" s="55">
        <v>55.1</v>
      </c>
      <c r="G1367" s="55">
        <v>3868.47</v>
      </c>
      <c r="H1367" s="33">
        <v>9</v>
      </c>
    </row>
    <row r="1368" spans="1:8" ht="25.5" x14ac:dyDescent="0.2">
      <c r="A1368" s="52" t="s">
        <v>2759</v>
      </c>
      <c r="B1368" s="52"/>
      <c r="C1368" s="53" t="s">
        <v>2760</v>
      </c>
      <c r="D1368" s="54" t="s">
        <v>73</v>
      </c>
      <c r="E1368" s="55">
        <v>3165.67</v>
      </c>
      <c r="F1368" s="55">
        <v>100.96</v>
      </c>
      <c r="G1368" s="55">
        <v>3266.63</v>
      </c>
      <c r="H1368" s="33">
        <v>9</v>
      </c>
    </row>
    <row r="1369" spans="1:8" ht="25.5" x14ac:dyDescent="0.2">
      <c r="A1369" s="52" t="s">
        <v>2761</v>
      </c>
      <c r="B1369" s="52"/>
      <c r="C1369" s="53" t="s">
        <v>2762</v>
      </c>
      <c r="D1369" s="54" t="s">
        <v>73</v>
      </c>
      <c r="E1369" s="55">
        <v>4495.87</v>
      </c>
      <c r="F1369" s="55">
        <v>100.96</v>
      </c>
      <c r="G1369" s="55">
        <v>4596.83</v>
      </c>
      <c r="H1369" s="33">
        <v>9</v>
      </c>
    </row>
    <row r="1370" spans="1:8" ht="38.25" x14ac:dyDescent="0.2">
      <c r="A1370" s="52" t="s">
        <v>2763</v>
      </c>
      <c r="B1370" s="52"/>
      <c r="C1370" s="53" t="s">
        <v>2764</v>
      </c>
      <c r="D1370" s="54" t="s">
        <v>73</v>
      </c>
      <c r="E1370" s="55">
        <v>3432.57</v>
      </c>
      <c r="F1370" s="55">
        <v>100.96</v>
      </c>
      <c r="G1370" s="55">
        <v>3533.53</v>
      </c>
      <c r="H1370" s="33">
        <v>9</v>
      </c>
    </row>
    <row r="1371" spans="1:8" ht="38.25" x14ac:dyDescent="0.2">
      <c r="A1371" s="52" t="s">
        <v>2765</v>
      </c>
      <c r="B1371" s="52"/>
      <c r="C1371" s="53" t="s">
        <v>2766</v>
      </c>
      <c r="D1371" s="54" t="s">
        <v>73</v>
      </c>
      <c r="E1371" s="55">
        <v>4536.79</v>
      </c>
      <c r="F1371" s="55">
        <v>100.96</v>
      </c>
      <c r="G1371" s="55">
        <v>4637.75</v>
      </c>
      <c r="H1371" s="33">
        <v>9</v>
      </c>
    </row>
    <row r="1372" spans="1:8" ht="38.25" x14ac:dyDescent="0.2">
      <c r="A1372" s="52" t="s">
        <v>2767</v>
      </c>
      <c r="B1372" s="52"/>
      <c r="C1372" s="53" t="s">
        <v>2768</v>
      </c>
      <c r="D1372" s="54" t="s">
        <v>73</v>
      </c>
      <c r="E1372" s="55">
        <v>4601.88</v>
      </c>
      <c r="F1372" s="55">
        <v>100.96</v>
      </c>
      <c r="G1372" s="55">
        <v>4702.84</v>
      </c>
      <c r="H1372" s="33">
        <v>9</v>
      </c>
    </row>
    <row r="1373" spans="1:8" ht="38.25" x14ac:dyDescent="0.2">
      <c r="A1373" s="52" t="s">
        <v>2769</v>
      </c>
      <c r="B1373" s="52"/>
      <c r="C1373" s="53" t="s">
        <v>2770</v>
      </c>
      <c r="D1373" s="54" t="s">
        <v>73</v>
      </c>
      <c r="E1373" s="55">
        <v>4451.71</v>
      </c>
      <c r="F1373" s="55">
        <v>55.1</v>
      </c>
      <c r="G1373" s="55">
        <v>4506.8100000000004</v>
      </c>
      <c r="H1373" s="33">
        <v>9</v>
      </c>
    </row>
    <row r="1374" spans="1:8" ht="25.5" x14ac:dyDescent="0.2">
      <c r="A1374" s="52" t="s">
        <v>2771</v>
      </c>
      <c r="B1374" s="52"/>
      <c r="C1374" s="53" t="s">
        <v>2772</v>
      </c>
      <c r="D1374" s="54" t="s">
        <v>73</v>
      </c>
      <c r="E1374" s="55">
        <v>3459.93</v>
      </c>
      <c r="F1374" s="55">
        <v>55.1</v>
      </c>
      <c r="G1374" s="55">
        <v>3515.03</v>
      </c>
      <c r="H1374" s="33">
        <v>9</v>
      </c>
    </row>
    <row r="1375" spans="1:8" ht="38.25" x14ac:dyDescent="0.2">
      <c r="A1375" s="52" t="s">
        <v>2773</v>
      </c>
      <c r="B1375" s="52"/>
      <c r="C1375" s="53" t="s">
        <v>2774</v>
      </c>
      <c r="D1375" s="54" t="s">
        <v>73</v>
      </c>
      <c r="E1375" s="55">
        <v>4744.07</v>
      </c>
      <c r="F1375" s="55">
        <v>55.1</v>
      </c>
      <c r="G1375" s="55">
        <v>4799.17</v>
      </c>
      <c r="H1375" s="33">
        <v>9</v>
      </c>
    </row>
    <row r="1376" spans="1:8" ht="25.5" x14ac:dyDescent="0.2">
      <c r="A1376" s="52" t="s">
        <v>2775</v>
      </c>
      <c r="B1376" s="52"/>
      <c r="C1376" s="53" t="s">
        <v>2776</v>
      </c>
      <c r="D1376" s="54" t="s">
        <v>73</v>
      </c>
      <c r="E1376" s="55">
        <v>3530.55</v>
      </c>
      <c r="F1376" s="55">
        <v>221.16</v>
      </c>
      <c r="G1376" s="55">
        <v>3751.71</v>
      </c>
      <c r="H1376" s="33">
        <v>9</v>
      </c>
    </row>
    <row r="1377" spans="1:8" ht="25.5" x14ac:dyDescent="0.2">
      <c r="A1377" s="52" t="s">
        <v>2777</v>
      </c>
      <c r="B1377" s="52"/>
      <c r="C1377" s="53" t="s">
        <v>2778</v>
      </c>
      <c r="D1377" s="54" t="s">
        <v>73</v>
      </c>
      <c r="E1377" s="55">
        <v>3027.22</v>
      </c>
      <c r="F1377" s="55">
        <v>55.1</v>
      </c>
      <c r="G1377" s="55">
        <v>3082.32</v>
      </c>
      <c r="H1377" s="33">
        <v>9</v>
      </c>
    </row>
    <row r="1378" spans="1:8" ht="25.5" x14ac:dyDescent="0.2">
      <c r="A1378" s="52" t="s">
        <v>2779</v>
      </c>
      <c r="B1378" s="52"/>
      <c r="C1378" s="53" t="s">
        <v>2780</v>
      </c>
      <c r="D1378" s="54" t="s">
        <v>73</v>
      </c>
      <c r="E1378" s="55">
        <v>1817.51</v>
      </c>
      <c r="F1378" s="55">
        <v>55.1</v>
      </c>
      <c r="G1378" s="55">
        <v>1872.61</v>
      </c>
      <c r="H1378" s="33">
        <v>9</v>
      </c>
    </row>
    <row r="1379" spans="1:8" ht="25.5" x14ac:dyDescent="0.2">
      <c r="A1379" s="52" t="s">
        <v>2781</v>
      </c>
      <c r="B1379" s="52"/>
      <c r="C1379" s="53" t="s">
        <v>2782</v>
      </c>
      <c r="D1379" s="54" t="s">
        <v>73</v>
      </c>
      <c r="E1379" s="55">
        <v>2912.36</v>
      </c>
      <c r="F1379" s="55">
        <v>55.1</v>
      </c>
      <c r="G1379" s="55">
        <v>2967.46</v>
      </c>
      <c r="H1379" s="33">
        <v>9</v>
      </c>
    </row>
    <row r="1380" spans="1:8" ht="25.5" x14ac:dyDescent="0.2">
      <c r="A1380" s="52" t="s">
        <v>2783</v>
      </c>
      <c r="B1380" s="52"/>
      <c r="C1380" s="53" t="s">
        <v>2784</v>
      </c>
      <c r="D1380" s="54" t="s">
        <v>73</v>
      </c>
      <c r="E1380" s="55">
        <v>2416.1999999999998</v>
      </c>
      <c r="F1380" s="55">
        <v>55.1</v>
      </c>
      <c r="G1380" s="55">
        <v>2471.3000000000002</v>
      </c>
      <c r="H1380" s="33">
        <v>9</v>
      </c>
    </row>
    <row r="1381" spans="1:8" x14ac:dyDescent="0.2">
      <c r="A1381" s="52" t="s">
        <v>2785</v>
      </c>
      <c r="B1381" s="52"/>
      <c r="C1381" s="53" t="s">
        <v>2786</v>
      </c>
      <c r="D1381" s="54"/>
      <c r="E1381" s="55"/>
      <c r="F1381" s="55"/>
      <c r="G1381" s="55"/>
      <c r="H1381" s="33">
        <v>5</v>
      </c>
    </row>
    <row r="1382" spans="1:8" ht="25.5" x14ac:dyDescent="0.2">
      <c r="A1382" s="52" t="s">
        <v>2787</v>
      </c>
      <c r="B1382" s="52"/>
      <c r="C1382" s="53" t="s">
        <v>2788</v>
      </c>
      <c r="D1382" s="54" t="s">
        <v>131</v>
      </c>
      <c r="E1382" s="55">
        <v>1225.8800000000001</v>
      </c>
      <c r="F1382" s="55">
        <v>45.86</v>
      </c>
      <c r="G1382" s="55">
        <v>1271.74</v>
      </c>
      <c r="H1382" s="33">
        <v>9</v>
      </c>
    </row>
    <row r="1383" spans="1:8" x14ac:dyDescent="0.2">
      <c r="A1383" s="52" t="s">
        <v>2789</v>
      </c>
      <c r="B1383" s="52"/>
      <c r="C1383" s="53" t="s">
        <v>2790</v>
      </c>
      <c r="D1383" s="54"/>
      <c r="E1383" s="55"/>
      <c r="F1383" s="55"/>
      <c r="G1383" s="55"/>
      <c r="H1383" s="33">
        <v>5</v>
      </c>
    </row>
    <row r="1384" spans="1:8" ht="25.5" x14ac:dyDescent="0.2">
      <c r="A1384" s="52" t="s">
        <v>2791</v>
      </c>
      <c r="B1384" s="52"/>
      <c r="C1384" s="53" t="s">
        <v>2792</v>
      </c>
      <c r="D1384" s="54" t="s">
        <v>73</v>
      </c>
      <c r="E1384" s="55">
        <v>828.04</v>
      </c>
      <c r="F1384" s="55">
        <v>39.119999999999997</v>
      </c>
      <c r="G1384" s="55">
        <v>867.16</v>
      </c>
      <c r="H1384" s="33">
        <v>9</v>
      </c>
    </row>
    <row r="1385" spans="1:8" ht="25.5" x14ac:dyDescent="0.2">
      <c r="A1385" s="52" t="s">
        <v>2793</v>
      </c>
      <c r="B1385" s="52"/>
      <c r="C1385" s="53" t="s">
        <v>2794</v>
      </c>
      <c r="D1385" s="54" t="s">
        <v>73</v>
      </c>
      <c r="E1385" s="55">
        <v>936.82</v>
      </c>
      <c r="F1385" s="55">
        <v>109.86</v>
      </c>
      <c r="G1385" s="55">
        <v>1046.68</v>
      </c>
      <c r="H1385" s="33">
        <v>9</v>
      </c>
    </row>
    <row r="1386" spans="1:8" x14ac:dyDescent="0.2">
      <c r="A1386" s="52" t="s">
        <v>2795</v>
      </c>
      <c r="B1386" s="52"/>
      <c r="C1386" s="53" t="s">
        <v>2796</v>
      </c>
      <c r="D1386" s="54"/>
      <c r="E1386" s="55"/>
      <c r="F1386" s="55"/>
      <c r="G1386" s="55"/>
      <c r="H1386" s="33">
        <v>5</v>
      </c>
    </row>
    <row r="1387" spans="1:8" ht="25.5" x14ac:dyDescent="0.2">
      <c r="A1387" s="52" t="s">
        <v>2797</v>
      </c>
      <c r="B1387" s="52"/>
      <c r="C1387" s="53" t="s">
        <v>2798</v>
      </c>
      <c r="D1387" s="54" t="s">
        <v>131</v>
      </c>
      <c r="E1387" s="55">
        <v>752.51</v>
      </c>
      <c r="F1387" s="55">
        <v>46.95</v>
      </c>
      <c r="G1387" s="55">
        <v>799.46</v>
      </c>
      <c r="H1387" s="33">
        <v>9</v>
      </c>
    </row>
    <row r="1388" spans="1:8" x14ac:dyDescent="0.2">
      <c r="A1388" s="52" t="s">
        <v>2799</v>
      </c>
      <c r="B1388" s="52"/>
      <c r="C1388" s="53" t="s">
        <v>2800</v>
      </c>
      <c r="D1388" s="54" t="s">
        <v>131</v>
      </c>
      <c r="E1388" s="55">
        <v>482.43</v>
      </c>
      <c r="F1388" s="55">
        <v>19.559999999999999</v>
      </c>
      <c r="G1388" s="55">
        <v>501.99</v>
      </c>
      <c r="H1388" s="33">
        <v>9</v>
      </c>
    </row>
    <row r="1389" spans="1:8" ht="25.5" x14ac:dyDescent="0.2">
      <c r="A1389" s="52" t="s">
        <v>2801</v>
      </c>
      <c r="B1389" s="52"/>
      <c r="C1389" s="53" t="s">
        <v>2802</v>
      </c>
      <c r="D1389" s="54" t="s">
        <v>131</v>
      </c>
      <c r="E1389" s="55">
        <v>603.91999999999996</v>
      </c>
      <c r="F1389" s="55">
        <v>39.119999999999997</v>
      </c>
      <c r="G1389" s="55">
        <v>643.04</v>
      </c>
      <c r="H1389" s="33">
        <v>9</v>
      </c>
    </row>
    <row r="1390" spans="1:8" x14ac:dyDescent="0.2">
      <c r="A1390" s="52" t="s">
        <v>2803</v>
      </c>
      <c r="B1390" s="52"/>
      <c r="C1390" s="53" t="s">
        <v>2804</v>
      </c>
      <c r="D1390" s="54"/>
      <c r="E1390" s="55"/>
      <c r="F1390" s="55"/>
      <c r="G1390" s="55"/>
      <c r="H1390" s="33">
        <v>5</v>
      </c>
    </row>
    <row r="1391" spans="1:8" x14ac:dyDescent="0.2">
      <c r="A1391" s="52" t="s">
        <v>2805</v>
      </c>
      <c r="B1391" s="52"/>
      <c r="C1391" s="53" t="s">
        <v>2806</v>
      </c>
      <c r="D1391" s="54" t="s">
        <v>73</v>
      </c>
      <c r="E1391" s="55"/>
      <c r="F1391" s="55">
        <v>39.119999999999997</v>
      </c>
      <c r="G1391" s="55">
        <v>39.119999999999997</v>
      </c>
      <c r="H1391" s="33">
        <v>9</v>
      </c>
    </row>
    <row r="1392" spans="1:8" x14ac:dyDescent="0.2">
      <c r="A1392" s="52" t="s">
        <v>2807</v>
      </c>
      <c r="B1392" s="52"/>
      <c r="C1392" s="53" t="s">
        <v>2808</v>
      </c>
      <c r="D1392" s="54" t="s">
        <v>131</v>
      </c>
      <c r="E1392" s="55">
        <v>1.78</v>
      </c>
      <c r="F1392" s="55">
        <v>10.17</v>
      </c>
      <c r="G1392" s="55">
        <v>11.95</v>
      </c>
      <c r="H1392" s="33">
        <v>9</v>
      </c>
    </row>
    <row r="1393" spans="1:8" x14ac:dyDescent="0.2">
      <c r="A1393" s="52" t="s">
        <v>2809</v>
      </c>
      <c r="B1393" s="52"/>
      <c r="C1393" s="53" t="s">
        <v>2810</v>
      </c>
      <c r="D1393" s="54" t="s">
        <v>131</v>
      </c>
      <c r="E1393" s="55"/>
      <c r="F1393" s="55">
        <v>23.47</v>
      </c>
      <c r="G1393" s="55">
        <v>23.47</v>
      </c>
      <c r="H1393" s="33">
        <v>9</v>
      </c>
    </row>
    <row r="1394" spans="1:8" x14ac:dyDescent="0.2">
      <c r="A1394" s="52" t="s">
        <v>2811</v>
      </c>
      <c r="B1394" s="52"/>
      <c r="C1394" s="53" t="s">
        <v>2812</v>
      </c>
      <c r="D1394" s="54" t="s">
        <v>131</v>
      </c>
      <c r="E1394" s="55">
        <v>29.82</v>
      </c>
      <c r="F1394" s="55">
        <v>24.44</v>
      </c>
      <c r="G1394" s="55">
        <v>54.26</v>
      </c>
      <c r="H1394" s="33">
        <v>9</v>
      </c>
    </row>
    <row r="1395" spans="1:8" x14ac:dyDescent="0.2">
      <c r="A1395" s="52" t="s">
        <v>2813</v>
      </c>
      <c r="B1395" s="52"/>
      <c r="C1395" s="53" t="s">
        <v>2814</v>
      </c>
      <c r="D1395" s="54" t="s">
        <v>334</v>
      </c>
      <c r="E1395" s="55">
        <v>4184.33</v>
      </c>
      <c r="F1395" s="55">
        <v>91.72</v>
      </c>
      <c r="G1395" s="55">
        <v>4276.05</v>
      </c>
      <c r="H1395" s="33">
        <v>9</v>
      </c>
    </row>
    <row r="1396" spans="1:8" x14ac:dyDescent="0.2">
      <c r="A1396" s="52" t="s">
        <v>2815</v>
      </c>
      <c r="B1396" s="52"/>
      <c r="C1396" s="53" t="s">
        <v>2816</v>
      </c>
      <c r="D1396" s="54" t="s">
        <v>131</v>
      </c>
      <c r="E1396" s="55">
        <v>257.74</v>
      </c>
      <c r="F1396" s="55">
        <v>10.17</v>
      </c>
      <c r="G1396" s="55">
        <v>267.91000000000003</v>
      </c>
      <c r="H1396" s="33">
        <v>9</v>
      </c>
    </row>
    <row r="1397" spans="1:8" ht="25.5" x14ac:dyDescent="0.2">
      <c r="A1397" s="52" t="s">
        <v>2817</v>
      </c>
      <c r="B1397" s="52"/>
      <c r="C1397" s="53" t="s">
        <v>2818</v>
      </c>
      <c r="D1397" s="54" t="s">
        <v>131</v>
      </c>
      <c r="E1397" s="55">
        <v>503.55</v>
      </c>
      <c r="F1397" s="55">
        <v>10.17</v>
      </c>
      <c r="G1397" s="55">
        <v>513.72</v>
      </c>
      <c r="H1397" s="33">
        <v>9</v>
      </c>
    </row>
    <row r="1398" spans="1:8" x14ac:dyDescent="0.2">
      <c r="A1398" s="52" t="s">
        <v>2819</v>
      </c>
      <c r="B1398" s="52"/>
      <c r="C1398" s="53" t="s">
        <v>2820</v>
      </c>
      <c r="D1398" s="54" t="s">
        <v>73</v>
      </c>
      <c r="E1398" s="55">
        <v>297.54000000000002</v>
      </c>
      <c r="F1398" s="55">
        <v>46.95</v>
      </c>
      <c r="G1398" s="55">
        <v>344.49</v>
      </c>
      <c r="H1398" s="33">
        <v>9</v>
      </c>
    </row>
    <row r="1399" spans="1:8" x14ac:dyDescent="0.2">
      <c r="A1399" s="52" t="s">
        <v>2821</v>
      </c>
      <c r="B1399" s="52"/>
      <c r="C1399" s="53" t="s">
        <v>2822</v>
      </c>
      <c r="D1399" s="54" t="s">
        <v>73</v>
      </c>
      <c r="E1399" s="55">
        <v>118.56</v>
      </c>
      <c r="F1399" s="55">
        <v>8.51</v>
      </c>
      <c r="G1399" s="55">
        <v>127.07</v>
      </c>
      <c r="H1399" s="33">
        <v>9</v>
      </c>
    </row>
    <row r="1400" spans="1:8" ht="25.5" x14ac:dyDescent="0.2">
      <c r="A1400" s="52" t="s">
        <v>2823</v>
      </c>
      <c r="B1400" s="52"/>
      <c r="C1400" s="53" t="s">
        <v>2824</v>
      </c>
      <c r="D1400" s="54" t="s">
        <v>73</v>
      </c>
      <c r="E1400" s="55">
        <v>42.53</v>
      </c>
      <c r="F1400" s="55">
        <v>8.51</v>
      </c>
      <c r="G1400" s="55">
        <v>51.04</v>
      </c>
      <c r="H1400" s="33">
        <v>9</v>
      </c>
    </row>
    <row r="1401" spans="1:8" ht="25.5" x14ac:dyDescent="0.2">
      <c r="A1401" s="52" t="s">
        <v>2825</v>
      </c>
      <c r="B1401" s="52"/>
      <c r="C1401" s="53" t="s">
        <v>2826</v>
      </c>
      <c r="D1401" s="54" t="s">
        <v>73</v>
      </c>
      <c r="E1401" s="55">
        <v>659.08</v>
      </c>
      <c r="F1401" s="55">
        <v>83.78</v>
      </c>
      <c r="G1401" s="55">
        <v>742.86</v>
      </c>
      <c r="H1401" s="33">
        <v>9</v>
      </c>
    </row>
    <row r="1402" spans="1:8" ht="25.5" x14ac:dyDescent="0.2">
      <c r="A1402" s="52" t="s">
        <v>2827</v>
      </c>
      <c r="B1402" s="52"/>
      <c r="C1402" s="53" t="s">
        <v>2828</v>
      </c>
      <c r="D1402" s="54" t="s">
        <v>73</v>
      </c>
      <c r="E1402" s="55">
        <v>1172.69</v>
      </c>
      <c r="F1402" s="55">
        <v>83.78</v>
      </c>
      <c r="G1402" s="55">
        <v>1256.47</v>
      </c>
      <c r="H1402" s="33">
        <v>9</v>
      </c>
    </row>
    <row r="1403" spans="1:8" x14ac:dyDescent="0.2">
      <c r="A1403" s="52" t="s">
        <v>2829</v>
      </c>
      <c r="B1403" s="52"/>
      <c r="C1403" s="53" t="s">
        <v>2830</v>
      </c>
      <c r="D1403" s="54"/>
      <c r="E1403" s="55"/>
      <c r="F1403" s="55"/>
      <c r="G1403" s="55"/>
      <c r="H1403" s="33">
        <v>2</v>
      </c>
    </row>
    <row r="1404" spans="1:8" x14ac:dyDescent="0.2">
      <c r="A1404" s="52" t="s">
        <v>2831</v>
      </c>
      <c r="B1404" s="52"/>
      <c r="C1404" s="53" t="s">
        <v>2832</v>
      </c>
      <c r="D1404" s="54"/>
      <c r="E1404" s="55"/>
      <c r="F1404" s="55"/>
      <c r="G1404" s="55"/>
      <c r="H1404" s="33">
        <v>5</v>
      </c>
    </row>
    <row r="1405" spans="1:8" x14ac:dyDescent="0.2">
      <c r="A1405" s="52" t="s">
        <v>2833</v>
      </c>
      <c r="B1405" s="52"/>
      <c r="C1405" s="53" t="s">
        <v>2834</v>
      </c>
      <c r="D1405" s="54" t="s">
        <v>73</v>
      </c>
      <c r="E1405" s="55">
        <v>836.59</v>
      </c>
      <c r="F1405" s="55">
        <v>58.68</v>
      </c>
      <c r="G1405" s="55">
        <v>895.27</v>
      </c>
      <c r="H1405" s="33">
        <v>9</v>
      </c>
    </row>
    <row r="1406" spans="1:8" x14ac:dyDescent="0.2">
      <c r="A1406" s="52" t="s">
        <v>2835</v>
      </c>
      <c r="B1406" s="52"/>
      <c r="C1406" s="53" t="s">
        <v>2836</v>
      </c>
      <c r="D1406" s="54" t="s">
        <v>73</v>
      </c>
      <c r="E1406" s="55">
        <v>379.39</v>
      </c>
      <c r="F1406" s="55">
        <v>58.68</v>
      </c>
      <c r="G1406" s="55">
        <v>438.07</v>
      </c>
      <c r="H1406" s="33">
        <v>9</v>
      </c>
    </row>
    <row r="1407" spans="1:8" x14ac:dyDescent="0.2">
      <c r="A1407" s="52" t="s">
        <v>2837</v>
      </c>
      <c r="B1407" s="52"/>
      <c r="C1407" s="53" t="s">
        <v>2838</v>
      </c>
      <c r="D1407" s="54" t="s">
        <v>73</v>
      </c>
      <c r="E1407" s="55">
        <v>1137.02</v>
      </c>
      <c r="F1407" s="55">
        <v>58.68</v>
      </c>
      <c r="G1407" s="55">
        <v>1195.7</v>
      </c>
      <c r="H1407" s="33">
        <v>9</v>
      </c>
    </row>
    <row r="1408" spans="1:8" x14ac:dyDescent="0.2">
      <c r="A1408" s="52" t="s">
        <v>2839</v>
      </c>
      <c r="B1408" s="52"/>
      <c r="C1408" s="53" t="s">
        <v>2840</v>
      </c>
      <c r="D1408" s="54" t="s">
        <v>73</v>
      </c>
      <c r="E1408" s="55">
        <v>674.81</v>
      </c>
      <c r="F1408" s="55">
        <v>58.68</v>
      </c>
      <c r="G1408" s="55">
        <v>733.49</v>
      </c>
      <c r="H1408" s="33">
        <v>9</v>
      </c>
    </row>
    <row r="1409" spans="1:8" x14ac:dyDescent="0.2">
      <c r="A1409" s="52" t="s">
        <v>2841</v>
      </c>
      <c r="B1409" s="52"/>
      <c r="C1409" s="53" t="s">
        <v>2842</v>
      </c>
      <c r="D1409" s="54" t="s">
        <v>73</v>
      </c>
      <c r="E1409" s="55">
        <v>813.98</v>
      </c>
      <c r="F1409" s="55">
        <v>58.68</v>
      </c>
      <c r="G1409" s="55">
        <v>872.66</v>
      </c>
      <c r="H1409" s="33">
        <v>9</v>
      </c>
    </row>
    <row r="1410" spans="1:8" x14ac:dyDescent="0.2">
      <c r="A1410" s="52" t="s">
        <v>2843</v>
      </c>
      <c r="B1410" s="52"/>
      <c r="C1410" s="53" t="s">
        <v>2844</v>
      </c>
      <c r="D1410" s="54" t="s">
        <v>73</v>
      </c>
      <c r="E1410" s="55">
        <v>275.47000000000003</v>
      </c>
      <c r="F1410" s="55">
        <v>58.68</v>
      </c>
      <c r="G1410" s="55">
        <v>334.15</v>
      </c>
      <c r="H1410" s="33">
        <v>9</v>
      </c>
    </row>
    <row r="1411" spans="1:8" x14ac:dyDescent="0.2">
      <c r="A1411" s="52" t="s">
        <v>2845</v>
      </c>
      <c r="B1411" s="52"/>
      <c r="C1411" s="53" t="s">
        <v>2846</v>
      </c>
      <c r="D1411" s="54" t="s">
        <v>73</v>
      </c>
      <c r="E1411" s="55">
        <v>1012.68</v>
      </c>
      <c r="F1411" s="55">
        <v>58.68</v>
      </c>
      <c r="G1411" s="55">
        <v>1071.3599999999999</v>
      </c>
      <c r="H1411" s="33">
        <v>9</v>
      </c>
    </row>
    <row r="1412" spans="1:8" x14ac:dyDescent="0.2">
      <c r="A1412" s="52" t="s">
        <v>2847</v>
      </c>
      <c r="B1412" s="52"/>
      <c r="C1412" s="53" t="s">
        <v>2848</v>
      </c>
      <c r="D1412" s="54" t="s">
        <v>73</v>
      </c>
      <c r="E1412" s="55">
        <v>369.1</v>
      </c>
      <c r="F1412" s="55">
        <v>58.68</v>
      </c>
      <c r="G1412" s="55">
        <v>427.78</v>
      </c>
      <c r="H1412" s="33">
        <v>9</v>
      </c>
    </row>
    <row r="1413" spans="1:8" x14ac:dyDescent="0.2">
      <c r="A1413" s="52" t="s">
        <v>2849</v>
      </c>
      <c r="B1413" s="52"/>
      <c r="C1413" s="53" t="s">
        <v>2850</v>
      </c>
      <c r="D1413" s="54" t="s">
        <v>73</v>
      </c>
      <c r="E1413" s="55">
        <v>1158</v>
      </c>
      <c r="F1413" s="55">
        <v>58.68</v>
      </c>
      <c r="G1413" s="55">
        <v>1216.68</v>
      </c>
      <c r="H1413" s="33">
        <v>9</v>
      </c>
    </row>
    <row r="1414" spans="1:8" x14ac:dyDescent="0.2">
      <c r="A1414" s="52" t="s">
        <v>2851</v>
      </c>
      <c r="B1414" s="52"/>
      <c r="C1414" s="53" t="s">
        <v>2852</v>
      </c>
      <c r="D1414" s="54" t="s">
        <v>73</v>
      </c>
      <c r="E1414" s="55">
        <v>1081.92</v>
      </c>
      <c r="F1414" s="55">
        <v>58.68</v>
      </c>
      <c r="G1414" s="55">
        <v>1140.5999999999999</v>
      </c>
      <c r="H1414" s="33">
        <v>9</v>
      </c>
    </row>
    <row r="1415" spans="1:8" ht="25.5" x14ac:dyDescent="0.2">
      <c r="A1415" s="52" t="s">
        <v>2853</v>
      </c>
      <c r="B1415" s="52"/>
      <c r="C1415" s="53" t="s">
        <v>2854</v>
      </c>
      <c r="D1415" s="54" t="s">
        <v>73</v>
      </c>
      <c r="E1415" s="55">
        <v>499.48</v>
      </c>
      <c r="F1415" s="55"/>
      <c r="G1415" s="55">
        <v>499.48</v>
      </c>
      <c r="H1415" s="33">
        <v>9</v>
      </c>
    </row>
    <row r="1416" spans="1:8" x14ac:dyDescent="0.2">
      <c r="A1416" s="52" t="s">
        <v>2855</v>
      </c>
      <c r="B1416" s="52"/>
      <c r="C1416" s="53" t="s">
        <v>2856</v>
      </c>
      <c r="D1416" s="54" t="s">
        <v>73</v>
      </c>
      <c r="E1416" s="55">
        <v>1099.97</v>
      </c>
      <c r="F1416" s="55">
        <v>45.1</v>
      </c>
      <c r="G1416" s="55">
        <v>1145.07</v>
      </c>
      <c r="H1416" s="33">
        <v>9</v>
      </c>
    </row>
    <row r="1417" spans="1:8" x14ac:dyDescent="0.2">
      <c r="A1417" s="52" t="s">
        <v>2857</v>
      </c>
      <c r="B1417" s="52"/>
      <c r="C1417" s="53" t="s">
        <v>2858</v>
      </c>
      <c r="D1417" s="54" t="s">
        <v>73</v>
      </c>
      <c r="E1417" s="55">
        <v>1701.37</v>
      </c>
      <c r="F1417" s="55">
        <v>58.68</v>
      </c>
      <c r="G1417" s="55">
        <v>1760.05</v>
      </c>
      <c r="H1417" s="33">
        <v>9</v>
      </c>
    </row>
    <row r="1418" spans="1:8" x14ac:dyDescent="0.2">
      <c r="A1418" s="52" t="s">
        <v>2859</v>
      </c>
      <c r="B1418" s="52"/>
      <c r="C1418" s="53" t="s">
        <v>2860</v>
      </c>
      <c r="D1418" s="54" t="s">
        <v>73</v>
      </c>
      <c r="E1418" s="55">
        <v>1476.75</v>
      </c>
      <c r="F1418" s="55">
        <v>58.68</v>
      </c>
      <c r="G1418" s="55">
        <v>1535.43</v>
      </c>
      <c r="H1418" s="33">
        <v>9</v>
      </c>
    </row>
    <row r="1419" spans="1:8" x14ac:dyDescent="0.2">
      <c r="A1419" s="52" t="s">
        <v>2861</v>
      </c>
      <c r="B1419" s="52"/>
      <c r="C1419" s="53" t="s">
        <v>2862</v>
      </c>
      <c r="D1419" s="54" t="s">
        <v>73</v>
      </c>
      <c r="E1419" s="55">
        <v>775.63</v>
      </c>
      <c r="F1419" s="55">
        <v>58.68</v>
      </c>
      <c r="G1419" s="55">
        <v>834.31</v>
      </c>
      <c r="H1419" s="33">
        <v>9</v>
      </c>
    </row>
    <row r="1420" spans="1:8" x14ac:dyDescent="0.2">
      <c r="A1420" s="52" t="s">
        <v>2863</v>
      </c>
      <c r="B1420" s="52"/>
      <c r="C1420" s="53" t="s">
        <v>2864</v>
      </c>
      <c r="D1420" s="54" t="s">
        <v>73</v>
      </c>
      <c r="E1420" s="55">
        <v>698.79</v>
      </c>
      <c r="F1420" s="55">
        <v>45.1</v>
      </c>
      <c r="G1420" s="55">
        <v>743.89</v>
      </c>
      <c r="H1420" s="33">
        <v>9</v>
      </c>
    </row>
    <row r="1421" spans="1:8" x14ac:dyDescent="0.2">
      <c r="A1421" s="52" t="s">
        <v>2865</v>
      </c>
      <c r="B1421" s="52"/>
      <c r="C1421" s="53" t="s">
        <v>2866</v>
      </c>
      <c r="D1421" s="54" t="s">
        <v>73</v>
      </c>
      <c r="E1421" s="55">
        <v>965.59</v>
      </c>
      <c r="F1421" s="55">
        <v>45.1</v>
      </c>
      <c r="G1421" s="55">
        <v>1010.69</v>
      </c>
      <c r="H1421" s="33">
        <v>9</v>
      </c>
    </row>
    <row r="1422" spans="1:8" x14ac:dyDescent="0.2">
      <c r="A1422" s="52" t="s">
        <v>2867</v>
      </c>
      <c r="B1422" s="52"/>
      <c r="C1422" s="53" t="s">
        <v>2868</v>
      </c>
      <c r="D1422" s="54" t="s">
        <v>73</v>
      </c>
      <c r="E1422" s="55">
        <v>817.44</v>
      </c>
      <c r="F1422" s="55">
        <v>33.83</v>
      </c>
      <c r="G1422" s="55">
        <v>851.27</v>
      </c>
      <c r="H1422" s="33">
        <v>9</v>
      </c>
    </row>
    <row r="1423" spans="1:8" x14ac:dyDescent="0.2">
      <c r="A1423" s="52" t="s">
        <v>2869</v>
      </c>
      <c r="B1423" s="52"/>
      <c r="C1423" s="53" t="s">
        <v>2870</v>
      </c>
      <c r="D1423" s="54" t="s">
        <v>73</v>
      </c>
      <c r="E1423" s="55">
        <v>864.89</v>
      </c>
      <c r="F1423" s="55">
        <v>33.83</v>
      </c>
      <c r="G1423" s="55">
        <v>898.72</v>
      </c>
      <c r="H1423" s="33">
        <v>9</v>
      </c>
    </row>
    <row r="1424" spans="1:8" x14ac:dyDescent="0.2">
      <c r="A1424" s="52" t="s">
        <v>2871</v>
      </c>
      <c r="B1424" s="52"/>
      <c r="C1424" s="53" t="s">
        <v>2872</v>
      </c>
      <c r="D1424" s="54" t="s">
        <v>73</v>
      </c>
      <c r="E1424" s="55">
        <v>1237.45</v>
      </c>
      <c r="F1424" s="55">
        <v>33.83</v>
      </c>
      <c r="G1424" s="55">
        <v>1271.28</v>
      </c>
      <c r="H1424" s="33">
        <v>9</v>
      </c>
    </row>
    <row r="1425" spans="1:8" x14ac:dyDescent="0.2">
      <c r="A1425" s="52" t="s">
        <v>2873</v>
      </c>
      <c r="B1425" s="52"/>
      <c r="C1425" s="53" t="s">
        <v>2874</v>
      </c>
      <c r="D1425" s="54" t="s">
        <v>73</v>
      </c>
      <c r="E1425" s="55">
        <v>668.88</v>
      </c>
      <c r="F1425" s="55"/>
      <c r="G1425" s="55">
        <v>668.88</v>
      </c>
      <c r="H1425" s="33">
        <v>9</v>
      </c>
    </row>
    <row r="1426" spans="1:8" ht="25.5" x14ac:dyDescent="0.2">
      <c r="A1426" s="52" t="s">
        <v>2875</v>
      </c>
      <c r="B1426" s="52"/>
      <c r="C1426" s="53" t="s">
        <v>2876</v>
      </c>
      <c r="D1426" s="54" t="s">
        <v>73</v>
      </c>
      <c r="E1426" s="55">
        <v>1526.08</v>
      </c>
      <c r="F1426" s="55"/>
      <c r="G1426" s="55">
        <v>1526.08</v>
      </c>
      <c r="H1426" s="33">
        <v>9</v>
      </c>
    </row>
    <row r="1427" spans="1:8" ht="25.5" x14ac:dyDescent="0.2">
      <c r="A1427" s="52" t="s">
        <v>2877</v>
      </c>
      <c r="B1427" s="52"/>
      <c r="C1427" s="53" t="s">
        <v>2878</v>
      </c>
      <c r="D1427" s="54" t="s">
        <v>73</v>
      </c>
      <c r="E1427" s="55">
        <v>957.92</v>
      </c>
      <c r="F1427" s="55"/>
      <c r="G1427" s="55">
        <v>957.92</v>
      </c>
      <c r="H1427" s="33">
        <v>9</v>
      </c>
    </row>
    <row r="1428" spans="1:8" ht="25.5" x14ac:dyDescent="0.2">
      <c r="A1428" s="52" t="s">
        <v>2879</v>
      </c>
      <c r="B1428" s="52"/>
      <c r="C1428" s="53" t="s">
        <v>2880</v>
      </c>
      <c r="D1428" s="54" t="s">
        <v>73</v>
      </c>
      <c r="E1428" s="55">
        <v>933.53</v>
      </c>
      <c r="F1428" s="55"/>
      <c r="G1428" s="55">
        <v>933.53</v>
      </c>
      <c r="H1428" s="33">
        <v>9</v>
      </c>
    </row>
    <row r="1429" spans="1:8" x14ac:dyDescent="0.2">
      <c r="A1429" s="52" t="s">
        <v>2881</v>
      </c>
      <c r="B1429" s="52"/>
      <c r="C1429" s="53" t="s">
        <v>2882</v>
      </c>
      <c r="D1429" s="54" t="s">
        <v>73</v>
      </c>
      <c r="E1429" s="55">
        <v>929.93</v>
      </c>
      <c r="F1429" s="55">
        <v>58.68</v>
      </c>
      <c r="G1429" s="55">
        <v>988.61</v>
      </c>
      <c r="H1429" s="33">
        <v>9</v>
      </c>
    </row>
    <row r="1430" spans="1:8" ht="25.5" x14ac:dyDescent="0.2">
      <c r="A1430" s="52" t="s">
        <v>2883</v>
      </c>
      <c r="B1430" s="52"/>
      <c r="C1430" s="53" t="s">
        <v>2884</v>
      </c>
      <c r="D1430" s="54" t="s">
        <v>73</v>
      </c>
      <c r="E1430" s="55">
        <v>1059.06</v>
      </c>
      <c r="F1430" s="55">
        <v>58.68</v>
      </c>
      <c r="G1430" s="55">
        <v>1117.74</v>
      </c>
      <c r="H1430" s="33">
        <v>9</v>
      </c>
    </row>
    <row r="1431" spans="1:8" ht="25.5" x14ac:dyDescent="0.2">
      <c r="A1431" s="52" t="s">
        <v>2885</v>
      </c>
      <c r="B1431" s="52"/>
      <c r="C1431" s="53" t="s">
        <v>2886</v>
      </c>
      <c r="D1431" s="54" t="s">
        <v>73</v>
      </c>
      <c r="E1431" s="55">
        <v>1017.08</v>
      </c>
      <c r="F1431" s="55">
        <v>58.68</v>
      </c>
      <c r="G1431" s="55">
        <v>1075.76</v>
      </c>
      <c r="H1431" s="33">
        <v>9</v>
      </c>
    </row>
    <row r="1432" spans="1:8" ht="25.5" x14ac:dyDescent="0.2">
      <c r="A1432" s="52" t="s">
        <v>2887</v>
      </c>
      <c r="B1432" s="52"/>
      <c r="C1432" s="53" t="s">
        <v>2888</v>
      </c>
      <c r="D1432" s="54" t="s">
        <v>73</v>
      </c>
      <c r="E1432" s="55">
        <v>1001.84</v>
      </c>
      <c r="F1432" s="55">
        <v>58.68</v>
      </c>
      <c r="G1432" s="55">
        <v>1060.52</v>
      </c>
      <c r="H1432" s="33">
        <v>9</v>
      </c>
    </row>
    <row r="1433" spans="1:8" x14ac:dyDescent="0.2">
      <c r="A1433" s="52" t="s">
        <v>2889</v>
      </c>
      <c r="B1433" s="52"/>
      <c r="C1433" s="53" t="s">
        <v>2890</v>
      </c>
      <c r="D1433" s="54"/>
      <c r="E1433" s="55"/>
      <c r="F1433" s="55"/>
      <c r="G1433" s="55"/>
      <c r="H1433" s="33">
        <v>5</v>
      </c>
    </row>
    <row r="1434" spans="1:8" x14ac:dyDescent="0.2">
      <c r="A1434" s="52" t="s">
        <v>2891</v>
      </c>
      <c r="B1434" s="52"/>
      <c r="C1434" s="53" t="s">
        <v>2892</v>
      </c>
      <c r="D1434" s="54" t="s">
        <v>73</v>
      </c>
      <c r="E1434" s="55">
        <v>392.18</v>
      </c>
      <c r="F1434" s="55">
        <v>117.36</v>
      </c>
      <c r="G1434" s="55">
        <v>509.54</v>
      </c>
      <c r="H1434" s="33">
        <v>9</v>
      </c>
    </row>
    <row r="1435" spans="1:8" x14ac:dyDescent="0.2">
      <c r="A1435" s="52" t="s">
        <v>2893</v>
      </c>
      <c r="B1435" s="52"/>
      <c r="C1435" s="53" t="s">
        <v>2894</v>
      </c>
      <c r="D1435" s="54" t="s">
        <v>73</v>
      </c>
      <c r="E1435" s="55">
        <v>889.02</v>
      </c>
      <c r="F1435" s="55">
        <v>117.36</v>
      </c>
      <c r="G1435" s="55">
        <v>1006.38</v>
      </c>
      <c r="H1435" s="33">
        <v>9</v>
      </c>
    </row>
    <row r="1436" spans="1:8" x14ac:dyDescent="0.2">
      <c r="A1436" s="52" t="s">
        <v>2895</v>
      </c>
      <c r="B1436" s="52"/>
      <c r="C1436" s="53" t="s">
        <v>2896</v>
      </c>
      <c r="D1436" s="54" t="s">
        <v>73</v>
      </c>
      <c r="E1436" s="55">
        <v>996.44</v>
      </c>
      <c r="F1436" s="55">
        <v>117.36</v>
      </c>
      <c r="G1436" s="55">
        <v>1113.8</v>
      </c>
      <c r="H1436" s="33">
        <v>9</v>
      </c>
    </row>
    <row r="1437" spans="1:8" x14ac:dyDescent="0.2">
      <c r="A1437" s="52" t="s">
        <v>2897</v>
      </c>
      <c r="B1437" s="52"/>
      <c r="C1437" s="53" t="s">
        <v>2898</v>
      </c>
      <c r="D1437" s="54" t="s">
        <v>73</v>
      </c>
      <c r="E1437" s="55">
        <v>788.01</v>
      </c>
      <c r="F1437" s="55">
        <v>58.68</v>
      </c>
      <c r="G1437" s="55">
        <v>846.69</v>
      </c>
      <c r="H1437" s="33">
        <v>9</v>
      </c>
    </row>
    <row r="1438" spans="1:8" x14ac:dyDescent="0.2">
      <c r="A1438" s="52" t="s">
        <v>2899</v>
      </c>
      <c r="B1438" s="52"/>
      <c r="C1438" s="53" t="s">
        <v>2900</v>
      </c>
      <c r="D1438" s="54" t="s">
        <v>73</v>
      </c>
      <c r="E1438" s="55">
        <v>388.88</v>
      </c>
      <c r="F1438" s="55">
        <v>117.36</v>
      </c>
      <c r="G1438" s="55">
        <v>506.24</v>
      </c>
      <c r="H1438" s="33">
        <v>9</v>
      </c>
    </row>
    <row r="1439" spans="1:8" x14ac:dyDescent="0.2">
      <c r="A1439" s="52" t="s">
        <v>2901</v>
      </c>
      <c r="B1439" s="52"/>
      <c r="C1439" s="53" t="s">
        <v>2902</v>
      </c>
      <c r="D1439" s="54" t="s">
        <v>73</v>
      </c>
      <c r="E1439" s="55">
        <v>812.21</v>
      </c>
      <c r="F1439" s="55">
        <v>117.36</v>
      </c>
      <c r="G1439" s="55">
        <v>929.57</v>
      </c>
      <c r="H1439" s="33">
        <v>9</v>
      </c>
    </row>
    <row r="1440" spans="1:8" x14ac:dyDescent="0.2">
      <c r="A1440" s="52" t="s">
        <v>2903</v>
      </c>
      <c r="B1440" s="52"/>
      <c r="C1440" s="53" t="s">
        <v>2904</v>
      </c>
      <c r="D1440" s="54" t="s">
        <v>73</v>
      </c>
      <c r="E1440" s="55">
        <v>549.57000000000005</v>
      </c>
      <c r="F1440" s="55">
        <v>117.36</v>
      </c>
      <c r="G1440" s="55">
        <v>666.93</v>
      </c>
      <c r="H1440" s="33">
        <v>9</v>
      </c>
    </row>
    <row r="1441" spans="1:8" x14ac:dyDescent="0.2">
      <c r="A1441" s="52" t="s">
        <v>2905</v>
      </c>
      <c r="B1441" s="52"/>
      <c r="C1441" s="53" t="s">
        <v>2906</v>
      </c>
      <c r="D1441" s="54" t="s">
        <v>73</v>
      </c>
      <c r="E1441" s="55">
        <v>949.18</v>
      </c>
      <c r="F1441" s="55">
        <v>117.36</v>
      </c>
      <c r="G1441" s="55">
        <v>1066.54</v>
      </c>
      <c r="H1441" s="33">
        <v>9</v>
      </c>
    </row>
    <row r="1442" spans="1:8" x14ac:dyDescent="0.2">
      <c r="A1442" s="52" t="s">
        <v>2907</v>
      </c>
      <c r="B1442" s="52"/>
      <c r="C1442" s="53" t="s">
        <v>2908</v>
      </c>
      <c r="D1442" s="54" t="s">
        <v>73</v>
      </c>
      <c r="E1442" s="55">
        <v>619.62</v>
      </c>
      <c r="F1442" s="55">
        <v>117.36</v>
      </c>
      <c r="G1442" s="55">
        <v>736.98</v>
      </c>
      <c r="H1442" s="33">
        <v>9</v>
      </c>
    </row>
    <row r="1443" spans="1:8" x14ac:dyDescent="0.2">
      <c r="A1443" s="52" t="s">
        <v>2909</v>
      </c>
      <c r="B1443" s="52"/>
      <c r="C1443" s="53" t="s">
        <v>2910</v>
      </c>
      <c r="D1443" s="54" t="s">
        <v>73</v>
      </c>
      <c r="E1443" s="55">
        <v>660.51</v>
      </c>
      <c r="F1443" s="55">
        <v>117.36</v>
      </c>
      <c r="G1443" s="55">
        <v>777.87</v>
      </c>
      <c r="H1443" s="33">
        <v>9</v>
      </c>
    </row>
    <row r="1444" spans="1:8" x14ac:dyDescent="0.2">
      <c r="A1444" s="52" t="s">
        <v>2911</v>
      </c>
      <c r="B1444" s="52"/>
      <c r="C1444" s="53" t="s">
        <v>2912</v>
      </c>
      <c r="D1444" s="54" t="s">
        <v>73</v>
      </c>
      <c r="E1444" s="55">
        <v>1014.54</v>
      </c>
      <c r="F1444" s="55">
        <v>58.68</v>
      </c>
      <c r="G1444" s="55">
        <v>1073.22</v>
      </c>
      <c r="H1444" s="33">
        <v>9</v>
      </c>
    </row>
    <row r="1445" spans="1:8" x14ac:dyDescent="0.2">
      <c r="A1445" s="52" t="s">
        <v>2913</v>
      </c>
      <c r="B1445" s="52"/>
      <c r="C1445" s="53" t="s">
        <v>2914</v>
      </c>
      <c r="D1445" s="54" t="s">
        <v>73</v>
      </c>
      <c r="E1445" s="55">
        <v>931.25</v>
      </c>
      <c r="F1445" s="55">
        <v>58.68</v>
      </c>
      <c r="G1445" s="55">
        <v>989.93</v>
      </c>
      <c r="H1445" s="33">
        <v>9</v>
      </c>
    </row>
    <row r="1446" spans="1:8" ht="25.5" x14ac:dyDescent="0.2">
      <c r="A1446" s="52" t="s">
        <v>2915</v>
      </c>
      <c r="B1446" s="52"/>
      <c r="C1446" s="53" t="s">
        <v>2916</v>
      </c>
      <c r="D1446" s="54" t="s">
        <v>73</v>
      </c>
      <c r="E1446" s="55">
        <v>890.64</v>
      </c>
      <c r="F1446" s="55">
        <v>58.68</v>
      </c>
      <c r="G1446" s="55">
        <v>949.32</v>
      </c>
      <c r="H1446" s="33">
        <v>9</v>
      </c>
    </row>
    <row r="1447" spans="1:8" ht="25.5" x14ac:dyDescent="0.2">
      <c r="A1447" s="52" t="s">
        <v>2917</v>
      </c>
      <c r="B1447" s="52"/>
      <c r="C1447" s="53" t="s">
        <v>2918</v>
      </c>
      <c r="D1447" s="54" t="s">
        <v>73</v>
      </c>
      <c r="E1447" s="55">
        <v>1195.72</v>
      </c>
      <c r="F1447" s="55">
        <v>58.68</v>
      </c>
      <c r="G1447" s="55">
        <v>1254.4000000000001</v>
      </c>
      <c r="H1447" s="33">
        <v>9</v>
      </c>
    </row>
    <row r="1448" spans="1:8" ht="25.5" x14ac:dyDescent="0.2">
      <c r="A1448" s="52" t="s">
        <v>2919</v>
      </c>
      <c r="B1448" s="52"/>
      <c r="C1448" s="53" t="s">
        <v>2920</v>
      </c>
      <c r="D1448" s="54" t="s">
        <v>73</v>
      </c>
      <c r="E1448" s="55">
        <v>1056.5899999999999</v>
      </c>
      <c r="F1448" s="55">
        <v>117.36</v>
      </c>
      <c r="G1448" s="55">
        <v>1173.95</v>
      </c>
      <c r="H1448" s="33">
        <v>9</v>
      </c>
    </row>
    <row r="1449" spans="1:8" x14ac:dyDescent="0.2">
      <c r="A1449" s="52" t="s">
        <v>2921</v>
      </c>
      <c r="B1449" s="52"/>
      <c r="C1449" s="53" t="s">
        <v>2922</v>
      </c>
      <c r="D1449" s="54" t="s">
        <v>73</v>
      </c>
      <c r="E1449" s="55">
        <v>1288.01</v>
      </c>
      <c r="F1449" s="55">
        <v>117.36</v>
      </c>
      <c r="G1449" s="55">
        <v>1405.37</v>
      </c>
      <c r="H1449" s="33">
        <v>9</v>
      </c>
    </row>
    <row r="1450" spans="1:8" x14ac:dyDescent="0.2">
      <c r="A1450" s="52" t="s">
        <v>2923</v>
      </c>
      <c r="B1450" s="52"/>
      <c r="C1450" s="53" t="s">
        <v>2924</v>
      </c>
      <c r="D1450" s="54"/>
      <c r="E1450" s="55"/>
      <c r="F1450" s="55"/>
      <c r="G1450" s="55"/>
      <c r="H1450" s="33">
        <v>5</v>
      </c>
    </row>
    <row r="1451" spans="1:8" ht="25.5" x14ac:dyDescent="0.2">
      <c r="A1451" s="52" t="s">
        <v>2925</v>
      </c>
      <c r="B1451" s="52"/>
      <c r="C1451" s="53" t="s">
        <v>2926</v>
      </c>
      <c r="D1451" s="54" t="s">
        <v>73</v>
      </c>
      <c r="E1451" s="55">
        <v>155.66</v>
      </c>
      <c r="F1451" s="55"/>
      <c r="G1451" s="55">
        <v>155.66</v>
      </c>
      <c r="H1451" s="33">
        <v>9</v>
      </c>
    </row>
    <row r="1452" spans="1:8" x14ac:dyDescent="0.2">
      <c r="A1452" s="52" t="s">
        <v>2927</v>
      </c>
      <c r="B1452" s="52"/>
      <c r="C1452" s="53" t="s">
        <v>2928</v>
      </c>
      <c r="D1452" s="54"/>
      <c r="E1452" s="55"/>
      <c r="F1452" s="55"/>
      <c r="G1452" s="55"/>
      <c r="H1452" s="33">
        <v>2</v>
      </c>
    </row>
    <row r="1453" spans="1:8" x14ac:dyDescent="0.2">
      <c r="A1453" s="52" t="s">
        <v>2929</v>
      </c>
      <c r="B1453" s="52"/>
      <c r="C1453" s="53" t="s">
        <v>2930</v>
      </c>
      <c r="D1453" s="54"/>
      <c r="E1453" s="55"/>
      <c r="F1453" s="55"/>
      <c r="G1453" s="55"/>
      <c r="H1453" s="33">
        <v>5</v>
      </c>
    </row>
    <row r="1454" spans="1:8" x14ac:dyDescent="0.2">
      <c r="A1454" s="52" t="s">
        <v>2931</v>
      </c>
      <c r="B1454" s="52"/>
      <c r="C1454" s="53" t="s">
        <v>2932</v>
      </c>
      <c r="D1454" s="54" t="s">
        <v>73</v>
      </c>
      <c r="E1454" s="55">
        <v>118.09</v>
      </c>
      <c r="F1454" s="55">
        <v>18.739999999999998</v>
      </c>
      <c r="G1454" s="55">
        <v>136.83000000000001</v>
      </c>
      <c r="H1454" s="33">
        <v>9</v>
      </c>
    </row>
    <row r="1455" spans="1:8" x14ac:dyDescent="0.2">
      <c r="A1455" s="52" t="s">
        <v>2933</v>
      </c>
      <c r="B1455" s="52"/>
      <c r="C1455" s="53" t="s">
        <v>2934</v>
      </c>
      <c r="D1455" s="54" t="s">
        <v>73</v>
      </c>
      <c r="E1455" s="55">
        <v>145.53</v>
      </c>
      <c r="F1455" s="55">
        <v>18.739999999999998</v>
      </c>
      <c r="G1455" s="55">
        <v>164.27</v>
      </c>
      <c r="H1455" s="33">
        <v>9</v>
      </c>
    </row>
    <row r="1456" spans="1:8" x14ac:dyDescent="0.2">
      <c r="A1456" s="52" t="s">
        <v>2935</v>
      </c>
      <c r="B1456" s="52"/>
      <c r="C1456" s="53" t="s">
        <v>2936</v>
      </c>
      <c r="D1456" s="54" t="s">
        <v>73</v>
      </c>
      <c r="E1456" s="55">
        <v>144.34</v>
      </c>
      <c r="F1456" s="55">
        <v>18.739999999999998</v>
      </c>
      <c r="G1456" s="55">
        <v>163.08000000000001</v>
      </c>
      <c r="H1456" s="33">
        <v>9</v>
      </c>
    </row>
    <row r="1457" spans="1:8" x14ac:dyDescent="0.2">
      <c r="A1457" s="52" t="s">
        <v>2937</v>
      </c>
      <c r="B1457" s="52"/>
      <c r="C1457" s="53" t="s">
        <v>2938</v>
      </c>
      <c r="D1457" s="54" t="s">
        <v>73</v>
      </c>
      <c r="E1457" s="55">
        <v>183.3</v>
      </c>
      <c r="F1457" s="55">
        <v>24.52</v>
      </c>
      <c r="G1457" s="55">
        <v>207.82</v>
      </c>
      <c r="H1457" s="33">
        <v>9</v>
      </c>
    </row>
    <row r="1458" spans="1:8" x14ac:dyDescent="0.2">
      <c r="A1458" s="52" t="s">
        <v>2939</v>
      </c>
      <c r="B1458" s="52"/>
      <c r="C1458" s="53" t="s">
        <v>2940</v>
      </c>
      <c r="D1458" s="54" t="s">
        <v>73</v>
      </c>
      <c r="E1458" s="55">
        <v>389.45</v>
      </c>
      <c r="F1458" s="55">
        <v>24.52</v>
      </c>
      <c r="G1458" s="55">
        <v>413.97</v>
      </c>
      <c r="H1458" s="33">
        <v>9</v>
      </c>
    </row>
    <row r="1459" spans="1:8" x14ac:dyDescent="0.2">
      <c r="A1459" s="52" t="s">
        <v>2941</v>
      </c>
      <c r="B1459" s="52"/>
      <c r="C1459" s="53" t="s">
        <v>2942</v>
      </c>
      <c r="D1459" s="54" t="s">
        <v>73</v>
      </c>
      <c r="E1459" s="55">
        <v>364.81</v>
      </c>
      <c r="F1459" s="55">
        <v>28.12</v>
      </c>
      <c r="G1459" s="55">
        <v>392.93</v>
      </c>
      <c r="H1459" s="33">
        <v>9</v>
      </c>
    </row>
    <row r="1460" spans="1:8" x14ac:dyDescent="0.2">
      <c r="A1460" s="52" t="s">
        <v>2943</v>
      </c>
      <c r="B1460" s="52"/>
      <c r="C1460" s="53" t="s">
        <v>2944</v>
      </c>
      <c r="D1460" s="54" t="s">
        <v>73</v>
      </c>
      <c r="E1460" s="55">
        <v>450.42</v>
      </c>
      <c r="F1460" s="55">
        <v>29.59</v>
      </c>
      <c r="G1460" s="55">
        <v>480.01</v>
      </c>
      <c r="H1460" s="33">
        <v>9</v>
      </c>
    </row>
    <row r="1461" spans="1:8" x14ac:dyDescent="0.2">
      <c r="A1461" s="52" t="s">
        <v>2945</v>
      </c>
      <c r="B1461" s="52"/>
      <c r="C1461" s="53" t="s">
        <v>2946</v>
      </c>
      <c r="D1461" s="54" t="s">
        <v>73</v>
      </c>
      <c r="E1461" s="55">
        <v>445.15</v>
      </c>
      <c r="F1461" s="55">
        <v>24.52</v>
      </c>
      <c r="G1461" s="55">
        <v>469.67</v>
      </c>
      <c r="H1461" s="33">
        <v>9</v>
      </c>
    </row>
    <row r="1462" spans="1:8" x14ac:dyDescent="0.2">
      <c r="A1462" s="52" t="s">
        <v>2947</v>
      </c>
      <c r="B1462" s="52"/>
      <c r="C1462" s="53" t="s">
        <v>2948</v>
      </c>
      <c r="D1462" s="54" t="s">
        <v>73</v>
      </c>
      <c r="E1462" s="55">
        <v>273.83</v>
      </c>
      <c r="F1462" s="55">
        <v>24.52</v>
      </c>
      <c r="G1462" s="55">
        <v>298.35000000000002</v>
      </c>
      <c r="H1462" s="33">
        <v>9</v>
      </c>
    </row>
    <row r="1463" spans="1:8" x14ac:dyDescent="0.2">
      <c r="A1463" s="52" t="s">
        <v>2949</v>
      </c>
      <c r="B1463" s="52"/>
      <c r="C1463" s="53" t="s">
        <v>2950</v>
      </c>
      <c r="D1463" s="54" t="s">
        <v>73</v>
      </c>
      <c r="E1463" s="55">
        <v>313.79000000000002</v>
      </c>
      <c r="F1463" s="55">
        <v>28.12</v>
      </c>
      <c r="G1463" s="55">
        <v>341.91</v>
      </c>
      <c r="H1463" s="33">
        <v>9</v>
      </c>
    </row>
    <row r="1464" spans="1:8" x14ac:dyDescent="0.2">
      <c r="A1464" s="52" t="s">
        <v>2951</v>
      </c>
      <c r="B1464" s="52"/>
      <c r="C1464" s="53" t="s">
        <v>2952</v>
      </c>
      <c r="D1464" s="54" t="s">
        <v>73</v>
      </c>
      <c r="E1464" s="55">
        <v>389.87</v>
      </c>
      <c r="F1464" s="55">
        <v>29.58</v>
      </c>
      <c r="G1464" s="55">
        <v>419.45</v>
      </c>
      <c r="H1464" s="33">
        <v>9</v>
      </c>
    </row>
    <row r="1465" spans="1:8" x14ac:dyDescent="0.2">
      <c r="A1465" s="52" t="s">
        <v>2953</v>
      </c>
      <c r="B1465" s="52"/>
      <c r="C1465" s="53" t="s">
        <v>2954</v>
      </c>
      <c r="D1465" s="54" t="s">
        <v>73</v>
      </c>
      <c r="E1465" s="55">
        <v>530.29999999999995</v>
      </c>
      <c r="F1465" s="55">
        <v>24.52</v>
      </c>
      <c r="G1465" s="55">
        <v>554.82000000000005</v>
      </c>
      <c r="H1465" s="33">
        <v>9</v>
      </c>
    </row>
    <row r="1466" spans="1:8" x14ac:dyDescent="0.2">
      <c r="A1466" s="52" t="s">
        <v>2955</v>
      </c>
      <c r="B1466" s="52"/>
      <c r="C1466" s="53" t="s">
        <v>2956</v>
      </c>
      <c r="D1466" s="54" t="s">
        <v>73</v>
      </c>
      <c r="E1466" s="55">
        <v>155.58000000000001</v>
      </c>
      <c r="F1466" s="55">
        <v>18.739999999999998</v>
      </c>
      <c r="G1466" s="55">
        <v>174.32</v>
      </c>
      <c r="H1466" s="33">
        <v>9</v>
      </c>
    </row>
    <row r="1467" spans="1:8" x14ac:dyDescent="0.2">
      <c r="A1467" s="52" t="s">
        <v>2957</v>
      </c>
      <c r="B1467" s="52"/>
      <c r="C1467" s="53" t="s">
        <v>2958</v>
      </c>
      <c r="D1467" s="54" t="s">
        <v>73</v>
      </c>
      <c r="E1467" s="55">
        <v>3675.94</v>
      </c>
      <c r="F1467" s="55"/>
      <c r="G1467" s="55">
        <v>3675.94</v>
      </c>
      <c r="H1467" s="33">
        <v>9</v>
      </c>
    </row>
    <row r="1468" spans="1:8" ht="25.5" x14ac:dyDescent="0.2">
      <c r="A1468" s="52" t="s">
        <v>2959</v>
      </c>
      <c r="B1468" s="52"/>
      <c r="C1468" s="53" t="s">
        <v>2960</v>
      </c>
      <c r="D1468" s="54" t="s">
        <v>73</v>
      </c>
      <c r="E1468" s="55">
        <v>5641.39</v>
      </c>
      <c r="F1468" s="55">
        <v>73.81</v>
      </c>
      <c r="G1468" s="55">
        <v>5715.2</v>
      </c>
      <c r="H1468" s="33">
        <v>9</v>
      </c>
    </row>
    <row r="1469" spans="1:8" x14ac:dyDescent="0.2">
      <c r="A1469" s="52" t="s">
        <v>2961</v>
      </c>
      <c r="B1469" s="52"/>
      <c r="C1469" s="53" t="s">
        <v>8279</v>
      </c>
      <c r="D1469" s="54" t="s">
        <v>73</v>
      </c>
      <c r="E1469" s="55">
        <v>209.85</v>
      </c>
      <c r="F1469" s="55">
        <v>24.52</v>
      </c>
      <c r="G1469" s="55">
        <v>234.37</v>
      </c>
      <c r="H1469" s="33">
        <v>9</v>
      </c>
    </row>
    <row r="1470" spans="1:8" x14ac:dyDescent="0.2">
      <c r="A1470" s="52" t="s">
        <v>2963</v>
      </c>
      <c r="B1470" s="52"/>
      <c r="C1470" s="53" t="s">
        <v>2964</v>
      </c>
      <c r="D1470" s="54"/>
      <c r="E1470" s="55"/>
      <c r="F1470" s="55"/>
      <c r="G1470" s="55"/>
      <c r="H1470" s="33">
        <v>5</v>
      </c>
    </row>
    <row r="1471" spans="1:8" x14ac:dyDescent="0.2">
      <c r="A1471" s="52" t="s">
        <v>2965</v>
      </c>
      <c r="B1471" s="52"/>
      <c r="C1471" s="53" t="s">
        <v>2966</v>
      </c>
      <c r="D1471" s="54" t="s">
        <v>73</v>
      </c>
      <c r="E1471" s="55">
        <v>228.39</v>
      </c>
      <c r="F1471" s="55">
        <v>24.52</v>
      </c>
      <c r="G1471" s="55">
        <v>252.91</v>
      </c>
      <c r="H1471" s="33">
        <v>9</v>
      </c>
    </row>
    <row r="1472" spans="1:8" x14ac:dyDescent="0.2">
      <c r="A1472" s="52" t="s">
        <v>2967</v>
      </c>
      <c r="B1472" s="52"/>
      <c r="C1472" s="53" t="s">
        <v>2968</v>
      </c>
      <c r="D1472" s="54" t="s">
        <v>73</v>
      </c>
      <c r="E1472" s="55">
        <v>250.68</v>
      </c>
      <c r="F1472" s="55">
        <v>28.12</v>
      </c>
      <c r="G1472" s="55">
        <v>278.8</v>
      </c>
      <c r="H1472" s="33">
        <v>9</v>
      </c>
    </row>
    <row r="1473" spans="1:8" x14ac:dyDescent="0.2">
      <c r="A1473" s="52" t="s">
        <v>2969</v>
      </c>
      <c r="B1473" s="52"/>
      <c r="C1473" s="53" t="s">
        <v>2970</v>
      </c>
      <c r="D1473" s="54" t="s">
        <v>73</v>
      </c>
      <c r="E1473" s="55">
        <v>276.58999999999997</v>
      </c>
      <c r="F1473" s="55">
        <v>29.58</v>
      </c>
      <c r="G1473" s="55">
        <v>306.17</v>
      </c>
      <c r="H1473" s="33">
        <v>9</v>
      </c>
    </row>
    <row r="1474" spans="1:8" x14ac:dyDescent="0.2">
      <c r="A1474" s="52" t="s">
        <v>2971</v>
      </c>
      <c r="B1474" s="52"/>
      <c r="C1474" s="53" t="s">
        <v>2972</v>
      </c>
      <c r="D1474" s="54" t="s">
        <v>73</v>
      </c>
      <c r="E1474" s="55">
        <v>287.73</v>
      </c>
      <c r="F1474" s="55">
        <v>24.5</v>
      </c>
      <c r="G1474" s="55">
        <v>312.23</v>
      </c>
      <c r="H1474" s="33">
        <v>9</v>
      </c>
    </row>
    <row r="1475" spans="1:8" x14ac:dyDescent="0.2">
      <c r="A1475" s="52" t="s">
        <v>2973</v>
      </c>
      <c r="B1475" s="52"/>
      <c r="C1475" s="53" t="s">
        <v>2974</v>
      </c>
      <c r="D1475" s="54" t="s">
        <v>73</v>
      </c>
      <c r="E1475" s="55">
        <v>338.63</v>
      </c>
      <c r="F1475" s="55">
        <v>28.12</v>
      </c>
      <c r="G1475" s="55">
        <v>366.75</v>
      </c>
      <c r="H1475" s="33">
        <v>9</v>
      </c>
    </row>
    <row r="1476" spans="1:8" x14ac:dyDescent="0.2">
      <c r="A1476" s="52" t="s">
        <v>2975</v>
      </c>
      <c r="B1476" s="52"/>
      <c r="C1476" s="53" t="s">
        <v>2976</v>
      </c>
      <c r="D1476" s="54" t="s">
        <v>73</v>
      </c>
      <c r="E1476" s="55">
        <v>437.84</v>
      </c>
      <c r="F1476" s="55">
        <v>29.58</v>
      </c>
      <c r="G1476" s="55">
        <v>467.42</v>
      </c>
      <c r="H1476" s="33">
        <v>9</v>
      </c>
    </row>
    <row r="1477" spans="1:8" x14ac:dyDescent="0.2">
      <c r="A1477" s="52" t="s">
        <v>2977</v>
      </c>
      <c r="B1477" s="52"/>
      <c r="C1477" s="53" t="s">
        <v>2978</v>
      </c>
      <c r="D1477" s="54" t="s">
        <v>73</v>
      </c>
      <c r="E1477" s="55">
        <v>611.53</v>
      </c>
      <c r="F1477" s="55">
        <v>28.12</v>
      </c>
      <c r="G1477" s="55">
        <v>639.65</v>
      </c>
      <c r="H1477" s="33">
        <v>9</v>
      </c>
    </row>
    <row r="1478" spans="1:8" x14ac:dyDescent="0.2">
      <c r="A1478" s="52" t="s">
        <v>2979</v>
      </c>
      <c r="B1478" s="52"/>
      <c r="C1478" s="53" t="s">
        <v>2980</v>
      </c>
      <c r="D1478" s="54" t="s">
        <v>73</v>
      </c>
      <c r="E1478" s="55">
        <v>474.32</v>
      </c>
      <c r="F1478" s="55">
        <v>29.58</v>
      </c>
      <c r="G1478" s="55">
        <v>503.9</v>
      </c>
      <c r="H1478" s="33">
        <v>9</v>
      </c>
    </row>
    <row r="1479" spans="1:8" x14ac:dyDescent="0.2">
      <c r="A1479" s="52" t="s">
        <v>2981</v>
      </c>
      <c r="B1479" s="52"/>
      <c r="C1479" s="53" t="s">
        <v>2982</v>
      </c>
      <c r="D1479" s="54"/>
      <c r="E1479" s="55"/>
      <c r="F1479" s="55"/>
      <c r="G1479" s="55"/>
      <c r="H1479" s="33">
        <v>5</v>
      </c>
    </row>
    <row r="1480" spans="1:8" x14ac:dyDescent="0.2">
      <c r="A1480" s="52" t="s">
        <v>2983</v>
      </c>
      <c r="B1480" s="52"/>
      <c r="C1480" s="53" t="s">
        <v>2984</v>
      </c>
      <c r="D1480" s="54" t="s">
        <v>73</v>
      </c>
      <c r="E1480" s="55">
        <v>459.85</v>
      </c>
      <c r="F1480" s="55">
        <v>28.12</v>
      </c>
      <c r="G1480" s="55">
        <v>487.97</v>
      </c>
      <c r="H1480" s="33">
        <v>9</v>
      </c>
    </row>
    <row r="1481" spans="1:8" x14ac:dyDescent="0.2">
      <c r="A1481" s="52" t="s">
        <v>2985</v>
      </c>
      <c r="B1481" s="52"/>
      <c r="C1481" s="53" t="s">
        <v>2986</v>
      </c>
      <c r="D1481" s="54" t="s">
        <v>73</v>
      </c>
      <c r="E1481" s="55">
        <v>1114.17</v>
      </c>
      <c r="F1481" s="55">
        <v>37.5</v>
      </c>
      <c r="G1481" s="55">
        <v>1151.67</v>
      </c>
      <c r="H1481" s="33">
        <v>9</v>
      </c>
    </row>
    <row r="1482" spans="1:8" x14ac:dyDescent="0.2">
      <c r="A1482" s="52" t="s">
        <v>2987</v>
      </c>
      <c r="B1482" s="52"/>
      <c r="C1482" s="53" t="s">
        <v>2988</v>
      </c>
      <c r="D1482" s="54" t="s">
        <v>73</v>
      </c>
      <c r="E1482" s="55">
        <v>544.07000000000005</v>
      </c>
      <c r="F1482" s="55">
        <v>28.12</v>
      </c>
      <c r="G1482" s="55">
        <v>572.19000000000005</v>
      </c>
      <c r="H1482" s="33">
        <v>9</v>
      </c>
    </row>
    <row r="1483" spans="1:8" x14ac:dyDescent="0.2">
      <c r="A1483" s="52" t="s">
        <v>2991</v>
      </c>
      <c r="B1483" s="52"/>
      <c r="C1483" s="53" t="s">
        <v>2992</v>
      </c>
      <c r="D1483" s="54"/>
      <c r="E1483" s="55"/>
      <c r="F1483" s="55"/>
      <c r="G1483" s="55"/>
      <c r="H1483" s="33">
        <v>5</v>
      </c>
    </row>
    <row r="1484" spans="1:8" x14ac:dyDescent="0.2">
      <c r="A1484" s="52" t="s">
        <v>2993</v>
      </c>
      <c r="B1484" s="52"/>
      <c r="C1484" s="53" t="s">
        <v>2994</v>
      </c>
      <c r="D1484" s="54" t="s">
        <v>73</v>
      </c>
      <c r="E1484" s="55">
        <v>536.53</v>
      </c>
      <c r="F1484" s="55"/>
      <c r="G1484" s="55">
        <v>536.53</v>
      </c>
      <c r="H1484" s="33">
        <v>9</v>
      </c>
    </row>
    <row r="1485" spans="1:8" x14ac:dyDescent="0.2">
      <c r="A1485" s="52" t="s">
        <v>2995</v>
      </c>
      <c r="B1485" s="52"/>
      <c r="C1485" s="53" t="s">
        <v>2996</v>
      </c>
      <c r="D1485" s="54" t="s">
        <v>73</v>
      </c>
      <c r="E1485" s="55">
        <v>659.65</v>
      </c>
      <c r="F1485" s="55">
        <v>19.559999999999999</v>
      </c>
      <c r="G1485" s="55">
        <v>679.21</v>
      </c>
      <c r="H1485" s="33">
        <v>9</v>
      </c>
    </row>
    <row r="1486" spans="1:8" x14ac:dyDescent="0.2">
      <c r="A1486" s="52" t="s">
        <v>2997</v>
      </c>
      <c r="B1486" s="52"/>
      <c r="C1486" s="53" t="s">
        <v>2998</v>
      </c>
      <c r="D1486" s="54"/>
      <c r="E1486" s="55"/>
      <c r="F1486" s="55"/>
      <c r="G1486" s="55"/>
      <c r="H1486" s="33">
        <v>5</v>
      </c>
    </row>
    <row r="1487" spans="1:8" x14ac:dyDescent="0.2">
      <c r="A1487" s="52" t="s">
        <v>2999</v>
      </c>
      <c r="B1487" s="52"/>
      <c r="C1487" s="53" t="s">
        <v>3000</v>
      </c>
      <c r="D1487" s="54" t="s">
        <v>131</v>
      </c>
      <c r="E1487" s="55">
        <v>1.64</v>
      </c>
      <c r="F1487" s="55">
        <v>3.86</v>
      </c>
      <c r="G1487" s="55">
        <v>5.5</v>
      </c>
      <c r="H1487" s="33">
        <v>9</v>
      </c>
    </row>
    <row r="1488" spans="1:8" ht="25.5" x14ac:dyDescent="0.2">
      <c r="A1488" s="52" t="s">
        <v>3001</v>
      </c>
      <c r="B1488" s="52"/>
      <c r="C1488" s="53" t="s">
        <v>3002</v>
      </c>
      <c r="D1488" s="54" t="s">
        <v>73</v>
      </c>
      <c r="E1488" s="55">
        <v>8.2200000000000006</v>
      </c>
      <c r="F1488" s="55">
        <v>51.46</v>
      </c>
      <c r="G1488" s="55">
        <v>59.68</v>
      </c>
      <c r="H1488" s="33">
        <v>9</v>
      </c>
    </row>
    <row r="1489" spans="1:8" x14ac:dyDescent="0.2">
      <c r="A1489" s="52" t="s">
        <v>3003</v>
      </c>
      <c r="B1489" s="52"/>
      <c r="C1489" s="53" t="s">
        <v>3004</v>
      </c>
      <c r="D1489" s="54"/>
      <c r="E1489" s="55"/>
      <c r="F1489" s="55"/>
      <c r="G1489" s="55"/>
      <c r="H1489" s="33">
        <v>2</v>
      </c>
    </row>
    <row r="1490" spans="1:8" x14ac:dyDescent="0.2">
      <c r="A1490" s="52" t="s">
        <v>3005</v>
      </c>
      <c r="B1490" s="52"/>
      <c r="C1490" s="53" t="s">
        <v>3006</v>
      </c>
      <c r="D1490" s="54"/>
      <c r="E1490" s="55"/>
      <c r="F1490" s="55"/>
      <c r="G1490" s="55"/>
      <c r="H1490" s="33">
        <v>5</v>
      </c>
    </row>
    <row r="1491" spans="1:8" x14ac:dyDescent="0.2">
      <c r="A1491" s="52" t="s">
        <v>3007</v>
      </c>
      <c r="B1491" s="52"/>
      <c r="C1491" s="53" t="s">
        <v>3008</v>
      </c>
      <c r="D1491" s="54" t="s">
        <v>73</v>
      </c>
      <c r="E1491" s="55">
        <v>577.41999999999996</v>
      </c>
      <c r="F1491" s="55">
        <v>90.34</v>
      </c>
      <c r="G1491" s="55">
        <v>667.76</v>
      </c>
      <c r="H1491" s="33">
        <v>9</v>
      </c>
    </row>
    <row r="1492" spans="1:8" x14ac:dyDescent="0.2">
      <c r="A1492" s="52" t="s">
        <v>3009</v>
      </c>
      <c r="B1492" s="52"/>
      <c r="C1492" s="53" t="s">
        <v>3010</v>
      </c>
      <c r="D1492" s="54" t="s">
        <v>73</v>
      </c>
      <c r="E1492" s="55">
        <v>508.15</v>
      </c>
      <c r="F1492" s="55">
        <v>90.34</v>
      </c>
      <c r="G1492" s="55">
        <v>598.49</v>
      </c>
      <c r="H1492" s="33">
        <v>9</v>
      </c>
    </row>
    <row r="1493" spans="1:8" x14ac:dyDescent="0.2">
      <c r="A1493" s="52" t="s">
        <v>3011</v>
      </c>
      <c r="B1493" s="52"/>
      <c r="C1493" s="53" t="s">
        <v>3012</v>
      </c>
      <c r="D1493" s="54" t="s">
        <v>73</v>
      </c>
      <c r="E1493" s="55">
        <v>771.61</v>
      </c>
      <c r="F1493" s="55">
        <v>90.34</v>
      </c>
      <c r="G1493" s="55">
        <v>861.95</v>
      </c>
      <c r="H1493" s="33">
        <v>9</v>
      </c>
    </row>
    <row r="1494" spans="1:8" x14ac:dyDescent="0.2">
      <c r="A1494" s="52" t="s">
        <v>3013</v>
      </c>
      <c r="B1494" s="52"/>
      <c r="C1494" s="53" t="s">
        <v>3014</v>
      </c>
      <c r="D1494" s="54" t="s">
        <v>73</v>
      </c>
      <c r="E1494" s="55">
        <v>62.55</v>
      </c>
      <c r="F1494" s="55">
        <v>90.34</v>
      </c>
      <c r="G1494" s="55">
        <v>152.88999999999999</v>
      </c>
      <c r="H1494" s="33">
        <v>9</v>
      </c>
    </row>
    <row r="1495" spans="1:8" x14ac:dyDescent="0.2">
      <c r="A1495" s="52" t="s">
        <v>3015</v>
      </c>
      <c r="B1495" s="52"/>
      <c r="C1495" s="53" t="s">
        <v>3016</v>
      </c>
      <c r="D1495" s="54"/>
      <c r="E1495" s="55"/>
      <c r="F1495" s="55"/>
      <c r="G1495" s="55"/>
      <c r="H1495" s="33">
        <v>5</v>
      </c>
    </row>
    <row r="1496" spans="1:8" x14ac:dyDescent="0.2">
      <c r="A1496" s="52" t="s">
        <v>3017</v>
      </c>
      <c r="B1496" s="52"/>
      <c r="C1496" s="53" t="s">
        <v>3018</v>
      </c>
      <c r="D1496" s="54" t="s">
        <v>73</v>
      </c>
      <c r="E1496" s="55">
        <v>185.14</v>
      </c>
      <c r="F1496" s="55">
        <v>51.46</v>
      </c>
      <c r="G1496" s="55">
        <v>236.6</v>
      </c>
      <c r="H1496" s="33">
        <v>9</v>
      </c>
    </row>
    <row r="1497" spans="1:8" x14ac:dyDescent="0.2">
      <c r="A1497" s="52" t="s">
        <v>3019</v>
      </c>
      <c r="B1497" s="52"/>
      <c r="C1497" s="53" t="s">
        <v>3020</v>
      </c>
      <c r="D1497" s="54"/>
      <c r="E1497" s="55"/>
      <c r="F1497" s="55"/>
      <c r="G1497" s="55"/>
      <c r="H1497" s="33">
        <v>5</v>
      </c>
    </row>
    <row r="1498" spans="1:8" x14ac:dyDescent="0.2">
      <c r="A1498" s="52" t="s">
        <v>3021</v>
      </c>
      <c r="B1498" s="52"/>
      <c r="C1498" s="53" t="s">
        <v>3022</v>
      </c>
      <c r="D1498" s="54" t="s">
        <v>73</v>
      </c>
      <c r="E1498" s="55">
        <v>2666.89</v>
      </c>
      <c r="F1498" s="55">
        <v>89.25</v>
      </c>
      <c r="G1498" s="55">
        <v>2756.14</v>
      </c>
      <c r="H1498" s="33">
        <v>9</v>
      </c>
    </row>
    <row r="1499" spans="1:8" ht="25.5" x14ac:dyDescent="0.2">
      <c r="A1499" s="52" t="s">
        <v>3023</v>
      </c>
      <c r="B1499" s="52"/>
      <c r="C1499" s="53" t="s">
        <v>3024</v>
      </c>
      <c r="D1499" s="54" t="s">
        <v>131</v>
      </c>
      <c r="E1499" s="55">
        <v>431.42</v>
      </c>
      <c r="F1499" s="55">
        <v>72.180000000000007</v>
      </c>
      <c r="G1499" s="55">
        <v>503.6</v>
      </c>
      <c r="H1499" s="33">
        <v>9</v>
      </c>
    </row>
    <row r="1500" spans="1:8" ht="25.5" x14ac:dyDescent="0.2">
      <c r="A1500" s="52" t="s">
        <v>3025</v>
      </c>
      <c r="B1500" s="52"/>
      <c r="C1500" s="53" t="s">
        <v>3026</v>
      </c>
      <c r="D1500" s="54" t="s">
        <v>131</v>
      </c>
      <c r="E1500" s="55">
        <v>101.53</v>
      </c>
      <c r="F1500" s="55">
        <v>23.47</v>
      </c>
      <c r="G1500" s="55">
        <v>125</v>
      </c>
      <c r="H1500" s="33">
        <v>9</v>
      </c>
    </row>
    <row r="1501" spans="1:8" ht="25.5" x14ac:dyDescent="0.2">
      <c r="A1501" s="52" t="s">
        <v>3027</v>
      </c>
      <c r="B1501" s="52"/>
      <c r="C1501" s="53" t="s">
        <v>3028</v>
      </c>
      <c r="D1501" s="54" t="s">
        <v>131</v>
      </c>
      <c r="E1501" s="55">
        <v>83.47</v>
      </c>
      <c r="F1501" s="55">
        <v>10.74</v>
      </c>
      <c r="G1501" s="55">
        <v>94.21</v>
      </c>
      <c r="H1501" s="33">
        <v>9</v>
      </c>
    </row>
    <row r="1502" spans="1:8" x14ac:dyDescent="0.2">
      <c r="A1502" s="52" t="s">
        <v>3029</v>
      </c>
      <c r="B1502" s="52"/>
      <c r="C1502" s="53" t="s">
        <v>3030</v>
      </c>
      <c r="D1502" s="54" t="s">
        <v>131</v>
      </c>
      <c r="E1502" s="55">
        <v>61.73</v>
      </c>
      <c r="F1502" s="55">
        <v>5.87</v>
      </c>
      <c r="G1502" s="55">
        <v>67.599999999999994</v>
      </c>
      <c r="H1502" s="33">
        <v>9</v>
      </c>
    </row>
    <row r="1503" spans="1:8" ht="25.5" x14ac:dyDescent="0.2">
      <c r="A1503" s="52" t="s">
        <v>3031</v>
      </c>
      <c r="B1503" s="52"/>
      <c r="C1503" s="53" t="s">
        <v>3032</v>
      </c>
      <c r="D1503" s="54" t="s">
        <v>131</v>
      </c>
      <c r="E1503" s="55">
        <v>170.78</v>
      </c>
      <c r="F1503" s="55">
        <v>63.97</v>
      </c>
      <c r="G1503" s="55">
        <v>234.75</v>
      </c>
      <c r="H1503" s="33">
        <v>9</v>
      </c>
    </row>
    <row r="1504" spans="1:8" ht="25.5" x14ac:dyDescent="0.2">
      <c r="A1504" s="52" t="s">
        <v>3033</v>
      </c>
      <c r="B1504" s="52"/>
      <c r="C1504" s="53" t="s">
        <v>3034</v>
      </c>
      <c r="D1504" s="54" t="s">
        <v>131</v>
      </c>
      <c r="E1504" s="55">
        <v>126.98</v>
      </c>
      <c r="F1504" s="55">
        <v>32.68</v>
      </c>
      <c r="G1504" s="55">
        <v>159.66</v>
      </c>
      <c r="H1504" s="33">
        <v>9</v>
      </c>
    </row>
    <row r="1505" spans="1:8" x14ac:dyDescent="0.2">
      <c r="A1505" s="52" t="s">
        <v>3035</v>
      </c>
      <c r="B1505" s="52"/>
      <c r="C1505" s="53" t="s">
        <v>3036</v>
      </c>
      <c r="D1505" s="54"/>
      <c r="E1505" s="55"/>
      <c r="F1505" s="55"/>
      <c r="G1505" s="55"/>
      <c r="H1505" s="33">
        <v>2</v>
      </c>
    </row>
    <row r="1506" spans="1:8" x14ac:dyDescent="0.2">
      <c r="A1506" s="52" t="s">
        <v>3037</v>
      </c>
      <c r="B1506" s="52"/>
      <c r="C1506" s="53" t="s">
        <v>3038</v>
      </c>
      <c r="D1506" s="54"/>
      <c r="E1506" s="55"/>
      <c r="F1506" s="55"/>
      <c r="G1506" s="55"/>
      <c r="H1506" s="33">
        <v>5</v>
      </c>
    </row>
    <row r="1507" spans="1:8" ht="25.5" x14ac:dyDescent="0.2">
      <c r="A1507" s="52" t="s">
        <v>3039</v>
      </c>
      <c r="B1507" s="52"/>
      <c r="C1507" s="53" t="s">
        <v>3040</v>
      </c>
      <c r="D1507" s="54" t="s">
        <v>334</v>
      </c>
      <c r="E1507" s="55">
        <v>392.69</v>
      </c>
      <c r="F1507" s="55">
        <v>58.68</v>
      </c>
      <c r="G1507" s="55">
        <v>451.37</v>
      </c>
      <c r="H1507" s="33">
        <v>9</v>
      </c>
    </row>
    <row r="1508" spans="1:8" ht="25.5" x14ac:dyDescent="0.2">
      <c r="A1508" s="52" t="s">
        <v>3041</v>
      </c>
      <c r="B1508" s="52"/>
      <c r="C1508" s="53" t="s">
        <v>3042</v>
      </c>
      <c r="D1508" s="54" t="s">
        <v>334</v>
      </c>
      <c r="E1508" s="55">
        <v>713.13</v>
      </c>
      <c r="F1508" s="55">
        <v>78.239999999999995</v>
      </c>
      <c r="G1508" s="55">
        <v>791.37</v>
      </c>
      <c r="H1508" s="33">
        <v>9</v>
      </c>
    </row>
    <row r="1509" spans="1:8" ht="25.5" x14ac:dyDescent="0.2">
      <c r="A1509" s="52" t="s">
        <v>3043</v>
      </c>
      <c r="B1509" s="52"/>
      <c r="C1509" s="53" t="s">
        <v>3044</v>
      </c>
      <c r="D1509" s="54" t="s">
        <v>334</v>
      </c>
      <c r="E1509" s="55">
        <v>275.79000000000002</v>
      </c>
      <c r="F1509" s="55">
        <v>58.68</v>
      </c>
      <c r="G1509" s="55">
        <v>334.47</v>
      </c>
      <c r="H1509" s="33">
        <v>9</v>
      </c>
    </row>
    <row r="1510" spans="1:8" ht="25.5" x14ac:dyDescent="0.2">
      <c r="A1510" s="52" t="s">
        <v>3045</v>
      </c>
      <c r="B1510" s="52"/>
      <c r="C1510" s="53" t="s">
        <v>3046</v>
      </c>
      <c r="D1510" s="54" t="s">
        <v>334</v>
      </c>
      <c r="E1510" s="55">
        <v>548.55999999999995</v>
      </c>
      <c r="F1510" s="55">
        <v>78.239999999999995</v>
      </c>
      <c r="G1510" s="55">
        <v>626.79999999999995</v>
      </c>
      <c r="H1510" s="33">
        <v>9</v>
      </c>
    </row>
    <row r="1511" spans="1:8" x14ac:dyDescent="0.2">
      <c r="A1511" s="52" t="s">
        <v>3047</v>
      </c>
      <c r="B1511" s="52"/>
      <c r="C1511" s="53" t="s">
        <v>3048</v>
      </c>
      <c r="D1511" s="54" t="s">
        <v>334</v>
      </c>
      <c r="E1511" s="55">
        <v>220.79</v>
      </c>
      <c r="F1511" s="55">
        <v>58.68</v>
      </c>
      <c r="G1511" s="55">
        <v>279.47000000000003</v>
      </c>
      <c r="H1511" s="33">
        <v>9</v>
      </c>
    </row>
    <row r="1512" spans="1:8" x14ac:dyDescent="0.2">
      <c r="A1512" s="52" t="s">
        <v>3049</v>
      </c>
      <c r="B1512" s="52"/>
      <c r="C1512" s="53" t="s">
        <v>3050</v>
      </c>
      <c r="D1512" s="54" t="s">
        <v>334</v>
      </c>
      <c r="E1512" s="55">
        <v>259.70999999999998</v>
      </c>
      <c r="F1512" s="55"/>
      <c r="G1512" s="55">
        <v>259.70999999999998</v>
      </c>
      <c r="H1512" s="33">
        <v>9</v>
      </c>
    </row>
    <row r="1513" spans="1:8" x14ac:dyDescent="0.2">
      <c r="A1513" s="52" t="s">
        <v>3051</v>
      </c>
      <c r="B1513" s="52"/>
      <c r="C1513" s="53" t="s">
        <v>3052</v>
      </c>
      <c r="D1513" s="54" t="s">
        <v>334</v>
      </c>
      <c r="E1513" s="55">
        <v>367.07</v>
      </c>
      <c r="F1513" s="55"/>
      <c r="G1513" s="55">
        <v>367.07</v>
      </c>
      <c r="H1513" s="33">
        <v>9</v>
      </c>
    </row>
    <row r="1514" spans="1:8" ht="25.5" x14ac:dyDescent="0.2">
      <c r="A1514" s="52" t="s">
        <v>3053</v>
      </c>
      <c r="B1514" s="52"/>
      <c r="C1514" s="53" t="s">
        <v>3054</v>
      </c>
      <c r="D1514" s="54" t="s">
        <v>21</v>
      </c>
      <c r="E1514" s="55">
        <v>302.95999999999998</v>
      </c>
      <c r="F1514" s="55">
        <v>65.06</v>
      </c>
      <c r="G1514" s="55">
        <v>368.02</v>
      </c>
      <c r="H1514" s="33">
        <v>9</v>
      </c>
    </row>
    <row r="1515" spans="1:8" ht="25.5" x14ac:dyDescent="0.2">
      <c r="A1515" s="52" t="s">
        <v>3055</v>
      </c>
      <c r="B1515" s="52"/>
      <c r="C1515" s="53" t="s">
        <v>3056</v>
      </c>
      <c r="D1515" s="54" t="s">
        <v>334</v>
      </c>
      <c r="E1515" s="55">
        <v>466.97</v>
      </c>
      <c r="F1515" s="55">
        <v>65.06</v>
      </c>
      <c r="G1515" s="55">
        <v>532.03</v>
      </c>
      <c r="H1515" s="33">
        <v>9</v>
      </c>
    </row>
    <row r="1516" spans="1:8" x14ac:dyDescent="0.2">
      <c r="A1516" s="52" t="s">
        <v>3057</v>
      </c>
      <c r="B1516" s="52"/>
      <c r="C1516" s="53" t="s">
        <v>3058</v>
      </c>
      <c r="D1516" s="54" t="s">
        <v>21</v>
      </c>
      <c r="E1516" s="55">
        <v>282.13</v>
      </c>
      <c r="F1516" s="55">
        <v>18.350000000000001</v>
      </c>
      <c r="G1516" s="55">
        <v>300.48</v>
      </c>
      <c r="H1516" s="33">
        <v>9</v>
      </c>
    </row>
    <row r="1517" spans="1:8" x14ac:dyDescent="0.2">
      <c r="A1517" s="52" t="s">
        <v>3059</v>
      </c>
      <c r="B1517" s="52"/>
      <c r="C1517" s="53" t="s">
        <v>3060</v>
      </c>
      <c r="D1517" s="54" t="s">
        <v>21</v>
      </c>
      <c r="E1517" s="55">
        <v>298.36</v>
      </c>
      <c r="F1517" s="55">
        <v>18.350000000000001</v>
      </c>
      <c r="G1517" s="55">
        <v>316.70999999999998</v>
      </c>
      <c r="H1517" s="33">
        <v>9</v>
      </c>
    </row>
    <row r="1518" spans="1:8" x14ac:dyDescent="0.2">
      <c r="A1518" s="52" t="s">
        <v>3061</v>
      </c>
      <c r="B1518" s="52"/>
      <c r="C1518" s="53" t="s">
        <v>3062</v>
      </c>
      <c r="D1518" s="54" t="s">
        <v>21</v>
      </c>
      <c r="E1518" s="55">
        <v>2482.1</v>
      </c>
      <c r="F1518" s="55">
        <v>45.86</v>
      </c>
      <c r="G1518" s="55">
        <v>2527.96</v>
      </c>
      <c r="H1518" s="33">
        <v>9</v>
      </c>
    </row>
    <row r="1519" spans="1:8" x14ac:dyDescent="0.2">
      <c r="A1519" s="52" t="s">
        <v>3063</v>
      </c>
      <c r="B1519" s="52"/>
      <c r="C1519" s="53" t="s">
        <v>3064</v>
      </c>
      <c r="D1519" s="54" t="s">
        <v>21</v>
      </c>
      <c r="E1519" s="55">
        <v>532.16</v>
      </c>
      <c r="F1519" s="55">
        <v>34.4</v>
      </c>
      <c r="G1519" s="55">
        <v>566.55999999999995</v>
      </c>
      <c r="H1519" s="33">
        <v>9</v>
      </c>
    </row>
    <row r="1520" spans="1:8" x14ac:dyDescent="0.2">
      <c r="A1520" s="52" t="s">
        <v>3065</v>
      </c>
      <c r="B1520" s="52"/>
      <c r="C1520" s="53" t="s">
        <v>3066</v>
      </c>
      <c r="D1520" s="54" t="s">
        <v>21</v>
      </c>
      <c r="E1520" s="55">
        <v>28.9</v>
      </c>
      <c r="F1520" s="55">
        <v>11.73</v>
      </c>
      <c r="G1520" s="55">
        <v>40.630000000000003</v>
      </c>
      <c r="H1520" s="33">
        <v>9</v>
      </c>
    </row>
    <row r="1521" spans="1:8" ht="25.5" x14ac:dyDescent="0.2">
      <c r="A1521" s="52" t="s">
        <v>3067</v>
      </c>
      <c r="B1521" s="52"/>
      <c r="C1521" s="53" t="s">
        <v>3068</v>
      </c>
      <c r="D1521" s="54" t="s">
        <v>21</v>
      </c>
      <c r="E1521" s="55">
        <v>1084.1600000000001</v>
      </c>
      <c r="F1521" s="55">
        <v>45.86</v>
      </c>
      <c r="G1521" s="55">
        <v>1130.02</v>
      </c>
      <c r="H1521" s="33">
        <v>9</v>
      </c>
    </row>
    <row r="1522" spans="1:8" ht="25.5" x14ac:dyDescent="0.2">
      <c r="A1522" s="52" t="s">
        <v>3069</v>
      </c>
      <c r="B1522" s="52"/>
      <c r="C1522" s="53" t="s">
        <v>3070</v>
      </c>
      <c r="D1522" s="54" t="s">
        <v>21</v>
      </c>
      <c r="E1522" s="55">
        <v>1106.26</v>
      </c>
      <c r="F1522" s="55">
        <v>91.72</v>
      </c>
      <c r="G1522" s="55">
        <v>1197.98</v>
      </c>
      <c r="H1522" s="33">
        <v>9</v>
      </c>
    </row>
    <row r="1523" spans="1:8" ht="25.5" x14ac:dyDescent="0.2">
      <c r="A1523" s="52" t="s">
        <v>3071</v>
      </c>
      <c r="B1523" s="52"/>
      <c r="C1523" s="53" t="s">
        <v>3072</v>
      </c>
      <c r="D1523" s="54" t="s">
        <v>21</v>
      </c>
      <c r="E1523" s="55">
        <v>339.2</v>
      </c>
      <c r="F1523" s="55">
        <v>58.68</v>
      </c>
      <c r="G1523" s="55">
        <v>397.88</v>
      </c>
      <c r="H1523" s="33">
        <v>9</v>
      </c>
    </row>
    <row r="1524" spans="1:8" x14ac:dyDescent="0.2">
      <c r="A1524" s="52" t="s">
        <v>3073</v>
      </c>
      <c r="B1524" s="52"/>
      <c r="C1524" s="53" t="s">
        <v>3074</v>
      </c>
      <c r="D1524" s="54"/>
      <c r="E1524" s="55"/>
      <c r="F1524" s="55"/>
      <c r="G1524" s="55"/>
      <c r="H1524" s="33">
        <v>5</v>
      </c>
    </row>
    <row r="1525" spans="1:8" x14ac:dyDescent="0.2">
      <c r="A1525" s="52" t="s">
        <v>3075</v>
      </c>
      <c r="B1525" s="52"/>
      <c r="C1525" s="53" t="s">
        <v>3076</v>
      </c>
      <c r="D1525" s="54" t="s">
        <v>21</v>
      </c>
      <c r="E1525" s="55">
        <v>20.71</v>
      </c>
      <c r="F1525" s="55"/>
      <c r="G1525" s="55">
        <v>20.71</v>
      </c>
      <c r="H1525" s="33">
        <v>9</v>
      </c>
    </row>
    <row r="1526" spans="1:8" x14ac:dyDescent="0.2">
      <c r="A1526" s="52" t="s">
        <v>3077</v>
      </c>
      <c r="B1526" s="52"/>
      <c r="C1526" s="53" t="s">
        <v>3078</v>
      </c>
      <c r="D1526" s="54" t="s">
        <v>21</v>
      </c>
      <c r="E1526" s="55">
        <v>32.06</v>
      </c>
      <c r="F1526" s="55"/>
      <c r="G1526" s="55">
        <v>32.06</v>
      </c>
      <c r="H1526" s="33">
        <v>9</v>
      </c>
    </row>
    <row r="1527" spans="1:8" x14ac:dyDescent="0.2">
      <c r="A1527" s="52" t="s">
        <v>3079</v>
      </c>
      <c r="B1527" s="52"/>
      <c r="C1527" s="53" t="s">
        <v>3080</v>
      </c>
      <c r="D1527" s="54" t="s">
        <v>21</v>
      </c>
      <c r="E1527" s="55">
        <v>52.96</v>
      </c>
      <c r="F1527" s="55"/>
      <c r="G1527" s="55">
        <v>52.96</v>
      </c>
      <c r="H1527" s="33">
        <v>9</v>
      </c>
    </row>
    <row r="1528" spans="1:8" ht="25.5" x14ac:dyDescent="0.2">
      <c r="A1528" s="52" t="s">
        <v>3081</v>
      </c>
      <c r="B1528" s="52"/>
      <c r="C1528" s="53" t="s">
        <v>3082</v>
      </c>
      <c r="D1528" s="54" t="s">
        <v>21</v>
      </c>
      <c r="E1528" s="55">
        <v>201.3</v>
      </c>
      <c r="F1528" s="55"/>
      <c r="G1528" s="55">
        <v>201.3</v>
      </c>
      <c r="H1528" s="33">
        <v>9</v>
      </c>
    </row>
    <row r="1529" spans="1:8" x14ac:dyDescent="0.2">
      <c r="A1529" s="52" t="s">
        <v>3083</v>
      </c>
      <c r="B1529" s="52"/>
      <c r="C1529" s="53" t="s">
        <v>3084</v>
      </c>
      <c r="D1529" s="54" t="s">
        <v>21</v>
      </c>
      <c r="E1529" s="55">
        <v>84.88</v>
      </c>
      <c r="F1529" s="55"/>
      <c r="G1529" s="55">
        <v>84.88</v>
      </c>
      <c r="H1529" s="33">
        <v>9</v>
      </c>
    </row>
    <row r="1530" spans="1:8" x14ac:dyDescent="0.2">
      <c r="A1530" s="52" t="s">
        <v>3085</v>
      </c>
      <c r="B1530" s="52"/>
      <c r="C1530" s="53" t="s">
        <v>3086</v>
      </c>
      <c r="D1530" s="54"/>
      <c r="E1530" s="55"/>
      <c r="F1530" s="55"/>
      <c r="G1530" s="55"/>
      <c r="H1530" s="33">
        <v>5</v>
      </c>
    </row>
    <row r="1531" spans="1:8" x14ac:dyDescent="0.2">
      <c r="A1531" s="52" t="s">
        <v>3087</v>
      </c>
      <c r="B1531" s="52"/>
      <c r="C1531" s="53" t="s">
        <v>3088</v>
      </c>
      <c r="D1531" s="54" t="s">
        <v>21</v>
      </c>
      <c r="E1531" s="55"/>
      <c r="F1531" s="55">
        <v>58.68</v>
      </c>
      <c r="G1531" s="55">
        <v>58.68</v>
      </c>
      <c r="H1531" s="33">
        <v>9</v>
      </c>
    </row>
    <row r="1532" spans="1:8" x14ac:dyDescent="0.2">
      <c r="A1532" s="52" t="s">
        <v>3089</v>
      </c>
      <c r="B1532" s="52"/>
      <c r="C1532" s="53" t="s">
        <v>3090</v>
      </c>
      <c r="D1532" s="54" t="s">
        <v>21</v>
      </c>
      <c r="E1532" s="55">
        <v>956.08</v>
      </c>
      <c r="F1532" s="55">
        <v>45.86</v>
      </c>
      <c r="G1532" s="55">
        <v>1001.94</v>
      </c>
      <c r="H1532" s="33">
        <v>9</v>
      </c>
    </row>
    <row r="1533" spans="1:8" x14ac:dyDescent="0.2">
      <c r="A1533" s="52" t="s">
        <v>3091</v>
      </c>
      <c r="B1533" s="52"/>
      <c r="C1533" s="53" t="s">
        <v>3092</v>
      </c>
      <c r="D1533" s="54" t="s">
        <v>21</v>
      </c>
      <c r="E1533" s="55"/>
      <c r="F1533" s="55">
        <v>50.47</v>
      </c>
      <c r="G1533" s="55">
        <v>50.47</v>
      </c>
      <c r="H1533" s="33">
        <v>9</v>
      </c>
    </row>
    <row r="1534" spans="1:8" ht="25.5" x14ac:dyDescent="0.2">
      <c r="A1534" s="52" t="s">
        <v>3093</v>
      </c>
      <c r="B1534" s="52"/>
      <c r="C1534" s="53" t="s">
        <v>3094</v>
      </c>
      <c r="D1534" s="54" t="s">
        <v>334</v>
      </c>
      <c r="E1534" s="55">
        <v>1315.59</v>
      </c>
      <c r="F1534" s="55">
        <v>59.62</v>
      </c>
      <c r="G1534" s="55">
        <v>1375.21</v>
      </c>
      <c r="H1534" s="33">
        <v>9</v>
      </c>
    </row>
    <row r="1535" spans="1:8" x14ac:dyDescent="0.2">
      <c r="A1535" s="52" t="s">
        <v>3095</v>
      </c>
      <c r="B1535" s="52"/>
      <c r="C1535" s="53" t="s">
        <v>3096</v>
      </c>
      <c r="D1535" s="54" t="s">
        <v>21</v>
      </c>
      <c r="E1535" s="55"/>
      <c r="F1535" s="55">
        <v>6.65</v>
      </c>
      <c r="G1535" s="55">
        <v>6.65</v>
      </c>
      <c r="H1535" s="33">
        <v>9</v>
      </c>
    </row>
    <row r="1536" spans="1:8" x14ac:dyDescent="0.2">
      <c r="A1536" s="52" t="s">
        <v>3097</v>
      </c>
      <c r="B1536" s="52"/>
      <c r="C1536" s="53" t="s">
        <v>3098</v>
      </c>
      <c r="D1536" s="54" t="s">
        <v>334</v>
      </c>
      <c r="E1536" s="55">
        <v>540.38</v>
      </c>
      <c r="F1536" s="55">
        <v>117.36</v>
      </c>
      <c r="G1536" s="55">
        <v>657.74</v>
      </c>
      <c r="H1536" s="33">
        <v>9</v>
      </c>
    </row>
    <row r="1537" spans="1:8" x14ac:dyDescent="0.2">
      <c r="A1537" s="52" t="s">
        <v>3099</v>
      </c>
      <c r="B1537" s="52"/>
      <c r="C1537" s="53" t="s">
        <v>3100</v>
      </c>
      <c r="D1537" s="54" t="s">
        <v>21</v>
      </c>
      <c r="E1537" s="55">
        <v>156.51</v>
      </c>
      <c r="F1537" s="55">
        <v>22.23</v>
      </c>
      <c r="G1537" s="55">
        <v>178.74</v>
      </c>
      <c r="H1537" s="33">
        <v>9</v>
      </c>
    </row>
    <row r="1538" spans="1:8" ht="25.5" x14ac:dyDescent="0.2">
      <c r="A1538" s="52" t="s">
        <v>3101</v>
      </c>
      <c r="B1538" s="52"/>
      <c r="C1538" s="53" t="s">
        <v>3102</v>
      </c>
      <c r="D1538" s="54" t="s">
        <v>334</v>
      </c>
      <c r="E1538" s="55">
        <v>4583.63</v>
      </c>
      <c r="F1538" s="55">
        <v>137.58000000000001</v>
      </c>
      <c r="G1538" s="55">
        <v>4721.21</v>
      </c>
      <c r="H1538" s="33">
        <v>9</v>
      </c>
    </row>
    <row r="1539" spans="1:8" x14ac:dyDescent="0.2">
      <c r="A1539" s="52" t="s">
        <v>3103</v>
      </c>
      <c r="B1539" s="52"/>
      <c r="C1539" s="53" t="s">
        <v>3104</v>
      </c>
      <c r="D1539" s="54" t="s">
        <v>21</v>
      </c>
      <c r="E1539" s="55">
        <v>445.83</v>
      </c>
      <c r="F1539" s="55">
        <v>45.86</v>
      </c>
      <c r="G1539" s="55">
        <v>491.69</v>
      </c>
      <c r="H1539" s="33">
        <v>9</v>
      </c>
    </row>
    <row r="1540" spans="1:8" ht="25.5" x14ac:dyDescent="0.2">
      <c r="A1540" s="52" t="s">
        <v>3105</v>
      </c>
      <c r="B1540" s="52"/>
      <c r="C1540" s="53" t="s">
        <v>3106</v>
      </c>
      <c r="D1540" s="54" t="s">
        <v>21</v>
      </c>
      <c r="E1540" s="55">
        <v>167.8</v>
      </c>
      <c r="F1540" s="55">
        <v>34.4</v>
      </c>
      <c r="G1540" s="55">
        <v>202.2</v>
      </c>
      <c r="H1540" s="33">
        <v>9</v>
      </c>
    </row>
    <row r="1541" spans="1:8" x14ac:dyDescent="0.2">
      <c r="A1541" s="52" t="s">
        <v>3107</v>
      </c>
      <c r="B1541" s="52"/>
      <c r="C1541" s="53" t="s">
        <v>3108</v>
      </c>
      <c r="D1541" s="54" t="s">
        <v>21</v>
      </c>
      <c r="E1541" s="55">
        <v>105.46</v>
      </c>
      <c r="F1541" s="55">
        <v>7.8</v>
      </c>
      <c r="G1541" s="55">
        <v>113.26</v>
      </c>
      <c r="H1541" s="33">
        <v>9</v>
      </c>
    </row>
    <row r="1542" spans="1:8" x14ac:dyDescent="0.2">
      <c r="A1542" s="52" t="s">
        <v>3109</v>
      </c>
      <c r="B1542" s="52"/>
      <c r="C1542" s="53" t="s">
        <v>3110</v>
      </c>
      <c r="D1542" s="54" t="s">
        <v>21</v>
      </c>
      <c r="E1542" s="55">
        <v>71.53</v>
      </c>
      <c r="F1542" s="55">
        <v>7.8</v>
      </c>
      <c r="G1542" s="55">
        <v>79.33</v>
      </c>
      <c r="H1542" s="33">
        <v>9</v>
      </c>
    </row>
    <row r="1543" spans="1:8" x14ac:dyDescent="0.2">
      <c r="A1543" s="52" t="s">
        <v>3111</v>
      </c>
      <c r="B1543" s="52"/>
      <c r="C1543" s="53" t="s">
        <v>3112</v>
      </c>
      <c r="D1543" s="54" t="s">
        <v>21</v>
      </c>
      <c r="E1543" s="55">
        <v>175.16</v>
      </c>
      <c r="F1543" s="55">
        <v>7.8</v>
      </c>
      <c r="G1543" s="55">
        <v>182.96</v>
      </c>
      <c r="H1543" s="33">
        <v>9</v>
      </c>
    </row>
    <row r="1544" spans="1:8" x14ac:dyDescent="0.2">
      <c r="A1544" s="52" t="s">
        <v>3113</v>
      </c>
      <c r="B1544" s="52"/>
      <c r="C1544" s="53" t="s">
        <v>3114</v>
      </c>
      <c r="D1544" s="54" t="s">
        <v>334</v>
      </c>
      <c r="E1544" s="55">
        <v>28.01</v>
      </c>
      <c r="F1544" s="55">
        <v>6.65</v>
      </c>
      <c r="G1544" s="55">
        <v>34.659999999999997</v>
      </c>
      <c r="H1544" s="33">
        <v>9</v>
      </c>
    </row>
    <row r="1545" spans="1:8" ht="25.5" x14ac:dyDescent="0.2">
      <c r="A1545" s="52" t="s">
        <v>3115</v>
      </c>
      <c r="B1545" s="52"/>
      <c r="C1545" s="53" t="s">
        <v>3116</v>
      </c>
      <c r="D1545" s="54" t="s">
        <v>21</v>
      </c>
      <c r="E1545" s="55">
        <v>41.46</v>
      </c>
      <c r="F1545" s="55">
        <v>6.65</v>
      </c>
      <c r="G1545" s="55">
        <v>48.11</v>
      </c>
      <c r="H1545" s="33">
        <v>9</v>
      </c>
    </row>
    <row r="1546" spans="1:8" ht="25.5" x14ac:dyDescent="0.2">
      <c r="A1546" s="52" t="s">
        <v>3117</v>
      </c>
      <c r="B1546" s="52"/>
      <c r="C1546" s="53" t="s">
        <v>3118</v>
      </c>
      <c r="D1546" s="54" t="s">
        <v>21</v>
      </c>
      <c r="E1546" s="55">
        <v>74.56</v>
      </c>
      <c r="F1546" s="55">
        <v>6.65</v>
      </c>
      <c r="G1546" s="55">
        <v>81.209999999999994</v>
      </c>
      <c r="H1546" s="33">
        <v>9</v>
      </c>
    </row>
    <row r="1547" spans="1:8" x14ac:dyDescent="0.2">
      <c r="A1547" s="52" t="s">
        <v>3119</v>
      </c>
      <c r="B1547" s="52"/>
      <c r="C1547" s="53" t="s">
        <v>3120</v>
      </c>
      <c r="D1547" s="54" t="s">
        <v>334</v>
      </c>
      <c r="E1547" s="55">
        <v>264.73</v>
      </c>
      <c r="F1547" s="55">
        <v>14.08</v>
      </c>
      <c r="G1547" s="55">
        <v>278.81</v>
      </c>
      <c r="H1547" s="33">
        <v>9</v>
      </c>
    </row>
    <row r="1548" spans="1:8" x14ac:dyDescent="0.2">
      <c r="A1548" s="52" t="s">
        <v>3121</v>
      </c>
      <c r="B1548" s="52"/>
      <c r="C1548" s="53" t="s">
        <v>3122</v>
      </c>
      <c r="D1548" s="54" t="s">
        <v>21</v>
      </c>
      <c r="E1548" s="55">
        <v>72.95</v>
      </c>
      <c r="F1548" s="55">
        <v>7.8</v>
      </c>
      <c r="G1548" s="55">
        <v>80.75</v>
      </c>
      <c r="H1548" s="33">
        <v>9</v>
      </c>
    </row>
    <row r="1549" spans="1:8" x14ac:dyDescent="0.2">
      <c r="A1549" s="52" t="s">
        <v>3123</v>
      </c>
      <c r="B1549" s="52"/>
      <c r="C1549" s="53" t="s">
        <v>3124</v>
      </c>
      <c r="D1549" s="54" t="s">
        <v>21</v>
      </c>
      <c r="E1549" s="55">
        <v>89.75</v>
      </c>
      <c r="F1549" s="55">
        <v>7.8</v>
      </c>
      <c r="G1549" s="55">
        <v>97.55</v>
      </c>
      <c r="H1549" s="33">
        <v>9</v>
      </c>
    </row>
    <row r="1550" spans="1:8" x14ac:dyDescent="0.2">
      <c r="A1550" s="52" t="s">
        <v>3125</v>
      </c>
      <c r="B1550" s="52"/>
      <c r="C1550" s="53" t="s">
        <v>3126</v>
      </c>
      <c r="D1550" s="54" t="s">
        <v>21</v>
      </c>
      <c r="E1550" s="55">
        <v>191.57</v>
      </c>
      <c r="F1550" s="55">
        <v>5.64</v>
      </c>
      <c r="G1550" s="55">
        <v>197.21</v>
      </c>
      <c r="H1550" s="33">
        <v>9</v>
      </c>
    </row>
    <row r="1551" spans="1:8" x14ac:dyDescent="0.2">
      <c r="A1551" s="52" t="s">
        <v>3127</v>
      </c>
      <c r="B1551" s="52"/>
      <c r="C1551" s="53" t="s">
        <v>3128</v>
      </c>
      <c r="D1551" s="54" t="s">
        <v>21</v>
      </c>
      <c r="E1551" s="55">
        <v>217.84</v>
      </c>
      <c r="F1551" s="55">
        <v>7.8</v>
      </c>
      <c r="G1551" s="55">
        <v>225.64</v>
      </c>
      <c r="H1551" s="33">
        <v>9</v>
      </c>
    </row>
    <row r="1552" spans="1:8" ht="25.5" x14ac:dyDescent="0.2">
      <c r="A1552" s="52" t="s">
        <v>3129</v>
      </c>
      <c r="B1552" s="52"/>
      <c r="C1552" s="53" t="s">
        <v>3130</v>
      </c>
      <c r="D1552" s="54" t="s">
        <v>21</v>
      </c>
      <c r="E1552" s="55">
        <v>405.49</v>
      </c>
      <c r="F1552" s="55">
        <v>68.790000000000006</v>
      </c>
      <c r="G1552" s="55">
        <v>474.28</v>
      </c>
      <c r="H1552" s="33">
        <v>9</v>
      </c>
    </row>
    <row r="1553" spans="1:8" x14ac:dyDescent="0.2">
      <c r="A1553" s="52" t="s">
        <v>3131</v>
      </c>
      <c r="B1553" s="52"/>
      <c r="C1553" s="53" t="s">
        <v>3132</v>
      </c>
      <c r="D1553" s="54" t="s">
        <v>21</v>
      </c>
      <c r="E1553" s="55">
        <v>125.25</v>
      </c>
      <c r="F1553" s="55">
        <v>68.790000000000006</v>
      </c>
      <c r="G1553" s="55">
        <v>194.04</v>
      </c>
      <c r="H1553" s="33">
        <v>9</v>
      </c>
    </row>
    <row r="1554" spans="1:8" x14ac:dyDescent="0.2">
      <c r="A1554" s="52" t="s">
        <v>3133</v>
      </c>
      <c r="B1554" s="52"/>
      <c r="C1554" s="53" t="s">
        <v>3134</v>
      </c>
      <c r="D1554" s="54" t="s">
        <v>21</v>
      </c>
      <c r="E1554" s="55">
        <v>25.9</v>
      </c>
      <c r="F1554" s="55">
        <v>44.45</v>
      </c>
      <c r="G1554" s="55">
        <v>70.349999999999994</v>
      </c>
      <c r="H1554" s="33">
        <v>9</v>
      </c>
    </row>
    <row r="1555" spans="1:8" x14ac:dyDescent="0.2">
      <c r="A1555" s="52" t="s">
        <v>3135</v>
      </c>
      <c r="B1555" s="52"/>
      <c r="C1555" s="53" t="s">
        <v>3136</v>
      </c>
      <c r="D1555" s="54" t="s">
        <v>21</v>
      </c>
      <c r="E1555" s="55">
        <v>178.64</v>
      </c>
      <c r="F1555" s="55">
        <v>7.8</v>
      </c>
      <c r="G1555" s="55">
        <v>186.44</v>
      </c>
      <c r="H1555" s="33">
        <v>9</v>
      </c>
    </row>
    <row r="1556" spans="1:8" ht="25.5" x14ac:dyDescent="0.2">
      <c r="A1556" s="52" t="s">
        <v>3137</v>
      </c>
      <c r="B1556" s="52"/>
      <c r="C1556" s="53" t="s">
        <v>3138</v>
      </c>
      <c r="D1556" s="54" t="s">
        <v>21</v>
      </c>
      <c r="E1556" s="55">
        <v>12507.92</v>
      </c>
      <c r="F1556" s="55"/>
      <c r="G1556" s="55">
        <v>12507.92</v>
      </c>
      <c r="H1556" s="33">
        <v>9</v>
      </c>
    </row>
    <row r="1557" spans="1:8" ht="25.5" x14ac:dyDescent="0.2">
      <c r="A1557" s="52" t="s">
        <v>3139</v>
      </c>
      <c r="B1557" s="52"/>
      <c r="C1557" s="53" t="s">
        <v>3140</v>
      </c>
      <c r="D1557" s="54" t="s">
        <v>21</v>
      </c>
      <c r="E1557" s="55">
        <v>15984.44</v>
      </c>
      <c r="F1557" s="55"/>
      <c r="G1557" s="55">
        <v>15984.44</v>
      </c>
      <c r="H1557" s="33">
        <v>9</v>
      </c>
    </row>
    <row r="1558" spans="1:8" ht="25.5" x14ac:dyDescent="0.2">
      <c r="A1558" s="52" t="s">
        <v>3141</v>
      </c>
      <c r="B1558" s="52"/>
      <c r="C1558" s="53" t="s">
        <v>3142</v>
      </c>
      <c r="D1558" s="54" t="s">
        <v>334</v>
      </c>
      <c r="E1558" s="55">
        <v>572.4</v>
      </c>
      <c r="F1558" s="55">
        <v>91.72</v>
      </c>
      <c r="G1558" s="55">
        <v>664.12</v>
      </c>
      <c r="H1558" s="33">
        <v>9</v>
      </c>
    </row>
    <row r="1559" spans="1:8" ht="25.5" x14ac:dyDescent="0.2">
      <c r="A1559" s="52" t="s">
        <v>3143</v>
      </c>
      <c r="B1559" s="52"/>
      <c r="C1559" s="53" t="s">
        <v>3144</v>
      </c>
      <c r="D1559" s="54" t="s">
        <v>334</v>
      </c>
      <c r="E1559" s="55">
        <v>1249.79</v>
      </c>
      <c r="F1559" s="55">
        <v>183.44</v>
      </c>
      <c r="G1559" s="55">
        <v>1433.23</v>
      </c>
      <c r="H1559" s="33">
        <v>9</v>
      </c>
    </row>
    <row r="1560" spans="1:8" ht="38.25" x14ac:dyDescent="0.2">
      <c r="A1560" s="52" t="s">
        <v>3145</v>
      </c>
      <c r="B1560" s="52"/>
      <c r="C1560" s="53" t="s">
        <v>3146</v>
      </c>
      <c r="D1560" s="54" t="s">
        <v>334</v>
      </c>
      <c r="E1560" s="55">
        <v>1153.48</v>
      </c>
      <c r="F1560" s="55">
        <v>183.44</v>
      </c>
      <c r="G1560" s="55">
        <v>1336.92</v>
      </c>
      <c r="H1560" s="33">
        <v>9</v>
      </c>
    </row>
    <row r="1561" spans="1:8" ht="38.25" x14ac:dyDescent="0.2">
      <c r="A1561" s="52" t="s">
        <v>3147</v>
      </c>
      <c r="B1561" s="52"/>
      <c r="C1561" s="53" t="s">
        <v>3148</v>
      </c>
      <c r="D1561" s="54" t="s">
        <v>334</v>
      </c>
      <c r="E1561" s="55">
        <v>1212.51</v>
      </c>
      <c r="F1561" s="55">
        <v>183.44</v>
      </c>
      <c r="G1561" s="55">
        <v>1395.95</v>
      </c>
      <c r="H1561" s="33">
        <v>9</v>
      </c>
    </row>
    <row r="1562" spans="1:8" x14ac:dyDescent="0.2">
      <c r="A1562" s="52" t="s">
        <v>3149</v>
      </c>
      <c r="B1562" s="52"/>
      <c r="C1562" s="53" t="s">
        <v>3150</v>
      </c>
      <c r="D1562" s="54" t="s">
        <v>131</v>
      </c>
      <c r="E1562" s="55">
        <v>50.84</v>
      </c>
      <c r="F1562" s="55">
        <v>10.74</v>
      </c>
      <c r="G1562" s="55">
        <v>61.58</v>
      </c>
      <c r="H1562" s="33">
        <v>9</v>
      </c>
    </row>
    <row r="1563" spans="1:8" x14ac:dyDescent="0.2">
      <c r="A1563" s="52" t="s">
        <v>3151</v>
      </c>
      <c r="B1563" s="52"/>
      <c r="C1563" s="53" t="s">
        <v>3152</v>
      </c>
      <c r="D1563" s="54"/>
      <c r="E1563" s="55"/>
      <c r="F1563" s="55"/>
      <c r="G1563" s="55"/>
      <c r="H1563" s="33">
        <v>2</v>
      </c>
    </row>
    <row r="1564" spans="1:8" x14ac:dyDescent="0.2">
      <c r="A1564" s="52" t="s">
        <v>3153</v>
      </c>
      <c r="B1564" s="52"/>
      <c r="C1564" s="53" t="s">
        <v>3154</v>
      </c>
      <c r="D1564" s="54"/>
      <c r="E1564" s="55"/>
      <c r="F1564" s="55"/>
      <c r="G1564" s="55"/>
      <c r="H1564" s="33">
        <v>5</v>
      </c>
    </row>
    <row r="1565" spans="1:8" x14ac:dyDescent="0.2">
      <c r="A1565" s="52" t="s">
        <v>3155</v>
      </c>
      <c r="B1565" s="52"/>
      <c r="C1565" s="53" t="s">
        <v>3156</v>
      </c>
      <c r="D1565" s="54" t="s">
        <v>131</v>
      </c>
      <c r="E1565" s="55">
        <v>5.65</v>
      </c>
      <c r="F1565" s="55">
        <v>13.88</v>
      </c>
      <c r="G1565" s="55">
        <v>19.53</v>
      </c>
      <c r="H1565" s="33">
        <v>9</v>
      </c>
    </row>
    <row r="1566" spans="1:8" x14ac:dyDescent="0.2">
      <c r="A1566" s="52" t="s">
        <v>3157</v>
      </c>
      <c r="B1566" s="52"/>
      <c r="C1566" s="53" t="s">
        <v>3158</v>
      </c>
      <c r="D1566" s="54" t="s">
        <v>592</v>
      </c>
      <c r="E1566" s="55">
        <v>33.770000000000003</v>
      </c>
      <c r="F1566" s="55">
        <v>62.1</v>
      </c>
      <c r="G1566" s="55">
        <v>95.87</v>
      </c>
      <c r="H1566" s="33">
        <v>9</v>
      </c>
    </row>
    <row r="1567" spans="1:8" x14ac:dyDescent="0.2">
      <c r="A1567" s="52" t="s">
        <v>3159</v>
      </c>
      <c r="B1567" s="52"/>
      <c r="C1567" s="53" t="s">
        <v>3160</v>
      </c>
      <c r="D1567" s="54" t="s">
        <v>131</v>
      </c>
      <c r="E1567" s="55">
        <v>7.67</v>
      </c>
      <c r="F1567" s="55">
        <v>13.88</v>
      </c>
      <c r="G1567" s="55">
        <v>21.55</v>
      </c>
      <c r="H1567" s="33">
        <v>9</v>
      </c>
    </row>
    <row r="1568" spans="1:8" x14ac:dyDescent="0.2">
      <c r="A1568" s="52" t="s">
        <v>3161</v>
      </c>
      <c r="B1568" s="52"/>
      <c r="C1568" s="53" t="s">
        <v>3162</v>
      </c>
      <c r="D1568" s="54" t="s">
        <v>592</v>
      </c>
      <c r="E1568" s="55">
        <v>16.850000000000001</v>
      </c>
      <c r="F1568" s="55">
        <v>13.88</v>
      </c>
      <c r="G1568" s="55">
        <v>30.73</v>
      </c>
      <c r="H1568" s="33">
        <v>9</v>
      </c>
    </row>
    <row r="1569" spans="1:8" x14ac:dyDescent="0.2">
      <c r="A1569" s="52" t="s">
        <v>3163</v>
      </c>
      <c r="B1569" s="52"/>
      <c r="C1569" s="53" t="s">
        <v>3164</v>
      </c>
      <c r="D1569" s="54" t="s">
        <v>592</v>
      </c>
      <c r="E1569" s="55">
        <v>11.95</v>
      </c>
      <c r="F1569" s="55">
        <v>13.88</v>
      </c>
      <c r="G1569" s="55">
        <v>25.83</v>
      </c>
      <c r="H1569" s="33">
        <v>9</v>
      </c>
    </row>
    <row r="1570" spans="1:8" x14ac:dyDescent="0.2">
      <c r="A1570" s="52" t="s">
        <v>3165</v>
      </c>
      <c r="B1570" s="52"/>
      <c r="C1570" s="53" t="s">
        <v>3166</v>
      </c>
      <c r="D1570" s="54"/>
      <c r="E1570" s="55"/>
      <c r="F1570" s="55"/>
      <c r="G1570" s="55"/>
      <c r="H1570" s="33">
        <v>5</v>
      </c>
    </row>
    <row r="1571" spans="1:8" ht="25.5" x14ac:dyDescent="0.2">
      <c r="A1571" s="52" t="s">
        <v>3167</v>
      </c>
      <c r="B1571" s="52"/>
      <c r="C1571" s="53" t="s">
        <v>3168</v>
      </c>
      <c r="D1571" s="54" t="s">
        <v>131</v>
      </c>
      <c r="E1571" s="55">
        <v>8.18</v>
      </c>
      <c r="F1571" s="55">
        <v>11.73</v>
      </c>
      <c r="G1571" s="55">
        <v>19.91</v>
      </c>
      <c r="H1571" s="33">
        <v>9</v>
      </c>
    </row>
    <row r="1572" spans="1:8" ht="25.5" x14ac:dyDescent="0.2">
      <c r="A1572" s="52" t="s">
        <v>3169</v>
      </c>
      <c r="B1572" s="52"/>
      <c r="C1572" s="53" t="s">
        <v>3170</v>
      </c>
      <c r="D1572" s="54" t="s">
        <v>131</v>
      </c>
      <c r="E1572" s="55">
        <v>13.58</v>
      </c>
      <c r="F1572" s="55">
        <v>11.73</v>
      </c>
      <c r="G1572" s="55">
        <v>25.31</v>
      </c>
      <c r="H1572" s="33">
        <v>9</v>
      </c>
    </row>
    <row r="1573" spans="1:8" x14ac:dyDescent="0.2">
      <c r="A1573" s="52" t="s">
        <v>3171</v>
      </c>
      <c r="B1573" s="52"/>
      <c r="C1573" s="53" t="s">
        <v>3172</v>
      </c>
      <c r="D1573" s="54" t="s">
        <v>131</v>
      </c>
      <c r="E1573" s="55">
        <v>9.11</v>
      </c>
      <c r="F1573" s="55">
        <v>11.73</v>
      </c>
      <c r="G1573" s="55">
        <v>20.84</v>
      </c>
      <c r="H1573" s="33">
        <v>9</v>
      </c>
    </row>
    <row r="1574" spans="1:8" ht="25.5" x14ac:dyDescent="0.2">
      <c r="A1574" s="52" t="s">
        <v>3173</v>
      </c>
      <c r="B1574" s="52"/>
      <c r="C1574" s="53" t="s">
        <v>3174</v>
      </c>
      <c r="D1574" s="54" t="s">
        <v>131</v>
      </c>
      <c r="E1574" s="55">
        <v>17.59</v>
      </c>
      <c r="F1574" s="55">
        <v>11.73</v>
      </c>
      <c r="G1574" s="55">
        <v>29.32</v>
      </c>
      <c r="H1574" s="33">
        <v>9</v>
      </c>
    </row>
    <row r="1575" spans="1:8" x14ac:dyDescent="0.2">
      <c r="A1575" s="52" t="s">
        <v>3175</v>
      </c>
      <c r="B1575" s="52"/>
      <c r="C1575" s="53" t="s">
        <v>3176</v>
      </c>
      <c r="D1575" s="54"/>
      <c r="E1575" s="55"/>
      <c r="F1575" s="55"/>
      <c r="G1575" s="55"/>
      <c r="H1575" s="33">
        <v>5</v>
      </c>
    </row>
    <row r="1576" spans="1:8" x14ac:dyDescent="0.2">
      <c r="A1576" s="52" t="s">
        <v>3177</v>
      </c>
      <c r="B1576" s="52"/>
      <c r="C1576" s="53" t="s">
        <v>3178</v>
      </c>
      <c r="D1576" s="54" t="s">
        <v>592</v>
      </c>
      <c r="E1576" s="55">
        <v>53.38</v>
      </c>
      <c r="F1576" s="55">
        <v>14.29</v>
      </c>
      <c r="G1576" s="55">
        <v>67.67</v>
      </c>
      <c r="H1576" s="33">
        <v>9</v>
      </c>
    </row>
    <row r="1577" spans="1:8" x14ac:dyDescent="0.2">
      <c r="A1577" s="52" t="s">
        <v>3179</v>
      </c>
      <c r="B1577" s="52"/>
      <c r="C1577" s="53" t="s">
        <v>3180</v>
      </c>
      <c r="D1577" s="54"/>
      <c r="E1577" s="55"/>
      <c r="F1577" s="55"/>
      <c r="G1577" s="55"/>
      <c r="H1577" s="33">
        <v>2</v>
      </c>
    </row>
    <row r="1578" spans="1:8" x14ac:dyDescent="0.2">
      <c r="A1578" s="52" t="s">
        <v>3181</v>
      </c>
      <c r="B1578" s="52"/>
      <c r="C1578" s="53" t="s">
        <v>3182</v>
      </c>
      <c r="D1578" s="54"/>
      <c r="E1578" s="55"/>
      <c r="F1578" s="55"/>
      <c r="G1578" s="55"/>
      <c r="H1578" s="33">
        <v>5</v>
      </c>
    </row>
    <row r="1579" spans="1:8" ht="25.5" x14ac:dyDescent="0.2">
      <c r="A1579" s="52" t="s">
        <v>3183</v>
      </c>
      <c r="B1579" s="52"/>
      <c r="C1579" s="53" t="s">
        <v>3184</v>
      </c>
      <c r="D1579" s="54" t="s">
        <v>131</v>
      </c>
      <c r="E1579" s="55">
        <v>176.38</v>
      </c>
      <c r="F1579" s="55">
        <v>11.73</v>
      </c>
      <c r="G1579" s="55">
        <v>188.11</v>
      </c>
      <c r="H1579" s="33">
        <v>9</v>
      </c>
    </row>
    <row r="1580" spans="1:8" ht="25.5" x14ac:dyDescent="0.2">
      <c r="A1580" s="52" t="s">
        <v>3185</v>
      </c>
      <c r="B1580" s="52"/>
      <c r="C1580" s="53" t="s">
        <v>3186</v>
      </c>
      <c r="D1580" s="54" t="s">
        <v>21</v>
      </c>
      <c r="E1580" s="55">
        <v>109.03</v>
      </c>
      <c r="F1580" s="55">
        <v>11.73</v>
      </c>
      <c r="G1580" s="55">
        <v>120.76</v>
      </c>
      <c r="H1580" s="33">
        <v>9</v>
      </c>
    </row>
    <row r="1581" spans="1:8" ht="25.5" x14ac:dyDescent="0.2">
      <c r="A1581" s="52" t="s">
        <v>3187</v>
      </c>
      <c r="B1581" s="52"/>
      <c r="C1581" s="53" t="s">
        <v>3188</v>
      </c>
      <c r="D1581" s="54" t="s">
        <v>21</v>
      </c>
      <c r="E1581" s="55">
        <v>146.97999999999999</v>
      </c>
      <c r="F1581" s="55">
        <v>11.73</v>
      </c>
      <c r="G1581" s="55">
        <v>158.71</v>
      </c>
      <c r="H1581" s="33">
        <v>9</v>
      </c>
    </row>
    <row r="1582" spans="1:8" ht="25.5" x14ac:dyDescent="0.2">
      <c r="A1582" s="52" t="s">
        <v>3189</v>
      </c>
      <c r="B1582" s="52"/>
      <c r="C1582" s="53" t="s">
        <v>3190</v>
      </c>
      <c r="D1582" s="54" t="s">
        <v>21</v>
      </c>
      <c r="E1582" s="55">
        <v>353.87</v>
      </c>
      <c r="F1582" s="55">
        <v>11.73</v>
      </c>
      <c r="G1582" s="55">
        <v>365.6</v>
      </c>
      <c r="H1582" s="33">
        <v>9</v>
      </c>
    </row>
    <row r="1583" spans="1:8" ht="38.25" x14ac:dyDescent="0.2">
      <c r="A1583" s="52" t="s">
        <v>3191</v>
      </c>
      <c r="B1583" s="52"/>
      <c r="C1583" s="53" t="s">
        <v>3192</v>
      </c>
      <c r="D1583" s="54" t="s">
        <v>21</v>
      </c>
      <c r="E1583" s="55">
        <v>166.41</v>
      </c>
      <c r="F1583" s="55">
        <v>11.73</v>
      </c>
      <c r="G1583" s="55">
        <v>178.14</v>
      </c>
      <c r="H1583" s="33">
        <v>9</v>
      </c>
    </row>
    <row r="1584" spans="1:8" ht="38.25" x14ac:dyDescent="0.2">
      <c r="A1584" s="52" t="s">
        <v>3193</v>
      </c>
      <c r="B1584" s="52"/>
      <c r="C1584" s="53" t="s">
        <v>3194</v>
      </c>
      <c r="D1584" s="54" t="s">
        <v>21</v>
      </c>
      <c r="E1584" s="55">
        <v>128.26</v>
      </c>
      <c r="F1584" s="55">
        <v>11.73</v>
      </c>
      <c r="G1584" s="55">
        <v>139.99</v>
      </c>
      <c r="H1584" s="33">
        <v>9</v>
      </c>
    </row>
    <row r="1585" spans="1:8" ht="38.25" x14ac:dyDescent="0.2">
      <c r="A1585" s="52" t="s">
        <v>3195</v>
      </c>
      <c r="B1585" s="52"/>
      <c r="C1585" s="53" t="s">
        <v>3196</v>
      </c>
      <c r="D1585" s="54" t="s">
        <v>21</v>
      </c>
      <c r="E1585" s="55">
        <v>304.76</v>
      </c>
      <c r="F1585" s="55">
        <v>11.73</v>
      </c>
      <c r="G1585" s="55">
        <v>316.49</v>
      </c>
      <c r="H1585" s="33">
        <v>9</v>
      </c>
    </row>
    <row r="1586" spans="1:8" ht="25.5" x14ac:dyDescent="0.2">
      <c r="A1586" s="52" t="s">
        <v>3197</v>
      </c>
      <c r="B1586" s="52"/>
      <c r="C1586" s="53" t="s">
        <v>3198</v>
      </c>
      <c r="D1586" s="54" t="s">
        <v>21</v>
      </c>
      <c r="E1586" s="55">
        <v>300.62</v>
      </c>
      <c r="F1586" s="55">
        <v>11.73</v>
      </c>
      <c r="G1586" s="55">
        <v>312.35000000000002</v>
      </c>
      <c r="H1586" s="33">
        <v>9</v>
      </c>
    </row>
    <row r="1587" spans="1:8" ht="25.5" x14ac:dyDescent="0.2">
      <c r="A1587" s="52" t="s">
        <v>3199</v>
      </c>
      <c r="B1587" s="52"/>
      <c r="C1587" s="53" t="s">
        <v>3200</v>
      </c>
      <c r="D1587" s="54" t="s">
        <v>21</v>
      </c>
      <c r="E1587" s="55">
        <v>138.88</v>
      </c>
      <c r="F1587" s="55">
        <v>11.73</v>
      </c>
      <c r="G1587" s="55">
        <v>150.61000000000001</v>
      </c>
      <c r="H1587" s="33">
        <v>9</v>
      </c>
    </row>
    <row r="1588" spans="1:8" ht="25.5" x14ac:dyDescent="0.2">
      <c r="A1588" s="52" t="s">
        <v>3201</v>
      </c>
      <c r="B1588" s="52"/>
      <c r="C1588" s="53" t="s">
        <v>3202</v>
      </c>
      <c r="D1588" s="54" t="s">
        <v>21</v>
      </c>
      <c r="E1588" s="55">
        <v>391.26</v>
      </c>
      <c r="F1588" s="55">
        <v>19.559999999999999</v>
      </c>
      <c r="G1588" s="55">
        <v>410.82</v>
      </c>
      <c r="H1588" s="33">
        <v>9</v>
      </c>
    </row>
    <row r="1589" spans="1:8" x14ac:dyDescent="0.2">
      <c r="A1589" s="52" t="s">
        <v>3203</v>
      </c>
      <c r="B1589" s="52"/>
      <c r="C1589" s="53" t="s">
        <v>3204</v>
      </c>
      <c r="D1589" s="54"/>
      <c r="E1589" s="55"/>
      <c r="F1589" s="55"/>
      <c r="G1589" s="55"/>
      <c r="H1589" s="33">
        <v>5</v>
      </c>
    </row>
    <row r="1590" spans="1:8" ht="38.25" x14ac:dyDescent="0.2">
      <c r="A1590" s="52" t="s">
        <v>3205</v>
      </c>
      <c r="B1590" s="52"/>
      <c r="C1590" s="53" t="s">
        <v>3206</v>
      </c>
      <c r="D1590" s="54" t="s">
        <v>21</v>
      </c>
      <c r="E1590" s="55">
        <v>2745.03</v>
      </c>
      <c r="F1590" s="55">
        <v>61.01</v>
      </c>
      <c r="G1590" s="55">
        <v>2806.04</v>
      </c>
      <c r="H1590" s="33">
        <v>9</v>
      </c>
    </row>
    <row r="1591" spans="1:8" ht="38.25" x14ac:dyDescent="0.2">
      <c r="A1591" s="52" t="s">
        <v>3207</v>
      </c>
      <c r="B1591" s="52"/>
      <c r="C1591" s="53" t="s">
        <v>3208</v>
      </c>
      <c r="D1591" s="54" t="s">
        <v>21</v>
      </c>
      <c r="E1591" s="55">
        <v>3632.65</v>
      </c>
      <c r="F1591" s="55">
        <v>61.01</v>
      </c>
      <c r="G1591" s="55">
        <v>3693.66</v>
      </c>
      <c r="H1591" s="33">
        <v>9</v>
      </c>
    </row>
    <row r="1592" spans="1:8" x14ac:dyDescent="0.2">
      <c r="A1592" s="52" t="s">
        <v>3209</v>
      </c>
      <c r="B1592" s="52"/>
      <c r="C1592" s="53" t="s">
        <v>3210</v>
      </c>
      <c r="D1592" s="54"/>
      <c r="E1592" s="55"/>
      <c r="F1592" s="55"/>
      <c r="G1592" s="55"/>
      <c r="H1592" s="33">
        <v>5</v>
      </c>
    </row>
    <row r="1593" spans="1:8" ht="38.25" x14ac:dyDescent="0.2">
      <c r="A1593" s="52" t="s">
        <v>3211</v>
      </c>
      <c r="B1593" s="52"/>
      <c r="C1593" s="53" t="s">
        <v>3212</v>
      </c>
      <c r="D1593" s="54" t="s">
        <v>73</v>
      </c>
      <c r="E1593" s="55">
        <v>358.62</v>
      </c>
      <c r="F1593" s="55">
        <v>21.5</v>
      </c>
      <c r="G1593" s="55">
        <v>380.12</v>
      </c>
      <c r="H1593" s="33">
        <v>9</v>
      </c>
    </row>
    <row r="1594" spans="1:8" ht="25.5" x14ac:dyDescent="0.2">
      <c r="A1594" s="52" t="s">
        <v>3213</v>
      </c>
      <c r="B1594" s="52"/>
      <c r="C1594" s="53" t="s">
        <v>3214</v>
      </c>
      <c r="D1594" s="54" t="s">
        <v>73</v>
      </c>
      <c r="E1594" s="55">
        <v>183.23</v>
      </c>
      <c r="F1594" s="55">
        <v>9</v>
      </c>
      <c r="G1594" s="55">
        <v>192.23</v>
      </c>
      <c r="H1594" s="33">
        <v>9</v>
      </c>
    </row>
    <row r="1595" spans="1:8" ht="25.5" x14ac:dyDescent="0.2">
      <c r="A1595" s="52" t="s">
        <v>3215</v>
      </c>
      <c r="B1595" s="52"/>
      <c r="C1595" s="53" t="s">
        <v>3216</v>
      </c>
      <c r="D1595" s="54" t="s">
        <v>73</v>
      </c>
      <c r="E1595" s="55">
        <v>104.33</v>
      </c>
      <c r="F1595" s="55">
        <v>25.24</v>
      </c>
      <c r="G1595" s="55">
        <v>129.57</v>
      </c>
      <c r="H1595" s="33">
        <v>9</v>
      </c>
    </row>
    <row r="1596" spans="1:8" ht="25.5" x14ac:dyDescent="0.2">
      <c r="A1596" s="52" t="s">
        <v>3217</v>
      </c>
      <c r="B1596" s="52"/>
      <c r="C1596" s="53" t="s">
        <v>3218</v>
      </c>
      <c r="D1596" s="54" t="s">
        <v>73</v>
      </c>
      <c r="E1596" s="55">
        <v>130.65</v>
      </c>
      <c r="F1596" s="55">
        <v>25.24</v>
      </c>
      <c r="G1596" s="55">
        <v>155.88999999999999</v>
      </c>
      <c r="H1596" s="33">
        <v>9</v>
      </c>
    </row>
    <row r="1597" spans="1:8" ht="25.5" x14ac:dyDescent="0.2">
      <c r="A1597" s="52" t="s">
        <v>3219</v>
      </c>
      <c r="B1597" s="52"/>
      <c r="C1597" s="53" t="s">
        <v>3220</v>
      </c>
      <c r="D1597" s="54" t="s">
        <v>21</v>
      </c>
      <c r="E1597" s="55">
        <v>4.5999999999999996</v>
      </c>
      <c r="F1597" s="55">
        <v>1.37</v>
      </c>
      <c r="G1597" s="55">
        <v>5.97</v>
      </c>
      <c r="H1597" s="33">
        <v>9</v>
      </c>
    </row>
    <row r="1598" spans="1:8" ht="25.5" x14ac:dyDescent="0.2">
      <c r="A1598" s="52" t="s">
        <v>3221</v>
      </c>
      <c r="B1598" s="52"/>
      <c r="C1598" s="53" t="s">
        <v>3222</v>
      </c>
      <c r="D1598" s="54" t="s">
        <v>131</v>
      </c>
      <c r="E1598" s="55">
        <v>477.86</v>
      </c>
      <c r="F1598" s="55"/>
      <c r="G1598" s="55">
        <v>477.86</v>
      </c>
      <c r="H1598" s="33">
        <v>9</v>
      </c>
    </row>
    <row r="1599" spans="1:8" ht="25.5" x14ac:dyDescent="0.2">
      <c r="A1599" s="52" t="s">
        <v>3223</v>
      </c>
      <c r="B1599" s="52"/>
      <c r="C1599" s="53" t="s">
        <v>3224</v>
      </c>
      <c r="D1599" s="54" t="s">
        <v>73</v>
      </c>
      <c r="E1599" s="55">
        <v>5.81</v>
      </c>
      <c r="F1599" s="55">
        <v>8.9</v>
      </c>
      <c r="G1599" s="55">
        <v>14.71</v>
      </c>
      <c r="H1599" s="33">
        <v>9</v>
      </c>
    </row>
    <row r="1600" spans="1:8" ht="25.5" x14ac:dyDescent="0.2">
      <c r="A1600" s="52" t="s">
        <v>3225</v>
      </c>
      <c r="B1600" s="52"/>
      <c r="C1600" s="53" t="s">
        <v>3226</v>
      </c>
      <c r="D1600" s="54" t="s">
        <v>21</v>
      </c>
      <c r="E1600" s="55">
        <v>0.56000000000000005</v>
      </c>
      <c r="F1600" s="55">
        <v>14.31</v>
      </c>
      <c r="G1600" s="55">
        <v>14.87</v>
      </c>
      <c r="H1600" s="33">
        <v>9</v>
      </c>
    </row>
    <row r="1601" spans="1:8" ht="25.5" x14ac:dyDescent="0.2">
      <c r="A1601" s="52" t="s">
        <v>3227</v>
      </c>
      <c r="B1601" s="52"/>
      <c r="C1601" s="53" t="s">
        <v>3228</v>
      </c>
      <c r="D1601" s="54" t="s">
        <v>73</v>
      </c>
      <c r="E1601" s="55">
        <v>98.12</v>
      </c>
      <c r="F1601" s="55">
        <v>13.94</v>
      </c>
      <c r="G1601" s="55">
        <v>112.06</v>
      </c>
      <c r="H1601" s="33">
        <v>9</v>
      </c>
    </row>
    <row r="1602" spans="1:8" x14ac:dyDescent="0.2">
      <c r="A1602" s="52" t="s">
        <v>3229</v>
      </c>
      <c r="B1602" s="52"/>
      <c r="C1602" s="53" t="s">
        <v>3230</v>
      </c>
      <c r="D1602" s="54"/>
      <c r="E1602" s="55"/>
      <c r="F1602" s="55"/>
      <c r="G1602" s="55"/>
      <c r="H1602" s="33">
        <v>5</v>
      </c>
    </row>
    <row r="1603" spans="1:8" x14ac:dyDescent="0.2">
      <c r="A1603" s="52" t="s">
        <v>3231</v>
      </c>
      <c r="B1603" s="52"/>
      <c r="C1603" s="53" t="s">
        <v>3232</v>
      </c>
      <c r="D1603" s="54" t="s">
        <v>21</v>
      </c>
      <c r="E1603" s="55">
        <v>11.22</v>
      </c>
      <c r="F1603" s="55">
        <v>1.37</v>
      </c>
      <c r="G1603" s="55">
        <v>12.59</v>
      </c>
      <c r="H1603" s="33">
        <v>9</v>
      </c>
    </row>
    <row r="1604" spans="1:8" x14ac:dyDescent="0.2">
      <c r="A1604" s="52" t="s">
        <v>3233</v>
      </c>
      <c r="B1604" s="52"/>
      <c r="C1604" s="53" t="s">
        <v>3234</v>
      </c>
      <c r="D1604" s="54" t="s">
        <v>21</v>
      </c>
      <c r="E1604" s="55">
        <v>10.95</v>
      </c>
      <c r="F1604" s="55">
        <v>1.37</v>
      </c>
      <c r="G1604" s="55">
        <v>12.32</v>
      </c>
      <c r="H1604" s="33">
        <v>9</v>
      </c>
    </row>
    <row r="1605" spans="1:8" ht="25.5" x14ac:dyDescent="0.2">
      <c r="A1605" s="52" t="s">
        <v>3235</v>
      </c>
      <c r="B1605" s="52"/>
      <c r="C1605" s="53" t="s">
        <v>3236</v>
      </c>
      <c r="D1605" s="54" t="s">
        <v>21</v>
      </c>
      <c r="E1605" s="55">
        <v>21.38</v>
      </c>
      <c r="F1605" s="55">
        <v>1.37</v>
      </c>
      <c r="G1605" s="55">
        <v>22.75</v>
      </c>
      <c r="H1605" s="33">
        <v>9</v>
      </c>
    </row>
    <row r="1606" spans="1:8" ht="25.5" x14ac:dyDescent="0.2">
      <c r="A1606" s="52" t="s">
        <v>3237</v>
      </c>
      <c r="B1606" s="52"/>
      <c r="C1606" s="53" t="s">
        <v>3238</v>
      </c>
      <c r="D1606" s="54" t="s">
        <v>131</v>
      </c>
      <c r="E1606" s="55">
        <v>37.08</v>
      </c>
      <c r="F1606" s="55">
        <v>21.69</v>
      </c>
      <c r="G1606" s="55">
        <v>58.77</v>
      </c>
      <c r="H1606" s="33">
        <v>9</v>
      </c>
    </row>
    <row r="1607" spans="1:8" ht="25.5" x14ac:dyDescent="0.2">
      <c r="A1607" s="52" t="s">
        <v>3239</v>
      </c>
      <c r="B1607" s="52"/>
      <c r="C1607" s="53" t="s">
        <v>3240</v>
      </c>
      <c r="D1607" s="54" t="s">
        <v>334</v>
      </c>
      <c r="E1607" s="55">
        <v>314.74</v>
      </c>
      <c r="F1607" s="55">
        <v>21.69</v>
      </c>
      <c r="G1607" s="55">
        <v>336.43</v>
      </c>
      <c r="H1607" s="33">
        <v>9</v>
      </c>
    </row>
    <row r="1608" spans="1:8" ht="38.25" x14ac:dyDescent="0.2">
      <c r="A1608" s="52" t="s">
        <v>3241</v>
      </c>
      <c r="B1608" s="52"/>
      <c r="C1608" s="53" t="s">
        <v>3242</v>
      </c>
      <c r="D1608" s="54" t="s">
        <v>334</v>
      </c>
      <c r="E1608" s="55">
        <v>647.80999999999995</v>
      </c>
      <c r="F1608" s="55">
        <v>21.69</v>
      </c>
      <c r="G1608" s="55">
        <v>669.5</v>
      </c>
      <c r="H1608" s="33">
        <v>9</v>
      </c>
    </row>
    <row r="1609" spans="1:8" ht="25.5" x14ac:dyDescent="0.2">
      <c r="A1609" s="52" t="s">
        <v>3243</v>
      </c>
      <c r="B1609" s="52"/>
      <c r="C1609" s="53" t="s">
        <v>3244</v>
      </c>
      <c r="D1609" s="54" t="s">
        <v>21</v>
      </c>
      <c r="E1609" s="55">
        <v>28.65</v>
      </c>
      <c r="F1609" s="55">
        <v>3.53</v>
      </c>
      <c r="G1609" s="55">
        <v>32.18</v>
      </c>
      <c r="H1609" s="33">
        <v>9</v>
      </c>
    </row>
    <row r="1610" spans="1:8" ht="25.5" x14ac:dyDescent="0.2">
      <c r="A1610" s="52" t="s">
        <v>3245</v>
      </c>
      <c r="B1610" s="52"/>
      <c r="C1610" s="53" t="s">
        <v>3246</v>
      </c>
      <c r="D1610" s="54" t="s">
        <v>21</v>
      </c>
      <c r="E1610" s="55">
        <v>770.66</v>
      </c>
      <c r="F1610" s="55">
        <v>4.41</v>
      </c>
      <c r="G1610" s="55">
        <v>775.07</v>
      </c>
      <c r="H1610" s="33">
        <v>9</v>
      </c>
    </row>
    <row r="1611" spans="1:8" x14ac:dyDescent="0.2">
      <c r="A1611" s="52" t="s">
        <v>3247</v>
      </c>
      <c r="B1611" s="52"/>
      <c r="C1611" s="53" t="s">
        <v>3248</v>
      </c>
      <c r="D1611" s="54" t="s">
        <v>21</v>
      </c>
      <c r="E1611" s="55">
        <v>148.1</v>
      </c>
      <c r="F1611" s="55">
        <v>75.900000000000006</v>
      </c>
      <c r="G1611" s="55">
        <v>224</v>
      </c>
      <c r="H1611" s="33">
        <v>9</v>
      </c>
    </row>
    <row r="1612" spans="1:8" ht="25.5" x14ac:dyDescent="0.2">
      <c r="A1612" s="52" t="s">
        <v>3249</v>
      </c>
      <c r="B1612" s="52"/>
      <c r="C1612" s="53" t="s">
        <v>3250</v>
      </c>
      <c r="D1612" s="54" t="s">
        <v>21</v>
      </c>
      <c r="E1612" s="55">
        <v>294.02</v>
      </c>
      <c r="F1612" s="55">
        <v>173.48</v>
      </c>
      <c r="G1612" s="55">
        <v>467.5</v>
      </c>
      <c r="H1612" s="33">
        <v>9</v>
      </c>
    </row>
    <row r="1613" spans="1:8" ht="25.5" x14ac:dyDescent="0.2">
      <c r="A1613" s="52" t="s">
        <v>3251</v>
      </c>
      <c r="B1613" s="52"/>
      <c r="C1613" s="53" t="s">
        <v>3252</v>
      </c>
      <c r="D1613" s="54" t="s">
        <v>21</v>
      </c>
      <c r="E1613" s="55">
        <v>203.23</v>
      </c>
      <c r="F1613" s="55">
        <v>19.559999999999999</v>
      </c>
      <c r="G1613" s="55">
        <v>222.79</v>
      </c>
      <c r="H1613" s="33">
        <v>9</v>
      </c>
    </row>
    <row r="1614" spans="1:8" ht="25.5" x14ac:dyDescent="0.2">
      <c r="A1614" s="52" t="s">
        <v>3253</v>
      </c>
      <c r="B1614" s="52"/>
      <c r="C1614" s="53" t="s">
        <v>3254</v>
      </c>
      <c r="D1614" s="54" t="s">
        <v>21</v>
      </c>
      <c r="E1614" s="55">
        <v>23.49</v>
      </c>
      <c r="F1614" s="55">
        <v>3.53</v>
      </c>
      <c r="G1614" s="55">
        <v>27.02</v>
      </c>
      <c r="H1614" s="33">
        <v>9</v>
      </c>
    </row>
    <row r="1615" spans="1:8" x14ac:dyDescent="0.2">
      <c r="A1615" s="52" t="s">
        <v>3255</v>
      </c>
      <c r="B1615" s="52"/>
      <c r="C1615" s="53" t="s">
        <v>3256</v>
      </c>
      <c r="D1615" s="54"/>
      <c r="E1615" s="55"/>
      <c r="F1615" s="55"/>
      <c r="G1615" s="55"/>
      <c r="H1615" s="33">
        <v>5</v>
      </c>
    </row>
    <row r="1616" spans="1:8" ht="25.5" x14ac:dyDescent="0.2">
      <c r="A1616" s="52" t="s">
        <v>3257</v>
      </c>
      <c r="B1616" s="52"/>
      <c r="C1616" s="53" t="s">
        <v>3258</v>
      </c>
      <c r="D1616" s="54" t="s">
        <v>21</v>
      </c>
      <c r="E1616" s="55">
        <v>717.79</v>
      </c>
      <c r="F1616" s="55">
        <v>4.41</v>
      </c>
      <c r="G1616" s="55">
        <v>722.2</v>
      </c>
      <c r="H1616" s="33">
        <v>9</v>
      </c>
    </row>
    <row r="1617" spans="1:8" ht="25.5" x14ac:dyDescent="0.2">
      <c r="A1617" s="52" t="s">
        <v>3259</v>
      </c>
      <c r="B1617" s="52"/>
      <c r="C1617" s="53" t="s">
        <v>3260</v>
      </c>
      <c r="D1617" s="54" t="s">
        <v>21</v>
      </c>
      <c r="E1617" s="55">
        <v>1621.66</v>
      </c>
      <c r="F1617" s="55">
        <v>61.01</v>
      </c>
      <c r="G1617" s="55">
        <v>1682.67</v>
      </c>
      <c r="H1617" s="33">
        <v>9</v>
      </c>
    </row>
    <row r="1618" spans="1:8" ht="25.5" x14ac:dyDescent="0.2">
      <c r="A1618" s="52" t="s">
        <v>3261</v>
      </c>
      <c r="B1618" s="52"/>
      <c r="C1618" s="53" t="s">
        <v>3262</v>
      </c>
      <c r="D1618" s="54" t="s">
        <v>21</v>
      </c>
      <c r="E1618" s="55">
        <v>2810.57</v>
      </c>
      <c r="F1618" s="55">
        <v>318.19</v>
      </c>
      <c r="G1618" s="55">
        <v>3128.76</v>
      </c>
      <c r="H1618" s="33">
        <v>9</v>
      </c>
    </row>
    <row r="1619" spans="1:8" ht="25.5" x14ac:dyDescent="0.2">
      <c r="A1619" s="52" t="s">
        <v>3263</v>
      </c>
      <c r="B1619" s="52"/>
      <c r="C1619" s="53" t="s">
        <v>3264</v>
      </c>
      <c r="D1619" s="54" t="s">
        <v>21</v>
      </c>
      <c r="E1619" s="55">
        <v>1165.06</v>
      </c>
      <c r="F1619" s="55">
        <v>52.19</v>
      </c>
      <c r="G1619" s="55">
        <v>1217.25</v>
      </c>
      <c r="H1619" s="33">
        <v>9</v>
      </c>
    </row>
    <row r="1620" spans="1:8" x14ac:dyDescent="0.2">
      <c r="A1620" s="52" t="s">
        <v>3265</v>
      </c>
      <c r="B1620" s="52"/>
      <c r="C1620" s="53" t="s">
        <v>3266</v>
      </c>
      <c r="D1620" s="54"/>
      <c r="E1620" s="55"/>
      <c r="F1620" s="55"/>
      <c r="G1620" s="55"/>
      <c r="H1620" s="33">
        <v>5</v>
      </c>
    </row>
    <row r="1621" spans="1:8" ht="25.5" x14ac:dyDescent="0.2">
      <c r="A1621" s="52" t="s">
        <v>3267</v>
      </c>
      <c r="B1621" s="52"/>
      <c r="C1621" s="53" t="s">
        <v>3268</v>
      </c>
      <c r="D1621" s="54" t="s">
        <v>334</v>
      </c>
      <c r="E1621" s="55">
        <v>153813</v>
      </c>
      <c r="F1621" s="55"/>
      <c r="G1621" s="55">
        <v>153813</v>
      </c>
      <c r="H1621" s="33">
        <v>9</v>
      </c>
    </row>
    <row r="1622" spans="1:8" ht="25.5" x14ac:dyDescent="0.2">
      <c r="A1622" s="52" t="s">
        <v>3269</v>
      </c>
      <c r="B1622" s="52"/>
      <c r="C1622" s="53" t="s">
        <v>3270</v>
      </c>
      <c r="D1622" s="54" t="s">
        <v>334</v>
      </c>
      <c r="E1622" s="55">
        <v>132390.81</v>
      </c>
      <c r="F1622" s="55"/>
      <c r="G1622" s="55">
        <v>132390.81</v>
      </c>
      <c r="H1622" s="33">
        <v>9</v>
      </c>
    </row>
    <row r="1623" spans="1:8" ht="25.5" x14ac:dyDescent="0.2">
      <c r="A1623" s="52" t="s">
        <v>3271</v>
      </c>
      <c r="B1623" s="52"/>
      <c r="C1623" s="53" t="s">
        <v>3272</v>
      </c>
      <c r="D1623" s="54" t="s">
        <v>334</v>
      </c>
      <c r="E1623" s="55">
        <v>37059.18</v>
      </c>
      <c r="F1623" s="55"/>
      <c r="G1623" s="55">
        <v>37059.18</v>
      </c>
      <c r="H1623" s="33">
        <v>9</v>
      </c>
    </row>
    <row r="1624" spans="1:8" ht="38.25" x14ac:dyDescent="0.2">
      <c r="A1624" s="52" t="s">
        <v>3273</v>
      </c>
      <c r="B1624" s="52"/>
      <c r="C1624" s="53" t="s">
        <v>3274</v>
      </c>
      <c r="D1624" s="54" t="s">
        <v>334</v>
      </c>
      <c r="E1624" s="55">
        <v>38720.03</v>
      </c>
      <c r="F1624" s="55"/>
      <c r="G1624" s="55">
        <v>38720.03</v>
      </c>
      <c r="H1624" s="33">
        <v>9</v>
      </c>
    </row>
    <row r="1625" spans="1:8" x14ac:dyDescent="0.2">
      <c r="A1625" s="52" t="s">
        <v>3275</v>
      </c>
      <c r="B1625" s="52"/>
      <c r="C1625" s="53" t="s">
        <v>3276</v>
      </c>
      <c r="D1625" s="54"/>
      <c r="E1625" s="55"/>
      <c r="F1625" s="55"/>
      <c r="G1625" s="55"/>
      <c r="H1625" s="33">
        <v>2</v>
      </c>
    </row>
    <row r="1626" spans="1:8" x14ac:dyDescent="0.2">
      <c r="A1626" s="52" t="s">
        <v>3277</v>
      </c>
      <c r="B1626" s="52"/>
      <c r="C1626" s="53" t="s">
        <v>3278</v>
      </c>
      <c r="D1626" s="54"/>
      <c r="E1626" s="55"/>
      <c r="F1626" s="55"/>
      <c r="G1626" s="55"/>
      <c r="H1626" s="33">
        <v>5</v>
      </c>
    </row>
    <row r="1627" spans="1:8" x14ac:dyDescent="0.2">
      <c r="A1627" s="52" t="s">
        <v>3279</v>
      </c>
      <c r="B1627" s="52"/>
      <c r="C1627" s="53" t="s">
        <v>3280</v>
      </c>
      <c r="D1627" s="54" t="s">
        <v>73</v>
      </c>
      <c r="E1627" s="55">
        <v>20.46</v>
      </c>
      <c r="F1627" s="55">
        <v>3.53</v>
      </c>
      <c r="G1627" s="55">
        <v>23.99</v>
      </c>
      <c r="H1627" s="33">
        <v>9</v>
      </c>
    </row>
    <row r="1628" spans="1:8" x14ac:dyDescent="0.2">
      <c r="A1628" s="52" t="s">
        <v>3281</v>
      </c>
      <c r="B1628" s="52"/>
      <c r="C1628" s="53" t="s">
        <v>3282</v>
      </c>
      <c r="D1628" s="54" t="s">
        <v>73</v>
      </c>
      <c r="E1628" s="55">
        <v>27.84</v>
      </c>
      <c r="F1628" s="55">
        <v>3.53</v>
      </c>
      <c r="G1628" s="55">
        <v>31.37</v>
      </c>
      <c r="H1628" s="33">
        <v>9</v>
      </c>
    </row>
    <row r="1629" spans="1:8" x14ac:dyDescent="0.2">
      <c r="A1629" s="52" t="s">
        <v>3283</v>
      </c>
      <c r="B1629" s="52"/>
      <c r="C1629" s="53" t="s">
        <v>3284</v>
      </c>
      <c r="D1629" s="54" t="s">
        <v>156</v>
      </c>
      <c r="E1629" s="55">
        <v>570.5</v>
      </c>
      <c r="F1629" s="55">
        <v>49.39</v>
      </c>
      <c r="G1629" s="55">
        <v>619.89</v>
      </c>
      <c r="H1629" s="33">
        <v>9</v>
      </c>
    </row>
    <row r="1630" spans="1:8" ht="25.5" x14ac:dyDescent="0.2">
      <c r="A1630" s="52" t="s">
        <v>3285</v>
      </c>
      <c r="B1630" s="52"/>
      <c r="C1630" s="53" t="s">
        <v>3286</v>
      </c>
      <c r="D1630" s="54" t="s">
        <v>73</v>
      </c>
      <c r="E1630" s="55">
        <v>146.74</v>
      </c>
      <c r="F1630" s="55">
        <v>6.5</v>
      </c>
      <c r="G1630" s="55">
        <v>153.24</v>
      </c>
      <c r="H1630" s="33">
        <v>9</v>
      </c>
    </row>
    <row r="1631" spans="1:8" ht="38.25" x14ac:dyDescent="0.2">
      <c r="A1631" s="52" t="s">
        <v>3287</v>
      </c>
      <c r="B1631" s="52"/>
      <c r="C1631" s="53" t="s">
        <v>3288</v>
      </c>
      <c r="D1631" s="54" t="s">
        <v>73</v>
      </c>
      <c r="E1631" s="55">
        <v>17.66</v>
      </c>
      <c r="F1631" s="55">
        <v>9.59</v>
      </c>
      <c r="G1631" s="55">
        <v>27.25</v>
      </c>
      <c r="H1631" s="33">
        <v>9</v>
      </c>
    </row>
    <row r="1632" spans="1:8" ht="25.5" x14ac:dyDescent="0.2">
      <c r="A1632" s="52" t="s">
        <v>3289</v>
      </c>
      <c r="B1632" s="52"/>
      <c r="C1632" s="53" t="s">
        <v>3290</v>
      </c>
      <c r="D1632" s="54" t="s">
        <v>73</v>
      </c>
      <c r="E1632" s="55">
        <v>89.94</v>
      </c>
      <c r="F1632" s="55"/>
      <c r="G1632" s="55">
        <v>89.94</v>
      </c>
      <c r="H1632" s="33">
        <v>9</v>
      </c>
    </row>
    <row r="1633" spans="1:8" ht="25.5" x14ac:dyDescent="0.2">
      <c r="A1633" s="52" t="s">
        <v>3291</v>
      </c>
      <c r="B1633" s="52"/>
      <c r="C1633" s="53" t="s">
        <v>3292</v>
      </c>
      <c r="D1633" s="54" t="s">
        <v>73</v>
      </c>
      <c r="E1633" s="55">
        <v>1225.79</v>
      </c>
      <c r="F1633" s="55"/>
      <c r="G1633" s="55">
        <v>1225.79</v>
      </c>
      <c r="H1633" s="33">
        <v>9</v>
      </c>
    </row>
    <row r="1634" spans="1:8" ht="25.5" x14ac:dyDescent="0.2">
      <c r="A1634" s="52" t="s">
        <v>3293</v>
      </c>
      <c r="B1634" s="52"/>
      <c r="C1634" s="53" t="s">
        <v>3294</v>
      </c>
      <c r="D1634" s="54" t="s">
        <v>73</v>
      </c>
      <c r="E1634" s="55">
        <v>79.77</v>
      </c>
      <c r="F1634" s="55">
        <v>26.02</v>
      </c>
      <c r="G1634" s="55">
        <v>105.79</v>
      </c>
      <c r="H1634" s="33">
        <v>9</v>
      </c>
    </row>
    <row r="1635" spans="1:8" ht="38.25" x14ac:dyDescent="0.2">
      <c r="A1635" s="52" t="s">
        <v>3295</v>
      </c>
      <c r="B1635" s="52"/>
      <c r="C1635" s="53" t="s">
        <v>3296</v>
      </c>
      <c r="D1635" s="54" t="s">
        <v>73</v>
      </c>
      <c r="E1635" s="55">
        <v>536.61</v>
      </c>
      <c r="F1635" s="55"/>
      <c r="G1635" s="55">
        <v>536.61</v>
      </c>
      <c r="H1635" s="33">
        <v>9</v>
      </c>
    </row>
    <row r="1636" spans="1:8" x14ac:dyDescent="0.2">
      <c r="A1636" s="52" t="s">
        <v>3297</v>
      </c>
      <c r="B1636" s="52"/>
      <c r="C1636" s="53" t="s">
        <v>3298</v>
      </c>
      <c r="D1636" s="54"/>
      <c r="E1636" s="55"/>
      <c r="F1636" s="55"/>
      <c r="G1636" s="55"/>
      <c r="H1636" s="33">
        <v>5</v>
      </c>
    </row>
    <row r="1637" spans="1:8" x14ac:dyDescent="0.2">
      <c r="A1637" s="52" t="s">
        <v>3299</v>
      </c>
      <c r="B1637" s="52"/>
      <c r="C1637" s="53" t="s">
        <v>3300</v>
      </c>
      <c r="D1637" s="54" t="s">
        <v>131</v>
      </c>
      <c r="E1637" s="55">
        <v>1.51</v>
      </c>
      <c r="F1637" s="55">
        <v>6.43</v>
      </c>
      <c r="G1637" s="55">
        <v>7.94</v>
      </c>
      <c r="H1637" s="33">
        <v>9</v>
      </c>
    </row>
    <row r="1638" spans="1:8" x14ac:dyDescent="0.2">
      <c r="A1638" s="52" t="s">
        <v>3301</v>
      </c>
      <c r="B1638" s="52"/>
      <c r="C1638" s="53" t="s">
        <v>3302</v>
      </c>
      <c r="D1638" s="54" t="s">
        <v>131</v>
      </c>
      <c r="E1638" s="55">
        <v>68.94</v>
      </c>
      <c r="F1638" s="55">
        <v>6.43</v>
      </c>
      <c r="G1638" s="55">
        <v>75.37</v>
      </c>
      <c r="H1638" s="33">
        <v>9</v>
      </c>
    </row>
    <row r="1639" spans="1:8" ht="25.5" x14ac:dyDescent="0.2">
      <c r="A1639" s="52" t="s">
        <v>3303</v>
      </c>
      <c r="B1639" s="52"/>
      <c r="C1639" s="53" t="s">
        <v>3304</v>
      </c>
      <c r="D1639" s="54" t="s">
        <v>131</v>
      </c>
      <c r="E1639" s="55">
        <v>5.41</v>
      </c>
      <c r="F1639" s="55">
        <v>2.69</v>
      </c>
      <c r="G1639" s="55">
        <v>8.1</v>
      </c>
      <c r="H1639" s="33">
        <v>9</v>
      </c>
    </row>
    <row r="1640" spans="1:8" x14ac:dyDescent="0.2">
      <c r="A1640" s="52" t="s">
        <v>3305</v>
      </c>
      <c r="B1640" s="52"/>
      <c r="C1640" s="53" t="s">
        <v>3306</v>
      </c>
      <c r="D1640" s="54" t="s">
        <v>3307</v>
      </c>
      <c r="E1640" s="55">
        <v>0.15</v>
      </c>
      <c r="F1640" s="55">
        <v>0.05</v>
      </c>
      <c r="G1640" s="55">
        <v>0.2</v>
      </c>
      <c r="H1640" s="33">
        <v>9</v>
      </c>
    </row>
    <row r="1641" spans="1:8" x14ac:dyDescent="0.2">
      <c r="A1641" s="52" t="s">
        <v>3308</v>
      </c>
      <c r="B1641" s="52"/>
      <c r="C1641" s="53" t="s">
        <v>3309</v>
      </c>
      <c r="D1641" s="54" t="s">
        <v>131</v>
      </c>
      <c r="E1641" s="55">
        <v>7.36</v>
      </c>
      <c r="F1641" s="55">
        <v>4.3</v>
      </c>
      <c r="G1641" s="55">
        <v>11.66</v>
      </c>
      <c r="H1641" s="33">
        <v>9</v>
      </c>
    </row>
    <row r="1642" spans="1:8" x14ac:dyDescent="0.2">
      <c r="A1642" s="52" t="s">
        <v>3310</v>
      </c>
      <c r="B1642" s="52"/>
      <c r="C1642" s="53" t="s">
        <v>3311</v>
      </c>
      <c r="D1642" s="54" t="s">
        <v>3307</v>
      </c>
      <c r="E1642" s="55">
        <v>0.19</v>
      </c>
      <c r="F1642" s="55">
        <v>0.11</v>
      </c>
      <c r="G1642" s="55">
        <v>0.3</v>
      </c>
      <c r="H1642" s="33">
        <v>9</v>
      </c>
    </row>
    <row r="1643" spans="1:8" ht="25.5" x14ac:dyDescent="0.2">
      <c r="A1643" s="52" t="s">
        <v>3312</v>
      </c>
      <c r="B1643" s="52"/>
      <c r="C1643" s="53" t="s">
        <v>3313</v>
      </c>
      <c r="D1643" s="54" t="s">
        <v>131</v>
      </c>
      <c r="E1643" s="55">
        <v>207.24</v>
      </c>
      <c r="F1643" s="55">
        <v>3.91</v>
      </c>
      <c r="G1643" s="55">
        <v>211.15</v>
      </c>
      <c r="H1643" s="33">
        <v>9</v>
      </c>
    </row>
    <row r="1644" spans="1:8" ht="25.5" x14ac:dyDescent="0.2">
      <c r="A1644" s="52" t="s">
        <v>3314</v>
      </c>
      <c r="B1644" s="52"/>
      <c r="C1644" s="53" t="s">
        <v>3315</v>
      </c>
      <c r="D1644" s="54" t="s">
        <v>131</v>
      </c>
      <c r="E1644" s="55">
        <v>286.61</v>
      </c>
      <c r="F1644" s="55">
        <v>3.91</v>
      </c>
      <c r="G1644" s="55">
        <v>290.52</v>
      </c>
      <c r="H1644" s="33">
        <v>9</v>
      </c>
    </row>
    <row r="1645" spans="1:8" ht="38.25" x14ac:dyDescent="0.2">
      <c r="A1645" s="52" t="s">
        <v>3316</v>
      </c>
      <c r="B1645" s="52"/>
      <c r="C1645" s="53" t="s">
        <v>3317</v>
      </c>
      <c r="D1645" s="54" t="s">
        <v>131</v>
      </c>
      <c r="E1645" s="55">
        <v>101.44</v>
      </c>
      <c r="F1645" s="55">
        <v>3.91</v>
      </c>
      <c r="G1645" s="55">
        <v>105.35</v>
      </c>
      <c r="H1645" s="33">
        <v>9</v>
      </c>
    </row>
    <row r="1646" spans="1:8" ht="38.25" x14ac:dyDescent="0.2">
      <c r="A1646" s="52" t="s">
        <v>3318</v>
      </c>
      <c r="B1646" s="52"/>
      <c r="C1646" s="53" t="s">
        <v>3319</v>
      </c>
      <c r="D1646" s="54" t="s">
        <v>131</v>
      </c>
      <c r="E1646" s="55">
        <v>101.71</v>
      </c>
      <c r="F1646" s="55">
        <v>3.91</v>
      </c>
      <c r="G1646" s="55">
        <v>105.62</v>
      </c>
      <c r="H1646" s="33">
        <v>9</v>
      </c>
    </row>
    <row r="1647" spans="1:8" x14ac:dyDescent="0.2">
      <c r="A1647" s="52" t="s">
        <v>3320</v>
      </c>
      <c r="B1647" s="52"/>
      <c r="C1647" s="53" t="s">
        <v>3321</v>
      </c>
      <c r="D1647" s="54"/>
      <c r="E1647" s="55"/>
      <c r="F1647" s="55"/>
      <c r="G1647" s="55"/>
      <c r="H1647" s="33">
        <v>5</v>
      </c>
    </row>
    <row r="1648" spans="1:8" ht="25.5" x14ac:dyDescent="0.2">
      <c r="A1648" s="52" t="s">
        <v>3322</v>
      </c>
      <c r="B1648" s="52"/>
      <c r="C1648" s="53" t="s">
        <v>3323</v>
      </c>
      <c r="D1648" s="54" t="s">
        <v>73</v>
      </c>
      <c r="E1648" s="55">
        <v>9.7899999999999991</v>
      </c>
      <c r="F1648" s="55">
        <v>2.65</v>
      </c>
      <c r="G1648" s="55">
        <v>12.44</v>
      </c>
      <c r="H1648" s="33">
        <v>9</v>
      </c>
    </row>
    <row r="1649" spans="1:8" ht="25.5" x14ac:dyDescent="0.2">
      <c r="A1649" s="52" t="s">
        <v>3324</v>
      </c>
      <c r="B1649" s="52"/>
      <c r="C1649" s="53" t="s">
        <v>3325</v>
      </c>
      <c r="D1649" s="54" t="s">
        <v>73</v>
      </c>
      <c r="E1649" s="55">
        <v>20.99</v>
      </c>
      <c r="F1649" s="55">
        <v>2.65</v>
      </c>
      <c r="G1649" s="55">
        <v>23.64</v>
      </c>
      <c r="H1649" s="33">
        <v>9</v>
      </c>
    </row>
    <row r="1650" spans="1:8" x14ac:dyDescent="0.2">
      <c r="A1650" s="52" t="s">
        <v>3326</v>
      </c>
      <c r="B1650" s="52"/>
      <c r="C1650" s="53" t="s">
        <v>3327</v>
      </c>
      <c r="D1650" s="54" t="s">
        <v>131</v>
      </c>
      <c r="E1650" s="55">
        <v>50.75</v>
      </c>
      <c r="F1650" s="55">
        <v>18.18</v>
      </c>
      <c r="G1650" s="55">
        <v>68.930000000000007</v>
      </c>
      <c r="H1650" s="33">
        <v>9</v>
      </c>
    </row>
    <row r="1651" spans="1:8" x14ac:dyDescent="0.2">
      <c r="A1651" s="52" t="s">
        <v>3328</v>
      </c>
      <c r="B1651" s="52"/>
      <c r="C1651" s="53" t="s">
        <v>3329</v>
      </c>
      <c r="D1651" s="54" t="s">
        <v>131</v>
      </c>
      <c r="E1651" s="55">
        <v>105.28</v>
      </c>
      <c r="F1651" s="55">
        <v>18.18</v>
      </c>
      <c r="G1651" s="55">
        <v>123.46</v>
      </c>
      <c r="H1651" s="33">
        <v>9</v>
      </c>
    </row>
    <row r="1652" spans="1:8" ht="25.5" x14ac:dyDescent="0.2">
      <c r="A1652" s="52" t="s">
        <v>3330</v>
      </c>
      <c r="B1652" s="52"/>
      <c r="C1652" s="53" t="s">
        <v>3331</v>
      </c>
      <c r="D1652" s="54" t="s">
        <v>131</v>
      </c>
      <c r="E1652" s="55">
        <v>180.61</v>
      </c>
      <c r="F1652" s="55"/>
      <c r="G1652" s="55">
        <v>180.61</v>
      </c>
      <c r="H1652" s="33">
        <v>9</v>
      </c>
    </row>
    <row r="1653" spans="1:8" ht="25.5" x14ac:dyDescent="0.2">
      <c r="A1653" s="52" t="s">
        <v>3332</v>
      </c>
      <c r="B1653" s="52"/>
      <c r="C1653" s="53" t="s">
        <v>3333</v>
      </c>
      <c r="D1653" s="54" t="s">
        <v>131</v>
      </c>
      <c r="E1653" s="55">
        <v>399.7</v>
      </c>
      <c r="F1653" s="55"/>
      <c r="G1653" s="55">
        <v>399.7</v>
      </c>
      <c r="H1653" s="33">
        <v>9</v>
      </c>
    </row>
    <row r="1654" spans="1:8" ht="25.5" x14ac:dyDescent="0.2">
      <c r="A1654" s="52" t="s">
        <v>3334</v>
      </c>
      <c r="B1654" s="52"/>
      <c r="C1654" s="53" t="s">
        <v>3335</v>
      </c>
      <c r="D1654" s="54" t="s">
        <v>131</v>
      </c>
      <c r="E1654" s="55">
        <v>798.91</v>
      </c>
      <c r="F1654" s="55">
        <v>8.82</v>
      </c>
      <c r="G1654" s="55">
        <v>807.73</v>
      </c>
      <c r="H1654" s="33">
        <v>9</v>
      </c>
    </row>
    <row r="1655" spans="1:8" ht="25.5" x14ac:dyDescent="0.2">
      <c r="A1655" s="52" t="s">
        <v>3336</v>
      </c>
      <c r="B1655" s="52"/>
      <c r="C1655" s="53" t="s">
        <v>3337</v>
      </c>
      <c r="D1655" s="54" t="s">
        <v>131</v>
      </c>
      <c r="E1655" s="55">
        <v>1215.8399999999999</v>
      </c>
      <c r="F1655" s="55">
        <v>8.82</v>
      </c>
      <c r="G1655" s="55">
        <v>1224.6600000000001</v>
      </c>
      <c r="H1655" s="33">
        <v>9</v>
      </c>
    </row>
    <row r="1656" spans="1:8" x14ac:dyDescent="0.2">
      <c r="A1656" s="52" t="s">
        <v>3338</v>
      </c>
      <c r="B1656" s="52"/>
      <c r="C1656" s="53" t="s">
        <v>3339</v>
      </c>
      <c r="D1656" s="54" t="s">
        <v>131</v>
      </c>
      <c r="E1656" s="55">
        <v>268.56</v>
      </c>
      <c r="F1656" s="55"/>
      <c r="G1656" s="55">
        <v>268.56</v>
      </c>
      <c r="H1656" s="33">
        <v>9</v>
      </c>
    </row>
    <row r="1657" spans="1:8" x14ac:dyDescent="0.2">
      <c r="A1657" s="52" t="s">
        <v>3340</v>
      </c>
      <c r="B1657" s="52"/>
      <c r="C1657" s="53" t="s">
        <v>3341</v>
      </c>
      <c r="D1657" s="54"/>
      <c r="E1657" s="55"/>
      <c r="F1657" s="55"/>
      <c r="G1657" s="55"/>
      <c r="H1657" s="33">
        <v>5</v>
      </c>
    </row>
    <row r="1658" spans="1:8" x14ac:dyDescent="0.2">
      <c r="A1658" s="52" t="s">
        <v>3342</v>
      </c>
      <c r="B1658" s="52"/>
      <c r="C1658" s="53" t="s">
        <v>3343</v>
      </c>
      <c r="D1658" s="54" t="s">
        <v>592</v>
      </c>
      <c r="E1658" s="55">
        <v>12.6</v>
      </c>
      <c r="F1658" s="55">
        <v>11.73</v>
      </c>
      <c r="G1658" s="55">
        <v>24.33</v>
      </c>
      <c r="H1658" s="33">
        <v>9</v>
      </c>
    </row>
    <row r="1659" spans="1:8" x14ac:dyDescent="0.2">
      <c r="A1659" s="52" t="s">
        <v>3344</v>
      </c>
      <c r="B1659" s="52"/>
      <c r="C1659" s="53" t="s">
        <v>3345</v>
      </c>
      <c r="D1659" s="54" t="s">
        <v>3346</v>
      </c>
      <c r="E1659" s="55">
        <v>129.82</v>
      </c>
      <c r="F1659" s="55">
        <v>7.83</v>
      </c>
      <c r="G1659" s="55">
        <v>137.65</v>
      </c>
      <c r="H1659" s="33">
        <v>9</v>
      </c>
    </row>
    <row r="1660" spans="1:8" x14ac:dyDescent="0.2">
      <c r="A1660" s="52" t="s">
        <v>3347</v>
      </c>
      <c r="B1660" s="52"/>
      <c r="C1660" s="53" t="s">
        <v>3348</v>
      </c>
      <c r="D1660" s="54"/>
      <c r="E1660" s="55"/>
      <c r="F1660" s="55"/>
      <c r="G1660" s="55"/>
      <c r="H1660" s="33">
        <v>5</v>
      </c>
    </row>
    <row r="1661" spans="1:8" ht="25.5" x14ac:dyDescent="0.2">
      <c r="A1661" s="52" t="s">
        <v>3349</v>
      </c>
      <c r="B1661" s="52"/>
      <c r="C1661" s="53" t="s">
        <v>3350</v>
      </c>
      <c r="D1661" s="54" t="s">
        <v>131</v>
      </c>
      <c r="E1661" s="55">
        <v>4.55</v>
      </c>
      <c r="F1661" s="55">
        <v>2.38</v>
      </c>
      <c r="G1661" s="55">
        <v>6.93</v>
      </c>
      <c r="H1661" s="33">
        <v>9</v>
      </c>
    </row>
    <row r="1662" spans="1:8" ht="25.5" x14ac:dyDescent="0.2">
      <c r="A1662" s="52" t="s">
        <v>3351</v>
      </c>
      <c r="B1662" s="52"/>
      <c r="C1662" s="53" t="s">
        <v>3352</v>
      </c>
      <c r="D1662" s="54" t="s">
        <v>131</v>
      </c>
      <c r="E1662" s="55">
        <v>9.1300000000000008</v>
      </c>
      <c r="F1662" s="55">
        <v>4.7699999999999996</v>
      </c>
      <c r="G1662" s="55">
        <v>13.9</v>
      </c>
      <c r="H1662" s="33">
        <v>9</v>
      </c>
    </row>
    <row r="1663" spans="1:8" ht="25.5" x14ac:dyDescent="0.2">
      <c r="A1663" s="52" t="s">
        <v>3353</v>
      </c>
      <c r="B1663" s="52"/>
      <c r="C1663" s="53" t="s">
        <v>3354</v>
      </c>
      <c r="D1663" s="54" t="s">
        <v>131</v>
      </c>
      <c r="E1663" s="55">
        <v>13.7</v>
      </c>
      <c r="F1663" s="55">
        <v>7.15</v>
      </c>
      <c r="G1663" s="55">
        <v>20.85</v>
      </c>
      <c r="H1663" s="33">
        <v>9</v>
      </c>
    </row>
    <row r="1664" spans="1:8" ht="25.5" x14ac:dyDescent="0.2">
      <c r="A1664" s="52" t="s">
        <v>3355</v>
      </c>
      <c r="B1664" s="52"/>
      <c r="C1664" s="53" t="s">
        <v>3356</v>
      </c>
      <c r="D1664" s="54" t="s">
        <v>131</v>
      </c>
      <c r="E1664" s="55">
        <v>18.260000000000002</v>
      </c>
      <c r="F1664" s="55">
        <v>9.5299999999999994</v>
      </c>
      <c r="G1664" s="55">
        <v>27.79</v>
      </c>
      <c r="H1664" s="33">
        <v>9</v>
      </c>
    </row>
    <row r="1665" spans="1:8" ht="25.5" x14ac:dyDescent="0.2">
      <c r="A1665" s="52" t="s">
        <v>3357</v>
      </c>
      <c r="B1665" s="52"/>
      <c r="C1665" s="53" t="s">
        <v>3358</v>
      </c>
      <c r="D1665" s="54" t="s">
        <v>131</v>
      </c>
      <c r="E1665" s="55">
        <v>27.43</v>
      </c>
      <c r="F1665" s="55">
        <v>14.31</v>
      </c>
      <c r="G1665" s="55">
        <v>41.74</v>
      </c>
      <c r="H1665" s="33">
        <v>9</v>
      </c>
    </row>
    <row r="1666" spans="1:8" ht="25.5" x14ac:dyDescent="0.2">
      <c r="A1666" s="52" t="s">
        <v>3359</v>
      </c>
      <c r="B1666" s="52"/>
      <c r="C1666" s="53" t="s">
        <v>3360</v>
      </c>
      <c r="D1666" s="54" t="s">
        <v>131</v>
      </c>
      <c r="E1666" s="55">
        <v>27.22</v>
      </c>
      <c r="F1666" s="55">
        <v>1.47</v>
      </c>
      <c r="G1666" s="55">
        <v>28.69</v>
      </c>
      <c r="H1666" s="33">
        <v>9</v>
      </c>
    </row>
    <row r="1667" spans="1:8" ht="25.5" x14ac:dyDescent="0.2">
      <c r="A1667" s="52" t="s">
        <v>3361</v>
      </c>
      <c r="B1667" s="52"/>
      <c r="C1667" s="53" t="s">
        <v>3362</v>
      </c>
      <c r="D1667" s="54" t="s">
        <v>131</v>
      </c>
      <c r="E1667" s="55">
        <v>49.09</v>
      </c>
      <c r="F1667" s="55">
        <v>2.06</v>
      </c>
      <c r="G1667" s="55">
        <v>51.15</v>
      </c>
      <c r="H1667" s="33">
        <v>9</v>
      </c>
    </row>
    <row r="1668" spans="1:8" ht="25.5" x14ac:dyDescent="0.2">
      <c r="A1668" s="52" t="s">
        <v>3363</v>
      </c>
      <c r="B1668" s="52"/>
      <c r="C1668" s="53" t="s">
        <v>3364</v>
      </c>
      <c r="D1668" s="54" t="s">
        <v>131</v>
      </c>
      <c r="E1668" s="55">
        <v>73.010000000000005</v>
      </c>
      <c r="F1668" s="55">
        <v>2.65</v>
      </c>
      <c r="G1668" s="55">
        <v>75.66</v>
      </c>
      <c r="H1668" s="33">
        <v>9</v>
      </c>
    </row>
    <row r="1669" spans="1:8" x14ac:dyDescent="0.2">
      <c r="A1669" s="52" t="s">
        <v>3365</v>
      </c>
      <c r="B1669" s="52"/>
      <c r="C1669" s="53" t="s">
        <v>3366</v>
      </c>
      <c r="D1669" s="54"/>
      <c r="E1669" s="55"/>
      <c r="F1669" s="55"/>
      <c r="G1669" s="55"/>
      <c r="H1669" s="33">
        <v>5</v>
      </c>
    </row>
    <row r="1670" spans="1:8" x14ac:dyDescent="0.2">
      <c r="A1670" s="52" t="s">
        <v>3367</v>
      </c>
      <c r="B1670" s="52"/>
      <c r="C1670" s="53" t="s">
        <v>3368</v>
      </c>
      <c r="D1670" s="54" t="s">
        <v>73</v>
      </c>
      <c r="E1670" s="55">
        <v>34.31</v>
      </c>
      <c r="F1670" s="55">
        <v>9.98</v>
      </c>
      <c r="G1670" s="55">
        <v>44.29</v>
      </c>
      <c r="H1670" s="33">
        <v>9</v>
      </c>
    </row>
    <row r="1671" spans="1:8" ht="25.5" x14ac:dyDescent="0.2">
      <c r="A1671" s="52" t="s">
        <v>3369</v>
      </c>
      <c r="B1671" s="52"/>
      <c r="C1671" s="53" t="s">
        <v>3370</v>
      </c>
      <c r="D1671" s="54" t="s">
        <v>131</v>
      </c>
      <c r="E1671" s="55">
        <v>1.48</v>
      </c>
      <c r="F1671" s="55">
        <v>9.98</v>
      </c>
      <c r="G1671" s="55">
        <v>11.46</v>
      </c>
      <c r="H1671" s="33">
        <v>9</v>
      </c>
    </row>
    <row r="1672" spans="1:8" ht="25.5" x14ac:dyDescent="0.2">
      <c r="A1672" s="52" t="s">
        <v>3371</v>
      </c>
      <c r="B1672" s="52"/>
      <c r="C1672" s="53" t="s">
        <v>3372</v>
      </c>
      <c r="D1672" s="54" t="s">
        <v>131</v>
      </c>
      <c r="E1672" s="55">
        <v>2.21</v>
      </c>
      <c r="F1672" s="55">
        <v>9.98</v>
      </c>
      <c r="G1672" s="55">
        <v>12.19</v>
      </c>
      <c r="H1672" s="33">
        <v>9</v>
      </c>
    </row>
    <row r="1673" spans="1:8" ht="25.5" x14ac:dyDescent="0.2">
      <c r="A1673" s="52" t="s">
        <v>3373</v>
      </c>
      <c r="B1673" s="52"/>
      <c r="C1673" s="53" t="s">
        <v>3374</v>
      </c>
      <c r="D1673" s="54" t="s">
        <v>131</v>
      </c>
      <c r="E1673" s="55">
        <v>2.74</v>
      </c>
      <c r="F1673" s="55">
        <v>9.98</v>
      </c>
      <c r="G1673" s="55">
        <v>12.72</v>
      </c>
      <c r="H1673" s="33">
        <v>9</v>
      </c>
    </row>
    <row r="1674" spans="1:8" ht="25.5" x14ac:dyDescent="0.2">
      <c r="A1674" s="52" t="s">
        <v>3375</v>
      </c>
      <c r="B1674" s="52"/>
      <c r="C1674" s="53" t="s">
        <v>3376</v>
      </c>
      <c r="D1674" s="54" t="s">
        <v>131</v>
      </c>
      <c r="E1674" s="55">
        <v>3.16</v>
      </c>
      <c r="F1674" s="55">
        <v>9.98</v>
      </c>
      <c r="G1674" s="55">
        <v>13.14</v>
      </c>
      <c r="H1674" s="33">
        <v>9</v>
      </c>
    </row>
    <row r="1675" spans="1:8" ht="25.5" x14ac:dyDescent="0.2">
      <c r="A1675" s="52" t="s">
        <v>3377</v>
      </c>
      <c r="B1675" s="52"/>
      <c r="C1675" s="53" t="s">
        <v>3378</v>
      </c>
      <c r="D1675" s="54" t="s">
        <v>131</v>
      </c>
      <c r="E1675" s="55">
        <v>6.2</v>
      </c>
      <c r="F1675" s="55">
        <v>9.98</v>
      </c>
      <c r="G1675" s="55">
        <v>16.18</v>
      </c>
      <c r="H1675" s="33">
        <v>9</v>
      </c>
    </row>
    <row r="1676" spans="1:8" ht="25.5" x14ac:dyDescent="0.2">
      <c r="A1676" s="52" t="s">
        <v>3379</v>
      </c>
      <c r="B1676" s="52"/>
      <c r="C1676" s="53" t="s">
        <v>3380</v>
      </c>
      <c r="D1676" s="54" t="s">
        <v>131</v>
      </c>
      <c r="E1676" s="55">
        <v>7.51</v>
      </c>
      <c r="F1676" s="55">
        <v>9.98</v>
      </c>
      <c r="G1676" s="55">
        <v>17.489999999999998</v>
      </c>
      <c r="H1676" s="33">
        <v>9</v>
      </c>
    </row>
    <row r="1677" spans="1:8" ht="25.5" x14ac:dyDescent="0.2">
      <c r="A1677" s="52" t="s">
        <v>3381</v>
      </c>
      <c r="B1677" s="52"/>
      <c r="C1677" s="53" t="s">
        <v>3382</v>
      </c>
      <c r="D1677" s="54" t="s">
        <v>131</v>
      </c>
      <c r="E1677" s="55">
        <v>6.71</v>
      </c>
      <c r="F1677" s="55">
        <v>9.98</v>
      </c>
      <c r="G1677" s="55">
        <v>16.690000000000001</v>
      </c>
      <c r="H1677" s="33">
        <v>9</v>
      </c>
    </row>
    <row r="1678" spans="1:8" ht="25.5" x14ac:dyDescent="0.2">
      <c r="A1678" s="52" t="s">
        <v>3383</v>
      </c>
      <c r="B1678" s="52"/>
      <c r="C1678" s="53" t="s">
        <v>3384</v>
      </c>
      <c r="D1678" s="54" t="s">
        <v>131</v>
      </c>
      <c r="E1678" s="55">
        <v>6.87</v>
      </c>
      <c r="F1678" s="55">
        <v>9.98</v>
      </c>
      <c r="G1678" s="55">
        <v>16.850000000000001</v>
      </c>
      <c r="H1678" s="33">
        <v>9</v>
      </c>
    </row>
    <row r="1679" spans="1:8" ht="25.5" x14ac:dyDescent="0.2">
      <c r="A1679" s="52" t="s">
        <v>3385</v>
      </c>
      <c r="B1679" s="52"/>
      <c r="C1679" s="53" t="s">
        <v>3386</v>
      </c>
      <c r="D1679" s="54" t="s">
        <v>131</v>
      </c>
      <c r="E1679" s="55">
        <v>8.2200000000000006</v>
      </c>
      <c r="F1679" s="55">
        <v>9.98</v>
      </c>
      <c r="G1679" s="55">
        <v>18.2</v>
      </c>
      <c r="H1679" s="33">
        <v>9</v>
      </c>
    </row>
    <row r="1680" spans="1:8" ht="25.5" x14ac:dyDescent="0.2">
      <c r="A1680" s="52" t="s">
        <v>3387</v>
      </c>
      <c r="B1680" s="52"/>
      <c r="C1680" s="53" t="s">
        <v>3388</v>
      </c>
      <c r="D1680" s="54" t="s">
        <v>131</v>
      </c>
      <c r="E1680" s="55">
        <v>9.16</v>
      </c>
      <c r="F1680" s="55">
        <v>9.98</v>
      </c>
      <c r="G1680" s="55">
        <v>19.14</v>
      </c>
      <c r="H1680" s="33">
        <v>9</v>
      </c>
    </row>
    <row r="1681" spans="1:8" ht="25.5" x14ac:dyDescent="0.2">
      <c r="A1681" s="52" t="s">
        <v>3389</v>
      </c>
      <c r="B1681" s="52"/>
      <c r="C1681" s="53" t="s">
        <v>3390</v>
      </c>
      <c r="D1681" s="54" t="s">
        <v>131</v>
      </c>
      <c r="E1681" s="55">
        <v>21.73</v>
      </c>
      <c r="F1681" s="55">
        <v>9.98</v>
      </c>
      <c r="G1681" s="55">
        <v>31.71</v>
      </c>
      <c r="H1681" s="33">
        <v>9</v>
      </c>
    </row>
    <row r="1682" spans="1:8" ht="25.5" x14ac:dyDescent="0.2">
      <c r="A1682" s="52" t="s">
        <v>3391</v>
      </c>
      <c r="B1682" s="52"/>
      <c r="C1682" s="53" t="s">
        <v>3392</v>
      </c>
      <c r="D1682" s="54" t="s">
        <v>131</v>
      </c>
      <c r="E1682" s="55">
        <v>26.15</v>
      </c>
      <c r="F1682" s="55">
        <v>9.98</v>
      </c>
      <c r="G1682" s="55">
        <v>36.130000000000003</v>
      </c>
      <c r="H1682" s="33">
        <v>9</v>
      </c>
    </row>
    <row r="1683" spans="1:8" ht="25.5" x14ac:dyDescent="0.2">
      <c r="A1683" s="52" t="s">
        <v>3393</v>
      </c>
      <c r="B1683" s="52"/>
      <c r="C1683" s="53" t="s">
        <v>3394</v>
      </c>
      <c r="D1683" s="54" t="s">
        <v>131</v>
      </c>
      <c r="E1683" s="55">
        <v>30.41</v>
      </c>
      <c r="F1683" s="55">
        <v>9.98</v>
      </c>
      <c r="G1683" s="55">
        <v>40.39</v>
      </c>
      <c r="H1683" s="33">
        <v>9</v>
      </c>
    </row>
    <row r="1684" spans="1:8" ht="25.5" x14ac:dyDescent="0.2">
      <c r="A1684" s="52" t="s">
        <v>3395</v>
      </c>
      <c r="B1684" s="52"/>
      <c r="C1684" s="53" t="s">
        <v>3396</v>
      </c>
      <c r="D1684" s="54" t="s">
        <v>131</v>
      </c>
      <c r="E1684" s="55">
        <v>34.950000000000003</v>
      </c>
      <c r="F1684" s="55">
        <v>9.98</v>
      </c>
      <c r="G1684" s="55">
        <v>44.93</v>
      </c>
      <c r="H1684" s="33">
        <v>9</v>
      </c>
    </row>
    <row r="1685" spans="1:8" ht="25.5" x14ac:dyDescent="0.2">
      <c r="A1685" s="52" t="s">
        <v>3397</v>
      </c>
      <c r="B1685" s="52"/>
      <c r="C1685" s="53" t="s">
        <v>3398</v>
      </c>
      <c r="D1685" s="54" t="s">
        <v>131</v>
      </c>
      <c r="E1685" s="55">
        <v>39.479999999999997</v>
      </c>
      <c r="F1685" s="55">
        <v>9.98</v>
      </c>
      <c r="G1685" s="55">
        <v>49.46</v>
      </c>
      <c r="H1685" s="33">
        <v>9</v>
      </c>
    </row>
    <row r="1686" spans="1:8" ht="25.5" x14ac:dyDescent="0.2">
      <c r="A1686" s="52" t="s">
        <v>3399</v>
      </c>
      <c r="B1686" s="52"/>
      <c r="C1686" s="53" t="s">
        <v>3400</v>
      </c>
      <c r="D1686" s="54" t="s">
        <v>131</v>
      </c>
      <c r="E1686" s="55">
        <v>47.21</v>
      </c>
      <c r="F1686" s="55">
        <v>9.98</v>
      </c>
      <c r="G1686" s="55">
        <v>57.19</v>
      </c>
      <c r="H1686" s="33">
        <v>9</v>
      </c>
    </row>
    <row r="1687" spans="1:8" ht="25.5" x14ac:dyDescent="0.2">
      <c r="A1687" s="52" t="s">
        <v>3401</v>
      </c>
      <c r="B1687" s="52"/>
      <c r="C1687" s="53" t="s">
        <v>3402</v>
      </c>
      <c r="D1687" s="54" t="s">
        <v>131</v>
      </c>
      <c r="E1687" s="55">
        <v>54.66</v>
      </c>
      <c r="F1687" s="55">
        <v>9.98</v>
      </c>
      <c r="G1687" s="55">
        <v>64.64</v>
      </c>
      <c r="H1687" s="33">
        <v>9</v>
      </c>
    </row>
    <row r="1688" spans="1:8" ht="25.5" x14ac:dyDescent="0.2">
      <c r="A1688" s="52" t="s">
        <v>3403</v>
      </c>
      <c r="B1688" s="52"/>
      <c r="C1688" s="53" t="s">
        <v>3404</v>
      </c>
      <c r="D1688" s="54" t="s">
        <v>131</v>
      </c>
      <c r="E1688" s="55">
        <v>60.67</v>
      </c>
      <c r="F1688" s="55">
        <v>9.98</v>
      </c>
      <c r="G1688" s="55">
        <v>70.650000000000006</v>
      </c>
      <c r="H1688" s="33">
        <v>9</v>
      </c>
    </row>
    <row r="1689" spans="1:8" ht="25.5" x14ac:dyDescent="0.2">
      <c r="A1689" s="52" t="s">
        <v>3405</v>
      </c>
      <c r="B1689" s="52"/>
      <c r="C1689" s="53" t="s">
        <v>3406</v>
      </c>
      <c r="D1689" s="54" t="s">
        <v>131</v>
      </c>
      <c r="E1689" s="55">
        <v>85.01</v>
      </c>
      <c r="F1689" s="55">
        <v>9.98</v>
      </c>
      <c r="G1689" s="55">
        <v>94.99</v>
      </c>
      <c r="H1689" s="33">
        <v>9</v>
      </c>
    </row>
    <row r="1690" spans="1:8" ht="25.5" x14ac:dyDescent="0.2">
      <c r="A1690" s="52" t="s">
        <v>3407</v>
      </c>
      <c r="B1690" s="52"/>
      <c r="C1690" s="53" t="s">
        <v>3408</v>
      </c>
      <c r="D1690" s="54" t="s">
        <v>131</v>
      </c>
      <c r="E1690" s="55">
        <v>104.87</v>
      </c>
      <c r="F1690" s="55">
        <v>9.98</v>
      </c>
      <c r="G1690" s="55">
        <v>114.85</v>
      </c>
      <c r="H1690" s="33">
        <v>9</v>
      </c>
    </row>
    <row r="1691" spans="1:8" ht="25.5" x14ac:dyDescent="0.2">
      <c r="A1691" s="52" t="s">
        <v>3409</v>
      </c>
      <c r="B1691" s="52"/>
      <c r="C1691" s="53" t="s">
        <v>3410</v>
      </c>
      <c r="D1691" s="54" t="s">
        <v>131</v>
      </c>
      <c r="E1691" s="55">
        <v>136.52000000000001</v>
      </c>
      <c r="F1691" s="55">
        <v>9.98</v>
      </c>
      <c r="G1691" s="55">
        <v>146.5</v>
      </c>
      <c r="H1691" s="33">
        <v>9</v>
      </c>
    </row>
    <row r="1692" spans="1:8" ht="25.5" x14ac:dyDescent="0.2">
      <c r="A1692" s="52" t="s">
        <v>3411</v>
      </c>
      <c r="B1692" s="52"/>
      <c r="C1692" s="53" t="s">
        <v>3412</v>
      </c>
      <c r="D1692" s="54" t="s">
        <v>73</v>
      </c>
      <c r="E1692" s="55">
        <v>197.29</v>
      </c>
      <c r="F1692" s="55">
        <v>18.3</v>
      </c>
      <c r="G1692" s="55">
        <v>215.59</v>
      </c>
      <c r="H1692" s="33">
        <v>9</v>
      </c>
    </row>
    <row r="1693" spans="1:8" ht="25.5" x14ac:dyDescent="0.2">
      <c r="A1693" s="52" t="s">
        <v>3413</v>
      </c>
      <c r="B1693" s="52"/>
      <c r="C1693" s="53" t="s">
        <v>3414</v>
      </c>
      <c r="D1693" s="54" t="s">
        <v>131</v>
      </c>
      <c r="E1693" s="55">
        <v>16.329999999999998</v>
      </c>
      <c r="F1693" s="55">
        <v>9.98</v>
      </c>
      <c r="G1693" s="55">
        <v>26.31</v>
      </c>
      <c r="H1693" s="33">
        <v>9</v>
      </c>
    </row>
    <row r="1694" spans="1:8" ht="25.5" x14ac:dyDescent="0.2">
      <c r="A1694" s="52" t="s">
        <v>3415</v>
      </c>
      <c r="B1694" s="52"/>
      <c r="C1694" s="53" t="s">
        <v>3416</v>
      </c>
      <c r="D1694" s="54" t="s">
        <v>131</v>
      </c>
      <c r="E1694" s="55">
        <v>19.03</v>
      </c>
      <c r="F1694" s="55">
        <v>9.98</v>
      </c>
      <c r="G1694" s="55">
        <v>29.01</v>
      </c>
      <c r="H1694" s="33">
        <v>9</v>
      </c>
    </row>
    <row r="1695" spans="1:8" x14ac:dyDescent="0.2">
      <c r="A1695" s="52" t="s">
        <v>3417</v>
      </c>
      <c r="B1695" s="52"/>
      <c r="C1695" s="53" t="s">
        <v>3418</v>
      </c>
      <c r="D1695" s="54"/>
      <c r="E1695" s="55"/>
      <c r="F1695" s="55"/>
      <c r="G1695" s="55"/>
      <c r="H1695" s="33">
        <v>5</v>
      </c>
    </row>
    <row r="1696" spans="1:8" ht="25.5" x14ac:dyDescent="0.2">
      <c r="A1696" s="52" t="s">
        <v>3419</v>
      </c>
      <c r="B1696" s="52"/>
      <c r="C1696" s="53" t="s">
        <v>3420</v>
      </c>
      <c r="D1696" s="54" t="s">
        <v>73</v>
      </c>
      <c r="E1696" s="55">
        <v>63.14</v>
      </c>
      <c r="F1696" s="55">
        <v>17.02</v>
      </c>
      <c r="G1696" s="55">
        <v>80.16</v>
      </c>
      <c r="H1696" s="33">
        <v>9</v>
      </c>
    </row>
    <row r="1697" spans="1:8" ht="25.5" x14ac:dyDescent="0.2">
      <c r="A1697" s="52" t="s">
        <v>3421</v>
      </c>
      <c r="B1697" s="52"/>
      <c r="C1697" s="53" t="s">
        <v>3422</v>
      </c>
      <c r="D1697" s="54" t="s">
        <v>73</v>
      </c>
      <c r="E1697" s="55">
        <v>68.849999999999994</v>
      </c>
      <c r="F1697" s="55">
        <v>17.02</v>
      </c>
      <c r="G1697" s="55">
        <v>85.87</v>
      </c>
      <c r="H1697" s="33">
        <v>9</v>
      </c>
    </row>
    <row r="1698" spans="1:8" ht="25.5" x14ac:dyDescent="0.2">
      <c r="A1698" s="52" t="s">
        <v>3423</v>
      </c>
      <c r="B1698" s="52"/>
      <c r="C1698" s="53" t="s">
        <v>3424</v>
      </c>
      <c r="D1698" s="54" t="s">
        <v>73</v>
      </c>
      <c r="E1698" s="55">
        <v>134.83000000000001</v>
      </c>
      <c r="F1698" s="55">
        <v>21.43</v>
      </c>
      <c r="G1698" s="55">
        <v>156.26</v>
      </c>
      <c r="H1698" s="33">
        <v>9</v>
      </c>
    </row>
    <row r="1699" spans="1:8" ht="38.25" x14ac:dyDescent="0.2">
      <c r="A1699" s="52" t="s">
        <v>3425</v>
      </c>
      <c r="B1699" s="52"/>
      <c r="C1699" s="53" t="s">
        <v>3426</v>
      </c>
      <c r="D1699" s="54" t="s">
        <v>73</v>
      </c>
      <c r="E1699" s="55">
        <v>138.37</v>
      </c>
      <c r="F1699" s="55">
        <v>21.43</v>
      </c>
      <c r="G1699" s="55">
        <v>159.80000000000001</v>
      </c>
      <c r="H1699" s="33">
        <v>9</v>
      </c>
    </row>
    <row r="1700" spans="1:8" ht="25.5" x14ac:dyDescent="0.2">
      <c r="A1700" s="52" t="s">
        <v>3427</v>
      </c>
      <c r="B1700" s="52"/>
      <c r="C1700" s="53" t="s">
        <v>3428</v>
      </c>
      <c r="D1700" s="54" t="s">
        <v>73</v>
      </c>
      <c r="E1700" s="55">
        <v>129.38999999999999</v>
      </c>
      <c r="F1700" s="55"/>
      <c r="G1700" s="55">
        <v>129.38999999999999</v>
      </c>
      <c r="H1700" s="33">
        <v>9</v>
      </c>
    </row>
    <row r="1701" spans="1:8" x14ac:dyDescent="0.2">
      <c r="A1701" s="52" t="s">
        <v>3429</v>
      </c>
      <c r="B1701" s="52"/>
      <c r="C1701" s="53" t="s">
        <v>3430</v>
      </c>
      <c r="D1701" s="54"/>
      <c r="E1701" s="55"/>
      <c r="F1701" s="55"/>
      <c r="G1701" s="55"/>
      <c r="H1701" s="33">
        <v>5</v>
      </c>
    </row>
    <row r="1702" spans="1:8" ht="25.5" x14ac:dyDescent="0.2">
      <c r="A1702" s="52" t="s">
        <v>3431</v>
      </c>
      <c r="B1702" s="52"/>
      <c r="C1702" s="53" t="s">
        <v>3432</v>
      </c>
      <c r="D1702" s="54" t="s">
        <v>73</v>
      </c>
      <c r="E1702" s="55">
        <v>11.44</v>
      </c>
      <c r="F1702" s="55">
        <v>7.06</v>
      </c>
      <c r="G1702" s="55">
        <v>18.5</v>
      </c>
      <c r="H1702" s="33">
        <v>9</v>
      </c>
    </row>
    <row r="1703" spans="1:8" ht="25.5" x14ac:dyDescent="0.2">
      <c r="A1703" s="52" t="s">
        <v>3433</v>
      </c>
      <c r="B1703" s="52"/>
      <c r="C1703" s="53" t="s">
        <v>3434</v>
      </c>
      <c r="D1703" s="54" t="s">
        <v>73</v>
      </c>
      <c r="E1703" s="55">
        <v>8</v>
      </c>
      <c r="F1703" s="55">
        <v>7.06</v>
      </c>
      <c r="G1703" s="55">
        <v>15.06</v>
      </c>
      <c r="H1703" s="33">
        <v>9</v>
      </c>
    </row>
    <row r="1704" spans="1:8" ht="25.5" x14ac:dyDescent="0.2">
      <c r="A1704" s="52" t="s">
        <v>3435</v>
      </c>
      <c r="B1704" s="52"/>
      <c r="C1704" s="53" t="s">
        <v>3436</v>
      </c>
      <c r="D1704" s="54" t="s">
        <v>73</v>
      </c>
      <c r="E1704" s="55">
        <v>51.68</v>
      </c>
      <c r="F1704" s="55">
        <v>7.06</v>
      </c>
      <c r="G1704" s="55">
        <v>58.74</v>
      </c>
      <c r="H1704" s="33">
        <v>9</v>
      </c>
    </row>
    <row r="1705" spans="1:8" ht="25.5" x14ac:dyDescent="0.2">
      <c r="A1705" s="52" t="s">
        <v>3437</v>
      </c>
      <c r="B1705" s="52"/>
      <c r="C1705" s="53" t="s">
        <v>3438</v>
      </c>
      <c r="D1705" s="54" t="s">
        <v>73</v>
      </c>
      <c r="E1705" s="55">
        <v>77.760000000000005</v>
      </c>
      <c r="F1705" s="55">
        <v>19.559999999999999</v>
      </c>
      <c r="G1705" s="55">
        <v>97.32</v>
      </c>
      <c r="H1705" s="33">
        <v>9</v>
      </c>
    </row>
    <row r="1706" spans="1:8" ht="25.5" x14ac:dyDescent="0.2">
      <c r="A1706" s="52" t="s">
        <v>3439</v>
      </c>
      <c r="B1706" s="52"/>
      <c r="C1706" s="53" t="s">
        <v>3440</v>
      </c>
      <c r="D1706" s="54" t="s">
        <v>73</v>
      </c>
      <c r="E1706" s="55">
        <v>46.73</v>
      </c>
      <c r="F1706" s="55">
        <v>7.06</v>
      </c>
      <c r="G1706" s="55">
        <v>53.79</v>
      </c>
      <c r="H1706" s="33">
        <v>9</v>
      </c>
    </row>
    <row r="1707" spans="1:8" ht="25.5" x14ac:dyDescent="0.2">
      <c r="A1707" s="52" t="s">
        <v>3441</v>
      </c>
      <c r="B1707" s="52"/>
      <c r="C1707" s="53" t="s">
        <v>3442</v>
      </c>
      <c r="D1707" s="54" t="s">
        <v>73</v>
      </c>
      <c r="E1707" s="55">
        <v>70.83</v>
      </c>
      <c r="F1707" s="55">
        <v>19.559999999999999</v>
      </c>
      <c r="G1707" s="55">
        <v>90.39</v>
      </c>
      <c r="H1707" s="33">
        <v>9</v>
      </c>
    </row>
    <row r="1708" spans="1:8" ht="25.5" x14ac:dyDescent="0.2">
      <c r="A1708" s="52" t="s">
        <v>3443</v>
      </c>
      <c r="B1708" s="52"/>
      <c r="C1708" s="53" t="s">
        <v>3444</v>
      </c>
      <c r="D1708" s="54" t="s">
        <v>73</v>
      </c>
      <c r="E1708" s="55">
        <v>42.54</v>
      </c>
      <c r="F1708" s="55">
        <v>23.09</v>
      </c>
      <c r="G1708" s="55">
        <v>65.63</v>
      </c>
      <c r="H1708" s="33">
        <v>9</v>
      </c>
    </row>
    <row r="1709" spans="1:8" x14ac:dyDescent="0.2">
      <c r="A1709" s="52" t="s">
        <v>3445</v>
      </c>
      <c r="B1709" s="52"/>
      <c r="C1709" s="53" t="s">
        <v>3446</v>
      </c>
      <c r="D1709" s="54"/>
      <c r="E1709" s="55"/>
      <c r="F1709" s="55"/>
      <c r="G1709" s="55"/>
      <c r="H1709" s="33">
        <v>5</v>
      </c>
    </row>
    <row r="1710" spans="1:8" ht="25.5" x14ac:dyDescent="0.2">
      <c r="A1710" s="52" t="s">
        <v>3447</v>
      </c>
      <c r="B1710" s="52"/>
      <c r="C1710" s="53" t="s">
        <v>3448</v>
      </c>
      <c r="D1710" s="54" t="s">
        <v>156</v>
      </c>
      <c r="E1710" s="55">
        <v>457.14</v>
      </c>
      <c r="F1710" s="55">
        <v>305.27999999999997</v>
      </c>
      <c r="G1710" s="55">
        <v>762.42</v>
      </c>
      <c r="H1710" s="33">
        <v>9</v>
      </c>
    </row>
    <row r="1711" spans="1:8" ht="25.5" x14ac:dyDescent="0.2">
      <c r="A1711" s="52" t="s">
        <v>3449</v>
      </c>
      <c r="B1711" s="52"/>
      <c r="C1711" s="53" t="s">
        <v>3450</v>
      </c>
      <c r="D1711" s="54" t="s">
        <v>156</v>
      </c>
      <c r="E1711" s="55">
        <v>468.64</v>
      </c>
      <c r="F1711" s="55">
        <v>35.28</v>
      </c>
      <c r="G1711" s="55">
        <v>503.92</v>
      </c>
      <c r="H1711" s="33">
        <v>9</v>
      </c>
    </row>
    <row r="1712" spans="1:8" ht="25.5" x14ac:dyDescent="0.2">
      <c r="A1712" s="52" t="s">
        <v>3451</v>
      </c>
      <c r="B1712" s="52"/>
      <c r="C1712" s="53" t="s">
        <v>3452</v>
      </c>
      <c r="D1712" s="54" t="s">
        <v>73</v>
      </c>
      <c r="E1712" s="55">
        <v>5.78</v>
      </c>
      <c r="F1712" s="55">
        <v>7.44</v>
      </c>
      <c r="G1712" s="55">
        <v>13.22</v>
      </c>
      <c r="H1712" s="33">
        <v>9</v>
      </c>
    </row>
    <row r="1713" spans="1:8" ht="25.5" x14ac:dyDescent="0.2">
      <c r="A1713" s="52" t="s">
        <v>3453</v>
      </c>
      <c r="B1713" s="52"/>
      <c r="C1713" s="53" t="s">
        <v>3454</v>
      </c>
      <c r="D1713" s="54" t="s">
        <v>73</v>
      </c>
      <c r="E1713" s="55">
        <v>16.97</v>
      </c>
      <c r="F1713" s="55">
        <v>14.88</v>
      </c>
      <c r="G1713" s="55">
        <v>31.85</v>
      </c>
      <c r="H1713" s="33">
        <v>9</v>
      </c>
    </row>
    <row r="1714" spans="1:8" ht="25.5" x14ac:dyDescent="0.2">
      <c r="A1714" s="52" t="s">
        <v>3455</v>
      </c>
      <c r="B1714" s="52"/>
      <c r="C1714" s="53" t="s">
        <v>3456</v>
      </c>
      <c r="D1714" s="54" t="s">
        <v>73</v>
      </c>
      <c r="E1714" s="55">
        <v>53.86</v>
      </c>
      <c r="F1714" s="55">
        <v>7.44</v>
      </c>
      <c r="G1714" s="55">
        <v>61.3</v>
      </c>
      <c r="H1714" s="33">
        <v>9</v>
      </c>
    </row>
    <row r="1715" spans="1:8" x14ac:dyDescent="0.2">
      <c r="A1715" s="52" t="s">
        <v>3457</v>
      </c>
      <c r="B1715" s="52"/>
      <c r="C1715" s="53" t="s">
        <v>3458</v>
      </c>
      <c r="D1715" s="54"/>
      <c r="E1715" s="55"/>
      <c r="F1715" s="55"/>
      <c r="G1715" s="55"/>
      <c r="H1715" s="33">
        <v>5</v>
      </c>
    </row>
    <row r="1716" spans="1:8" x14ac:dyDescent="0.2">
      <c r="A1716" s="52" t="s">
        <v>3459</v>
      </c>
      <c r="B1716" s="52"/>
      <c r="C1716" s="53" t="s">
        <v>3460</v>
      </c>
      <c r="D1716" s="54" t="s">
        <v>156</v>
      </c>
      <c r="E1716" s="55"/>
      <c r="F1716" s="55">
        <v>70.56</v>
      </c>
      <c r="G1716" s="55">
        <v>70.56</v>
      </c>
      <c r="H1716" s="33">
        <v>9</v>
      </c>
    </row>
    <row r="1717" spans="1:8" x14ac:dyDescent="0.2">
      <c r="A1717" s="52" t="s">
        <v>3461</v>
      </c>
      <c r="B1717" s="52"/>
      <c r="C1717" s="53" t="s">
        <v>3462</v>
      </c>
      <c r="D1717" s="54" t="s">
        <v>73</v>
      </c>
      <c r="E1717" s="55">
        <v>4.7300000000000004</v>
      </c>
      <c r="F1717" s="55">
        <v>3.53</v>
      </c>
      <c r="G1717" s="55">
        <v>8.26</v>
      </c>
      <c r="H1717" s="33">
        <v>9</v>
      </c>
    </row>
    <row r="1718" spans="1:8" ht="25.5" x14ac:dyDescent="0.2">
      <c r="A1718" s="52" t="s">
        <v>3463</v>
      </c>
      <c r="B1718" s="52"/>
      <c r="C1718" s="53" t="s">
        <v>3464</v>
      </c>
      <c r="D1718" s="54" t="s">
        <v>73</v>
      </c>
      <c r="E1718" s="55">
        <v>4.24</v>
      </c>
      <c r="F1718" s="55">
        <v>3.53</v>
      </c>
      <c r="G1718" s="55">
        <v>7.77</v>
      </c>
      <c r="H1718" s="33">
        <v>9</v>
      </c>
    </row>
    <row r="1719" spans="1:8" ht="25.5" x14ac:dyDescent="0.2">
      <c r="A1719" s="52" t="s">
        <v>3465</v>
      </c>
      <c r="B1719" s="52"/>
      <c r="C1719" s="53" t="s">
        <v>3466</v>
      </c>
      <c r="D1719" s="54" t="s">
        <v>73</v>
      </c>
      <c r="E1719" s="55">
        <v>12.35</v>
      </c>
      <c r="F1719" s="55">
        <v>3.53</v>
      </c>
      <c r="G1719" s="55">
        <v>15.88</v>
      </c>
      <c r="H1719" s="33">
        <v>9</v>
      </c>
    </row>
    <row r="1720" spans="1:8" x14ac:dyDescent="0.2">
      <c r="A1720" s="52" t="s">
        <v>3467</v>
      </c>
      <c r="B1720" s="52"/>
      <c r="C1720" s="53" t="s">
        <v>3468</v>
      </c>
      <c r="D1720" s="54"/>
      <c r="E1720" s="55"/>
      <c r="F1720" s="55"/>
      <c r="G1720" s="55"/>
      <c r="H1720" s="33">
        <v>2</v>
      </c>
    </row>
    <row r="1721" spans="1:8" x14ac:dyDescent="0.2">
      <c r="A1721" s="52" t="s">
        <v>3469</v>
      </c>
      <c r="B1721" s="52"/>
      <c r="C1721" s="53" t="s">
        <v>3470</v>
      </c>
      <c r="D1721" s="54"/>
      <c r="E1721" s="55"/>
      <c r="F1721" s="55"/>
      <c r="G1721" s="55"/>
      <c r="H1721" s="33">
        <v>5</v>
      </c>
    </row>
    <row r="1722" spans="1:8" x14ac:dyDescent="0.2">
      <c r="A1722" s="52" t="s">
        <v>3471</v>
      </c>
      <c r="B1722" s="52"/>
      <c r="C1722" s="53" t="s">
        <v>3472</v>
      </c>
      <c r="D1722" s="54" t="s">
        <v>73</v>
      </c>
      <c r="E1722" s="55">
        <v>7.8</v>
      </c>
      <c r="F1722" s="55">
        <v>30.3</v>
      </c>
      <c r="G1722" s="55">
        <v>38.1</v>
      </c>
      <c r="H1722" s="33">
        <v>9</v>
      </c>
    </row>
    <row r="1723" spans="1:8" x14ac:dyDescent="0.2">
      <c r="A1723" s="52" t="s">
        <v>3473</v>
      </c>
      <c r="B1723" s="52"/>
      <c r="C1723" s="53" t="s">
        <v>3474</v>
      </c>
      <c r="D1723" s="54" t="s">
        <v>73</v>
      </c>
      <c r="E1723" s="55">
        <v>4.51</v>
      </c>
      <c r="F1723" s="55">
        <v>30.3</v>
      </c>
      <c r="G1723" s="55">
        <v>34.81</v>
      </c>
      <c r="H1723" s="33">
        <v>9</v>
      </c>
    </row>
    <row r="1724" spans="1:8" x14ac:dyDescent="0.2">
      <c r="A1724" s="52" t="s">
        <v>3475</v>
      </c>
      <c r="B1724" s="52"/>
      <c r="C1724" s="53" t="s">
        <v>3476</v>
      </c>
      <c r="D1724" s="54" t="s">
        <v>73</v>
      </c>
      <c r="E1724" s="55">
        <v>5.85</v>
      </c>
      <c r="F1724" s="55">
        <v>7.72</v>
      </c>
      <c r="G1724" s="55">
        <v>13.57</v>
      </c>
      <c r="H1724" s="33">
        <v>9</v>
      </c>
    </row>
    <row r="1725" spans="1:8" x14ac:dyDescent="0.2">
      <c r="A1725" s="52" t="s">
        <v>3477</v>
      </c>
      <c r="B1725" s="52"/>
      <c r="C1725" s="53" t="s">
        <v>3478</v>
      </c>
      <c r="D1725" s="54" t="s">
        <v>131</v>
      </c>
      <c r="E1725" s="55">
        <v>27.2</v>
      </c>
      <c r="F1725" s="55">
        <v>21.69</v>
      </c>
      <c r="G1725" s="55">
        <v>48.89</v>
      </c>
      <c r="H1725" s="33">
        <v>9</v>
      </c>
    </row>
    <row r="1726" spans="1:8" x14ac:dyDescent="0.2">
      <c r="A1726" s="52" t="s">
        <v>3479</v>
      </c>
      <c r="B1726" s="52"/>
      <c r="C1726" s="53" t="s">
        <v>3480</v>
      </c>
      <c r="D1726" s="54" t="s">
        <v>73</v>
      </c>
      <c r="E1726" s="55">
        <v>8</v>
      </c>
      <c r="F1726" s="55">
        <v>8.3000000000000007</v>
      </c>
      <c r="G1726" s="55">
        <v>16.3</v>
      </c>
      <c r="H1726" s="33">
        <v>9</v>
      </c>
    </row>
    <row r="1727" spans="1:8" x14ac:dyDescent="0.2">
      <c r="A1727" s="52" t="s">
        <v>3481</v>
      </c>
      <c r="B1727" s="52"/>
      <c r="C1727" s="53" t="s">
        <v>3482</v>
      </c>
      <c r="D1727" s="54"/>
      <c r="E1727" s="55"/>
      <c r="F1727" s="55"/>
      <c r="G1727" s="55"/>
      <c r="H1727" s="33">
        <v>5</v>
      </c>
    </row>
    <row r="1728" spans="1:8" x14ac:dyDescent="0.2">
      <c r="A1728" s="52" t="s">
        <v>3483</v>
      </c>
      <c r="B1728" s="52"/>
      <c r="C1728" s="53" t="s">
        <v>3484</v>
      </c>
      <c r="D1728" s="54" t="s">
        <v>73</v>
      </c>
      <c r="E1728" s="55">
        <v>2.72</v>
      </c>
      <c r="F1728" s="55">
        <v>10.44</v>
      </c>
      <c r="G1728" s="55">
        <v>13.16</v>
      </c>
      <c r="H1728" s="33">
        <v>9</v>
      </c>
    </row>
    <row r="1729" spans="1:8" x14ac:dyDescent="0.2">
      <c r="A1729" s="52" t="s">
        <v>3485</v>
      </c>
      <c r="B1729" s="52"/>
      <c r="C1729" s="53" t="s">
        <v>3486</v>
      </c>
      <c r="D1729" s="54" t="s">
        <v>73</v>
      </c>
      <c r="E1729" s="55">
        <v>5.19</v>
      </c>
      <c r="F1729" s="55">
        <v>10.44</v>
      </c>
      <c r="G1729" s="55">
        <v>15.63</v>
      </c>
      <c r="H1729" s="33">
        <v>9</v>
      </c>
    </row>
    <row r="1730" spans="1:8" x14ac:dyDescent="0.2">
      <c r="A1730" s="52" t="s">
        <v>3487</v>
      </c>
      <c r="B1730" s="52"/>
      <c r="C1730" s="53" t="s">
        <v>3488</v>
      </c>
      <c r="D1730" s="54"/>
      <c r="E1730" s="55"/>
      <c r="F1730" s="55"/>
      <c r="G1730" s="55"/>
      <c r="H1730" s="33">
        <v>5</v>
      </c>
    </row>
    <row r="1731" spans="1:8" x14ac:dyDescent="0.2">
      <c r="A1731" s="52" t="s">
        <v>3489</v>
      </c>
      <c r="B1731" s="52"/>
      <c r="C1731" s="53" t="s">
        <v>3490</v>
      </c>
      <c r="D1731" s="54" t="s">
        <v>73</v>
      </c>
      <c r="E1731" s="55">
        <v>6.41</v>
      </c>
      <c r="F1731" s="55">
        <v>22.97</v>
      </c>
      <c r="G1731" s="55">
        <v>29.38</v>
      </c>
      <c r="H1731" s="33">
        <v>9</v>
      </c>
    </row>
    <row r="1732" spans="1:8" x14ac:dyDescent="0.2">
      <c r="A1732" s="52" t="s">
        <v>3491</v>
      </c>
      <c r="B1732" s="52"/>
      <c r="C1732" s="53" t="s">
        <v>3492</v>
      </c>
      <c r="D1732" s="54" t="s">
        <v>73</v>
      </c>
      <c r="E1732" s="55">
        <v>8.44</v>
      </c>
      <c r="F1732" s="55">
        <v>19.52</v>
      </c>
      <c r="G1732" s="55">
        <v>27.96</v>
      </c>
      <c r="H1732" s="33">
        <v>9</v>
      </c>
    </row>
    <row r="1733" spans="1:8" x14ac:dyDescent="0.2">
      <c r="A1733" s="52" t="s">
        <v>3493</v>
      </c>
      <c r="B1733" s="52"/>
      <c r="C1733" s="53" t="s">
        <v>3494</v>
      </c>
      <c r="D1733" s="54" t="s">
        <v>73</v>
      </c>
      <c r="E1733" s="55">
        <v>16.63</v>
      </c>
      <c r="F1733" s="55">
        <v>10.84</v>
      </c>
      <c r="G1733" s="55">
        <v>27.47</v>
      </c>
      <c r="H1733" s="33">
        <v>9</v>
      </c>
    </row>
    <row r="1734" spans="1:8" x14ac:dyDescent="0.2">
      <c r="A1734" s="52" t="s">
        <v>3495</v>
      </c>
      <c r="B1734" s="52"/>
      <c r="C1734" s="53" t="s">
        <v>3496</v>
      </c>
      <c r="D1734" s="54" t="s">
        <v>73</v>
      </c>
      <c r="E1734" s="55">
        <v>18.670000000000002</v>
      </c>
      <c r="F1734" s="55">
        <v>18.64</v>
      </c>
      <c r="G1734" s="55">
        <v>37.31</v>
      </c>
      <c r="H1734" s="33">
        <v>9</v>
      </c>
    </row>
    <row r="1735" spans="1:8" ht="25.5" x14ac:dyDescent="0.2">
      <c r="A1735" s="52" t="s">
        <v>3497</v>
      </c>
      <c r="B1735" s="52"/>
      <c r="C1735" s="53" t="s">
        <v>3498</v>
      </c>
      <c r="D1735" s="54" t="s">
        <v>73</v>
      </c>
      <c r="E1735" s="55">
        <v>8.84</v>
      </c>
      <c r="F1735" s="55">
        <v>13.82</v>
      </c>
      <c r="G1735" s="55">
        <v>22.66</v>
      </c>
      <c r="H1735" s="33">
        <v>9</v>
      </c>
    </row>
    <row r="1736" spans="1:8" ht="25.5" x14ac:dyDescent="0.2">
      <c r="A1736" s="52" t="s">
        <v>3499</v>
      </c>
      <c r="B1736" s="52"/>
      <c r="C1736" s="53" t="s">
        <v>3500</v>
      </c>
      <c r="D1736" s="54" t="s">
        <v>73</v>
      </c>
      <c r="E1736" s="55">
        <v>43.24</v>
      </c>
      <c r="F1736" s="55">
        <v>13.82</v>
      </c>
      <c r="G1736" s="55">
        <v>57.06</v>
      </c>
      <c r="H1736" s="33">
        <v>9</v>
      </c>
    </row>
    <row r="1737" spans="1:8" x14ac:dyDescent="0.2">
      <c r="A1737" s="52" t="s">
        <v>3501</v>
      </c>
      <c r="B1737" s="52"/>
      <c r="C1737" s="53" t="s">
        <v>3502</v>
      </c>
      <c r="D1737" s="54" t="s">
        <v>73</v>
      </c>
      <c r="E1737" s="55">
        <v>25.49</v>
      </c>
      <c r="F1737" s="55">
        <v>18.64</v>
      </c>
      <c r="G1737" s="55">
        <v>44.13</v>
      </c>
      <c r="H1737" s="33">
        <v>9</v>
      </c>
    </row>
    <row r="1738" spans="1:8" x14ac:dyDescent="0.2">
      <c r="A1738" s="52" t="s">
        <v>3503</v>
      </c>
      <c r="B1738" s="52"/>
      <c r="C1738" s="53" t="s">
        <v>3504</v>
      </c>
      <c r="D1738" s="54"/>
      <c r="E1738" s="55"/>
      <c r="F1738" s="55"/>
      <c r="G1738" s="55"/>
      <c r="H1738" s="33">
        <v>5</v>
      </c>
    </row>
    <row r="1739" spans="1:8" x14ac:dyDescent="0.2">
      <c r="A1739" s="52" t="s">
        <v>3505</v>
      </c>
      <c r="B1739" s="52"/>
      <c r="C1739" s="53" t="s">
        <v>3506</v>
      </c>
      <c r="D1739" s="54" t="s">
        <v>73</v>
      </c>
      <c r="E1739" s="55">
        <v>7.9</v>
      </c>
      <c r="F1739" s="55">
        <v>13.82</v>
      </c>
      <c r="G1739" s="55">
        <v>21.72</v>
      </c>
      <c r="H1739" s="33">
        <v>9</v>
      </c>
    </row>
    <row r="1740" spans="1:8" x14ac:dyDescent="0.2">
      <c r="A1740" s="52" t="s">
        <v>3507</v>
      </c>
      <c r="B1740" s="52"/>
      <c r="C1740" s="53" t="s">
        <v>3508</v>
      </c>
      <c r="D1740" s="54" t="s">
        <v>131</v>
      </c>
      <c r="E1740" s="55">
        <v>2.9</v>
      </c>
      <c r="F1740" s="55">
        <v>2.57</v>
      </c>
      <c r="G1740" s="55">
        <v>5.47</v>
      </c>
      <c r="H1740" s="33">
        <v>9</v>
      </c>
    </row>
    <row r="1741" spans="1:8" x14ac:dyDescent="0.2">
      <c r="A1741" s="52" t="s">
        <v>3509</v>
      </c>
      <c r="B1741" s="52"/>
      <c r="C1741" s="53" t="s">
        <v>3510</v>
      </c>
      <c r="D1741" s="54" t="s">
        <v>73</v>
      </c>
      <c r="E1741" s="55">
        <v>10.42</v>
      </c>
      <c r="F1741" s="55">
        <v>15.58</v>
      </c>
      <c r="G1741" s="55">
        <v>26</v>
      </c>
      <c r="H1741" s="33">
        <v>9</v>
      </c>
    </row>
    <row r="1742" spans="1:8" x14ac:dyDescent="0.2">
      <c r="A1742" s="52" t="s">
        <v>3511</v>
      </c>
      <c r="B1742" s="52"/>
      <c r="C1742" s="53" t="s">
        <v>3512</v>
      </c>
      <c r="D1742" s="54" t="s">
        <v>131</v>
      </c>
      <c r="E1742" s="55">
        <v>2.76</v>
      </c>
      <c r="F1742" s="55">
        <v>2.06</v>
      </c>
      <c r="G1742" s="55">
        <v>4.82</v>
      </c>
      <c r="H1742" s="33">
        <v>9</v>
      </c>
    </row>
    <row r="1743" spans="1:8" x14ac:dyDescent="0.2">
      <c r="A1743" s="52" t="s">
        <v>3513</v>
      </c>
      <c r="B1743" s="52"/>
      <c r="C1743" s="53" t="s">
        <v>3514</v>
      </c>
      <c r="D1743" s="54"/>
      <c r="E1743" s="55"/>
      <c r="F1743" s="55"/>
      <c r="G1743" s="55"/>
      <c r="H1743" s="33">
        <v>5</v>
      </c>
    </row>
    <row r="1744" spans="1:8" x14ac:dyDescent="0.2">
      <c r="A1744" s="52" t="s">
        <v>3515</v>
      </c>
      <c r="B1744" s="52"/>
      <c r="C1744" s="53" t="s">
        <v>3516</v>
      </c>
      <c r="D1744" s="54" t="s">
        <v>73</v>
      </c>
      <c r="E1744" s="55">
        <v>4.24</v>
      </c>
      <c r="F1744" s="55">
        <v>18.64</v>
      </c>
      <c r="G1744" s="55">
        <v>22.88</v>
      </c>
      <c r="H1744" s="33">
        <v>9</v>
      </c>
    </row>
    <row r="1745" spans="1:8" x14ac:dyDescent="0.2">
      <c r="A1745" s="52" t="s">
        <v>3517</v>
      </c>
      <c r="B1745" s="52"/>
      <c r="C1745" s="53" t="s">
        <v>3518</v>
      </c>
      <c r="D1745" s="54"/>
      <c r="E1745" s="55"/>
      <c r="F1745" s="55"/>
      <c r="G1745" s="55"/>
      <c r="H1745" s="33">
        <v>5</v>
      </c>
    </row>
    <row r="1746" spans="1:8" x14ac:dyDescent="0.2">
      <c r="A1746" s="52" t="s">
        <v>3519</v>
      </c>
      <c r="B1746" s="52"/>
      <c r="C1746" s="53" t="s">
        <v>3520</v>
      </c>
      <c r="D1746" s="54" t="s">
        <v>73</v>
      </c>
      <c r="E1746" s="55">
        <v>11.24</v>
      </c>
      <c r="F1746" s="55">
        <v>34.69</v>
      </c>
      <c r="G1746" s="55">
        <v>45.93</v>
      </c>
      <c r="H1746" s="33">
        <v>9</v>
      </c>
    </row>
    <row r="1747" spans="1:8" x14ac:dyDescent="0.2">
      <c r="A1747" s="52" t="s">
        <v>3521</v>
      </c>
      <c r="B1747" s="52"/>
      <c r="C1747" s="53" t="s">
        <v>3522</v>
      </c>
      <c r="D1747" s="54" t="s">
        <v>592</v>
      </c>
      <c r="E1747" s="55">
        <v>3.69</v>
      </c>
      <c r="F1747" s="55"/>
      <c r="G1747" s="55">
        <v>3.69</v>
      </c>
      <c r="H1747" s="33">
        <v>9</v>
      </c>
    </row>
    <row r="1748" spans="1:8" x14ac:dyDescent="0.2">
      <c r="A1748" s="52" t="s">
        <v>3523</v>
      </c>
      <c r="B1748" s="52"/>
      <c r="C1748" s="53" t="s">
        <v>3524</v>
      </c>
      <c r="D1748" s="54" t="s">
        <v>592</v>
      </c>
      <c r="E1748" s="55">
        <v>3.84</v>
      </c>
      <c r="F1748" s="55"/>
      <c r="G1748" s="55">
        <v>3.84</v>
      </c>
      <c r="H1748" s="33">
        <v>9</v>
      </c>
    </row>
    <row r="1749" spans="1:8" ht="38.25" x14ac:dyDescent="0.2">
      <c r="A1749" s="52" t="s">
        <v>3525</v>
      </c>
      <c r="B1749" s="52"/>
      <c r="C1749" s="53" t="s">
        <v>3526</v>
      </c>
      <c r="D1749" s="54" t="s">
        <v>73</v>
      </c>
      <c r="E1749" s="55">
        <v>183.23</v>
      </c>
      <c r="F1749" s="55">
        <v>172.38</v>
      </c>
      <c r="G1749" s="55">
        <v>355.61</v>
      </c>
      <c r="H1749" s="33">
        <v>9</v>
      </c>
    </row>
    <row r="1750" spans="1:8" ht="38.25" x14ac:dyDescent="0.2">
      <c r="A1750" s="52" t="s">
        <v>3527</v>
      </c>
      <c r="B1750" s="52"/>
      <c r="C1750" s="53" t="s">
        <v>3528</v>
      </c>
      <c r="D1750" s="54" t="s">
        <v>73</v>
      </c>
      <c r="E1750" s="55">
        <v>875.58</v>
      </c>
      <c r="F1750" s="55">
        <v>199.83</v>
      </c>
      <c r="G1750" s="55">
        <v>1075.4100000000001</v>
      </c>
      <c r="H1750" s="33">
        <v>9</v>
      </c>
    </row>
    <row r="1751" spans="1:8" x14ac:dyDescent="0.2">
      <c r="A1751" s="52" t="s">
        <v>3529</v>
      </c>
      <c r="B1751" s="52"/>
      <c r="C1751" s="53" t="s">
        <v>3530</v>
      </c>
      <c r="D1751" s="54"/>
      <c r="E1751" s="55"/>
      <c r="F1751" s="55"/>
      <c r="G1751" s="55"/>
      <c r="H1751" s="33">
        <v>5</v>
      </c>
    </row>
    <row r="1752" spans="1:8" x14ac:dyDescent="0.2">
      <c r="A1752" s="52" t="s">
        <v>3531</v>
      </c>
      <c r="B1752" s="52"/>
      <c r="C1752" s="53" t="s">
        <v>3532</v>
      </c>
      <c r="D1752" s="54" t="s">
        <v>131</v>
      </c>
      <c r="E1752" s="55">
        <v>1.64</v>
      </c>
      <c r="F1752" s="55">
        <v>1.4</v>
      </c>
      <c r="G1752" s="55">
        <v>3.04</v>
      </c>
      <c r="H1752" s="33">
        <v>9</v>
      </c>
    </row>
    <row r="1753" spans="1:8" x14ac:dyDescent="0.2">
      <c r="A1753" s="52" t="s">
        <v>3533</v>
      </c>
      <c r="B1753" s="52"/>
      <c r="C1753" s="53" t="s">
        <v>3534</v>
      </c>
      <c r="D1753" s="54" t="s">
        <v>131</v>
      </c>
      <c r="E1753" s="55">
        <v>1.03</v>
      </c>
      <c r="F1753" s="55">
        <v>2.8</v>
      </c>
      <c r="G1753" s="55">
        <v>3.83</v>
      </c>
      <c r="H1753" s="33">
        <v>9</v>
      </c>
    </row>
    <row r="1754" spans="1:8" ht="25.5" x14ac:dyDescent="0.2">
      <c r="A1754" s="52" t="s">
        <v>3535</v>
      </c>
      <c r="B1754" s="52"/>
      <c r="C1754" s="53" t="s">
        <v>3536</v>
      </c>
      <c r="D1754" s="54"/>
      <c r="E1754" s="55"/>
      <c r="F1754" s="55"/>
      <c r="G1754" s="55"/>
      <c r="H1754" s="33">
        <v>5</v>
      </c>
    </row>
    <row r="1755" spans="1:8" x14ac:dyDescent="0.2">
      <c r="A1755" s="52" t="s">
        <v>3537</v>
      </c>
      <c r="B1755" s="52"/>
      <c r="C1755" s="53" t="s">
        <v>3538</v>
      </c>
      <c r="D1755" s="54" t="s">
        <v>73</v>
      </c>
      <c r="E1755" s="55">
        <v>7.51</v>
      </c>
      <c r="F1755" s="55">
        <v>18.64</v>
      </c>
      <c r="G1755" s="55">
        <v>26.15</v>
      </c>
      <c r="H1755" s="33">
        <v>9</v>
      </c>
    </row>
    <row r="1756" spans="1:8" x14ac:dyDescent="0.2">
      <c r="A1756" s="52" t="s">
        <v>3539</v>
      </c>
      <c r="B1756" s="52"/>
      <c r="C1756" s="53" t="s">
        <v>3540</v>
      </c>
      <c r="D1756" s="54" t="s">
        <v>73</v>
      </c>
      <c r="E1756" s="55">
        <v>9.4600000000000009</v>
      </c>
      <c r="F1756" s="55">
        <v>18.64</v>
      </c>
      <c r="G1756" s="55">
        <v>28.1</v>
      </c>
      <c r="H1756" s="33">
        <v>9</v>
      </c>
    </row>
    <row r="1757" spans="1:8" x14ac:dyDescent="0.2">
      <c r="A1757" s="52" t="s">
        <v>3541</v>
      </c>
      <c r="B1757" s="52"/>
      <c r="C1757" s="53" t="s">
        <v>3542</v>
      </c>
      <c r="D1757" s="54" t="s">
        <v>73</v>
      </c>
      <c r="E1757" s="55">
        <v>11.57</v>
      </c>
      <c r="F1757" s="55">
        <v>18.64</v>
      </c>
      <c r="G1757" s="55">
        <v>30.21</v>
      </c>
      <c r="H1757" s="33">
        <v>9</v>
      </c>
    </row>
    <row r="1758" spans="1:8" x14ac:dyDescent="0.2">
      <c r="A1758" s="52" t="s">
        <v>3543</v>
      </c>
      <c r="B1758" s="52"/>
      <c r="C1758" s="53" t="s">
        <v>3544</v>
      </c>
      <c r="D1758" s="54" t="s">
        <v>73</v>
      </c>
      <c r="E1758" s="55">
        <v>13.33</v>
      </c>
      <c r="F1758" s="55">
        <v>18.64</v>
      </c>
      <c r="G1758" s="55">
        <v>31.97</v>
      </c>
      <c r="H1758" s="33">
        <v>9</v>
      </c>
    </row>
    <row r="1759" spans="1:8" x14ac:dyDescent="0.2">
      <c r="A1759" s="52" t="s">
        <v>3545</v>
      </c>
      <c r="B1759" s="52"/>
      <c r="C1759" s="53" t="s">
        <v>3546</v>
      </c>
      <c r="D1759" s="54" t="s">
        <v>73</v>
      </c>
      <c r="E1759" s="55">
        <v>10.56</v>
      </c>
      <c r="F1759" s="55">
        <v>18.64</v>
      </c>
      <c r="G1759" s="55">
        <v>29.2</v>
      </c>
      <c r="H1759" s="33">
        <v>9</v>
      </c>
    </row>
    <row r="1760" spans="1:8" x14ac:dyDescent="0.2">
      <c r="A1760" s="52" t="s">
        <v>3547</v>
      </c>
      <c r="B1760" s="52"/>
      <c r="C1760" s="53" t="s">
        <v>3548</v>
      </c>
      <c r="D1760" s="54" t="s">
        <v>73</v>
      </c>
      <c r="E1760" s="55">
        <v>74.150000000000006</v>
      </c>
      <c r="F1760" s="55">
        <v>39.04</v>
      </c>
      <c r="G1760" s="55">
        <v>113.19</v>
      </c>
      <c r="H1760" s="33">
        <v>9</v>
      </c>
    </row>
    <row r="1761" spans="1:8" x14ac:dyDescent="0.2">
      <c r="A1761" s="52" t="s">
        <v>3549</v>
      </c>
      <c r="B1761" s="52"/>
      <c r="C1761" s="53" t="s">
        <v>3550</v>
      </c>
      <c r="D1761" s="54" t="s">
        <v>73</v>
      </c>
      <c r="E1761" s="55">
        <v>18.8</v>
      </c>
      <c r="F1761" s="55">
        <v>18.64</v>
      </c>
      <c r="G1761" s="55">
        <v>37.44</v>
      </c>
      <c r="H1761" s="33">
        <v>9</v>
      </c>
    </row>
    <row r="1762" spans="1:8" x14ac:dyDescent="0.2">
      <c r="A1762" s="52" t="s">
        <v>3551</v>
      </c>
      <c r="B1762" s="52"/>
      <c r="C1762" s="53" t="s">
        <v>3552</v>
      </c>
      <c r="D1762" s="54" t="s">
        <v>73</v>
      </c>
      <c r="E1762" s="55">
        <v>15.02</v>
      </c>
      <c r="F1762" s="55">
        <v>26.02</v>
      </c>
      <c r="G1762" s="55">
        <v>41.04</v>
      </c>
      <c r="H1762" s="33">
        <v>9</v>
      </c>
    </row>
    <row r="1763" spans="1:8" ht="38.25" x14ac:dyDescent="0.2">
      <c r="A1763" s="52" t="s">
        <v>3553</v>
      </c>
      <c r="B1763" s="52"/>
      <c r="C1763" s="53" t="s">
        <v>3554</v>
      </c>
      <c r="D1763" s="54" t="s">
        <v>73</v>
      </c>
      <c r="E1763" s="55">
        <v>238.97</v>
      </c>
      <c r="F1763" s="55"/>
      <c r="G1763" s="55">
        <v>238.97</v>
      </c>
      <c r="H1763" s="33">
        <v>9</v>
      </c>
    </row>
    <row r="1764" spans="1:8" ht="38.25" x14ac:dyDescent="0.2">
      <c r="A1764" s="52" t="s">
        <v>3555</v>
      </c>
      <c r="B1764" s="52"/>
      <c r="C1764" s="53" t="s">
        <v>3556</v>
      </c>
      <c r="D1764" s="54" t="s">
        <v>73</v>
      </c>
      <c r="E1764" s="55">
        <v>473.83</v>
      </c>
      <c r="F1764" s="55"/>
      <c r="G1764" s="55">
        <v>473.83</v>
      </c>
      <c r="H1764" s="33">
        <v>9</v>
      </c>
    </row>
    <row r="1765" spans="1:8" x14ac:dyDescent="0.2">
      <c r="A1765" s="52" t="s">
        <v>3557</v>
      </c>
      <c r="B1765" s="52"/>
      <c r="C1765" s="53" t="s">
        <v>3558</v>
      </c>
      <c r="D1765" s="54"/>
      <c r="E1765" s="55"/>
      <c r="F1765" s="55"/>
      <c r="G1765" s="55"/>
      <c r="H1765" s="33">
        <v>5</v>
      </c>
    </row>
    <row r="1766" spans="1:8" x14ac:dyDescent="0.2">
      <c r="A1766" s="52" t="s">
        <v>3559</v>
      </c>
      <c r="B1766" s="52"/>
      <c r="C1766" s="53" t="s">
        <v>3560</v>
      </c>
      <c r="D1766" s="54" t="s">
        <v>73</v>
      </c>
      <c r="E1766" s="55">
        <v>17.100000000000001</v>
      </c>
      <c r="F1766" s="55">
        <v>26.02</v>
      </c>
      <c r="G1766" s="55">
        <v>43.12</v>
      </c>
      <c r="H1766" s="33">
        <v>9</v>
      </c>
    </row>
    <row r="1767" spans="1:8" x14ac:dyDescent="0.2">
      <c r="A1767" s="52" t="s">
        <v>3561</v>
      </c>
      <c r="B1767" s="52"/>
      <c r="C1767" s="53" t="s">
        <v>3562</v>
      </c>
      <c r="D1767" s="54"/>
      <c r="E1767" s="55"/>
      <c r="F1767" s="55"/>
      <c r="G1767" s="55"/>
      <c r="H1767" s="33">
        <v>5</v>
      </c>
    </row>
    <row r="1768" spans="1:8" x14ac:dyDescent="0.2">
      <c r="A1768" s="52" t="s">
        <v>3563</v>
      </c>
      <c r="B1768" s="52"/>
      <c r="C1768" s="53" t="s">
        <v>3564</v>
      </c>
      <c r="D1768" s="54" t="s">
        <v>73</v>
      </c>
      <c r="E1768" s="55">
        <v>17.48</v>
      </c>
      <c r="F1768" s="55">
        <v>26.02</v>
      </c>
      <c r="G1768" s="55">
        <v>43.5</v>
      </c>
      <c r="H1768" s="33">
        <v>9</v>
      </c>
    </row>
    <row r="1769" spans="1:8" x14ac:dyDescent="0.2">
      <c r="A1769" s="52" t="s">
        <v>3565</v>
      </c>
      <c r="B1769" s="52"/>
      <c r="C1769" s="53" t="s">
        <v>3566</v>
      </c>
      <c r="D1769" s="54"/>
      <c r="E1769" s="55"/>
      <c r="F1769" s="55"/>
      <c r="G1769" s="55"/>
      <c r="H1769" s="33">
        <v>2</v>
      </c>
    </row>
    <row r="1770" spans="1:8" x14ac:dyDescent="0.2">
      <c r="A1770" s="52" t="s">
        <v>3567</v>
      </c>
      <c r="B1770" s="52"/>
      <c r="C1770" s="53" t="s">
        <v>3568</v>
      </c>
      <c r="D1770" s="54"/>
      <c r="E1770" s="55"/>
      <c r="F1770" s="55"/>
      <c r="G1770" s="55"/>
      <c r="H1770" s="33">
        <v>5</v>
      </c>
    </row>
    <row r="1771" spans="1:8" x14ac:dyDescent="0.2">
      <c r="A1771" s="52" t="s">
        <v>3569</v>
      </c>
      <c r="B1771" s="52"/>
      <c r="C1771" s="53" t="s">
        <v>3570</v>
      </c>
      <c r="D1771" s="54" t="s">
        <v>156</v>
      </c>
      <c r="E1771" s="55">
        <v>167.98</v>
      </c>
      <c r="F1771" s="55">
        <v>44.1</v>
      </c>
      <c r="G1771" s="55">
        <v>212.08</v>
      </c>
      <c r="H1771" s="33">
        <v>9</v>
      </c>
    </row>
    <row r="1772" spans="1:8" ht="25.5" x14ac:dyDescent="0.2">
      <c r="A1772" s="52" t="s">
        <v>3571</v>
      </c>
      <c r="B1772" s="52"/>
      <c r="C1772" s="53" t="s">
        <v>3572</v>
      </c>
      <c r="D1772" s="54" t="s">
        <v>73</v>
      </c>
      <c r="E1772" s="55"/>
      <c r="F1772" s="55">
        <v>1.76</v>
      </c>
      <c r="G1772" s="55">
        <v>1.76</v>
      </c>
      <c r="H1772" s="33">
        <v>9</v>
      </c>
    </row>
    <row r="1773" spans="1:8" x14ac:dyDescent="0.2">
      <c r="A1773" s="52" t="s">
        <v>3573</v>
      </c>
      <c r="B1773" s="52"/>
      <c r="C1773" s="53" t="s">
        <v>3574</v>
      </c>
      <c r="D1773" s="54"/>
      <c r="E1773" s="55"/>
      <c r="F1773" s="55"/>
      <c r="G1773" s="55"/>
      <c r="H1773" s="33">
        <v>5</v>
      </c>
    </row>
    <row r="1774" spans="1:8" x14ac:dyDescent="0.2">
      <c r="A1774" s="52" t="s">
        <v>3575</v>
      </c>
      <c r="B1774" s="52"/>
      <c r="C1774" s="53" t="s">
        <v>3576</v>
      </c>
      <c r="D1774" s="54" t="s">
        <v>73</v>
      </c>
      <c r="E1774" s="55">
        <v>10.91</v>
      </c>
      <c r="F1774" s="55">
        <v>2.98</v>
      </c>
      <c r="G1774" s="55">
        <v>13.89</v>
      </c>
      <c r="H1774" s="33">
        <v>9</v>
      </c>
    </row>
    <row r="1775" spans="1:8" x14ac:dyDescent="0.2">
      <c r="A1775" s="52" t="s">
        <v>3577</v>
      </c>
      <c r="B1775" s="52"/>
      <c r="C1775" s="53" t="s">
        <v>3578</v>
      </c>
      <c r="D1775" s="54" t="s">
        <v>73</v>
      </c>
      <c r="E1775" s="55">
        <v>10.08</v>
      </c>
      <c r="F1775" s="55">
        <v>4.47</v>
      </c>
      <c r="G1775" s="55">
        <v>14.55</v>
      </c>
      <c r="H1775" s="33">
        <v>9</v>
      </c>
    </row>
    <row r="1776" spans="1:8" x14ac:dyDescent="0.2">
      <c r="A1776" s="52" t="s">
        <v>3579</v>
      </c>
      <c r="B1776" s="52"/>
      <c r="C1776" s="53" t="s">
        <v>3580</v>
      </c>
      <c r="D1776" s="54" t="s">
        <v>73</v>
      </c>
      <c r="E1776" s="55">
        <v>73.69</v>
      </c>
      <c r="F1776" s="55">
        <v>5.68</v>
      </c>
      <c r="G1776" s="55">
        <v>79.37</v>
      </c>
      <c r="H1776" s="33">
        <v>9</v>
      </c>
    </row>
    <row r="1777" spans="1:8" x14ac:dyDescent="0.2">
      <c r="A1777" s="52" t="s">
        <v>3581</v>
      </c>
      <c r="B1777" s="52"/>
      <c r="C1777" s="53" t="s">
        <v>3582</v>
      </c>
      <c r="D1777" s="54" t="s">
        <v>73</v>
      </c>
      <c r="E1777" s="55">
        <v>18.14</v>
      </c>
      <c r="F1777" s="55">
        <v>4.47</v>
      </c>
      <c r="G1777" s="55">
        <v>22.61</v>
      </c>
      <c r="H1777" s="33">
        <v>9</v>
      </c>
    </row>
    <row r="1778" spans="1:8" x14ac:dyDescent="0.2">
      <c r="A1778" s="52" t="s">
        <v>3583</v>
      </c>
      <c r="B1778" s="52"/>
      <c r="C1778" s="53" t="s">
        <v>3584</v>
      </c>
      <c r="D1778" s="54" t="s">
        <v>73</v>
      </c>
      <c r="E1778" s="55">
        <v>45.43</v>
      </c>
      <c r="F1778" s="55">
        <v>5.68</v>
      </c>
      <c r="G1778" s="55">
        <v>51.11</v>
      </c>
      <c r="H1778" s="33">
        <v>9</v>
      </c>
    </row>
    <row r="1779" spans="1:8" x14ac:dyDescent="0.2">
      <c r="A1779" s="52" t="s">
        <v>3585</v>
      </c>
      <c r="B1779" s="52"/>
      <c r="C1779" s="53" t="s">
        <v>3586</v>
      </c>
      <c r="D1779" s="54" t="s">
        <v>73</v>
      </c>
      <c r="E1779" s="55">
        <v>11.63</v>
      </c>
      <c r="F1779" s="55">
        <v>4.47</v>
      </c>
      <c r="G1779" s="55">
        <v>16.100000000000001</v>
      </c>
      <c r="H1779" s="33">
        <v>9</v>
      </c>
    </row>
    <row r="1780" spans="1:8" x14ac:dyDescent="0.2">
      <c r="A1780" s="52" t="s">
        <v>3587</v>
      </c>
      <c r="B1780" s="52"/>
      <c r="C1780" s="53" t="s">
        <v>3588</v>
      </c>
      <c r="D1780" s="54" t="s">
        <v>73</v>
      </c>
      <c r="E1780" s="55">
        <v>49.97</v>
      </c>
      <c r="F1780" s="55">
        <v>5.68</v>
      </c>
      <c r="G1780" s="55">
        <v>55.65</v>
      </c>
      <c r="H1780" s="33">
        <v>9</v>
      </c>
    </row>
    <row r="1781" spans="1:8" x14ac:dyDescent="0.2">
      <c r="A1781" s="52" t="s">
        <v>3589</v>
      </c>
      <c r="B1781" s="52"/>
      <c r="C1781" s="53" t="s">
        <v>3590</v>
      </c>
      <c r="D1781" s="54" t="s">
        <v>73</v>
      </c>
      <c r="E1781" s="55">
        <v>9.1</v>
      </c>
      <c r="F1781" s="55"/>
      <c r="G1781" s="55">
        <v>9.1</v>
      </c>
      <c r="H1781" s="33">
        <v>9</v>
      </c>
    </row>
    <row r="1782" spans="1:8" x14ac:dyDescent="0.2">
      <c r="A1782" s="52" t="s">
        <v>3591</v>
      </c>
      <c r="B1782" s="52"/>
      <c r="C1782" s="53" t="s">
        <v>3592</v>
      </c>
      <c r="D1782" s="54"/>
      <c r="E1782" s="55"/>
      <c r="F1782" s="55"/>
      <c r="G1782" s="55"/>
      <c r="H1782" s="33">
        <v>5</v>
      </c>
    </row>
    <row r="1783" spans="1:8" x14ac:dyDescent="0.2">
      <c r="A1783" s="52" t="s">
        <v>3593</v>
      </c>
      <c r="B1783" s="52"/>
      <c r="C1783" s="53" t="s">
        <v>3594</v>
      </c>
      <c r="D1783" s="54" t="s">
        <v>21</v>
      </c>
      <c r="E1783" s="55">
        <v>51.76</v>
      </c>
      <c r="F1783" s="55">
        <v>3.26</v>
      </c>
      <c r="G1783" s="55">
        <v>55.02</v>
      </c>
      <c r="H1783" s="33">
        <v>9</v>
      </c>
    </row>
    <row r="1784" spans="1:8" x14ac:dyDescent="0.2">
      <c r="A1784" s="52" t="s">
        <v>3595</v>
      </c>
      <c r="B1784" s="52"/>
      <c r="C1784" s="53" t="s">
        <v>3596</v>
      </c>
      <c r="D1784" s="54" t="s">
        <v>21</v>
      </c>
      <c r="E1784" s="55">
        <v>35.369999999999997</v>
      </c>
      <c r="F1784" s="55">
        <v>3.26</v>
      </c>
      <c r="G1784" s="55">
        <v>38.630000000000003</v>
      </c>
      <c r="H1784" s="33">
        <v>9</v>
      </c>
    </row>
    <row r="1785" spans="1:8" x14ac:dyDescent="0.2">
      <c r="A1785" s="52" t="s">
        <v>3597</v>
      </c>
      <c r="B1785" s="52"/>
      <c r="C1785" s="53" t="s">
        <v>3598</v>
      </c>
      <c r="D1785" s="54" t="s">
        <v>21</v>
      </c>
      <c r="E1785" s="55">
        <v>37.93</v>
      </c>
      <c r="F1785" s="55">
        <v>3.26</v>
      </c>
      <c r="G1785" s="55">
        <v>41.19</v>
      </c>
      <c r="H1785" s="33">
        <v>9</v>
      </c>
    </row>
    <row r="1786" spans="1:8" x14ac:dyDescent="0.2">
      <c r="A1786" s="52" t="s">
        <v>3599</v>
      </c>
      <c r="B1786" s="52"/>
      <c r="C1786" s="53" t="s">
        <v>3600</v>
      </c>
      <c r="D1786" s="54" t="s">
        <v>21</v>
      </c>
      <c r="E1786" s="55">
        <v>57.57</v>
      </c>
      <c r="F1786" s="55">
        <v>3.26</v>
      </c>
      <c r="G1786" s="55">
        <v>60.83</v>
      </c>
      <c r="H1786" s="33">
        <v>9</v>
      </c>
    </row>
    <row r="1787" spans="1:8" x14ac:dyDescent="0.2">
      <c r="A1787" s="52" t="s">
        <v>3601</v>
      </c>
      <c r="B1787" s="52"/>
      <c r="C1787" s="53" t="s">
        <v>3602</v>
      </c>
      <c r="D1787" s="54"/>
      <c r="E1787" s="55"/>
      <c r="F1787" s="55"/>
      <c r="G1787" s="55"/>
      <c r="H1787" s="33">
        <v>5</v>
      </c>
    </row>
    <row r="1788" spans="1:8" x14ac:dyDescent="0.2">
      <c r="A1788" s="52" t="s">
        <v>3603</v>
      </c>
      <c r="B1788" s="52"/>
      <c r="C1788" s="53" t="s">
        <v>3604</v>
      </c>
      <c r="D1788" s="54" t="s">
        <v>21</v>
      </c>
      <c r="E1788" s="55">
        <v>79.81</v>
      </c>
      <c r="F1788" s="55">
        <v>28.38</v>
      </c>
      <c r="G1788" s="55">
        <v>108.19</v>
      </c>
      <c r="H1788" s="33">
        <v>9</v>
      </c>
    </row>
    <row r="1789" spans="1:8" x14ac:dyDescent="0.2">
      <c r="A1789" s="52" t="s">
        <v>3605</v>
      </c>
      <c r="B1789" s="52"/>
      <c r="C1789" s="53" t="s">
        <v>3606</v>
      </c>
      <c r="D1789" s="54" t="s">
        <v>21</v>
      </c>
      <c r="E1789" s="55">
        <v>90.14</v>
      </c>
      <c r="F1789" s="55">
        <v>28.38</v>
      </c>
      <c r="G1789" s="55">
        <v>118.52</v>
      </c>
      <c r="H1789" s="33">
        <v>9</v>
      </c>
    </row>
    <row r="1790" spans="1:8" x14ac:dyDescent="0.2">
      <c r="A1790" s="52" t="s">
        <v>3607</v>
      </c>
      <c r="B1790" s="52"/>
      <c r="C1790" s="53" t="s">
        <v>3608</v>
      </c>
      <c r="D1790" s="54" t="s">
        <v>21</v>
      </c>
      <c r="E1790" s="55">
        <v>130.46</v>
      </c>
      <c r="F1790" s="55">
        <v>28.38</v>
      </c>
      <c r="G1790" s="55">
        <v>158.84</v>
      </c>
      <c r="H1790" s="33">
        <v>9</v>
      </c>
    </row>
    <row r="1791" spans="1:8" x14ac:dyDescent="0.2">
      <c r="A1791" s="52" t="s">
        <v>3609</v>
      </c>
      <c r="B1791" s="52"/>
      <c r="C1791" s="53" t="s">
        <v>3610</v>
      </c>
      <c r="D1791" s="54" t="s">
        <v>21</v>
      </c>
      <c r="E1791" s="55">
        <v>213.35</v>
      </c>
      <c r="F1791" s="55">
        <v>3.2</v>
      </c>
      <c r="G1791" s="55">
        <v>216.55</v>
      </c>
      <c r="H1791" s="33">
        <v>9</v>
      </c>
    </row>
    <row r="1792" spans="1:8" x14ac:dyDescent="0.2">
      <c r="A1792" s="52" t="s">
        <v>3611</v>
      </c>
      <c r="B1792" s="52"/>
      <c r="C1792" s="53" t="s">
        <v>3612</v>
      </c>
      <c r="D1792" s="54" t="s">
        <v>21</v>
      </c>
      <c r="E1792" s="55">
        <v>104.93</v>
      </c>
      <c r="F1792" s="55">
        <v>3.2</v>
      </c>
      <c r="G1792" s="55">
        <v>108.13</v>
      </c>
      <c r="H1792" s="33">
        <v>9</v>
      </c>
    </row>
    <row r="1793" spans="1:8" x14ac:dyDescent="0.2">
      <c r="A1793" s="52" t="s">
        <v>3613</v>
      </c>
      <c r="B1793" s="52"/>
      <c r="C1793" s="53" t="s">
        <v>3614</v>
      </c>
      <c r="D1793" s="54" t="s">
        <v>21</v>
      </c>
      <c r="E1793" s="55">
        <v>131.83000000000001</v>
      </c>
      <c r="F1793" s="55">
        <v>28.38</v>
      </c>
      <c r="G1793" s="55">
        <v>160.21</v>
      </c>
      <c r="H1793" s="33">
        <v>9</v>
      </c>
    </row>
    <row r="1794" spans="1:8" x14ac:dyDescent="0.2">
      <c r="A1794" s="52" t="s">
        <v>3615</v>
      </c>
      <c r="B1794" s="52"/>
      <c r="C1794" s="53" t="s">
        <v>3616</v>
      </c>
      <c r="D1794" s="54" t="s">
        <v>21</v>
      </c>
      <c r="E1794" s="55">
        <v>314.37</v>
      </c>
      <c r="F1794" s="55">
        <v>28.38</v>
      </c>
      <c r="G1794" s="55">
        <v>342.75</v>
      </c>
      <c r="H1794" s="33">
        <v>9</v>
      </c>
    </row>
    <row r="1795" spans="1:8" ht="25.5" x14ac:dyDescent="0.2">
      <c r="A1795" s="52" t="s">
        <v>3617</v>
      </c>
      <c r="B1795" s="52"/>
      <c r="C1795" s="53" t="s">
        <v>3618</v>
      </c>
      <c r="D1795" s="54" t="s">
        <v>21</v>
      </c>
      <c r="E1795" s="55">
        <v>60.85</v>
      </c>
      <c r="F1795" s="55">
        <v>28.38</v>
      </c>
      <c r="G1795" s="55">
        <v>89.23</v>
      </c>
      <c r="H1795" s="33">
        <v>9</v>
      </c>
    </row>
    <row r="1796" spans="1:8" x14ac:dyDescent="0.2">
      <c r="A1796" s="52" t="s">
        <v>3619</v>
      </c>
      <c r="B1796" s="52"/>
      <c r="C1796" s="53" t="s">
        <v>3620</v>
      </c>
      <c r="D1796" s="54"/>
      <c r="E1796" s="55"/>
      <c r="F1796" s="55"/>
      <c r="G1796" s="55"/>
      <c r="H1796" s="33">
        <v>5</v>
      </c>
    </row>
    <row r="1797" spans="1:8" x14ac:dyDescent="0.2">
      <c r="A1797" s="52" t="s">
        <v>3621</v>
      </c>
      <c r="B1797" s="52"/>
      <c r="C1797" s="53" t="s">
        <v>3622</v>
      </c>
      <c r="D1797" s="54" t="s">
        <v>131</v>
      </c>
      <c r="E1797" s="55">
        <v>31.02</v>
      </c>
      <c r="F1797" s="55">
        <v>28.38</v>
      </c>
      <c r="G1797" s="55">
        <v>59.4</v>
      </c>
      <c r="H1797" s="33">
        <v>9</v>
      </c>
    </row>
    <row r="1798" spans="1:8" ht="25.5" x14ac:dyDescent="0.2">
      <c r="A1798" s="52" t="s">
        <v>3623</v>
      </c>
      <c r="B1798" s="52"/>
      <c r="C1798" s="53" t="s">
        <v>3624</v>
      </c>
      <c r="D1798" s="54" t="s">
        <v>131</v>
      </c>
      <c r="E1798" s="55">
        <v>41.75</v>
      </c>
      <c r="F1798" s="55">
        <v>28.38</v>
      </c>
      <c r="G1798" s="55">
        <v>70.13</v>
      </c>
      <c r="H1798" s="33">
        <v>9</v>
      </c>
    </row>
    <row r="1799" spans="1:8" ht="25.5" x14ac:dyDescent="0.2">
      <c r="A1799" s="52" t="s">
        <v>3625</v>
      </c>
      <c r="B1799" s="52"/>
      <c r="C1799" s="53" t="s">
        <v>3626</v>
      </c>
      <c r="D1799" s="54" t="s">
        <v>131</v>
      </c>
      <c r="E1799" s="55">
        <v>48.28</v>
      </c>
      <c r="F1799" s="55">
        <v>28.38</v>
      </c>
      <c r="G1799" s="55">
        <v>76.66</v>
      </c>
      <c r="H1799" s="33">
        <v>9</v>
      </c>
    </row>
    <row r="1800" spans="1:8" ht="25.5" x14ac:dyDescent="0.2">
      <c r="A1800" s="52" t="s">
        <v>3627</v>
      </c>
      <c r="B1800" s="52"/>
      <c r="C1800" s="53" t="s">
        <v>3628</v>
      </c>
      <c r="D1800" s="54" t="s">
        <v>131</v>
      </c>
      <c r="E1800" s="55">
        <v>163.34</v>
      </c>
      <c r="F1800" s="55">
        <v>45.53</v>
      </c>
      <c r="G1800" s="55">
        <v>208.87</v>
      </c>
      <c r="H1800" s="33">
        <v>9</v>
      </c>
    </row>
    <row r="1801" spans="1:8" ht="25.5" x14ac:dyDescent="0.2">
      <c r="A1801" s="52" t="s">
        <v>3629</v>
      </c>
      <c r="B1801" s="52"/>
      <c r="C1801" s="53" t="s">
        <v>3630</v>
      </c>
      <c r="D1801" s="54" t="s">
        <v>73</v>
      </c>
      <c r="E1801" s="55">
        <v>239.28</v>
      </c>
      <c r="F1801" s="55"/>
      <c r="G1801" s="55">
        <v>239.28</v>
      </c>
      <c r="H1801" s="33">
        <v>9</v>
      </c>
    </row>
    <row r="1802" spans="1:8" ht="25.5" x14ac:dyDescent="0.2">
      <c r="A1802" s="52" t="s">
        <v>3631</v>
      </c>
      <c r="B1802" s="52"/>
      <c r="C1802" s="53" t="s">
        <v>3632</v>
      </c>
      <c r="D1802" s="54" t="s">
        <v>73</v>
      </c>
      <c r="E1802" s="55">
        <v>231.22</v>
      </c>
      <c r="F1802" s="55"/>
      <c r="G1802" s="55">
        <v>231.22</v>
      </c>
      <c r="H1802" s="33">
        <v>9</v>
      </c>
    </row>
    <row r="1803" spans="1:8" ht="25.5" x14ac:dyDescent="0.2">
      <c r="A1803" s="52" t="s">
        <v>3633</v>
      </c>
      <c r="B1803" s="52"/>
      <c r="C1803" s="53" t="s">
        <v>3634</v>
      </c>
      <c r="D1803" s="54" t="s">
        <v>73</v>
      </c>
      <c r="E1803" s="55">
        <v>220.89</v>
      </c>
      <c r="F1803" s="55"/>
      <c r="G1803" s="55">
        <v>220.89</v>
      </c>
      <c r="H1803" s="33">
        <v>9</v>
      </c>
    </row>
    <row r="1804" spans="1:8" x14ac:dyDescent="0.2">
      <c r="A1804" s="52" t="s">
        <v>3635</v>
      </c>
      <c r="B1804" s="52"/>
      <c r="C1804" s="53" t="s">
        <v>3636</v>
      </c>
      <c r="D1804" s="54" t="s">
        <v>131</v>
      </c>
      <c r="E1804" s="55">
        <v>36.97</v>
      </c>
      <c r="F1804" s="55"/>
      <c r="G1804" s="55">
        <v>36.97</v>
      </c>
      <c r="H1804" s="33">
        <v>9</v>
      </c>
    </row>
    <row r="1805" spans="1:8" ht="38.25" x14ac:dyDescent="0.2">
      <c r="A1805" s="52" t="s">
        <v>3637</v>
      </c>
      <c r="B1805" s="52"/>
      <c r="C1805" s="53" t="s">
        <v>3638</v>
      </c>
      <c r="D1805" s="54" t="s">
        <v>73</v>
      </c>
      <c r="E1805" s="55">
        <v>310.56</v>
      </c>
      <c r="F1805" s="55"/>
      <c r="G1805" s="55">
        <v>310.56</v>
      </c>
      <c r="H1805" s="33">
        <v>9</v>
      </c>
    </row>
    <row r="1806" spans="1:8" ht="25.5" x14ac:dyDescent="0.2">
      <c r="A1806" s="52" t="s">
        <v>3639</v>
      </c>
      <c r="B1806" s="52"/>
      <c r="C1806" s="53" t="s">
        <v>3640</v>
      </c>
      <c r="D1806" s="54" t="s">
        <v>73</v>
      </c>
      <c r="E1806" s="55">
        <v>415.15</v>
      </c>
      <c r="F1806" s="55">
        <v>58.57</v>
      </c>
      <c r="G1806" s="55">
        <v>473.72</v>
      </c>
      <c r="H1806" s="33">
        <v>9</v>
      </c>
    </row>
    <row r="1807" spans="1:8" ht="25.5" x14ac:dyDescent="0.2">
      <c r="A1807" s="52" t="s">
        <v>3641</v>
      </c>
      <c r="B1807" s="52"/>
      <c r="C1807" s="53" t="s">
        <v>3642</v>
      </c>
      <c r="D1807" s="54" t="s">
        <v>73</v>
      </c>
      <c r="E1807" s="55">
        <v>238.03</v>
      </c>
      <c r="F1807" s="55"/>
      <c r="G1807" s="55">
        <v>238.03</v>
      </c>
      <c r="H1807" s="33">
        <v>9</v>
      </c>
    </row>
    <row r="1808" spans="1:8" ht="25.5" x14ac:dyDescent="0.2">
      <c r="A1808" s="52" t="s">
        <v>3643</v>
      </c>
      <c r="B1808" s="52"/>
      <c r="C1808" s="53" t="s">
        <v>3644</v>
      </c>
      <c r="D1808" s="54" t="s">
        <v>73</v>
      </c>
      <c r="E1808" s="55">
        <v>2028.63</v>
      </c>
      <c r="F1808" s="55">
        <v>87.44</v>
      </c>
      <c r="G1808" s="55">
        <v>2116.0700000000002</v>
      </c>
      <c r="H1808" s="33">
        <v>9</v>
      </c>
    </row>
    <row r="1809" spans="1:8" ht="25.5" x14ac:dyDescent="0.2">
      <c r="A1809" s="52" t="s">
        <v>3645</v>
      </c>
      <c r="B1809" s="52"/>
      <c r="C1809" s="53" t="s">
        <v>3646</v>
      </c>
      <c r="D1809" s="54" t="s">
        <v>73</v>
      </c>
      <c r="E1809" s="55">
        <v>1872.92</v>
      </c>
      <c r="F1809" s="55">
        <v>87.44</v>
      </c>
      <c r="G1809" s="55">
        <v>1960.36</v>
      </c>
      <c r="H1809" s="33">
        <v>9</v>
      </c>
    </row>
    <row r="1810" spans="1:8" x14ac:dyDescent="0.2">
      <c r="A1810" s="52" t="s">
        <v>3647</v>
      </c>
      <c r="B1810" s="52"/>
      <c r="C1810" s="53" t="s">
        <v>3648</v>
      </c>
      <c r="D1810" s="54" t="s">
        <v>73</v>
      </c>
      <c r="E1810" s="55">
        <v>559.55999999999995</v>
      </c>
      <c r="F1810" s="55">
        <v>34.33</v>
      </c>
      <c r="G1810" s="55">
        <v>593.89</v>
      </c>
      <c r="H1810" s="33">
        <v>9</v>
      </c>
    </row>
    <row r="1811" spans="1:8" x14ac:dyDescent="0.2">
      <c r="A1811" s="52" t="s">
        <v>3649</v>
      </c>
      <c r="B1811" s="52"/>
      <c r="C1811" s="53" t="s">
        <v>3650</v>
      </c>
      <c r="D1811" s="54" t="s">
        <v>73</v>
      </c>
      <c r="E1811" s="55">
        <v>782.15</v>
      </c>
      <c r="F1811" s="55">
        <v>29.79</v>
      </c>
      <c r="G1811" s="55">
        <v>811.94</v>
      </c>
      <c r="H1811" s="33">
        <v>9</v>
      </c>
    </row>
    <row r="1812" spans="1:8" x14ac:dyDescent="0.2">
      <c r="A1812" s="52" t="s">
        <v>3651</v>
      </c>
      <c r="B1812" s="52"/>
      <c r="C1812" s="53" t="s">
        <v>3652</v>
      </c>
      <c r="D1812" s="54" t="s">
        <v>73</v>
      </c>
      <c r="E1812" s="55">
        <v>1401.41</v>
      </c>
      <c r="F1812" s="55">
        <v>70.569999999999993</v>
      </c>
      <c r="G1812" s="55">
        <v>1471.98</v>
      </c>
      <c r="H1812" s="33">
        <v>9</v>
      </c>
    </row>
    <row r="1813" spans="1:8" x14ac:dyDescent="0.2">
      <c r="A1813" s="52" t="s">
        <v>3653</v>
      </c>
      <c r="B1813" s="52"/>
      <c r="C1813" s="53" t="s">
        <v>3654</v>
      </c>
      <c r="D1813" s="54" t="s">
        <v>73</v>
      </c>
      <c r="E1813" s="55">
        <v>111.55</v>
      </c>
      <c r="F1813" s="55">
        <v>86.26</v>
      </c>
      <c r="G1813" s="55">
        <v>197.81</v>
      </c>
      <c r="H1813" s="33">
        <v>9</v>
      </c>
    </row>
    <row r="1814" spans="1:8" x14ac:dyDescent="0.2">
      <c r="A1814" s="52" t="s">
        <v>3655</v>
      </c>
      <c r="B1814" s="52"/>
      <c r="C1814" s="53" t="s">
        <v>3656</v>
      </c>
      <c r="D1814" s="54" t="s">
        <v>131</v>
      </c>
      <c r="E1814" s="55">
        <v>173.07</v>
      </c>
      <c r="F1814" s="55">
        <v>45.84</v>
      </c>
      <c r="G1814" s="55">
        <v>218.91</v>
      </c>
      <c r="H1814" s="33">
        <v>9</v>
      </c>
    </row>
    <row r="1815" spans="1:8" x14ac:dyDescent="0.2">
      <c r="A1815" s="52" t="s">
        <v>3657</v>
      </c>
      <c r="B1815" s="52"/>
      <c r="C1815" s="53" t="s">
        <v>3658</v>
      </c>
      <c r="D1815" s="54"/>
      <c r="E1815" s="55"/>
      <c r="F1815" s="55"/>
      <c r="G1815" s="55"/>
      <c r="H1815" s="33">
        <v>5</v>
      </c>
    </row>
    <row r="1816" spans="1:8" ht="25.5" x14ac:dyDescent="0.2">
      <c r="A1816" s="52" t="s">
        <v>3659</v>
      </c>
      <c r="B1816" s="52"/>
      <c r="C1816" s="53" t="s">
        <v>3660</v>
      </c>
      <c r="D1816" s="54" t="s">
        <v>21</v>
      </c>
      <c r="E1816" s="55">
        <v>99.84</v>
      </c>
      <c r="F1816" s="55">
        <v>137.72</v>
      </c>
      <c r="G1816" s="55">
        <v>237.56</v>
      </c>
      <c r="H1816" s="33">
        <v>9</v>
      </c>
    </row>
    <row r="1817" spans="1:8" ht="25.5" x14ac:dyDescent="0.2">
      <c r="A1817" s="52" t="s">
        <v>3661</v>
      </c>
      <c r="B1817" s="52"/>
      <c r="C1817" s="53" t="s">
        <v>3662</v>
      </c>
      <c r="D1817" s="54" t="s">
        <v>21</v>
      </c>
      <c r="E1817" s="55">
        <v>529.28</v>
      </c>
      <c r="F1817" s="55">
        <v>169.6</v>
      </c>
      <c r="G1817" s="55">
        <v>698.88</v>
      </c>
      <c r="H1817" s="33">
        <v>9</v>
      </c>
    </row>
    <row r="1818" spans="1:8" ht="25.5" x14ac:dyDescent="0.2">
      <c r="A1818" s="52" t="s">
        <v>3663</v>
      </c>
      <c r="B1818" s="52"/>
      <c r="C1818" s="53" t="s">
        <v>3664</v>
      </c>
      <c r="D1818" s="54" t="s">
        <v>21</v>
      </c>
      <c r="E1818" s="55">
        <v>1802.04</v>
      </c>
      <c r="F1818" s="55">
        <v>307.32</v>
      </c>
      <c r="G1818" s="55">
        <v>2109.36</v>
      </c>
      <c r="H1818" s="33">
        <v>9</v>
      </c>
    </row>
    <row r="1819" spans="1:8" ht="25.5" x14ac:dyDescent="0.2">
      <c r="A1819" s="52" t="s">
        <v>3665</v>
      </c>
      <c r="B1819" s="52"/>
      <c r="C1819" s="53" t="s">
        <v>3666</v>
      </c>
      <c r="D1819" s="54" t="s">
        <v>21</v>
      </c>
      <c r="E1819" s="55">
        <v>2810.96</v>
      </c>
      <c r="F1819" s="55">
        <v>833.12</v>
      </c>
      <c r="G1819" s="55">
        <v>3644.08</v>
      </c>
      <c r="H1819" s="33">
        <v>9</v>
      </c>
    </row>
    <row r="1820" spans="1:8" ht="25.5" x14ac:dyDescent="0.2">
      <c r="A1820" s="52" t="s">
        <v>3667</v>
      </c>
      <c r="B1820" s="52"/>
      <c r="C1820" s="53" t="s">
        <v>3668</v>
      </c>
      <c r="D1820" s="54" t="s">
        <v>21</v>
      </c>
      <c r="E1820" s="55">
        <v>5648</v>
      </c>
      <c r="F1820" s="55">
        <v>1666.24</v>
      </c>
      <c r="G1820" s="55">
        <v>7314.24</v>
      </c>
      <c r="H1820" s="33">
        <v>9</v>
      </c>
    </row>
    <row r="1821" spans="1:8" ht="25.5" x14ac:dyDescent="0.2">
      <c r="A1821" s="52" t="s">
        <v>3669</v>
      </c>
      <c r="B1821" s="52"/>
      <c r="C1821" s="53" t="s">
        <v>3670</v>
      </c>
      <c r="D1821" s="54" t="s">
        <v>21</v>
      </c>
      <c r="E1821" s="55">
        <v>8326.7999999999993</v>
      </c>
      <c r="F1821" s="55">
        <v>1934.88</v>
      </c>
      <c r="G1821" s="55">
        <v>10261.68</v>
      </c>
      <c r="H1821" s="33">
        <v>9</v>
      </c>
    </row>
    <row r="1822" spans="1:8" x14ac:dyDescent="0.2">
      <c r="A1822" s="52" t="s">
        <v>3671</v>
      </c>
      <c r="B1822" s="52"/>
      <c r="C1822" s="53" t="s">
        <v>3672</v>
      </c>
      <c r="D1822" s="54"/>
      <c r="E1822" s="55"/>
      <c r="F1822" s="55"/>
      <c r="G1822" s="55"/>
      <c r="H1822" s="33">
        <v>5</v>
      </c>
    </row>
    <row r="1823" spans="1:8" ht="25.5" x14ac:dyDescent="0.2">
      <c r="A1823" s="52" t="s">
        <v>3673</v>
      </c>
      <c r="B1823" s="52"/>
      <c r="C1823" s="53" t="s">
        <v>3674</v>
      </c>
      <c r="D1823" s="54" t="s">
        <v>73</v>
      </c>
      <c r="E1823" s="55">
        <v>8.75</v>
      </c>
      <c r="F1823" s="55">
        <v>6.88</v>
      </c>
      <c r="G1823" s="55">
        <v>15.63</v>
      </c>
      <c r="H1823" s="33">
        <v>9</v>
      </c>
    </row>
    <row r="1824" spans="1:8" ht="25.5" x14ac:dyDescent="0.2">
      <c r="A1824" s="52" t="s">
        <v>3675</v>
      </c>
      <c r="B1824" s="52"/>
      <c r="C1824" s="53" t="s">
        <v>3676</v>
      </c>
      <c r="D1824" s="54" t="s">
        <v>73</v>
      </c>
      <c r="E1824" s="55">
        <v>70.430000000000007</v>
      </c>
      <c r="F1824" s="55">
        <v>9.52</v>
      </c>
      <c r="G1824" s="55">
        <v>79.95</v>
      </c>
      <c r="H1824" s="33">
        <v>9</v>
      </c>
    </row>
    <row r="1825" spans="1:8" x14ac:dyDescent="0.2">
      <c r="A1825" s="52" t="s">
        <v>3677</v>
      </c>
      <c r="B1825" s="52"/>
      <c r="C1825" s="53" t="s">
        <v>3678</v>
      </c>
      <c r="D1825" s="54" t="s">
        <v>131</v>
      </c>
      <c r="E1825" s="55">
        <v>11.07</v>
      </c>
      <c r="F1825" s="55"/>
      <c r="G1825" s="55">
        <v>11.07</v>
      </c>
      <c r="H1825" s="33">
        <v>9</v>
      </c>
    </row>
    <row r="1826" spans="1:8" x14ac:dyDescent="0.2">
      <c r="A1826" s="52" t="s">
        <v>3679</v>
      </c>
      <c r="B1826" s="52"/>
      <c r="C1826" s="53" t="s">
        <v>3680</v>
      </c>
      <c r="D1826" s="54" t="s">
        <v>73</v>
      </c>
      <c r="E1826" s="55">
        <v>2.14</v>
      </c>
      <c r="F1826" s="55">
        <v>14.44</v>
      </c>
      <c r="G1826" s="55">
        <v>16.579999999999998</v>
      </c>
      <c r="H1826" s="33">
        <v>9</v>
      </c>
    </row>
    <row r="1827" spans="1:8" x14ac:dyDescent="0.2">
      <c r="A1827" s="52" t="s">
        <v>3681</v>
      </c>
      <c r="B1827" s="52"/>
      <c r="C1827" s="53" t="s">
        <v>3682</v>
      </c>
      <c r="D1827" s="54" t="s">
        <v>73</v>
      </c>
      <c r="E1827" s="55">
        <v>2.2200000000000002</v>
      </c>
      <c r="F1827" s="55">
        <v>19.350000000000001</v>
      </c>
      <c r="G1827" s="55">
        <v>21.57</v>
      </c>
      <c r="H1827" s="33">
        <v>9</v>
      </c>
    </row>
    <row r="1828" spans="1:8" ht="25.5" x14ac:dyDescent="0.2">
      <c r="A1828" s="52" t="s">
        <v>3683</v>
      </c>
      <c r="B1828" s="52"/>
      <c r="C1828" s="53" t="s">
        <v>3684</v>
      </c>
      <c r="D1828" s="54" t="s">
        <v>21</v>
      </c>
      <c r="E1828" s="55">
        <v>435.01</v>
      </c>
      <c r="F1828" s="55">
        <v>157.13999999999999</v>
      </c>
      <c r="G1828" s="55">
        <v>592.15</v>
      </c>
      <c r="H1828" s="33">
        <v>9</v>
      </c>
    </row>
    <row r="1829" spans="1:8" ht="38.25" x14ac:dyDescent="0.2">
      <c r="A1829" s="52" t="s">
        <v>8609</v>
      </c>
      <c r="B1829" s="52"/>
      <c r="C1829" s="53" t="s">
        <v>8610</v>
      </c>
      <c r="D1829" s="54" t="s">
        <v>21</v>
      </c>
      <c r="E1829" s="55">
        <v>1345.61</v>
      </c>
      <c r="F1829" s="55">
        <v>34.479999999999997</v>
      </c>
      <c r="G1829" s="55">
        <v>1380.09</v>
      </c>
      <c r="H1829" s="33">
        <v>9</v>
      </c>
    </row>
    <row r="1830" spans="1:8" x14ac:dyDescent="0.2">
      <c r="A1830" s="52" t="s">
        <v>3685</v>
      </c>
      <c r="B1830" s="52"/>
      <c r="C1830" s="53" t="s">
        <v>3686</v>
      </c>
      <c r="D1830" s="54" t="s">
        <v>73</v>
      </c>
      <c r="E1830" s="55">
        <v>722.71</v>
      </c>
      <c r="F1830" s="55">
        <v>19.559999999999999</v>
      </c>
      <c r="G1830" s="55">
        <v>742.27</v>
      </c>
      <c r="H1830" s="33">
        <v>9</v>
      </c>
    </row>
    <row r="1831" spans="1:8" x14ac:dyDescent="0.2">
      <c r="A1831" s="52" t="s">
        <v>3687</v>
      </c>
      <c r="B1831" s="52"/>
      <c r="C1831" s="53" t="s">
        <v>3688</v>
      </c>
      <c r="D1831" s="54"/>
      <c r="E1831" s="55"/>
      <c r="F1831" s="55"/>
      <c r="G1831" s="55"/>
      <c r="H1831" s="33">
        <v>2</v>
      </c>
    </row>
    <row r="1832" spans="1:8" x14ac:dyDescent="0.2">
      <c r="A1832" s="52" t="s">
        <v>3689</v>
      </c>
      <c r="B1832" s="52"/>
      <c r="C1832" s="53" t="s">
        <v>3690</v>
      </c>
      <c r="D1832" s="54"/>
      <c r="E1832" s="55"/>
      <c r="F1832" s="55"/>
      <c r="G1832" s="55"/>
      <c r="H1832" s="33">
        <v>5</v>
      </c>
    </row>
    <row r="1833" spans="1:8" x14ac:dyDescent="0.2">
      <c r="A1833" s="52" t="s">
        <v>3691</v>
      </c>
      <c r="B1833" s="52"/>
      <c r="C1833" s="53" t="s">
        <v>3692</v>
      </c>
      <c r="D1833" s="54" t="s">
        <v>73</v>
      </c>
      <c r="E1833" s="55">
        <v>49.79</v>
      </c>
      <c r="F1833" s="55">
        <v>5.87</v>
      </c>
      <c r="G1833" s="55">
        <v>55.66</v>
      </c>
      <c r="H1833" s="33">
        <v>9</v>
      </c>
    </row>
    <row r="1834" spans="1:8" x14ac:dyDescent="0.2">
      <c r="A1834" s="52" t="s">
        <v>3693</v>
      </c>
      <c r="B1834" s="52"/>
      <c r="C1834" s="53" t="s">
        <v>3694</v>
      </c>
      <c r="D1834" s="54" t="s">
        <v>334</v>
      </c>
      <c r="E1834" s="55">
        <v>1966.97</v>
      </c>
      <c r="F1834" s="55">
        <v>140.83000000000001</v>
      </c>
      <c r="G1834" s="55">
        <v>2107.8000000000002</v>
      </c>
      <c r="H1834" s="33">
        <v>9</v>
      </c>
    </row>
    <row r="1835" spans="1:8" x14ac:dyDescent="0.2">
      <c r="A1835" s="52" t="s">
        <v>3695</v>
      </c>
      <c r="B1835" s="52"/>
      <c r="C1835" s="53" t="s">
        <v>3696</v>
      </c>
      <c r="D1835" s="54" t="s">
        <v>21</v>
      </c>
      <c r="E1835" s="55">
        <v>2234.67</v>
      </c>
      <c r="F1835" s="55">
        <v>1773.71</v>
      </c>
      <c r="G1835" s="55">
        <v>4008.38</v>
      </c>
      <c r="H1835" s="33">
        <v>9</v>
      </c>
    </row>
    <row r="1836" spans="1:8" x14ac:dyDescent="0.2">
      <c r="A1836" s="52" t="s">
        <v>3697</v>
      </c>
      <c r="B1836" s="52"/>
      <c r="C1836" s="53" t="s">
        <v>3698</v>
      </c>
      <c r="D1836" s="54" t="s">
        <v>334</v>
      </c>
      <c r="E1836" s="55">
        <v>1809</v>
      </c>
      <c r="F1836" s="55">
        <v>140.83000000000001</v>
      </c>
      <c r="G1836" s="55">
        <v>1949.83</v>
      </c>
      <c r="H1836" s="33">
        <v>9</v>
      </c>
    </row>
    <row r="1837" spans="1:8" ht="25.5" x14ac:dyDescent="0.2">
      <c r="A1837" s="52" t="s">
        <v>3699</v>
      </c>
      <c r="B1837" s="52"/>
      <c r="C1837" s="53" t="s">
        <v>3700</v>
      </c>
      <c r="D1837" s="54" t="s">
        <v>73</v>
      </c>
      <c r="E1837" s="55">
        <v>140.5</v>
      </c>
      <c r="F1837" s="55">
        <v>28.98</v>
      </c>
      <c r="G1837" s="55">
        <v>169.48</v>
      </c>
      <c r="H1837" s="33">
        <v>9</v>
      </c>
    </row>
    <row r="1838" spans="1:8" x14ac:dyDescent="0.2">
      <c r="A1838" s="52" t="s">
        <v>3701</v>
      </c>
      <c r="B1838" s="52"/>
      <c r="C1838" s="53" t="s">
        <v>3702</v>
      </c>
      <c r="D1838" s="54"/>
      <c r="E1838" s="55"/>
      <c r="F1838" s="55"/>
      <c r="G1838" s="55"/>
      <c r="H1838" s="33">
        <v>5</v>
      </c>
    </row>
    <row r="1839" spans="1:8" ht="25.5" x14ac:dyDescent="0.2">
      <c r="A1839" s="52" t="s">
        <v>3703</v>
      </c>
      <c r="B1839" s="52"/>
      <c r="C1839" s="53" t="s">
        <v>3704</v>
      </c>
      <c r="D1839" s="54" t="s">
        <v>21</v>
      </c>
      <c r="E1839" s="55">
        <v>4210.32</v>
      </c>
      <c r="F1839" s="55">
        <v>83.29</v>
      </c>
      <c r="G1839" s="55">
        <v>4293.6099999999997</v>
      </c>
      <c r="H1839" s="33">
        <v>9</v>
      </c>
    </row>
    <row r="1840" spans="1:8" x14ac:dyDescent="0.2">
      <c r="A1840" s="52" t="s">
        <v>3705</v>
      </c>
      <c r="B1840" s="52"/>
      <c r="C1840" s="53" t="s">
        <v>3706</v>
      </c>
      <c r="D1840" s="54"/>
      <c r="E1840" s="55"/>
      <c r="F1840" s="55"/>
      <c r="G1840" s="55"/>
      <c r="H1840" s="33">
        <v>5</v>
      </c>
    </row>
    <row r="1841" spans="1:8" x14ac:dyDescent="0.2">
      <c r="A1841" s="52" t="s">
        <v>3707</v>
      </c>
      <c r="B1841" s="52"/>
      <c r="C1841" s="53" t="s">
        <v>3708</v>
      </c>
      <c r="D1841" s="54" t="s">
        <v>131</v>
      </c>
      <c r="E1841" s="55">
        <v>120.9</v>
      </c>
      <c r="F1841" s="55">
        <v>84.93</v>
      </c>
      <c r="G1841" s="55">
        <v>205.83</v>
      </c>
      <c r="H1841" s="33">
        <v>9</v>
      </c>
    </row>
    <row r="1842" spans="1:8" x14ac:dyDescent="0.2">
      <c r="A1842" s="52" t="s">
        <v>3709</v>
      </c>
      <c r="B1842" s="52"/>
      <c r="C1842" s="53" t="s">
        <v>3710</v>
      </c>
      <c r="D1842" s="54" t="s">
        <v>21</v>
      </c>
      <c r="E1842" s="55">
        <v>530.54</v>
      </c>
      <c r="F1842" s="55">
        <v>18.899999999999999</v>
      </c>
      <c r="G1842" s="55">
        <v>549.44000000000005</v>
      </c>
      <c r="H1842" s="33">
        <v>9</v>
      </c>
    </row>
    <row r="1843" spans="1:8" x14ac:dyDescent="0.2">
      <c r="A1843" s="52" t="s">
        <v>3711</v>
      </c>
      <c r="B1843" s="52"/>
      <c r="C1843" s="53" t="s">
        <v>3712</v>
      </c>
      <c r="D1843" s="54" t="s">
        <v>73</v>
      </c>
      <c r="E1843" s="55">
        <v>192.18</v>
      </c>
      <c r="F1843" s="55">
        <v>52.94</v>
      </c>
      <c r="G1843" s="55">
        <v>245.12</v>
      </c>
      <c r="H1843" s="33">
        <v>9</v>
      </c>
    </row>
    <row r="1844" spans="1:8" ht="25.5" x14ac:dyDescent="0.2">
      <c r="A1844" s="52" t="s">
        <v>3713</v>
      </c>
      <c r="B1844" s="52"/>
      <c r="C1844" s="53" t="s">
        <v>3714</v>
      </c>
      <c r="D1844" s="54" t="s">
        <v>21</v>
      </c>
      <c r="E1844" s="55">
        <v>591.04</v>
      </c>
      <c r="F1844" s="55">
        <v>26.58</v>
      </c>
      <c r="G1844" s="55">
        <v>617.62</v>
      </c>
      <c r="H1844" s="33">
        <v>9</v>
      </c>
    </row>
    <row r="1845" spans="1:8" x14ac:dyDescent="0.2">
      <c r="A1845" s="52" t="s">
        <v>3715</v>
      </c>
      <c r="B1845" s="52"/>
      <c r="C1845" s="53" t="s">
        <v>3716</v>
      </c>
      <c r="D1845" s="54" t="s">
        <v>21</v>
      </c>
      <c r="E1845" s="55">
        <v>861.29</v>
      </c>
      <c r="F1845" s="55">
        <v>39.869999999999997</v>
      </c>
      <c r="G1845" s="55">
        <v>901.16</v>
      </c>
      <c r="H1845" s="33">
        <v>9</v>
      </c>
    </row>
    <row r="1846" spans="1:8" x14ac:dyDescent="0.2">
      <c r="A1846" s="52" t="s">
        <v>3717</v>
      </c>
      <c r="B1846" s="52"/>
      <c r="C1846" s="53" t="s">
        <v>3718</v>
      </c>
      <c r="D1846" s="54"/>
      <c r="E1846" s="55"/>
      <c r="F1846" s="55"/>
      <c r="G1846" s="55"/>
      <c r="H1846" s="33">
        <v>5</v>
      </c>
    </row>
    <row r="1847" spans="1:8" x14ac:dyDescent="0.2">
      <c r="A1847" s="52" t="s">
        <v>3719</v>
      </c>
      <c r="B1847" s="52"/>
      <c r="C1847" s="53" t="s">
        <v>3720</v>
      </c>
      <c r="D1847" s="54" t="s">
        <v>334</v>
      </c>
      <c r="E1847" s="55">
        <v>5467.46</v>
      </c>
      <c r="F1847" s="55">
        <v>187.77</v>
      </c>
      <c r="G1847" s="55">
        <v>5655.23</v>
      </c>
      <c r="H1847" s="33">
        <v>9</v>
      </c>
    </row>
    <row r="1848" spans="1:8" x14ac:dyDescent="0.2">
      <c r="A1848" s="52" t="s">
        <v>3721</v>
      </c>
      <c r="B1848" s="52"/>
      <c r="C1848" s="53" t="s">
        <v>3722</v>
      </c>
      <c r="D1848" s="54" t="s">
        <v>334</v>
      </c>
      <c r="E1848" s="55">
        <v>2076.4899999999998</v>
      </c>
      <c r="F1848" s="55">
        <v>187.77</v>
      </c>
      <c r="G1848" s="55">
        <v>2264.2600000000002</v>
      </c>
      <c r="H1848" s="33">
        <v>9</v>
      </c>
    </row>
    <row r="1849" spans="1:8" x14ac:dyDescent="0.2">
      <c r="A1849" s="52" t="s">
        <v>3723</v>
      </c>
      <c r="B1849" s="52"/>
      <c r="C1849" s="53" t="s">
        <v>3724</v>
      </c>
      <c r="D1849" s="54" t="s">
        <v>334</v>
      </c>
      <c r="E1849" s="55">
        <v>1427.43</v>
      </c>
      <c r="F1849" s="55">
        <v>187.77</v>
      </c>
      <c r="G1849" s="55">
        <v>1615.2</v>
      </c>
      <c r="H1849" s="33">
        <v>9</v>
      </c>
    </row>
    <row r="1850" spans="1:8" x14ac:dyDescent="0.2">
      <c r="A1850" s="52" t="s">
        <v>3725</v>
      </c>
      <c r="B1850" s="52"/>
      <c r="C1850" s="53" t="s">
        <v>3726</v>
      </c>
      <c r="D1850" s="54" t="s">
        <v>334</v>
      </c>
      <c r="E1850" s="55">
        <v>2336.44</v>
      </c>
      <c r="F1850" s="55">
        <v>187.77</v>
      </c>
      <c r="G1850" s="55">
        <v>2524.21</v>
      </c>
      <c r="H1850" s="33">
        <v>9</v>
      </c>
    </row>
    <row r="1851" spans="1:8" x14ac:dyDescent="0.2">
      <c r="A1851" s="52" t="s">
        <v>3727</v>
      </c>
      <c r="B1851" s="52"/>
      <c r="C1851" s="53" t="s">
        <v>3728</v>
      </c>
      <c r="D1851" s="54"/>
      <c r="E1851" s="55"/>
      <c r="F1851" s="55"/>
      <c r="G1851" s="55"/>
      <c r="H1851" s="33">
        <v>5</v>
      </c>
    </row>
    <row r="1852" spans="1:8" x14ac:dyDescent="0.2">
      <c r="A1852" s="52" t="s">
        <v>3729</v>
      </c>
      <c r="B1852" s="52"/>
      <c r="C1852" s="53" t="s">
        <v>3730</v>
      </c>
      <c r="D1852" s="54" t="s">
        <v>334</v>
      </c>
      <c r="E1852" s="55">
        <v>6036.05</v>
      </c>
      <c r="F1852" s="55">
        <v>298.44</v>
      </c>
      <c r="G1852" s="55">
        <v>6334.49</v>
      </c>
      <c r="H1852" s="33">
        <v>9</v>
      </c>
    </row>
    <row r="1853" spans="1:8" x14ac:dyDescent="0.2">
      <c r="A1853" s="52" t="s">
        <v>3731</v>
      </c>
      <c r="B1853" s="52"/>
      <c r="C1853" s="53" t="s">
        <v>3732</v>
      </c>
      <c r="D1853" s="54" t="s">
        <v>334</v>
      </c>
      <c r="E1853" s="55">
        <v>9170.8799999999992</v>
      </c>
      <c r="F1853" s="55">
        <v>298.44</v>
      </c>
      <c r="G1853" s="55">
        <v>9469.32</v>
      </c>
      <c r="H1853" s="33">
        <v>9</v>
      </c>
    </row>
    <row r="1854" spans="1:8" x14ac:dyDescent="0.2">
      <c r="A1854" s="52" t="s">
        <v>3733</v>
      </c>
      <c r="B1854" s="52"/>
      <c r="C1854" s="53" t="s">
        <v>3734</v>
      </c>
      <c r="D1854" s="54" t="s">
        <v>21</v>
      </c>
      <c r="E1854" s="55">
        <v>3038.86</v>
      </c>
      <c r="F1854" s="55">
        <v>44.07</v>
      </c>
      <c r="G1854" s="55">
        <v>3082.93</v>
      </c>
      <c r="H1854" s="33">
        <v>9</v>
      </c>
    </row>
    <row r="1855" spans="1:8" x14ac:dyDescent="0.2">
      <c r="A1855" s="52" t="s">
        <v>3735</v>
      </c>
      <c r="B1855" s="52"/>
      <c r="C1855" s="53" t="s">
        <v>3736</v>
      </c>
      <c r="D1855" s="54" t="s">
        <v>21</v>
      </c>
      <c r="E1855" s="55">
        <v>1993.96</v>
      </c>
      <c r="F1855" s="55">
        <v>44.07</v>
      </c>
      <c r="G1855" s="55">
        <v>2038.03</v>
      </c>
      <c r="H1855" s="33">
        <v>9</v>
      </c>
    </row>
    <row r="1856" spans="1:8" x14ac:dyDescent="0.2">
      <c r="A1856" s="52" t="s">
        <v>3737</v>
      </c>
      <c r="B1856" s="52"/>
      <c r="C1856" s="53" t="s">
        <v>3738</v>
      </c>
      <c r="D1856" s="54"/>
      <c r="E1856" s="55"/>
      <c r="F1856" s="55"/>
      <c r="G1856" s="55"/>
      <c r="H1856" s="33">
        <v>5</v>
      </c>
    </row>
    <row r="1857" spans="1:8" x14ac:dyDescent="0.2">
      <c r="A1857" s="52" t="s">
        <v>3739</v>
      </c>
      <c r="B1857" s="52"/>
      <c r="C1857" s="53" t="s">
        <v>3740</v>
      </c>
      <c r="D1857" s="54" t="s">
        <v>73</v>
      </c>
      <c r="E1857" s="55">
        <v>12.33</v>
      </c>
      <c r="F1857" s="55"/>
      <c r="G1857" s="55">
        <v>12.33</v>
      </c>
      <c r="H1857" s="33">
        <v>9</v>
      </c>
    </row>
    <row r="1858" spans="1:8" ht="25.5" x14ac:dyDescent="0.2">
      <c r="A1858" s="52" t="s">
        <v>3741</v>
      </c>
      <c r="B1858" s="52"/>
      <c r="C1858" s="53" t="s">
        <v>3742</v>
      </c>
      <c r="D1858" s="54" t="s">
        <v>21</v>
      </c>
      <c r="E1858" s="55">
        <v>1173.27</v>
      </c>
      <c r="F1858" s="55">
        <v>29.34</v>
      </c>
      <c r="G1858" s="55">
        <v>1202.6099999999999</v>
      </c>
      <c r="H1858" s="33">
        <v>9</v>
      </c>
    </row>
    <row r="1859" spans="1:8" x14ac:dyDescent="0.2">
      <c r="A1859" s="52" t="s">
        <v>3743</v>
      </c>
      <c r="B1859" s="52"/>
      <c r="C1859" s="53" t="s">
        <v>3744</v>
      </c>
      <c r="D1859" s="54"/>
      <c r="E1859" s="55"/>
      <c r="F1859" s="55"/>
      <c r="G1859" s="55"/>
      <c r="H1859" s="33">
        <v>2</v>
      </c>
    </row>
    <row r="1860" spans="1:8" x14ac:dyDescent="0.2">
      <c r="A1860" s="52" t="s">
        <v>3745</v>
      </c>
      <c r="B1860" s="52"/>
      <c r="C1860" s="53" t="s">
        <v>3746</v>
      </c>
      <c r="D1860" s="54"/>
      <c r="E1860" s="55"/>
      <c r="F1860" s="55"/>
      <c r="G1860" s="55"/>
      <c r="H1860" s="33">
        <v>5</v>
      </c>
    </row>
    <row r="1861" spans="1:8" x14ac:dyDescent="0.2">
      <c r="A1861" s="52" t="s">
        <v>3747</v>
      </c>
      <c r="B1861" s="52"/>
      <c r="C1861" s="53" t="s">
        <v>3748</v>
      </c>
      <c r="D1861" s="54" t="s">
        <v>334</v>
      </c>
      <c r="E1861" s="55">
        <v>127166.16</v>
      </c>
      <c r="F1861" s="55">
        <v>230.01</v>
      </c>
      <c r="G1861" s="55">
        <v>127396.17</v>
      </c>
      <c r="H1861" s="33">
        <v>9</v>
      </c>
    </row>
    <row r="1862" spans="1:8" x14ac:dyDescent="0.2">
      <c r="A1862" s="52" t="s">
        <v>3749</v>
      </c>
      <c r="B1862" s="52"/>
      <c r="C1862" s="53" t="s">
        <v>3750</v>
      </c>
      <c r="D1862" s="54" t="s">
        <v>334</v>
      </c>
      <c r="E1862" s="55">
        <v>104164.64</v>
      </c>
      <c r="F1862" s="55">
        <v>230.01</v>
      </c>
      <c r="G1862" s="55">
        <v>104394.65</v>
      </c>
      <c r="H1862" s="33">
        <v>9</v>
      </c>
    </row>
    <row r="1863" spans="1:8" x14ac:dyDescent="0.2">
      <c r="A1863" s="52" t="s">
        <v>3751</v>
      </c>
      <c r="B1863" s="52"/>
      <c r="C1863" s="53" t="s">
        <v>3752</v>
      </c>
      <c r="D1863" s="54" t="s">
        <v>334</v>
      </c>
      <c r="E1863" s="55">
        <v>112349.29</v>
      </c>
      <c r="F1863" s="55">
        <v>460.02</v>
      </c>
      <c r="G1863" s="55">
        <v>112809.31</v>
      </c>
      <c r="H1863" s="33">
        <v>9</v>
      </c>
    </row>
    <row r="1864" spans="1:8" x14ac:dyDescent="0.2">
      <c r="A1864" s="52" t="s">
        <v>3753</v>
      </c>
      <c r="B1864" s="52"/>
      <c r="C1864" s="53" t="s">
        <v>3754</v>
      </c>
      <c r="D1864" s="54"/>
      <c r="E1864" s="55"/>
      <c r="F1864" s="55"/>
      <c r="G1864" s="55"/>
      <c r="H1864" s="33">
        <v>5</v>
      </c>
    </row>
    <row r="1865" spans="1:8" ht="25.5" x14ac:dyDescent="0.2">
      <c r="A1865" s="52" t="s">
        <v>3755</v>
      </c>
      <c r="B1865" s="52"/>
      <c r="C1865" s="53" t="s">
        <v>3756</v>
      </c>
      <c r="D1865" s="54" t="s">
        <v>21</v>
      </c>
      <c r="E1865" s="55">
        <v>127.21</v>
      </c>
      <c r="F1865" s="55">
        <v>150.29</v>
      </c>
      <c r="G1865" s="55">
        <v>277.5</v>
      </c>
      <c r="H1865" s="33">
        <v>9</v>
      </c>
    </row>
    <row r="1866" spans="1:8" ht="25.5" x14ac:dyDescent="0.2">
      <c r="A1866" s="52" t="s">
        <v>3757</v>
      </c>
      <c r="B1866" s="52"/>
      <c r="C1866" s="53" t="s">
        <v>3758</v>
      </c>
      <c r="D1866" s="54" t="s">
        <v>21</v>
      </c>
      <c r="E1866" s="55">
        <v>211.5</v>
      </c>
      <c r="F1866" s="55">
        <v>150.29</v>
      </c>
      <c r="G1866" s="55">
        <v>361.79</v>
      </c>
      <c r="H1866" s="33">
        <v>9</v>
      </c>
    </row>
    <row r="1867" spans="1:8" ht="25.5" x14ac:dyDescent="0.2">
      <c r="A1867" s="52" t="s">
        <v>3759</v>
      </c>
      <c r="B1867" s="52"/>
      <c r="C1867" s="53" t="s">
        <v>3760</v>
      </c>
      <c r="D1867" s="54" t="s">
        <v>21</v>
      </c>
      <c r="E1867" s="55">
        <v>1000.99</v>
      </c>
      <c r="F1867" s="55">
        <v>173.48</v>
      </c>
      <c r="G1867" s="55">
        <v>1174.47</v>
      </c>
      <c r="H1867" s="33">
        <v>9</v>
      </c>
    </row>
    <row r="1868" spans="1:8" ht="25.5" x14ac:dyDescent="0.2">
      <c r="A1868" s="52" t="s">
        <v>3761</v>
      </c>
      <c r="B1868" s="52"/>
      <c r="C1868" s="53" t="s">
        <v>3762</v>
      </c>
      <c r="D1868" s="54" t="s">
        <v>21</v>
      </c>
      <c r="E1868" s="55">
        <v>2506.31</v>
      </c>
      <c r="F1868" s="55">
        <v>173.48</v>
      </c>
      <c r="G1868" s="55">
        <v>2679.79</v>
      </c>
      <c r="H1868" s="33">
        <v>9</v>
      </c>
    </row>
    <row r="1869" spans="1:8" ht="25.5" x14ac:dyDescent="0.2">
      <c r="A1869" s="52" t="s">
        <v>3763</v>
      </c>
      <c r="B1869" s="52"/>
      <c r="C1869" s="53" t="s">
        <v>3764</v>
      </c>
      <c r="D1869" s="54" t="s">
        <v>21</v>
      </c>
      <c r="E1869" s="55">
        <v>1631.53</v>
      </c>
      <c r="F1869" s="55">
        <v>173.48</v>
      </c>
      <c r="G1869" s="55">
        <v>1805.01</v>
      </c>
      <c r="H1869" s="33">
        <v>9</v>
      </c>
    </row>
    <row r="1870" spans="1:8" ht="25.5" x14ac:dyDescent="0.2">
      <c r="A1870" s="52" t="s">
        <v>3765</v>
      </c>
      <c r="B1870" s="52"/>
      <c r="C1870" s="53" t="s">
        <v>3766</v>
      </c>
      <c r="D1870" s="54" t="s">
        <v>21</v>
      </c>
      <c r="E1870" s="55">
        <v>606</v>
      </c>
      <c r="F1870" s="55">
        <v>130.11000000000001</v>
      </c>
      <c r="G1870" s="55">
        <v>736.11</v>
      </c>
      <c r="H1870" s="33">
        <v>9</v>
      </c>
    </row>
    <row r="1871" spans="1:8" ht="25.5" x14ac:dyDescent="0.2">
      <c r="A1871" s="52" t="s">
        <v>3767</v>
      </c>
      <c r="B1871" s="52"/>
      <c r="C1871" s="53" t="s">
        <v>3768</v>
      </c>
      <c r="D1871" s="54" t="s">
        <v>21</v>
      </c>
      <c r="E1871" s="55">
        <v>2229.31</v>
      </c>
      <c r="F1871" s="55">
        <v>180.8</v>
      </c>
      <c r="G1871" s="55">
        <v>2410.11</v>
      </c>
      <c r="H1871" s="33">
        <v>9</v>
      </c>
    </row>
    <row r="1872" spans="1:8" ht="25.5" x14ac:dyDescent="0.2">
      <c r="A1872" s="52" t="s">
        <v>3769</v>
      </c>
      <c r="B1872" s="52"/>
      <c r="C1872" s="53" t="s">
        <v>3770</v>
      </c>
      <c r="D1872" s="54" t="s">
        <v>21</v>
      </c>
      <c r="E1872" s="55">
        <v>1004.91</v>
      </c>
      <c r="F1872" s="55">
        <v>173.48</v>
      </c>
      <c r="G1872" s="55">
        <v>1178.3900000000001</v>
      </c>
      <c r="H1872" s="33">
        <v>9</v>
      </c>
    </row>
    <row r="1873" spans="1:8" ht="25.5" x14ac:dyDescent="0.2">
      <c r="A1873" s="52" t="s">
        <v>3771</v>
      </c>
      <c r="B1873" s="52"/>
      <c r="C1873" s="53" t="s">
        <v>3772</v>
      </c>
      <c r="D1873" s="54" t="s">
        <v>21</v>
      </c>
      <c r="E1873" s="55">
        <v>127.73</v>
      </c>
      <c r="F1873" s="55">
        <v>86.74</v>
      </c>
      <c r="G1873" s="55">
        <v>214.47</v>
      </c>
      <c r="H1873" s="33">
        <v>9</v>
      </c>
    </row>
    <row r="1874" spans="1:8" ht="25.5" x14ac:dyDescent="0.2">
      <c r="A1874" s="52" t="s">
        <v>3773</v>
      </c>
      <c r="B1874" s="52"/>
      <c r="C1874" s="53" t="s">
        <v>3774</v>
      </c>
      <c r="D1874" s="54" t="s">
        <v>21</v>
      </c>
      <c r="E1874" s="55">
        <v>232.48</v>
      </c>
      <c r="F1874" s="55">
        <v>150.29</v>
      </c>
      <c r="G1874" s="55">
        <v>382.77</v>
      </c>
      <c r="H1874" s="33">
        <v>9</v>
      </c>
    </row>
    <row r="1875" spans="1:8" x14ac:dyDescent="0.2">
      <c r="A1875" s="52" t="s">
        <v>3775</v>
      </c>
      <c r="B1875" s="52"/>
      <c r="C1875" s="53" t="s">
        <v>3776</v>
      </c>
      <c r="D1875" s="54" t="s">
        <v>21</v>
      </c>
      <c r="E1875" s="55">
        <v>710.76</v>
      </c>
      <c r="F1875" s="55">
        <v>173.48</v>
      </c>
      <c r="G1875" s="55">
        <v>884.24</v>
      </c>
      <c r="H1875" s="33">
        <v>9</v>
      </c>
    </row>
    <row r="1876" spans="1:8" x14ac:dyDescent="0.2">
      <c r="A1876" s="52" t="s">
        <v>3777</v>
      </c>
      <c r="B1876" s="52"/>
      <c r="C1876" s="53" t="s">
        <v>3778</v>
      </c>
      <c r="D1876" s="54"/>
      <c r="E1876" s="55"/>
      <c r="F1876" s="55"/>
      <c r="G1876" s="55"/>
      <c r="H1876" s="33">
        <v>5</v>
      </c>
    </row>
    <row r="1877" spans="1:8" x14ac:dyDescent="0.2">
      <c r="A1877" s="52" t="s">
        <v>3779</v>
      </c>
      <c r="B1877" s="52"/>
      <c r="C1877" s="53" t="s">
        <v>3780</v>
      </c>
      <c r="D1877" s="54" t="s">
        <v>21</v>
      </c>
      <c r="E1877" s="55">
        <v>32.880000000000003</v>
      </c>
      <c r="F1877" s="55">
        <v>13.01</v>
      </c>
      <c r="G1877" s="55">
        <v>45.89</v>
      </c>
      <c r="H1877" s="33">
        <v>9</v>
      </c>
    </row>
    <row r="1878" spans="1:8" x14ac:dyDescent="0.2">
      <c r="A1878" s="52" t="s">
        <v>3781</v>
      </c>
      <c r="B1878" s="52"/>
      <c r="C1878" s="53" t="s">
        <v>3782</v>
      </c>
      <c r="D1878" s="54" t="s">
        <v>21</v>
      </c>
      <c r="E1878" s="55">
        <v>44.73</v>
      </c>
      <c r="F1878" s="55">
        <v>13.01</v>
      </c>
      <c r="G1878" s="55">
        <v>57.74</v>
      </c>
      <c r="H1878" s="33">
        <v>9</v>
      </c>
    </row>
    <row r="1879" spans="1:8" x14ac:dyDescent="0.2">
      <c r="A1879" s="52" t="s">
        <v>3783</v>
      </c>
      <c r="B1879" s="52"/>
      <c r="C1879" s="53" t="s">
        <v>3784</v>
      </c>
      <c r="D1879" s="54" t="s">
        <v>21</v>
      </c>
      <c r="E1879" s="55">
        <v>57.55</v>
      </c>
      <c r="F1879" s="55">
        <v>13.01</v>
      </c>
      <c r="G1879" s="55">
        <v>70.56</v>
      </c>
      <c r="H1879" s="33">
        <v>9</v>
      </c>
    </row>
    <row r="1880" spans="1:8" x14ac:dyDescent="0.2">
      <c r="A1880" s="52" t="s">
        <v>3785</v>
      </c>
      <c r="B1880" s="52"/>
      <c r="C1880" s="53" t="s">
        <v>3786</v>
      </c>
      <c r="D1880" s="54" t="s">
        <v>21</v>
      </c>
      <c r="E1880" s="55">
        <v>105.79</v>
      </c>
      <c r="F1880" s="55">
        <v>13.01</v>
      </c>
      <c r="G1880" s="55">
        <v>118.8</v>
      </c>
      <c r="H1880" s="33">
        <v>9</v>
      </c>
    </row>
    <row r="1881" spans="1:8" x14ac:dyDescent="0.2">
      <c r="A1881" s="52" t="s">
        <v>3787</v>
      </c>
      <c r="B1881" s="52"/>
      <c r="C1881" s="53" t="s">
        <v>3788</v>
      </c>
      <c r="D1881" s="54"/>
      <c r="E1881" s="55"/>
      <c r="F1881" s="55"/>
      <c r="G1881" s="55"/>
      <c r="H1881" s="33">
        <v>5</v>
      </c>
    </row>
    <row r="1882" spans="1:8" x14ac:dyDescent="0.2">
      <c r="A1882" s="52" t="s">
        <v>3789</v>
      </c>
      <c r="B1882" s="52"/>
      <c r="C1882" s="53" t="s">
        <v>3790</v>
      </c>
      <c r="D1882" s="54" t="s">
        <v>21</v>
      </c>
      <c r="E1882" s="55">
        <v>41.69</v>
      </c>
      <c r="F1882" s="55">
        <v>8.68</v>
      </c>
      <c r="G1882" s="55">
        <v>50.37</v>
      </c>
      <c r="H1882" s="33">
        <v>9</v>
      </c>
    </row>
    <row r="1883" spans="1:8" x14ac:dyDescent="0.2">
      <c r="A1883" s="52" t="s">
        <v>3791</v>
      </c>
      <c r="B1883" s="52"/>
      <c r="C1883" s="53" t="s">
        <v>3792</v>
      </c>
      <c r="D1883" s="54" t="s">
        <v>21</v>
      </c>
      <c r="E1883" s="55">
        <v>95.33</v>
      </c>
      <c r="F1883" s="55">
        <v>8.68</v>
      </c>
      <c r="G1883" s="55">
        <v>104.01</v>
      </c>
      <c r="H1883" s="33">
        <v>9</v>
      </c>
    </row>
    <row r="1884" spans="1:8" x14ac:dyDescent="0.2">
      <c r="A1884" s="52" t="s">
        <v>3793</v>
      </c>
      <c r="B1884" s="52"/>
      <c r="C1884" s="53" t="s">
        <v>3794</v>
      </c>
      <c r="D1884" s="54" t="s">
        <v>21</v>
      </c>
      <c r="E1884" s="55">
        <v>67.319999999999993</v>
      </c>
      <c r="F1884" s="55">
        <v>32.53</v>
      </c>
      <c r="G1884" s="55">
        <v>99.85</v>
      </c>
      <c r="H1884" s="33">
        <v>9</v>
      </c>
    </row>
    <row r="1885" spans="1:8" x14ac:dyDescent="0.2">
      <c r="A1885" s="52" t="s">
        <v>3795</v>
      </c>
      <c r="B1885" s="52"/>
      <c r="C1885" s="53" t="s">
        <v>3796</v>
      </c>
      <c r="D1885" s="54" t="s">
        <v>21</v>
      </c>
      <c r="E1885" s="55">
        <v>120.64</v>
      </c>
      <c r="F1885" s="55">
        <v>8.68</v>
      </c>
      <c r="G1885" s="55">
        <v>129.32</v>
      </c>
      <c r="H1885" s="33">
        <v>9</v>
      </c>
    </row>
    <row r="1886" spans="1:8" x14ac:dyDescent="0.2">
      <c r="A1886" s="52" t="s">
        <v>3797</v>
      </c>
      <c r="B1886" s="52"/>
      <c r="C1886" s="53" t="s">
        <v>3798</v>
      </c>
      <c r="D1886" s="54" t="s">
        <v>21</v>
      </c>
      <c r="E1886" s="55">
        <v>165.27</v>
      </c>
      <c r="F1886" s="55">
        <v>8.68</v>
      </c>
      <c r="G1886" s="55">
        <v>173.95</v>
      </c>
      <c r="H1886" s="33">
        <v>9</v>
      </c>
    </row>
    <row r="1887" spans="1:8" x14ac:dyDescent="0.2">
      <c r="A1887" s="52" t="s">
        <v>3799</v>
      </c>
      <c r="B1887" s="52"/>
      <c r="C1887" s="53" t="s">
        <v>3800</v>
      </c>
      <c r="D1887" s="54"/>
      <c r="E1887" s="55"/>
      <c r="F1887" s="55"/>
      <c r="G1887" s="55"/>
      <c r="H1887" s="33">
        <v>5</v>
      </c>
    </row>
    <row r="1888" spans="1:8" ht="25.5" x14ac:dyDescent="0.2">
      <c r="A1888" s="52" t="s">
        <v>3801</v>
      </c>
      <c r="B1888" s="52"/>
      <c r="C1888" s="53" t="s">
        <v>3802</v>
      </c>
      <c r="D1888" s="54" t="s">
        <v>334</v>
      </c>
      <c r="E1888" s="55">
        <v>504.9</v>
      </c>
      <c r="F1888" s="55">
        <v>21.69</v>
      </c>
      <c r="G1888" s="55">
        <v>526.59</v>
      </c>
      <c r="H1888" s="33">
        <v>9</v>
      </c>
    </row>
    <row r="1889" spans="1:8" ht="25.5" x14ac:dyDescent="0.2">
      <c r="A1889" s="52" t="s">
        <v>3803</v>
      </c>
      <c r="B1889" s="52"/>
      <c r="C1889" s="53" t="s">
        <v>3804</v>
      </c>
      <c r="D1889" s="54" t="s">
        <v>334</v>
      </c>
      <c r="E1889" s="55">
        <v>457.87</v>
      </c>
      <c r="F1889" s="55">
        <v>21.69</v>
      </c>
      <c r="G1889" s="55">
        <v>479.56</v>
      </c>
      <c r="H1889" s="33">
        <v>9</v>
      </c>
    </row>
    <row r="1890" spans="1:8" x14ac:dyDescent="0.2">
      <c r="A1890" s="52" t="s">
        <v>3805</v>
      </c>
      <c r="B1890" s="52"/>
      <c r="C1890" s="53" t="s">
        <v>3806</v>
      </c>
      <c r="D1890" s="54"/>
      <c r="E1890" s="55"/>
      <c r="F1890" s="55"/>
      <c r="G1890" s="55"/>
      <c r="H1890" s="33">
        <v>5</v>
      </c>
    </row>
    <row r="1891" spans="1:8" ht="25.5" x14ac:dyDescent="0.2">
      <c r="A1891" s="52" t="s">
        <v>3807</v>
      </c>
      <c r="B1891" s="52"/>
      <c r="C1891" s="53" t="s">
        <v>3808</v>
      </c>
      <c r="D1891" s="54" t="s">
        <v>21</v>
      </c>
      <c r="E1891" s="55">
        <v>175.76</v>
      </c>
      <c r="F1891" s="55">
        <v>20.34</v>
      </c>
      <c r="G1891" s="55">
        <v>196.1</v>
      </c>
      <c r="H1891" s="33">
        <v>9</v>
      </c>
    </row>
    <row r="1892" spans="1:8" ht="25.5" x14ac:dyDescent="0.2">
      <c r="A1892" s="52" t="s">
        <v>3809</v>
      </c>
      <c r="B1892" s="52"/>
      <c r="C1892" s="53" t="s">
        <v>3810</v>
      </c>
      <c r="D1892" s="54" t="s">
        <v>21</v>
      </c>
      <c r="E1892" s="55">
        <v>186.13</v>
      </c>
      <c r="F1892" s="55">
        <v>20.34</v>
      </c>
      <c r="G1892" s="55">
        <v>206.47</v>
      </c>
      <c r="H1892" s="33">
        <v>9</v>
      </c>
    </row>
    <row r="1893" spans="1:8" ht="25.5" x14ac:dyDescent="0.2">
      <c r="A1893" s="52" t="s">
        <v>3811</v>
      </c>
      <c r="B1893" s="52"/>
      <c r="C1893" s="53" t="s">
        <v>3812</v>
      </c>
      <c r="D1893" s="54" t="s">
        <v>21</v>
      </c>
      <c r="E1893" s="55">
        <v>186.05</v>
      </c>
      <c r="F1893" s="55">
        <v>20.34</v>
      </c>
      <c r="G1893" s="55">
        <v>206.39</v>
      </c>
      <c r="H1893" s="33">
        <v>9</v>
      </c>
    </row>
    <row r="1894" spans="1:8" ht="25.5" x14ac:dyDescent="0.2">
      <c r="A1894" s="52" t="s">
        <v>3813</v>
      </c>
      <c r="B1894" s="52"/>
      <c r="C1894" s="53" t="s">
        <v>3814</v>
      </c>
      <c r="D1894" s="54" t="s">
        <v>21</v>
      </c>
      <c r="E1894" s="55">
        <v>198.83</v>
      </c>
      <c r="F1894" s="55">
        <v>20.34</v>
      </c>
      <c r="G1894" s="55">
        <v>219.17</v>
      </c>
      <c r="H1894" s="33">
        <v>9</v>
      </c>
    </row>
    <row r="1895" spans="1:8" x14ac:dyDescent="0.2">
      <c r="A1895" s="52" t="s">
        <v>3815</v>
      </c>
      <c r="B1895" s="52"/>
      <c r="C1895" s="53" t="s">
        <v>3816</v>
      </c>
      <c r="D1895" s="54"/>
      <c r="E1895" s="55"/>
      <c r="F1895" s="55"/>
      <c r="G1895" s="55"/>
      <c r="H1895" s="33">
        <v>5</v>
      </c>
    </row>
    <row r="1896" spans="1:8" ht="25.5" x14ac:dyDescent="0.2">
      <c r="A1896" s="52" t="s">
        <v>3817</v>
      </c>
      <c r="B1896" s="52"/>
      <c r="C1896" s="53" t="s">
        <v>3818</v>
      </c>
      <c r="D1896" s="54" t="s">
        <v>21</v>
      </c>
      <c r="E1896" s="55">
        <v>195231.44</v>
      </c>
      <c r="F1896" s="55">
        <v>1672.44</v>
      </c>
      <c r="G1896" s="55">
        <v>196903.88</v>
      </c>
      <c r="H1896" s="33">
        <v>9</v>
      </c>
    </row>
    <row r="1897" spans="1:8" ht="25.5" x14ac:dyDescent="0.2">
      <c r="A1897" s="52" t="s">
        <v>3819</v>
      </c>
      <c r="B1897" s="52"/>
      <c r="C1897" s="53" t="s">
        <v>3820</v>
      </c>
      <c r="D1897" s="54" t="s">
        <v>21</v>
      </c>
      <c r="E1897" s="55">
        <v>262810.88</v>
      </c>
      <c r="F1897" s="55">
        <v>1672.44</v>
      </c>
      <c r="G1897" s="55">
        <v>264483.32</v>
      </c>
      <c r="H1897" s="33">
        <v>9</v>
      </c>
    </row>
    <row r="1898" spans="1:8" ht="25.5" x14ac:dyDescent="0.2">
      <c r="A1898" s="52" t="s">
        <v>3821</v>
      </c>
      <c r="B1898" s="52"/>
      <c r="C1898" s="53" t="s">
        <v>3822</v>
      </c>
      <c r="D1898" s="54" t="s">
        <v>21</v>
      </c>
      <c r="E1898" s="55">
        <v>88413.98</v>
      </c>
      <c r="F1898" s="55">
        <v>1672.44</v>
      </c>
      <c r="G1898" s="55">
        <v>90086.42</v>
      </c>
      <c r="H1898" s="33">
        <v>9</v>
      </c>
    </row>
    <row r="1899" spans="1:8" ht="25.5" x14ac:dyDescent="0.2">
      <c r="A1899" s="52" t="s">
        <v>3823</v>
      </c>
      <c r="B1899" s="52"/>
      <c r="C1899" s="53" t="s">
        <v>3824</v>
      </c>
      <c r="D1899" s="54" t="s">
        <v>21</v>
      </c>
      <c r="E1899" s="55">
        <v>133765.44</v>
      </c>
      <c r="F1899" s="55">
        <v>1672.44</v>
      </c>
      <c r="G1899" s="55">
        <v>135437.88</v>
      </c>
      <c r="H1899" s="33">
        <v>9</v>
      </c>
    </row>
    <row r="1900" spans="1:8" ht="25.5" x14ac:dyDescent="0.2">
      <c r="A1900" s="52" t="s">
        <v>3825</v>
      </c>
      <c r="B1900" s="52"/>
      <c r="C1900" s="53" t="s">
        <v>3826</v>
      </c>
      <c r="D1900" s="54" t="s">
        <v>21</v>
      </c>
      <c r="E1900" s="55">
        <v>75722.95</v>
      </c>
      <c r="F1900" s="55">
        <v>892.75</v>
      </c>
      <c r="G1900" s="55">
        <v>76615.7</v>
      </c>
      <c r="H1900" s="33">
        <v>9</v>
      </c>
    </row>
    <row r="1901" spans="1:8" ht="25.5" x14ac:dyDescent="0.2">
      <c r="A1901" s="52" t="s">
        <v>3827</v>
      </c>
      <c r="B1901" s="52"/>
      <c r="C1901" s="53" t="s">
        <v>3828</v>
      </c>
      <c r="D1901" s="54" t="s">
        <v>21</v>
      </c>
      <c r="E1901" s="55">
        <v>136498</v>
      </c>
      <c r="F1901" s="55">
        <v>1672.44</v>
      </c>
      <c r="G1901" s="55">
        <v>138170.44</v>
      </c>
      <c r="H1901" s="33">
        <v>9</v>
      </c>
    </row>
    <row r="1902" spans="1:8" ht="25.5" x14ac:dyDescent="0.2">
      <c r="A1902" s="52" t="s">
        <v>3829</v>
      </c>
      <c r="B1902" s="52"/>
      <c r="C1902" s="53" t="s">
        <v>3830</v>
      </c>
      <c r="D1902" s="54" t="s">
        <v>21</v>
      </c>
      <c r="E1902" s="55">
        <v>399341.16</v>
      </c>
      <c r="F1902" s="55">
        <v>1850.99</v>
      </c>
      <c r="G1902" s="55">
        <v>401192.15</v>
      </c>
      <c r="H1902" s="33">
        <v>9</v>
      </c>
    </row>
    <row r="1903" spans="1:8" ht="25.5" x14ac:dyDescent="0.2">
      <c r="A1903" s="52" t="s">
        <v>3831</v>
      </c>
      <c r="B1903" s="52"/>
      <c r="C1903" s="53" t="s">
        <v>3832</v>
      </c>
      <c r="D1903" s="54" t="s">
        <v>21</v>
      </c>
      <c r="E1903" s="55">
        <v>150443.28</v>
      </c>
      <c r="F1903" s="55">
        <v>1672.44</v>
      </c>
      <c r="G1903" s="55">
        <v>152115.72</v>
      </c>
      <c r="H1903" s="33">
        <v>9</v>
      </c>
    </row>
    <row r="1904" spans="1:8" ht="25.5" x14ac:dyDescent="0.2">
      <c r="A1904" s="52" t="s">
        <v>3833</v>
      </c>
      <c r="B1904" s="52"/>
      <c r="C1904" s="53" t="s">
        <v>3834</v>
      </c>
      <c r="D1904" s="54" t="s">
        <v>21</v>
      </c>
      <c r="E1904" s="55">
        <v>392467</v>
      </c>
      <c r="F1904" s="55">
        <v>1834.24</v>
      </c>
      <c r="G1904" s="55">
        <v>394301.24</v>
      </c>
      <c r="H1904" s="33">
        <v>9</v>
      </c>
    </row>
    <row r="1905" spans="1:8" ht="25.5" x14ac:dyDescent="0.2">
      <c r="A1905" s="52" t="s">
        <v>3835</v>
      </c>
      <c r="B1905" s="52"/>
      <c r="C1905" s="53" t="s">
        <v>3836</v>
      </c>
      <c r="D1905" s="54" t="s">
        <v>21</v>
      </c>
      <c r="E1905" s="55">
        <v>317258.13</v>
      </c>
      <c r="F1905" s="55">
        <v>1850.99</v>
      </c>
      <c r="G1905" s="55">
        <v>319109.12</v>
      </c>
      <c r="H1905" s="33">
        <v>9</v>
      </c>
    </row>
    <row r="1906" spans="1:8" x14ac:dyDescent="0.2">
      <c r="A1906" s="52" t="s">
        <v>3837</v>
      </c>
      <c r="B1906" s="52"/>
      <c r="C1906" s="53" t="s">
        <v>3838</v>
      </c>
      <c r="D1906" s="54"/>
      <c r="E1906" s="55"/>
      <c r="F1906" s="55"/>
      <c r="G1906" s="55"/>
      <c r="H1906" s="33">
        <v>5</v>
      </c>
    </row>
    <row r="1907" spans="1:8" ht="25.5" x14ac:dyDescent="0.2">
      <c r="A1907" s="52" t="s">
        <v>3839</v>
      </c>
      <c r="B1907" s="52"/>
      <c r="C1907" s="53" t="s">
        <v>3840</v>
      </c>
      <c r="D1907" s="54" t="s">
        <v>21</v>
      </c>
      <c r="E1907" s="55">
        <v>36198.43</v>
      </c>
      <c r="F1907" s="55">
        <v>892.75</v>
      </c>
      <c r="G1907" s="55">
        <v>37091.18</v>
      </c>
      <c r="H1907" s="33">
        <v>9</v>
      </c>
    </row>
    <row r="1908" spans="1:8" ht="25.5" x14ac:dyDescent="0.2">
      <c r="A1908" s="52" t="s">
        <v>3841</v>
      </c>
      <c r="B1908" s="52"/>
      <c r="C1908" s="53" t="s">
        <v>3842</v>
      </c>
      <c r="D1908" s="54" t="s">
        <v>21</v>
      </c>
      <c r="E1908" s="55">
        <v>26071.18</v>
      </c>
      <c r="F1908" s="55">
        <v>892.75</v>
      </c>
      <c r="G1908" s="55">
        <v>26963.93</v>
      </c>
      <c r="H1908" s="33">
        <v>9</v>
      </c>
    </row>
    <row r="1909" spans="1:8" ht="25.5" x14ac:dyDescent="0.2">
      <c r="A1909" s="52" t="s">
        <v>3843</v>
      </c>
      <c r="B1909" s="52"/>
      <c r="C1909" s="53" t="s">
        <v>3844</v>
      </c>
      <c r="D1909" s="54" t="s">
        <v>21</v>
      </c>
      <c r="E1909" s="55">
        <v>66449.759999999995</v>
      </c>
      <c r="F1909" s="55">
        <v>1428.4</v>
      </c>
      <c r="G1909" s="55">
        <v>67878.16</v>
      </c>
      <c r="H1909" s="33">
        <v>9</v>
      </c>
    </row>
    <row r="1910" spans="1:8" ht="25.5" x14ac:dyDescent="0.2">
      <c r="A1910" s="52" t="s">
        <v>3845</v>
      </c>
      <c r="B1910" s="52"/>
      <c r="C1910" s="53" t="s">
        <v>3846</v>
      </c>
      <c r="D1910" s="54" t="s">
        <v>21</v>
      </c>
      <c r="E1910" s="55">
        <v>129851.99</v>
      </c>
      <c r="F1910" s="55">
        <v>1428.4</v>
      </c>
      <c r="G1910" s="55">
        <v>131280.39000000001</v>
      </c>
      <c r="H1910" s="33">
        <v>9</v>
      </c>
    </row>
    <row r="1911" spans="1:8" ht="25.5" x14ac:dyDescent="0.2">
      <c r="A1911" s="52" t="s">
        <v>3847</v>
      </c>
      <c r="B1911" s="52"/>
      <c r="C1911" s="53" t="s">
        <v>3848</v>
      </c>
      <c r="D1911" s="54" t="s">
        <v>21</v>
      </c>
      <c r="E1911" s="55">
        <v>5989.25</v>
      </c>
      <c r="F1911" s="55">
        <v>357.1</v>
      </c>
      <c r="G1911" s="55">
        <v>6346.35</v>
      </c>
      <c r="H1911" s="33">
        <v>9</v>
      </c>
    </row>
    <row r="1912" spans="1:8" ht="25.5" x14ac:dyDescent="0.2">
      <c r="A1912" s="52" t="s">
        <v>3849</v>
      </c>
      <c r="B1912" s="52"/>
      <c r="C1912" s="53" t="s">
        <v>3850</v>
      </c>
      <c r="D1912" s="54" t="s">
        <v>21</v>
      </c>
      <c r="E1912" s="55">
        <v>6689.96</v>
      </c>
      <c r="F1912" s="55">
        <v>357.1</v>
      </c>
      <c r="G1912" s="55">
        <v>7047.06</v>
      </c>
      <c r="H1912" s="33">
        <v>9</v>
      </c>
    </row>
    <row r="1913" spans="1:8" ht="25.5" x14ac:dyDescent="0.2">
      <c r="A1913" s="52" t="s">
        <v>3851</v>
      </c>
      <c r="B1913" s="52"/>
      <c r="C1913" s="53" t="s">
        <v>3852</v>
      </c>
      <c r="D1913" s="54" t="s">
        <v>21</v>
      </c>
      <c r="E1913" s="55">
        <v>22490.06</v>
      </c>
      <c r="F1913" s="55">
        <v>892.75</v>
      </c>
      <c r="G1913" s="55">
        <v>23382.81</v>
      </c>
      <c r="H1913" s="33">
        <v>9</v>
      </c>
    </row>
    <row r="1914" spans="1:8" ht="25.5" x14ac:dyDescent="0.2">
      <c r="A1914" s="52" t="s">
        <v>3853</v>
      </c>
      <c r="B1914" s="52"/>
      <c r="C1914" s="53" t="s">
        <v>3854</v>
      </c>
      <c r="D1914" s="54" t="s">
        <v>21</v>
      </c>
      <c r="E1914" s="55">
        <v>41919.89</v>
      </c>
      <c r="F1914" s="55">
        <v>892.75</v>
      </c>
      <c r="G1914" s="55">
        <v>42812.639999999999</v>
      </c>
      <c r="H1914" s="33">
        <v>9</v>
      </c>
    </row>
    <row r="1915" spans="1:8" ht="25.5" x14ac:dyDescent="0.2">
      <c r="A1915" s="52" t="s">
        <v>3855</v>
      </c>
      <c r="B1915" s="52"/>
      <c r="C1915" s="53" t="s">
        <v>3856</v>
      </c>
      <c r="D1915" s="54" t="s">
        <v>21</v>
      </c>
      <c r="E1915" s="55">
        <v>19536.61</v>
      </c>
      <c r="F1915" s="55">
        <v>892.75</v>
      </c>
      <c r="G1915" s="55">
        <v>20429.36</v>
      </c>
      <c r="H1915" s="33">
        <v>9</v>
      </c>
    </row>
    <row r="1916" spans="1:8" ht="25.5" x14ac:dyDescent="0.2">
      <c r="A1916" s="52" t="s">
        <v>3857</v>
      </c>
      <c r="B1916" s="52"/>
      <c r="C1916" s="53" t="s">
        <v>3858</v>
      </c>
      <c r="D1916" s="54" t="s">
        <v>21</v>
      </c>
      <c r="E1916" s="55">
        <v>91814.14</v>
      </c>
      <c r="F1916" s="55">
        <v>1428.4</v>
      </c>
      <c r="G1916" s="55">
        <v>93242.54</v>
      </c>
      <c r="H1916" s="33">
        <v>9</v>
      </c>
    </row>
    <row r="1917" spans="1:8" ht="25.5" x14ac:dyDescent="0.2">
      <c r="A1917" s="52" t="s">
        <v>3859</v>
      </c>
      <c r="B1917" s="52"/>
      <c r="C1917" s="53" t="s">
        <v>3860</v>
      </c>
      <c r="D1917" s="54" t="s">
        <v>21</v>
      </c>
      <c r="E1917" s="55">
        <v>18947.900000000001</v>
      </c>
      <c r="F1917" s="55">
        <v>357.1</v>
      </c>
      <c r="G1917" s="55">
        <v>19305</v>
      </c>
      <c r="H1917" s="33">
        <v>9</v>
      </c>
    </row>
    <row r="1918" spans="1:8" ht="25.5" x14ac:dyDescent="0.2">
      <c r="A1918" s="52" t="s">
        <v>3861</v>
      </c>
      <c r="B1918" s="52"/>
      <c r="C1918" s="53" t="s">
        <v>3862</v>
      </c>
      <c r="D1918" s="54" t="s">
        <v>21</v>
      </c>
      <c r="E1918" s="55">
        <v>65169.93</v>
      </c>
      <c r="F1918" s="55">
        <v>1428.4</v>
      </c>
      <c r="G1918" s="55">
        <v>66598.33</v>
      </c>
      <c r="H1918" s="33">
        <v>9</v>
      </c>
    </row>
    <row r="1919" spans="1:8" ht="25.5" x14ac:dyDescent="0.2">
      <c r="A1919" s="52" t="s">
        <v>3863</v>
      </c>
      <c r="B1919" s="52"/>
      <c r="C1919" s="53" t="s">
        <v>3864</v>
      </c>
      <c r="D1919" s="54" t="s">
        <v>21</v>
      </c>
      <c r="E1919" s="55">
        <v>87652.06</v>
      </c>
      <c r="F1919" s="55">
        <v>1428.4</v>
      </c>
      <c r="G1919" s="55">
        <v>89080.46</v>
      </c>
      <c r="H1919" s="33">
        <v>9</v>
      </c>
    </row>
    <row r="1920" spans="1:8" ht="25.5" x14ac:dyDescent="0.2">
      <c r="A1920" s="52" t="s">
        <v>3865</v>
      </c>
      <c r="B1920" s="52"/>
      <c r="C1920" s="53" t="s">
        <v>3866</v>
      </c>
      <c r="D1920" s="54" t="s">
        <v>21</v>
      </c>
      <c r="E1920" s="55">
        <v>120661.75</v>
      </c>
      <c r="F1920" s="55">
        <v>1428.4</v>
      </c>
      <c r="G1920" s="55">
        <v>122090.15</v>
      </c>
      <c r="H1920" s="33">
        <v>9</v>
      </c>
    </row>
    <row r="1921" spans="1:8" ht="25.5" x14ac:dyDescent="0.2">
      <c r="A1921" s="52" t="s">
        <v>3867</v>
      </c>
      <c r="B1921" s="52"/>
      <c r="C1921" s="53" t="s">
        <v>3868</v>
      </c>
      <c r="D1921" s="54" t="s">
        <v>21</v>
      </c>
      <c r="E1921" s="55">
        <v>68500.73</v>
      </c>
      <c r="F1921" s="55">
        <v>892.75</v>
      </c>
      <c r="G1921" s="55">
        <v>69393.48</v>
      </c>
      <c r="H1921" s="33">
        <v>9</v>
      </c>
    </row>
    <row r="1922" spans="1:8" ht="25.5" x14ac:dyDescent="0.2">
      <c r="A1922" s="52" t="s">
        <v>3869</v>
      </c>
      <c r="B1922" s="52"/>
      <c r="C1922" s="53" t="s">
        <v>3870</v>
      </c>
      <c r="D1922" s="54" t="s">
        <v>21</v>
      </c>
      <c r="E1922" s="55">
        <v>29923.48</v>
      </c>
      <c r="F1922" s="55">
        <v>892.75</v>
      </c>
      <c r="G1922" s="55">
        <v>30816.23</v>
      </c>
      <c r="H1922" s="33">
        <v>9</v>
      </c>
    </row>
    <row r="1923" spans="1:8" ht="25.5" x14ac:dyDescent="0.2">
      <c r="A1923" s="52" t="s">
        <v>3871</v>
      </c>
      <c r="B1923" s="52"/>
      <c r="C1923" s="53" t="s">
        <v>3872</v>
      </c>
      <c r="D1923" s="54" t="s">
        <v>21</v>
      </c>
      <c r="E1923" s="55">
        <v>155090.07</v>
      </c>
      <c r="F1923" s="55">
        <v>1428.4</v>
      </c>
      <c r="G1923" s="55">
        <v>156518.47</v>
      </c>
      <c r="H1923" s="33">
        <v>9</v>
      </c>
    </row>
    <row r="1924" spans="1:8" ht="25.5" x14ac:dyDescent="0.2">
      <c r="A1924" s="52" t="s">
        <v>3873</v>
      </c>
      <c r="B1924" s="52"/>
      <c r="C1924" s="53" t="s">
        <v>3874</v>
      </c>
      <c r="D1924" s="54" t="s">
        <v>21</v>
      </c>
      <c r="E1924" s="55">
        <v>40392.519999999997</v>
      </c>
      <c r="F1924" s="55">
        <v>892.75</v>
      </c>
      <c r="G1924" s="55">
        <v>41285.269999999997</v>
      </c>
      <c r="H1924" s="33">
        <v>9</v>
      </c>
    </row>
    <row r="1925" spans="1:8" ht="25.5" x14ac:dyDescent="0.2">
      <c r="A1925" s="52" t="s">
        <v>3875</v>
      </c>
      <c r="B1925" s="52"/>
      <c r="C1925" s="53" t="s">
        <v>3876</v>
      </c>
      <c r="D1925" s="54" t="s">
        <v>21</v>
      </c>
      <c r="E1925" s="55">
        <v>44351.93</v>
      </c>
      <c r="F1925" s="55">
        <v>892.75</v>
      </c>
      <c r="G1925" s="55">
        <v>45244.68</v>
      </c>
      <c r="H1925" s="33">
        <v>9</v>
      </c>
    </row>
    <row r="1926" spans="1:8" x14ac:dyDescent="0.2">
      <c r="A1926" s="52" t="s">
        <v>3877</v>
      </c>
      <c r="B1926" s="52"/>
      <c r="C1926" s="53" t="s">
        <v>3878</v>
      </c>
      <c r="D1926" s="54"/>
      <c r="E1926" s="55"/>
      <c r="F1926" s="55"/>
      <c r="G1926" s="55"/>
      <c r="H1926" s="33">
        <v>5</v>
      </c>
    </row>
    <row r="1927" spans="1:8" x14ac:dyDescent="0.2">
      <c r="A1927" s="52" t="s">
        <v>3879</v>
      </c>
      <c r="B1927" s="52"/>
      <c r="C1927" s="53" t="s">
        <v>3880</v>
      </c>
      <c r="D1927" s="54" t="s">
        <v>131</v>
      </c>
      <c r="E1927" s="55">
        <v>77.33</v>
      </c>
      <c r="F1927" s="55">
        <v>17.350000000000001</v>
      </c>
      <c r="G1927" s="55">
        <v>94.68</v>
      </c>
      <c r="H1927" s="33">
        <v>9</v>
      </c>
    </row>
    <row r="1928" spans="1:8" x14ac:dyDescent="0.2">
      <c r="A1928" s="52" t="s">
        <v>3881</v>
      </c>
      <c r="B1928" s="52"/>
      <c r="C1928" s="53" t="s">
        <v>3882</v>
      </c>
      <c r="D1928" s="54" t="s">
        <v>21</v>
      </c>
      <c r="E1928" s="55">
        <v>48.01</v>
      </c>
      <c r="F1928" s="55">
        <v>8.68</v>
      </c>
      <c r="G1928" s="55">
        <v>56.69</v>
      </c>
      <c r="H1928" s="33">
        <v>9</v>
      </c>
    </row>
    <row r="1929" spans="1:8" x14ac:dyDescent="0.2">
      <c r="A1929" s="52" t="s">
        <v>3883</v>
      </c>
      <c r="B1929" s="52"/>
      <c r="C1929" s="53" t="s">
        <v>3884</v>
      </c>
      <c r="D1929" s="54" t="s">
        <v>21</v>
      </c>
      <c r="E1929" s="55">
        <v>1479.37</v>
      </c>
      <c r="F1929" s="55">
        <v>56.53</v>
      </c>
      <c r="G1929" s="55">
        <v>1535.9</v>
      </c>
      <c r="H1929" s="33">
        <v>9</v>
      </c>
    </row>
    <row r="1930" spans="1:8" x14ac:dyDescent="0.2">
      <c r="A1930" s="52" t="s">
        <v>3885</v>
      </c>
      <c r="B1930" s="52"/>
      <c r="C1930" s="53" t="s">
        <v>3886</v>
      </c>
      <c r="D1930" s="54" t="s">
        <v>21</v>
      </c>
      <c r="E1930" s="55">
        <v>25.12</v>
      </c>
      <c r="F1930" s="55">
        <v>8.68</v>
      </c>
      <c r="G1930" s="55">
        <v>33.799999999999997</v>
      </c>
      <c r="H1930" s="33">
        <v>9</v>
      </c>
    </row>
    <row r="1931" spans="1:8" x14ac:dyDescent="0.2">
      <c r="A1931" s="52" t="s">
        <v>3887</v>
      </c>
      <c r="B1931" s="52"/>
      <c r="C1931" s="53" t="s">
        <v>3888</v>
      </c>
      <c r="D1931" s="54" t="s">
        <v>21</v>
      </c>
      <c r="E1931" s="55">
        <v>3.47</v>
      </c>
      <c r="F1931" s="55">
        <v>6.51</v>
      </c>
      <c r="G1931" s="55">
        <v>9.98</v>
      </c>
      <c r="H1931" s="33">
        <v>9</v>
      </c>
    </row>
    <row r="1932" spans="1:8" x14ac:dyDescent="0.2">
      <c r="A1932" s="52" t="s">
        <v>3889</v>
      </c>
      <c r="B1932" s="52"/>
      <c r="C1932" s="53" t="s">
        <v>3890</v>
      </c>
      <c r="D1932" s="54" t="s">
        <v>21</v>
      </c>
      <c r="E1932" s="55">
        <v>17.04</v>
      </c>
      <c r="F1932" s="55">
        <v>8.68</v>
      </c>
      <c r="G1932" s="55">
        <v>25.72</v>
      </c>
      <c r="H1932" s="33">
        <v>9</v>
      </c>
    </row>
    <row r="1933" spans="1:8" ht="25.5" x14ac:dyDescent="0.2">
      <c r="A1933" s="52" t="s">
        <v>3891</v>
      </c>
      <c r="B1933" s="52"/>
      <c r="C1933" s="53" t="s">
        <v>3892</v>
      </c>
      <c r="D1933" s="54" t="s">
        <v>21</v>
      </c>
      <c r="E1933" s="55">
        <v>631.29</v>
      </c>
      <c r="F1933" s="55">
        <v>0.88</v>
      </c>
      <c r="G1933" s="55">
        <v>632.16999999999996</v>
      </c>
      <c r="H1933" s="33">
        <v>9</v>
      </c>
    </row>
    <row r="1934" spans="1:8" x14ac:dyDescent="0.2">
      <c r="A1934" s="52" t="s">
        <v>3893</v>
      </c>
      <c r="B1934" s="52"/>
      <c r="C1934" s="53" t="s">
        <v>3894</v>
      </c>
      <c r="D1934" s="54" t="s">
        <v>21</v>
      </c>
      <c r="E1934" s="55">
        <v>478.2</v>
      </c>
      <c r="F1934" s="55">
        <v>21.69</v>
      </c>
      <c r="G1934" s="55">
        <v>499.89</v>
      </c>
      <c r="H1934" s="33">
        <v>9</v>
      </c>
    </row>
    <row r="1935" spans="1:8" x14ac:dyDescent="0.2">
      <c r="A1935" s="52" t="s">
        <v>3895</v>
      </c>
      <c r="B1935" s="52"/>
      <c r="C1935" s="53" t="s">
        <v>3896</v>
      </c>
      <c r="D1935" s="54" t="s">
        <v>21</v>
      </c>
      <c r="E1935" s="55">
        <v>329.41</v>
      </c>
      <c r="F1935" s="55">
        <v>21.69</v>
      </c>
      <c r="G1935" s="55">
        <v>351.1</v>
      </c>
      <c r="H1935" s="33">
        <v>9</v>
      </c>
    </row>
    <row r="1936" spans="1:8" x14ac:dyDescent="0.2">
      <c r="A1936" s="52" t="s">
        <v>3897</v>
      </c>
      <c r="B1936" s="52"/>
      <c r="C1936" s="53" t="s">
        <v>3898</v>
      </c>
      <c r="D1936" s="54" t="s">
        <v>21</v>
      </c>
      <c r="E1936" s="55">
        <v>303.77</v>
      </c>
      <c r="F1936" s="55">
        <v>122.02</v>
      </c>
      <c r="G1936" s="55">
        <v>425.79</v>
      </c>
      <c r="H1936" s="33">
        <v>9</v>
      </c>
    </row>
    <row r="1937" spans="1:8" x14ac:dyDescent="0.2">
      <c r="A1937" s="52" t="s">
        <v>3899</v>
      </c>
      <c r="B1937" s="52"/>
      <c r="C1937" s="53" t="s">
        <v>3900</v>
      </c>
      <c r="D1937" s="54" t="s">
        <v>3901</v>
      </c>
      <c r="E1937" s="55">
        <v>613.84</v>
      </c>
      <c r="F1937" s="55">
        <v>0.88</v>
      </c>
      <c r="G1937" s="55">
        <v>614.72</v>
      </c>
      <c r="H1937" s="33">
        <v>9</v>
      </c>
    </row>
    <row r="1938" spans="1:8" x14ac:dyDescent="0.2">
      <c r="A1938" s="52" t="s">
        <v>3902</v>
      </c>
      <c r="B1938" s="52"/>
      <c r="C1938" s="53" t="s">
        <v>3903</v>
      </c>
      <c r="D1938" s="54" t="s">
        <v>21</v>
      </c>
      <c r="E1938" s="55">
        <v>23.5</v>
      </c>
      <c r="F1938" s="55">
        <v>43.37</v>
      </c>
      <c r="G1938" s="55">
        <v>66.87</v>
      </c>
      <c r="H1938" s="33">
        <v>9</v>
      </c>
    </row>
    <row r="1939" spans="1:8" x14ac:dyDescent="0.2">
      <c r="A1939" s="52" t="s">
        <v>3904</v>
      </c>
      <c r="B1939" s="52"/>
      <c r="C1939" s="53" t="s">
        <v>3905</v>
      </c>
      <c r="D1939" s="54" t="s">
        <v>3901</v>
      </c>
      <c r="E1939" s="55">
        <v>465.84</v>
      </c>
      <c r="F1939" s="55">
        <v>0.88</v>
      </c>
      <c r="G1939" s="55">
        <v>466.72</v>
      </c>
      <c r="H1939" s="33">
        <v>9</v>
      </c>
    </row>
    <row r="1940" spans="1:8" x14ac:dyDescent="0.2">
      <c r="A1940" s="52" t="s">
        <v>3906</v>
      </c>
      <c r="B1940" s="52"/>
      <c r="C1940" s="53" t="s">
        <v>3907</v>
      </c>
      <c r="D1940" s="54" t="s">
        <v>21</v>
      </c>
      <c r="E1940" s="55"/>
      <c r="F1940" s="55">
        <v>244.04</v>
      </c>
      <c r="G1940" s="55">
        <v>244.04</v>
      </c>
      <c r="H1940" s="33">
        <v>9</v>
      </c>
    </row>
    <row r="1941" spans="1:8" x14ac:dyDescent="0.2">
      <c r="A1941" s="52" t="s">
        <v>3908</v>
      </c>
      <c r="B1941" s="52"/>
      <c r="C1941" s="53" t="s">
        <v>3909</v>
      </c>
      <c r="D1941" s="54" t="s">
        <v>859</v>
      </c>
      <c r="E1941" s="55">
        <v>18.899999999999999</v>
      </c>
      <c r="F1941" s="55">
        <v>0.71</v>
      </c>
      <c r="G1941" s="55">
        <v>19.61</v>
      </c>
      <c r="H1941" s="33">
        <v>9</v>
      </c>
    </row>
    <row r="1942" spans="1:8" x14ac:dyDescent="0.2">
      <c r="A1942" s="52" t="s">
        <v>3910</v>
      </c>
      <c r="B1942" s="52"/>
      <c r="C1942" s="53" t="s">
        <v>3911</v>
      </c>
      <c r="D1942" s="54" t="s">
        <v>859</v>
      </c>
      <c r="E1942" s="55">
        <v>18.899999999999999</v>
      </c>
      <c r="F1942" s="55">
        <v>1.06</v>
      </c>
      <c r="G1942" s="55">
        <v>19.96</v>
      </c>
      <c r="H1942" s="33">
        <v>9</v>
      </c>
    </row>
    <row r="1943" spans="1:8" ht="25.5" x14ac:dyDescent="0.2">
      <c r="A1943" s="52" t="s">
        <v>3912</v>
      </c>
      <c r="B1943" s="52"/>
      <c r="C1943" s="53" t="s">
        <v>3913</v>
      </c>
      <c r="D1943" s="54" t="s">
        <v>73</v>
      </c>
      <c r="E1943" s="55">
        <v>577.5</v>
      </c>
      <c r="F1943" s="55">
        <v>8.82</v>
      </c>
      <c r="G1943" s="55">
        <v>586.32000000000005</v>
      </c>
      <c r="H1943" s="33">
        <v>9</v>
      </c>
    </row>
    <row r="1944" spans="1:8" ht="25.5" x14ac:dyDescent="0.2">
      <c r="A1944" s="52" t="s">
        <v>3914</v>
      </c>
      <c r="B1944" s="52"/>
      <c r="C1944" s="53" t="s">
        <v>3915</v>
      </c>
      <c r="D1944" s="54" t="s">
        <v>73</v>
      </c>
      <c r="E1944" s="55">
        <v>720</v>
      </c>
      <c r="F1944" s="55">
        <v>8.82</v>
      </c>
      <c r="G1944" s="55">
        <v>728.82</v>
      </c>
      <c r="H1944" s="33">
        <v>9</v>
      </c>
    </row>
    <row r="1945" spans="1:8" x14ac:dyDescent="0.2">
      <c r="A1945" s="52" t="s">
        <v>3916</v>
      </c>
      <c r="B1945" s="52"/>
      <c r="C1945" s="53" t="s">
        <v>3917</v>
      </c>
      <c r="D1945" s="54" t="s">
        <v>3901</v>
      </c>
      <c r="E1945" s="55">
        <v>36.49</v>
      </c>
      <c r="F1945" s="55">
        <v>0.88</v>
      </c>
      <c r="G1945" s="55">
        <v>37.369999999999997</v>
      </c>
      <c r="H1945" s="33">
        <v>9</v>
      </c>
    </row>
    <row r="1946" spans="1:8" x14ac:dyDescent="0.2">
      <c r="A1946" s="52" t="s">
        <v>3918</v>
      </c>
      <c r="B1946" s="52"/>
      <c r="C1946" s="53" t="s">
        <v>3919</v>
      </c>
      <c r="D1946" s="54" t="s">
        <v>21</v>
      </c>
      <c r="E1946" s="55">
        <v>18.52</v>
      </c>
      <c r="F1946" s="55">
        <v>61.01</v>
      </c>
      <c r="G1946" s="55">
        <v>79.53</v>
      </c>
      <c r="H1946" s="33">
        <v>9</v>
      </c>
    </row>
    <row r="1947" spans="1:8" x14ac:dyDescent="0.2">
      <c r="A1947" s="52" t="s">
        <v>3920</v>
      </c>
      <c r="B1947" s="52"/>
      <c r="C1947" s="53" t="s">
        <v>3921</v>
      </c>
      <c r="D1947" s="54" t="s">
        <v>21</v>
      </c>
      <c r="E1947" s="55">
        <v>72.84</v>
      </c>
      <c r="F1947" s="55">
        <v>0.88</v>
      </c>
      <c r="G1947" s="55">
        <v>73.72</v>
      </c>
      <c r="H1947" s="33">
        <v>9</v>
      </c>
    </row>
    <row r="1948" spans="1:8" x14ac:dyDescent="0.2">
      <c r="A1948" s="52" t="s">
        <v>3922</v>
      </c>
      <c r="B1948" s="52"/>
      <c r="C1948" s="53" t="s">
        <v>3923</v>
      </c>
      <c r="D1948" s="54" t="s">
        <v>21</v>
      </c>
      <c r="E1948" s="55">
        <v>209.24</v>
      </c>
      <c r="F1948" s="55">
        <v>122.02</v>
      </c>
      <c r="G1948" s="55">
        <v>331.26</v>
      </c>
      <c r="H1948" s="33">
        <v>9</v>
      </c>
    </row>
    <row r="1949" spans="1:8" x14ac:dyDescent="0.2">
      <c r="A1949" s="52" t="s">
        <v>3924</v>
      </c>
      <c r="B1949" s="52"/>
      <c r="C1949" s="53" t="s">
        <v>3925</v>
      </c>
      <c r="D1949" s="54" t="s">
        <v>21</v>
      </c>
      <c r="E1949" s="55">
        <v>313.58999999999997</v>
      </c>
      <c r="F1949" s="55">
        <v>0.88</v>
      </c>
      <c r="G1949" s="55">
        <v>314.47000000000003</v>
      </c>
      <c r="H1949" s="33">
        <v>9</v>
      </c>
    </row>
    <row r="1950" spans="1:8" ht="25.5" x14ac:dyDescent="0.2">
      <c r="A1950" s="52" t="s">
        <v>3926</v>
      </c>
      <c r="B1950" s="52"/>
      <c r="C1950" s="53" t="s">
        <v>3927</v>
      </c>
      <c r="D1950" s="54" t="s">
        <v>21</v>
      </c>
      <c r="E1950" s="55">
        <v>477.94</v>
      </c>
      <c r="F1950" s="55">
        <v>122.02</v>
      </c>
      <c r="G1950" s="55">
        <v>599.96</v>
      </c>
      <c r="H1950" s="33">
        <v>9</v>
      </c>
    </row>
    <row r="1951" spans="1:8" x14ac:dyDescent="0.2">
      <c r="A1951" s="52" t="s">
        <v>3928</v>
      </c>
      <c r="B1951" s="52"/>
      <c r="C1951" s="53" t="s">
        <v>3929</v>
      </c>
      <c r="D1951" s="54" t="s">
        <v>21</v>
      </c>
      <c r="E1951" s="55">
        <v>2673.14</v>
      </c>
      <c r="F1951" s="55">
        <v>43.37</v>
      </c>
      <c r="G1951" s="55">
        <v>2716.51</v>
      </c>
      <c r="H1951" s="33">
        <v>9</v>
      </c>
    </row>
    <row r="1952" spans="1:8" x14ac:dyDescent="0.2">
      <c r="A1952" s="52" t="s">
        <v>3930</v>
      </c>
      <c r="B1952" s="52"/>
      <c r="C1952" s="53" t="s">
        <v>3931</v>
      </c>
      <c r="D1952" s="54" t="s">
        <v>21</v>
      </c>
      <c r="E1952" s="55">
        <v>4028.54</v>
      </c>
      <c r="F1952" s="55">
        <v>43.37</v>
      </c>
      <c r="G1952" s="55">
        <v>4071.91</v>
      </c>
      <c r="H1952" s="33">
        <v>9</v>
      </c>
    </row>
    <row r="1953" spans="1:8" x14ac:dyDescent="0.2">
      <c r="A1953" s="52" t="s">
        <v>3932</v>
      </c>
      <c r="B1953" s="52"/>
      <c r="C1953" s="53" t="s">
        <v>3933</v>
      </c>
      <c r="D1953" s="54" t="s">
        <v>21</v>
      </c>
      <c r="E1953" s="55">
        <v>5211.83</v>
      </c>
      <c r="F1953" s="55">
        <v>43.37</v>
      </c>
      <c r="G1953" s="55">
        <v>5255.2</v>
      </c>
      <c r="H1953" s="33">
        <v>9</v>
      </c>
    </row>
    <row r="1954" spans="1:8" x14ac:dyDescent="0.2">
      <c r="A1954" s="52" t="s">
        <v>3934</v>
      </c>
      <c r="B1954" s="52"/>
      <c r="C1954" s="53" t="s">
        <v>3935</v>
      </c>
      <c r="D1954" s="54"/>
      <c r="E1954" s="55"/>
      <c r="F1954" s="55"/>
      <c r="G1954" s="55"/>
      <c r="H1954" s="33">
        <v>2</v>
      </c>
    </row>
    <row r="1955" spans="1:8" x14ac:dyDescent="0.2">
      <c r="A1955" s="52" t="s">
        <v>3936</v>
      </c>
      <c r="B1955" s="52"/>
      <c r="C1955" s="53" t="s">
        <v>3937</v>
      </c>
      <c r="D1955" s="54"/>
      <c r="E1955" s="55"/>
      <c r="F1955" s="55"/>
      <c r="G1955" s="55"/>
      <c r="H1955" s="33">
        <v>5</v>
      </c>
    </row>
    <row r="1956" spans="1:8" x14ac:dyDescent="0.2">
      <c r="A1956" s="52" t="s">
        <v>3938</v>
      </c>
      <c r="B1956" s="52"/>
      <c r="C1956" s="53" t="s">
        <v>3939</v>
      </c>
      <c r="D1956" s="54" t="s">
        <v>21</v>
      </c>
      <c r="E1956" s="55">
        <v>39.74</v>
      </c>
      <c r="F1956" s="55">
        <v>74.66</v>
      </c>
      <c r="G1956" s="55">
        <v>114.4</v>
      </c>
      <c r="H1956" s="33">
        <v>9</v>
      </c>
    </row>
    <row r="1957" spans="1:8" x14ac:dyDescent="0.2">
      <c r="A1957" s="52" t="s">
        <v>3940</v>
      </c>
      <c r="B1957" s="52"/>
      <c r="C1957" s="53" t="s">
        <v>3941</v>
      </c>
      <c r="D1957" s="54" t="s">
        <v>21</v>
      </c>
      <c r="E1957" s="55">
        <v>81.42</v>
      </c>
      <c r="F1957" s="55">
        <v>104.18</v>
      </c>
      <c r="G1957" s="55">
        <v>185.6</v>
      </c>
      <c r="H1957" s="33">
        <v>9</v>
      </c>
    </row>
    <row r="1958" spans="1:8" x14ac:dyDescent="0.2">
      <c r="A1958" s="52" t="s">
        <v>3942</v>
      </c>
      <c r="B1958" s="52"/>
      <c r="C1958" s="53" t="s">
        <v>3943</v>
      </c>
      <c r="D1958" s="54" t="s">
        <v>21</v>
      </c>
      <c r="E1958" s="55">
        <v>144.38</v>
      </c>
      <c r="F1958" s="55">
        <v>133.69</v>
      </c>
      <c r="G1958" s="55">
        <v>278.07</v>
      </c>
      <c r="H1958" s="33">
        <v>9</v>
      </c>
    </row>
    <row r="1959" spans="1:8" x14ac:dyDescent="0.2">
      <c r="A1959" s="52" t="s">
        <v>3944</v>
      </c>
      <c r="B1959" s="52"/>
      <c r="C1959" s="53" t="s">
        <v>3945</v>
      </c>
      <c r="D1959" s="54" t="s">
        <v>21</v>
      </c>
      <c r="E1959" s="55">
        <v>559.37</v>
      </c>
      <c r="F1959" s="55">
        <v>165.77</v>
      </c>
      <c r="G1959" s="55">
        <v>725.14</v>
      </c>
      <c r="H1959" s="33">
        <v>9</v>
      </c>
    </row>
    <row r="1960" spans="1:8" x14ac:dyDescent="0.2">
      <c r="A1960" s="52" t="s">
        <v>3946</v>
      </c>
      <c r="B1960" s="52"/>
      <c r="C1960" s="53" t="s">
        <v>3947</v>
      </c>
      <c r="D1960" s="54" t="s">
        <v>21</v>
      </c>
      <c r="E1960" s="55">
        <v>1237.98</v>
      </c>
      <c r="F1960" s="55">
        <v>222.21</v>
      </c>
      <c r="G1960" s="55">
        <v>1460.19</v>
      </c>
      <c r="H1960" s="33">
        <v>9</v>
      </c>
    </row>
    <row r="1961" spans="1:8" x14ac:dyDescent="0.2">
      <c r="A1961" s="52" t="s">
        <v>3948</v>
      </c>
      <c r="B1961" s="52"/>
      <c r="C1961" s="53" t="s">
        <v>3949</v>
      </c>
      <c r="D1961" s="54"/>
      <c r="E1961" s="55"/>
      <c r="F1961" s="55"/>
      <c r="G1961" s="55"/>
      <c r="H1961" s="33">
        <v>5</v>
      </c>
    </row>
    <row r="1962" spans="1:8" x14ac:dyDescent="0.2">
      <c r="A1962" s="52" t="s">
        <v>3950</v>
      </c>
      <c r="B1962" s="52"/>
      <c r="C1962" s="53" t="s">
        <v>3951</v>
      </c>
      <c r="D1962" s="54" t="s">
        <v>21</v>
      </c>
      <c r="E1962" s="55">
        <v>84.49</v>
      </c>
      <c r="F1962" s="55">
        <v>65.06</v>
      </c>
      <c r="G1962" s="55">
        <v>149.55000000000001</v>
      </c>
      <c r="H1962" s="33">
        <v>9</v>
      </c>
    </row>
    <row r="1963" spans="1:8" x14ac:dyDescent="0.2">
      <c r="A1963" s="52" t="s">
        <v>3952</v>
      </c>
      <c r="B1963" s="52"/>
      <c r="C1963" s="53" t="s">
        <v>3953</v>
      </c>
      <c r="D1963" s="54" t="s">
        <v>21</v>
      </c>
      <c r="E1963" s="55">
        <v>155.21</v>
      </c>
      <c r="F1963" s="55">
        <v>86.74</v>
      </c>
      <c r="G1963" s="55">
        <v>241.95</v>
      </c>
      <c r="H1963" s="33">
        <v>9</v>
      </c>
    </row>
    <row r="1964" spans="1:8" x14ac:dyDescent="0.2">
      <c r="A1964" s="52" t="s">
        <v>3954</v>
      </c>
      <c r="B1964" s="52"/>
      <c r="C1964" s="53" t="s">
        <v>3955</v>
      </c>
      <c r="D1964" s="54" t="s">
        <v>21</v>
      </c>
      <c r="E1964" s="55">
        <v>344.18</v>
      </c>
      <c r="F1964" s="55">
        <v>108.43</v>
      </c>
      <c r="G1964" s="55">
        <v>452.61</v>
      </c>
      <c r="H1964" s="33">
        <v>9</v>
      </c>
    </row>
    <row r="1965" spans="1:8" x14ac:dyDescent="0.2">
      <c r="A1965" s="52" t="s">
        <v>3956</v>
      </c>
      <c r="B1965" s="52"/>
      <c r="C1965" s="53" t="s">
        <v>3957</v>
      </c>
      <c r="D1965" s="54" t="s">
        <v>21</v>
      </c>
      <c r="E1965" s="55">
        <v>573.88</v>
      </c>
      <c r="F1965" s="55">
        <v>130.11000000000001</v>
      </c>
      <c r="G1965" s="55">
        <v>703.99</v>
      </c>
      <c r="H1965" s="33">
        <v>9</v>
      </c>
    </row>
    <row r="1966" spans="1:8" x14ac:dyDescent="0.2">
      <c r="A1966" s="52" t="s">
        <v>3958</v>
      </c>
      <c r="B1966" s="52"/>
      <c r="C1966" s="53" t="s">
        <v>3959</v>
      </c>
      <c r="D1966" s="54"/>
      <c r="E1966" s="55"/>
      <c r="F1966" s="55"/>
      <c r="G1966" s="55"/>
      <c r="H1966" s="33">
        <v>5</v>
      </c>
    </row>
    <row r="1967" spans="1:8" ht="25.5" x14ac:dyDescent="0.2">
      <c r="A1967" s="52" t="s">
        <v>3960</v>
      </c>
      <c r="B1967" s="52"/>
      <c r="C1967" s="53" t="s">
        <v>3961</v>
      </c>
      <c r="D1967" s="54" t="s">
        <v>21</v>
      </c>
      <c r="E1967" s="55">
        <v>526</v>
      </c>
      <c r="F1967" s="55">
        <v>129.69999999999999</v>
      </c>
      <c r="G1967" s="55">
        <v>655.7</v>
      </c>
      <c r="H1967" s="33">
        <v>9</v>
      </c>
    </row>
    <row r="1968" spans="1:8" ht="25.5" x14ac:dyDescent="0.2">
      <c r="A1968" s="52" t="s">
        <v>3962</v>
      </c>
      <c r="B1968" s="52"/>
      <c r="C1968" s="53" t="s">
        <v>3963</v>
      </c>
      <c r="D1968" s="54" t="s">
        <v>21</v>
      </c>
      <c r="E1968" s="55">
        <v>503.96</v>
      </c>
      <c r="F1968" s="55">
        <v>129.69999999999999</v>
      </c>
      <c r="G1968" s="55">
        <v>633.66</v>
      </c>
      <c r="H1968" s="33">
        <v>9</v>
      </c>
    </row>
    <row r="1969" spans="1:8" ht="25.5" x14ac:dyDescent="0.2">
      <c r="A1969" s="52" t="s">
        <v>3964</v>
      </c>
      <c r="B1969" s="52"/>
      <c r="C1969" s="53" t="s">
        <v>3965</v>
      </c>
      <c r="D1969" s="54" t="s">
        <v>21</v>
      </c>
      <c r="E1969" s="55">
        <v>742.08</v>
      </c>
      <c r="F1969" s="55">
        <v>162.13</v>
      </c>
      <c r="G1969" s="55">
        <v>904.21</v>
      </c>
      <c r="H1969" s="33">
        <v>9</v>
      </c>
    </row>
    <row r="1970" spans="1:8" ht="25.5" x14ac:dyDescent="0.2">
      <c r="A1970" s="52" t="s">
        <v>3966</v>
      </c>
      <c r="B1970" s="52"/>
      <c r="C1970" s="53" t="s">
        <v>3967</v>
      </c>
      <c r="D1970" s="54" t="s">
        <v>21</v>
      </c>
      <c r="E1970" s="55">
        <v>732.05</v>
      </c>
      <c r="F1970" s="55">
        <v>162.13</v>
      </c>
      <c r="G1970" s="55">
        <v>894.18</v>
      </c>
      <c r="H1970" s="33">
        <v>9</v>
      </c>
    </row>
    <row r="1971" spans="1:8" ht="25.5" x14ac:dyDescent="0.2">
      <c r="A1971" s="52" t="s">
        <v>3968</v>
      </c>
      <c r="B1971" s="52"/>
      <c r="C1971" s="53" t="s">
        <v>3969</v>
      </c>
      <c r="D1971" s="54" t="s">
        <v>21</v>
      </c>
      <c r="E1971" s="55">
        <v>949.03</v>
      </c>
      <c r="F1971" s="55">
        <v>194.55</v>
      </c>
      <c r="G1971" s="55">
        <v>1143.58</v>
      </c>
      <c r="H1971" s="33">
        <v>9</v>
      </c>
    </row>
    <row r="1972" spans="1:8" ht="25.5" x14ac:dyDescent="0.2">
      <c r="A1972" s="52" t="s">
        <v>3970</v>
      </c>
      <c r="B1972" s="52"/>
      <c r="C1972" s="53" t="s">
        <v>3971</v>
      </c>
      <c r="D1972" s="54" t="s">
        <v>21</v>
      </c>
      <c r="E1972" s="55">
        <v>1487.88</v>
      </c>
      <c r="F1972" s="55">
        <v>194.55</v>
      </c>
      <c r="G1972" s="55">
        <v>1682.43</v>
      </c>
      <c r="H1972" s="33">
        <v>9</v>
      </c>
    </row>
    <row r="1973" spans="1:8" x14ac:dyDescent="0.2">
      <c r="A1973" s="52" t="s">
        <v>3972</v>
      </c>
      <c r="B1973" s="52"/>
      <c r="C1973" s="53" t="s">
        <v>3973</v>
      </c>
      <c r="D1973" s="54"/>
      <c r="E1973" s="55"/>
      <c r="F1973" s="55"/>
      <c r="G1973" s="55"/>
      <c r="H1973" s="33">
        <v>5</v>
      </c>
    </row>
    <row r="1974" spans="1:8" ht="25.5" x14ac:dyDescent="0.2">
      <c r="A1974" s="52" t="s">
        <v>3974</v>
      </c>
      <c r="B1974" s="52"/>
      <c r="C1974" s="53" t="s">
        <v>3975</v>
      </c>
      <c r="D1974" s="54" t="s">
        <v>21</v>
      </c>
      <c r="E1974" s="55">
        <v>631.98</v>
      </c>
      <c r="F1974" s="55">
        <v>97.28</v>
      </c>
      <c r="G1974" s="55">
        <v>729.26</v>
      </c>
      <c r="H1974" s="33">
        <v>9</v>
      </c>
    </row>
    <row r="1975" spans="1:8" ht="25.5" x14ac:dyDescent="0.2">
      <c r="A1975" s="52" t="s">
        <v>3976</v>
      </c>
      <c r="B1975" s="52"/>
      <c r="C1975" s="53" t="s">
        <v>3977</v>
      </c>
      <c r="D1975" s="54" t="s">
        <v>21</v>
      </c>
      <c r="E1975" s="55">
        <v>754.2</v>
      </c>
      <c r="F1975" s="55">
        <v>97.28</v>
      </c>
      <c r="G1975" s="55">
        <v>851.48</v>
      </c>
      <c r="H1975" s="33">
        <v>9</v>
      </c>
    </row>
    <row r="1976" spans="1:8" ht="25.5" x14ac:dyDescent="0.2">
      <c r="A1976" s="52" t="s">
        <v>3978</v>
      </c>
      <c r="B1976" s="52"/>
      <c r="C1976" s="53" t="s">
        <v>3979</v>
      </c>
      <c r="D1976" s="54" t="s">
        <v>21</v>
      </c>
      <c r="E1976" s="55">
        <v>859.33</v>
      </c>
      <c r="F1976" s="55">
        <v>129.69999999999999</v>
      </c>
      <c r="G1976" s="55">
        <v>989.03</v>
      </c>
      <c r="H1976" s="33">
        <v>9</v>
      </c>
    </row>
    <row r="1977" spans="1:8" ht="25.5" x14ac:dyDescent="0.2">
      <c r="A1977" s="52" t="s">
        <v>3980</v>
      </c>
      <c r="B1977" s="52"/>
      <c r="C1977" s="53" t="s">
        <v>3981</v>
      </c>
      <c r="D1977" s="54" t="s">
        <v>21</v>
      </c>
      <c r="E1977" s="55">
        <v>936.07</v>
      </c>
      <c r="F1977" s="55">
        <v>129.69999999999999</v>
      </c>
      <c r="G1977" s="55">
        <v>1065.77</v>
      </c>
      <c r="H1977" s="33">
        <v>9</v>
      </c>
    </row>
    <row r="1978" spans="1:8" ht="25.5" x14ac:dyDescent="0.2">
      <c r="A1978" s="52" t="s">
        <v>3982</v>
      </c>
      <c r="B1978" s="52"/>
      <c r="C1978" s="53" t="s">
        <v>3983</v>
      </c>
      <c r="D1978" s="54" t="s">
        <v>21</v>
      </c>
      <c r="E1978" s="55">
        <v>1228.4100000000001</v>
      </c>
      <c r="F1978" s="55">
        <v>162.13</v>
      </c>
      <c r="G1978" s="55">
        <v>1390.54</v>
      </c>
      <c r="H1978" s="33">
        <v>9</v>
      </c>
    </row>
    <row r="1979" spans="1:8" ht="25.5" x14ac:dyDescent="0.2">
      <c r="A1979" s="52" t="s">
        <v>3984</v>
      </c>
      <c r="B1979" s="52"/>
      <c r="C1979" s="53" t="s">
        <v>3985</v>
      </c>
      <c r="D1979" s="54" t="s">
        <v>21</v>
      </c>
      <c r="E1979" s="55">
        <v>1953.72</v>
      </c>
      <c r="F1979" s="55">
        <v>162.13</v>
      </c>
      <c r="G1979" s="55">
        <v>2115.85</v>
      </c>
      <c r="H1979" s="33">
        <v>9</v>
      </c>
    </row>
    <row r="1980" spans="1:8" x14ac:dyDescent="0.2">
      <c r="A1980" s="52" t="s">
        <v>3986</v>
      </c>
      <c r="B1980" s="52"/>
      <c r="C1980" s="53" t="s">
        <v>3987</v>
      </c>
      <c r="D1980" s="54"/>
      <c r="E1980" s="55"/>
      <c r="F1980" s="55"/>
      <c r="G1980" s="55"/>
      <c r="H1980" s="33">
        <v>5</v>
      </c>
    </row>
    <row r="1981" spans="1:8" ht="25.5" x14ac:dyDescent="0.2">
      <c r="A1981" s="52" t="s">
        <v>3988</v>
      </c>
      <c r="B1981" s="52"/>
      <c r="C1981" s="53" t="s">
        <v>3989</v>
      </c>
      <c r="D1981" s="54" t="s">
        <v>73</v>
      </c>
      <c r="E1981" s="55">
        <v>2800.27</v>
      </c>
      <c r="F1981" s="55">
        <v>115.01</v>
      </c>
      <c r="G1981" s="55">
        <v>2915.28</v>
      </c>
      <c r="H1981" s="33">
        <v>9</v>
      </c>
    </row>
    <row r="1982" spans="1:8" x14ac:dyDescent="0.2">
      <c r="A1982" s="52" t="s">
        <v>3990</v>
      </c>
      <c r="B1982" s="52"/>
      <c r="C1982" s="53" t="s">
        <v>3991</v>
      </c>
      <c r="D1982" s="54"/>
      <c r="E1982" s="55"/>
      <c r="F1982" s="55"/>
      <c r="G1982" s="55"/>
      <c r="H1982" s="33">
        <v>5</v>
      </c>
    </row>
    <row r="1983" spans="1:8" x14ac:dyDescent="0.2">
      <c r="A1983" s="52" t="s">
        <v>3992</v>
      </c>
      <c r="B1983" s="52"/>
      <c r="C1983" s="53" t="s">
        <v>3993</v>
      </c>
      <c r="D1983" s="54" t="s">
        <v>592</v>
      </c>
      <c r="E1983" s="55">
        <v>110.45</v>
      </c>
      <c r="F1983" s="55">
        <v>7.72</v>
      </c>
      <c r="G1983" s="55">
        <v>118.17</v>
      </c>
      <c r="H1983" s="33">
        <v>9</v>
      </c>
    </row>
    <row r="1984" spans="1:8" x14ac:dyDescent="0.2">
      <c r="A1984" s="52" t="s">
        <v>3994</v>
      </c>
      <c r="B1984" s="52"/>
      <c r="C1984" s="53" t="s">
        <v>3995</v>
      </c>
      <c r="D1984" s="54"/>
      <c r="E1984" s="55"/>
      <c r="F1984" s="55"/>
      <c r="G1984" s="55"/>
      <c r="H1984" s="33">
        <v>5</v>
      </c>
    </row>
    <row r="1985" spans="1:8" x14ac:dyDescent="0.2">
      <c r="A1985" s="52" t="s">
        <v>3996</v>
      </c>
      <c r="B1985" s="52"/>
      <c r="C1985" s="53" t="s">
        <v>3997</v>
      </c>
      <c r="D1985" s="54" t="s">
        <v>21</v>
      </c>
      <c r="E1985" s="55">
        <v>34.340000000000003</v>
      </c>
      <c r="F1985" s="55">
        <v>13.01</v>
      </c>
      <c r="G1985" s="55">
        <v>47.35</v>
      </c>
      <c r="H1985" s="33">
        <v>9</v>
      </c>
    </row>
    <row r="1986" spans="1:8" x14ac:dyDescent="0.2">
      <c r="A1986" s="52" t="s">
        <v>3998</v>
      </c>
      <c r="B1986" s="52"/>
      <c r="C1986" s="53" t="s">
        <v>3999</v>
      </c>
      <c r="D1986" s="54" t="s">
        <v>21</v>
      </c>
      <c r="E1986" s="55">
        <v>48.23</v>
      </c>
      <c r="F1986" s="55">
        <v>21.69</v>
      </c>
      <c r="G1986" s="55">
        <v>69.92</v>
      </c>
      <c r="H1986" s="33">
        <v>9</v>
      </c>
    </row>
    <row r="1987" spans="1:8" x14ac:dyDescent="0.2">
      <c r="A1987" s="52" t="s">
        <v>4000</v>
      </c>
      <c r="B1987" s="52"/>
      <c r="C1987" s="53" t="s">
        <v>4001</v>
      </c>
      <c r="D1987" s="54" t="s">
        <v>21</v>
      </c>
      <c r="E1987" s="55">
        <v>58.52</v>
      </c>
      <c r="F1987" s="55">
        <v>43.37</v>
      </c>
      <c r="G1987" s="55">
        <v>101.89</v>
      </c>
      <c r="H1987" s="33">
        <v>9</v>
      </c>
    </row>
    <row r="1988" spans="1:8" x14ac:dyDescent="0.2">
      <c r="A1988" s="52" t="s">
        <v>4002</v>
      </c>
      <c r="B1988" s="52"/>
      <c r="C1988" s="53" t="s">
        <v>4003</v>
      </c>
      <c r="D1988" s="54" t="s">
        <v>21</v>
      </c>
      <c r="E1988" s="55">
        <v>170.6</v>
      </c>
      <c r="F1988" s="55">
        <v>43.37</v>
      </c>
      <c r="G1988" s="55">
        <v>213.97</v>
      </c>
      <c r="H1988" s="33">
        <v>9</v>
      </c>
    </row>
    <row r="1989" spans="1:8" x14ac:dyDescent="0.2">
      <c r="A1989" s="52" t="s">
        <v>4004</v>
      </c>
      <c r="B1989" s="52"/>
      <c r="C1989" s="53" t="s">
        <v>4005</v>
      </c>
      <c r="D1989" s="54" t="s">
        <v>21</v>
      </c>
      <c r="E1989" s="55">
        <v>254.47</v>
      </c>
      <c r="F1989" s="55">
        <v>43.37</v>
      </c>
      <c r="G1989" s="55">
        <v>297.83999999999997</v>
      </c>
      <c r="H1989" s="33">
        <v>9</v>
      </c>
    </row>
    <row r="1990" spans="1:8" x14ac:dyDescent="0.2">
      <c r="A1990" s="52" t="s">
        <v>4006</v>
      </c>
      <c r="B1990" s="52"/>
      <c r="C1990" s="53" t="s">
        <v>4007</v>
      </c>
      <c r="D1990" s="54" t="s">
        <v>21</v>
      </c>
      <c r="E1990" s="55">
        <v>717.95</v>
      </c>
      <c r="F1990" s="55">
        <v>52.05</v>
      </c>
      <c r="G1990" s="55">
        <v>770</v>
      </c>
      <c r="H1990" s="33">
        <v>9</v>
      </c>
    </row>
    <row r="1991" spans="1:8" x14ac:dyDescent="0.2">
      <c r="A1991" s="52" t="s">
        <v>4008</v>
      </c>
      <c r="B1991" s="52"/>
      <c r="C1991" s="53" t="s">
        <v>4009</v>
      </c>
      <c r="D1991" s="54" t="s">
        <v>21</v>
      </c>
      <c r="E1991" s="55">
        <v>305.29000000000002</v>
      </c>
      <c r="F1991" s="55">
        <v>52.05</v>
      </c>
      <c r="G1991" s="55">
        <v>357.34</v>
      </c>
      <c r="H1991" s="33">
        <v>9</v>
      </c>
    </row>
    <row r="1992" spans="1:8" x14ac:dyDescent="0.2">
      <c r="A1992" s="52" t="s">
        <v>4010</v>
      </c>
      <c r="B1992" s="52"/>
      <c r="C1992" s="53" t="s">
        <v>4011</v>
      </c>
      <c r="D1992" s="54"/>
      <c r="E1992" s="55"/>
      <c r="F1992" s="55"/>
      <c r="G1992" s="55"/>
      <c r="H1992" s="33">
        <v>5</v>
      </c>
    </row>
    <row r="1993" spans="1:8" x14ac:dyDescent="0.2">
      <c r="A1993" s="52" t="s">
        <v>4012</v>
      </c>
      <c r="B1993" s="52"/>
      <c r="C1993" s="53" t="s">
        <v>4013</v>
      </c>
      <c r="D1993" s="54" t="s">
        <v>21</v>
      </c>
      <c r="E1993" s="55">
        <v>28.94</v>
      </c>
      <c r="F1993" s="55">
        <v>8.68</v>
      </c>
      <c r="G1993" s="55">
        <v>37.619999999999997</v>
      </c>
      <c r="H1993" s="33">
        <v>9</v>
      </c>
    </row>
    <row r="1994" spans="1:8" x14ac:dyDescent="0.2">
      <c r="A1994" s="52" t="s">
        <v>4014</v>
      </c>
      <c r="B1994" s="52"/>
      <c r="C1994" s="53" t="s">
        <v>4015</v>
      </c>
      <c r="D1994" s="54" t="s">
        <v>21</v>
      </c>
      <c r="E1994" s="55">
        <v>59.78</v>
      </c>
      <c r="F1994" s="55">
        <v>8.68</v>
      </c>
      <c r="G1994" s="55">
        <v>68.459999999999994</v>
      </c>
      <c r="H1994" s="33">
        <v>9</v>
      </c>
    </row>
    <row r="1995" spans="1:8" x14ac:dyDescent="0.2">
      <c r="A1995" s="52" t="s">
        <v>4016</v>
      </c>
      <c r="B1995" s="52"/>
      <c r="C1995" s="53" t="s">
        <v>4017</v>
      </c>
      <c r="D1995" s="54" t="s">
        <v>21</v>
      </c>
      <c r="E1995" s="55">
        <v>93.69</v>
      </c>
      <c r="F1995" s="55">
        <v>8.68</v>
      </c>
      <c r="G1995" s="55">
        <v>102.37</v>
      </c>
      <c r="H1995" s="33">
        <v>9</v>
      </c>
    </row>
    <row r="1996" spans="1:8" x14ac:dyDescent="0.2">
      <c r="A1996" s="52" t="s">
        <v>4018</v>
      </c>
      <c r="B1996" s="52"/>
      <c r="C1996" s="53" t="s">
        <v>4019</v>
      </c>
      <c r="D1996" s="54" t="s">
        <v>21</v>
      </c>
      <c r="E1996" s="55">
        <v>136.82</v>
      </c>
      <c r="F1996" s="55">
        <v>8.68</v>
      </c>
      <c r="G1996" s="55">
        <v>145.5</v>
      </c>
      <c r="H1996" s="33">
        <v>9</v>
      </c>
    </row>
    <row r="1997" spans="1:8" x14ac:dyDescent="0.2">
      <c r="A1997" s="52" t="s">
        <v>4020</v>
      </c>
      <c r="B1997" s="52"/>
      <c r="C1997" s="53" t="s">
        <v>4021</v>
      </c>
      <c r="D1997" s="54" t="s">
        <v>21</v>
      </c>
      <c r="E1997" s="55">
        <v>216.35</v>
      </c>
      <c r="F1997" s="55">
        <v>8.68</v>
      </c>
      <c r="G1997" s="55">
        <v>225.03</v>
      </c>
      <c r="H1997" s="33">
        <v>9</v>
      </c>
    </row>
    <row r="1998" spans="1:8" x14ac:dyDescent="0.2">
      <c r="A1998" s="52" t="s">
        <v>4022</v>
      </c>
      <c r="B1998" s="52"/>
      <c r="C1998" s="53" t="s">
        <v>4023</v>
      </c>
      <c r="D1998" s="54" t="s">
        <v>21</v>
      </c>
      <c r="E1998" s="55">
        <v>335.07</v>
      </c>
      <c r="F1998" s="55">
        <v>8.68</v>
      </c>
      <c r="G1998" s="55">
        <v>343.75</v>
      </c>
      <c r="H1998" s="33">
        <v>9</v>
      </c>
    </row>
    <row r="1999" spans="1:8" x14ac:dyDescent="0.2">
      <c r="A1999" s="52" t="s">
        <v>4024</v>
      </c>
      <c r="B1999" s="52"/>
      <c r="C1999" s="53" t="s">
        <v>4025</v>
      </c>
      <c r="D1999" s="54" t="s">
        <v>21</v>
      </c>
      <c r="E1999" s="55">
        <v>10.54</v>
      </c>
      <c r="F1999" s="55">
        <v>8.68</v>
      </c>
      <c r="G1999" s="55">
        <v>19.22</v>
      </c>
      <c r="H1999" s="33">
        <v>9</v>
      </c>
    </row>
    <row r="2000" spans="1:8" x14ac:dyDescent="0.2">
      <c r="A2000" s="52" t="s">
        <v>4026</v>
      </c>
      <c r="B2000" s="52"/>
      <c r="C2000" s="53" t="s">
        <v>4027</v>
      </c>
      <c r="D2000" s="54" t="s">
        <v>21</v>
      </c>
      <c r="E2000" s="55">
        <v>13.15</v>
      </c>
      <c r="F2000" s="55">
        <v>8.68</v>
      </c>
      <c r="G2000" s="55">
        <v>21.83</v>
      </c>
      <c r="H2000" s="33">
        <v>9</v>
      </c>
    </row>
    <row r="2001" spans="1:8" x14ac:dyDescent="0.2">
      <c r="A2001" s="52" t="s">
        <v>4028</v>
      </c>
      <c r="B2001" s="52"/>
      <c r="C2001" s="53" t="s">
        <v>4029</v>
      </c>
      <c r="D2001" s="54" t="s">
        <v>21</v>
      </c>
      <c r="E2001" s="55">
        <v>29.68</v>
      </c>
      <c r="F2001" s="55">
        <v>2.17</v>
      </c>
      <c r="G2001" s="55">
        <v>31.85</v>
      </c>
      <c r="H2001" s="33">
        <v>9</v>
      </c>
    </row>
    <row r="2002" spans="1:8" x14ac:dyDescent="0.2">
      <c r="A2002" s="52" t="s">
        <v>4030</v>
      </c>
      <c r="B2002" s="52"/>
      <c r="C2002" s="53" t="s">
        <v>4031</v>
      </c>
      <c r="D2002" s="54"/>
      <c r="E2002" s="55"/>
      <c r="F2002" s="55"/>
      <c r="G2002" s="55"/>
      <c r="H2002" s="33">
        <v>5</v>
      </c>
    </row>
    <row r="2003" spans="1:8" ht="25.5" x14ac:dyDescent="0.2">
      <c r="A2003" s="52" t="s">
        <v>4032</v>
      </c>
      <c r="B2003" s="52"/>
      <c r="C2003" s="53" t="s">
        <v>4033</v>
      </c>
      <c r="D2003" s="54" t="s">
        <v>21</v>
      </c>
      <c r="E2003" s="55">
        <v>16261.34</v>
      </c>
      <c r="F2003" s="55">
        <v>272.31</v>
      </c>
      <c r="G2003" s="55">
        <v>16533.650000000001</v>
      </c>
      <c r="H2003" s="33">
        <v>9</v>
      </c>
    </row>
    <row r="2004" spans="1:8" ht="25.5" x14ac:dyDescent="0.2">
      <c r="A2004" s="52" t="s">
        <v>4034</v>
      </c>
      <c r="B2004" s="52"/>
      <c r="C2004" s="53" t="s">
        <v>4035</v>
      </c>
      <c r="D2004" s="54" t="s">
        <v>21</v>
      </c>
      <c r="E2004" s="55">
        <v>32115.82</v>
      </c>
      <c r="F2004" s="55">
        <v>244.04</v>
      </c>
      <c r="G2004" s="55">
        <v>32359.86</v>
      </c>
      <c r="H2004" s="33">
        <v>9</v>
      </c>
    </row>
    <row r="2005" spans="1:8" ht="25.5" x14ac:dyDescent="0.2">
      <c r="A2005" s="52" t="s">
        <v>4036</v>
      </c>
      <c r="B2005" s="52"/>
      <c r="C2005" s="53" t="s">
        <v>4037</v>
      </c>
      <c r="D2005" s="54" t="s">
        <v>334</v>
      </c>
      <c r="E2005" s="55">
        <v>32229.74</v>
      </c>
      <c r="F2005" s="55">
        <v>359.75</v>
      </c>
      <c r="G2005" s="55">
        <v>32589.49</v>
      </c>
      <c r="H2005" s="33">
        <v>9</v>
      </c>
    </row>
    <row r="2006" spans="1:8" ht="25.5" x14ac:dyDescent="0.2">
      <c r="A2006" s="52" t="s">
        <v>4038</v>
      </c>
      <c r="B2006" s="52"/>
      <c r="C2006" s="53" t="s">
        <v>4039</v>
      </c>
      <c r="D2006" s="54" t="s">
        <v>21</v>
      </c>
      <c r="E2006" s="55">
        <v>73023.360000000001</v>
      </c>
      <c r="F2006" s="55">
        <v>43.37</v>
      </c>
      <c r="G2006" s="55">
        <v>73066.73</v>
      </c>
      <c r="H2006" s="33">
        <v>9</v>
      </c>
    </row>
    <row r="2007" spans="1:8" ht="25.5" x14ac:dyDescent="0.2">
      <c r="A2007" s="52" t="s">
        <v>4040</v>
      </c>
      <c r="B2007" s="52"/>
      <c r="C2007" s="53" t="s">
        <v>4041</v>
      </c>
      <c r="D2007" s="54" t="s">
        <v>21</v>
      </c>
      <c r="E2007" s="55">
        <v>128475.52</v>
      </c>
      <c r="F2007" s="55">
        <v>43.37</v>
      </c>
      <c r="G2007" s="55">
        <v>128518.89</v>
      </c>
      <c r="H2007" s="33">
        <v>9</v>
      </c>
    </row>
    <row r="2008" spans="1:8" ht="25.5" x14ac:dyDescent="0.2">
      <c r="A2008" s="52" t="s">
        <v>4042</v>
      </c>
      <c r="B2008" s="52"/>
      <c r="C2008" s="53" t="s">
        <v>4043</v>
      </c>
      <c r="D2008" s="54" t="s">
        <v>21</v>
      </c>
      <c r="E2008" s="55">
        <v>9.41</v>
      </c>
      <c r="F2008" s="55">
        <v>13.01</v>
      </c>
      <c r="G2008" s="55">
        <v>22.42</v>
      </c>
      <c r="H2008" s="33">
        <v>9</v>
      </c>
    </row>
    <row r="2009" spans="1:8" ht="25.5" x14ac:dyDescent="0.2">
      <c r="A2009" s="52" t="s">
        <v>4044</v>
      </c>
      <c r="B2009" s="52"/>
      <c r="C2009" s="53" t="s">
        <v>4045</v>
      </c>
      <c r="D2009" s="54" t="s">
        <v>21</v>
      </c>
      <c r="E2009" s="55">
        <v>27.6</v>
      </c>
      <c r="F2009" s="55">
        <v>13.01</v>
      </c>
      <c r="G2009" s="55">
        <v>40.61</v>
      </c>
      <c r="H2009" s="33">
        <v>9</v>
      </c>
    </row>
    <row r="2010" spans="1:8" ht="25.5" x14ac:dyDescent="0.2">
      <c r="A2010" s="52" t="s">
        <v>4046</v>
      </c>
      <c r="B2010" s="52"/>
      <c r="C2010" s="53" t="s">
        <v>4047</v>
      </c>
      <c r="D2010" s="54" t="s">
        <v>21</v>
      </c>
      <c r="E2010" s="55">
        <v>111.76</v>
      </c>
      <c r="F2010" s="55">
        <v>26.02</v>
      </c>
      <c r="G2010" s="55">
        <v>137.78</v>
      </c>
      <c r="H2010" s="33">
        <v>9</v>
      </c>
    </row>
    <row r="2011" spans="1:8" ht="25.5" x14ac:dyDescent="0.2">
      <c r="A2011" s="52" t="s">
        <v>4048</v>
      </c>
      <c r="B2011" s="52"/>
      <c r="C2011" s="53" t="s">
        <v>4049</v>
      </c>
      <c r="D2011" s="54" t="s">
        <v>21</v>
      </c>
      <c r="E2011" s="55">
        <v>139.38</v>
      </c>
      <c r="F2011" s="55">
        <v>26.02</v>
      </c>
      <c r="G2011" s="55">
        <v>165.4</v>
      </c>
      <c r="H2011" s="33">
        <v>9</v>
      </c>
    </row>
    <row r="2012" spans="1:8" ht="25.5" x14ac:dyDescent="0.2">
      <c r="A2012" s="52" t="s">
        <v>4050</v>
      </c>
      <c r="B2012" s="52"/>
      <c r="C2012" s="53" t="s">
        <v>4051</v>
      </c>
      <c r="D2012" s="54" t="s">
        <v>21</v>
      </c>
      <c r="E2012" s="55">
        <v>119.88</v>
      </c>
      <c r="F2012" s="55">
        <v>39.04</v>
      </c>
      <c r="G2012" s="55">
        <v>158.91999999999999</v>
      </c>
      <c r="H2012" s="33">
        <v>9</v>
      </c>
    </row>
    <row r="2013" spans="1:8" ht="25.5" x14ac:dyDescent="0.2">
      <c r="A2013" s="52" t="s">
        <v>4052</v>
      </c>
      <c r="B2013" s="52"/>
      <c r="C2013" s="53" t="s">
        <v>4053</v>
      </c>
      <c r="D2013" s="54" t="s">
        <v>21</v>
      </c>
      <c r="E2013" s="55">
        <v>166.92</v>
      </c>
      <c r="F2013" s="55">
        <v>39.04</v>
      </c>
      <c r="G2013" s="55">
        <v>205.96</v>
      </c>
      <c r="H2013" s="33">
        <v>9</v>
      </c>
    </row>
    <row r="2014" spans="1:8" ht="25.5" x14ac:dyDescent="0.2">
      <c r="A2014" s="52" t="s">
        <v>4054</v>
      </c>
      <c r="B2014" s="52"/>
      <c r="C2014" s="53" t="s">
        <v>4055</v>
      </c>
      <c r="D2014" s="54" t="s">
        <v>21</v>
      </c>
      <c r="E2014" s="55">
        <v>442.47</v>
      </c>
      <c r="F2014" s="55">
        <v>43.37</v>
      </c>
      <c r="G2014" s="55">
        <v>485.84</v>
      </c>
      <c r="H2014" s="33">
        <v>9</v>
      </c>
    </row>
    <row r="2015" spans="1:8" ht="25.5" x14ac:dyDescent="0.2">
      <c r="A2015" s="52" t="s">
        <v>4056</v>
      </c>
      <c r="B2015" s="52"/>
      <c r="C2015" s="53" t="s">
        <v>4057</v>
      </c>
      <c r="D2015" s="54" t="s">
        <v>21</v>
      </c>
      <c r="E2015" s="55">
        <v>632.95000000000005</v>
      </c>
      <c r="F2015" s="55">
        <v>43.37</v>
      </c>
      <c r="G2015" s="55">
        <v>676.32</v>
      </c>
      <c r="H2015" s="33">
        <v>9</v>
      </c>
    </row>
    <row r="2016" spans="1:8" ht="25.5" x14ac:dyDescent="0.2">
      <c r="A2016" s="52" t="s">
        <v>4058</v>
      </c>
      <c r="B2016" s="52"/>
      <c r="C2016" s="53" t="s">
        <v>4059</v>
      </c>
      <c r="D2016" s="54" t="s">
        <v>21</v>
      </c>
      <c r="E2016" s="55">
        <v>2779.15</v>
      </c>
      <c r="F2016" s="55">
        <v>86.74</v>
      </c>
      <c r="G2016" s="55">
        <v>2865.89</v>
      </c>
      <c r="H2016" s="33">
        <v>9</v>
      </c>
    </row>
    <row r="2017" spans="1:8" ht="25.5" x14ac:dyDescent="0.2">
      <c r="A2017" s="52" t="s">
        <v>4060</v>
      </c>
      <c r="B2017" s="52"/>
      <c r="C2017" s="53" t="s">
        <v>4061</v>
      </c>
      <c r="D2017" s="54" t="s">
        <v>21</v>
      </c>
      <c r="E2017" s="55">
        <v>4309.1400000000003</v>
      </c>
      <c r="F2017" s="55">
        <v>86.74</v>
      </c>
      <c r="G2017" s="55">
        <v>4395.88</v>
      </c>
      <c r="H2017" s="33">
        <v>9</v>
      </c>
    </row>
    <row r="2018" spans="1:8" ht="25.5" x14ac:dyDescent="0.2">
      <c r="A2018" s="52" t="s">
        <v>4062</v>
      </c>
      <c r="B2018" s="52"/>
      <c r="C2018" s="53" t="s">
        <v>4063</v>
      </c>
      <c r="D2018" s="54" t="s">
        <v>21</v>
      </c>
      <c r="E2018" s="55">
        <v>6717.7</v>
      </c>
      <c r="F2018" s="55">
        <v>86.74</v>
      </c>
      <c r="G2018" s="55">
        <v>6804.44</v>
      </c>
      <c r="H2018" s="33">
        <v>9</v>
      </c>
    </row>
    <row r="2019" spans="1:8" ht="25.5" x14ac:dyDescent="0.2">
      <c r="A2019" s="52" t="s">
        <v>4064</v>
      </c>
      <c r="B2019" s="52"/>
      <c r="C2019" s="53" t="s">
        <v>4065</v>
      </c>
      <c r="D2019" s="54" t="s">
        <v>21</v>
      </c>
      <c r="E2019" s="55">
        <v>8154.7</v>
      </c>
      <c r="F2019" s="55">
        <v>86.74</v>
      </c>
      <c r="G2019" s="55">
        <v>8241.44</v>
      </c>
      <c r="H2019" s="33">
        <v>9</v>
      </c>
    </row>
    <row r="2020" spans="1:8" ht="25.5" x14ac:dyDescent="0.2">
      <c r="A2020" s="52" t="s">
        <v>4066</v>
      </c>
      <c r="B2020" s="52"/>
      <c r="C2020" s="53" t="s">
        <v>4067</v>
      </c>
      <c r="D2020" s="54" t="s">
        <v>21</v>
      </c>
      <c r="E2020" s="55">
        <v>14379.15</v>
      </c>
      <c r="F2020" s="55">
        <v>86.74</v>
      </c>
      <c r="G2020" s="55">
        <v>14465.89</v>
      </c>
      <c r="H2020" s="33">
        <v>9</v>
      </c>
    </row>
    <row r="2021" spans="1:8" ht="25.5" x14ac:dyDescent="0.2">
      <c r="A2021" s="52" t="s">
        <v>4068</v>
      </c>
      <c r="B2021" s="52"/>
      <c r="C2021" s="53" t="s">
        <v>4069</v>
      </c>
      <c r="D2021" s="54" t="s">
        <v>21</v>
      </c>
      <c r="E2021" s="55">
        <v>19592.36</v>
      </c>
      <c r="F2021" s="55">
        <v>86.74</v>
      </c>
      <c r="G2021" s="55">
        <v>19679.099999999999</v>
      </c>
      <c r="H2021" s="33">
        <v>9</v>
      </c>
    </row>
    <row r="2022" spans="1:8" ht="25.5" x14ac:dyDescent="0.2">
      <c r="A2022" s="52" t="s">
        <v>4070</v>
      </c>
      <c r="B2022" s="52"/>
      <c r="C2022" s="53" t="s">
        <v>4071</v>
      </c>
      <c r="D2022" s="54" t="s">
        <v>21</v>
      </c>
      <c r="E2022" s="55">
        <v>12.54</v>
      </c>
      <c r="F2022" s="55">
        <v>8.68</v>
      </c>
      <c r="G2022" s="55">
        <v>21.22</v>
      </c>
      <c r="H2022" s="33">
        <v>9</v>
      </c>
    </row>
    <row r="2023" spans="1:8" ht="25.5" x14ac:dyDescent="0.2">
      <c r="A2023" s="52" t="s">
        <v>4072</v>
      </c>
      <c r="B2023" s="52"/>
      <c r="C2023" s="53" t="s">
        <v>4073</v>
      </c>
      <c r="D2023" s="54" t="s">
        <v>21</v>
      </c>
      <c r="E2023" s="55">
        <v>14.81</v>
      </c>
      <c r="F2023" s="55">
        <v>8.68</v>
      </c>
      <c r="G2023" s="55">
        <v>23.49</v>
      </c>
      <c r="H2023" s="33">
        <v>9</v>
      </c>
    </row>
    <row r="2024" spans="1:8" ht="25.5" x14ac:dyDescent="0.2">
      <c r="A2024" s="52" t="s">
        <v>4074</v>
      </c>
      <c r="B2024" s="52"/>
      <c r="C2024" s="53" t="s">
        <v>4075</v>
      </c>
      <c r="D2024" s="54" t="s">
        <v>21</v>
      </c>
      <c r="E2024" s="55">
        <v>43.36</v>
      </c>
      <c r="F2024" s="55">
        <v>8.68</v>
      </c>
      <c r="G2024" s="55">
        <v>52.04</v>
      </c>
      <c r="H2024" s="33">
        <v>9</v>
      </c>
    </row>
    <row r="2025" spans="1:8" ht="25.5" x14ac:dyDescent="0.2">
      <c r="A2025" s="52" t="s">
        <v>4076</v>
      </c>
      <c r="B2025" s="52"/>
      <c r="C2025" s="53" t="s">
        <v>4077</v>
      </c>
      <c r="D2025" s="54" t="s">
        <v>21</v>
      </c>
      <c r="E2025" s="55">
        <v>48.21</v>
      </c>
      <c r="F2025" s="55">
        <v>8.68</v>
      </c>
      <c r="G2025" s="55">
        <v>56.89</v>
      </c>
      <c r="H2025" s="33">
        <v>9</v>
      </c>
    </row>
    <row r="2026" spans="1:8" ht="25.5" x14ac:dyDescent="0.2">
      <c r="A2026" s="52" t="s">
        <v>4078</v>
      </c>
      <c r="B2026" s="52"/>
      <c r="C2026" s="53" t="s">
        <v>4079</v>
      </c>
      <c r="D2026" s="54" t="s">
        <v>21</v>
      </c>
      <c r="E2026" s="55">
        <v>50.93</v>
      </c>
      <c r="F2026" s="55">
        <v>8.68</v>
      </c>
      <c r="G2026" s="55">
        <v>59.61</v>
      </c>
      <c r="H2026" s="33">
        <v>9</v>
      </c>
    </row>
    <row r="2027" spans="1:8" ht="25.5" x14ac:dyDescent="0.2">
      <c r="A2027" s="52" t="s">
        <v>4080</v>
      </c>
      <c r="B2027" s="52"/>
      <c r="C2027" s="53" t="s">
        <v>4081</v>
      </c>
      <c r="D2027" s="54" t="s">
        <v>21</v>
      </c>
      <c r="E2027" s="55">
        <v>142.86000000000001</v>
      </c>
      <c r="F2027" s="55">
        <v>8.68</v>
      </c>
      <c r="G2027" s="55">
        <v>151.54</v>
      </c>
      <c r="H2027" s="33">
        <v>9</v>
      </c>
    </row>
    <row r="2028" spans="1:8" ht="25.5" x14ac:dyDescent="0.2">
      <c r="A2028" s="52" t="s">
        <v>4082</v>
      </c>
      <c r="B2028" s="52"/>
      <c r="C2028" s="53" t="s">
        <v>4083</v>
      </c>
      <c r="D2028" s="54" t="s">
        <v>21</v>
      </c>
      <c r="E2028" s="55">
        <v>64.760000000000005</v>
      </c>
      <c r="F2028" s="55">
        <v>8.68</v>
      </c>
      <c r="G2028" s="55">
        <v>73.44</v>
      </c>
      <c r="H2028" s="33">
        <v>9</v>
      </c>
    </row>
    <row r="2029" spans="1:8" ht="25.5" x14ac:dyDescent="0.2">
      <c r="A2029" s="52" t="s">
        <v>4084</v>
      </c>
      <c r="B2029" s="52"/>
      <c r="C2029" s="53" t="s">
        <v>4085</v>
      </c>
      <c r="D2029" s="54" t="s">
        <v>21</v>
      </c>
      <c r="E2029" s="55">
        <v>65.87</v>
      </c>
      <c r="F2029" s="55">
        <v>8.68</v>
      </c>
      <c r="G2029" s="55">
        <v>74.55</v>
      </c>
      <c r="H2029" s="33">
        <v>9</v>
      </c>
    </row>
    <row r="2030" spans="1:8" ht="25.5" x14ac:dyDescent="0.2">
      <c r="A2030" s="52" t="s">
        <v>4086</v>
      </c>
      <c r="B2030" s="52"/>
      <c r="C2030" s="53" t="s">
        <v>4087</v>
      </c>
      <c r="D2030" s="54" t="s">
        <v>21</v>
      </c>
      <c r="E2030" s="55">
        <v>66.27</v>
      </c>
      <c r="F2030" s="55">
        <v>8.68</v>
      </c>
      <c r="G2030" s="55">
        <v>74.95</v>
      </c>
      <c r="H2030" s="33">
        <v>9</v>
      </c>
    </row>
    <row r="2031" spans="1:8" ht="25.5" x14ac:dyDescent="0.2">
      <c r="A2031" s="52" t="s">
        <v>4088</v>
      </c>
      <c r="B2031" s="52"/>
      <c r="C2031" s="53" t="s">
        <v>4089</v>
      </c>
      <c r="D2031" s="54" t="s">
        <v>21</v>
      </c>
      <c r="E2031" s="55">
        <v>1530.02</v>
      </c>
      <c r="F2031" s="55">
        <v>8.68</v>
      </c>
      <c r="G2031" s="55">
        <v>1538.7</v>
      </c>
      <c r="H2031" s="33">
        <v>9</v>
      </c>
    </row>
    <row r="2032" spans="1:8" ht="25.5" x14ac:dyDescent="0.2">
      <c r="A2032" s="52" t="s">
        <v>4090</v>
      </c>
      <c r="B2032" s="52"/>
      <c r="C2032" s="53" t="s">
        <v>4091</v>
      </c>
      <c r="D2032" s="54" t="s">
        <v>21</v>
      </c>
      <c r="E2032" s="55">
        <v>37989.58</v>
      </c>
      <c r="F2032" s="55">
        <v>86.74</v>
      </c>
      <c r="G2032" s="55">
        <v>38076.32</v>
      </c>
      <c r="H2032" s="33">
        <v>9</v>
      </c>
    </row>
    <row r="2033" spans="1:8" ht="25.5" x14ac:dyDescent="0.2">
      <c r="A2033" s="52" t="s">
        <v>4092</v>
      </c>
      <c r="B2033" s="52"/>
      <c r="C2033" s="53" t="s">
        <v>4093</v>
      </c>
      <c r="D2033" s="54" t="s">
        <v>21</v>
      </c>
      <c r="E2033" s="55">
        <v>58233.66</v>
      </c>
      <c r="F2033" s="55">
        <v>86.74</v>
      </c>
      <c r="G2033" s="55">
        <v>58320.4</v>
      </c>
      <c r="H2033" s="33">
        <v>9</v>
      </c>
    </row>
    <row r="2034" spans="1:8" ht="25.5" x14ac:dyDescent="0.2">
      <c r="A2034" s="52" t="s">
        <v>4094</v>
      </c>
      <c r="B2034" s="52"/>
      <c r="C2034" s="53" t="s">
        <v>4095</v>
      </c>
      <c r="D2034" s="54" t="s">
        <v>21</v>
      </c>
      <c r="E2034" s="55">
        <v>320621.75</v>
      </c>
      <c r="F2034" s="55">
        <v>43.37</v>
      </c>
      <c r="G2034" s="55">
        <v>320665.12</v>
      </c>
      <c r="H2034" s="33">
        <v>9</v>
      </c>
    </row>
    <row r="2035" spans="1:8" x14ac:dyDescent="0.2">
      <c r="A2035" s="52" t="s">
        <v>4096</v>
      </c>
      <c r="B2035" s="52"/>
      <c r="C2035" s="53" t="s">
        <v>4097</v>
      </c>
      <c r="D2035" s="54"/>
      <c r="E2035" s="55"/>
      <c r="F2035" s="55"/>
      <c r="G2035" s="55"/>
      <c r="H2035" s="33">
        <v>5</v>
      </c>
    </row>
    <row r="2036" spans="1:8" ht="25.5" x14ac:dyDescent="0.2">
      <c r="A2036" s="52" t="s">
        <v>4098</v>
      </c>
      <c r="B2036" s="52"/>
      <c r="C2036" s="53" t="s">
        <v>4099</v>
      </c>
      <c r="D2036" s="54" t="s">
        <v>21</v>
      </c>
      <c r="E2036" s="55">
        <v>2305.19</v>
      </c>
      <c r="F2036" s="55">
        <v>43.37</v>
      </c>
      <c r="G2036" s="55">
        <v>2348.56</v>
      </c>
      <c r="H2036" s="33">
        <v>9</v>
      </c>
    </row>
    <row r="2037" spans="1:8" ht="25.5" x14ac:dyDescent="0.2">
      <c r="A2037" s="52" t="s">
        <v>4100</v>
      </c>
      <c r="B2037" s="52"/>
      <c r="C2037" s="53" t="s">
        <v>4101</v>
      </c>
      <c r="D2037" s="54" t="s">
        <v>21</v>
      </c>
      <c r="E2037" s="55">
        <v>1941.91</v>
      </c>
      <c r="F2037" s="55">
        <v>34.69</v>
      </c>
      <c r="G2037" s="55">
        <v>1976.6</v>
      </c>
      <c r="H2037" s="33">
        <v>9</v>
      </c>
    </row>
    <row r="2038" spans="1:8" ht="25.5" x14ac:dyDescent="0.2">
      <c r="A2038" s="52" t="s">
        <v>4102</v>
      </c>
      <c r="B2038" s="52"/>
      <c r="C2038" s="53" t="s">
        <v>4103</v>
      </c>
      <c r="D2038" s="54" t="s">
        <v>21</v>
      </c>
      <c r="E2038" s="55">
        <v>1334.26</v>
      </c>
      <c r="F2038" s="55">
        <v>34.69</v>
      </c>
      <c r="G2038" s="55">
        <v>1368.95</v>
      </c>
      <c r="H2038" s="33">
        <v>9</v>
      </c>
    </row>
    <row r="2039" spans="1:8" ht="25.5" x14ac:dyDescent="0.2">
      <c r="A2039" s="52" t="s">
        <v>4104</v>
      </c>
      <c r="B2039" s="52"/>
      <c r="C2039" s="53" t="s">
        <v>4105</v>
      </c>
      <c r="D2039" s="54" t="s">
        <v>21</v>
      </c>
      <c r="E2039" s="55">
        <v>2051.1999999999998</v>
      </c>
      <c r="F2039" s="55">
        <v>43.37</v>
      </c>
      <c r="G2039" s="55">
        <v>2094.5700000000002</v>
      </c>
      <c r="H2039" s="33">
        <v>9</v>
      </c>
    </row>
    <row r="2040" spans="1:8" ht="25.5" x14ac:dyDescent="0.2">
      <c r="A2040" s="52" t="s">
        <v>4106</v>
      </c>
      <c r="B2040" s="52"/>
      <c r="C2040" s="53" t="s">
        <v>4107</v>
      </c>
      <c r="D2040" s="54" t="s">
        <v>21</v>
      </c>
      <c r="E2040" s="55">
        <v>2188.25</v>
      </c>
      <c r="F2040" s="55">
        <v>52.05</v>
      </c>
      <c r="G2040" s="55">
        <v>2240.3000000000002</v>
      </c>
      <c r="H2040" s="33">
        <v>9</v>
      </c>
    </row>
    <row r="2041" spans="1:8" ht="25.5" x14ac:dyDescent="0.2">
      <c r="A2041" s="52" t="s">
        <v>4108</v>
      </c>
      <c r="B2041" s="52"/>
      <c r="C2041" s="53" t="s">
        <v>4109</v>
      </c>
      <c r="D2041" s="54" t="s">
        <v>21</v>
      </c>
      <c r="E2041" s="55">
        <v>4942.91</v>
      </c>
      <c r="F2041" s="55">
        <v>65.06</v>
      </c>
      <c r="G2041" s="55">
        <v>5007.97</v>
      </c>
      <c r="H2041" s="33">
        <v>9</v>
      </c>
    </row>
    <row r="2042" spans="1:8" ht="25.5" x14ac:dyDescent="0.2">
      <c r="A2042" s="52" t="s">
        <v>4110</v>
      </c>
      <c r="B2042" s="52"/>
      <c r="C2042" s="53" t="s">
        <v>4111</v>
      </c>
      <c r="D2042" s="54" t="s">
        <v>21</v>
      </c>
      <c r="E2042" s="55">
        <v>9382.83</v>
      </c>
      <c r="F2042" s="55">
        <v>65.06</v>
      </c>
      <c r="G2042" s="55">
        <v>9447.89</v>
      </c>
      <c r="H2042" s="33">
        <v>9</v>
      </c>
    </row>
    <row r="2043" spans="1:8" ht="25.5" x14ac:dyDescent="0.2">
      <c r="A2043" s="52" t="s">
        <v>4112</v>
      </c>
      <c r="B2043" s="52"/>
      <c r="C2043" s="53" t="s">
        <v>4113</v>
      </c>
      <c r="D2043" s="54" t="s">
        <v>21</v>
      </c>
      <c r="E2043" s="55">
        <v>1240.78</v>
      </c>
      <c r="F2043" s="55">
        <v>34.69</v>
      </c>
      <c r="G2043" s="55">
        <v>1275.47</v>
      </c>
      <c r="H2043" s="33">
        <v>9</v>
      </c>
    </row>
    <row r="2044" spans="1:8" ht="25.5" x14ac:dyDescent="0.2">
      <c r="A2044" s="52" t="s">
        <v>4114</v>
      </c>
      <c r="B2044" s="52"/>
      <c r="C2044" s="53" t="s">
        <v>4115</v>
      </c>
      <c r="D2044" s="54" t="s">
        <v>21</v>
      </c>
      <c r="E2044" s="55">
        <v>1777.67</v>
      </c>
      <c r="F2044" s="55">
        <v>34.69</v>
      </c>
      <c r="G2044" s="55">
        <v>1812.36</v>
      </c>
      <c r="H2044" s="33">
        <v>9</v>
      </c>
    </row>
    <row r="2045" spans="1:8" ht="25.5" x14ac:dyDescent="0.2">
      <c r="A2045" s="52" t="s">
        <v>4116</v>
      </c>
      <c r="B2045" s="52"/>
      <c r="C2045" s="53" t="s">
        <v>4117</v>
      </c>
      <c r="D2045" s="54" t="s">
        <v>21</v>
      </c>
      <c r="E2045" s="55">
        <v>3919.76</v>
      </c>
      <c r="F2045" s="55">
        <v>34.69</v>
      </c>
      <c r="G2045" s="55">
        <v>3954.45</v>
      </c>
      <c r="H2045" s="33">
        <v>9</v>
      </c>
    </row>
    <row r="2046" spans="1:8" ht="25.5" x14ac:dyDescent="0.2">
      <c r="A2046" s="52" t="s">
        <v>4118</v>
      </c>
      <c r="B2046" s="52"/>
      <c r="C2046" s="53" t="s">
        <v>4119</v>
      </c>
      <c r="D2046" s="54" t="s">
        <v>21</v>
      </c>
      <c r="E2046" s="55">
        <v>4385.05</v>
      </c>
      <c r="F2046" s="55">
        <v>43.37</v>
      </c>
      <c r="G2046" s="55">
        <v>4428.42</v>
      </c>
      <c r="H2046" s="33">
        <v>9</v>
      </c>
    </row>
    <row r="2047" spans="1:8" ht="25.5" x14ac:dyDescent="0.2">
      <c r="A2047" s="52" t="s">
        <v>4120</v>
      </c>
      <c r="B2047" s="52"/>
      <c r="C2047" s="53" t="s">
        <v>4121</v>
      </c>
      <c r="D2047" s="54" t="s">
        <v>21</v>
      </c>
      <c r="E2047" s="55">
        <v>8817.66</v>
      </c>
      <c r="F2047" s="55">
        <v>52.05</v>
      </c>
      <c r="G2047" s="55">
        <v>8869.7099999999991</v>
      </c>
      <c r="H2047" s="33">
        <v>9</v>
      </c>
    </row>
    <row r="2048" spans="1:8" ht="25.5" x14ac:dyDescent="0.2">
      <c r="A2048" s="52" t="s">
        <v>4122</v>
      </c>
      <c r="B2048" s="52"/>
      <c r="C2048" s="53" t="s">
        <v>4123</v>
      </c>
      <c r="D2048" s="54" t="s">
        <v>21</v>
      </c>
      <c r="E2048" s="55">
        <v>338.96</v>
      </c>
      <c r="F2048" s="55">
        <v>34.69</v>
      </c>
      <c r="G2048" s="55">
        <v>373.65</v>
      </c>
      <c r="H2048" s="33">
        <v>9</v>
      </c>
    </row>
    <row r="2049" spans="1:8" ht="25.5" x14ac:dyDescent="0.2">
      <c r="A2049" s="52" t="s">
        <v>4124</v>
      </c>
      <c r="B2049" s="52"/>
      <c r="C2049" s="53" t="s">
        <v>4125</v>
      </c>
      <c r="D2049" s="54" t="s">
        <v>21</v>
      </c>
      <c r="E2049" s="55">
        <v>668.26</v>
      </c>
      <c r="F2049" s="55">
        <v>34.69</v>
      </c>
      <c r="G2049" s="55">
        <v>702.95</v>
      </c>
      <c r="H2049" s="33">
        <v>9</v>
      </c>
    </row>
    <row r="2050" spans="1:8" ht="25.5" x14ac:dyDescent="0.2">
      <c r="A2050" s="52" t="s">
        <v>4126</v>
      </c>
      <c r="B2050" s="52"/>
      <c r="C2050" s="53" t="s">
        <v>4127</v>
      </c>
      <c r="D2050" s="54" t="s">
        <v>21</v>
      </c>
      <c r="E2050" s="55">
        <v>897.04</v>
      </c>
      <c r="F2050" s="55">
        <v>43.37</v>
      </c>
      <c r="G2050" s="55">
        <v>940.41</v>
      </c>
      <c r="H2050" s="33">
        <v>9</v>
      </c>
    </row>
    <row r="2051" spans="1:8" ht="25.5" x14ac:dyDescent="0.2">
      <c r="A2051" s="52" t="s">
        <v>4128</v>
      </c>
      <c r="B2051" s="52"/>
      <c r="C2051" s="53" t="s">
        <v>4129</v>
      </c>
      <c r="D2051" s="54" t="s">
        <v>21</v>
      </c>
      <c r="E2051" s="55">
        <v>1813.54</v>
      </c>
      <c r="F2051" s="55">
        <v>52.05</v>
      </c>
      <c r="G2051" s="55">
        <v>1865.59</v>
      </c>
      <c r="H2051" s="33">
        <v>9</v>
      </c>
    </row>
    <row r="2052" spans="1:8" ht="25.5" x14ac:dyDescent="0.2">
      <c r="A2052" s="52" t="s">
        <v>4130</v>
      </c>
      <c r="B2052" s="52"/>
      <c r="C2052" s="53" t="s">
        <v>4131</v>
      </c>
      <c r="D2052" s="54" t="s">
        <v>21</v>
      </c>
      <c r="E2052" s="55">
        <v>4962.54</v>
      </c>
      <c r="F2052" s="55">
        <v>52.05</v>
      </c>
      <c r="G2052" s="55">
        <v>5014.59</v>
      </c>
      <c r="H2052" s="33">
        <v>9</v>
      </c>
    </row>
    <row r="2053" spans="1:8" ht="25.5" x14ac:dyDescent="0.2">
      <c r="A2053" s="52" t="s">
        <v>4132</v>
      </c>
      <c r="B2053" s="52"/>
      <c r="C2053" s="53" t="s">
        <v>4133</v>
      </c>
      <c r="D2053" s="54" t="s">
        <v>21</v>
      </c>
      <c r="E2053" s="55">
        <v>6906.24</v>
      </c>
      <c r="F2053" s="55">
        <v>65.06</v>
      </c>
      <c r="G2053" s="55">
        <v>6971.3</v>
      </c>
      <c r="H2053" s="33">
        <v>9</v>
      </c>
    </row>
    <row r="2054" spans="1:8" ht="25.5" x14ac:dyDescent="0.2">
      <c r="A2054" s="52" t="s">
        <v>4134</v>
      </c>
      <c r="B2054" s="52"/>
      <c r="C2054" s="53" t="s">
        <v>4135</v>
      </c>
      <c r="D2054" s="54" t="s">
        <v>21</v>
      </c>
      <c r="E2054" s="55">
        <v>9911.7000000000007</v>
      </c>
      <c r="F2054" s="55">
        <v>78.06</v>
      </c>
      <c r="G2054" s="55">
        <v>9989.76</v>
      </c>
      <c r="H2054" s="33">
        <v>9</v>
      </c>
    </row>
    <row r="2055" spans="1:8" ht="25.5" x14ac:dyDescent="0.2">
      <c r="A2055" s="52" t="s">
        <v>4136</v>
      </c>
      <c r="B2055" s="52"/>
      <c r="C2055" s="53" t="s">
        <v>4137</v>
      </c>
      <c r="D2055" s="54" t="s">
        <v>21</v>
      </c>
      <c r="E2055" s="55">
        <v>9624.61</v>
      </c>
      <c r="F2055" s="55">
        <v>99.9</v>
      </c>
      <c r="G2055" s="55">
        <v>9724.51</v>
      </c>
      <c r="H2055" s="33">
        <v>9</v>
      </c>
    </row>
    <row r="2056" spans="1:8" x14ac:dyDescent="0.2">
      <c r="A2056" s="52" t="s">
        <v>4138</v>
      </c>
      <c r="B2056" s="52"/>
      <c r="C2056" s="53" t="s">
        <v>4139</v>
      </c>
      <c r="D2056" s="54" t="s">
        <v>21</v>
      </c>
      <c r="E2056" s="55">
        <v>77.680000000000007</v>
      </c>
      <c r="F2056" s="55">
        <v>8.68</v>
      </c>
      <c r="G2056" s="55">
        <v>86.36</v>
      </c>
      <c r="H2056" s="33">
        <v>9</v>
      </c>
    </row>
    <row r="2057" spans="1:8" ht="25.5" x14ac:dyDescent="0.2">
      <c r="A2057" s="52" t="s">
        <v>4140</v>
      </c>
      <c r="B2057" s="52"/>
      <c r="C2057" s="53" t="s">
        <v>4141</v>
      </c>
      <c r="D2057" s="54" t="s">
        <v>21</v>
      </c>
      <c r="E2057" s="55">
        <v>769.32</v>
      </c>
      <c r="F2057" s="55">
        <v>34.69</v>
      </c>
      <c r="G2057" s="55">
        <v>804.01</v>
      </c>
      <c r="H2057" s="33">
        <v>9</v>
      </c>
    </row>
    <row r="2058" spans="1:8" x14ac:dyDescent="0.2">
      <c r="A2058" s="52" t="s">
        <v>4142</v>
      </c>
      <c r="B2058" s="52"/>
      <c r="C2058" s="53" t="s">
        <v>4143</v>
      </c>
      <c r="D2058" s="54"/>
      <c r="E2058" s="55"/>
      <c r="F2058" s="55"/>
      <c r="G2058" s="55"/>
      <c r="H2058" s="33">
        <v>5</v>
      </c>
    </row>
    <row r="2059" spans="1:8" ht="25.5" x14ac:dyDescent="0.2">
      <c r="A2059" s="52" t="s">
        <v>4144</v>
      </c>
      <c r="B2059" s="52"/>
      <c r="C2059" s="53" t="s">
        <v>4145</v>
      </c>
      <c r="D2059" s="54" t="s">
        <v>21</v>
      </c>
      <c r="E2059" s="55">
        <v>2399.5</v>
      </c>
      <c r="F2059" s="55">
        <v>211.3</v>
      </c>
      <c r="G2059" s="55">
        <v>2610.8000000000002</v>
      </c>
      <c r="H2059" s="33">
        <v>9</v>
      </c>
    </row>
    <row r="2060" spans="1:8" ht="25.5" x14ac:dyDescent="0.2">
      <c r="A2060" s="52" t="s">
        <v>4146</v>
      </c>
      <c r="B2060" s="52"/>
      <c r="C2060" s="53" t="s">
        <v>4147</v>
      </c>
      <c r="D2060" s="54" t="s">
        <v>21</v>
      </c>
      <c r="E2060" s="55">
        <v>1705.43</v>
      </c>
      <c r="F2060" s="55">
        <v>211.3</v>
      </c>
      <c r="G2060" s="55">
        <v>1916.73</v>
      </c>
      <c r="H2060" s="33">
        <v>9</v>
      </c>
    </row>
    <row r="2061" spans="1:8" ht="25.5" x14ac:dyDescent="0.2">
      <c r="A2061" s="52" t="s">
        <v>4148</v>
      </c>
      <c r="B2061" s="52"/>
      <c r="C2061" s="53" t="s">
        <v>4149</v>
      </c>
      <c r="D2061" s="54" t="s">
        <v>21</v>
      </c>
      <c r="E2061" s="55">
        <v>418.43</v>
      </c>
      <c r="F2061" s="55">
        <v>77.97</v>
      </c>
      <c r="G2061" s="55">
        <v>496.4</v>
      </c>
      <c r="H2061" s="33">
        <v>9</v>
      </c>
    </row>
    <row r="2062" spans="1:8" ht="25.5" x14ac:dyDescent="0.2">
      <c r="A2062" s="52" t="s">
        <v>4150</v>
      </c>
      <c r="B2062" s="52"/>
      <c r="C2062" s="53" t="s">
        <v>4151</v>
      </c>
      <c r="D2062" s="54" t="s">
        <v>21</v>
      </c>
      <c r="E2062" s="55">
        <v>525.41999999999996</v>
      </c>
      <c r="F2062" s="55">
        <v>77.97</v>
      </c>
      <c r="G2062" s="55">
        <v>603.39</v>
      </c>
      <c r="H2062" s="33">
        <v>9</v>
      </c>
    </row>
    <row r="2063" spans="1:8" ht="25.5" x14ac:dyDescent="0.2">
      <c r="A2063" s="52" t="s">
        <v>4152</v>
      </c>
      <c r="B2063" s="52"/>
      <c r="C2063" s="53" t="s">
        <v>4153</v>
      </c>
      <c r="D2063" s="54" t="s">
        <v>21</v>
      </c>
      <c r="E2063" s="55">
        <v>426.01</v>
      </c>
      <c r="F2063" s="55">
        <v>77.97</v>
      </c>
      <c r="G2063" s="55">
        <v>503.98</v>
      </c>
      <c r="H2063" s="33">
        <v>9</v>
      </c>
    </row>
    <row r="2064" spans="1:8" ht="25.5" x14ac:dyDescent="0.2">
      <c r="A2064" s="52" t="s">
        <v>4154</v>
      </c>
      <c r="B2064" s="52"/>
      <c r="C2064" s="53" t="s">
        <v>4155</v>
      </c>
      <c r="D2064" s="54" t="s">
        <v>21</v>
      </c>
      <c r="E2064" s="55">
        <v>1345.34</v>
      </c>
      <c r="F2064" s="55">
        <v>211.3</v>
      </c>
      <c r="G2064" s="55">
        <v>1556.64</v>
      </c>
      <c r="H2064" s="33">
        <v>9</v>
      </c>
    </row>
    <row r="2065" spans="1:8" ht="25.5" x14ac:dyDescent="0.2">
      <c r="A2065" s="52" t="s">
        <v>4156</v>
      </c>
      <c r="B2065" s="52"/>
      <c r="C2065" s="53" t="s">
        <v>4157</v>
      </c>
      <c r="D2065" s="54" t="s">
        <v>21</v>
      </c>
      <c r="E2065" s="55">
        <v>1572.1</v>
      </c>
      <c r="F2065" s="55">
        <v>211.3</v>
      </c>
      <c r="G2065" s="55">
        <v>1783.4</v>
      </c>
      <c r="H2065" s="33">
        <v>9</v>
      </c>
    </row>
    <row r="2066" spans="1:8" x14ac:dyDescent="0.2">
      <c r="A2066" s="52" t="s">
        <v>4158</v>
      </c>
      <c r="B2066" s="52"/>
      <c r="C2066" s="53" t="s">
        <v>4159</v>
      </c>
      <c r="D2066" s="54"/>
      <c r="E2066" s="55"/>
      <c r="F2066" s="55"/>
      <c r="G2066" s="55"/>
      <c r="H2066" s="33">
        <v>5</v>
      </c>
    </row>
    <row r="2067" spans="1:8" ht="25.5" x14ac:dyDescent="0.2">
      <c r="A2067" s="52" t="s">
        <v>4160</v>
      </c>
      <c r="B2067" s="52"/>
      <c r="C2067" s="53" t="s">
        <v>4161</v>
      </c>
      <c r="D2067" s="54" t="s">
        <v>4162</v>
      </c>
      <c r="E2067" s="55">
        <v>556.32000000000005</v>
      </c>
      <c r="F2067" s="55">
        <v>0.54</v>
      </c>
      <c r="G2067" s="55">
        <v>556.86</v>
      </c>
      <c r="H2067" s="33">
        <v>9</v>
      </c>
    </row>
    <row r="2068" spans="1:8" ht="25.5" x14ac:dyDescent="0.2">
      <c r="A2068" s="52" t="s">
        <v>4163</v>
      </c>
      <c r="B2068" s="52"/>
      <c r="C2068" s="53" t="s">
        <v>4164</v>
      </c>
      <c r="D2068" s="54" t="s">
        <v>4162</v>
      </c>
      <c r="E2068" s="55">
        <v>173.65</v>
      </c>
      <c r="F2068" s="55">
        <v>0.54</v>
      </c>
      <c r="G2068" s="55">
        <v>174.19</v>
      </c>
      <c r="H2068" s="33">
        <v>9</v>
      </c>
    </row>
    <row r="2069" spans="1:8" x14ac:dyDescent="0.2">
      <c r="A2069" s="52" t="s">
        <v>4165</v>
      </c>
      <c r="B2069" s="52"/>
      <c r="C2069" s="53" t="s">
        <v>4166</v>
      </c>
      <c r="D2069" s="54"/>
      <c r="E2069" s="55"/>
      <c r="F2069" s="55"/>
      <c r="G2069" s="55"/>
      <c r="H2069" s="33">
        <v>5</v>
      </c>
    </row>
    <row r="2070" spans="1:8" x14ac:dyDescent="0.2">
      <c r="A2070" s="52" t="s">
        <v>4167</v>
      </c>
      <c r="B2070" s="52"/>
      <c r="C2070" s="53" t="s">
        <v>4168</v>
      </c>
      <c r="D2070" s="54" t="s">
        <v>21</v>
      </c>
      <c r="E2070" s="55">
        <v>211.53</v>
      </c>
      <c r="F2070" s="55">
        <v>10.84</v>
      </c>
      <c r="G2070" s="55">
        <v>222.37</v>
      </c>
      <c r="H2070" s="33">
        <v>9</v>
      </c>
    </row>
    <row r="2071" spans="1:8" x14ac:dyDescent="0.2">
      <c r="A2071" s="52" t="s">
        <v>4169</v>
      </c>
      <c r="B2071" s="52"/>
      <c r="C2071" s="53" t="s">
        <v>4170</v>
      </c>
      <c r="D2071" s="54" t="s">
        <v>21</v>
      </c>
      <c r="E2071" s="55">
        <v>225.43</v>
      </c>
      <c r="F2071" s="55">
        <v>10.84</v>
      </c>
      <c r="G2071" s="55">
        <v>236.27</v>
      </c>
      <c r="H2071" s="33">
        <v>9</v>
      </c>
    </row>
    <row r="2072" spans="1:8" x14ac:dyDescent="0.2">
      <c r="A2072" s="52" t="s">
        <v>4171</v>
      </c>
      <c r="B2072" s="52"/>
      <c r="C2072" s="53" t="s">
        <v>4172</v>
      </c>
      <c r="D2072" s="54" t="s">
        <v>21</v>
      </c>
      <c r="E2072" s="55">
        <v>306.52999999999997</v>
      </c>
      <c r="F2072" s="55">
        <v>10.84</v>
      </c>
      <c r="G2072" s="55">
        <v>317.37</v>
      </c>
      <c r="H2072" s="33">
        <v>9</v>
      </c>
    </row>
    <row r="2073" spans="1:8" x14ac:dyDescent="0.2">
      <c r="A2073" s="52" t="s">
        <v>4173</v>
      </c>
      <c r="B2073" s="52"/>
      <c r="C2073" s="53" t="s">
        <v>4174</v>
      </c>
      <c r="D2073" s="54" t="s">
        <v>21</v>
      </c>
      <c r="E2073" s="55">
        <v>300.83</v>
      </c>
      <c r="F2073" s="55">
        <v>10.84</v>
      </c>
      <c r="G2073" s="55">
        <v>311.67</v>
      </c>
      <c r="H2073" s="33">
        <v>9</v>
      </c>
    </row>
    <row r="2074" spans="1:8" x14ac:dyDescent="0.2">
      <c r="A2074" s="52" t="s">
        <v>4175</v>
      </c>
      <c r="B2074" s="52"/>
      <c r="C2074" s="53" t="s">
        <v>4176</v>
      </c>
      <c r="D2074" s="54" t="s">
        <v>21</v>
      </c>
      <c r="E2074" s="55">
        <v>354.52</v>
      </c>
      <c r="F2074" s="55">
        <v>10.84</v>
      </c>
      <c r="G2074" s="55">
        <v>365.36</v>
      </c>
      <c r="H2074" s="33">
        <v>9</v>
      </c>
    </row>
    <row r="2075" spans="1:8" x14ac:dyDescent="0.2">
      <c r="A2075" s="52" t="s">
        <v>4177</v>
      </c>
      <c r="B2075" s="52"/>
      <c r="C2075" s="53" t="s">
        <v>4178</v>
      </c>
      <c r="D2075" s="54" t="s">
        <v>21</v>
      </c>
      <c r="E2075" s="55">
        <v>388.18</v>
      </c>
      <c r="F2075" s="55">
        <v>10.84</v>
      </c>
      <c r="G2075" s="55">
        <v>399.02</v>
      </c>
      <c r="H2075" s="33">
        <v>9</v>
      </c>
    </row>
    <row r="2076" spans="1:8" x14ac:dyDescent="0.2">
      <c r="A2076" s="52" t="s">
        <v>4179</v>
      </c>
      <c r="B2076" s="52"/>
      <c r="C2076" s="53" t="s">
        <v>4180</v>
      </c>
      <c r="D2076" s="54" t="s">
        <v>21</v>
      </c>
      <c r="E2076" s="55">
        <v>331.11</v>
      </c>
      <c r="F2076" s="55">
        <v>10.84</v>
      </c>
      <c r="G2076" s="55">
        <v>341.95</v>
      </c>
      <c r="H2076" s="33">
        <v>9</v>
      </c>
    </row>
    <row r="2077" spans="1:8" x14ac:dyDescent="0.2">
      <c r="A2077" s="52" t="s">
        <v>4181</v>
      </c>
      <c r="B2077" s="52"/>
      <c r="C2077" s="53" t="s">
        <v>4182</v>
      </c>
      <c r="D2077" s="54" t="s">
        <v>21</v>
      </c>
      <c r="E2077" s="55">
        <v>2084.9699999999998</v>
      </c>
      <c r="F2077" s="55">
        <v>10.84</v>
      </c>
      <c r="G2077" s="55">
        <v>2095.81</v>
      </c>
      <c r="H2077" s="33">
        <v>9</v>
      </c>
    </row>
    <row r="2078" spans="1:8" x14ac:dyDescent="0.2">
      <c r="A2078" s="52" t="s">
        <v>4183</v>
      </c>
      <c r="B2078" s="52"/>
      <c r="C2078" s="53" t="s">
        <v>4184</v>
      </c>
      <c r="D2078" s="54" t="s">
        <v>21</v>
      </c>
      <c r="E2078" s="55">
        <v>279.86</v>
      </c>
      <c r="F2078" s="55">
        <v>10.84</v>
      </c>
      <c r="G2078" s="55">
        <v>290.7</v>
      </c>
      <c r="H2078" s="33">
        <v>9</v>
      </c>
    </row>
    <row r="2079" spans="1:8" x14ac:dyDescent="0.2">
      <c r="A2079" s="52" t="s">
        <v>4185</v>
      </c>
      <c r="B2079" s="52"/>
      <c r="C2079" s="53" t="s">
        <v>4186</v>
      </c>
      <c r="D2079" s="54"/>
      <c r="E2079" s="55"/>
      <c r="F2079" s="55"/>
      <c r="G2079" s="55"/>
      <c r="H2079" s="33">
        <v>5</v>
      </c>
    </row>
    <row r="2080" spans="1:8" ht="25.5" x14ac:dyDescent="0.2">
      <c r="A2080" s="52" t="s">
        <v>4187</v>
      </c>
      <c r="B2080" s="52"/>
      <c r="C2080" s="53" t="s">
        <v>4188</v>
      </c>
      <c r="D2080" s="54" t="s">
        <v>21</v>
      </c>
      <c r="E2080" s="55">
        <v>3364.03</v>
      </c>
      <c r="F2080" s="55">
        <v>65.760000000000005</v>
      </c>
      <c r="G2080" s="55">
        <v>3429.79</v>
      </c>
      <c r="H2080" s="33">
        <v>9</v>
      </c>
    </row>
    <row r="2081" spans="1:8" ht="25.5" x14ac:dyDescent="0.2">
      <c r="A2081" s="52" t="s">
        <v>4189</v>
      </c>
      <c r="B2081" s="52"/>
      <c r="C2081" s="53" t="s">
        <v>4190</v>
      </c>
      <c r="D2081" s="54" t="s">
        <v>21</v>
      </c>
      <c r="E2081" s="55">
        <v>4095.52</v>
      </c>
      <c r="F2081" s="55">
        <v>65.760000000000005</v>
      </c>
      <c r="G2081" s="55">
        <v>4161.28</v>
      </c>
      <c r="H2081" s="33">
        <v>9</v>
      </c>
    </row>
    <row r="2082" spans="1:8" ht="25.5" x14ac:dyDescent="0.2">
      <c r="A2082" s="52" t="s">
        <v>4191</v>
      </c>
      <c r="B2082" s="52"/>
      <c r="C2082" s="53" t="s">
        <v>4192</v>
      </c>
      <c r="D2082" s="54" t="s">
        <v>21</v>
      </c>
      <c r="E2082" s="55">
        <v>2742.57</v>
      </c>
      <c r="F2082" s="55">
        <v>65.760000000000005</v>
      </c>
      <c r="G2082" s="55">
        <v>2808.33</v>
      </c>
      <c r="H2082" s="33">
        <v>9</v>
      </c>
    </row>
    <row r="2083" spans="1:8" x14ac:dyDescent="0.2">
      <c r="A2083" s="52" t="s">
        <v>4193</v>
      </c>
      <c r="B2083" s="52"/>
      <c r="C2083" s="53" t="s">
        <v>4194</v>
      </c>
      <c r="D2083" s="54"/>
      <c r="E2083" s="55"/>
      <c r="F2083" s="55"/>
      <c r="G2083" s="55"/>
      <c r="H2083" s="33">
        <v>5</v>
      </c>
    </row>
    <row r="2084" spans="1:8" x14ac:dyDescent="0.2">
      <c r="A2084" s="52" t="s">
        <v>4195</v>
      </c>
      <c r="B2084" s="52"/>
      <c r="C2084" s="53" t="s">
        <v>4196</v>
      </c>
      <c r="D2084" s="54" t="s">
        <v>21</v>
      </c>
      <c r="E2084" s="55">
        <v>278.08</v>
      </c>
      <c r="F2084" s="55">
        <v>65.760000000000005</v>
      </c>
      <c r="G2084" s="55">
        <v>343.84</v>
      </c>
      <c r="H2084" s="33">
        <v>9</v>
      </c>
    </row>
    <row r="2085" spans="1:8" x14ac:dyDescent="0.2">
      <c r="A2085" s="52" t="s">
        <v>4197</v>
      </c>
      <c r="B2085" s="52"/>
      <c r="C2085" s="53" t="s">
        <v>4198</v>
      </c>
      <c r="D2085" s="54" t="s">
        <v>21</v>
      </c>
      <c r="E2085" s="55">
        <v>259.58999999999997</v>
      </c>
      <c r="F2085" s="55">
        <v>65.760000000000005</v>
      </c>
      <c r="G2085" s="55">
        <v>325.35000000000002</v>
      </c>
      <c r="H2085" s="33">
        <v>9</v>
      </c>
    </row>
    <row r="2086" spans="1:8" x14ac:dyDescent="0.2">
      <c r="A2086" s="52" t="s">
        <v>4199</v>
      </c>
      <c r="B2086" s="52"/>
      <c r="C2086" s="53" t="s">
        <v>4200</v>
      </c>
      <c r="D2086" s="54" t="s">
        <v>21</v>
      </c>
      <c r="E2086" s="55">
        <v>591.12</v>
      </c>
      <c r="F2086" s="55">
        <v>65.760000000000005</v>
      </c>
      <c r="G2086" s="55">
        <v>656.88</v>
      </c>
      <c r="H2086" s="33">
        <v>9</v>
      </c>
    </row>
    <row r="2087" spans="1:8" x14ac:dyDescent="0.2">
      <c r="A2087" s="52" t="s">
        <v>4201</v>
      </c>
      <c r="B2087" s="52"/>
      <c r="C2087" s="53" t="s">
        <v>4202</v>
      </c>
      <c r="D2087" s="54" t="s">
        <v>21</v>
      </c>
      <c r="E2087" s="55">
        <v>195.13</v>
      </c>
      <c r="F2087" s="55">
        <v>65.760000000000005</v>
      </c>
      <c r="G2087" s="55">
        <v>260.89</v>
      </c>
      <c r="H2087" s="33">
        <v>9</v>
      </c>
    </row>
    <row r="2088" spans="1:8" x14ac:dyDescent="0.2">
      <c r="A2088" s="52" t="s">
        <v>4203</v>
      </c>
      <c r="B2088" s="52"/>
      <c r="C2088" s="53" t="s">
        <v>4204</v>
      </c>
      <c r="D2088" s="54"/>
      <c r="E2088" s="55"/>
      <c r="F2088" s="55"/>
      <c r="G2088" s="55"/>
      <c r="H2088" s="33">
        <v>5</v>
      </c>
    </row>
    <row r="2089" spans="1:8" x14ac:dyDescent="0.2">
      <c r="A2089" s="52" t="s">
        <v>4205</v>
      </c>
      <c r="B2089" s="52"/>
      <c r="C2089" s="53" t="s">
        <v>4206</v>
      </c>
      <c r="D2089" s="54" t="s">
        <v>21</v>
      </c>
      <c r="E2089" s="55">
        <v>29.35</v>
      </c>
      <c r="F2089" s="55">
        <v>6.51</v>
      </c>
      <c r="G2089" s="55">
        <v>35.86</v>
      </c>
      <c r="H2089" s="33">
        <v>9</v>
      </c>
    </row>
    <row r="2090" spans="1:8" ht="25.5" x14ac:dyDescent="0.2">
      <c r="A2090" s="52" t="s">
        <v>4207</v>
      </c>
      <c r="B2090" s="52"/>
      <c r="C2090" s="53" t="s">
        <v>8280</v>
      </c>
      <c r="D2090" s="54" t="s">
        <v>21</v>
      </c>
      <c r="E2090" s="55">
        <v>42.5</v>
      </c>
      <c r="F2090" s="55">
        <v>2.17</v>
      </c>
      <c r="G2090" s="55">
        <v>44.67</v>
      </c>
      <c r="H2090" s="33">
        <v>9</v>
      </c>
    </row>
    <row r="2091" spans="1:8" x14ac:dyDescent="0.2">
      <c r="A2091" s="52" t="s">
        <v>4209</v>
      </c>
      <c r="B2091" s="52"/>
      <c r="C2091" s="53" t="s">
        <v>4210</v>
      </c>
      <c r="D2091" s="54" t="s">
        <v>21</v>
      </c>
      <c r="E2091" s="55">
        <v>20.91</v>
      </c>
      <c r="F2091" s="55">
        <v>6.51</v>
      </c>
      <c r="G2091" s="55">
        <v>27.42</v>
      </c>
      <c r="H2091" s="33">
        <v>9</v>
      </c>
    </row>
    <row r="2092" spans="1:8" ht="25.5" x14ac:dyDescent="0.2">
      <c r="A2092" s="52" t="s">
        <v>4211</v>
      </c>
      <c r="B2092" s="52"/>
      <c r="C2092" s="53" t="s">
        <v>4212</v>
      </c>
      <c r="D2092" s="54" t="s">
        <v>21</v>
      </c>
      <c r="E2092" s="55"/>
      <c r="F2092" s="55">
        <v>21.69</v>
      </c>
      <c r="G2092" s="55">
        <v>21.69</v>
      </c>
      <c r="H2092" s="33">
        <v>9</v>
      </c>
    </row>
    <row r="2093" spans="1:8" ht="25.5" x14ac:dyDescent="0.2">
      <c r="A2093" s="52" t="s">
        <v>4213</v>
      </c>
      <c r="B2093" s="52"/>
      <c r="C2093" s="53" t="s">
        <v>4214</v>
      </c>
      <c r="D2093" s="54" t="s">
        <v>73</v>
      </c>
      <c r="E2093" s="55"/>
      <c r="F2093" s="55">
        <v>30.51</v>
      </c>
      <c r="G2093" s="55">
        <v>30.51</v>
      </c>
      <c r="H2093" s="33">
        <v>9</v>
      </c>
    </row>
    <row r="2094" spans="1:8" ht="25.5" x14ac:dyDescent="0.2">
      <c r="A2094" s="52" t="s">
        <v>4215</v>
      </c>
      <c r="B2094" s="52"/>
      <c r="C2094" s="53" t="s">
        <v>4216</v>
      </c>
      <c r="D2094" s="54" t="s">
        <v>73</v>
      </c>
      <c r="E2094" s="55"/>
      <c r="F2094" s="55">
        <v>61.01</v>
      </c>
      <c r="G2094" s="55">
        <v>61.01</v>
      </c>
      <c r="H2094" s="33">
        <v>9</v>
      </c>
    </row>
    <row r="2095" spans="1:8" ht="25.5" x14ac:dyDescent="0.2">
      <c r="A2095" s="52" t="s">
        <v>4217</v>
      </c>
      <c r="B2095" s="52"/>
      <c r="C2095" s="53" t="s">
        <v>4218</v>
      </c>
      <c r="D2095" s="54" t="s">
        <v>21</v>
      </c>
      <c r="E2095" s="55">
        <v>1173.0899999999999</v>
      </c>
      <c r="F2095" s="55">
        <v>1.76</v>
      </c>
      <c r="G2095" s="55">
        <v>1174.8499999999999</v>
      </c>
      <c r="H2095" s="33">
        <v>9</v>
      </c>
    </row>
    <row r="2096" spans="1:8" x14ac:dyDescent="0.2">
      <c r="A2096" s="52" t="s">
        <v>4219</v>
      </c>
      <c r="B2096" s="52"/>
      <c r="C2096" s="53" t="s">
        <v>4220</v>
      </c>
      <c r="D2096" s="54" t="s">
        <v>21</v>
      </c>
      <c r="E2096" s="55">
        <v>115.66</v>
      </c>
      <c r="F2096" s="55">
        <v>4.41</v>
      </c>
      <c r="G2096" s="55">
        <v>120.07</v>
      </c>
      <c r="H2096" s="33">
        <v>9</v>
      </c>
    </row>
    <row r="2097" spans="1:8" x14ac:dyDescent="0.2">
      <c r="A2097" s="52" t="s">
        <v>4221</v>
      </c>
      <c r="B2097" s="52"/>
      <c r="C2097" s="53" t="s">
        <v>4222</v>
      </c>
      <c r="D2097" s="54" t="s">
        <v>73</v>
      </c>
      <c r="E2097" s="55">
        <v>539.92999999999995</v>
      </c>
      <c r="F2097" s="55">
        <v>30.51</v>
      </c>
      <c r="G2097" s="55">
        <v>570.44000000000005</v>
      </c>
      <c r="H2097" s="33">
        <v>9</v>
      </c>
    </row>
    <row r="2098" spans="1:8" ht="25.5" x14ac:dyDescent="0.2">
      <c r="A2098" s="52" t="s">
        <v>4223</v>
      </c>
      <c r="B2098" s="52"/>
      <c r="C2098" s="53" t="s">
        <v>4224</v>
      </c>
      <c r="D2098" s="54" t="s">
        <v>21</v>
      </c>
      <c r="E2098" s="55">
        <v>7694.56</v>
      </c>
      <c r="F2098" s="55">
        <v>48.8</v>
      </c>
      <c r="G2098" s="55">
        <v>7743.36</v>
      </c>
      <c r="H2098" s="33">
        <v>9</v>
      </c>
    </row>
    <row r="2099" spans="1:8" ht="25.5" x14ac:dyDescent="0.2">
      <c r="A2099" s="52" t="s">
        <v>4225</v>
      </c>
      <c r="B2099" s="52"/>
      <c r="C2099" s="53" t="s">
        <v>4226</v>
      </c>
      <c r="D2099" s="54" t="s">
        <v>21</v>
      </c>
      <c r="E2099" s="55">
        <v>16881.87</v>
      </c>
      <c r="F2099" s="55">
        <v>48.8</v>
      </c>
      <c r="G2099" s="55">
        <v>16930.669999999998</v>
      </c>
      <c r="H2099" s="33">
        <v>9</v>
      </c>
    </row>
    <row r="2100" spans="1:8" ht="25.5" x14ac:dyDescent="0.2">
      <c r="A2100" s="52" t="s">
        <v>4227</v>
      </c>
      <c r="B2100" s="52"/>
      <c r="C2100" s="53" t="s">
        <v>4228</v>
      </c>
      <c r="D2100" s="54" t="s">
        <v>21</v>
      </c>
      <c r="E2100" s="55">
        <v>29999.23</v>
      </c>
      <c r="F2100" s="55">
        <v>48.8</v>
      </c>
      <c r="G2100" s="55">
        <v>30048.03</v>
      </c>
      <c r="H2100" s="33">
        <v>9</v>
      </c>
    </row>
    <row r="2101" spans="1:8" x14ac:dyDescent="0.2">
      <c r="A2101" s="52" t="s">
        <v>4229</v>
      </c>
      <c r="B2101" s="52"/>
      <c r="C2101" s="53" t="s">
        <v>4230</v>
      </c>
      <c r="D2101" s="54" t="s">
        <v>21</v>
      </c>
      <c r="E2101" s="55">
        <v>574.03</v>
      </c>
      <c r="F2101" s="55">
        <v>21.69</v>
      </c>
      <c r="G2101" s="55">
        <v>595.72</v>
      </c>
      <c r="H2101" s="33">
        <v>9</v>
      </c>
    </row>
    <row r="2102" spans="1:8" x14ac:dyDescent="0.2">
      <c r="A2102" s="52" t="s">
        <v>4231</v>
      </c>
      <c r="B2102" s="52"/>
      <c r="C2102" s="53" t="s">
        <v>4232</v>
      </c>
      <c r="D2102" s="54"/>
      <c r="E2102" s="55"/>
      <c r="F2102" s="55"/>
      <c r="G2102" s="55"/>
      <c r="H2102" s="33">
        <v>5</v>
      </c>
    </row>
    <row r="2103" spans="1:8" ht="25.5" x14ac:dyDescent="0.2">
      <c r="A2103" s="52" t="s">
        <v>4233</v>
      </c>
      <c r="B2103" s="52"/>
      <c r="C2103" s="53" t="s">
        <v>4234</v>
      </c>
      <c r="D2103" s="54" t="s">
        <v>21</v>
      </c>
      <c r="E2103" s="55">
        <v>1027.18</v>
      </c>
      <c r="F2103" s="55">
        <v>21.69</v>
      </c>
      <c r="G2103" s="55">
        <v>1048.8699999999999</v>
      </c>
      <c r="H2103" s="33">
        <v>9</v>
      </c>
    </row>
    <row r="2104" spans="1:8" x14ac:dyDescent="0.2">
      <c r="A2104" s="52" t="s">
        <v>4235</v>
      </c>
      <c r="B2104" s="52"/>
      <c r="C2104" s="53" t="s">
        <v>4236</v>
      </c>
      <c r="D2104" s="54"/>
      <c r="E2104" s="55"/>
      <c r="F2104" s="55"/>
      <c r="G2104" s="55"/>
      <c r="H2104" s="33">
        <v>5</v>
      </c>
    </row>
    <row r="2105" spans="1:8" x14ac:dyDescent="0.2">
      <c r="A2105" s="52" t="s">
        <v>4237</v>
      </c>
      <c r="B2105" s="52"/>
      <c r="C2105" s="53" t="s">
        <v>4238</v>
      </c>
      <c r="D2105" s="54" t="s">
        <v>21</v>
      </c>
      <c r="E2105" s="55">
        <v>538.98</v>
      </c>
      <c r="F2105" s="55">
        <v>65.760000000000005</v>
      </c>
      <c r="G2105" s="55">
        <v>604.74</v>
      </c>
      <c r="H2105" s="33">
        <v>9</v>
      </c>
    </row>
    <row r="2106" spans="1:8" x14ac:dyDescent="0.2">
      <c r="A2106" s="52" t="s">
        <v>4239</v>
      </c>
      <c r="B2106" s="52"/>
      <c r="C2106" s="53" t="s">
        <v>4240</v>
      </c>
      <c r="D2106" s="54"/>
      <c r="E2106" s="55"/>
      <c r="F2106" s="55"/>
      <c r="G2106" s="55"/>
      <c r="H2106" s="33">
        <v>5</v>
      </c>
    </row>
    <row r="2107" spans="1:8" ht="25.5" x14ac:dyDescent="0.2">
      <c r="A2107" s="52" t="s">
        <v>4241</v>
      </c>
      <c r="B2107" s="52"/>
      <c r="C2107" s="53" t="s">
        <v>4242</v>
      </c>
      <c r="D2107" s="54" t="s">
        <v>21</v>
      </c>
      <c r="E2107" s="55">
        <v>47.64</v>
      </c>
      <c r="F2107" s="55">
        <v>24.72</v>
      </c>
      <c r="G2107" s="55">
        <v>72.36</v>
      </c>
      <c r="H2107" s="33">
        <v>9</v>
      </c>
    </row>
    <row r="2108" spans="1:8" ht="25.5" x14ac:dyDescent="0.2">
      <c r="A2108" s="52" t="s">
        <v>4243</v>
      </c>
      <c r="B2108" s="52"/>
      <c r="C2108" s="53" t="s">
        <v>4244</v>
      </c>
      <c r="D2108" s="54" t="s">
        <v>21</v>
      </c>
      <c r="E2108" s="55">
        <v>208.15</v>
      </c>
      <c r="F2108" s="55">
        <v>24.72</v>
      </c>
      <c r="G2108" s="55">
        <v>232.87</v>
      </c>
      <c r="H2108" s="33">
        <v>9</v>
      </c>
    </row>
    <row r="2109" spans="1:8" ht="38.25" x14ac:dyDescent="0.2">
      <c r="A2109" s="52" t="s">
        <v>4245</v>
      </c>
      <c r="B2109" s="52"/>
      <c r="C2109" s="53" t="s">
        <v>4246</v>
      </c>
      <c r="D2109" s="54" t="s">
        <v>21</v>
      </c>
      <c r="E2109" s="55">
        <v>896.37</v>
      </c>
      <c r="F2109" s="55">
        <v>27.42</v>
      </c>
      <c r="G2109" s="55">
        <v>923.79</v>
      </c>
      <c r="H2109" s="33">
        <v>9</v>
      </c>
    </row>
    <row r="2110" spans="1:8" ht="38.25" x14ac:dyDescent="0.2">
      <c r="A2110" s="52" t="s">
        <v>4247</v>
      </c>
      <c r="B2110" s="52"/>
      <c r="C2110" s="53" t="s">
        <v>4248</v>
      </c>
      <c r="D2110" s="54" t="s">
        <v>21</v>
      </c>
      <c r="E2110" s="55">
        <v>8255.93</v>
      </c>
      <c r="F2110" s="55">
        <v>27.42</v>
      </c>
      <c r="G2110" s="55">
        <v>8283.35</v>
      </c>
      <c r="H2110" s="33">
        <v>9</v>
      </c>
    </row>
    <row r="2111" spans="1:8" ht="38.25" x14ac:dyDescent="0.2">
      <c r="A2111" s="52" t="s">
        <v>4249</v>
      </c>
      <c r="B2111" s="52"/>
      <c r="C2111" s="53" t="s">
        <v>4250</v>
      </c>
      <c r="D2111" s="54" t="s">
        <v>21</v>
      </c>
      <c r="E2111" s="55">
        <v>2939.35</v>
      </c>
      <c r="F2111" s="55">
        <v>27.42</v>
      </c>
      <c r="G2111" s="55">
        <v>2966.77</v>
      </c>
      <c r="H2111" s="33">
        <v>9</v>
      </c>
    </row>
    <row r="2112" spans="1:8" ht="38.25" x14ac:dyDescent="0.2">
      <c r="A2112" s="52" t="s">
        <v>4251</v>
      </c>
      <c r="B2112" s="52"/>
      <c r="C2112" s="53" t="s">
        <v>4252</v>
      </c>
      <c r="D2112" s="54" t="s">
        <v>21</v>
      </c>
      <c r="E2112" s="55">
        <v>878.22</v>
      </c>
      <c r="F2112" s="55">
        <v>27.42</v>
      </c>
      <c r="G2112" s="55">
        <v>905.64</v>
      </c>
      <c r="H2112" s="33">
        <v>9</v>
      </c>
    </row>
    <row r="2113" spans="1:8" x14ac:dyDescent="0.2">
      <c r="A2113" s="52" t="s">
        <v>4253</v>
      </c>
      <c r="B2113" s="52"/>
      <c r="C2113" s="53" t="s">
        <v>4254</v>
      </c>
      <c r="D2113" s="54"/>
      <c r="E2113" s="55"/>
      <c r="F2113" s="55"/>
      <c r="G2113" s="55"/>
      <c r="H2113" s="33">
        <v>5</v>
      </c>
    </row>
    <row r="2114" spans="1:8" ht="25.5" x14ac:dyDescent="0.2">
      <c r="A2114" s="52" t="s">
        <v>4255</v>
      </c>
      <c r="B2114" s="52"/>
      <c r="C2114" s="53" t="s">
        <v>4256</v>
      </c>
      <c r="D2114" s="54" t="s">
        <v>21</v>
      </c>
      <c r="E2114" s="55">
        <v>527.80999999999995</v>
      </c>
      <c r="F2114" s="55">
        <v>71.64</v>
      </c>
      <c r="G2114" s="55">
        <v>599.45000000000005</v>
      </c>
      <c r="H2114" s="33">
        <v>9</v>
      </c>
    </row>
    <row r="2115" spans="1:8" ht="25.5" x14ac:dyDescent="0.2">
      <c r="A2115" s="52" t="s">
        <v>4257</v>
      </c>
      <c r="B2115" s="52"/>
      <c r="C2115" s="53" t="s">
        <v>4258</v>
      </c>
      <c r="D2115" s="54" t="s">
        <v>21</v>
      </c>
      <c r="E2115" s="55">
        <v>455.28</v>
      </c>
      <c r="F2115" s="55">
        <v>71.64</v>
      </c>
      <c r="G2115" s="55">
        <v>526.91999999999996</v>
      </c>
      <c r="H2115" s="33">
        <v>9</v>
      </c>
    </row>
    <row r="2116" spans="1:8" ht="25.5" x14ac:dyDescent="0.2">
      <c r="A2116" s="52" t="s">
        <v>4259</v>
      </c>
      <c r="B2116" s="52"/>
      <c r="C2116" s="53" t="s">
        <v>4260</v>
      </c>
      <c r="D2116" s="54" t="s">
        <v>21</v>
      </c>
      <c r="E2116" s="55">
        <v>625.02</v>
      </c>
      <c r="F2116" s="55">
        <v>71.64</v>
      </c>
      <c r="G2116" s="55">
        <v>696.66</v>
      </c>
      <c r="H2116" s="33">
        <v>9</v>
      </c>
    </row>
    <row r="2117" spans="1:8" ht="38.25" x14ac:dyDescent="0.2">
      <c r="A2117" s="52" t="s">
        <v>4261</v>
      </c>
      <c r="B2117" s="52"/>
      <c r="C2117" s="53" t="s">
        <v>4262</v>
      </c>
      <c r="D2117" s="54" t="s">
        <v>21</v>
      </c>
      <c r="E2117" s="55">
        <v>437.76</v>
      </c>
      <c r="F2117" s="55">
        <v>71.64</v>
      </c>
      <c r="G2117" s="55">
        <v>509.4</v>
      </c>
      <c r="H2117" s="33">
        <v>9</v>
      </c>
    </row>
    <row r="2118" spans="1:8" ht="38.25" x14ac:dyDescent="0.2">
      <c r="A2118" s="52" t="s">
        <v>4263</v>
      </c>
      <c r="B2118" s="52"/>
      <c r="C2118" s="53" t="s">
        <v>4264</v>
      </c>
      <c r="D2118" s="54" t="s">
        <v>21</v>
      </c>
      <c r="E2118" s="55">
        <v>670.79</v>
      </c>
      <c r="F2118" s="55">
        <v>71.64</v>
      </c>
      <c r="G2118" s="55">
        <v>742.43</v>
      </c>
      <c r="H2118" s="33">
        <v>9</v>
      </c>
    </row>
    <row r="2119" spans="1:8" ht="25.5" x14ac:dyDescent="0.2">
      <c r="A2119" s="52" t="s">
        <v>4265</v>
      </c>
      <c r="B2119" s="52"/>
      <c r="C2119" s="53" t="s">
        <v>4266</v>
      </c>
      <c r="D2119" s="54" t="s">
        <v>334</v>
      </c>
      <c r="E2119" s="55">
        <v>39830.22</v>
      </c>
      <c r="F2119" s="55">
        <v>99.9</v>
      </c>
      <c r="G2119" s="55">
        <v>39930.120000000003</v>
      </c>
      <c r="H2119" s="33">
        <v>9</v>
      </c>
    </row>
    <row r="2120" spans="1:8" ht="25.5" x14ac:dyDescent="0.2">
      <c r="A2120" s="52" t="s">
        <v>4267</v>
      </c>
      <c r="B2120" s="52"/>
      <c r="C2120" s="53" t="s">
        <v>4268</v>
      </c>
      <c r="D2120" s="54"/>
      <c r="E2120" s="55"/>
      <c r="F2120" s="55"/>
      <c r="G2120" s="55"/>
      <c r="H2120" s="33">
        <v>2</v>
      </c>
    </row>
    <row r="2121" spans="1:8" x14ac:dyDescent="0.2">
      <c r="A2121" s="52" t="s">
        <v>4269</v>
      </c>
      <c r="B2121" s="52"/>
      <c r="C2121" s="53" t="s">
        <v>4270</v>
      </c>
      <c r="D2121" s="54"/>
      <c r="E2121" s="55"/>
      <c r="F2121" s="55"/>
      <c r="G2121" s="55"/>
      <c r="H2121" s="33">
        <v>5</v>
      </c>
    </row>
    <row r="2122" spans="1:8" x14ac:dyDescent="0.2">
      <c r="A2122" s="52" t="s">
        <v>4271</v>
      </c>
      <c r="B2122" s="52"/>
      <c r="C2122" s="53" t="s">
        <v>4272</v>
      </c>
      <c r="D2122" s="54" t="s">
        <v>131</v>
      </c>
      <c r="E2122" s="55">
        <v>6.63</v>
      </c>
      <c r="F2122" s="55">
        <v>21.69</v>
      </c>
      <c r="G2122" s="55">
        <v>28.32</v>
      </c>
      <c r="H2122" s="33">
        <v>9</v>
      </c>
    </row>
    <row r="2123" spans="1:8" x14ac:dyDescent="0.2">
      <c r="A2123" s="52" t="s">
        <v>4273</v>
      </c>
      <c r="B2123" s="52"/>
      <c r="C2123" s="53" t="s">
        <v>4274</v>
      </c>
      <c r="D2123" s="54" t="s">
        <v>131</v>
      </c>
      <c r="E2123" s="55">
        <v>9.67</v>
      </c>
      <c r="F2123" s="55">
        <v>26.02</v>
      </c>
      <c r="G2123" s="55">
        <v>35.69</v>
      </c>
      <c r="H2123" s="33">
        <v>9</v>
      </c>
    </row>
    <row r="2124" spans="1:8" x14ac:dyDescent="0.2">
      <c r="A2124" s="52" t="s">
        <v>4275</v>
      </c>
      <c r="B2124" s="52"/>
      <c r="C2124" s="53" t="s">
        <v>4276</v>
      </c>
      <c r="D2124" s="54" t="s">
        <v>131</v>
      </c>
      <c r="E2124" s="55">
        <v>14.42</v>
      </c>
      <c r="F2124" s="55">
        <v>30.36</v>
      </c>
      <c r="G2124" s="55">
        <v>44.78</v>
      </c>
      <c r="H2124" s="33">
        <v>9</v>
      </c>
    </row>
    <row r="2125" spans="1:8" x14ac:dyDescent="0.2">
      <c r="A2125" s="52" t="s">
        <v>4277</v>
      </c>
      <c r="B2125" s="52"/>
      <c r="C2125" s="53" t="s">
        <v>4278</v>
      </c>
      <c r="D2125" s="54" t="s">
        <v>131</v>
      </c>
      <c r="E2125" s="55">
        <v>14.48</v>
      </c>
      <c r="F2125" s="55">
        <v>34.69</v>
      </c>
      <c r="G2125" s="55">
        <v>49.17</v>
      </c>
      <c r="H2125" s="33">
        <v>9</v>
      </c>
    </row>
    <row r="2126" spans="1:8" x14ac:dyDescent="0.2">
      <c r="A2126" s="52" t="s">
        <v>4279</v>
      </c>
      <c r="B2126" s="52"/>
      <c r="C2126" s="53" t="s">
        <v>4280</v>
      </c>
      <c r="D2126" s="54" t="s">
        <v>131</v>
      </c>
      <c r="E2126" s="55">
        <v>19.11</v>
      </c>
      <c r="F2126" s="55">
        <v>39.04</v>
      </c>
      <c r="G2126" s="55">
        <v>58.15</v>
      </c>
      <c r="H2126" s="33">
        <v>9</v>
      </c>
    </row>
    <row r="2127" spans="1:8" x14ac:dyDescent="0.2">
      <c r="A2127" s="52" t="s">
        <v>4281</v>
      </c>
      <c r="B2127" s="52"/>
      <c r="C2127" s="53" t="s">
        <v>4282</v>
      </c>
      <c r="D2127" s="54" t="s">
        <v>131</v>
      </c>
      <c r="E2127" s="55">
        <v>31.21</v>
      </c>
      <c r="F2127" s="55">
        <v>43.37</v>
      </c>
      <c r="G2127" s="55">
        <v>74.58</v>
      </c>
      <c r="H2127" s="33">
        <v>9</v>
      </c>
    </row>
    <row r="2128" spans="1:8" x14ac:dyDescent="0.2">
      <c r="A2128" s="52" t="s">
        <v>4283</v>
      </c>
      <c r="B2128" s="52"/>
      <c r="C2128" s="53" t="s">
        <v>4284</v>
      </c>
      <c r="D2128" s="54" t="s">
        <v>131</v>
      </c>
      <c r="E2128" s="55">
        <v>44.43</v>
      </c>
      <c r="F2128" s="55">
        <v>47.7</v>
      </c>
      <c r="G2128" s="55">
        <v>92.13</v>
      </c>
      <c r="H2128" s="33">
        <v>9</v>
      </c>
    </row>
    <row r="2129" spans="1:8" x14ac:dyDescent="0.2">
      <c r="A2129" s="52" t="s">
        <v>4285</v>
      </c>
      <c r="B2129" s="52"/>
      <c r="C2129" s="53" t="s">
        <v>4286</v>
      </c>
      <c r="D2129" s="54" t="s">
        <v>131</v>
      </c>
      <c r="E2129" s="55">
        <v>67.09</v>
      </c>
      <c r="F2129" s="55">
        <v>56.38</v>
      </c>
      <c r="G2129" s="55">
        <v>123.47</v>
      </c>
      <c r="H2129" s="33">
        <v>9</v>
      </c>
    </row>
    <row r="2130" spans="1:8" ht="25.5" x14ac:dyDescent="0.2">
      <c r="A2130" s="52" t="s">
        <v>4287</v>
      </c>
      <c r="B2130" s="52"/>
      <c r="C2130" s="53" t="s">
        <v>4288</v>
      </c>
      <c r="D2130" s="54"/>
      <c r="E2130" s="55"/>
      <c r="F2130" s="55"/>
      <c r="G2130" s="55"/>
      <c r="H2130" s="33">
        <v>5</v>
      </c>
    </row>
    <row r="2131" spans="1:8" ht="25.5" x14ac:dyDescent="0.2">
      <c r="A2131" s="52" t="s">
        <v>4289</v>
      </c>
      <c r="B2131" s="52"/>
      <c r="C2131" s="53" t="s">
        <v>4290</v>
      </c>
      <c r="D2131" s="54" t="s">
        <v>131</v>
      </c>
      <c r="E2131" s="55">
        <v>17.68</v>
      </c>
      <c r="F2131" s="55">
        <v>26.02</v>
      </c>
      <c r="G2131" s="55">
        <v>43.7</v>
      </c>
      <c r="H2131" s="33">
        <v>9</v>
      </c>
    </row>
    <row r="2132" spans="1:8" x14ac:dyDescent="0.2">
      <c r="A2132" s="52" t="s">
        <v>4291</v>
      </c>
      <c r="B2132" s="52"/>
      <c r="C2132" s="53" t="s">
        <v>4292</v>
      </c>
      <c r="D2132" s="54" t="s">
        <v>131</v>
      </c>
      <c r="E2132" s="55">
        <v>19.940000000000001</v>
      </c>
      <c r="F2132" s="55">
        <v>30.36</v>
      </c>
      <c r="G2132" s="55">
        <v>50.3</v>
      </c>
      <c r="H2132" s="33">
        <v>9</v>
      </c>
    </row>
    <row r="2133" spans="1:8" ht="25.5" x14ac:dyDescent="0.2">
      <c r="A2133" s="52" t="s">
        <v>4293</v>
      </c>
      <c r="B2133" s="52"/>
      <c r="C2133" s="53" t="s">
        <v>4294</v>
      </c>
      <c r="D2133" s="54" t="s">
        <v>131</v>
      </c>
      <c r="E2133" s="55">
        <v>39.99</v>
      </c>
      <c r="F2133" s="55">
        <v>34.69</v>
      </c>
      <c r="G2133" s="55">
        <v>74.680000000000007</v>
      </c>
      <c r="H2133" s="33">
        <v>9</v>
      </c>
    </row>
    <row r="2134" spans="1:8" ht="25.5" x14ac:dyDescent="0.2">
      <c r="A2134" s="52" t="s">
        <v>4295</v>
      </c>
      <c r="B2134" s="52"/>
      <c r="C2134" s="53" t="s">
        <v>4296</v>
      </c>
      <c r="D2134" s="54" t="s">
        <v>131</v>
      </c>
      <c r="E2134" s="55">
        <v>44.7</v>
      </c>
      <c r="F2134" s="55">
        <v>39.04</v>
      </c>
      <c r="G2134" s="55">
        <v>83.74</v>
      </c>
      <c r="H2134" s="33">
        <v>9</v>
      </c>
    </row>
    <row r="2135" spans="1:8" x14ac:dyDescent="0.2">
      <c r="A2135" s="52" t="s">
        <v>4297</v>
      </c>
      <c r="B2135" s="52"/>
      <c r="C2135" s="53" t="s">
        <v>4298</v>
      </c>
      <c r="D2135" s="54" t="s">
        <v>131</v>
      </c>
      <c r="E2135" s="55">
        <v>48.71</v>
      </c>
      <c r="F2135" s="55">
        <v>43.37</v>
      </c>
      <c r="G2135" s="55">
        <v>92.08</v>
      </c>
      <c r="H2135" s="33">
        <v>9</v>
      </c>
    </row>
    <row r="2136" spans="1:8" ht="25.5" x14ac:dyDescent="0.2">
      <c r="A2136" s="52" t="s">
        <v>4299</v>
      </c>
      <c r="B2136" s="52"/>
      <c r="C2136" s="53" t="s">
        <v>4300</v>
      </c>
      <c r="D2136" s="54" t="s">
        <v>131</v>
      </c>
      <c r="E2136" s="55">
        <v>78.59</v>
      </c>
      <c r="F2136" s="55">
        <v>52.05</v>
      </c>
      <c r="G2136" s="55">
        <v>130.63999999999999</v>
      </c>
      <c r="H2136" s="33">
        <v>9</v>
      </c>
    </row>
    <row r="2137" spans="1:8" x14ac:dyDescent="0.2">
      <c r="A2137" s="52" t="s">
        <v>4301</v>
      </c>
      <c r="B2137" s="52"/>
      <c r="C2137" s="53" t="s">
        <v>4302</v>
      </c>
      <c r="D2137" s="54" t="s">
        <v>131</v>
      </c>
      <c r="E2137" s="55">
        <v>81.349999999999994</v>
      </c>
      <c r="F2137" s="55">
        <v>65.06</v>
      </c>
      <c r="G2137" s="55">
        <v>146.41</v>
      </c>
      <c r="H2137" s="33">
        <v>9</v>
      </c>
    </row>
    <row r="2138" spans="1:8" x14ac:dyDescent="0.2">
      <c r="A2138" s="52" t="s">
        <v>4303</v>
      </c>
      <c r="B2138" s="52"/>
      <c r="C2138" s="53" t="s">
        <v>4304</v>
      </c>
      <c r="D2138" s="54" t="s">
        <v>131</v>
      </c>
      <c r="E2138" s="55">
        <v>120.74</v>
      </c>
      <c r="F2138" s="55">
        <v>78.06</v>
      </c>
      <c r="G2138" s="55">
        <v>198.8</v>
      </c>
      <c r="H2138" s="33">
        <v>9</v>
      </c>
    </row>
    <row r="2139" spans="1:8" ht="25.5" x14ac:dyDescent="0.2">
      <c r="A2139" s="52" t="s">
        <v>4305</v>
      </c>
      <c r="B2139" s="52"/>
      <c r="C2139" s="53" t="s">
        <v>4306</v>
      </c>
      <c r="D2139" s="54"/>
      <c r="E2139" s="55"/>
      <c r="F2139" s="55"/>
      <c r="G2139" s="55"/>
      <c r="H2139" s="33">
        <v>5</v>
      </c>
    </row>
    <row r="2140" spans="1:8" ht="25.5" x14ac:dyDescent="0.2">
      <c r="A2140" s="52" t="s">
        <v>4307</v>
      </c>
      <c r="B2140" s="52"/>
      <c r="C2140" s="53" t="s">
        <v>4308</v>
      </c>
      <c r="D2140" s="54" t="s">
        <v>131</v>
      </c>
      <c r="E2140" s="55">
        <v>23.26</v>
      </c>
      <c r="F2140" s="55">
        <v>26.02</v>
      </c>
      <c r="G2140" s="55">
        <v>49.28</v>
      </c>
      <c r="H2140" s="33">
        <v>9</v>
      </c>
    </row>
    <row r="2141" spans="1:8" ht="25.5" x14ac:dyDescent="0.2">
      <c r="A2141" s="52" t="s">
        <v>4309</v>
      </c>
      <c r="B2141" s="52"/>
      <c r="C2141" s="53" t="s">
        <v>4310</v>
      </c>
      <c r="D2141" s="54" t="s">
        <v>131</v>
      </c>
      <c r="E2141" s="55">
        <v>29.94</v>
      </c>
      <c r="F2141" s="55">
        <v>30.36</v>
      </c>
      <c r="G2141" s="55">
        <v>60.3</v>
      </c>
      <c r="H2141" s="33">
        <v>9</v>
      </c>
    </row>
    <row r="2142" spans="1:8" ht="25.5" x14ac:dyDescent="0.2">
      <c r="A2142" s="52" t="s">
        <v>4311</v>
      </c>
      <c r="B2142" s="52"/>
      <c r="C2142" s="53" t="s">
        <v>4312</v>
      </c>
      <c r="D2142" s="54" t="s">
        <v>131</v>
      </c>
      <c r="E2142" s="55">
        <v>45.59</v>
      </c>
      <c r="F2142" s="55">
        <v>34.69</v>
      </c>
      <c r="G2142" s="55">
        <v>80.28</v>
      </c>
      <c r="H2142" s="33">
        <v>9</v>
      </c>
    </row>
    <row r="2143" spans="1:8" ht="25.5" x14ac:dyDescent="0.2">
      <c r="A2143" s="52" t="s">
        <v>4313</v>
      </c>
      <c r="B2143" s="52"/>
      <c r="C2143" s="53" t="s">
        <v>4314</v>
      </c>
      <c r="D2143" s="54" t="s">
        <v>131</v>
      </c>
      <c r="E2143" s="55">
        <v>54.77</v>
      </c>
      <c r="F2143" s="55">
        <v>39.04</v>
      </c>
      <c r="G2143" s="55">
        <v>93.81</v>
      </c>
      <c r="H2143" s="33">
        <v>9</v>
      </c>
    </row>
    <row r="2144" spans="1:8" ht="25.5" x14ac:dyDescent="0.2">
      <c r="A2144" s="52" t="s">
        <v>4315</v>
      </c>
      <c r="B2144" s="52"/>
      <c r="C2144" s="53" t="s">
        <v>4316</v>
      </c>
      <c r="D2144" s="54" t="s">
        <v>131</v>
      </c>
      <c r="E2144" s="55">
        <v>69.900000000000006</v>
      </c>
      <c r="F2144" s="55">
        <v>43.37</v>
      </c>
      <c r="G2144" s="55">
        <v>113.27</v>
      </c>
      <c r="H2144" s="33">
        <v>9</v>
      </c>
    </row>
    <row r="2145" spans="1:8" ht="25.5" x14ac:dyDescent="0.2">
      <c r="A2145" s="52" t="s">
        <v>4317</v>
      </c>
      <c r="B2145" s="52"/>
      <c r="C2145" s="53" t="s">
        <v>4318</v>
      </c>
      <c r="D2145" s="54" t="s">
        <v>131</v>
      </c>
      <c r="E2145" s="55">
        <v>101.62</v>
      </c>
      <c r="F2145" s="55">
        <v>52.05</v>
      </c>
      <c r="G2145" s="55">
        <v>153.66999999999999</v>
      </c>
      <c r="H2145" s="33">
        <v>9</v>
      </c>
    </row>
    <row r="2146" spans="1:8" ht="25.5" x14ac:dyDescent="0.2">
      <c r="A2146" s="52" t="s">
        <v>4319</v>
      </c>
      <c r="B2146" s="52"/>
      <c r="C2146" s="53" t="s">
        <v>4320</v>
      </c>
      <c r="D2146" s="54" t="s">
        <v>131</v>
      </c>
      <c r="E2146" s="55">
        <v>100.52</v>
      </c>
      <c r="F2146" s="55">
        <v>65.06</v>
      </c>
      <c r="G2146" s="55">
        <v>165.58</v>
      </c>
      <c r="H2146" s="33">
        <v>9</v>
      </c>
    </row>
    <row r="2147" spans="1:8" ht="25.5" x14ac:dyDescent="0.2">
      <c r="A2147" s="52" t="s">
        <v>4321</v>
      </c>
      <c r="B2147" s="52"/>
      <c r="C2147" s="53" t="s">
        <v>4322</v>
      </c>
      <c r="D2147" s="54" t="s">
        <v>131</v>
      </c>
      <c r="E2147" s="55">
        <v>134.76</v>
      </c>
      <c r="F2147" s="55">
        <v>78.06</v>
      </c>
      <c r="G2147" s="55">
        <v>212.82</v>
      </c>
      <c r="H2147" s="33">
        <v>9</v>
      </c>
    </row>
    <row r="2148" spans="1:8" ht="25.5" x14ac:dyDescent="0.2">
      <c r="A2148" s="52" t="s">
        <v>4323</v>
      </c>
      <c r="B2148" s="52"/>
      <c r="C2148" s="53" t="s">
        <v>4324</v>
      </c>
      <c r="D2148" s="54"/>
      <c r="E2148" s="55"/>
      <c r="F2148" s="55"/>
      <c r="G2148" s="55"/>
      <c r="H2148" s="33">
        <v>5</v>
      </c>
    </row>
    <row r="2149" spans="1:8" ht="25.5" x14ac:dyDescent="0.2">
      <c r="A2149" s="52" t="s">
        <v>4325</v>
      </c>
      <c r="B2149" s="52"/>
      <c r="C2149" s="53" t="s">
        <v>4326</v>
      </c>
      <c r="D2149" s="54" t="s">
        <v>131</v>
      </c>
      <c r="E2149" s="55">
        <v>21.01</v>
      </c>
      <c r="F2149" s="55">
        <v>21.69</v>
      </c>
      <c r="G2149" s="55">
        <v>42.7</v>
      </c>
      <c r="H2149" s="33">
        <v>9</v>
      </c>
    </row>
    <row r="2150" spans="1:8" ht="25.5" x14ac:dyDescent="0.2">
      <c r="A2150" s="52" t="s">
        <v>4327</v>
      </c>
      <c r="B2150" s="52"/>
      <c r="C2150" s="53" t="s">
        <v>4328</v>
      </c>
      <c r="D2150" s="54" t="s">
        <v>131</v>
      </c>
      <c r="E2150" s="55">
        <v>29.41</v>
      </c>
      <c r="F2150" s="55">
        <v>26.02</v>
      </c>
      <c r="G2150" s="55">
        <v>55.43</v>
      </c>
      <c r="H2150" s="33">
        <v>9</v>
      </c>
    </row>
    <row r="2151" spans="1:8" ht="25.5" x14ac:dyDescent="0.2">
      <c r="A2151" s="52" t="s">
        <v>4329</v>
      </c>
      <c r="B2151" s="52"/>
      <c r="C2151" s="53" t="s">
        <v>4330</v>
      </c>
      <c r="D2151" s="54" t="s">
        <v>131</v>
      </c>
      <c r="E2151" s="55">
        <v>38.76</v>
      </c>
      <c r="F2151" s="55">
        <v>30.36</v>
      </c>
      <c r="G2151" s="55">
        <v>69.12</v>
      </c>
      <c r="H2151" s="33">
        <v>9</v>
      </c>
    </row>
    <row r="2152" spans="1:8" ht="25.5" x14ac:dyDescent="0.2">
      <c r="A2152" s="52" t="s">
        <v>4331</v>
      </c>
      <c r="B2152" s="52"/>
      <c r="C2152" s="53" t="s">
        <v>4332</v>
      </c>
      <c r="D2152" s="54" t="s">
        <v>131</v>
      </c>
      <c r="E2152" s="55">
        <v>47.15</v>
      </c>
      <c r="F2152" s="55">
        <v>34.69</v>
      </c>
      <c r="G2152" s="55">
        <v>81.84</v>
      </c>
      <c r="H2152" s="33">
        <v>9</v>
      </c>
    </row>
    <row r="2153" spans="1:8" ht="25.5" x14ac:dyDescent="0.2">
      <c r="A2153" s="52" t="s">
        <v>4333</v>
      </c>
      <c r="B2153" s="52"/>
      <c r="C2153" s="53" t="s">
        <v>4334</v>
      </c>
      <c r="D2153" s="54" t="s">
        <v>131</v>
      </c>
      <c r="E2153" s="55">
        <v>63.68</v>
      </c>
      <c r="F2153" s="55">
        <v>39.04</v>
      </c>
      <c r="G2153" s="55">
        <v>102.72</v>
      </c>
      <c r="H2153" s="33">
        <v>9</v>
      </c>
    </row>
    <row r="2154" spans="1:8" ht="25.5" x14ac:dyDescent="0.2">
      <c r="A2154" s="52" t="s">
        <v>4335</v>
      </c>
      <c r="B2154" s="52"/>
      <c r="C2154" s="53" t="s">
        <v>4336</v>
      </c>
      <c r="D2154" s="54" t="s">
        <v>131</v>
      </c>
      <c r="E2154" s="55">
        <v>75.040000000000006</v>
      </c>
      <c r="F2154" s="55">
        <v>43.37</v>
      </c>
      <c r="G2154" s="55">
        <v>118.41</v>
      </c>
      <c r="H2154" s="33">
        <v>9</v>
      </c>
    </row>
    <row r="2155" spans="1:8" ht="25.5" x14ac:dyDescent="0.2">
      <c r="A2155" s="52" t="s">
        <v>4337</v>
      </c>
      <c r="B2155" s="52"/>
      <c r="C2155" s="53" t="s">
        <v>4338</v>
      </c>
      <c r="D2155" s="54" t="s">
        <v>131</v>
      </c>
      <c r="E2155" s="55">
        <v>108.11</v>
      </c>
      <c r="F2155" s="55">
        <v>52.05</v>
      </c>
      <c r="G2155" s="55">
        <v>160.16</v>
      </c>
      <c r="H2155" s="33">
        <v>9</v>
      </c>
    </row>
    <row r="2156" spans="1:8" ht="25.5" x14ac:dyDescent="0.2">
      <c r="A2156" s="52" t="s">
        <v>4339</v>
      </c>
      <c r="B2156" s="52"/>
      <c r="C2156" s="53" t="s">
        <v>4340</v>
      </c>
      <c r="D2156" s="54" t="s">
        <v>131</v>
      </c>
      <c r="E2156" s="55">
        <v>131.91</v>
      </c>
      <c r="F2156" s="55">
        <v>65.06</v>
      </c>
      <c r="G2156" s="55">
        <v>196.97</v>
      </c>
      <c r="H2156" s="33">
        <v>9</v>
      </c>
    </row>
    <row r="2157" spans="1:8" ht="25.5" x14ac:dyDescent="0.2">
      <c r="A2157" s="52" t="s">
        <v>4341</v>
      </c>
      <c r="B2157" s="52"/>
      <c r="C2157" s="53" t="s">
        <v>4342</v>
      </c>
      <c r="D2157" s="54" t="s">
        <v>131</v>
      </c>
      <c r="E2157" s="55">
        <v>206.49</v>
      </c>
      <c r="F2157" s="55">
        <v>78.06</v>
      </c>
      <c r="G2157" s="55">
        <v>284.55</v>
      </c>
      <c r="H2157" s="33">
        <v>9</v>
      </c>
    </row>
    <row r="2158" spans="1:8" x14ac:dyDescent="0.2">
      <c r="A2158" s="52" t="s">
        <v>4343</v>
      </c>
      <c r="B2158" s="52"/>
      <c r="C2158" s="53" t="s">
        <v>4344</v>
      </c>
      <c r="D2158" s="54"/>
      <c r="E2158" s="55"/>
      <c r="F2158" s="55"/>
      <c r="G2158" s="55"/>
      <c r="H2158" s="33">
        <v>5</v>
      </c>
    </row>
    <row r="2159" spans="1:8" x14ac:dyDescent="0.2">
      <c r="A2159" s="52" t="s">
        <v>4345</v>
      </c>
      <c r="B2159" s="52"/>
      <c r="C2159" s="53" t="s">
        <v>4346</v>
      </c>
      <c r="D2159" s="54" t="s">
        <v>334</v>
      </c>
      <c r="E2159" s="55">
        <v>9.36</v>
      </c>
      <c r="F2159" s="55">
        <v>10.84</v>
      </c>
      <c r="G2159" s="55">
        <v>20.2</v>
      </c>
      <c r="H2159" s="33">
        <v>9</v>
      </c>
    </row>
    <row r="2160" spans="1:8" x14ac:dyDescent="0.2">
      <c r="A2160" s="52" t="s">
        <v>4347</v>
      </c>
      <c r="B2160" s="52"/>
      <c r="C2160" s="53" t="s">
        <v>4348</v>
      </c>
      <c r="D2160" s="54" t="s">
        <v>131</v>
      </c>
      <c r="E2160" s="55">
        <v>6.38</v>
      </c>
      <c r="F2160" s="55">
        <v>2.17</v>
      </c>
      <c r="G2160" s="55">
        <v>8.5500000000000007</v>
      </c>
      <c r="H2160" s="33">
        <v>9</v>
      </c>
    </row>
    <row r="2161" spans="1:8" x14ac:dyDescent="0.2">
      <c r="A2161" s="52" t="s">
        <v>4349</v>
      </c>
      <c r="B2161" s="52"/>
      <c r="C2161" s="53" t="s">
        <v>4350</v>
      </c>
      <c r="D2161" s="54" t="s">
        <v>21</v>
      </c>
      <c r="E2161" s="55">
        <v>1.03</v>
      </c>
      <c r="F2161" s="55">
        <v>6.51</v>
      </c>
      <c r="G2161" s="55">
        <v>7.54</v>
      </c>
      <c r="H2161" s="33">
        <v>9</v>
      </c>
    </row>
    <row r="2162" spans="1:8" x14ac:dyDescent="0.2">
      <c r="A2162" s="52" t="s">
        <v>4351</v>
      </c>
      <c r="B2162" s="52"/>
      <c r="C2162" s="53" t="s">
        <v>4352</v>
      </c>
      <c r="D2162" s="54" t="s">
        <v>21</v>
      </c>
      <c r="E2162" s="55">
        <v>2.81</v>
      </c>
      <c r="F2162" s="55">
        <v>7.8</v>
      </c>
      <c r="G2162" s="55">
        <v>10.61</v>
      </c>
      <c r="H2162" s="33">
        <v>9</v>
      </c>
    </row>
    <row r="2163" spans="1:8" x14ac:dyDescent="0.2">
      <c r="A2163" s="52" t="s">
        <v>4353</v>
      </c>
      <c r="B2163" s="52"/>
      <c r="C2163" s="53" t="s">
        <v>4354</v>
      </c>
      <c r="D2163" s="54" t="s">
        <v>21</v>
      </c>
      <c r="E2163" s="55">
        <v>2.41</v>
      </c>
      <c r="F2163" s="55">
        <v>7.8</v>
      </c>
      <c r="G2163" s="55">
        <v>10.210000000000001</v>
      </c>
      <c r="H2163" s="33">
        <v>9</v>
      </c>
    </row>
    <row r="2164" spans="1:8" x14ac:dyDescent="0.2">
      <c r="A2164" s="52" t="s">
        <v>4355</v>
      </c>
      <c r="B2164" s="52"/>
      <c r="C2164" s="53" t="s">
        <v>4356</v>
      </c>
      <c r="D2164" s="54" t="s">
        <v>21</v>
      </c>
      <c r="E2164" s="55">
        <v>2.67</v>
      </c>
      <c r="F2164" s="55">
        <v>6.51</v>
      </c>
      <c r="G2164" s="55">
        <v>9.18</v>
      </c>
      <c r="H2164" s="33">
        <v>9</v>
      </c>
    </row>
    <row r="2165" spans="1:8" x14ac:dyDescent="0.2">
      <c r="A2165" s="52" t="s">
        <v>4357</v>
      </c>
      <c r="B2165" s="52"/>
      <c r="C2165" s="53" t="s">
        <v>4358</v>
      </c>
      <c r="D2165" s="54" t="s">
        <v>131</v>
      </c>
      <c r="E2165" s="55">
        <v>5.96</v>
      </c>
      <c r="F2165" s="55">
        <v>13.01</v>
      </c>
      <c r="G2165" s="55">
        <v>18.97</v>
      </c>
      <c r="H2165" s="33">
        <v>9</v>
      </c>
    </row>
    <row r="2166" spans="1:8" x14ac:dyDescent="0.2">
      <c r="A2166" s="52" t="s">
        <v>4359</v>
      </c>
      <c r="B2166" s="52"/>
      <c r="C2166" s="53" t="s">
        <v>4360</v>
      </c>
      <c r="D2166" s="54" t="s">
        <v>131</v>
      </c>
      <c r="E2166" s="55">
        <v>10.25</v>
      </c>
      <c r="F2166" s="55">
        <v>6.1</v>
      </c>
      <c r="G2166" s="55">
        <v>16.350000000000001</v>
      </c>
      <c r="H2166" s="33">
        <v>9</v>
      </c>
    </row>
    <row r="2167" spans="1:8" x14ac:dyDescent="0.2">
      <c r="A2167" s="52" t="s">
        <v>4361</v>
      </c>
      <c r="B2167" s="52"/>
      <c r="C2167" s="53" t="s">
        <v>4362</v>
      </c>
      <c r="D2167" s="54" t="s">
        <v>131</v>
      </c>
      <c r="E2167" s="55">
        <v>4.95</v>
      </c>
      <c r="F2167" s="55">
        <v>6.1</v>
      </c>
      <c r="G2167" s="55">
        <v>11.05</v>
      </c>
      <c r="H2167" s="33">
        <v>9</v>
      </c>
    </row>
    <row r="2168" spans="1:8" x14ac:dyDescent="0.2">
      <c r="A2168" s="52" t="s">
        <v>4363</v>
      </c>
      <c r="B2168" s="52"/>
      <c r="C2168" s="53" t="s">
        <v>4364</v>
      </c>
      <c r="D2168" s="54" t="s">
        <v>131</v>
      </c>
      <c r="E2168" s="55">
        <v>8.8699999999999992</v>
      </c>
      <c r="F2168" s="55">
        <v>6.1</v>
      </c>
      <c r="G2168" s="55">
        <v>14.97</v>
      </c>
      <c r="H2168" s="33">
        <v>9</v>
      </c>
    </row>
    <row r="2169" spans="1:8" ht="25.5" x14ac:dyDescent="0.2">
      <c r="A2169" s="52" t="s">
        <v>4365</v>
      </c>
      <c r="B2169" s="52"/>
      <c r="C2169" s="53" t="s">
        <v>4366</v>
      </c>
      <c r="D2169" s="54" t="s">
        <v>131</v>
      </c>
      <c r="E2169" s="55">
        <v>47.34</v>
      </c>
      <c r="F2169" s="55">
        <v>10.84</v>
      </c>
      <c r="G2169" s="55">
        <v>58.18</v>
      </c>
      <c r="H2169" s="33">
        <v>9</v>
      </c>
    </row>
    <row r="2170" spans="1:8" ht="25.5" x14ac:dyDescent="0.2">
      <c r="A2170" s="52" t="s">
        <v>4367</v>
      </c>
      <c r="B2170" s="52"/>
      <c r="C2170" s="53" t="s">
        <v>4368</v>
      </c>
      <c r="D2170" s="54" t="s">
        <v>131</v>
      </c>
      <c r="E2170" s="55">
        <v>67.73</v>
      </c>
      <c r="F2170" s="55">
        <v>10.84</v>
      </c>
      <c r="G2170" s="55">
        <v>78.569999999999993</v>
      </c>
      <c r="H2170" s="33">
        <v>9</v>
      </c>
    </row>
    <row r="2171" spans="1:8" x14ac:dyDescent="0.2">
      <c r="A2171" s="52" t="s">
        <v>4369</v>
      </c>
      <c r="B2171" s="52"/>
      <c r="C2171" s="53" t="s">
        <v>4370</v>
      </c>
      <c r="D2171" s="54" t="s">
        <v>131</v>
      </c>
      <c r="E2171" s="55">
        <v>48.06</v>
      </c>
      <c r="F2171" s="55">
        <v>10.84</v>
      </c>
      <c r="G2171" s="55">
        <v>58.9</v>
      </c>
      <c r="H2171" s="33">
        <v>9</v>
      </c>
    </row>
    <row r="2172" spans="1:8" ht="25.5" x14ac:dyDescent="0.2">
      <c r="A2172" s="52" t="s">
        <v>4371</v>
      </c>
      <c r="B2172" s="52"/>
      <c r="C2172" s="53" t="s">
        <v>4372</v>
      </c>
      <c r="D2172" s="54" t="s">
        <v>131</v>
      </c>
      <c r="E2172" s="55">
        <v>63.84</v>
      </c>
      <c r="F2172" s="55">
        <v>13.01</v>
      </c>
      <c r="G2172" s="55">
        <v>76.849999999999994</v>
      </c>
      <c r="H2172" s="33">
        <v>9</v>
      </c>
    </row>
    <row r="2173" spans="1:8" ht="25.5" x14ac:dyDescent="0.2">
      <c r="A2173" s="52" t="s">
        <v>4373</v>
      </c>
      <c r="B2173" s="52"/>
      <c r="C2173" s="53" t="s">
        <v>4374</v>
      </c>
      <c r="D2173" s="54" t="s">
        <v>131</v>
      </c>
      <c r="E2173" s="55">
        <v>105.53</v>
      </c>
      <c r="F2173" s="55">
        <v>15.18</v>
      </c>
      <c r="G2173" s="55">
        <v>120.71</v>
      </c>
      <c r="H2173" s="33">
        <v>9</v>
      </c>
    </row>
    <row r="2174" spans="1:8" ht="25.5" x14ac:dyDescent="0.2">
      <c r="A2174" s="52" t="s">
        <v>4375</v>
      </c>
      <c r="B2174" s="52"/>
      <c r="C2174" s="53" t="s">
        <v>4376</v>
      </c>
      <c r="D2174" s="54" t="s">
        <v>131</v>
      </c>
      <c r="E2174" s="55">
        <v>117.82</v>
      </c>
      <c r="F2174" s="55">
        <v>17.350000000000001</v>
      </c>
      <c r="G2174" s="55">
        <v>135.16999999999999</v>
      </c>
      <c r="H2174" s="33">
        <v>9</v>
      </c>
    </row>
    <row r="2175" spans="1:8" ht="25.5" x14ac:dyDescent="0.2">
      <c r="A2175" s="52" t="s">
        <v>4377</v>
      </c>
      <c r="B2175" s="52"/>
      <c r="C2175" s="53" t="s">
        <v>4378</v>
      </c>
      <c r="D2175" s="54" t="s">
        <v>21</v>
      </c>
      <c r="E2175" s="55">
        <v>9.61</v>
      </c>
      <c r="F2175" s="55">
        <v>1.76</v>
      </c>
      <c r="G2175" s="55">
        <v>11.37</v>
      </c>
      <c r="H2175" s="33">
        <v>9</v>
      </c>
    </row>
    <row r="2176" spans="1:8" ht="25.5" x14ac:dyDescent="0.2">
      <c r="A2176" s="52" t="s">
        <v>4379</v>
      </c>
      <c r="B2176" s="52"/>
      <c r="C2176" s="53" t="s">
        <v>4380</v>
      </c>
      <c r="D2176" s="54" t="s">
        <v>21</v>
      </c>
      <c r="E2176" s="55">
        <v>11.13</v>
      </c>
      <c r="F2176" s="55">
        <v>1.76</v>
      </c>
      <c r="G2176" s="55">
        <v>12.89</v>
      </c>
      <c r="H2176" s="33">
        <v>9</v>
      </c>
    </row>
    <row r="2177" spans="1:8" ht="25.5" x14ac:dyDescent="0.2">
      <c r="A2177" s="52" t="s">
        <v>4381</v>
      </c>
      <c r="B2177" s="52"/>
      <c r="C2177" s="53" t="s">
        <v>4382</v>
      </c>
      <c r="D2177" s="54" t="s">
        <v>21</v>
      </c>
      <c r="E2177" s="55">
        <v>11.13</v>
      </c>
      <c r="F2177" s="55">
        <v>1.76</v>
      </c>
      <c r="G2177" s="55">
        <v>12.89</v>
      </c>
      <c r="H2177" s="33">
        <v>9</v>
      </c>
    </row>
    <row r="2178" spans="1:8" x14ac:dyDescent="0.2">
      <c r="A2178" s="52" t="s">
        <v>4383</v>
      </c>
      <c r="B2178" s="52"/>
      <c r="C2178" s="53" t="s">
        <v>4384</v>
      </c>
      <c r="D2178" s="54" t="s">
        <v>21</v>
      </c>
      <c r="E2178" s="55">
        <v>4.5199999999999996</v>
      </c>
      <c r="F2178" s="55">
        <v>4.33</v>
      </c>
      <c r="G2178" s="55">
        <v>8.85</v>
      </c>
      <c r="H2178" s="33">
        <v>9</v>
      </c>
    </row>
    <row r="2179" spans="1:8" x14ac:dyDescent="0.2">
      <c r="A2179" s="52" t="s">
        <v>4385</v>
      </c>
      <c r="B2179" s="52"/>
      <c r="C2179" s="53" t="s">
        <v>4386</v>
      </c>
      <c r="D2179" s="54" t="s">
        <v>21</v>
      </c>
      <c r="E2179" s="55">
        <v>11.12</v>
      </c>
      <c r="F2179" s="55">
        <v>4.33</v>
      </c>
      <c r="G2179" s="55">
        <v>15.45</v>
      </c>
      <c r="H2179" s="33">
        <v>9</v>
      </c>
    </row>
    <row r="2180" spans="1:8" x14ac:dyDescent="0.2">
      <c r="A2180" s="52" t="s">
        <v>4387</v>
      </c>
      <c r="B2180" s="52"/>
      <c r="C2180" s="53" t="s">
        <v>4388</v>
      </c>
      <c r="D2180" s="54"/>
      <c r="E2180" s="55"/>
      <c r="F2180" s="55"/>
      <c r="G2180" s="55"/>
      <c r="H2180" s="33">
        <v>5</v>
      </c>
    </row>
    <row r="2181" spans="1:8" ht="25.5" x14ac:dyDescent="0.2">
      <c r="A2181" s="52" t="s">
        <v>4389</v>
      </c>
      <c r="B2181" s="52"/>
      <c r="C2181" s="53" t="s">
        <v>4390</v>
      </c>
      <c r="D2181" s="54" t="s">
        <v>131</v>
      </c>
      <c r="E2181" s="55">
        <v>62.51</v>
      </c>
      <c r="F2181" s="55">
        <v>13.01</v>
      </c>
      <c r="G2181" s="55">
        <v>75.52</v>
      </c>
      <c r="H2181" s="33">
        <v>9</v>
      </c>
    </row>
    <row r="2182" spans="1:8" ht="25.5" x14ac:dyDescent="0.2">
      <c r="A2182" s="52" t="s">
        <v>4391</v>
      </c>
      <c r="B2182" s="52"/>
      <c r="C2182" s="53" t="s">
        <v>4392</v>
      </c>
      <c r="D2182" s="54" t="s">
        <v>131</v>
      </c>
      <c r="E2182" s="55">
        <v>80.819999999999993</v>
      </c>
      <c r="F2182" s="55">
        <v>13.01</v>
      </c>
      <c r="G2182" s="55">
        <v>93.83</v>
      </c>
      <c r="H2182" s="33">
        <v>9</v>
      </c>
    </row>
    <row r="2183" spans="1:8" ht="25.5" x14ac:dyDescent="0.2">
      <c r="A2183" s="52" t="s">
        <v>4393</v>
      </c>
      <c r="B2183" s="52"/>
      <c r="C2183" s="53" t="s">
        <v>4394</v>
      </c>
      <c r="D2183" s="54" t="s">
        <v>21</v>
      </c>
      <c r="E2183" s="55">
        <v>51.37</v>
      </c>
      <c r="F2183" s="55">
        <v>13.45</v>
      </c>
      <c r="G2183" s="55">
        <v>64.819999999999993</v>
      </c>
      <c r="H2183" s="33">
        <v>9</v>
      </c>
    </row>
    <row r="2184" spans="1:8" ht="25.5" x14ac:dyDescent="0.2">
      <c r="A2184" s="52" t="s">
        <v>4395</v>
      </c>
      <c r="B2184" s="52"/>
      <c r="C2184" s="53" t="s">
        <v>4396</v>
      </c>
      <c r="D2184" s="54" t="s">
        <v>21</v>
      </c>
      <c r="E2184" s="55">
        <v>150.07</v>
      </c>
      <c r="F2184" s="55">
        <v>26.02</v>
      </c>
      <c r="G2184" s="55">
        <v>176.09</v>
      </c>
      <c r="H2184" s="33">
        <v>9</v>
      </c>
    </row>
    <row r="2185" spans="1:8" ht="25.5" x14ac:dyDescent="0.2">
      <c r="A2185" s="52" t="s">
        <v>4397</v>
      </c>
      <c r="B2185" s="52"/>
      <c r="C2185" s="53" t="s">
        <v>4398</v>
      </c>
      <c r="D2185" s="54" t="s">
        <v>21</v>
      </c>
      <c r="E2185" s="55">
        <v>211.2</v>
      </c>
      <c r="F2185" s="55">
        <v>26.02</v>
      </c>
      <c r="G2185" s="55">
        <v>237.22</v>
      </c>
      <c r="H2185" s="33">
        <v>9</v>
      </c>
    </row>
    <row r="2186" spans="1:8" ht="25.5" x14ac:dyDescent="0.2">
      <c r="A2186" s="52" t="s">
        <v>4399</v>
      </c>
      <c r="B2186" s="52"/>
      <c r="C2186" s="53" t="s">
        <v>4400</v>
      </c>
      <c r="D2186" s="54" t="s">
        <v>21</v>
      </c>
      <c r="E2186" s="55">
        <v>208.69</v>
      </c>
      <c r="F2186" s="55">
        <v>8.27</v>
      </c>
      <c r="G2186" s="55">
        <v>216.96</v>
      </c>
      <c r="H2186" s="33">
        <v>9</v>
      </c>
    </row>
    <row r="2187" spans="1:8" ht="25.5" x14ac:dyDescent="0.2">
      <c r="A2187" s="52" t="s">
        <v>4401</v>
      </c>
      <c r="B2187" s="52"/>
      <c r="C2187" s="53" t="s">
        <v>4402</v>
      </c>
      <c r="D2187" s="54" t="s">
        <v>21</v>
      </c>
      <c r="E2187" s="55">
        <v>251.86</v>
      </c>
      <c r="F2187" s="55">
        <v>8.27</v>
      </c>
      <c r="G2187" s="55">
        <v>260.13</v>
      </c>
      <c r="H2187" s="33">
        <v>9</v>
      </c>
    </row>
    <row r="2188" spans="1:8" ht="25.5" x14ac:dyDescent="0.2">
      <c r="A2188" s="52" t="s">
        <v>4403</v>
      </c>
      <c r="B2188" s="52"/>
      <c r="C2188" s="53" t="s">
        <v>4404</v>
      </c>
      <c r="D2188" s="54" t="s">
        <v>21</v>
      </c>
      <c r="E2188" s="55">
        <v>402.74</v>
      </c>
      <c r="F2188" s="55">
        <v>8.27</v>
      </c>
      <c r="G2188" s="55">
        <v>411.01</v>
      </c>
      <c r="H2188" s="33">
        <v>9</v>
      </c>
    </row>
    <row r="2189" spans="1:8" x14ac:dyDescent="0.2">
      <c r="A2189" s="52" t="s">
        <v>4405</v>
      </c>
      <c r="B2189" s="52"/>
      <c r="C2189" s="53" t="s">
        <v>4406</v>
      </c>
      <c r="D2189" s="54" t="s">
        <v>21</v>
      </c>
      <c r="E2189" s="55">
        <v>9</v>
      </c>
      <c r="F2189" s="55">
        <v>0.88</v>
      </c>
      <c r="G2189" s="55">
        <v>9.8800000000000008</v>
      </c>
      <c r="H2189" s="33">
        <v>9</v>
      </c>
    </row>
    <row r="2190" spans="1:8" x14ac:dyDescent="0.2">
      <c r="A2190" s="52" t="s">
        <v>4407</v>
      </c>
      <c r="B2190" s="52"/>
      <c r="C2190" s="53" t="s">
        <v>4408</v>
      </c>
      <c r="D2190" s="54"/>
      <c r="E2190" s="55"/>
      <c r="F2190" s="55"/>
      <c r="G2190" s="55"/>
      <c r="H2190" s="33">
        <v>5</v>
      </c>
    </row>
    <row r="2191" spans="1:8" ht="25.5" x14ac:dyDescent="0.2">
      <c r="A2191" s="52" t="s">
        <v>4409</v>
      </c>
      <c r="B2191" s="52"/>
      <c r="C2191" s="53" t="s">
        <v>4410</v>
      </c>
      <c r="D2191" s="54" t="s">
        <v>131</v>
      </c>
      <c r="E2191" s="55">
        <v>281.51</v>
      </c>
      <c r="F2191" s="55">
        <v>13.01</v>
      </c>
      <c r="G2191" s="55">
        <v>294.52</v>
      </c>
      <c r="H2191" s="33">
        <v>9</v>
      </c>
    </row>
    <row r="2192" spans="1:8" ht="25.5" x14ac:dyDescent="0.2">
      <c r="A2192" s="52" t="s">
        <v>4411</v>
      </c>
      <c r="B2192" s="52"/>
      <c r="C2192" s="53" t="s">
        <v>4412</v>
      </c>
      <c r="D2192" s="54" t="s">
        <v>131</v>
      </c>
      <c r="E2192" s="55">
        <v>328.89</v>
      </c>
      <c r="F2192" s="55">
        <v>13.01</v>
      </c>
      <c r="G2192" s="55">
        <v>341.9</v>
      </c>
      <c r="H2192" s="33">
        <v>9</v>
      </c>
    </row>
    <row r="2193" spans="1:8" ht="25.5" x14ac:dyDescent="0.2">
      <c r="A2193" s="52" t="s">
        <v>4413</v>
      </c>
      <c r="B2193" s="52"/>
      <c r="C2193" s="53" t="s">
        <v>4414</v>
      </c>
      <c r="D2193" s="54" t="s">
        <v>131</v>
      </c>
      <c r="E2193" s="55">
        <v>389.74</v>
      </c>
      <c r="F2193" s="55">
        <v>13.01</v>
      </c>
      <c r="G2193" s="55">
        <v>402.75</v>
      </c>
      <c r="H2193" s="33">
        <v>9</v>
      </c>
    </row>
    <row r="2194" spans="1:8" ht="25.5" x14ac:dyDescent="0.2">
      <c r="A2194" s="52" t="s">
        <v>4415</v>
      </c>
      <c r="B2194" s="52"/>
      <c r="C2194" s="53" t="s">
        <v>4416</v>
      </c>
      <c r="D2194" s="54" t="s">
        <v>131</v>
      </c>
      <c r="E2194" s="55">
        <v>356.6</v>
      </c>
      <c r="F2194" s="55">
        <v>13.01</v>
      </c>
      <c r="G2194" s="55">
        <v>369.61</v>
      </c>
      <c r="H2194" s="33">
        <v>9</v>
      </c>
    </row>
    <row r="2195" spans="1:8" ht="25.5" x14ac:dyDescent="0.2">
      <c r="A2195" s="52" t="s">
        <v>4417</v>
      </c>
      <c r="B2195" s="52"/>
      <c r="C2195" s="53" t="s">
        <v>4418</v>
      </c>
      <c r="D2195" s="54" t="s">
        <v>131</v>
      </c>
      <c r="E2195" s="55">
        <v>450.59</v>
      </c>
      <c r="F2195" s="55">
        <v>13.01</v>
      </c>
      <c r="G2195" s="55">
        <v>463.6</v>
      </c>
      <c r="H2195" s="33">
        <v>9</v>
      </c>
    </row>
    <row r="2196" spans="1:8" x14ac:dyDescent="0.2">
      <c r="A2196" s="52" t="s">
        <v>4419</v>
      </c>
      <c r="B2196" s="52"/>
      <c r="C2196" s="53" t="s">
        <v>4420</v>
      </c>
      <c r="D2196" s="54"/>
      <c r="E2196" s="55"/>
      <c r="F2196" s="55"/>
      <c r="G2196" s="55"/>
      <c r="H2196" s="33">
        <v>5</v>
      </c>
    </row>
    <row r="2197" spans="1:8" ht="25.5" x14ac:dyDescent="0.2">
      <c r="A2197" s="52" t="s">
        <v>4421</v>
      </c>
      <c r="B2197" s="52"/>
      <c r="C2197" s="53" t="s">
        <v>4422</v>
      </c>
      <c r="D2197" s="54" t="s">
        <v>131</v>
      </c>
      <c r="E2197" s="55">
        <v>6.45</v>
      </c>
      <c r="F2197" s="55">
        <v>1.74</v>
      </c>
      <c r="G2197" s="55">
        <v>8.19</v>
      </c>
      <c r="H2197" s="33">
        <v>9</v>
      </c>
    </row>
    <row r="2198" spans="1:8" ht="25.5" x14ac:dyDescent="0.2">
      <c r="A2198" s="52" t="s">
        <v>4423</v>
      </c>
      <c r="B2198" s="52"/>
      <c r="C2198" s="53" t="s">
        <v>4424</v>
      </c>
      <c r="D2198" s="54" t="s">
        <v>131</v>
      </c>
      <c r="E2198" s="55">
        <v>7.26</v>
      </c>
      <c r="F2198" s="55">
        <v>1.74</v>
      </c>
      <c r="G2198" s="55">
        <v>9</v>
      </c>
      <c r="H2198" s="33">
        <v>9</v>
      </c>
    </row>
    <row r="2199" spans="1:8" ht="25.5" x14ac:dyDescent="0.2">
      <c r="A2199" s="52" t="s">
        <v>4425</v>
      </c>
      <c r="B2199" s="52"/>
      <c r="C2199" s="53" t="s">
        <v>4426</v>
      </c>
      <c r="D2199" s="54" t="s">
        <v>131</v>
      </c>
      <c r="E2199" s="55">
        <v>8.93</v>
      </c>
      <c r="F2199" s="55">
        <v>1.74</v>
      </c>
      <c r="G2199" s="55">
        <v>10.67</v>
      </c>
      <c r="H2199" s="33">
        <v>9</v>
      </c>
    </row>
    <row r="2200" spans="1:8" ht="25.5" x14ac:dyDescent="0.2">
      <c r="A2200" s="52" t="s">
        <v>4427</v>
      </c>
      <c r="B2200" s="52"/>
      <c r="C2200" s="53" t="s">
        <v>4428</v>
      </c>
      <c r="D2200" s="54" t="s">
        <v>131</v>
      </c>
      <c r="E2200" s="55">
        <v>15.67</v>
      </c>
      <c r="F2200" s="55">
        <v>1.74</v>
      </c>
      <c r="G2200" s="55">
        <v>17.41</v>
      </c>
      <c r="H2200" s="33">
        <v>9</v>
      </c>
    </row>
    <row r="2201" spans="1:8" ht="25.5" x14ac:dyDescent="0.2">
      <c r="A2201" s="52" t="s">
        <v>4429</v>
      </c>
      <c r="B2201" s="52"/>
      <c r="C2201" s="53" t="s">
        <v>4430</v>
      </c>
      <c r="D2201" s="54" t="s">
        <v>131</v>
      </c>
      <c r="E2201" s="55">
        <v>19.98</v>
      </c>
      <c r="F2201" s="55">
        <v>1.74</v>
      </c>
      <c r="G2201" s="55">
        <v>21.72</v>
      </c>
      <c r="H2201" s="33">
        <v>9</v>
      </c>
    </row>
    <row r="2202" spans="1:8" ht="25.5" x14ac:dyDescent="0.2">
      <c r="A2202" s="52" t="s">
        <v>4431</v>
      </c>
      <c r="B2202" s="52"/>
      <c r="C2202" s="53" t="s">
        <v>4432</v>
      </c>
      <c r="D2202" s="54" t="s">
        <v>131</v>
      </c>
      <c r="E2202" s="55">
        <v>23.23</v>
      </c>
      <c r="F2202" s="55">
        <v>1.74</v>
      </c>
      <c r="G2202" s="55">
        <v>24.97</v>
      </c>
      <c r="H2202" s="33">
        <v>9</v>
      </c>
    </row>
    <row r="2203" spans="1:8" ht="25.5" x14ac:dyDescent="0.2">
      <c r="A2203" s="52" t="s">
        <v>4433</v>
      </c>
      <c r="B2203" s="52"/>
      <c r="C2203" s="53" t="s">
        <v>4434</v>
      </c>
      <c r="D2203" s="54" t="s">
        <v>131</v>
      </c>
      <c r="E2203" s="55">
        <v>43.41</v>
      </c>
      <c r="F2203" s="55">
        <v>1.74</v>
      </c>
      <c r="G2203" s="55">
        <v>45.15</v>
      </c>
      <c r="H2203" s="33">
        <v>9</v>
      </c>
    </row>
    <row r="2204" spans="1:8" x14ac:dyDescent="0.2">
      <c r="A2204" s="52" t="s">
        <v>4435</v>
      </c>
      <c r="B2204" s="52"/>
      <c r="C2204" s="53" t="s">
        <v>4436</v>
      </c>
      <c r="D2204" s="54"/>
      <c r="E2204" s="55"/>
      <c r="F2204" s="55"/>
      <c r="G2204" s="55"/>
      <c r="H2204" s="33">
        <v>5</v>
      </c>
    </row>
    <row r="2205" spans="1:8" x14ac:dyDescent="0.2">
      <c r="A2205" s="52" t="s">
        <v>4437</v>
      </c>
      <c r="B2205" s="52"/>
      <c r="C2205" s="53" t="s">
        <v>4438</v>
      </c>
      <c r="D2205" s="54" t="s">
        <v>131</v>
      </c>
      <c r="E2205" s="55">
        <v>9.89</v>
      </c>
      <c r="F2205" s="55">
        <v>15.25</v>
      </c>
      <c r="G2205" s="55">
        <v>25.14</v>
      </c>
      <c r="H2205" s="33">
        <v>9</v>
      </c>
    </row>
    <row r="2206" spans="1:8" x14ac:dyDescent="0.2">
      <c r="A2206" s="52" t="s">
        <v>4439</v>
      </c>
      <c r="B2206" s="52"/>
      <c r="C2206" s="53" t="s">
        <v>4440</v>
      </c>
      <c r="D2206" s="54" t="s">
        <v>131</v>
      </c>
      <c r="E2206" s="55">
        <v>12.32</v>
      </c>
      <c r="F2206" s="55">
        <v>15.25</v>
      </c>
      <c r="G2206" s="55">
        <v>27.57</v>
      </c>
      <c r="H2206" s="33">
        <v>9</v>
      </c>
    </row>
    <row r="2207" spans="1:8" x14ac:dyDescent="0.2">
      <c r="A2207" s="52" t="s">
        <v>4441</v>
      </c>
      <c r="B2207" s="52"/>
      <c r="C2207" s="53" t="s">
        <v>4442</v>
      </c>
      <c r="D2207" s="54" t="s">
        <v>131</v>
      </c>
      <c r="E2207" s="55">
        <v>30.17</v>
      </c>
      <c r="F2207" s="55">
        <v>15.25</v>
      </c>
      <c r="G2207" s="55">
        <v>45.42</v>
      </c>
      <c r="H2207" s="33">
        <v>9</v>
      </c>
    </row>
    <row r="2208" spans="1:8" x14ac:dyDescent="0.2">
      <c r="A2208" s="52" t="s">
        <v>4443</v>
      </c>
      <c r="B2208" s="52"/>
      <c r="C2208" s="53" t="s">
        <v>4444</v>
      </c>
      <c r="D2208" s="54" t="s">
        <v>21</v>
      </c>
      <c r="E2208" s="55">
        <v>14.7</v>
      </c>
      <c r="F2208" s="55">
        <v>2.94</v>
      </c>
      <c r="G2208" s="55">
        <v>17.64</v>
      </c>
      <c r="H2208" s="33">
        <v>9</v>
      </c>
    </row>
    <row r="2209" spans="1:8" x14ac:dyDescent="0.2">
      <c r="A2209" s="52" t="s">
        <v>4445</v>
      </c>
      <c r="B2209" s="52"/>
      <c r="C2209" s="53" t="s">
        <v>4446</v>
      </c>
      <c r="D2209" s="54" t="s">
        <v>21</v>
      </c>
      <c r="E2209" s="55">
        <v>17.670000000000002</v>
      </c>
      <c r="F2209" s="55">
        <v>2.94</v>
      </c>
      <c r="G2209" s="55">
        <v>20.61</v>
      </c>
      <c r="H2209" s="33">
        <v>9</v>
      </c>
    </row>
    <row r="2210" spans="1:8" x14ac:dyDescent="0.2">
      <c r="A2210" s="52" t="s">
        <v>4447</v>
      </c>
      <c r="B2210" s="52"/>
      <c r="C2210" s="53" t="s">
        <v>4448</v>
      </c>
      <c r="D2210" s="54" t="s">
        <v>21</v>
      </c>
      <c r="E2210" s="55">
        <v>57.89</v>
      </c>
      <c r="F2210" s="55">
        <v>2.94</v>
      </c>
      <c r="G2210" s="55">
        <v>60.83</v>
      </c>
      <c r="H2210" s="33">
        <v>9</v>
      </c>
    </row>
    <row r="2211" spans="1:8" x14ac:dyDescent="0.2">
      <c r="A2211" s="52" t="s">
        <v>4449</v>
      </c>
      <c r="B2211" s="52"/>
      <c r="C2211" s="53" t="s">
        <v>4450</v>
      </c>
      <c r="D2211" s="54" t="s">
        <v>21</v>
      </c>
      <c r="E2211" s="55">
        <v>18.02</v>
      </c>
      <c r="F2211" s="55">
        <v>2.94</v>
      </c>
      <c r="G2211" s="55">
        <v>20.96</v>
      </c>
      <c r="H2211" s="33">
        <v>9</v>
      </c>
    </row>
    <row r="2212" spans="1:8" x14ac:dyDescent="0.2">
      <c r="A2212" s="52" t="s">
        <v>4451</v>
      </c>
      <c r="B2212" s="52"/>
      <c r="C2212" s="53" t="s">
        <v>4452</v>
      </c>
      <c r="D2212" s="54" t="s">
        <v>21</v>
      </c>
      <c r="E2212" s="55">
        <v>36.42</v>
      </c>
      <c r="F2212" s="55">
        <v>2.94</v>
      </c>
      <c r="G2212" s="55">
        <v>39.36</v>
      </c>
      <c r="H2212" s="33">
        <v>9</v>
      </c>
    </row>
    <row r="2213" spans="1:8" x14ac:dyDescent="0.2">
      <c r="A2213" s="52" t="s">
        <v>4453</v>
      </c>
      <c r="B2213" s="52"/>
      <c r="C2213" s="53" t="s">
        <v>4454</v>
      </c>
      <c r="D2213" s="54" t="s">
        <v>21</v>
      </c>
      <c r="E2213" s="55">
        <v>83</v>
      </c>
      <c r="F2213" s="55">
        <v>2.94</v>
      </c>
      <c r="G2213" s="55">
        <v>85.94</v>
      </c>
      <c r="H2213" s="33">
        <v>9</v>
      </c>
    </row>
    <row r="2214" spans="1:8" x14ac:dyDescent="0.2">
      <c r="A2214" s="52" t="s">
        <v>4455</v>
      </c>
      <c r="B2214" s="52"/>
      <c r="C2214" s="53" t="s">
        <v>4456</v>
      </c>
      <c r="D2214" s="54"/>
      <c r="E2214" s="55"/>
      <c r="F2214" s="55"/>
      <c r="G2214" s="55"/>
      <c r="H2214" s="33">
        <v>5</v>
      </c>
    </row>
    <row r="2215" spans="1:8" x14ac:dyDescent="0.2">
      <c r="A2215" s="52" t="s">
        <v>4457</v>
      </c>
      <c r="B2215" s="52"/>
      <c r="C2215" s="53" t="s">
        <v>4458</v>
      </c>
      <c r="D2215" s="54" t="s">
        <v>131</v>
      </c>
      <c r="E2215" s="55">
        <v>76.12</v>
      </c>
      <c r="F2215" s="55">
        <v>13.01</v>
      </c>
      <c r="G2215" s="55">
        <v>89.13</v>
      </c>
      <c r="H2215" s="33">
        <v>9</v>
      </c>
    </row>
    <row r="2216" spans="1:8" ht="25.5" x14ac:dyDescent="0.2">
      <c r="A2216" s="52" t="s">
        <v>4459</v>
      </c>
      <c r="B2216" s="52"/>
      <c r="C2216" s="53" t="s">
        <v>4460</v>
      </c>
      <c r="D2216" s="54" t="s">
        <v>21</v>
      </c>
      <c r="E2216" s="55">
        <v>112.45</v>
      </c>
      <c r="F2216" s="55">
        <v>21.69</v>
      </c>
      <c r="G2216" s="55">
        <v>134.13999999999999</v>
      </c>
      <c r="H2216" s="33">
        <v>9</v>
      </c>
    </row>
    <row r="2217" spans="1:8" ht="25.5" x14ac:dyDescent="0.2">
      <c r="A2217" s="52" t="s">
        <v>4461</v>
      </c>
      <c r="B2217" s="52"/>
      <c r="C2217" s="53" t="s">
        <v>4462</v>
      </c>
      <c r="D2217" s="54" t="s">
        <v>21</v>
      </c>
      <c r="E2217" s="55">
        <v>129.94999999999999</v>
      </c>
      <c r="F2217" s="55">
        <v>21.69</v>
      </c>
      <c r="G2217" s="55">
        <v>151.63999999999999</v>
      </c>
      <c r="H2217" s="33">
        <v>9</v>
      </c>
    </row>
    <row r="2218" spans="1:8" ht="25.5" x14ac:dyDescent="0.2">
      <c r="A2218" s="52" t="s">
        <v>4463</v>
      </c>
      <c r="B2218" s="52"/>
      <c r="C2218" s="53" t="s">
        <v>4464</v>
      </c>
      <c r="D2218" s="54" t="s">
        <v>21</v>
      </c>
      <c r="E2218" s="55">
        <v>27.12</v>
      </c>
      <c r="F2218" s="55">
        <v>8.27</v>
      </c>
      <c r="G2218" s="55">
        <v>35.39</v>
      </c>
      <c r="H2218" s="33">
        <v>9</v>
      </c>
    </row>
    <row r="2219" spans="1:8" ht="25.5" x14ac:dyDescent="0.2">
      <c r="A2219" s="52" t="s">
        <v>4465</v>
      </c>
      <c r="B2219" s="52"/>
      <c r="C2219" s="53" t="s">
        <v>4466</v>
      </c>
      <c r="D2219" s="54" t="s">
        <v>21</v>
      </c>
      <c r="E2219" s="55">
        <v>19.89</v>
      </c>
      <c r="F2219" s="55">
        <v>8.27</v>
      </c>
      <c r="G2219" s="55">
        <v>28.16</v>
      </c>
      <c r="H2219" s="33">
        <v>9</v>
      </c>
    </row>
    <row r="2220" spans="1:8" ht="25.5" x14ac:dyDescent="0.2">
      <c r="A2220" s="52" t="s">
        <v>4467</v>
      </c>
      <c r="B2220" s="52"/>
      <c r="C2220" s="53" t="s">
        <v>4468</v>
      </c>
      <c r="D2220" s="54" t="s">
        <v>21</v>
      </c>
      <c r="E2220" s="55">
        <v>13.12</v>
      </c>
      <c r="F2220" s="55">
        <v>6.51</v>
      </c>
      <c r="G2220" s="55">
        <v>19.63</v>
      </c>
      <c r="H2220" s="33">
        <v>9</v>
      </c>
    </row>
    <row r="2221" spans="1:8" x14ac:dyDescent="0.2">
      <c r="A2221" s="52" t="s">
        <v>4469</v>
      </c>
      <c r="B2221" s="52"/>
      <c r="C2221" s="53" t="s">
        <v>4470</v>
      </c>
      <c r="D2221" s="54" t="s">
        <v>131</v>
      </c>
      <c r="E2221" s="55">
        <v>63.32</v>
      </c>
      <c r="F2221" s="55">
        <v>13.01</v>
      </c>
      <c r="G2221" s="55">
        <v>76.33</v>
      </c>
      <c r="H2221" s="33">
        <v>9</v>
      </c>
    </row>
    <row r="2222" spans="1:8" ht="25.5" x14ac:dyDescent="0.2">
      <c r="A2222" s="52" t="s">
        <v>4471</v>
      </c>
      <c r="B2222" s="52"/>
      <c r="C2222" s="53" t="s">
        <v>4472</v>
      </c>
      <c r="D2222" s="54" t="s">
        <v>21</v>
      </c>
      <c r="E2222" s="55">
        <v>93.67</v>
      </c>
      <c r="F2222" s="55">
        <v>21.69</v>
      </c>
      <c r="G2222" s="55">
        <v>115.36</v>
      </c>
      <c r="H2222" s="33">
        <v>9</v>
      </c>
    </row>
    <row r="2223" spans="1:8" ht="25.5" x14ac:dyDescent="0.2">
      <c r="A2223" s="52" t="s">
        <v>4473</v>
      </c>
      <c r="B2223" s="52"/>
      <c r="C2223" s="53" t="s">
        <v>4474</v>
      </c>
      <c r="D2223" s="54" t="s">
        <v>21</v>
      </c>
      <c r="E2223" s="55">
        <v>10.72</v>
      </c>
      <c r="F2223" s="55">
        <v>6.51</v>
      </c>
      <c r="G2223" s="55">
        <v>17.23</v>
      </c>
      <c r="H2223" s="33">
        <v>9</v>
      </c>
    </row>
    <row r="2224" spans="1:8" ht="25.5" x14ac:dyDescent="0.2">
      <c r="A2224" s="52" t="s">
        <v>4475</v>
      </c>
      <c r="B2224" s="52"/>
      <c r="C2224" s="53" t="s">
        <v>4476</v>
      </c>
      <c r="D2224" s="54" t="s">
        <v>21</v>
      </c>
      <c r="E2224" s="55">
        <v>84.2</v>
      </c>
      <c r="F2224" s="55">
        <v>21.69</v>
      </c>
      <c r="G2224" s="55">
        <v>105.89</v>
      </c>
      <c r="H2224" s="33">
        <v>9</v>
      </c>
    </row>
    <row r="2225" spans="1:8" ht="25.5" x14ac:dyDescent="0.2">
      <c r="A2225" s="52" t="s">
        <v>4477</v>
      </c>
      <c r="B2225" s="52"/>
      <c r="C2225" s="53" t="s">
        <v>4478</v>
      </c>
      <c r="D2225" s="54" t="s">
        <v>21</v>
      </c>
      <c r="E2225" s="55">
        <v>109.62</v>
      </c>
      <c r="F2225" s="55">
        <v>21.69</v>
      </c>
      <c r="G2225" s="55">
        <v>131.31</v>
      </c>
      <c r="H2225" s="33">
        <v>9</v>
      </c>
    </row>
    <row r="2226" spans="1:8" ht="25.5" x14ac:dyDescent="0.2">
      <c r="A2226" s="52" t="s">
        <v>4479</v>
      </c>
      <c r="B2226" s="52"/>
      <c r="C2226" s="53" t="s">
        <v>4480</v>
      </c>
      <c r="D2226" s="54" t="s">
        <v>21</v>
      </c>
      <c r="E2226" s="55">
        <v>499.94</v>
      </c>
      <c r="F2226" s="55">
        <v>29.22</v>
      </c>
      <c r="G2226" s="55">
        <v>529.16</v>
      </c>
      <c r="H2226" s="33">
        <v>9</v>
      </c>
    </row>
    <row r="2227" spans="1:8" ht="25.5" x14ac:dyDescent="0.2">
      <c r="A2227" s="52" t="s">
        <v>4481</v>
      </c>
      <c r="B2227" s="52"/>
      <c r="C2227" s="53" t="s">
        <v>4482</v>
      </c>
      <c r="D2227" s="54" t="s">
        <v>21</v>
      </c>
      <c r="E2227" s="55">
        <v>42.96</v>
      </c>
      <c r="F2227" s="55">
        <v>21.69</v>
      </c>
      <c r="G2227" s="55">
        <v>64.650000000000006</v>
      </c>
      <c r="H2227" s="33">
        <v>9</v>
      </c>
    </row>
    <row r="2228" spans="1:8" x14ac:dyDescent="0.2">
      <c r="A2228" s="52" t="s">
        <v>4483</v>
      </c>
      <c r="B2228" s="52"/>
      <c r="C2228" s="53" t="s">
        <v>4484</v>
      </c>
      <c r="D2228" s="54"/>
      <c r="E2228" s="55"/>
      <c r="F2228" s="55"/>
      <c r="G2228" s="55"/>
      <c r="H2228" s="33">
        <v>5</v>
      </c>
    </row>
    <row r="2229" spans="1:8" ht="25.5" x14ac:dyDescent="0.2">
      <c r="A2229" s="52" t="s">
        <v>4485</v>
      </c>
      <c r="B2229" s="52"/>
      <c r="C2229" s="53" t="s">
        <v>4486</v>
      </c>
      <c r="D2229" s="54" t="s">
        <v>131</v>
      </c>
      <c r="E2229" s="55">
        <v>2.86</v>
      </c>
      <c r="F2229" s="55">
        <v>13.01</v>
      </c>
      <c r="G2229" s="55">
        <v>15.87</v>
      </c>
      <c r="H2229" s="33">
        <v>9</v>
      </c>
    </row>
    <row r="2230" spans="1:8" ht="25.5" x14ac:dyDescent="0.2">
      <c r="A2230" s="52" t="s">
        <v>4487</v>
      </c>
      <c r="B2230" s="52"/>
      <c r="C2230" s="53" t="s">
        <v>4488</v>
      </c>
      <c r="D2230" s="54" t="s">
        <v>131</v>
      </c>
      <c r="E2230" s="55">
        <v>2.6</v>
      </c>
      <c r="F2230" s="55">
        <v>13.01</v>
      </c>
      <c r="G2230" s="55">
        <v>15.61</v>
      </c>
      <c r="H2230" s="33">
        <v>9</v>
      </c>
    </row>
    <row r="2231" spans="1:8" ht="25.5" x14ac:dyDescent="0.2">
      <c r="A2231" s="52" t="s">
        <v>4489</v>
      </c>
      <c r="B2231" s="52"/>
      <c r="C2231" s="53" t="s">
        <v>4490</v>
      </c>
      <c r="D2231" s="54" t="s">
        <v>131</v>
      </c>
      <c r="E2231" s="55">
        <v>4.4400000000000004</v>
      </c>
      <c r="F2231" s="55">
        <v>13.01</v>
      </c>
      <c r="G2231" s="55">
        <v>17.45</v>
      </c>
      <c r="H2231" s="33">
        <v>9</v>
      </c>
    </row>
    <row r="2232" spans="1:8" ht="25.5" x14ac:dyDescent="0.2">
      <c r="A2232" s="52" t="s">
        <v>4491</v>
      </c>
      <c r="B2232" s="52"/>
      <c r="C2232" s="53" t="s">
        <v>4492</v>
      </c>
      <c r="D2232" s="54" t="s">
        <v>131</v>
      </c>
      <c r="E2232" s="55">
        <v>3.08</v>
      </c>
      <c r="F2232" s="55">
        <v>13.01</v>
      </c>
      <c r="G2232" s="55">
        <v>16.09</v>
      </c>
      <c r="H2232" s="33">
        <v>9</v>
      </c>
    </row>
    <row r="2233" spans="1:8" ht="25.5" x14ac:dyDescent="0.2">
      <c r="A2233" s="52" t="s">
        <v>4493</v>
      </c>
      <c r="B2233" s="52"/>
      <c r="C2233" s="53" t="s">
        <v>4494</v>
      </c>
      <c r="D2233" s="54" t="s">
        <v>131</v>
      </c>
      <c r="E2233" s="55">
        <v>4.46</v>
      </c>
      <c r="F2233" s="55">
        <v>13.01</v>
      </c>
      <c r="G2233" s="55">
        <v>17.47</v>
      </c>
      <c r="H2233" s="33">
        <v>9</v>
      </c>
    </row>
    <row r="2234" spans="1:8" x14ac:dyDescent="0.2">
      <c r="A2234" s="52" t="s">
        <v>4495</v>
      </c>
      <c r="B2234" s="52"/>
      <c r="C2234" s="53" t="s">
        <v>4496</v>
      </c>
      <c r="D2234" s="54"/>
      <c r="E2234" s="55"/>
      <c r="F2234" s="55"/>
      <c r="G2234" s="55"/>
      <c r="H2234" s="33">
        <v>5</v>
      </c>
    </row>
    <row r="2235" spans="1:8" x14ac:dyDescent="0.2">
      <c r="A2235" s="52" t="s">
        <v>4497</v>
      </c>
      <c r="B2235" s="52"/>
      <c r="C2235" s="53" t="s">
        <v>4498</v>
      </c>
      <c r="D2235" s="54" t="s">
        <v>131</v>
      </c>
      <c r="E2235" s="55"/>
      <c r="F2235" s="55">
        <v>10.84</v>
      </c>
      <c r="G2235" s="55">
        <v>10.84</v>
      </c>
      <c r="H2235" s="33">
        <v>9</v>
      </c>
    </row>
    <row r="2236" spans="1:8" x14ac:dyDescent="0.2">
      <c r="A2236" s="52" t="s">
        <v>4499</v>
      </c>
      <c r="B2236" s="52"/>
      <c r="C2236" s="53" t="s">
        <v>4500</v>
      </c>
      <c r="D2236" s="54" t="s">
        <v>131</v>
      </c>
      <c r="E2236" s="55"/>
      <c r="F2236" s="55">
        <v>17.350000000000001</v>
      </c>
      <c r="G2236" s="55">
        <v>17.350000000000001</v>
      </c>
      <c r="H2236" s="33">
        <v>9</v>
      </c>
    </row>
    <row r="2237" spans="1:8" x14ac:dyDescent="0.2">
      <c r="A2237" s="52" t="s">
        <v>4501</v>
      </c>
      <c r="B2237" s="52"/>
      <c r="C2237" s="53" t="s">
        <v>4502</v>
      </c>
      <c r="D2237" s="54" t="s">
        <v>21</v>
      </c>
      <c r="E2237" s="55"/>
      <c r="F2237" s="55">
        <v>13.01</v>
      </c>
      <c r="G2237" s="55">
        <v>13.01</v>
      </c>
      <c r="H2237" s="33">
        <v>9</v>
      </c>
    </row>
    <row r="2238" spans="1:8" x14ac:dyDescent="0.2">
      <c r="A2238" s="52" t="s">
        <v>4503</v>
      </c>
      <c r="B2238" s="52"/>
      <c r="C2238" s="53" t="s">
        <v>4504</v>
      </c>
      <c r="D2238" s="54" t="s">
        <v>131</v>
      </c>
      <c r="E2238" s="55"/>
      <c r="F2238" s="55">
        <v>43.37</v>
      </c>
      <c r="G2238" s="55">
        <v>43.37</v>
      </c>
      <c r="H2238" s="33">
        <v>9</v>
      </c>
    </row>
    <row r="2239" spans="1:8" x14ac:dyDescent="0.2">
      <c r="A2239" s="52" t="s">
        <v>4505</v>
      </c>
      <c r="B2239" s="52"/>
      <c r="C2239" s="53" t="s">
        <v>4506</v>
      </c>
      <c r="D2239" s="54"/>
      <c r="E2239" s="55"/>
      <c r="F2239" s="55"/>
      <c r="G2239" s="55"/>
      <c r="H2239" s="33">
        <v>5</v>
      </c>
    </row>
    <row r="2240" spans="1:8" x14ac:dyDescent="0.2">
      <c r="A2240" s="52" t="s">
        <v>4507</v>
      </c>
      <c r="B2240" s="52"/>
      <c r="C2240" s="53" t="s">
        <v>4508</v>
      </c>
      <c r="D2240" s="54" t="s">
        <v>131</v>
      </c>
      <c r="E2240" s="55">
        <v>57.04</v>
      </c>
      <c r="F2240" s="55">
        <v>21.69</v>
      </c>
      <c r="G2240" s="55">
        <v>78.73</v>
      </c>
      <c r="H2240" s="33">
        <v>9</v>
      </c>
    </row>
    <row r="2241" spans="1:8" x14ac:dyDescent="0.2">
      <c r="A2241" s="52" t="s">
        <v>4509</v>
      </c>
      <c r="B2241" s="52"/>
      <c r="C2241" s="53" t="s">
        <v>4510</v>
      </c>
      <c r="D2241" s="54" t="s">
        <v>131</v>
      </c>
      <c r="E2241" s="55">
        <v>73.459999999999994</v>
      </c>
      <c r="F2241" s="55">
        <v>21.69</v>
      </c>
      <c r="G2241" s="55">
        <v>95.15</v>
      </c>
      <c r="H2241" s="33">
        <v>9</v>
      </c>
    </row>
    <row r="2242" spans="1:8" x14ac:dyDescent="0.2">
      <c r="A2242" s="52" t="s">
        <v>4511</v>
      </c>
      <c r="B2242" s="52"/>
      <c r="C2242" s="53" t="s">
        <v>4512</v>
      </c>
      <c r="D2242" s="54" t="s">
        <v>131</v>
      </c>
      <c r="E2242" s="55">
        <v>91.82</v>
      </c>
      <c r="F2242" s="55">
        <v>21.69</v>
      </c>
      <c r="G2242" s="55">
        <v>113.51</v>
      </c>
      <c r="H2242" s="33">
        <v>9</v>
      </c>
    </row>
    <row r="2243" spans="1:8" x14ac:dyDescent="0.2">
      <c r="A2243" s="52" t="s">
        <v>4513</v>
      </c>
      <c r="B2243" s="52"/>
      <c r="C2243" s="53" t="s">
        <v>4514</v>
      </c>
      <c r="D2243" s="54" t="s">
        <v>131</v>
      </c>
      <c r="E2243" s="55">
        <v>111.32</v>
      </c>
      <c r="F2243" s="55">
        <v>21.69</v>
      </c>
      <c r="G2243" s="55">
        <v>133.01</v>
      </c>
      <c r="H2243" s="33">
        <v>9</v>
      </c>
    </row>
    <row r="2244" spans="1:8" x14ac:dyDescent="0.2">
      <c r="A2244" s="52" t="s">
        <v>4515</v>
      </c>
      <c r="B2244" s="52"/>
      <c r="C2244" s="53" t="s">
        <v>4516</v>
      </c>
      <c r="D2244" s="54" t="s">
        <v>131</v>
      </c>
      <c r="E2244" s="55">
        <v>116.19</v>
      </c>
      <c r="F2244" s="55">
        <v>21.69</v>
      </c>
      <c r="G2244" s="55">
        <v>137.88</v>
      </c>
      <c r="H2244" s="33">
        <v>9</v>
      </c>
    </row>
    <row r="2245" spans="1:8" ht="25.5" x14ac:dyDescent="0.2">
      <c r="A2245" s="52" t="s">
        <v>4517</v>
      </c>
      <c r="B2245" s="52"/>
      <c r="C2245" s="53" t="s">
        <v>4518</v>
      </c>
      <c r="D2245" s="54" t="s">
        <v>131</v>
      </c>
      <c r="E2245" s="55">
        <v>113.54</v>
      </c>
      <c r="F2245" s="55">
        <v>32.53</v>
      </c>
      <c r="G2245" s="55">
        <v>146.07</v>
      </c>
      <c r="H2245" s="33">
        <v>9</v>
      </c>
    </row>
    <row r="2246" spans="1:8" ht="25.5" x14ac:dyDescent="0.2">
      <c r="A2246" s="52" t="s">
        <v>4519</v>
      </c>
      <c r="B2246" s="52"/>
      <c r="C2246" s="53" t="s">
        <v>4520</v>
      </c>
      <c r="D2246" s="54" t="s">
        <v>131</v>
      </c>
      <c r="E2246" s="55">
        <v>129.87</v>
      </c>
      <c r="F2246" s="55">
        <v>32.53</v>
      </c>
      <c r="G2246" s="55">
        <v>162.4</v>
      </c>
      <c r="H2246" s="33">
        <v>9</v>
      </c>
    </row>
    <row r="2247" spans="1:8" ht="25.5" x14ac:dyDescent="0.2">
      <c r="A2247" s="52" t="s">
        <v>4521</v>
      </c>
      <c r="B2247" s="52"/>
      <c r="C2247" s="53" t="s">
        <v>4522</v>
      </c>
      <c r="D2247" s="54" t="s">
        <v>131</v>
      </c>
      <c r="E2247" s="55">
        <v>148.37</v>
      </c>
      <c r="F2247" s="55">
        <v>32.53</v>
      </c>
      <c r="G2247" s="55">
        <v>180.9</v>
      </c>
      <c r="H2247" s="33">
        <v>9</v>
      </c>
    </row>
    <row r="2248" spans="1:8" ht="25.5" x14ac:dyDescent="0.2">
      <c r="A2248" s="52" t="s">
        <v>4523</v>
      </c>
      <c r="B2248" s="52"/>
      <c r="C2248" s="53" t="s">
        <v>4524</v>
      </c>
      <c r="D2248" s="54" t="s">
        <v>131</v>
      </c>
      <c r="E2248" s="55">
        <v>166.96</v>
      </c>
      <c r="F2248" s="55">
        <v>32.53</v>
      </c>
      <c r="G2248" s="55">
        <v>199.49</v>
      </c>
      <c r="H2248" s="33">
        <v>9</v>
      </c>
    </row>
    <row r="2249" spans="1:8" ht="25.5" x14ac:dyDescent="0.2">
      <c r="A2249" s="52" t="s">
        <v>4525</v>
      </c>
      <c r="B2249" s="52"/>
      <c r="C2249" s="53" t="s">
        <v>4526</v>
      </c>
      <c r="D2249" s="54" t="s">
        <v>131</v>
      </c>
      <c r="E2249" s="55">
        <v>191.79</v>
      </c>
      <c r="F2249" s="55">
        <v>43.37</v>
      </c>
      <c r="G2249" s="55">
        <v>235.16</v>
      </c>
      <c r="H2249" s="33">
        <v>9</v>
      </c>
    </row>
    <row r="2250" spans="1:8" ht="25.5" x14ac:dyDescent="0.2">
      <c r="A2250" s="52" t="s">
        <v>4527</v>
      </c>
      <c r="B2250" s="52"/>
      <c r="C2250" s="53" t="s">
        <v>4528</v>
      </c>
      <c r="D2250" s="54" t="s">
        <v>131</v>
      </c>
      <c r="E2250" s="55">
        <v>290.19</v>
      </c>
      <c r="F2250" s="55">
        <v>43.37</v>
      </c>
      <c r="G2250" s="55">
        <v>333.56</v>
      </c>
      <c r="H2250" s="33">
        <v>9</v>
      </c>
    </row>
    <row r="2251" spans="1:8" ht="25.5" x14ac:dyDescent="0.2">
      <c r="A2251" s="52" t="s">
        <v>4529</v>
      </c>
      <c r="B2251" s="52"/>
      <c r="C2251" s="53" t="s">
        <v>4530</v>
      </c>
      <c r="D2251" s="54" t="s">
        <v>131</v>
      </c>
      <c r="E2251" s="55">
        <v>72.27</v>
      </c>
      <c r="F2251" s="55">
        <v>21.69</v>
      </c>
      <c r="G2251" s="55">
        <v>93.96</v>
      </c>
      <c r="H2251" s="33">
        <v>9</v>
      </c>
    </row>
    <row r="2252" spans="1:8" ht="25.5" x14ac:dyDescent="0.2">
      <c r="A2252" s="52" t="s">
        <v>4531</v>
      </c>
      <c r="B2252" s="52"/>
      <c r="C2252" s="53" t="s">
        <v>4532</v>
      </c>
      <c r="D2252" s="54" t="s">
        <v>131</v>
      </c>
      <c r="E2252" s="55">
        <v>86.55</v>
      </c>
      <c r="F2252" s="55">
        <v>21.69</v>
      </c>
      <c r="G2252" s="55">
        <v>108.24</v>
      </c>
      <c r="H2252" s="33">
        <v>9</v>
      </c>
    </row>
    <row r="2253" spans="1:8" ht="25.5" x14ac:dyDescent="0.2">
      <c r="A2253" s="52" t="s">
        <v>4533</v>
      </c>
      <c r="B2253" s="52"/>
      <c r="C2253" s="53" t="s">
        <v>4534</v>
      </c>
      <c r="D2253" s="54" t="s">
        <v>131</v>
      </c>
      <c r="E2253" s="55">
        <v>106.9</v>
      </c>
      <c r="F2253" s="55">
        <v>21.69</v>
      </c>
      <c r="G2253" s="55">
        <v>128.59</v>
      </c>
      <c r="H2253" s="33">
        <v>9</v>
      </c>
    </row>
    <row r="2254" spans="1:8" ht="25.5" x14ac:dyDescent="0.2">
      <c r="A2254" s="52" t="s">
        <v>4535</v>
      </c>
      <c r="B2254" s="52"/>
      <c r="C2254" s="53" t="s">
        <v>4536</v>
      </c>
      <c r="D2254" s="54" t="s">
        <v>131</v>
      </c>
      <c r="E2254" s="55">
        <v>128.78</v>
      </c>
      <c r="F2254" s="55">
        <v>21.69</v>
      </c>
      <c r="G2254" s="55">
        <v>150.47</v>
      </c>
      <c r="H2254" s="33">
        <v>9</v>
      </c>
    </row>
    <row r="2255" spans="1:8" x14ac:dyDescent="0.2">
      <c r="A2255" s="52" t="s">
        <v>4537</v>
      </c>
      <c r="B2255" s="52"/>
      <c r="C2255" s="53" t="s">
        <v>4538</v>
      </c>
      <c r="D2255" s="54"/>
      <c r="E2255" s="55"/>
      <c r="F2255" s="55"/>
      <c r="G2255" s="55"/>
      <c r="H2255" s="33">
        <v>5</v>
      </c>
    </row>
    <row r="2256" spans="1:8" ht="25.5" x14ac:dyDescent="0.2">
      <c r="A2256" s="52" t="s">
        <v>4539</v>
      </c>
      <c r="B2256" s="52"/>
      <c r="C2256" s="53" t="s">
        <v>4540</v>
      </c>
      <c r="D2256" s="54" t="s">
        <v>131</v>
      </c>
      <c r="E2256" s="55">
        <v>121.77</v>
      </c>
      <c r="F2256" s="55">
        <v>32.53</v>
      </c>
      <c r="G2256" s="55">
        <v>154.30000000000001</v>
      </c>
      <c r="H2256" s="33">
        <v>9</v>
      </c>
    </row>
    <row r="2257" spans="1:8" ht="25.5" x14ac:dyDescent="0.2">
      <c r="A2257" s="52" t="s">
        <v>4541</v>
      </c>
      <c r="B2257" s="52"/>
      <c r="C2257" s="53" t="s">
        <v>4542</v>
      </c>
      <c r="D2257" s="54" t="s">
        <v>131</v>
      </c>
      <c r="E2257" s="55">
        <v>135.41</v>
      </c>
      <c r="F2257" s="55">
        <v>32.53</v>
      </c>
      <c r="G2257" s="55">
        <v>167.94</v>
      </c>
      <c r="H2257" s="33">
        <v>9</v>
      </c>
    </row>
    <row r="2258" spans="1:8" ht="25.5" x14ac:dyDescent="0.2">
      <c r="A2258" s="52" t="s">
        <v>4543</v>
      </c>
      <c r="B2258" s="52"/>
      <c r="C2258" s="53" t="s">
        <v>4544</v>
      </c>
      <c r="D2258" s="54" t="s">
        <v>131</v>
      </c>
      <c r="E2258" s="55">
        <v>160.88999999999999</v>
      </c>
      <c r="F2258" s="55">
        <v>32.53</v>
      </c>
      <c r="G2258" s="55">
        <v>193.42</v>
      </c>
      <c r="H2258" s="33">
        <v>9</v>
      </c>
    </row>
    <row r="2259" spans="1:8" ht="25.5" x14ac:dyDescent="0.2">
      <c r="A2259" s="52" t="s">
        <v>4545</v>
      </c>
      <c r="B2259" s="52"/>
      <c r="C2259" s="53" t="s">
        <v>4546</v>
      </c>
      <c r="D2259" s="54" t="s">
        <v>131</v>
      </c>
      <c r="E2259" s="55">
        <v>173.95</v>
      </c>
      <c r="F2259" s="55">
        <v>43.37</v>
      </c>
      <c r="G2259" s="55">
        <v>217.32</v>
      </c>
      <c r="H2259" s="33">
        <v>9</v>
      </c>
    </row>
    <row r="2260" spans="1:8" ht="25.5" x14ac:dyDescent="0.2">
      <c r="A2260" s="52" t="s">
        <v>4547</v>
      </c>
      <c r="B2260" s="52"/>
      <c r="C2260" s="53" t="s">
        <v>4548</v>
      </c>
      <c r="D2260" s="54" t="s">
        <v>131</v>
      </c>
      <c r="E2260" s="55">
        <v>237.35</v>
      </c>
      <c r="F2260" s="55">
        <v>43.37</v>
      </c>
      <c r="G2260" s="55">
        <v>280.72000000000003</v>
      </c>
      <c r="H2260" s="33">
        <v>9</v>
      </c>
    </row>
    <row r="2261" spans="1:8" x14ac:dyDescent="0.2">
      <c r="A2261" s="52" t="s">
        <v>4549</v>
      </c>
      <c r="B2261" s="52"/>
      <c r="C2261" s="53" t="s">
        <v>4550</v>
      </c>
      <c r="D2261" s="54" t="s">
        <v>131</v>
      </c>
      <c r="E2261" s="55">
        <v>28.08</v>
      </c>
      <c r="F2261" s="55">
        <v>2.17</v>
      </c>
      <c r="G2261" s="55">
        <v>30.25</v>
      </c>
      <c r="H2261" s="33">
        <v>9</v>
      </c>
    </row>
    <row r="2262" spans="1:8" ht="25.5" x14ac:dyDescent="0.2">
      <c r="A2262" s="52" t="s">
        <v>4551</v>
      </c>
      <c r="B2262" s="52"/>
      <c r="C2262" s="53" t="s">
        <v>4552</v>
      </c>
      <c r="D2262" s="54" t="s">
        <v>131</v>
      </c>
      <c r="E2262" s="55">
        <v>49.56</v>
      </c>
      <c r="F2262" s="55">
        <v>2.17</v>
      </c>
      <c r="G2262" s="55">
        <v>51.73</v>
      </c>
      <c r="H2262" s="33">
        <v>9</v>
      </c>
    </row>
    <row r="2263" spans="1:8" ht="25.5" x14ac:dyDescent="0.2">
      <c r="A2263" s="52" t="s">
        <v>4553</v>
      </c>
      <c r="B2263" s="52"/>
      <c r="C2263" s="53" t="s">
        <v>4554</v>
      </c>
      <c r="D2263" s="54" t="s">
        <v>131</v>
      </c>
      <c r="E2263" s="55">
        <v>69.239999999999995</v>
      </c>
      <c r="F2263" s="55">
        <v>2.17</v>
      </c>
      <c r="G2263" s="55">
        <v>71.41</v>
      </c>
      <c r="H2263" s="33">
        <v>9</v>
      </c>
    </row>
    <row r="2264" spans="1:8" ht="25.5" x14ac:dyDescent="0.2">
      <c r="A2264" s="52" t="s">
        <v>4555</v>
      </c>
      <c r="B2264" s="52"/>
      <c r="C2264" s="53" t="s">
        <v>4556</v>
      </c>
      <c r="D2264" s="54" t="s">
        <v>131</v>
      </c>
      <c r="E2264" s="55">
        <v>85.48</v>
      </c>
      <c r="F2264" s="55">
        <v>2.17</v>
      </c>
      <c r="G2264" s="55">
        <v>87.65</v>
      </c>
      <c r="H2264" s="33">
        <v>9</v>
      </c>
    </row>
    <row r="2265" spans="1:8" ht="25.5" x14ac:dyDescent="0.2">
      <c r="A2265" s="52" t="s">
        <v>4557</v>
      </c>
      <c r="B2265" s="52"/>
      <c r="C2265" s="53" t="s">
        <v>4558</v>
      </c>
      <c r="D2265" s="54" t="s">
        <v>131</v>
      </c>
      <c r="E2265" s="55">
        <v>101.13</v>
      </c>
      <c r="F2265" s="55">
        <v>2.17</v>
      </c>
      <c r="G2265" s="55">
        <v>103.3</v>
      </c>
      <c r="H2265" s="33">
        <v>9</v>
      </c>
    </row>
    <row r="2266" spans="1:8" ht="25.5" x14ac:dyDescent="0.2">
      <c r="A2266" s="52" t="s">
        <v>4559</v>
      </c>
      <c r="B2266" s="52"/>
      <c r="C2266" s="53" t="s">
        <v>4560</v>
      </c>
      <c r="D2266" s="54" t="s">
        <v>131</v>
      </c>
      <c r="E2266" s="55">
        <v>128.51</v>
      </c>
      <c r="F2266" s="55">
        <v>2.17</v>
      </c>
      <c r="G2266" s="55">
        <v>130.68</v>
      </c>
      <c r="H2266" s="33">
        <v>9</v>
      </c>
    </row>
    <row r="2267" spans="1:8" ht="25.5" x14ac:dyDescent="0.2">
      <c r="A2267" s="52" t="s">
        <v>4561</v>
      </c>
      <c r="B2267" s="52"/>
      <c r="C2267" s="53" t="s">
        <v>4562</v>
      </c>
      <c r="D2267" s="54" t="s">
        <v>131</v>
      </c>
      <c r="E2267" s="55">
        <v>180.48</v>
      </c>
      <c r="F2267" s="55">
        <v>2.17</v>
      </c>
      <c r="G2267" s="55">
        <v>182.65</v>
      </c>
      <c r="H2267" s="33">
        <v>9</v>
      </c>
    </row>
    <row r="2268" spans="1:8" x14ac:dyDescent="0.2">
      <c r="A2268" s="52" t="s">
        <v>4563</v>
      </c>
      <c r="B2268" s="52"/>
      <c r="C2268" s="53" t="s">
        <v>4564</v>
      </c>
      <c r="D2268" s="54"/>
      <c r="E2268" s="55"/>
      <c r="F2268" s="55"/>
      <c r="G2268" s="55"/>
      <c r="H2268" s="33">
        <v>5</v>
      </c>
    </row>
    <row r="2269" spans="1:8" x14ac:dyDescent="0.2">
      <c r="A2269" s="52" t="s">
        <v>4565</v>
      </c>
      <c r="B2269" s="52"/>
      <c r="C2269" s="53" t="s">
        <v>4566</v>
      </c>
      <c r="D2269" s="54" t="s">
        <v>21</v>
      </c>
      <c r="E2269" s="55">
        <v>9.67</v>
      </c>
      <c r="F2269" s="55">
        <v>10.84</v>
      </c>
      <c r="G2269" s="55">
        <v>20.51</v>
      </c>
      <c r="H2269" s="33">
        <v>9</v>
      </c>
    </row>
    <row r="2270" spans="1:8" x14ac:dyDescent="0.2">
      <c r="A2270" s="52" t="s">
        <v>4567</v>
      </c>
      <c r="B2270" s="52"/>
      <c r="C2270" s="53" t="s">
        <v>4568</v>
      </c>
      <c r="D2270" s="54" t="s">
        <v>21</v>
      </c>
      <c r="E2270" s="55">
        <v>12.25</v>
      </c>
      <c r="F2270" s="55">
        <v>10.84</v>
      </c>
      <c r="G2270" s="55">
        <v>23.09</v>
      </c>
      <c r="H2270" s="33">
        <v>9</v>
      </c>
    </row>
    <row r="2271" spans="1:8" x14ac:dyDescent="0.2">
      <c r="A2271" s="52" t="s">
        <v>4569</v>
      </c>
      <c r="B2271" s="52"/>
      <c r="C2271" s="53" t="s">
        <v>4570</v>
      </c>
      <c r="D2271" s="54" t="s">
        <v>21</v>
      </c>
      <c r="E2271" s="55">
        <v>14.72</v>
      </c>
      <c r="F2271" s="55">
        <v>10.84</v>
      </c>
      <c r="G2271" s="55">
        <v>25.56</v>
      </c>
      <c r="H2271" s="33">
        <v>9</v>
      </c>
    </row>
    <row r="2272" spans="1:8" x14ac:dyDescent="0.2">
      <c r="A2272" s="52" t="s">
        <v>4571</v>
      </c>
      <c r="B2272" s="52"/>
      <c r="C2272" s="53" t="s">
        <v>4572</v>
      </c>
      <c r="D2272" s="54" t="s">
        <v>21</v>
      </c>
      <c r="E2272" s="55">
        <v>17.43</v>
      </c>
      <c r="F2272" s="55">
        <v>10.84</v>
      </c>
      <c r="G2272" s="55">
        <v>28.27</v>
      </c>
      <c r="H2272" s="33">
        <v>9</v>
      </c>
    </row>
    <row r="2273" spans="1:8" x14ac:dyDescent="0.2">
      <c r="A2273" s="52" t="s">
        <v>4573</v>
      </c>
      <c r="B2273" s="52"/>
      <c r="C2273" s="53" t="s">
        <v>4574</v>
      </c>
      <c r="D2273" s="54" t="s">
        <v>21</v>
      </c>
      <c r="E2273" s="55">
        <v>19.95</v>
      </c>
      <c r="F2273" s="55">
        <v>10.84</v>
      </c>
      <c r="G2273" s="55">
        <v>30.79</v>
      </c>
      <c r="H2273" s="33">
        <v>9</v>
      </c>
    </row>
    <row r="2274" spans="1:8" x14ac:dyDescent="0.2">
      <c r="A2274" s="52" t="s">
        <v>4575</v>
      </c>
      <c r="B2274" s="52"/>
      <c r="C2274" s="53" t="s">
        <v>4576</v>
      </c>
      <c r="D2274" s="54" t="s">
        <v>21</v>
      </c>
      <c r="E2274" s="55">
        <v>23.24</v>
      </c>
      <c r="F2274" s="55">
        <v>10.84</v>
      </c>
      <c r="G2274" s="55">
        <v>34.08</v>
      </c>
      <c r="H2274" s="33">
        <v>9</v>
      </c>
    </row>
    <row r="2275" spans="1:8" x14ac:dyDescent="0.2">
      <c r="A2275" s="52" t="s">
        <v>4577</v>
      </c>
      <c r="B2275" s="52"/>
      <c r="C2275" s="53" t="s">
        <v>4578</v>
      </c>
      <c r="D2275" s="54" t="s">
        <v>21</v>
      </c>
      <c r="E2275" s="55">
        <v>16.95</v>
      </c>
      <c r="F2275" s="55">
        <v>10.84</v>
      </c>
      <c r="G2275" s="55">
        <v>27.79</v>
      </c>
      <c r="H2275" s="33">
        <v>9</v>
      </c>
    </row>
    <row r="2276" spans="1:8" x14ac:dyDescent="0.2">
      <c r="A2276" s="52" t="s">
        <v>4579</v>
      </c>
      <c r="B2276" s="52"/>
      <c r="C2276" s="53" t="s">
        <v>4580</v>
      </c>
      <c r="D2276" s="54" t="s">
        <v>21</v>
      </c>
      <c r="E2276" s="55">
        <v>20.28</v>
      </c>
      <c r="F2276" s="55">
        <v>10.84</v>
      </c>
      <c r="G2276" s="55">
        <v>31.12</v>
      </c>
      <c r="H2276" s="33">
        <v>9</v>
      </c>
    </row>
    <row r="2277" spans="1:8" x14ac:dyDescent="0.2">
      <c r="A2277" s="52" t="s">
        <v>4581</v>
      </c>
      <c r="B2277" s="52"/>
      <c r="C2277" s="53" t="s">
        <v>4582</v>
      </c>
      <c r="D2277" s="54" t="s">
        <v>21</v>
      </c>
      <c r="E2277" s="55">
        <v>23.57</v>
      </c>
      <c r="F2277" s="55">
        <v>10.84</v>
      </c>
      <c r="G2277" s="55">
        <v>34.409999999999997</v>
      </c>
      <c r="H2277" s="33">
        <v>9</v>
      </c>
    </row>
    <row r="2278" spans="1:8" x14ac:dyDescent="0.2">
      <c r="A2278" s="52" t="s">
        <v>4583</v>
      </c>
      <c r="B2278" s="52"/>
      <c r="C2278" s="53" t="s">
        <v>4584</v>
      </c>
      <c r="D2278" s="54" t="s">
        <v>21</v>
      </c>
      <c r="E2278" s="55">
        <v>23.97</v>
      </c>
      <c r="F2278" s="55">
        <v>10.84</v>
      </c>
      <c r="G2278" s="55">
        <v>34.81</v>
      </c>
      <c r="H2278" s="33">
        <v>9</v>
      </c>
    </row>
    <row r="2279" spans="1:8" x14ac:dyDescent="0.2">
      <c r="A2279" s="52" t="s">
        <v>4585</v>
      </c>
      <c r="B2279" s="52"/>
      <c r="C2279" s="53" t="s">
        <v>4586</v>
      </c>
      <c r="D2279" s="54" t="s">
        <v>21</v>
      </c>
      <c r="E2279" s="55">
        <v>29.77</v>
      </c>
      <c r="F2279" s="55">
        <v>10.84</v>
      </c>
      <c r="G2279" s="55">
        <v>40.61</v>
      </c>
      <c r="H2279" s="33">
        <v>9</v>
      </c>
    </row>
    <row r="2280" spans="1:8" x14ac:dyDescent="0.2">
      <c r="A2280" s="52" t="s">
        <v>4587</v>
      </c>
      <c r="B2280" s="52"/>
      <c r="C2280" s="53" t="s">
        <v>4588</v>
      </c>
      <c r="D2280" s="54" t="s">
        <v>21</v>
      </c>
      <c r="E2280" s="55">
        <v>39.58</v>
      </c>
      <c r="F2280" s="55">
        <v>10.84</v>
      </c>
      <c r="G2280" s="55">
        <v>50.42</v>
      </c>
      <c r="H2280" s="33">
        <v>9</v>
      </c>
    </row>
    <row r="2281" spans="1:8" x14ac:dyDescent="0.2">
      <c r="A2281" s="52" t="s">
        <v>4589</v>
      </c>
      <c r="B2281" s="52"/>
      <c r="C2281" s="53" t="s">
        <v>4590</v>
      </c>
      <c r="D2281" s="54" t="s">
        <v>21</v>
      </c>
      <c r="E2281" s="55">
        <v>13.67</v>
      </c>
      <c r="F2281" s="55">
        <v>10.84</v>
      </c>
      <c r="G2281" s="55">
        <v>24.51</v>
      </c>
      <c r="H2281" s="33">
        <v>9</v>
      </c>
    </row>
    <row r="2282" spans="1:8" x14ac:dyDescent="0.2">
      <c r="A2282" s="52" t="s">
        <v>4591</v>
      </c>
      <c r="B2282" s="52"/>
      <c r="C2282" s="53" t="s">
        <v>4592</v>
      </c>
      <c r="D2282" s="54" t="s">
        <v>21</v>
      </c>
      <c r="E2282" s="55">
        <v>17.04</v>
      </c>
      <c r="F2282" s="55">
        <v>10.84</v>
      </c>
      <c r="G2282" s="55">
        <v>27.88</v>
      </c>
      <c r="H2282" s="33">
        <v>9</v>
      </c>
    </row>
    <row r="2283" spans="1:8" x14ac:dyDescent="0.2">
      <c r="A2283" s="52" t="s">
        <v>4593</v>
      </c>
      <c r="B2283" s="52"/>
      <c r="C2283" s="53" t="s">
        <v>4594</v>
      </c>
      <c r="D2283" s="54" t="s">
        <v>21</v>
      </c>
      <c r="E2283" s="55">
        <v>22.87</v>
      </c>
      <c r="F2283" s="55">
        <v>10.84</v>
      </c>
      <c r="G2283" s="55">
        <v>33.71</v>
      </c>
      <c r="H2283" s="33">
        <v>9</v>
      </c>
    </row>
    <row r="2284" spans="1:8" x14ac:dyDescent="0.2">
      <c r="A2284" s="52" t="s">
        <v>4595</v>
      </c>
      <c r="B2284" s="52"/>
      <c r="C2284" s="53" t="s">
        <v>4596</v>
      </c>
      <c r="D2284" s="54" t="s">
        <v>21</v>
      </c>
      <c r="E2284" s="55">
        <v>26.34</v>
      </c>
      <c r="F2284" s="55">
        <v>10.84</v>
      </c>
      <c r="G2284" s="55">
        <v>37.18</v>
      </c>
      <c r="H2284" s="33">
        <v>9</v>
      </c>
    </row>
    <row r="2285" spans="1:8" x14ac:dyDescent="0.2">
      <c r="A2285" s="52" t="s">
        <v>4597</v>
      </c>
      <c r="B2285" s="52"/>
      <c r="C2285" s="53" t="s">
        <v>4598</v>
      </c>
      <c r="D2285" s="54" t="s">
        <v>21</v>
      </c>
      <c r="E2285" s="55">
        <v>32.04</v>
      </c>
      <c r="F2285" s="55">
        <v>15.18</v>
      </c>
      <c r="G2285" s="55">
        <v>47.22</v>
      </c>
      <c r="H2285" s="33">
        <v>9</v>
      </c>
    </row>
    <row r="2286" spans="1:8" x14ac:dyDescent="0.2">
      <c r="A2286" s="52" t="s">
        <v>4599</v>
      </c>
      <c r="B2286" s="52"/>
      <c r="C2286" s="53" t="s">
        <v>4600</v>
      </c>
      <c r="D2286" s="54" t="s">
        <v>21</v>
      </c>
      <c r="E2286" s="55">
        <v>40.590000000000003</v>
      </c>
      <c r="F2286" s="55">
        <v>15.18</v>
      </c>
      <c r="G2286" s="55">
        <v>55.77</v>
      </c>
      <c r="H2286" s="33">
        <v>9</v>
      </c>
    </row>
    <row r="2287" spans="1:8" x14ac:dyDescent="0.2">
      <c r="A2287" s="52" t="s">
        <v>4601</v>
      </c>
      <c r="B2287" s="52"/>
      <c r="C2287" s="53" t="s">
        <v>4602</v>
      </c>
      <c r="D2287" s="54" t="s">
        <v>21</v>
      </c>
      <c r="E2287" s="55">
        <v>48.89</v>
      </c>
      <c r="F2287" s="55">
        <v>15.18</v>
      </c>
      <c r="G2287" s="55">
        <v>64.069999999999993</v>
      </c>
      <c r="H2287" s="33">
        <v>9</v>
      </c>
    </row>
    <row r="2288" spans="1:8" ht="25.5" x14ac:dyDescent="0.2">
      <c r="A2288" s="52" t="s">
        <v>4603</v>
      </c>
      <c r="B2288" s="52"/>
      <c r="C2288" s="53" t="s">
        <v>4604</v>
      </c>
      <c r="D2288" s="54"/>
      <c r="E2288" s="55"/>
      <c r="F2288" s="55"/>
      <c r="G2288" s="55"/>
      <c r="H2288" s="33">
        <v>2</v>
      </c>
    </row>
    <row r="2289" spans="1:8" x14ac:dyDescent="0.2">
      <c r="A2289" s="52" t="s">
        <v>4605</v>
      </c>
      <c r="B2289" s="52"/>
      <c r="C2289" s="53" t="s">
        <v>4606</v>
      </c>
      <c r="D2289" s="54"/>
      <c r="E2289" s="55"/>
      <c r="F2289" s="55"/>
      <c r="G2289" s="55"/>
      <c r="H2289" s="33">
        <v>5</v>
      </c>
    </row>
    <row r="2290" spans="1:8" ht="25.5" x14ac:dyDescent="0.2">
      <c r="A2290" s="52" t="s">
        <v>4607</v>
      </c>
      <c r="B2290" s="52"/>
      <c r="C2290" s="53" t="s">
        <v>4608</v>
      </c>
      <c r="D2290" s="54" t="s">
        <v>131</v>
      </c>
      <c r="E2290" s="55">
        <v>1.49</v>
      </c>
      <c r="F2290" s="55">
        <v>1.74</v>
      </c>
      <c r="G2290" s="55">
        <v>3.23</v>
      </c>
      <c r="H2290" s="33">
        <v>9</v>
      </c>
    </row>
    <row r="2291" spans="1:8" ht="25.5" x14ac:dyDescent="0.2">
      <c r="A2291" s="52" t="s">
        <v>4609</v>
      </c>
      <c r="B2291" s="52"/>
      <c r="C2291" s="53" t="s">
        <v>4610</v>
      </c>
      <c r="D2291" s="54" t="s">
        <v>131</v>
      </c>
      <c r="E2291" s="55">
        <v>2.35</v>
      </c>
      <c r="F2291" s="55">
        <v>1.74</v>
      </c>
      <c r="G2291" s="55">
        <v>4.09</v>
      </c>
      <c r="H2291" s="33">
        <v>9</v>
      </c>
    </row>
    <row r="2292" spans="1:8" ht="25.5" x14ac:dyDescent="0.2">
      <c r="A2292" s="52" t="s">
        <v>4611</v>
      </c>
      <c r="B2292" s="52"/>
      <c r="C2292" s="53" t="s">
        <v>4612</v>
      </c>
      <c r="D2292" s="54" t="s">
        <v>131</v>
      </c>
      <c r="E2292" s="55">
        <v>3.6</v>
      </c>
      <c r="F2292" s="55">
        <v>2.6</v>
      </c>
      <c r="G2292" s="55">
        <v>6.2</v>
      </c>
      <c r="H2292" s="33">
        <v>9</v>
      </c>
    </row>
    <row r="2293" spans="1:8" ht="25.5" x14ac:dyDescent="0.2">
      <c r="A2293" s="52" t="s">
        <v>4613</v>
      </c>
      <c r="B2293" s="52"/>
      <c r="C2293" s="53" t="s">
        <v>4614</v>
      </c>
      <c r="D2293" s="54" t="s">
        <v>131</v>
      </c>
      <c r="E2293" s="55">
        <v>5.75</v>
      </c>
      <c r="F2293" s="55">
        <v>3.03</v>
      </c>
      <c r="G2293" s="55">
        <v>8.7799999999999994</v>
      </c>
      <c r="H2293" s="33">
        <v>9</v>
      </c>
    </row>
    <row r="2294" spans="1:8" ht="25.5" x14ac:dyDescent="0.2">
      <c r="A2294" s="52" t="s">
        <v>4615</v>
      </c>
      <c r="B2294" s="52"/>
      <c r="C2294" s="53" t="s">
        <v>4616</v>
      </c>
      <c r="D2294" s="54" t="s">
        <v>131</v>
      </c>
      <c r="E2294" s="55">
        <v>9.35</v>
      </c>
      <c r="F2294" s="55">
        <v>3.47</v>
      </c>
      <c r="G2294" s="55">
        <v>12.82</v>
      </c>
      <c r="H2294" s="33">
        <v>9</v>
      </c>
    </row>
    <row r="2295" spans="1:8" x14ac:dyDescent="0.2">
      <c r="A2295" s="52" t="s">
        <v>4617</v>
      </c>
      <c r="B2295" s="52"/>
      <c r="C2295" s="53" t="s">
        <v>4618</v>
      </c>
      <c r="D2295" s="54"/>
      <c r="E2295" s="55"/>
      <c r="F2295" s="55"/>
      <c r="G2295" s="55"/>
      <c r="H2295" s="33">
        <v>5</v>
      </c>
    </row>
    <row r="2296" spans="1:8" ht="25.5" x14ac:dyDescent="0.2">
      <c r="A2296" s="52" t="s">
        <v>4619</v>
      </c>
      <c r="B2296" s="52"/>
      <c r="C2296" s="53" t="s">
        <v>4620</v>
      </c>
      <c r="D2296" s="54" t="s">
        <v>131</v>
      </c>
      <c r="E2296" s="55">
        <v>1.03</v>
      </c>
      <c r="F2296" s="55">
        <v>1.74</v>
      </c>
      <c r="G2296" s="55">
        <v>2.77</v>
      </c>
      <c r="H2296" s="33">
        <v>9</v>
      </c>
    </row>
    <row r="2297" spans="1:8" ht="25.5" x14ac:dyDescent="0.2">
      <c r="A2297" s="52" t="s">
        <v>4621</v>
      </c>
      <c r="B2297" s="52"/>
      <c r="C2297" s="53" t="s">
        <v>4622</v>
      </c>
      <c r="D2297" s="54" t="s">
        <v>131</v>
      </c>
      <c r="E2297" s="55">
        <v>2.44</v>
      </c>
      <c r="F2297" s="55">
        <v>2.17</v>
      </c>
      <c r="G2297" s="55">
        <v>4.6100000000000003</v>
      </c>
      <c r="H2297" s="33">
        <v>9</v>
      </c>
    </row>
    <row r="2298" spans="1:8" ht="25.5" x14ac:dyDescent="0.2">
      <c r="A2298" s="52" t="s">
        <v>4623</v>
      </c>
      <c r="B2298" s="52"/>
      <c r="C2298" s="53" t="s">
        <v>8281</v>
      </c>
      <c r="D2298" s="54" t="s">
        <v>131</v>
      </c>
      <c r="E2298" s="55">
        <v>3.77</v>
      </c>
      <c r="F2298" s="55">
        <v>2.6</v>
      </c>
      <c r="G2298" s="55">
        <v>6.37</v>
      </c>
      <c r="H2298" s="33">
        <v>9</v>
      </c>
    </row>
    <row r="2299" spans="1:8" ht="25.5" x14ac:dyDescent="0.2">
      <c r="A2299" s="52" t="s">
        <v>4625</v>
      </c>
      <c r="B2299" s="52"/>
      <c r="C2299" s="53" t="s">
        <v>4626</v>
      </c>
      <c r="D2299" s="54" t="s">
        <v>131</v>
      </c>
      <c r="E2299" s="55">
        <v>5.22</v>
      </c>
      <c r="F2299" s="55">
        <v>3.03</v>
      </c>
      <c r="G2299" s="55">
        <v>8.25</v>
      </c>
      <c r="H2299" s="33">
        <v>9</v>
      </c>
    </row>
    <row r="2300" spans="1:8" ht="25.5" x14ac:dyDescent="0.2">
      <c r="A2300" s="52" t="s">
        <v>4627</v>
      </c>
      <c r="B2300" s="52"/>
      <c r="C2300" s="53" t="s">
        <v>4628</v>
      </c>
      <c r="D2300" s="54" t="s">
        <v>131</v>
      </c>
      <c r="E2300" s="55">
        <v>8.17</v>
      </c>
      <c r="F2300" s="55">
        <v>3.47</v>
      </c>
      <c r="G2300" s="55">
        <v>11.64</v>
      </c>
      <c r="H2300" s="33">
        <v>9</v>
      </c>
    </row>
    <row r="2301" spans="1:8" x14ac:dyDescent="0.2">
      <c r="A2301" s="52" t="s">
        <v>4629</v>
      </c>
      <c r="B2301" s="52"/>
      <c r="C2301" s="53" t="s">
        <v>4630</v>
      </c>
      <c r="D2301" s="54"/>
      <c r="E2301" s="55"/>
      <c r="F2301" s="55"/>
      <c r="G2301" s="55"/>
      <c r="H2301" s="33">
        <v>5</v>
      </c>
    </row>
    <row r="2302" spans="1:8" x14ac:dyDescent="0.2">
      <c r="A2302" s="52" t="s">
        <v>4631</v>
      </c>
      <c r="B2302" s="52"/>
      <c r="C2302" s="53" t="s">
        <v>4632</v>
      </c>
      <c r="D2302" s="54" t="s">
        <v>131</v>
      </c>
      <c r="E2302" s="55">
        <v>8.16</v>
      </c>
      <c r="F2302" s="55">
        <v>2.17</v>
      </c>
      <c r="G2302" s="55">
        <v>10.33</v>
      </c>
      <c r="H2302" s="33">
        <v>9</v>
      </c>
    </row>
    <row r="2303" spans="1:8" x14ac:dyDescent="0.2">
      <c r="A2303" s="52" t="s">
        <v>4633</v>
      </c>
      <c r="B2303" s="52"/>
      <c r="C2303" s="53" t="s">
        <v>4634</v>
      </c>
      <c r="D2303" s="54" t="s">
        <v>131</v>
      </c>
      <c r="E2303" s="55">
        <v>13.52</v>
      </c>
      <c r="F2303" s="55">
        <v>2.17</v>
      </c>
      <c r="G2303" s="55">
        <v>15.69</v>
      </c>
      <c r="H2303" s="33">
        <v>9</v>
      </c>
    </row>
    <row r="2304" spans="1:8" x14ac:dyDescent="0.2">
      <c r="A2304" s="52" t="s">
        <v>4635</v>
      </c>
      <c r="B2304" s="52"/>
      <c r="C2304" s="53" t="s">
        <v>4636</v>
      </c>
      <c r="D2304" s="54" t="s">
        <v>131</v>
      </c>
      <c r="E2304" s="55">
        <v>18.97</v>
      </c>
      <c r="F2304" s="55">
        <v>4.33</v>
      </c>
      <c r="G2304" s="55">
        <v>23.3</v>
      </c>
      <c r="H2304" s="33">
        <v>9</v>
      </c>
    </row>
    <row r="2305" spans="1:8" x14ac:dyDescent="0.2">
      <c r="A2305" s="52" t="s">
        <v>4637</v>
      </c>
      <c r="B2305" s="52"/>
      <c r="C2305" s="53" t="s">
        <v>4638</v>
      </c>
      <c r="D2305" s="54" t="s">
        <v>131</v>
      </c>
      <c r="E2305" s="55">
        <v>29</v>
      </c>
      <c r="F2305" s="55">
        <v>6.51</v>
      </c>
      <c r="G2305" s="55">
        <v>35.51</v>
      </c>
      <c r="H2305" s="33">
        <v>9</v>
      </c>
    </row>
    <row r="2306" spans="1:8" x14ac:dyDescent="0.2">
      <c r="A2306" s="52" t="s">
        <v>4639</v>
      </c>
      <c r="B2306" s="52"/>
      <c r="C2306" s="53" t="s">
        <v>4640</v>
      </c>
      <c r="D2306" s="54" t="s">
        <v>131</v>
      </c>
      <c r="E2306" s="55">
        <v>41.23</v>
      </c>
      <c r="F2306" s="55">
        <v>8.68</v>
      </c>
      <c r="G2306" s="55">
        <v>49.91</v>
      </c>
      <c r="H2306" s="33">
        <v>9</v>
      </c>
    </row>
    <row r="2307" spans="1:8" x14ac:dyDescent="0.2">
      <c r="A2307" s="52" t="s">
        <v>4641</v>
      </c>
      <c r="B2307" s="52"/>
      <c r="C2307" s="53" t="s">
        <v>4642</v>
      </c>
      <c r="D2307" s="54" t="s">
        <v>131</v>
      </c>
      <c r="E2307" s="55">
        <v>56.01</v>
      </c>
      <c r="F2307" s="55">
        <v>10.84</v>
      </c>
      <c r="G2307" s="55">
        <v>66.849999999999994</v>
      </c>
      <c r="H2307" s="33">
        <v>9</v>
      </c>
    </row>
    <row r="2308" spans="1:8" x14ac:dyDescent="0.2">
      <c r="A2308" s="52" t="s">
        <v>4643</v>
      </c>
      <c r="B2308" s="52"/>
      <c r="C2308" s="53" t="s">
        <v>4644</v>
      </c>
      <c r="D2308" s="54" t="s">
        <v>131</v>
      </c>
      <c r="E2308" s="55">
        <v>89.26</v>
      </c>
      <c r="F2308" s="55">
        <v>13.01</v>
      </c>
      <c r="G2308" s="55">
        <v>102.27</v>
      </c>
      <c r="H2308" s="33">
        <v>9</v>
      </c>
    </row>
    <row r="2309" spans="1:8" x14ac:dyDescent="0.2">
      <c r="A2309" s="52" t="s">
        <v>4645</v>
      </c>
      <c r="B2309" s="52"/>
      <c r="C2309" s="53" t="s">
        <v>4646</v>
      </c>
      <c r="D2309" s="54" t="s">
        <v>131</v>
      </c>
      <c r="E2309" s="55">
        <v>169.43</v>
      </c>
      <c r="F2309" s="55">
        <v>19.52</v>
      </c>
      <c r="G2309" s="55">
        <v>188.95</v>
      </c>
      <c r="H2309" s="33">
        <v>9</v>
      </c>
    </row>
    <row r="2310" spans="1:8" x14ac:dyDescent="0.2">
      <c r="A2310" s="52" t="s">
        <v>4647</v>
      </c>
      <c r="B2310" s="52"/>
      <c r="C2310" s="53" t="s">
        <v>4648</v>
      </c>
      <c r="D2310" s="54"/>
      <c r="E2310" s="55"/>
      <c r="F2310" s="55"/>
      <c r="G2310" s="55"/>
      <c r="H2310" s="33">
        <v>5</v>
      </c>
    </row>
    <row r="2311" spans="1:8" ht="25.5" x14ac:dyDescent="0.2">
      <c r="A2311" s="52" t="s">
        <v>4649</v>
      </c>
      <c r="B2311" s="52"/>
      <c r="C2311" s="53" t="s">
        <v>4650</v>
      </c>
      <c r="D2311" s="54" t="s">
        <v>131</v>
      </c>
      <c r="E2311" s="55">
        <v>188.21</v>
      </c>
      <c r="F2311" s="55">
        <v>39.33</v>
      </c>
      <c r="G2311" s="55">
        <v>227.54</v>
      </c>
      <c r="H2311" s="33">
        <v>9</v>
      </c>
    </row>
    <row r="2312" spans="1:8" x14ac:dyDescent="0.2">
      <c r="A2312" s="52" t="s">
        <v>4651</v>
      </c>
      <c r="B2312" s="52"/>
      <c r="C2312" s="53" t="s">
        <v>4652</v>
      </c>
      <c r="D2312" s="54"/>
      <c r="E2312" s="55"/>
      <c r="F2312" s="55"/>
      <c r="G2312" s="55"/>
      <c r="H2312" s="33">
        <v>5</v>
      </c>
    </row>
    <row r="2313" spans="1:8" ht="25.5" x14ac:dyDescent="0.2">
      <c r="A2313" s="52" t="s">
        <v>4653</v>
      </c>
      <c r="B2313" s="52"/>
      <c r="C2313" s="53" t="s">
        <v>4654</v>
      </c>
      <c r="D2313" s="54" t="s">
        <v>131</v>
      </c>
      <c r="E2313" s="55">
        <v>49.74</v>
      </c>
      <c r="F2313" s="55">
        <v>23.6</v>
      </c>
      <c r="G2313" s="55">
        <v>73.34</v>
      </c>
      <c r="H2313" s="33">
        <v>9</v>
      </c>
    </row>
    <row r="2314" spans="1:8" ht="25.5" x14ac:dyDescent="0.2">
      <c r="A2314" s="52" t="s">
        <v>4655</v>
      </c>
      <c r="B2314" s="52"/>
      <c r="C2314" s="53" t="s">
        <v>4656</v>
      </c>
      <c r="D2314" s="54" t="s">
        <v>131</v>
      </c>
      <c r="E2314" s="55">
        <v>61.42</v>
      </c>
      <c r="F2314" s="55">
        <v>28.41</v>
      </c>
      <c r="G2314" s="55">
        <v>89.83</v>
      </c>
      <c r="H2314" s="33">
        <v>9</v>
      </c>
    </row>
    <row r="2315" spans="1:8" ht="25.5" x14ac:dyDescent="0.2">
      <c r="A2315" s="52" t="s">
        <v>4657</v>
      </c>
      <c r="B2315" s="52"/>
      <c r="C2315" s="53" t="s">
        <v>4658</v>
      </c>
      <c r="D2315" s="54" t="s">
        <v>131</v>
      </c>
      <c r="E2315" s="55">
        <v>71.17</v>
      </c>
      <c r="F2315" s="55">
        <v>39.33</v>
      </c>
      <c r="G2315" s="55">
        <v>110.5</v>
      </c>
      <c r="H2315" s="33">
        <v>9</v>
      </c>
    </row>
    <row r="2316" spans="1:8" ht="25.5" x14ac:dyDescent="0.2">
      <c r="A2316" s="52" t="s">
        <v>4659</v>
      </c>
      <c r="B2316" s="52"/>
      <c r="C2316" s="53" t="s">
        <v>4660</v>
      </c>
      <c r="D2316" s="54" t="s">
        <v>131</v>
      </c>
      <c r="E2316" s="55">
        <v>145.54</v>
      </c>
      <c r="F2316" s="55">
        <v>47.19</v>
      </c>
      <c r="G2316" s="55">
        <v>192.73</v>
      </c>
      <c r="H2316" s="33">
        <v>9</v>
      </c>
    </row>
    <row r="2317" spans="1:8" x14ac:dyDescent="0.2">
      <c r="A2317" s="52" t="s">
        <v>4661</v>
      </c>
      <c r="B2317" s="52"/>
      <c r="C2317" s="53" t="s">
        <v>4662</v>
      </c>
      <c r="D2317" s="54"/>
      <c r="E2317" s="55"/>
      <c r="F2317" s="55"/>
      <c r="G2317" s="55"/>
      <c r="H2317" s="33">
        <v>5</v>
      </c>
    </row>
    <row r="2318" spans="1:8" x14ac:dyDescent="0.2">
      <c r="A2318" s="52" t="s">
        <v>4663</v>
      </c>
      <c r="B2318" s="52"/>
      <c r="C2318" s="53" t="s">
        <v>4664</v>
      </c>
      <c r="D2318" s="54" t="s">
        <v>21</v>
      </c>
      <c r="E2318" s="55">
        <v>8.6999999999999993</v>
      </c>
      <c r="F2318" s="55">
        <v>4.33</v>
      </c>
      <c r="G2318" s="55">
        <v>13.03</v>
      </c>
      <c r="H2318" s="33">
        <v>9</v>
      </c>
    </row>
    <row r="2319" spans="1:8" x14ac:dyDescent="0.2">
      <c r="A2319" s="52" t="s">
        <v>4665</v>
      </c>
      <c r="B2319" s="52"/>
      <c r="C2319" s="53" t="s">
        <v>4666</v>
      </c>
      <c r="D2319" s="54" t="s">
        <v>21</v>
      </c>
      <c r="E2319" s="55">
        <v>5.48</v>
      </c>
      <c r="F2319" s="55">
        <v>4.33</v>
      </c>
      <c r="G2319" s="55">
        <v>9.81</v>
      </c>
      <c r="H2319" s="33">
        <v>9</v>
      </c>
    </row>
    <row r="2320" spans="1:8" x14ac:dyDescent="0.2">
      <c r="A2320" s="52" t="s">
        <v>4667</v>
      </c>
      <c r="B2320" s="52"/>
      <c r="C2320" s="53" t="s">
        <v>4668</v>
      </c>
      <c r="D2320" s="54" t="s">
        <v>21</v>
      </c>
      <c r="E2320" s="55">
        <v>8.77</v>
      </c>
      <c r="F2320" s="55">
        <v>4.33</v>
      </c>
      <c r="G2320" s="55">
        <v>13.1</v>
      </c>
      <c r="H2320" s="33">
        <v>9</v>
      </c>
    </row>
    <row r="2321" spans="1:8" x14ac:dyDescent="0.2">
      <c r="A2321" s="52" t="s">
        <v>4669</v>
      </c>
      <c r="B2321" s="52"/>
      <c r="C2321" s="53" t="s">
        <v>4670</v>
      </c>
      <c r="D2321" s="54" t="s">
        <v>21</v>
      </c>
      <c r="E2321" s="55">
        <v>11.39</v>
      </c>
      <c r="F2321" s="55">
        <v>4.33</v>
      </c>
      <c r="G2321" s="55">
        <v>15.72</v>
      </c>
      <c r="H2321" s="33">
        <v>9</v>
      </c>
    </row>
    <row r="2322" spans="1:8" x14ac:dyDescent="0.2">
      <c r="A2322" s="52" t="s">
        <v>4671</v>
      </c>
      <c r="B2322" s="52"/>
      <c r="C2322" s="53" t="s">
        <v>4672</v>
      </c>
      <c r="D2322" s="54" t="s">
        <v>21</v>
      </c>
      <c r="E2322" s="55">
        <v>12.27</v>
      </c>
      <c r="F2322" s="55">
        <v>4.33</v>
      </c>
      <c r="G2322" s="55">
        <v>16.600000000000001</v>
      </c>
      <c r="H2322" s="33">
        <v>9</v>
      </c>
    </row>
    <row r="2323" spans="1:8" x14ac:dyDescent="0.2">
      <c r="A2323" s="52" t="s">
        <v>4673</v>
      </c>
      <c r="B2323" s="52"/>
      <c r="C2323" s="53" t="s">
        <v>4674</v>
      </c>
      <c r="D2323" s="54" t="s">
        <v>21</v>
      </c>
      <c r="E2323" s="55">
        <v>15.09</v>
      </c>
      <c r="F2323" s="55">
        <v>4.33</v>
      </c>
      <c r="G2323" s="55">
        <v>19.420000000000002</v>
      </c>
      <c r="H2323" s="33">
        <v>9</v>
      </c>
    </row>
    <row r="2324" spans="1:8" x14ac:dyDescent="0.2">
      <c r="A2324" s="52" t="s">
        <v>4675</v>
      </c>
      <c r="B2324" s="52"/>
      <c r="C2324" s="53" t="s">
        <v>4676</v>
      </c>
      <c r="D2324" s="54" t="s">
        <v>21</v>
      </c>
      <c r="E2324" s="55">
        <v>16.059999999999999</v>
      </c>
      <c r="F2324" s="55">
        <v>4.33</v>
      </c>
      <c r="G2324" s="55">
        <v>20.39</v>
      </c>
      <c r="H2324" s="33">
        <v>9</v>
      </c>
    </row>
    <row r="2325" spans="1:8" x14ac:dyDescent="0.2">
      <c r="A2325" s="52" t="s">
        <v>4677</v>
      </c>
      <c r="B2325" s="52"/>
      <c r="C2325" s="53" t="s">
        <v>4678</v>
      </c>
      <c r="D2325" s="54" t="s">
        <v>21</v>
      </c>
      <c r="E2325" s="55">
        <v>19.27</v>
      </c>
      <c r="F2325" s="55">
        <v>4.33</v>
      </c>
      <c r="G2325" s="55">
        <v>23.6</v>
      </c>
      <c r="H2325" s="33">
        <v>9</v>
      </c>
    </row>
    <row r="2326" spans="1:8" x14ac:dyDescent="0.2">
      <c r="A2326" s="52" t="s">
        <v>4679</v>
      </c>
      <c r="B2326" s="52"/>
      <c r="C2326" s="53" t="s">
        <v>4680</v>
      </c>
      <c r="D2326" s="54"/>
      <c r="E2326" s="55"/>
      <c r="F2326" s="55"/>
      <c r="G2326" s="55"/>
      <c r="H2326" s="33">
        <v>5</v>
      </c>
    </row>
    <row r="2327" spans="1:8" x14ac:dyDescent="0.2">
      <c r="A2327" s="52" t="s">
        <v>4681</v>
      </c>
      <c r="B2327" s="52"/>
      <c r="C2327" s="53" t="s">
        <v>4682</v>
      </c>
      <c r="D2327" s="54" t="s">
        <v>21</v>
      </c>
      <c r="E2327" s="55">
        <v>0.85</v>
      </c>
      <c r="F2327" s="55">
        <v>3.47</v>
      </c>
      <c r="G2327" s="55">
        <v>4.32</v>
      </c>
      <c r="H2327" s="33">
        <v>9</v>
      </c>
    </row>
    <row r="2328" spans="1:8" x14ac:dyDescent="0.2">
      <c r="A2328" s="52" t="s">
        <v>4683</v>
      </c>
      <c r="B2328" s="52"/>
      <c r="C2328" s="53" t="s">
        <v>4684</v>
      </c>
      <c r="D2328" s="54" t="s">
        <v>21</v>
      </c>
      <c r="E2328" s="55">
        <v>6.15</v>
      </c>
      <c r="F2328" s="55">
        <v>6.51</v>
      </c>
      <c r="G2328" s="55">
        <v>12.66</v>
      </c>
      <c r="H2328" s="33">
        <v>9</v>
      </c>
    </row>
    <row r="2329" spans="1:8" x14ac:dyDescent="0.2">
      <c r="A2329" s="52" t="s">
        <v>4685</v>
      </c>
      <c r="B2329" s="52"/>
      <c r="C2329" s="53" t="s">
        <v>4686</v>
      </c>
      <c r="D2329" s="54" t="s">
        <v>21</v>
      </c>
      <c r="E2329" s="55">
        <v>9.07</v>
      </c>
      <c r="F2329" s="55">
        <v>6.51</v>
      </c>
      <c r="G2329" s="55">
        <v>15.58</v>
      </c>
      <c r="H2329" s="33">
        <v>9</v>
      </c>
    </row>
    <row r="2330" spans="1:8" x14ac:dyDescent="0.2">
      <c r="A2330" s="52" t="s">
        <v>4687</v>
      </c>
      <c r="B2330" s="52"/>
      <c r="C2330" s="53" t="s">
        <v>4688</v>
      </c>
      <c r="D2330" s="54" t="s">
        <v>21</v>
      </c>
      <c r="E2330" s="55">
        <v>9.07</v>
      </c>
      <c r="F2330" s="55">
        <v>6.51</v>
      </c>
      <c r="G2330" s="55">
        <v>15.58</v>
      </c>
      <c r="H2330" s="33">
        <v>9</v>
      </c>
    </row>
    <row r="2331" spans="1:8" x14ac:dyDescent="0.2">
      <c r="A2331" s="52" t="s">
        <v>4689</v>
      </c>
      <c r="B2331" s="52"/>
      <c r="C2331" s="53" t="s">
        <v>4690</v>
      </c>
      <c r="D2331" s="54" t="s">
        <v>21</v>
      </c>
      <c r="E2331" s="55">
        <v>10.119999999999999</v>
      </c>
      <c r="F2331" s="55">
        <v>6.51</v>
      </c>
      <c r="G2331" s="55">
        <v>16.63</v>
      </c>
      <c r="H2331" s="33">
        <v>9</v>
      </c>
    </row>
    <row r="2332" spans="1:8" x14ac:dyDescent="0.2">
      <c r="A2332" s="52" t="s">
        <v>4691</v>
      </c>
      <c r="B2332" s="52"/>
      <c r="C2332" s="53" t="s">
        <v>4692</v>
      </c>
      <c r="D2332" s="54" t="s">
        <v>21</v>
      </c>
      <c r="E2332" s="55">
        <v>14.97</v>
      </c>
      <c r="F2332" s="55">
        <v>6.51</v>
      </c>
      <c r="G2332" s="55">
        <v>21.48</v>
      </c>
      <c r="H2332" s="33">
        <v>9</v>
      </c>
    </row>
    <row r="2333" spans="1:8" x14ac:dyDescent="0.2">
      <c r="A2333" s="52" t="s">
        <v>4693</v>
      </c>
      <c r="B2333" s="52"/>
      <c r="C2333" s="53" t="s">
        <v>4694</v>
      </c>
      <c r="D2333" s="54" t="s">
        <v>21</v>
      </c>
      <c r="E2333" s="55">
        <v>14.74</v>
      </c>
      <c r="F2333" s="55">
        <v>6.51</v>
      </c>
      <c r="G2333" s="55">
        <v>21.25</v>
      </c>
      <c r="H2333" s="33">
        <v>9</v>
      </c>
    </row>
    <row r="2334" spans="1:8" x14ac:dyDescent="0.2">
      <c r="A2334" s="52" t="s">
        <v>4695</v>
      </c>
      <c r="B2334" s="52"/>
      <c r="C2334" s="53" t="s">
        <v>4696</v>
      </c>
      <c r="D2334" s="54" t="s">
        <v>21</v>
      </c>
      <c r="E2334" s="55">
        <v>21.45</v>
      </c>
      <c r="F2334" s="55">
        <v>6.51</v>
      </c>
      <c r="G2334" s="55">
        <v>27.96</v>
      </c>
      <c r="H2334" s="33">
        <v>9</v>
      </c>
    </row>
    <row r="2335" spans="1:8" x14ac:dyDescent="0.2">
      <c r="A2335" s="52" t="s">
        <v>4697</v>
      </c>
      <c r="B2335" s="52"/>
      <c r="C2335" s="53" t="s">
        <v>4698</v>
      </c>
      <c r="D2335" s="54" t="s">
        <v>21</v>
      </c>
      <c r="E2335" s="55">
        <v>30.54</v>
      </c>
      <c r="F2335" s="55">
        <v>8.68</v>
      </c>
      <c r="G2335" s="55">
        <v>39.22</v>
      </c>
      <c r="H2335" s="33">
        <v>9</v>
      </c>
    </row>
    <row r="2336" spans="1:8" x14ac:dyDescent="0.2">
      <c r="A2336" s="52" t="s">
        <v>4699</v>
      </c>
      <c r="B2336" s="52"/>
      <c r="C2336" s="53" t="s">
        <v>4700</v>
      </c>
      <c r="D2336" s="54" t="s">
        <v>21</v>
      </c>
      <c r="E2336" s="55">
        <v>31.89</v>
      </c>
      <c r="F2336" s="55">
        <v>8.68</v>
      </c>
      <c r="G2336" s="55">
        <v>40.57</v>
      </c>
      <c r="H2336" s="33">
        <v>9</v>
      </c>
    </row>
    <row r="2337" spans="1:8" x14ac:dyDescent="0.2">
      <c r="A2337" s="52" t="s">
        <v>4701</v>
      </c>
      <c r="B2337" s="52"/>
      <c r="C2337" s="53" t="s">
        <v>4702</v>
      </c>
      <c r="D2337" s="54" t="s">
        <v>21</v>
      </c>
      <c r="E2337" s="55">
        <v>41.21</v>
      </c>
      <c r="F2337" s="55">
        <v>8.68</v>
      </c>
      <c r="G2337" s="55">
        <v>49.89</v>
      </c>
      <c r="H2337" s="33">
        <v>9</v>
      </c>
    </row>
    <row r="2338" spans="1:8" x14ac:dyDescent="0.2">
      <c r="A2338" s="52" t="s">
        <v>4703</v>
      </c>
      <c r="B2338" s="52"/>
      <c r="C2338" s="53" t="s">
        <v>4704</v>
      </c>
      <c r="D2338" s="54" t="s">
        <v>21</v>
      </c>
      <c r="E2338" s="55">
        <v>46.16</v>
      </c>
      <c r="F2338" s="55">
        <v>8.68</v>
      </c>
      <c r="G2338" s="55">
        <v>54.84</v>
      </c>
      <c r="H2338" s="33">
        <v>9</v>
      </c>
    </row>
    <row r="2339" spans="1:8" x14ac:dyDescent="0.2">
      <c r="A2339" s="52" t="s">
        <v>4705</v>
      </c>
      <c r="B2339" s="52"/>
      <c r="C2339" s="53" t="s">
        <v>4706</v>
      </c>
      <c r="D2339" s="54"/>
      <c r="E2339" s="55"/>
      <c r="F2339" s="55"/>
      <c r="G2339" s="55"/>
      <c r="H2339" s="33">
        <v>5</v>
      </c>
    </row>
    <row r="2340" spans="1:8" ht="25.5" x14ac:dyDescent="0.2">
      <c r="A2340" s="52" t="s">
        <v>4707</v>
      </c>
      <c r="B2340" s="52"/>
      <c r="C2340" s="53" t="s">
        <v>4708</v>
      </c>
      <c r="D2340" s="54" t="s">
        <v>131</v>
      </c>
      <c r="E2340" s="55">
        <v>5.59</v>
      </c>
      <c r="F2340" s="55">
        <v>6.51</v>
      </c>
      <c r="G2340" s="55">
        <v>12.1</v>
      </c>
      <c r="H2340" s="33">
        <v>9</v>
      </c>
    </row>
    <row r="2341" spans="1:8" ht="25.5" x14ac:dyDescent="0.2">
      <c r="A2341" s="52" t="s">
        <v>4709</v>
      </c>
      <c r="B2341" s="52"/>
      <c r="C2341" s="53" t="s">
        <v>4710</v>
      </c>
      <c r="D2341" s="54" t="s">
        <v>131</v>
      </c>
      <c r="E2341" s="55">
        <v>10.57</v>
      </c>
      <c r="F2341" s="55">
        <v>6.51</v>
      </c>
      <c r="G2341" s="55">
        <v>17.079999999999998</v>
      </c>
      <c r="H2341" s="33">
        <v>9</v>
      </c>
    </row>
    <row r="2342" spans="1:8" ht="25.5" x14ac:dyDescent="0.2">
      <c r="A2342" s="52" t="s">
        <v>4711</v>
      </c>
      <c r="B2342" s="52"/>
      <c r="C2342" s="53" t="s">
        <v>4712</v>
      </c>
      <c r="D2342" s="54" t="s">
        <v>131</v>
      </c>
      <c r="E2342" s="55">
        <v>26.16</v>
      </c>
      <c r="F2342" s="55">
        <v>6.51</v>
      </c>
      <c r="G2342" s="55">
        <v>32.67</v>
      </c>
      <c r="H2342" s="33">
        <v>9</v>
      </c>
    </row>
    <row r="2343" spans="1:8" x14ac:dyDescent="0.2">
      <c r="A2343" s="52" t="s">
        <v>4713</v>
      </c>
      <c r="B2343" s="52"/>
      <c r="C2343" s="53" t="s">
        <v>4714</v>
      </c>
      <c r="D2343" s="54" t="s">
        <v>131</v>
      </c>
      <c r="E2343" s="55">
        <v>0.42</v>
      </c>
      <c r="F2343" s="55">
        <v>3.47</v>
      </c>
      <c r="G2343" s="55">
        <v>3.89</v>
      </c>
      <c r="H2343" s="33">
        <v>9</v>
      </c>
    </row>
    <row r="2344" spans="1:8" ht="25.5" x14ac:dyDescent="0.2">
      <c r="A2344" s="52" t="s">
        <v>4715</v>
      </c>
      <c r="B2344" s="52"/>
      <c r="C2344" s="53" t="s">
        <v>4716</v>
      </c>
      <c r="D2344" s="54" t="s">
        <v>131</v>
      </c>
      <c r="E2344" s="55">
        <v>0.9</v>
      </c>
      <c r="F2344" s="55">
        <v>3.47</v>
      </c>
      <c r="G2344" s="55">
        <v>4.37</v>
      </c>
      <c r="H2344" s="33">
        <v>9</v>
      </c>
    </row>
    <row r="2345" spans="1:8" x14ac:dyDescent="0.2">
      <c r="A2345" s="52" t="s">
        <v>4717</v>
      </c>
      <c r="B2345" s="52"/>
      <c r="C2345" s="53" t="s">
        <v>4718</v>
      </c>
      <c r="D2345" s="54" t="s">
        <v>131</v>
      </c>
      <c r="E2345" s="55">
        <v>2.04</v>
      </c>
      <c r="F2345" s="55">
        <v>13.01</v>
      </c>
      <c r="G2345" s="55">
        <v>15.05</v>
      </c>
      <c r="H2345" s="33">
        <v>9</v>
      </c>
    </row>
    <row r="2346" spans="1:8" ht="25.5" x14ac:dyDescent="0.2">
      <c r="A2346" s="52" t="s">
        <v>4719</v>
      </c>
      <c r="B2346" s="52"/>
      <c r="C2346" s="53" t="s">
        <v>4720</v>
      </c>
      <c r="D2346" s="54" t="s">
        <v>131</v>
      </c>
      <c r="E2346" s="55">
        <v>6.02</v>
      </c>
      <c r="F2346" s="55">
        <v>5.21</v>
      </c>
      <c r="G2346" s="55">
        <v>11.23</v>
      </c>
      <c r="H2346" s="33">
        <v>9</v>
      </c>
    </row>
    <row r="2347" spans="1:8" ht="25.5" x14ac:dyDescent="0.2">
      <c r="A2347" s="52" t="s">
        <v>4721</v>
      </c>
      <c r="B2347" s="52"/>
      <c r="C2347" s="53" t="s">
        <v>4722</v>
      </c>
      <c r="D2347" s="54" t="s">
        <v>131</v>
      </c>
      <c r="E2347" s="55">
        <v>3.02</v>
      </c>
      <c r="F2347" s="55">
        <v>4.33</v>
      </c>
      <c r="G2347" s="55">
        <v>7.35</v>
      </c>
      <c r="H2347" s="33">
        <v>9</v>
      </c>
    </row>
    <row r="2348" spans="1:8" ht="25.5" x14ac:dyDescent="0.2">
      <c r="A2348" s="52" t="s">
        <v>4723</v>
      </c>
      <c r="B2348" s="52"/>
      <c r="C2348" s="53" t="s">
        <v>4724</v>
      </c>
      <c r="D2348" s="54" t="s">
        <v>131</v>
      </c>
      <c r="E2348" s="55">
        <v>12.51</v>
      </c>
      <c r="F2348" s="55">
        <v>5.63</v>
      </c>
      <c r="G2348" s="55">
        <v>18.14</v>
      </c>
      <c r="H2348" s="33">
        <v>9</v>
      </c>
    </row>
    <row r="2349" spans="1:8" ht="25.5" x14ac:dyDescent="0.2">
      <c r="A2349" s="52" t="s">
        <v>4725</v>
      </c>
      <c r="B2349" s="52"/>
      <c r="C2349" s="53" t="s">
        <v>4726</v>
      </c>
      <c r="D2349" s="54" t="s">
        <v>131</v>
      </c>
      <c r="E2349" s="55">
        <v>28.22</v>
      </c>
      <c r="F2349" s="55">
        <v>6.94</v>
      </c>
      <c r="G2349" s="55">
        <v>35.159999999999997</v>
      </c>
      <c r="H2349" s="33">
        <v>9</v>
      </c>
    </row>
    <row r="2350" spans="1:8" ht="25.5" x14ac:dyDescent="0.2">
      <c r="A2350" s="52" t="s">
        <v>4727</v>
      </c>
      <c r="B2350" s="52"/>
      <c r="C2350" s="53" t="s">
        <v>4728</v>
      </c>
      <c r="D2350" s="54" t="s">
        <v>131</v>
      </c>
      <c r="E2350" s="55">
        <v>54.34</v>
      </c>
      <c r="F2350" s="55">
        <v>9.1</v>
      </c>
      <c r="G2350" s="55">
        <v>63.44</v>
      </c>
      <c r="H2350" s="33">
        <v>9</v>
      </c>
    </row>
    <row r="2351" spans="1:8" ht="25.5" x14ac:dyDescent="0.2">
      <c r="A2351" s="52" t="s">
        <v>4729</v>
      </c>
      <c r="B2351" s="52"/>
      <c r="C2351" s="53" t="s">
        <v>4730</v>
      </c>
      <c r="D2351" s="54" t="s">
        <v>131</v>
      </c>
      <c r="E2351" s="55">
        <v>8.64</v>
      </c>
      <c r="F2351" s="55">
        <v>5.21</v>
      </c>
      <c r="G2351" s="55">
        <v>13.85</v>
      </c>
      <c r="H2351" s="33">
        <v>9</v>
      </c>
    </row>
    <row r="2352" spans="1:8" ht="25.5" x14ac:dyDescent="0.2">
      <c r="A2352" s="52" t="s">
        <v>4731</v>
      </c>
      <c r="B2352" s="52"/>
      <c r="C2352" s="53" t="s">
        <v>4732</v>
      </c>
      <c r="D2352" s="54" t="s">
        <v>131</v>
      </c>
      <c r="E2352" s="55">
        <v>11.85</v>
      </c>
      <c r="F2352" s="55">
        <v>5.63</v>
      </c>
      <c r="G2352" s="55">
        <v>17.48</v>
      </c>
      <c r="H2352" s="33">
        <v>9</v>
      </c>
    </row>
    <row r="2353" spans="1:8" ht="25.5" x14ac:dyDescent="0.2">
      <c r="A2353" s="52" t="s">
        <v>4733</v>
      </c>
      <c r="B2353" s="52"/>
      <c r="C2353" s="53" t="s">
        <v>4734</v>
      </c>
      <c r="D2353" s="54" t="s">
        <v>131</v>
      </c>
      <c r="E2353" s="55">
        <v>31.82</v>
      </c>
      <c r="F2353" s="55">
        <v>6.94</v>
      </c>
      <c r="G2353" s="55">
        <v>38.76</v>
      </c>
      <c r="H2353" s="33">
        <v>9</v>
      </c>
    </row>
    <row r="2354" spans="1:8" ht="25.5" x14ac:dyDescent="0.2">
      <c r="A2354" s="52" t="s">
        <v>4735</v>
      </c>
      <c r="B2354" s="52"/>
      <c r="C2354" s="53" t="s">
        <v>4736</v>
      </c>
      <c r="D2354" s="54" t="s">
        <v>131</v>
      </c>
      <c r="E2354" s="55">
        <v>11.06</v>
      </c>
      <c r="F2354" s="55">
        <v>5.21</v>
      </c>
      <c r="G2354" s="55">
        <v>16.27</v>
      </c>
      <c r="H2354" s="33">
        <v>9</v>
      </c>
    </row>
    <row r="2355" spans="1:8" ht="25.5" x14ac:dyDescent="0.2">
      <c r="A2355" s="52" t="s">
        <v>4737</v>
      </c>
      <c r="B2355" s="52"/>
      <c r="C2355" s="53" t="s">
        <v>4738</v>
      </c>
      <c r="D2355" s="54" t="s">
        <v>131</v>
      </c>
      <c r="E2355" s="55">
        <v>17.100000000000001</v>
      </c>
      <c r="F2355" s="55">
        <v>5.63</v>
      </c>
      <c r="G2355" s="55">
        <v>22.73</v>
      </c>
      <c r="H2355" s="33">
        <v>9</v>
      </c>
    </row>
    <row r="2356" spans="1:8" ht="25.5" x14ac:dyDescent="0.2">
      <c r="A2356" s="52" t="s">
        <v>4739</v>
      </c>
      <c r="B2356" s="52"/>
      <c r="C2356" s="53" t="s">
        <v>4740</v>
      </c>
      <c r="D2356" s="54" t="s">
        <v>131</v>
      </c>
      <c r="E2356" s="55">
        <v>40.5</v>
      </c>
      <c r="F2356" s="55">
        <v>6.94</v>
      </c>
      <c r="G2356" s="55">
        <v>47.44</v>
      </c>
      <c r="H2356" s="33">
        <v>9</v>
      </c>
    </row>
    <row r="2357" spans="1:8" ht="25.5" x14ac:dyDescent="0.2">
      <c r="A2357" s="52" t="s">
        <v>4741</v>
      </c>
      <c r="B2357" s="52"/>
      <c r="C2357" s="53" t="s">
        <v>4742</v>
      </c>
      <c r="D2357" s="54"/>
      <c r="E2357" s="55"/>
      <c r="F2357" s="55"/>
      <c r="G2357" s="55"/>
      <c r="H2357" s="33">
        <v>5</v>
      </c>
    </row>
    <row r="2358" spans="1:8" ht="25.5" x14ac:dyDescent="0.2">
      <c r="A2358" s="52" t="s">
        <v>4743</v>
      </c>
      <c r="B2358" s="52"/>
      <c r="C2358" s="53" t="s">
        <v>4744</v>
      </c>
      <c r="D2358" s="54" t="s">
        <v>131</v>
      </c>
      <c r="E2358" s="55">
        <v>4.26</v>
      </c>
      <c r="F2358" s="55">
        <v>4.33</v>
      </c>
      <c r="G2358" s="55">
        <v>8.59</v>
      </c>
      <c r="H2358" s="33">
        <v>9</v>
      </c>
    </row>
    <row r="2359" spans="1:8" ht="25.5" x14ac:dyDescent="0.2">
      <c r="A2359" s="52" t="s">
        <v>4745</v>
      </c>
      <c r="B2359" s="52"/>
      <c r="C2359" s="53" t="s">
        <v>4746</v>
      </c>
      <c r="D2359" s="54" t="s">
        <v>131</v>
      </c>
      <c r="E2359" s="55">
        <v>6.02</v>
      </c>
      <c r="F2359" s="55">
        <v>4.33</v>
      </c>
      <c r="G2359" s="55">
        <v>10.35</v>
      </c>
      <c r="H2359" s="33">
        <v>9</v>
      </c>
    </row>
    <row r="2360" spans="1:8" ht="25.5" x14ac:dyDescent="0.2">
      <c r="A2360" s="52" t="s">
        <v>4747</v>
      </c>
      <c r="B2360" s="52"/>
      <c r="C2360" s="53" t="s">
        <v>4748</v>
      </c>
      <c r="D2360" s="54" t="s">
        <v>131</v>
      </c>
      <c r="E2360" s="55">
        <v>6.64</v>
      </c>
      <c r="F2360" s="55">
        <v>4.33</v>
      </c>
      <c r="G2360" s="55">
        <v>10.97</v>
      </c>
      <c r="H2360" s="33">
        <v>9</v>
      </c>
    </row>
    <row r="2361" spans="1:8" x14ac:dyDescent="0.2">
      <c r="A2361" s="52" t="s">
        <v>4749</v>
      </c>
      <c r="B2361" s="52"/>
      <c r="C2361" s="53" t="s">
        <v>4750</v>
      </c>
      <c r="D2361" s="54"/>
      <c r="E2361" s="55"/>
      <c r="F2361" s="55"/>
      <c r="G2361" s="55"/>
      <c r="H2361" s="33">
        <v>5</v>
      </c>
    </row>
    <row r="2362" spans="1:8" x14ac:dyDescent="0.2">
      <c r="A2362" s="52" t="s">
        <v>4751</v>
      </c>
      <c r="B2362" s="52"/>
      <c r="C2362" s="53" t="s">
        <v>4752</v>
      </c>
      <c r="D2362" s="54" t="s">
        <v>131</v>
      </c>
      <c r="E2362" s="55">
        <v>9.1</v>
      </c>
      <c r="F2362" s="55">
        <v>6.21</v>
      </c>
      <c r="G2362" s="55">
        <v>15.31</v>
      </c>
      <c r="H2362" s="33">
        <v>9</v>
      </c>
    </row>
    <row r="2363" spans="1:8" x14ac:dyDescent="0.2">
      <c r="A2363" s="52" t="s">
        <v>4753</v>
      </c>
      <c r="B2363" s="52"/>
      <c r="C2363" s="53" t="s">
        <v>4754</v>
      </c>
      <c r="D2363" s="54" t="s">
        <v>131</v>
      </c>
      <c r="E2363" s="55">
        <v>3.59</v>
      </c>
      <c r="F2363" s="55">
        <v>6.21</v>
      </c>
      <c r="G2363" s="55">
        <v>9.8000000000000007</v>
      </c>
      <c r="H2363" s="33">
        <v>9</v>
      </c>
    </row>
    <row r="2364" spans="1:8" x14ac:dyDescent="0.2">
      <c r="A2364" s="52" t="s">
        <v>4755</v>
      </c>
      <c r="B2364" s="52"/>
      <c r="C2364" s="53" t="s">
        <v>4756</v>
      </c>
      <c r="D2364" s="54"/>
      <c r="E2364" s="55"/>
      <c r="F2364" s="55"/>
      <c r="G2364" s="55"/>
      <c r="H2364" s="33">
        <v>5</v>
      </c>
    </row>
    <row r="2365" spans="1:8" x14ac:dyDescent="0.2">
      <c r="A2365" s="52" t="s">
        <v>4757</v>
      </c>
      <c r="B2365" s="52"/>
      <c r="C2365" s="53" t="s">
        <v>4758</v>
      </c>
      <c r="D2365" s="54" t="s">
        <v>131</v>
      </c>
      <c r="E2365" s="55">
        <v>4.74</v>
      </c>
      <c r="F2365" s="55">
        <v>6.21</v>
      </c>
      <c r="G2365" s="55">
        <v>10.95</v>
      </c>
      <c r="H2365" s="33">
        <v>9</v>
      </c>
    </row>
    <row r="2366" spans="1:8" x14ac:dyDescent="0.2">
      <c r="A2366" s="52" t="s">
        <v>4759</v>
      </c>
      <c r="B2366" s="52"/>
      <c r="C2366" s="53" t="s">
        <v>4760</v>
      </c>
      <c r="D2366" s="54" t="s">
        <v>131</v>
      </c>
      <c r="E2366" s="55">
        <v>9.5</v>
      </c>
      <c r="F2366" s="55">
        <v>6.21</v>
      </c>
      <c r="G2366" s="55">
        <v>15.71</v>
      </c>
      <c r="H2366" s="33">
        <v>9</v>
      </c>
    </row>
    <row r="2367" spans="1:8" x14ac:dyDescent="0.2">
      <c r="A2367" s="52" t="s">
        <v>4761</v>
      </c>
      <c r="B2367" s="52"/>
      <c r="C2367" s="53" t="s">
        <v>4762</v>
      </c>
      <c r="D2367" s="54"/>
      <c r="E2367" s="55"/>
      <c r="F2367" s="55"/>
      <c r="G2367" s="55"/>
      <c r="H2367" s="33">
        <v>5</v>
      </c>
    </row>
    <row r="2368" spans="1:8" x14ac:dyDescent="0.2">
      <c r="A2368" s="52" t="s">
        <v>4763</v>
      </c>
      <c r="B2368" s="52"/>
      <c r="C2368" s="53" t="s">
        <v>4764</v>
      </c>
      <c r="D2368" s="54" t="s">
        <v>131</v>
      </c>
      <c r="E2368" s="55">
        <v>2.46</v>
      </c>
      <c r="F2368" s="55">
        <v>4.7699999999999996</v>
      </c>
      <c r="G2368" s="55">
        <v>7.23</v>
      </c>
      <c r="H2368" s="33">
        <v>9</v>
      </c>
    </row>
    <row r="2369" spans="1:8" x14ac:dyDescent="0.2">
      <c r="A2369" s="52" t="s">
        <v>4765</v>
      </c>
      <c r="B2369" s="52"/>
      <c r="C2369" s="53" t="s">
        <v>4766</v>
      </c>
      <c r="D2369" s="54" t="s">
        <v>131</v>
      </c>
      <c r="E2369" s="55">
        <v>16.100000000000001</v>
      </c>
      <c r="F2369" s="55">
        <v>4.7699999999999996</v>
      </c>
      <c r="G2369" s="55">
        <v>20.87</v>
      </c>
      <c r="H2369" s="33">
        <v>9</v>
      </c>
    </row>
    <row r="2370" spans="1:8" x14ac:dyDescent="0.2">
      <c r="A2370" s="52" t="s">
        <v>4767</v>
      </c>
      <c r="B2370" s="52"/>
      <c r="C2370" s="53" t="s">
        <v>4768</v>
      </c>
      <c r="D2370" s="54" t="s">
        <v>131</v>
      </c>
      <c r="E2370" s="55">
        <v>5.7</v>
      </c>
      <c r="F2370" s="55">
        <v>3.69</v>
      </c>
      <c r="G2370" s="55">
        <v>9.39</v>
      </c>
      <c r="H2370" s="33">
        <v>9</v>
      </c>
    </row>
    <row r="2371" spans="1:8" x14ac:dyDescent="0.2">
      <c r="A2371" s="52" t="s">
        <v>4769</v>
      </c>
      <c r="B2371" s="52"/>
      <c r="C2371" s="53" t="s">
        <v>4770</v>
      </c>
      <c r="D2371" s="54" t="s">
        <v>131</v>
      </c>
      <c r="E2371" s="55">
        <v>2.0699999999999998</v>
      </c>
      <c r="F2371" s="55">
        <v>4.7699999999999996</v>
      </c>
      <c r="G2371" s="55">
        <v>6.84</v>
      </c>
      <c r="H2371" s="33">
        <v>9</v>
      </c>
    </row>
    <row r="2372" spans="1:8" x14ac:dyDescent="0.2">
      <c r="A2372" s="52" t="s">
        <v>4771</v>
      </c>
      <c r="B2372" s="52"/>
      <c r="C2372" s="53" t="s">
        <v>4772</v>
      </c>
      <c r="D2372" s="54" t="s">
        <v>131</v>
      </c>
      <c r="E2372" s="55">
        <v>3.27</v>
      </c>
      <c r="F2372" s="55">
        <v>3.69</v>
      </c>
      <c r="G2372" s="55">
        <v>6.96</v>
      </c>
      <c r="H2372" s="33">
        <v>9</v>
      </c>
    </row>
    <row r="2373" spans="1:8" x14ac:dyDescent="0.2">
      <c r="A2373" s="52" t="s">
        <v>4773</v>
      </c>
      <c r="B2373" s="52"/>
      <c r="C2373" s="53" t="s">
        <v>4774</v>
      </c>
      <c r="D2373" s="54" t="s">
        <v>131</v>
      </c>
      <c r="E2373" s="55">
        <v>17.88</v>
      </c>
      <c r="F2373" s="55">
        <v>4.7699999999999996</v>
      </c>
      <c r="G2373" s="55">
        <v>22.65</v>
      </c>
      <c r="H2373" s="33">
        <v>9</v>
      </c>
    </row>
    <row r="2374" spans="1:8" x14ac:dyDescent="0.2">
      <c r="A2374" s="52" t="s">
        <v>4775</v>
      </c>
      <c r="B2374" s="52"/>
      <c r="C2374" s="53" t="s">
        <v>4776</v>
      </c>
      <c r="D2374" s="54" t="s">
        <v>131</v>
      </c>
      <c r="E2374" s="55">
        <v>3.74</v>
      </c>
      <c r="F2374" s="55">
        <v>4.7699999999999996</v>
      </c>
      <c r="G2374" s="55">
        <v>8.51</v>
      </c>
      <c r="H2374" s="33">
        <v>9</v>
      </c>
    </row>
    <row r="2375" spans="1:8" x14ac:dyDescent="0.2">
      <c r="A2375" s="52" t="s">
        <v>4777</v>
      </c>
      <c r="B2375" s="52"/>
      <c r="C2375" s="53" t="s">
        <v>4778</v>
      </c>
      <c r="D2375" s="54"/>
      <c r="E2375" s="55"/>
      <c r="F2375" s="55"/>
      <c r="G2375" s="55"/>
      <c r="H2375" s="33">
        <v>5</v>
      </c>
    </row>
    <row r="2376" spans="1:8" x14ac:dyDescent="0.2">
      <c r="A2376" s="52" t="s">
        <v>4779</v>
      </c>
      <c r="B2376" s="52"/>
      <c r="C2376" s="53" t="s">
        <v>4780</v>
      </c>
      <c r="D2376" s="54" t="s">
        <v>21</v>
      </c>
      <c r="E2376" s="55">
        <v>8.86</v>
      </c>
      <c r="F2376" s="55">
        <v>7.23</v>
      </c>
      <c r="G2376" s="55">
        <v>16.09</v>
      </c>
      <c r="H2376" s="33">
        <v>9</v>
      </c>
    </row>
    <row r="2377" spans="1:8" ht="25.5" x14ac:dyDescent="0.2">
      <c r="A2377" s="52" t="s">
        <v>4781</v>
      </c>
      <c r="B2377" s="52"/>
      <c r="C2377" s="53" t="s">
        <v>4782</v>
      </c>
      <c r="D2377" s="54" t="s">
        <v>131</v>
      </c>
      <c r="E2377" s="55"/>
      <c r="F2377" s="55">
        <v>6.21</v>
      </c>
      <c r="G2377" s="55">
        <v>6.21</v>
      </c>
      <c r="H2377" s="33">
        <v>9</v>
      </c>
    </row>
    <row r="2378" spans="1:8" ht="25.5" x14ac:dyDescent="0.2">
      <c r="A2378" s="52" t="s">
        <v>4783</v>
      </c>
      <c r="B2378" s="52"/>
      <c r="C2378" s="53" t="s">
        <v>4784</v>
      </c>
      <c r="D2378" s="54" t="s">
        <v>131</v>
      </c>
      <c r="E2378" s="55"/>
      <c r="F2378" s="55">
        <v>12.43</v>
      </c>
      <c r="G2378" s="55">
        <v>12.43</v>
      </c>
      <c r="H2378" s="33">
        <v>9</v>
      </c>
    </row>
    <row r="2379" spans="1:8" ht="25.5" x14ac:dyDescent="0.2">
      <c r="A2379" s="52" t="s">
        <v>4785</v>
      </c>
      <c r="B2379" s="52"/>
      <c r="C2379" s="53" t="s">
        <v>4786</v>
      </c>
      <c r="D2379" s="54"/>
      <c r="E2379" s="55"/>
      <c r="F2379" s="55"/>
      <c r="G2379" s="55"/>
      <c r="H2379" s="33">
        <v>5</v>
      </c>
    </row>
    <row r="2380" spans="1:8" ht="25.5" x14ac:dyDescent="0.2">
      <c r="A2380" s="52" t="s">
        <v>4787</v>
      </c>
      <c r="B2380" s="52"/>
      <c r="C2380" s="53" t="s">
        <v>4788</v>
      </c>
      <c r="D2380" s="54" t="s">
        <v>131</v>
      </c>
      <c r="E2380" s="55">
        <v>1.3</v>
      </c>
      <c r="F2380" s="55">
        <v>0.86</v>
      </c>
      <c r="G2380" s="55">
        <v>2.16</v>
      </c>
      <c r="H2380" s="33">
        <v>9</v>
      </c>
    </row>
    <row r="2381" spans="1:8" ht="25.5" x14ac:dyDescent="0.2">
      <c r="A2381" s="52" t="s">
        <v>4789</v>
      </c>
      <c r="B2381" s="52"/>
      <c r="C2381" s="53" t="s">
        <v>4790</v>
      </c>
      <c r="D2381" s="54" t="s">
        <v>131</v>
      </c>
      <c r="E2381" s="55">
        <v>2.11</v>
      </c>
      <c r="F2381" s="55">
        <v>0.86</v>
      </c>
      <c r="G2381" s="55">
        <v>2.97</v>
      </c>
      <c r="H2381" s="33">
        <v>9</v>
      </c>
    </row>
    <row r="2382" spans="1:8" ht="25.5" x14ac:dyDescent="0.2">
      <c r="A2382" s="52" t="s">
        <v>4791</v>
      </c>
      <c r="B2382" s="52"/>
      <c r="C2382" s="53" t="s">
        <v>4792</v>
      </c>
      <c r="D2382" s="54" t="s">
        <v>131</v>
      </c>
      <c r="E2382" s="55">
        <v>3.28</v>
      </c>
      <c r="F2382" s="55">
        <v>0.86</v>
      </c>
      <c r="G2382" s="55">
        <v>4.1399999999999997</v>
      </c>
      <c r="H2382" s="33">
        <v>9</v>
      </c>
    </row>
    <row r="2383" spans="1:8" ht="25.5" x14ac:dyDescent="0.2">
      <c r="A2383" s="52" t="s">
        <v>4793</v>
      </c>
      <c r="B2383" s="52"/>
      <c r="C2383" s="53" t="s">
        <v>4794</v>
      </c>
      <c r="D2383" s="54" t="s">
        <v>131</v>
      </c>
      <c r="E2383" s="55">
        <v>4.58</v>
      </c>
      <c r="F2383" s="55">
        <v>0.86</v>
      </c>
      <c r="G2383" s="55">
        <v>5.44</v>
      </c>
      <c r="H2383" s="33">
        <v>9</v>
      </c>
    </row>
    <row r="2384" spans="1:8" ht="25.5" x14ac:dyDescent="0.2">
      <c r="A2384" s="52" t="s">
        <v>4795</v>
      </c>
      <c r="B2384" s="52"/>
      <c r="C2384" s="53" t="s">
        <v>4796</v>
      </c>
      <c r="D2384" s="54" t="s">
        <v>131</v>
      </c>
      <c r="E2384" s="55">
        <v>7.83</v>
      </c>
      <c r="F2384" s="55">
        <v>3.47</v>
      </c>
      <c r="G2384" s="55">
        <v>11.3</v>
      </c>
      <c r="H2384" s="33">
        <v>9</v>
      </c>
    </row>
    <row r="2385" spans="1:8" ht="25.5" x14ac:dyDescent="0.2">
      <c r="A2385" s="52" t="s">
        <v>4797</v>
      </c>
      <c r="B2385" s="52"/>
      <c r="C2385" s="53" t="s">
        <v>4798</v>
      </c>
      <c r="D2385" s="54" t="s">
        <v>131</v>
      </c>
      <c r="E2385" s="55">
        <v>12.04</v>
      </c>
      <c r="F2385" s="55">
        <v>3.91</v>
      </c>
      <c r="G2385" s="55">
        <v>15.95</v>
      </c>
      <c r="H2385" s="33">
        <v>9</v>
      </c>
    </row>
    <row r="2386" spans="1:8" ht="25.5" x14ac:dyDescent="0.2">
      <c r="A2386" s="52" t="s">
        <v>4799</v>
      </c>
      <c r="B2386" s="52"/>
      <c r="C2386" s="53" t="s">
        <v>4800</v>
      </c>
      <c r="D2386" s="54" t="s">
        <v>131</v>
      </c>
      <c r="E2386" s="55">
        <v>18.7</v>
      </c>
      <c r="F2386" s="55">
        <v>4.33</v>
      </c>
      <c r="G2386" s="55">
        <v>23.03</v>
      </c>
      <c r="H2386" s="33">
        <v>9</v>
      </c>
    </row>
    <row r="2387" spans="1:8" ht="25.5" x14ac:dyDescent="0.2">
      <c r="A2387" s="52" t="s">
        <v>4801</v>
      </c>
      <c r="B2387" s="52"/>
      <c r="C2387" s="53" t="s">
        <v>4802</v>
      </c>
      <c r="D2387" s="54" t="s">
        <v>131</v>
      </c>
      <c r="E2387" s="55">
        <v>26.39</v>
      </c>
      <c r="F2387" s="55">
        <v>6.51</v>
      </c>
      <c r="G2387" s="55">
        <v>32.9</v>
      </c>
      <c r="H2387" s="33">
        <v>9</v>
      </c>
    </row>
    <row r="2388" spans="1:8" ht="25.5" x14ac:dyDescent="0.2">
      <c r="A2388" s="52" t="s">
        <v>4803</v>
      </c>
      <c r="B2388" s="52"/>
      <c r="C2388" s="53" t="s">
        <v>4804</v>
      </c>
      <c r="D2388" s="54" t="s">
        <v>131</v>
      </c>
      <c r="E2388" s="55">
        <v>37.57</v>
      </c>
      <c r="F2388" s="55">
        <v>8.68</v>
      </c>
      <c r="G2388" s="55">
        <v>46.25</v>
      </c>
      <c r="H2388" s="33">
        <v>9</v>
      </c>
    </row>
    <row r="2389" spans="1:8" ht="25.5" x14ac:dyDescent="0.2">
      <c r="A2389" s="52" t="s">
        <v>4805</v>
      </c>
      <c r="B2389" s="52"/>
      <c r="C2389" s="53" t="s">
        <v>4806</v>
      </c>
      <c r="D2389" s="54" t="s">
        <v>131</v>
      </c>
      <c r="E2389" s="55">
        <v>50.36</v>
      </c>
      <c r="F2389" s="55">
        <v>10.84</v>
      </c>
      <c r="G2389" s="55">
        <v>61.2</v>
      </c>
      <c r="H2389" s="33">
        <v>9</v>
      </c>
    </row>
    <row r="2390" spans="1:8" ht="25.5" x14ac:dyDescent="0.2">
      <c r="A2390" s="52" t="s">
        <v>4807</v>
      </c>
      <c r="B2390" s="52"/>
      <c r="C2390" s="53" t="s">
        <v>4808</v>
      </c>
      <c r="D2390" s="54" t="s">
        <v>131</v>
      </c>
      <c r="E2390" s="55">
        <v>66.34</v>
      </c>
      <c r="F2390" s="55">
        <v>13.01</v>
      </c>
      <c r="G2390" s="55">
        <v>79.349999999999994</v>
      </c>
      <c r="H2390" s="33">
        <v>9</v>
      </c>
    </row>
    <row r="2391" spans="1:8" ht="25.5" x14ac:dyDescent="0.2">
      <c r="A2391" s="52" t="s">
        <v>4809</v>
      </c>
      <c r="B2391" s="52"/>
      <c r="C2391" s="53" t="s">
        <v>4810</v>
      </c>
      <c r="D2391" s="54" t="s">
        <v>131</v>
      </c>
      <c r="E2391" s="55">
        <v>86.79</v>
      </c>
      <c r="F2391" s="55">
        <v>15.18</v>
      </c>
      <c r="G2391" s="55">
        <v>101.97</v>
      </c>
      <c r="H2391" s="33">
        <v>9</v>
      </c>
    </row>
    <row r="2392" spans="1:8" ht="25.5" x14ac:dyDescent="0.2">
      <c r="A2392" s="52" t="s">
        <v>4811</v>
      </c>
      <c r="B2392" s="52"/>
      <c r="C2392" s="53" t="s">
        <v>4812</v>
      </c>
      <c r="D2392" s="54" t="s">
        <v>131</v>
      </c>
      <c r="E2392" s="55">
        <v>109.17</v>
      </c>
      <c r="F2392" s="55">
        <v>15.18</v>
      </c>
      <c r="G2392" s="55">
        <v>124.35</v>
      </c>
      <c r="H2392" s="33">
        <v>9</v>
      </c>
    </row>
    <row r="2393" spans="1:8" ht="25.5" x14ac:dyDescent="0.2">
      <c r="A2393" s="52" t="s">
        <v>4813</v>
      </c>
      <c r="B2393" s="52"/>
      <c r="C2393" s="53" t="s">
        <v>4814</v>
      </c>
      <c r="D2393" s="54" t="s">
        <v>131</v>
      </c>
      <c r="E2393" s="55">
        <v>133.76</v>
      </c>
      <c r="F2393" s="55">
        <v>17.350000000000001</v>
      </c>
      <c r="G2393" s="55">
        <v>151.11000000000001</v>
      </c>
      <c r="H2393" s="33">
        <v>9</v>
      </c>
    </row>
    <row r="2394" spans="1:8" ht="25.5" x14ac:dyDescent="0.2">
      <c r="A2394" s="52" t="s">
        <v>4815</v>
      </c>
      <c r="B2394" s="52"/>
      <c r="C2394" s="53" t="s">
        <v>4816</v>
      </c>
      <c r="D2394" s="54" t="s">
        <v>131</v>
      </c>
      <c r="E2394" s="55">
        <v>174.56</v>
      </c>
      <c r="F2394" s="55">
        <v>19.52</v>
      </c>
      <c r="G2394" s="55">
        <v>194.08</v>
      </c>
      <c r="H2394" s="33">
        <v>9</v>
      </c>
    </row>
    <row r="2395" spans="1:8" ht="25.5" x14ac:dyDescent="0.2">
      <c r="A2395" s="52" t="s">
        <v>4817</v>
      </c>
      <c r="B2395" s="52"/>
      <c r="C2395" s="53" t="s">
        <v>4818</v>
      </c>
      <c r="D2395" s="54" t="s">
        <v>131</v>
      </c>
      <c r="E2395" s="55">
        <v>4.88</v>
      </c>
      <c r="F2395" s="55">
        <v>1.74</v>
      </c>
      <c r="G2395" s="55">
        <v>6.62</v>
      </c>
      <c r="H2395" s="33">
        <v>9</v>
      </c>
    </row>
    <row r="2396" spans="1:8" ht="25.5" x14ac:dyDescent="0.2">
      <c r="A2396" s="52" t="s">
        <v>4819</v>
      </c>
      <c r="B2396" s="52"/>
      <c r="C2396" s="53" t="s">
        <v>4820</v>
      </c>
      <c r="D2396" s="54" t="s">
        <v>131</v>
      </c>
      <c r="E2396" s="55">
        <v>4.7699999999999996</v>
      </c>
      <c r="F2396" s="55">
        <v>0.86</v>
      </c>
      <c r="G2396" s="55">
        <v>5.63</v>
      </c>
      <c r="H2396" s="33">
        <v>9</v>
      </c>
    </row>
    <row r="2397" spans="1:8" ht="25.5" x14ac:dyDescent="0.2">
      <c r="A2397" s="52" t="s">
        <v>4821</v>
      </c>
      <c r="B2397" s="52"/>
      <c r="C2397" s="53" t="s">
        <v>4822</v>
      </c>
      <c r="D2397" s="54" t="s">
        <v>131</v>
      </c>
      <c r="E2397" s="55">
        <v>7.23</v>
      </c>
      <c r="F2397" s="55">
        <v>2.17</v>
      </c>
      <c r="G2397" s="55">
        <v>9.4</v>
      </c>
      <c r="H2397" s="33">
        <v>9</v>
      </c>
    </row>
    <row r="2398" spans="1:8" ht="25.5" x14ac:dyDescent="0.2">
      <c r="A2398" s="52" t="s">
        <v>4823</v>
      </c>
      <c r="B2398" s="52"/>
      <c r="C2398" s="53" t="s">
        <v>4824</v>
      </c>
      <c r="D2398" s="54" t="s">
        <v>131</v>
      </c>
      <c r="E2398" s="55">
        <v>26.19</v>
      </c>
      <c r="F2398" s="55">
        <v>4.33</v>
      </c>
      <c r="G2398" s="55">
        <v>30.52</v>
      </c>
      <c r="H2398" s="33">
        <v>9</v>
      </c>
    </row>
    <row r="2399" spans="1:8" ht="25.5" x14ac:dyDescent="0.2">
      <c r="A2399" s="52" t="s">
        <v>4825</v>
      </c>
      <c r="B2399" s="52"/>
      <c r="C2399" s="53" t="s">
        <v>4826</v>
      </c>
      <c r="D2399" s="54" t="s">
        <v>131</v>
      </c>
      <c r="E2399" s="55">
        <v>64.239999999999995</v>
      </c>
      <c r="F2399" s="55">
        <v>13.01</v>
      </c>
      <c r="G2399" s="55">
        <v>77.25</v>
      </c>
      <c r="H2399" s="33">
        <v>9</v>
      </c>
    </row>
    <row r="2400" spans="1:8" ht="25.5" x14ac:dyDescent="0.2">
      <c r="A2400" s="52" t="s">
        <v>4827</v>
      </c>
      <c r="B2400" s="52"/>
      <c r="C2400" s="53" t="s">
        <v>4828</v>
      </c>
      <c r="D2400" s="54" t="s">
        <v>131</v>
      </c>
      <c r="E2400" s="55">
        <v>93.42</v>
      </c>
      <c r="F2400" s="55">
        <v>17.350000000000001</v>
      </c>
      <c r="G2400" s="55">
        <v>110.77</v>
      </c>
      <c r="H2400" s="33">
        <v>9</v>
      </c>
    </row>
    <row r="2401" spans="1:8" ht="25.5" x14ac:dyDescent="0.2">
      <c r="A2401" s="52" t="s">
        <v>4829</v>
      </c>
      <c r="B2401" s="52"/>
      <c r="C2401" s="53" t="s">
        <v>4830</v>
      </c>
      <c r="D2401" s="54" t="s">
        <v>131</v>
      </c>
      <c r="E2401" s="55">
        <v>32.65</v>
      </c>
      <c r="F2401" s="55">
        <v>5.63</v>
      </c>
      <c r="G2401" s="55">
        <v>38.28</v>
      </c>
      <c r="H2401" s="33">
        <v>9</v>
      </c>
    </row>
    <row r="2402" spans="1:8" x14ac:dyDescent="0.2">
      <c r="A2402" s="52" t="s">
        <v>4831</v>
      </c>
      <c r="B2402" s="52"/>
      <c r="C2402" s="53" t="s">
        <v>4832</v>
      </c>
      <c r="D2402" s="54"/>
      <c r="E2402" s="55"/>
      <c r="F2402" s="55"/>
      <c r="G2402" s="55"/>
      <c r="H2402" s="33">
        <v>5</v>
      </c>
    </row>
    <row r="2403" spans="1:8" ht="25.5" x14ac:dyDescent="0.2">
      <c r="A2403" s="52" t="s">
        <v>4833</v>
      </c>
      <c r="B2403" s="52"/>
      <c r="C2403" s="53" t="s">
        <v>4834</v>
      </c>
      <c r="D2403" s="54" t="s">
        <v>131</v>
      </c>
      <c r="E2403" s="55">
        <v>4.78</v>
      </c>
      <c r="F2403" s="55">
        <v>5.21</v>
      </c>
      <c r="G2403" s="55">
        <v>9.99</v>
      </c>
      <c r="H2403" s="33">
        <v>9</v>
      </c>
    </row>
    <row r="2404" spans="1:8" ht="25.5" x14ac:dyDescent="0.2">
      <c r="A2404" s="52" t="s">
        <v>4835</v>
      </c>
      <c r="B2404" s="52"/>
      <c r="C2404" s="53" t="s">
        <v>4836</v>
      </c>
      <c r="D2404" s="54" t="s">
        <v>131</v>
      </c>
      <c r="E2404" s="55">
        <v>7.72</v>
      </c>
      <c r="F2404" s="55">
        <v>6.51</v>
      </c>
      <c r="G2404" s="55">
        <v>14.23</v>
      </c>
      <c r="H2404" s="33">
        <v>9</v>
      </c>
    </row>
    <row r="2405" spans="1:8" ht="25.5" x14ac:dyDescent="0.2">
      <c r="A2405" s="52" t="s">
        <v>4837</v>
      </c>
      <c r="B2405" s="52"/>
      <c r="C2405" s="53" t="s">
        <v>4838</v>
      </c>
      <c r="D2405" s="54" t="s">
        <v>131</v>
      </c>
      <c r="E2405" s="55">
        <v>12.36</v>
      </c>
      <c r="F2405" s="55">
        <v>7.81</v>
      </c>
      <c r="G2405" s="55">
        <v>20.170000000000002</v>
      </c>
      <c r="H2405" s="33">
        <v>9</v>
      </c>
    </row>
    <row r="2406" spans="1:8" ht="25.5" x14ac:dyDescent="0.2">
      <c r="A2406" s="52" t="s">
        <v>4839</v>
      </c>
      <c r="B2406" s="52"/>
      <c r="C2406" s="53" t="s">
        <v>4840</v>
      </c>
      <c r="D2406" s="54" t="s">
        <v>131</v>
      </c>
      <c r="E2406" s="55">
        <v>17.170000000000002</v>
      </c>
      <c r="F2406" s="55">
        <v>9.1</v>
      </c>
      <c r="G2406" s="55">
        <v>26.27</v>
      </c>
      <c r="H2406" s="33">
        <v>9</v>
      </c>
    </row>
    <row r="2407" spans="1:8" ht="25.5" x14ac:dyDescent="0.2">
      <c r="A2407" s="52" t="s">
        <v>4841</v>
      </c>
      <c r="B2407" s="52"/>
      <c r="C2407" s="53" t="s">
        <v>4842</v>
      </c>
      <c r="D2407" s="54" t="s">
        <v>131</v>
      </c>
      <c r="E2407" s="55">
        <v>15.08</v>
      </c>
      <c r="F2407" s="55">
        <v>5.21</v>
      </c>
      <c r="G2407" s="55">
        <v>20.29</v>
      </c>
      <c r="H2407" s="33">
        <v>9</v>
      </c>
    </row>
    <row r="2408" spans="1:8" ht="25.5" x14ac:dyDescent="0.2">
      <c r="A2408" s="52" t="s">
        <v>4843</v>
      </c>
      <c r="B2408" s="52"/>
      <c r="C2408" s="53" t="s">
        <v>4844</v>
      </c>
      <c r="D2408" s="54" t="s">
        <v>131</v>
      </c>
      <c r="E2408" s="55">
        <v>23.35</v>
      </c>
      <c r="F2408" s="55">
        <v>12.14</v>
      </c>
      <c r="G2408" s="55">
        <v>35.49</v>
      </c>
      <c r="H2408" s="33">
        <v>9</v>
      </c>
    </row>
    <row r="2409" spans="1:8" ht="25.5" x14ac:dyDescent="0.2">
      <c r="A2409" s="52" t="s">
        <v>4845</v>
      </c>
      <c r="B2409" s="52"/>
      <c r="C2409" s="53" t="s">
        <v>4846</v>
      </c>
      <c r="D2409" s="54"/>
      <c r="E2409" s="55"/>
      <c r="F2409" s="55"/>
      <c r="G2409" s="55"/>
      <c r="H2409" s="33">
        <v>5</v>
      </c>
    </row>
    <row r="2410" spans="1:8" ht="25.5" x14ac:dyDescent="0.2">
      <c r="A2410" s="52" t="s">
        <v>4847</v>
      </c>
      <c r="B2410" s="52"/>
      <c r="C2410" s="53" t="s">
        <v>4848</v>
      </c>
      <c r="D2410" s="54" t="s">
        <v>131</v>
      </c>
      <c r="E2410" s="55">
        <v>59.67</v>
      </c>
      <c r="F2410" s="55">
        <v>1.3</v>
      </c>
      <c r="G2410" s="55">
        <v>60.97</v>
      </c>
      <c r="H2410" s="33">
        <v>9</v>
      </c>
    </row>
    <row r="2411" spans="1:8" ht="25.5" x14ac:dyDescent="0.2">
      <c r="A2411" s="52" t="s">
        <v>4849</v>
      </c>
      <c r="B2411" s="52"/>
      <c r="C2411" s="53" t="s">
        <v>4850</v>
      </c>
      <c r="D2411" s="54" t="s">
        <v>131</v>
      </c>
      <c r="E2411" s="55">
        <v>83.24</v>
      </c>
      <c r="F2411" s="55">
        <v>1.3</v>
      </c>
      <c r="G2411" s="55">
        <v>84.54</v>
      </c>
      <c r="H2411" s="33">
        <v>9</v>
      </c>
    </row>
    <row r="2412" spans="1:8" ht="25.5" x14ac:dyDescent="0.2">
      <c r="A2412" s="52" t="s">
        <v>4851</v>
      </c>
      <c r="B2412" s="52"/>
      <c r="C2412" s="53" t="s">
        <v>4852</v>
      </c>
      <c r="D2412" s="54"/>
      <c r="E2412" s="55"/>
      <c r="F2412" s="55"/>
      <c r="G2412" s="55"/>
      <c r="H2412" s="33">
        <v>5</v>
      </c>
    </row>
    <row r="2413" spans="1:8" ht="25.5" x14ac:dyDescent="0.2">
      <c r="A2413" s="52" t="s">
        <v>4853</v>
      </c>
      <c r="B2413" s="52"/>
      <c r="C2413" s="53" t="s">
        <v>4854</v>
      </c>
      <c r="D2413" s="54" t="s">
        <v>131</v>
      </c>
      <c r="E2413" s="55">
        <v>2.21</v>
      </c>
      <c r="F2413" s="55">
        <v>1.74</v>
      </c>
      <c r="G2413" s="55">
        <v>3.95</v>
      </c>
      <c r="H2413" s="33">
        <v>9</v>
      </c>
    </row>
    <row r="2414" spans="1:8" ht="25.5" x14ac:dyDescent="0.2">
      <c r="A2414" s="52" t="s">
        <v>4855</v>
      </c>
      <c r="B2414" s="52"/>
      <c r="C2414" s="53" t="s">
        <v>4856</v>
      </c>
      <c r="D2414" s="54" t="s">
        <v>131</v>
      </c>
      <c r="E2414" s="55">
        <v>3.49</v>
      </c>
      <c r="F2414" s="55">
        <v>2.17</v>
      </c>
      <c r="G2414" s="55">
        <v>5.66</v>
      </c>
      <c r="H2414" s="33">
        <v>9</v>
      </c>
    </row>
    <row r="2415" spans="1:8" ht="25.5" x14ac:dyDescent="0.2">
      <c r="A2415" s="52" t="s">
        <v>4857</v>
      </c>
      <c r="B2415" s="52"/>
      <c r="C2415" s="53" t="s">
        <v>4858</v>
      </c>
      <c r="D2415" s="54" t="s">
        <v>131</v>
      </c>
      <c r="E2415" s="55">
        <v>4.4800000000000004</v>
      </c>
      <c r="F2415" s="55">
        <v>2.6</v>
      </c>
      <c r="G2415" s="55">
        <v>7.08</v>
      </c>
      <c r="H2415" s="33">
        <v>9</v>
      </c>
    </row>
    <row r="2416" spans="1:8" ht="25.5" x14ac:dyDescent="0.2">
      <c r="A2416" s="52" t="s">
        <v>4859</v>
      </c>
      <c r="B2416" s="52"/>
      <c r="C2416" s="53" t="s">
        <v>4860</v>
      </c>
      <c r="D2416" s="54" t="s">
        <v>131</v>
      </c>
      <c r="E2416" s="55">
        <v>6.72</v>
      </c>
      <c r="F2416" s="55">
        <v>3.03</v>
      </c>
      <c r="G2416" s="55">
        <v>9.75</v>
      </c>
      <c r="H2416" s="33">
        <v>9</v>
      </c>
    </row>
    <row r="2417" spans="1:8" ht="25.5" x14ac:dyDescent="0.2">
      <c r="A2417" s="52" t="s">
        <v>4861</v>
      </c>
      <c r="B2417" s="52"/>
      <c r="C2417" s="53" t="s">
        <v>4862</v>
      </c>
      <c r="D2417" s="54" t="s">
        <v>131</v>
      </c>
      <c r="E2417" s="55">
        <v>10.199999999999999</v>
      </c>
      <c r="F2417" s="55">
        <v>3.47</v>
      </c>
      <c r="G2417" s="55">
        <v>13.67</v>
      </c>
      <c r="H2417" s="33">
        <v>9</v>
      </c>
    </row>
    <row r="2418" spans="1:8" ht="25.5" x14ac:dyDescent="0.2">
      <c r="A2418" s="52" t="s">
        <v>4863</v>
      </c>
      <c r="B2418" s="52"/>
      <c r="C2418" s="53" t="s">
        <v>4864</v>
      </c>
      <c r="D2418" s="54" t="s">
        <v>131</v>
      </c>
      <c r="E2418" s="55">
        <v>15.06</v>
      </c>
      <c r="F2418" s="55">
        <v>3.91</v>
      </c>
      <c r="G2418" s="55">
        <v>18.97</v>
      </c>
      <c r="H2418" s="33">
        <v>9</v>
      </c>
    </row>
    <row r="2419" spans="1:8" ht="25.5" x14ac:dyDescent="0.2">
      <c r="A2419" s="52" t="s">
        <v>4865</v>
      </c>
      <c r="B2419" s="52"/>
      <c r="C2419" s="53" t="s">
        <v>4866</v>
      </c>
      <c r="D2419" s="54" t="s">
        <v>131</v>
      </c>
      <c r="E2419" s="55">
        <v>24.46</v>
      </c>
      <c r="F2419" s="55">
        <v>4.33</v>
      </c>
      <c r="G2419" s="55">
        <v>28.79</v>
      </c>
      <c r="H2419" s="33">
        <v>9</v>
      </c>
    </row>
    <row r="2420" spans="1:8" ht="25.5" x14ac:dyDescent="0.2">
      <c r="A2420" s="52" t="s">
        <v>4867</v>
      </c>
      <c r="B2420" s="52"/>
      <c r="C2420" s="53" t="s">
        <v>4868</v>
      </c>
      <c r="D2420" s="54" t="s">
        <v>131</v>
      </c>
      <c r="E2420" s="55">
        <v>31.94</v>
      </c>
      <c r="F2420" s="55">
        <v>6.51</v>
      </c>
      <c r="G2420" s="55">
        <v>38.450000000000003</v>
      </c>
      <c r="H2420" s="33">
        <v>9</v>
      </c>
    </row>
    <row r="2421" spans="1:8" ht="25.5" x14ac:dyDescent="0.2">
      <c r="A2421" s="52" t="s">
        <v>4869</v>
      </c>
      <c r="B2421" s="52"/>
      <c r="C2421" s="53" t="s">
        <v>4870</v>
      </c>
      <c r="D2421" s="54" t="s">
        <v>131</v>
      </c>
      <c r="E2421" s="55">
        <v>49.75</v>
      </c>
      <c r="F2421" s="55">
        <v>8.68</v>
      </c>
      <c r="G2421" s="55">
        <v>58.43</v>
      </c>
      <c r="H2421" s="33">
        <v>9</v>
      </c>
    </row>
    <row r="2422" spans="1:8" ht="25.5" x14ac:dyDescent="0.2">
      <c r="A2422" s="52" t="s">
        <v>4871</v>
      </c>
      <c r="B2422" s="52"/>
      <c r="C2422" s="53" t="s">
        <v>4872</v>
      </c>
      <c r="D2422" s="54" t="s">
        <v>131</v>
      </c>
      <c r="E2422" s="55">
        <v>59.16</v>
      </c>
      <c r="F2422" s="55">
        <v>10.84</v>
      </c>
      <c r="G2422" s="55">
        <v>70</v>
      </c>
      <c r="H2422" s="33">
        <v>9</v>
      </c>
    </row>
    <row r="2423" spans="1:8" ht="25.5" x14ac:dyDescent="0.2">
      <c r="A2423" s="52" t="s">
        <v>4873</v>
      </c>
      <c r="B2423" s="52"/>
      <c r="C2423" s="53" t="s">
        <v>4874</v>
      </c>
      <c r="D2423" s="54" t="s">
        <v>131</v>
      </c>
      <c r="E2423" s="55">
        <v>83.87</v>
      </c>
      <c r="F2423" s="55">
        <v>13.01</v>
      </c>
      <c r="G2423" s="55">
        <v>96.88</v>
      </c>
      <c r="H2423" s="33">
        <v>9</v>
      </c>
    </row>
    <row r="2424" spans="1:8" ht="25.5" x14ac:dyDescent="0.2">
      <c r="A2424" s="52" t="s">
        <v>4875</v>
      </c>
      <c r="B2424" s="52"/>
      <c r="C2424" s="53" t="s">
        <v>4876</v>
      </c>
      <c r="D2424" s="54" t="s">
        <v>131</v>
      </c>
      <c r="E2424" s="55">
        <v>113.78</v>
      </c>
      <c r="F2424" s="55">
        <v>15.18</v>
      </c>
      <c r="G2424" s="55">
        <v>128.96</v>
      </c>
      <c r="H2424" s="33">
        <v>9</v>
      </c>
    </row>
    <row r="2425" spans="1:8" ht="25.5" x14ac:dyDescent="0.2">
      <c r="A2425" s="52" t="s">
        <v>4877</v>
      </c>
      <c r="B2425" s="52"/>
      <c r="C2425" s="53" t="s">
        <v>4878</v>
      </c>
      <c r="D2425" s="54" t="s">
        <v>131</v>
      </c>
      <c r="E2425" s="55">
        <v>133.72999999999999</v>
      </c>
      <c r="F2425" s="55">
        <v>17.350000000000001</v>
      </c>
      <c r="G2425" s="55">
        <v>151.08000000000001</v>
      </c>
      <c r="H2425" s="33">
        <v>9</v>
      </c>
    </row>
    <row r="2426" spans="1:8" ht="25.5" x14ac:dyDescent="0.2">
      <c r="A2426" s="52" t="s">
        <v>4879</v>
      </c>
      <c r="B2426" s="52"/>
      <c r="C2426" s="53" t="s">
        <v>4880</v>
      </c>
      <c r="D2426" s="54" t="s">
        <v>131</v>
      </c>
      <c r="E2426" s="55">
        <v>164.52</v>
      </c>
      <c r="F2426" s="55">
        <v>19.52</v>
      </c>
      <c r="G2426" s="55">
        <v>184.04</v>
      </c>
      <c r="H2426" s="33">
        <v>9</v>
      </c>
    </row>
    <row r="2427" spans="1:8" ht="25.5" x14ac:dyDescent="0.2">
      <c r="A2427" s="52" t="s">
        <v>4881</v>
      </c>
      <c r="B2427" s="52"/>
      <c r="C2427" s="53" t="s">
        <v>4882</v>
      </c>
      <c r="D2427" s="54" t="s">
        <v>131</v>
      </c>
      <c r="E2427" s="55">
        <v>195.48</v>
      </c>
      <c r="F2427" s="55">
        <v>21.69</v>
      </c>
      <c r="G2427" s="55">
        <v>217.17</v>
      </c>
      <c r="H2427" s="33">
        <v>9</v>
      </c>
    </row>
    <row r="2428" spans="1:8" x14ac:dyDescent="0.2">
      <c r="A2428" s="52" t="s">
        <v>4883</v>
      </c>
      <c r="B2428" s="52"/>
      <c r="C2428" s="53" t="s">
        <v>4884</v>
      </c>
      <c r="D2428" s="54"/>
      <c r="E2428" s="55"/>
      <c r="F2428" s="55"/>
      <c r="G2428" s="55"/>
      <c r="H2428" s="33">
        <v>5</v>
      </c>
    </row>
    <row r="2429" spans="1:8" ht="25.5" x14ac:dyDescent="0.2">
      <c r="A2429" s="52" t="s">
        <v>4885</v>
      </c>
      <c r="B2429" s="52"/>
      <c r="C2429" s="53" t="s">
        <v>4886</v>
      </c>
      <c r="D2429" s="54" t="s">
        <v>131</v>
      </c>
      <c r="E2429" s="55">
        <v>4.88</v>
      </c>
      <c r="F2429" s="55">
        <v>2.17</v>
      </c>
      <c r="G2429" s="55">
        <v>7.05</v>
      </c>
      <c r="H2429" s="33">
        <v>9</v>
      </c>
    </row>
    <row r="2430" spans="1:8" x14ac:dyDescent="0.2">
      <c r="A2430" s="52" t="s">
        <v>4887</v>
      </c>
      <c r="B2430" s="52"/>
      <c r="C2430" s="53" t="s">
        <v>4888</v>
      </c>
      <c r="D2430" s="54" t="s">
        <v>131</v>
      </c>
      <c r="E2430" s="55">
        <v>7.71</v>
      </c>
      <c r="F2430" s="55">
        <v>4.33</v>
      </c>
      <c r="G2430" s="55">
        <v>12.04</v>
      </c>
      <c r="H2430" s="33">
        <v>9</v>
      </c>
    </row>
    <row r="2431" spans="1:8" x14ac:dyDescent="0.2">
      <c r="A2431" s="52" t="s">
        <v>4889</v>
      </c>
      <c r="B2431" s="52"/>
      <c r="C2431" s="53" t="s">
        <v>4890</v>
      </c>
      <c r="D2431" s="54" t="s">
        <v>131</v>
      </c>
      <c r="E2431" s="55">
        <v>10.47</v>
      </c>
      <c r="F2431" s="55">
        <v>4.33</v>
      </c>
      <c r="G2431" s="55">
        <v>14.8</v>
      </c>
      <c r="H2431" s="33">
        <v>9</v>
      </c>
    </row>
    <row r="2432" spans="1:8" ht="25.5" x14ac:dyDescent="0.2">
      <c r="A2432" s="52" t="s">
        <v>4891</v>
      </c>
      <c r="B2432" s="52"/>
      <c r="C2432" s="53" t="s">
        <v>4892</v>
      </c>
      <c r="D2432" s="54" t="s">
        <v>131</v>
      </c>
      <c r="E2432" s="55">
        <v>17.63</v>
      </c>
      <c r="F2432" s="55">
        <v>4.33</v>
      </c>
      <c r="G2432" s="55">
        <v>21.96</v>
      </c>
      <c r="H2432" s="33">
        <v>9</v>
      </c>
    </row>
    <row r="2433" spans="1:8" ht="25.5" x14ac:dyDescent="0.2">
      <c r="A2433" s="52" t="s">
        <v>4893</v>
      </c>
      <c r="B2433" s="52"/>
      <c r="C2433" s="53" t="s">
        <v>4894</v>
      </c>
      <c r="D2433" s="54" t="s">
        <v>131</v>
      </c>
      <c r="E2433" s="55">
        <v>19.38</v>
      </c>
      <c r="F2433" s="55">
        <v>4.33</v>
      </c>
      <c r="G2433" s="55">
        <v>23.71</v>
      </c>
      <c r="H2433" s="33">
        <v>9</v>
      </c>
    </row>
    <row r="2434" spans="1:8" ht="25.5" x14ac:dyDescent="0.2">
      <c r="A2434" s="52" t="s">
        <v>4895</v>
      </c>
      <c r="B2434" s="52"/>
      <c r="C2434" s="53" t="s">
        <v>4896</v>
      </c>
      <c r="D2434" s="54"/>
      <c r="E2434" s="55"/>
      <c r="F2434" s="55"/>
      <c r="G2434" s="55"/>
      <c r="H2434" s="33">
        <v>5</v>
      </c>
    </row>
    <row r="2435" spans="1:8" ht="25.5" x14ac:dyDescent="0.2">
      <c r="A2435" s="52" t="s">
        <v>4897</v>
      </c>
      <c r="B2435" s="52"/>
      <c r="C2435" s="53" t="s">
        <v>4898</v>
      </c>
      <c r="D2435" s="54" t="s">
        <v>131</v>
      </c>
      <c r="E2435" s="55">
        <v>1.38</v>
      </c>
      <c r="F2435" s="55">
        <v>1.74</v>
      </c>
      <c r="G2435" s="55">
        <v>3.12</v>
      </c>
      <c r="H2435" s="33">
        <v>9</v>
      </c>
    </row>
    <row r="2436" spans="1:8" ht="25.5" x14ac:dyDescent="0.2">
      <c r="A2436" s="52" t="s">
        <v>4899</v>
      </c>
      <c r="B2436" s="52"/>
      <c r="C2436" s="53" t="s">
        <v>4900</v>
      </c>
      <c r="D2436" s="54" t="s">
        <v>131</v>
      </c>
      <c r="E2436" s="55">
        <v>2.1</v>
      </c>
      <c r="F2436" s="55">
        <v>2.17</v>
      </c>
      <c r="G2436" s="55">
        <v>4.2699999999999996</v>
      </c>
      <c r="H2436" s="33">
        <v>9</v>
      </c>
    </row>
    <row r="2437" spans="1:8" ht="25.5" x14ac:dyDescent="0.2">
      <c r="A2437" s="52" t="s">
        <v>4901</v>
      </c>
      <c r="B2437" s="52"/>
      <c r="C2437" s="53" t="s">
        <v>4902</v>
      </c>
      <c r="D2437" s="54" t="s">
        <v>131</v>
      </c>
      <c r="E2437" s="55">
        <v>3.4</v>
      </c>
      <c r="F2437" s="55">
        <v>2.6</v>
      </c>
      <c r="G2437" s="55">
        <v>6</v>
      </c>
      <c r="H2437" s="33">
        <v>9</v>
      </c>
    </row>
    <row r="2438" spans="1:8" ht="25.5" x14ac:dyDescent="0.2">
      <c r="A2438" s="52" t="s">
        <v>4903</v>
      </c>
      <c r="B2438" s="52"/>
      <c r="C2438" s="53" t="s">
        <v>4904</v>
      </c>
      <c r="D2438" s="54" t="s">
        <v>131</v>
      </c>
      <c r="E2438" s="55">
        <v>5.21</v>
      </c>
      <c r="F2438" s="55">
        <v>3.03</v>
      </c>
      <c r="G2438" s="55">
        <v>8.24</v>
      </c>
      <c r="H2438" s="33">
        <v>9</v>
      </c>
    </row>
    <row r="2439" spans="1:8" ht="25.5" x14ac:dyDescent="0.2">
      <c r="A2439" s="52" t="s">
        <v>4905</v>
      </c>
      <c r="B2439" s="52"/>
      <c r="C2439" s="53" t="s">
        <v>4906</v>
      </c>
      <c r="D2439" s="54" t="s">
        <v>131</v>
      </c>
      <c r="E2439" s="55">
        <v>8.9</v>
      </c>
      <c r="F2439" s="55">
        <v>3.47</v>
      </c>
      <c r="G2439" s="55">
        <v>12.37</v>
      </c>
      <c r="H2439" s="33">
        <v>9</v>
      </c>
    </row>
    <row r="2440" spans="1:8" x14ac:dyDescent="0.2">
      <c r="A2440" s="52" t="s">
        <v>4907</v>
      </c>
      <c r="B2440" s="52"/>
      <c r="C2440" s="53" t="s">
        <v>4908</v>
      </c>
      <c r="D2440" s="54"/>
      <c r="E2440" s="55"/>
      <c r="F2440" s="55"/>
      <c r="G2440" s="55"/>
      <c r="H2440" s="33">
        <v>5</v>
      </c>
    </row>
    <row r="2441" spans="1:8" x14ac:dyDescent="0.2">
      <c r="A2441" s="52" t="s">
        <v>4909</v>
      </c>
      <c r="B2441" s="52"/>
      <c r="C2441" s="53" t="s">
        <v>4910</v>
      </c>
      <c r="D2441" s="54" t="s">
        <v>131</v>
      </c>
      <c r="E2441" s="55">
        <v>4.16</v>
      </c>
      <c r="F2441" s="55">
        <v>10.84</v>
      </c>
      <c r="G2441" s="55">
        <v>15</v>
      </c>
      <c r="H2441" s="33">
        <v>9</v>
      </c>
    </row>
    <row r="2442" spans="1:8" ht="25.5" x14ac:dyDescent="0.2">
      <c r="A2442" s="52" t="s">
        <v>4911</v>
      </c>
      <c r="B2442" s="52"/>
      <c r="C2442" s="53" t="s">
        <v>4912</v>
      </c>
      <c r="D2442" s="54"/>
      <c r="E2442" s="55"/>
      <c r="F2442" s="55"/>
      <c r="G2442" s="55"/>
      <c r="H2442" s="33">
        <v>2</v>
      </c>
    </row>
    <row r="2443" spans="1:8" x14ac:dyDescent="0.2">
      <c r="A2443" s="52" t="s">
        <v>4913</v>
      </c>
      <c r="B2443" s="52"/>
      <c r="C2443" s="53" t="s">
        <v>4914</v>
      </c>
      <c r="D2443" s="54"/>
      <c r="E2443" s="55"/>
      <c r="F2443" s="55"/>
      <c r="G2443" s="55"/>
      <c r="H2443" s="33">
        <v>5</v>
      </c>
    </row>
    <row r="2444" spans="1:8" x14ac:dyDescent="0.2">
      <c r="A2444" s="52" t="s">
        <v>4915</v>
      </c>
      <c r="B2444" s="52"/>
      <c r="C2444" s="53" t="s">
        <v>4916</v>
      </c>
      <c r="D2444" s="54" t="s">
        <v>21</v>
      </c>
      <c r="E2444" s="55">
        <v>2</v>
      </c>
      <c r="F2444" s="55">
        <v>10.84</v>
      </c>
      <c r="G2444" s="55">
        <v>12.84</v>
      </c>
      <c r="H2444" s="33">
        <v>9</v>
      </c>
    </row>
    <row r="2445" spans="1:8" x14ac:dyDescent="0.2">
      <c r="A2445" s="52" t="s">
        <v>4917</v>
      </c>
      <c r="B2445" s="52"/>
      <c r="C2445" s="53" t="s">
        <v>4918</v>
      </c>
      <c r="D2445" s="54" t="s">
        <v>21</v>
      </c>
      <c r="E2445" s="55">
        <v>3.49</v>
      </c>
      <c r="F2445" s="55">
        <v>10.84</v>
      </c>
      <c r="G2445" s="55">
        <v>14.33</v>
      </c>
      <c r="H2445" s="33">
        <v>9</v>
      </c>
    </row>
    <row r="2446" spans="1:8" x14ac:dyDescent="0.2">
      <c r="A2446" s="52" t="s">
        <v>4919</v>
      </c>
      <c r="B2446" s="52"/>
      <c r="C2446" s="53" t="s">
        <v>4920</v>
      </c>
      <c r="D2446" s="54" t="s">
        <v>21</v>
      </c>
      <c r="E2446" s="55">
        <v>3.49</v>
      </c>
      <c r="F2446" s="55">
        <v>13.01</v>
      </c>
      <c r="G2446" s="55">
        <v>16.5</v>
      </c>
      <c r="H2446" s="33">
        <v>9</v>
      </c>
    </row>
    <row r="2447" spans="1:8" x14ac:dyDescent="0.2">
      <c r="A2447" s="52" t="s">
        <v>4921</v>
      </c>
      <c r="B2447" s="52"/>
      <c r="C2447" s="53" t="s">
        <v>4922</v>
      </c>
      <c r="D2447" s="54" t="s">
        <v>21</v>
      </c>
      <c r="E2447" s="55">
        <v>2.02</v>
      </c>
      <c r="F2447" s="55">
        <v>10.84</v>
      </c>
      <c r="G2447" s="55">
        <v>12.86</v>
      </c>
      <c r="H2447" s="33">
        <v>9</v>
      </c>
    </row>
    <row r="2448" spans="1:8" x14ac:dyDescent="0.2">
      <c r="A2448" s="52" t="s">
        <v>4923</v>
      </c>
      <c r="B2448" s="52"/>
      <c r="C2448" s="53" t="s">
        <v>4924</v>
      </c>
      <c r="D2448" s="54"/>
      <c r="E2448" s="55"/>
      <c r="F2448" s="55"/>
      <c r="G2448" s="55"/>
      <c r="H2448" s="33">
        <v>5</v>
      </c>
    </row>
    <row r="2449" spans="1:8" x14ac:dyDescent="0.2">
      <c r="A2449" s="52" t="s">
        <v>4925</v>
      </c>
      <c r="B2449" s="52"/>
      <c r="C2449" s="53" t="s">
        <v>4926</v>
      </c>
      <c r="D2449" s="54" t="s">
        <v>21</v>
      </c>
      <c r="E2449" s="55">
        <v>33.4</v>
      </c>
      <c r="F2449" s="55">
        <v>34.69</v>
      </c>
      <c r="G2449" s="55">
        <v>68.09</v>
      </c>
      <c r="H2449" s="33">
        <v>9</v>
      </c>
    </row>
    <row r="2450" spans="1:8" ht="25.5" x14ac:dyDescent="0.2">
      <c r="A2450" s="52" t="s">
        <v>4927</v>
      </c>
      <c r="B2450" s="52"/>
      <c r="C2450" s="53" t="s">
        <v>4928</v>
      </c>
      <c r="D2450" s="54" t="s">
        <v>21</v>
      </c>
      <c r="E2450" s="55">
        <v>13.17</v>
      </c>
      <c r="F2450" s="55">
        <v>13.01</v>
      </c>
      <c r="G2450" s="55">
        <v>26.18</v>
      </c>
      <c r="H2450" s="33">
        <v>9</v>
      </c>
    </row>
    <row r="2451" spans="1:8" ht="25.5" x14ac:dyDescent="0.2">
      <c r="A2451" s="52" t="s">
        <v>4929</v>
      </c>
      <c r="B2451" s="52"/>
      <c r="C2451" s="53" t="s">
        <v>4930</v>
      </c>
      <c r="D2451" s="54" t="s">
        <v>21</v>
      </c>
      <c r="E2451" s="55">
        <v>16.73</v>
      </c>
      <c r="F2451" s="55">
        <v>13.01</v>
      </c>
      <c r="G2451" s="55">
        <v>29.74</v>
      </c>
      <c r="H2451" s="33">
        <v>9</v>
      </c>
    </row>
    <row r="2452" spans="1:8" ht="25.5" x14ac:dyDescent="0.2">
      <c r="A2452" s="52" t="s">
        <v>4931</v>
      </c>
      <c r="B2452" s="52"/>
      <c r="C2452" s="53" t="s">
        <v>4932</v>
      </c>
      <c r="D2452" s="54" t="s">
        <v>21</v>
      </c>
      <c r="E2452" s="55">
        <v>26.04</v>
      </c>
      <c r="F2452" s="55">
        <v>13.01</v>
      </c>
      <c r="G2452" s="55">
        <v>39.049999999999997</v>
      </c>
      <c r="H2452" s="33">
        <v>9</v>
      </c>
    </row>
    <row r="2453" spans="1:8" ht="25.5" x14ac:dyDescent="0.2">
      <c r="A2453" s="52" t="s">
        <v>4933</v>
      </c>
      <c r="B2453" s="52"/>
      <c r="C2453" s="53" t="s">
        <v>4934</v>
      </c>
      <c r="D2453" s="54" t="s">
        <v>21</v>
      </c>
      <c r="E2453" s="55">
        <v>57</v>
      </c>
      <c r="F2453" s="55">
        <v>17.350000000000001</v>
      </c>
      <c r="G2453" s="55">
        <v>74.349999999999994</v>
      </c>
      <c r="H2453" s="33">
        <v>9</v>
      </c>
    </row>
    <row r="2454" spans="1:8" ht="25.5" x14ac:dyDescent="0.2">
      <c r="A2454" s="52" t="s">
        <v>4935</v>
      </c>
      <c r="B2454" s="52"/>
      <c r="C2454" s="53" t="s">
        <v>4936</v>
      </c>
      <c r="D2454" s="54" t="s">
        <v>21</v>
      </c>
      <c r="E2454" s="55">
        <v>113.46</v>
      </c>
      <c r="F2454" s="55">
        <v>17.350000000000001</v>
      </c>
      <c r="G2454" s="55">
        <v>130.81</v>
      </c>
      <c r="H2454" s="33">
        <v>9</v>
      </c>
    </row>
    <row r="2455" spans="1:8" ht="25.5" x14ac:dyDescent="0.2">
      <c r="A2455" s="52" t="s">
        <v>4937</v>
      </c>
      <c r="B2455" s="52"/>
      <c r="C2455" s="53" t="s">
        <v>4938</v>
      </c>
      <c r="D2455" s="54" t="s">
        <v>21</v>
      </c>
      <c r="E2455" s="55">
        <v>214.19</v>
      </c>
      <c r="F2455" s="55">
        <v>21.69</v>
      </c>
      <c r="G2455" s="55">
        <v>235.88</v>
      </c>
      <c r="H2455" s="33">
        <v>9</v>
      </c>
    </row>
    <row r="2456" spans="1:8" ht="25.5" x14ac:dyDescent="0.2">
      <c r="A2456" s="52" t="s">
        <v>4939</v>
      </c>
      <c r="B2456" s="52"/>
      <c r="C2456" s="53" t="s">
        <v>4940</v>
      </c>
      <c r="D2456" s="54" t="s">
        <v>21</v>
      </c>
      <c r="E2456" s="55">
        <v>188.79</v>
      </c>
      <c r="F2456" s="55">
        <v>13.01</v>
      </c>
      <c r="G2456" s="55">
        <v>201.8</v>
      </c>
      <c r="H2456" s="33">
        <v>9</v>
      </c>
    </row>
    <row r="2457" spans="1:8" ht="25.5" x14ac:dyDescent="0.2">
      <c r="A2457" s="52" t="s">
        <v>4941</v>
      </c>
      <c r="B2457" s="52"/>
      <c r="C2457" s="53" t="s">
        <v>4942</v>
      </c>
      <c r="D2457" s="54" t="s">
        <v>21</v>
      </c>
      <c r="E2457" s="55">
        <v>485.58</v>
      </c>
      <c r="F2457" s="55">
        <v>13.01</v>
      </c>
      <c r="G2457" s="55">
        <v>498.59</v>
      </c>
      <c r="H2457" s="33">
        <v>9</v>
      </c>
    </row>
    <row r="2458" spans="1:8" ht="25.5" x14ac:dyDescent="0.2">
      <c r="A2458" s="52" t="s">
        <v>4943</v>
      </c>
      <c r="B2458" s="52"/>
      <c r="C2458" s="53" t="s">
        <v>4944</v>
      </c>
      <c r="D2458" s="54" t="s">
        <v>21</v>
      </c>
      <c r="E2458" s="55">
        <v>559.28</v>
      </c>
      <c r="F2458" s="55">
        <v>13.01</v>
      </c>
      <c r="G2458" s="55">
        <v>572.29</v>
      </c>
      <c r="H2458" s="33">
        <v>9</v>
      </c>
    </row>
    <row r="2459" spans="1:8" ht="25.5" x14ac:dyDescent="0.2">
      <c r="A2459" s="52" t="s">
        <v>4945</v>
      </c>
      <c r="B2459" s="52"/>
      <c r="C2459" s="53" t="s">
        <v>4946</v>
      </c>
      <c r="D2459" s="54" t="s">
        <v>21</v>
      </c>
      <c r="E2459" s="55">
        <v>1483.28</v>
      </c>
      <c r="F2459" s="55">
        <v>17.350000000000001</v>
      </c>
      <c r="G2459" s="55">
        <v>1500.63</v>
      </c>
      <c r="H2459" s="33">
        <v>9</v>
      </c>
    </row>
    <row r="2460" spans="1:8" ht="25.5" x14ac:dyDescent="0.2">
      <c r="A2460" s="52" t="s">
        <v>4947</v>
      </c>
      <c r="B2460" s="52"/>
      <c r="C2460" s="53" t="s">
        <v>4948</v>
      </c>
      <c r="D2460" s="54" t="s">
        <v>21</v>
      </c>
      <c r="E2460" s="55">
        <v>21.92</v>
      </c>
      <c r="F2460" s="55">
        <v>13.01</v>
      </c>
      <c r="G2460" s="55">
        <v>34.93</v>
      </c>
      <c r="H2460" s="33">
        <v>9</v>
      </c>
    </row>
    <row r="2461" spans="1:8" ht="25.5" x14ac:dyDescent="0.2">
      <c r="A2461" s="52" t="s">
        <v>4949</v>
      </c>
      <c r="B2461" s="52"/>
      <c r="C2461" s="53" t="s">
        <v>4950</v>
      </c>
      <c r="D2461" s="54" t="s">
        <v>21</v>
      </c>
      <c r="E2461" s="55">
        <v>73.94</v>
      </c>
      <c r="F2461" s="55">
        <v>13.01</v>
      </c>
      <c r="G2461" s="55">
        <v>86.95</v>
      </c>
      <c r="H2461" s="33">
        <v>9</v>
      </c>
    </row>
    <row r="2462" spans="1:8" ht="25.5" x14ac:dyDescent="0.2">
      <c r="A2462" s="52" t="s">
        <v>4951</v>
      </c>
      <c r="B2462" s="52"/>
      <c r="C2462" s="53" t="s">
        <v>4952</v>
      </c>
      <c r="D2462" s="54" t="s">
        <v>21</v>
      </c>
      <c r="E2462" s="55">
        <v>188.45</v>
      </c>
      <c r="F2462" s="55">
        <v>17.350000000000001</v>
      </c>
      <c r="G2462" s="55">
        <v>205.8</v>
      </c>
      <c r="H2462" s="33">
        <v>9</v>
      </c>
    </row>
    <row r="2463" spans="1:8" x14ac:dyDescent="0.2">
      <c r="A2463" s="52" t="s">
        <v>4953</v>
      </c>
      <c r="B2463" s="52"/>
      <c r="C2463" s="53" t="s">
        <v>4954</v>
      </c>
      <c r="D2463" s="54"/>
      <c r="E2463" s="55"/>
      <c r="F2463" s="55"/>
      <c r="G2463" s="55"/>
      <c r="H2463" s="33">
        <v>5</v>
      </c>
    </row>
    <row r="2464" spans="1:8" x14ac:dyDescent="0.2">
      <c r="A2464" s="52" t="s">
        <v>4955</v>
      </c>
      <c r="B2464" s="52"/>
      <c r="C2464" s="53" t="s">
        <v>4956</v>
      </c>
      <c r="D2464" s="54" t="s">
        <v>334</v>
      </c>
      <c r="E2464" s="55">
        <v>26.22</v>
      </c>
      <c r="F2464" s="55">
        <v>13.01</v>
      </c>
      <c r="G2464" s="55">
        <v>39.229999999999997</v>
      </c>
      <c r="H2464" s="33">
        <v>9</v>
      </c>
    </row>
    <row r="2465" spans="1:8" x14ac:dyDescent="0.2">
      <c r="A2465" s="52" t="s">
        <v>4957</v>
      </c>
      <c r="B2465" s="52"/>
      <c r="C2465" s="53" t="s">
        <v>4958</v>
      </c>
      <c r="D2465" s="54" t="s">
        <v>21</v>
      </c>
      <c r="E2465" s="55">
        <v>28.5</v>
      </c>
      <c r="F2465" s="55">
        <v>13.01</v>
      </c>
      <c r="G2465" s="55">
        <v>41.51</v>
      </c>
      <c r="H2465" s="33">
        <v>9</v>
      </c>
    </row>
    <row r="2466" spans="1:8" x14ac:dyDescent="0.2">
      <c r="A2466" s="52" t="s">
        <v>4959</v>
      </c>
      <c r="B2466" s="52"/>
      <c r="C2466" s="53" t="s">
        <v>4960</v>
      </c>
      <c r="D2466" s="54" t="s">
        <v>21</v>
      </c>
      <c r="E2466" s="55">
        <v>59.42</v>
      </c>
      <c r="F2466" s="55">
        <v>13.01</v>
      </c>
      <c r="G2466" s="55">
        <v>72.430000000000007</v>
      </c>
      <c r="H2466" s="33">
        <v>9</v>
      </c>
    </row>
    <row r="2467" spans="1:8" x14ac:dyDescent="0.2">
      <c r="A2467" s="52" t="s">
        <v>4961</v>
      </c>
      <c r="B2467" s="52"/>
      <c r="C2467" s="53" t="s">
        <v>4962</v>
      </c>
      <c r="D2467" s="54" t="s">
        <v>334</v>
      </c>
      <c r="E2467" s="55">
        <v>261.20999999999998</v>
      </c>
      <c r="F2467" s="55">
        <v>13.01</v>
      </c>
      <c r="G2467" s="55">
        <v>274.22000000000003</v>
      </c>
      <c r="H2467" s="33">
        <v>9</v>
      </c>
    </row>
    <row r="2468" spans="1:8" x14ac:dyDescent="0.2">
      <c r="A2468" s="52" t="s">
        <v>4963</v>
      </c>
      <c r="B2468" s="52"/>
      <c r="C2468" s="53" t="s">
        <v>4964</v>
      </c>
      <c r="D2468" s="54" t="s">
        <v>334</v>
      </c>
      <c r="E2468" s="55">
        <v>239.46</v>
      </c>
      <c r="F2468" s="55">
        <v>13.01</v>
      </c>
      <c r="G2468" s="55">
        <v>252.47</v>
      </c>
      <c r="H2468" s="33">
        <v>9</v>
      </c>
    </row>
    <row r="2469" spans="1:8" x14ac:dyDescent="0.2">
      <c r="A2469" s="52" t="s">
        <v>4965</v>
      </c>
      <c r="B2469" s="52"/>
      <c r="C2469" s="53" t="s">
        <v>4966</v>
      </c>
      <c r="D2469" s="54" t="s">
        <v>334</v>
      </c>
      <c r="E2469" s="55">
        <v>17.21</v>
      </c>
      <c r="F2469" s="55">
        <v>13.01</v>
      </c>
      <c r="G2469" s="55">
        <v>30.22</v>
      </c>
      <c r="H2469" s="33">
        <v>9</v>
      </c>
    </row>
    <row r="2470" spans="1:8" x14ac:dyDescent="0.2">
      <c r="A2470" s="52" t="s">
        <v>4967</v>
      </c>
      <c r="B2470" s="52"/>
      <c r="C2470" s="53" t="s">
        <v>4968</v>
      </c>
      <c r="D2470" s="54" t="s">
        <v>334</v>
      </c>
      <c r="E2470" s="55">
        <v>284.89</v>
      </c>
      <c r="F2470" s="55">
        <v>13.01</v>
      </c>
      <c r="G2470" s="55">
        <v>297.89999999999998</v>
      </c>
      <c r="H2470" s="33">
        <v>9</v>
      </c>
    </row>
    <row r="2471" spans="1:8" ht="25.5" x14ac:dyDescent="0.2">
      <c r="A2471" s="52" t="s">
        <v>4969</v>
      </c>
      <c r="B2471" s="52"/>
      <c r="C2471" s="53" t="s">
        <v>4970</v>
      </c>
      <c r="D2471" s="54" t="s">
        <v>21</v>
      </c>
      <c r="E2471" s="55">
        <v>16.690000000000001</v>
      </c>
      <c r="F2471" s="55">
        <v>13.01</v>
      </c>
      <c r="G2471" s="55">
        <v>29.7</v>
      </c>
      <c r="H2471" s="33">
        <v>9</v>
      </c>
    </row>
    <row r="2472" spans="1:8" x14ac:dyDescent="0.2">
      <c r="A2472" s="52" t="s">
        <v>4971</v>
      </c>
      <c r="B2472" s="52"/>
      <c r="C2472" s="53" t="s">
        <v>4972</v>
      </c>
      <c r="D2472" s="54" t="s">
        <v>334</v>
      </c>
      <c r="E2472" s="55">
        <v>11.1</v>
      </c>
      <c r="F2472" s="55">
        <v>13.01</v>
      </c>
      <c r="G2472" s="55">
        <v>24.11</v>
      </c>
      <c r="H2472" s="33">
        <v>9</v>
      </c>
    </row>
    <row r="2473" spans="1:8" x14ac:dyDescent="0.2">
      <c r="A2473" s="52" t="s">
        <v>4973</v>
      </c>
      <c r="B2473" s="52"/>
      <c r="C2473" s="53" t="s">
        <v>4974</v>
      </c>
      <c r="D2473" s="54" t="s">
        <v>334</v>
      </c>
      <c r="E2473" s="55">
        <v>16.920000000000002</v>
      </c>
      <c r="F2473" s="55">
        <v>13.01</v>
      </c>
      <c r="G2473" s="55">
        <v>29.93</v>
      </c>
      <c r="H2473" s="33">
        <v>9</v>
      </c>
    </row>
    <row r="2474" spans="1:8" x14ac:dyDescent="0.2">
      <c r="A2474" s="52" t="s">
        <v>4975</v>
      </c>
      <c r="B2474" s="52"/>
      <c r="C2474" s="53" t="s">
        <v>4976</v>
      </c>
      <c r="D2474" s="54" t="s">
        <v>334</v>
      </c>
      <c r="E2474" s="55">
        <v>21.69</v>
      </c>
      <c r="F2474" s="55">
        <v>13.01</v>
      </c>
      <c r="G2474" s="55">
        <v>34.700000000000003</v>
      </c>
      <c r="H2474" s="33">
        <v>9</v>
      </c>
    </row>
    <row r="2475" spans="1:8" ht="25.5" x14ac:dyDescent="0.2">
      <c r="A2475" s="52" t="s">
        <v>4977</v>
      </c>
      <c r="B2475" s="52"/>
      <c r="C2475" s="53" t="s">
        <v>4978</v>
      </c>
      <c r="D2475" s="54" t="s">
        <v>334</v>
      </c>
      <c r="E2475" s="55">
        <v>20</v>
      </c>
      <c r="F2475" s="55">
        <v>13.01</v>
      </c>
      <c r="G2475" s="55">
        <v>33.01</v>
      </c>
      <c r="H2475" s="33">
        <v>9</v>
      </c>
    </row>
    <row r="2476" spans="1:8" ht="25.5" x14ac:dyDescent="0.2">
      <c r="A2476" s="52" t="s">
        <v>4979</v>
      </c>
      <c r="B2476" s="52"/>
      <c r="C2476" s="53" t="s">
        <v>4980</v>
      </c>
      <c r="D2476" s="54" t="s">
        <v>334</v>
      </c>
      <c r="E2476" s="55">
        <v>21.78</v>
      </c>
      <c r="F2476" s="55">
        <v>13.01</v>
      </c>
      <c r="G2476" s="55">
        <v>34.79</v>
      </c>
      <c r="H2476" s="33">
        <v>9</v>
      </c>
    </row>
    <row r="2477" spans="1:8" ht="25.5" x14ac:dyDescent="0.2">
      <c r="A2477" s="52" t="s">
        <v>4981</v>
      </c>
      <c r="B2477" s="52"/>
      <c r="C2477" s="53" t="s">
        <v>4982</v>
      </c>
      <c r="D2477" s="54" t="s">
        <v>334</v>
      </c>
      <c r="E2477" s="55">
        <v>31.05</v>
      </c>
      <c r="F2477" s="55">
        <v>16.05</v>
      </c>
      <c r="G2477" s="55">
        <v>47.1</v>
      </c>
      <c r="H2477" s="33">
        <v>9</v>
      </c>
    </row>
    <row r="2478" spans="1:8" x14ac:dyDescent="0.2">
      <c r="A2478" s="52" t="s">
        <v>4983</v>
      </c>
      <c r="B2478" s="52"/>
      <c r="C2478" s="53" t="s">
        <v>4984</v>
      </c>
      <c r="D2478" s="54"/>
      <c r="E2478" s="55"/>
      <c r="F2478" s="55"/>
      <c r="G2478" s="55"/>
      <c r="H2478" s="33">
        <v>5</v>
      </c>
    </row>
    <row r="2479" spans="1:8" x14ac:dyDescent="0.2">
      <c r="A2479" s="52" t="s">
        <v>4985</v>
      </c>
      <c r="B2479" s="52"/>
      <c r="C2479" s="53" t="s">
        <v>4986</v>
      </c>
      <c r="D2479" s="54" t="s">
        <v>334</v>
      </c>
      <c r="E2479" s="55">
        <v>8.7799999999999994</v>
      </c>
      <c r="F2479" s="55">
        <v>14.75</v>
      </c>
      <c r="G2479" s="55">
        <v>23.53</v>
      </c>
      <c r="H2479" s="33">
        <v>9</v>
      </c>
    </row>
    <row r="2480" spans="1:8" x14ac:dyDescent="0.2">
      <c r="A2480" s="52" t="s">
        <v>4987</v>
      </c>
      <c r="B2480" s="52"/>
      <c r="C2480" s="53" t="s">
        <v>4988</v>
      </c>
      <c r="D2480" s="54" t="s">
        <v>334</v>
      </c>
      <c r="E2480" s="55">
        <v>17.920000000000002</v>
      </c>
      <c r="F2480" s="55">
        <v>15.18</v>
      </c>
      <c r="G2480" s="55">
        <v>33.1</v>
      </c>
      <c r="H2480" s="33">
        <v>9</v>
      </c>
    </row>
    <row r="2481" spans="1:8" x14ac:dyDescent="0.2">
      <c r="A2481" s="52" t="s">
        <v>4989</v>
      </c>
      <c r="B2481" s="52"/>
      <c r="C2481" s="53" t="s">
        <v>4990</v>
      </c>
      <c r="D2481" s="54" t="s">
        <v>334</v>
      </c>
      <c r="E2481" s="55">
        <v>28.51</v>
      </c>
      <c r="F2481" s="55">
        <v>21.69</v>
      </c>
      <c r="G2481" s="55">
        <v>50.2</v>
      </c>
      <c r="H2481" s="33">
        <v>9</v>
      </c>
    </row>
    <row r="2482" spans="1:8" x14ac:dyDescent="0.2">
      <c r="A2482" s="52" t="s">
        <v>4991</v>
      </c>
      <c r="B2482" s="52"/>
      <c r="C2482" s="53" t="s">
        <v>4992</v>
      </c>
      <c r="D2482" s="54" t="s">
        <v>334</v>
      </c>
      <c r="E2482" s="55">
        <v>12.38</v>
      </c>
      <c r="F2482" s="55">
        <v>11.71</v>
      </c>
      <c r="G2482" s="55">
        <v>24.09</v>
      </c>
      <c r="H2482" s="33">
        <v>9</v>
      </c>
    </row>
    <row r="2483" spans="1:8" x14ac:dyDescent="0.2">
      <c r="A2483" s="52" t="s">
        <v>4993</v>
      </c>
      <c r="B2483" s="52"/>
      <c r="C2483" s="53" t="s">
        <v>4994</v>
      </c>
      <c r="D2483" s="54" t="s">
        <v>334</v>
      </c>
      <c r="E2483" s="55">
        <v>12.64</v>
      </c>
      <c r="F2483" s="55">
        <v>19.52</v>
      </c>
      <c r="G2483" s="55">
        <v>32.159999999999997</v>
      </c>
      <c r="H2483" s="33">
        <v>9</v>
      </c>
    </row>
    <row r="2484" spans="1:8" x14ac:dyDescent="0.2">
      <c r="A2484" s="52" t="s">
        <v>4995</v>
      </c>
      <c r="B2484" s="52"/>
      <c r="C2484" s="53" t="s">
        <v>4996</v>
      </c>
      <c r="D2484" s="54" t="s">
        <v>334</v>
      </c>
      <c r="E2484" s="55">
        <v>11.54</v>
      </c>
      <c r="F2484" s="55">
        <v>16.48</v>
      </c>
      <c r="G2484" s="55">
        <v>28.02</v>
      </c>
      <c r="H2484" s="33">
        <v>9</v>
      </c>
    </row>
    <row r="2485" spans="1:8" x14ac:dyDescent="0.2">
      <c r="A2485" s="52" t="s">
        <v>4997</v>
      </c>
      <c r="B2485" s="52"/>
      <c r="C2485" s="53" t="s">
        <v>4998</v>
      </c>
      <c r="D2485" s="54" t="s">
        <v>334</v>
      </c>
      <c r="E2485" s="55">
        <v>13.37</v>
      </c>
      <c r="F2485" s="55">
        <v>19.52</v>
      </c>
      <c r="G2485" s="55">
        <v>32.89</v>
      </c>
      <c r="H2485" s="33">
        <v>9</v>
      </c>
    </row>
    <row r="2486" spans="1:8" x14ac:dyDescent="0.2">
      <c r="A2486" s="52" t="s">
        <v>4999</v>
      </c>
      <c r="B2486" s="52"/>
      <c r="C2486" s="53" t="s">
        <v>5000</v>
      </c>
      <c r="D2486" s="54" t="s">
        <v>334</v>
      </c>
      <c r="E2486" s="55">
        <v>21.72</v>
      </c>
      <c r="F2486" s="55">
        <v>21.69</v>
      </c>
      <c r="G2486" s="55">
        <v>43.41</v>
      </c>
      <c r="H2486" s="33">
        <v>9</v>
      </c>
    </row>
    <row r="2487" spans="1:8" x14ac:dyDescent="0.2">
      <c r="A2487" s="52" t="s">
        <v>5001</v>
      </c>
      <c r="B2487" s="52"/>
      <c r="C2487" s="53" t="s">
        <v>5002</v>
      </c>
      <c r="D2487" s="54" t="s">
        <v>334</v>
      </c>
      <c r="E2487" s="55">
        <v>43.69</v>
      </c>
      <c r="F2487" s="55">
        <v>15.18</v>
      </c>
      <c r="G2487" s="55">
        <v>58.87</v>
      </c>
      <c r="H2487" s="33">
        <v>9</v>
      </c>
    </row>
    <row r="2488" spans="1:8" x14ac:dyDescent="0.2">
      <c r="A2488" s="52" t="s">
        <v>5003</v>
      </c>
      <c r="B2488" s="52"/>
      <c r="C2488" s="53" t="s">
        <v>5004</v>
      </c>
      <c r="D2488" s="54" t="s">
        <v>334</v>
      </c>
      <c r="E2488" s="55">
        <v>34.81</v>
      </c>
      <c r="F2488" s="55">
        <v>15.18</v>
      </c>
      <c r="G2488" s="55">
        <v>49.99</v>
      </c>
      <c r="H2488" s="33">
        <v>9</v>
      </c>
    </row>
    <row r="2489" spans="1:8" x14ac:dyDescent="0.2">
      <c r="A2489" s="52" t="s">
        <v>5005</v>
      </c>
      <c r="B2489" s="52"/>
      <c r="C2489" s="53" t="s">
        <v>5006</v>
      </c>
      <c r="D2489" s="54" t="s">
        <v>334</v>
      </c>
      <c r="E2489" s="55">
        <v>13.96</v>
      </c>
      <c r="F2489" s="55">
        <v>10.84</v>
      </c>
      <c r="G2489" s="55">
        <v>24.8</v>
      </c>
      <c r="H2489" s="33">
        <v>9</v>
      </c>
    </row>
    <row r="2490" spans="1:8" ht="25.5" x14ac:dyDescent="0.2">
      <c r="A2490" s="52" t="s">
        <v>5007</v>
      </c>
      <c r="B2490" s="52"/>
      <c r="C2490" s="53" t="s">
        <v>5008</v>
      </c>
      <c r="D2490" s="54" t="s">
        <v>334</v>
      </c>
      <c r="E2490" s="55">
        <v>76.760000000000005</v>
      </c>
      <c r="F2490" s="55">
        <v>16.48</v>
      </c>
      <c r="G2490" s="55">
        <v>93.24</v>
      </c>
      <c r="H2490" s="33">
        <v>9</v>
      </c>
    </row>
    <row r="2491" spans="1:8" ht="25.5" x14ac:dyDescent="0.2">
      <c r="A2491" s="52" t="s">
        <v>5009</v>
      </c>
      <c r="B2491" s="52"/>
      <c r="C2491" s="53" t="s">
        <v>5010</v>
      </c>
      <c r="D2491" s="54" t="s">
        <v>21</v>
      </c>
      <c r="E2491" s="55">
        <v>37.5</v>
      </c>
      <c r="F2491" s="55">
        <v>13.01</v>
      </c>
      <c r="G2491" s="55">
        <v>50.51</v>
      </c>
      <c r="H2491" s="33">
        <v>9</v>
      </c>
    </row>
    <row r="2492" spans="1:8" ht="25.5" x14ac:dyDescent="0.2">
      <c r="A2492" s="52" t="s">
        <v>5011</v>
      </c>
      <c r="B2492" s="52"/>
      <c r="C2492" s="53" t="s">
        <v>5012</v>
      </c>
      <c r="D2492" s="54" t="s">
        <v>21</v>
      </c>
      <c r="E2492" s="55">
        <v>91.67</v>
      </c>
      <c r="F2492" s="55">
        <v>21.69</v>
      </c>
      <c r="G2492" s="55">
        <v>113.36</v>
      </c>
      <c r="H2492" s="33">
        <v>9</v>
      </c>
    </row>
    <row r="2493" spans="1:8" x14ac:dyDescent="0.2">
      <c r="A2493" s="52" t="s">
        <v>5013</v>
      </c>
      <c r="B2493" s="52"/>
      <c r="C2493" s="53" t="s">
        <v>5014</v>
      </c>
      <c r="D2493" s="54"/>
      <c r="E2493" s="55"/>
      <c r="F2493" s="55"/>
      <c r="G2493" s="55"/>
      <c r="H2493" s="33">
        <v>5</v>
      </c>
    </row>
    <row r="2494" spans="1:8" x14ac:dyDescent="0.2">
      <c r="A2494" s="52" t="s">
        <v>5015</v>
      </c>
      <c r="B2494" s="52"/>
      <c r="C2494" s="53" t="s">
        <v>5016</v>
      </c>
      <c r="D2494" s="54" t="s">
        <v>334</v>
      </c>
      <c r="E2494" s="55">
        <v>13.84</v>
      </c>
      <c r="F2494" s="55">
        <v>21.69</v>
      </c>
      <c r="G2494" s="55">
        <v>35.53</v>
      </c>
      <c r="H2494" s="33">
        <v>9</v>
      </c>
    </row>
    <row r="2495" spans="1:8" x14ac:dyDescent="0.2">
      <c r="A2495" s="52" t="s">
        <v>5017</v>
      </c>
      <c r="B2495" s="52"/>
      <c r="C2495" s="53" t="s">
        <v>5018</v>
      </c>
      <c r="D2495" s="54" t="s">
        <v>334</v>
      </c>
      <c r="E2495" s="55">
        <v>19.64</v>
      </c>
      <c r="F2495" s="55">
        <v>21.69</v>
      </c>
      <c r="G2495" s="55">
        <v>41.33</v>
      </c>
      <c r="H2495" s="33">
        <v>9</v>
      </c>
    </row>
    <row r="2496" spans="1:8" x14ac:dyDescent="0.2">
      <c r="A2496" s="52" t="s">
        <v>5019</v>
      </c>
      <c r="B2496" s="52"/>
      <c r="C2496" s="53" t="s">
        <v>5020</v>
      </c>
      <c r="D2496" s="54" t="s">
        <v>334</v>
      </c>
      <c r="E2496" s="55">
        <v>37.619999999999997</v>
      </c>
      <c r="F2496" s="55">
        <v>21.69</v>
      </c>
      <c r="G2496" s="55">
        <v>59.31</v>
      </c>
      <c r="H2496" s="33">
        <v>9</v>
      </c>
    </row>
    <row r="2497" spans="1:8" x14ac:dyDescent="0.2">
      <c r="A2497" s="52" t="s">
        <v>5021</v>
      </c>
      <c r="B2497" s="52"/>
      <c r="C2497" s="53" t="s">
        <v>5022</v>
      </c>
      <c r="D2497" s="54" t="s">
        <v>334</v>
      </c>
      <c r="E2497" s="55">
        <v>38.6</v>
      </c>
      <c r="F2497" s="55">
        <v>21.69</v>
      </c>
      <c r="G2497" s="55">
        <v>60.29</v>
      </c>
      <c r="H2497" s="33">
        <v>9</v>
      </c>
    </row>
    <row r="2498" spans="1:8" x14ac:dyDescent="0.2">
      <c r="A2498" s="52" t="s">
        <v>5023</v>
      </c>
      <c r="B2498" s="52"/>
      <c r="C2498" s="53" t="s">
        <v>5024</v>
      </c>
      <c r="D2498" s="54" t="s">
        <v>334</v>
      </c>
      <c r="E2498" s="55">
        <v>83.25</v>
      </c>
      <c r="F2498" s="55">
        <v>21.69</v>
      </c>
      <c r="G2498" s="55">
        <v>104.94</v>
      </c>
      <c r="H2498" s="33">
        <v>9</v>
      </c>
    </row>
    <row r="2499" spans="1:8" x14ac:dyDescent="0.2">
      <c r="A2499" s="52" t="s">
        <v>5025</v>
      </c>
      <c r="B2499" s="52"/>
      <c r="C2499" s="53" t="s">
        <v>5026</v>
      </c>
      <c r="D2499" s="54" t="s">
        <v>334</v>
      </c>
      <c r="E2499" s="55">
        <v>189.72</v>
      </c>
      <c r="F2499" s="55">
        <v>21.69</v>
      </c>
      <c r="G2499" s="55">
        <v>211.41</v>
      </c>
      <c r="H2499" s="33">
        <v>9</v>
      </c>
    </row>
    <row r="2500" spans="1:8" x14ac:dyDescent="0.2">
      <c r="A2500" s="52" t="s">
        <v>5027</v>
      </c>
      <c r="B2500" s="52"/>
      <c r="C2500" s="53" t="s">
        <v>5028</v>
      </c>
      <c r="D2500" s="54" t="s">
        <v>334</v>
      </c>
      <c r="E2500" s="55">
        <v>194.15</v>
      </c>
      <c r="F2500" s="55">
        <v>21.69</v>
      </c>
      <c r="G2500" s="55">
        <v>215.84</v>
      </c>
      <c r="H2500" s="33">
        <v>9</v>
      </c>
    </row>
    <row r="2501" spans="1:8" x14ac:dyDescent="0.2">
      <c r="A2501" s="52" t="s">
        <v>5029</v>
      </c>
      <c r="B2501" s="52"/>
      <c r="C2501" s="53" t="s">
        <v>5030</v>
      </c>
      <c r="D2501" s="54" t="s">
        <v>334</v>
      </c>
      <c r="E2501" s="55">
        <v>332.54</v>
      </c>
      <c r="F2501" s="55">
        <v>21.69</v>
      </c>
      <c r="G2501" s="55">
        <v>354.23</v>
      </c>
      <c r="H2501" s="33">
        <v>9</v>
      </c>
    </row>
    <row r="2502" spans="1:8" x14ac:dyDescent="0.2">
      <c r="A2502" s="52" t="s">
        <v>5031</v>
      </c>
      <c r="B2502" s="52"/>
      <c r="C2502" s="53" t="s">
        <v>5032</v>
      </c>
      <c r="D2502" s="54" t="s">
        <v>334</v>
      </c>
      <c r="E2502" s="55">
        <v>16.25</v>
      </c>
      <c r="F2502" s="55">
        <v>21.69</v>
      </c>
      <c r="G2502" s="55">
        <v>37.94</v>
      </c>
      <c r="H2502" s="33">
        <v>9</v>
      </c>
    </row>
    <row r="2503" spans="1:8" x14ac:dyDescent="0.2">
      <c r="A2503" s="52" t="s">
        <v>5033</v>
      </c>
      <c r="B2503" s="52"/>
      <c r="C2503" s="53" t="s">
        <v>5034</v>
      </c>
      <c r="D2503" s="54"/>
      <c r="E2503" s="55"/>
      <c r="F2503" s="55"/>
      <c r="G2503" s="55"/>
      <c r="H2503" s="33">
        <v>5</v>
      </c>
    </row>
    <row r="2504" spans="1:8" x14ac:dyDescent="0.2">
      <c r="A2504" s="52" t="s">
        <v>5035</v>
      </c>
      <c r="B2504" s="52"/>
      <c r="C2504" s="53" t="s">
        <v>5036</v>
      </c>
      <c r="D2504" s="54" t="s">
        <v>21</v>
      </c>
      <c r="E2504" s="55">
        <v>2.76</v>
      </c>
      <c r="F2504" s="55">
        <v>10.84</v>
      </c>
      <c r="G2504" s="55">
        <v>13.6</v>
      </c>
      <c r="H2504" s="33">
        <v>9</v>
      </c>
    </row>
    <row r="2505" spans="1:8" x14ac:dyDescent="0.2">
      <c r="A2505" s="52" t="s">
        <v>5037</v>
      </c>
      <c r="B2505" s="52"/>
      <c r="C2505" s="53" t="s">
        <v>5038</v>
      </c>
      <c r="D2505" s="54" t="s">
        <v>21</v>
      </c>
      <c r="E2505" s="55">
        <v>5.9</v>
      </c>
      <c r="F2505" s="55">
        <v>10.84</v>
      </c>
      <c r="G2505" s="55">
        <v>16.739999999999998</v>
      </c>
      <c r="H2505" s="33">
        <v>9</v>
      </c>
    </row>
    <row r="2506" spans="1:8" x14ac:dyDescent="0.2">
      <c r="A2506" s="52" t="s">
        <v>5039</v>
      </c>
      <c r="B2506" s="52"/>
      <c r="C2506" s="53" t="s">
        <v>5040</v>
      </c>
      <c r="D2506" s="54" t="s">
        <v>21</v>
      </c>
      <c r="E2506" s="55">
        <v>6.37</v>
      </c>
      <c r="F2506" s="55">
        <v>10.84</v>
      </c>
      <c r="G2506" s="55">
        <v>17.21</v>
      </c>
      <c r="H2506" s="33">
        <v>9</v>
      </c>
    </row>
    <row r="2507" spans="1:8" x14ac:dyDescent="0.2">
      <c r="A2507" s="52" t="s">
        <v>5041</v>
      </c>
      <c r="B2507" s="52"/>
      <c r="C2507" s="53" t="s">
        <v>5042</v>
      </c>
      <c r="D2507" s="54"/>
      <c r="E2507" s="55"/>
      <c r="F2507" s="55"/>
      <c r="G2507" s="55"/>
      <c r="H2507" s="33">
        <v>5</v>
      </c>
    </row>
    <row r="2508" spans="1:8" x14ac:dyDescent="0.2">
      <c r="A2508" s="52" t="s">
        <v>5043</v>
      </c>
      <c r="B2508" s="52"/>
      <c r="C2508" s="53" t="s">
        <v>5044</v>
      </c>
      <c r="D2508" s="54" t="s">
        <v>21</v>
      </c>
      <c r="E2508" s="55">
        <v>248.68</v>
      </c>
      <c r="F2508" s="55">
        <v>21.69</v>
      </c>
      <c r="G2508" s="55">
        <v>270.37</v>
      </c>
      <c r="H2508" s="33">
        <v>9</v>
      </c>
    </row>
    <row r="2509" spans="1:8" x14ac:dyDescent="0.2">
      <c r="A2509" s="52" t="s">
        <v>5045</v>
      </c>
      <c r="B2509" s="52"/>
      <c r="C2509" s="53" t="s">
        <v>5046</v>
      </c>
      <c r="D2509" s="54" t="s">
        <v>21</v>
      </c>
      <c r="E2509" s="55">
        <v>280.27999999999997</v>
      </c>
      <c r="F2509" s="55">
        <v>21.69</v>
      </c>
      <c r="G2509" s="55">
        <v>301.97000000000003</v>
      </c>
      <c r="H2509" s="33">
        <v>9</v>
      </c>
    </row>
    <row r="2510" spans="1:8" x14ac:dyDescent="0.2">
      <c r="A2510" s="52" t="s">
        <v>5047</v>
      </c>
      <c r="B2510" s="52"/>
      <c r="C2510" s="53" t="s">
        <v>5048</v>
      </c>
      <c r="D2510" s="54" t="s">
        <v>21</v>
      </c>
      <c r="E2510" s="55">
        <v>303.07</v>
      </c>
      <c r="F2510" s="55">
        <v>21.69</v>
      </c>
      <c r="G2510" s="55">
        <v>324.76</v>
      </c>
      <c r="H2510" s="33">
        <v>9</v>
      </c>
    </row>
    <row r="2511" spans="1:8" x14ac:dyDescent="0.2">
      <c r="A2511" s="52" t="s">
        <v>5049</v>
      </c>
      <c r="B2511" s="52"/>
      <c r="C2511" s="53" t="s">
        <v>5050</v>
      </c>
      <c r="D2511" s="54" t="s">
        <v>21</v>
      </c>
      <c r="E2511" s="55">
        <v>297.95</v>
      </c>
      <c r="F2511" s="55">
        <v>21.69</v>
      </c>
      <c r="G2511" s="55">
        <v>319.64</v>
      </c>
      <c r="H2511" s="33">
        <v>9</v>
      </c>
    </row>
    <row r="2512" spans="1:8" x14ac:dyDescent="0.2">
      <c r="A2512" s="52" t="s">
        <v>5051</v>
      </c>
      <c r="B2512" s="52"/>
      <c r="C2512" s="53" t="s">
        <v>5052</v>
      </c>
      <c r="D2512" s="54" t="s">
        <v>21</v>
      </c>
      <c r="E2512" s="55">
        <v>367.77</v>
      </c>
      <c r="F2512" s="55">
        <v>21.69</v>
      </c>
      <c r="G2512" s="55">
        <v>389.46</v>
      </c>
      <c r="H2512" s="33">
        <v>9</v>
      </c>
    </row>
    <row r="2513" spans="1:8" x14ac:dyDescent="0.2">
      <c r="A2513" s="52" t="s">
        <v>5053</v>
      </c>
      <c r="B2513" s="52"/>
      <c r="C2513" s="53" t="s">
        <v>5054</v>
      </c>
      <c r="D2513" s="54" t="s">
        <v>21</v>
      </c>
      <c r="E2513" s="55">
        <v>582.26</v>
      </c>
      <c r="F2513" s="55">
        <v>21.69</v>
      </c>
      <c r="G2513" s="55">
        <v>603.95000000000005</v>
      </c>
      <c r="H2513" s="33">
        <v>9</v>
      </c>
    </row>
    <row r="2514" spans="1:8" x14ac:dyDescent="0.2">
      <c r="A2514" s="52" t="s">
        <v>5055</v>
      </c>
      <c r="B2514" s="52"/>
      <c r="C2514" s="53" t="s">
        <v>5056</v>
      </c>
      <c r="D2514" s="54" t="s">
        <v>21</v>
      </c>
      <c r="E2514" s="55">
        <v>761.42</v>
      </c>
      <c r="F2514" s="55">
        <v>21.69</v>
      </c>
      <c r="G2514" s="55">
        <v>783.11</v>
      </c>
      <c r="H2514" s="33">
        <v>9</v>
      </c>
    </row>
    <row r="2515" spans="1:8" x14ac:dyDescent="0.2">
      <c r="A2515" s="52" t="s">
        <v>5057</v>
      </c>
      <c r="B2515" s="52"/>
      <c r="C2515" s="53" t="s">
        <v>5058</v>
      </c>
      <c r="D2515" s="54" t="s">
        <v>21</v>
      </c>
      <c r="E2515" s="55">
        <v>1048.55</v>
      </c>
      <c r="F2515" s="55">
        <v>21.69</v>
      </c>
      <c r="G2515" s="55">
        <v>1070.24</v>
      </c>
      <c r="H2515" s="33">
        <v>9</v>
      </c>
    </row>
    <row r="2516" spans="1:8" x14ac:dyDescent="0.2">
      <c r="A2516" s="52" t="s">
        <v>5059</v>
      </c>
      <c r="B2516" s="52"/>
      <c r="C2516" s="53" t="s">
        <v>5060</v>
      </c>
      <c r="D2516" s="54" t="s">
        <v>21</v>
      </c>
      <c r="E2516" s="55">
        <v>1264.44</v>
      </c>
      <c r="F2516" s="55">
        <v>21.69</v>
      </c>
      <c r="G2516" s="55">
        <v>1286.1300000000001</v>
      </c>
      <c r="H2516" s="33">
        <v>9</v>
      </c>
    </row>
    <row r="2517" spans="1:8" x14ac:dyDescent="0.2">
      <c r="A2517" s="52" t="s">
        <v>5061</v>
      </c>
      <c r="B2517" s="52"/>
      <c r="C2517" s="53" t="s">
        <v>5062</v>
      </c>
      <c r="D2517" s="54" t="s">
        <v>21</v>
      </c>
      <c r="E2517" s="55">
        <v>3258.05</v>
      </c>
      <c r="F2517" s="55">
        <v>21.69</v>
      </c>
      <c r="G2517" s="55">
        <v>3279.74</v>
      </c>
      <c r="H2517" s="33">
        <v>9</v>
      </c>
    </row>
    <row r="2518" spans="1:8" x14ac:dyDescent="0.2">
      <c r="A2518" s="52" t="s">
        <v>5063</v>
      </c>
      <c r="B2518" s="52"/>
      <c r="C2518" s="53" t="s">
        <v>5064</v>
      </c>
      <c r="D2518" s="54" t="s">
        <v>21</v>
      </c>
      <c r="E2518" s="55">
        <v>3271.87</v>
      </c>
      <c r="F2518" s="55">
        <v>21.69</v>
      </c>
      <c r="G2518" s="55">
        <v>3293.56</v>
      </c>
      <c r="H2518" s="33">
        <v>9</v>
      </c>
    </row>
    <row r="2519" spans="1:8" x14ac:dyDescent="0.2">
      <c r="A2519" s="52" t="s">
        <v>5065</v>
      </c>
      <c r="B2519" s="52"/>
      <c r="C2519" s="53" t="s">
        <v>5066</v>
      </c>
      <c r="D2519" s="54" t="s">
        <v>21</v>
      </c>
      <c r="E2519" s="55">
        <v>6619.44</v>
      </c>
      <c r="F2519" s="55">
        <v>21.69</v>
      </c>
      <c r="G2519" s="55">
        <v>6641.13</v>
      </c>
      <c r="H2519" s="33">
        <v>9</v>
      </c>
    </row>
    <row r="2520" spans="1:8" x14ac:dyDescent="0.2">
      <c r="A2520" s="52" t="s">
        <v>5067</v>
      </c>
      <c r="B2520" s="52"/>
      <c r="C2520" s="53" t="s">
        <v>5068</v>
      </c>
      <c r="D2520" s="54" t="s">
        <v>21</v>
      </c>
      <c r="E2520" s="55">
        <v>93.27</v>
      </c>
      <c r="F2520" s="55">
        <v>21.69</v>
      </c>
      <c r="G2520" s="55">
        <v>114.96</v>
      </c>
      <c r="H2520" s="33">
        <v>9</v>
      </c>
    </row>
    <row r="2521" spans="1:8" x14ac:dyDescent="0.2">
      <c r="A2521" s="52" t="s">
        <v>5069</v>
      </c>
      <c r="B2521" s="52"/>
      <c r="C2521" s="53" t="s">
        <v>5070</v>
      </c>
      <c r="D2521" s="54" t="s">
        <v>21</v>
      </c>
      <c r="E2521" s="55">
        <v>125.07</v>
      </c>
      <c r="F2521" s="55">
        <v>21.69</v>
      </c>
      <c r="G2521" s="55">
        <v>146.76</v>
      </c>
      <c r="H2521" s="33">
        <v>9</v>
      </c>
    </row>
    <row r="2522" spans="1:8" x14ac:dyDescent="0.2">
      <c r="A2522" s="52" t="s">
        <v>5071</v>
      </c>
      <c r="B2522" s="52"/>
      <c r="C2522" s="53" t="s">
        <v>5072</v>
      </c>
      <c r="D2522" s="54" t="s">
        <v>21</v>
      </c>
      <c r="E2522" s="55">
        <v>155.75</v>
      </c>
      <c r="F2522" s="55">
        <v>21.69</v>
      </c>
      <c r="G2522" s="55">
        <v>177.44</v>
      </c>
      <c r="H2522" s="33">
        <v>9</v>
      </c>
    </row>
    <row r="2523" spans="1:8" x14ac:dyDescent="0.2">
      <c r="A2523" s="52" t="s">
        <v>5073</v>
      </c>
      <c r="B2523" s="52"/>
      <c r="C2523" s="53" t="s">
        <v>5074</v>
      </c>
      <c r="D2523" s="54"/>
      <c r="E2523" s="55"/>
      <c r="F2523" s="55"/>
      <c r="G2523" s="55"/>
      <c r="H2523" s="33">
        <v>5</v>
      </c>
    </row>
    <row r="2524" spans="1:8" x14ac:dyDescent="0.2">
      <c r="A2524" s="52" t="s">
        <v>5075</v>
      </c>
      <c r="B2524" s="52"/>
      <c r="C2524" s="53" t="s">
        <v>5076</v>
      </c>
      <c r="D2524" s="54" t="s">
        <v>21</v>
      </c>
      <c r="E2524" s="55">
        <v>70.040000000000006</v>
      </c>
      <c r="F2524" s="55">
        <v>19.52</v>
      </c>
      <c r="G2524" s="55">
        <v>89.56</v>
      </c>
      <c r="H2524" s="33">
        <v>9</v>
      </c>
    </row>
    <row r="2525" spans="1:8" ht="25.5" x14ac:dyDescent="0.2">
      <c r="A2525" s="52" t="s">
        <v>5077</v>
      </c>
      <c r="B2525" s="52"/>
      <c r="C2525" s="53" t="s">
        <v>5078</v>
      </c>
      <c r="D2525" s="54" t="s">
        <v>21</v>
      </c>
      <c r="E2525" s="55">
        <v>264.52999999999997</v>
      </c>
      <c r="F2525" s="55">
        <v>21.69</v>
      </c>
      <c r="G2525" s="55">
        <v>286.22000000000003</v>
      </c>
      <c r="H2525" s="33">
        <v>9</v>
      </c>
    </row>
    <row r="2526" spans="1:8" ht="25.5" x14ac:dyDescent="0.2">
      <c r="A2526" s="52" t="s">
        <v>5079</v>
      </c>
      <c r="B2526" s="52"/>
      <c r="C2526" s="53" t="s">
        <v>5080</v>
      </c>
      <c r="D2526" s="54" t="s">
        <v>21</v>
      </c>
      <c r="E2526" s="55">
        <v>383.41</v>
      </c>
      <c r="F2526" s="55">
        <v>21.69</v>
      </c>
      <c r="G2526" s="55">
        <v>405.1</v>
      </c>
      <c r="H2526" s="33">
        <v>9</v>
      </c>
    </row>
    <row r="2527" spans="1:8" ht="25.5" x14ac:dyDescent="0.2">
      <c r="A2527" s="52" t="s">
        <v>5081</v>
      </c>
      <c r="B2527" s="52"/>
      <c r="C2527" s="53" t="s">
        <v>5082</v>
      </c>
      <c r="D2527" s="54" t="s">
        <v>21</v>
      </c>
      <c r="E2527" s="55">
        <v>305.64</v>
      </c>
      <c r="F2527" s="55">
        <v>21.69</v>
      </c>
      <c r="G2527" s="55">
        <v>327.33</v>
      </c>
      <c r="H2527" s="33">
        <v>9</v>
      </c>
    </row>
    <row r="2528" spans="1:8" x14ac:dyDescent="0.2">
      <c r="A2528" s="52" t="s">
        <v>5083</v>
      </c>
      <c r="B2528" s="52"/>
      <c r="C2528" s="53" t="s">
        <v>5084</v>
      </c>
      <c r="D2528" s="54" t="s">
        <v>21</v>
      </c>
      <c r="E2528" s="55">
        <v>92.9</v>
      </c>
      <c r="F2528" s="55">
        <v>43.37</v>
      </c>
      <c r="G2528" s="55">
        <v>136.27000000000001</v>
      </c>
      <c r="H2528" s="33">
        <v>9</v>
      </c>
    </row>
    <row r="2529" spans="1:8" ht="25.5" x14ac:dyDescent="0.2">
      <c r="A2529" s="52" t="s">
        <v>5085</v>
      </c>
      <c r="B2529" s="52"/>
      <c r="C2529" s="53" t="s">
        <v>5086</v>
      </c>
      <c r="D2529" s="54" t="s">
        <v>21</v>
      </c>
      <c r="E2529" s="55">
        <v>3103.78</v>
      </c>
      <c r="F2529" s="55">
        <v>43.37</v>
      </c>
      <c r="G2529" s="55">
        <v>3147.15</v>
      </c>
      <c r="H2529" s="33">
        <v>9</v>
      </c>
    </row>
    <row r="2530" spans="1:8" ht="25.5" x14ac:dyDescent="0.2">
      <c r="A2530" s="52" t="s">
        <v>5087</v>
      </c>
      <c r="B2530" s="52"/>
      <c r="C2530" s="53" t="s">
        <v>5088</v>
      </c>
      <c r="D2530" s="54" t="s">
        <v>21</v>
      </c>
      <c r="E2530" s="55">
        <v>89.19</v>
      </c>
      <c r="F2530" s="55">
        <v>43.37</v>
      </c>
      <c r="G2530" s="55">
        <v>132.56</v>
      </c>
      <c r="H2530" s="33">
        <v>9</v>
      </c>
    </row>
    <row r="2531" spans="1:8" ht="25.5" x14ac:dyDescent="0.2">
      <c r="A2531" s="52" t="s">
        <v>5089</v>
      </c>
      <c r="B2531" s="52"/>
      <c r="C2531" s="53" t="s">
        <v>5090</v>
      </c>
      <c r="D2531" s="54" t="s">
        <v>21</v>
      </c>
      <c r="E2531" s="55">
        <v>2748.04</v>
      </c>
      <c r="F2531" s="55">
        <v>21.69</v>
      </c>
      <c r="G2531" s="55">
        <v>2769.73</v>
      </c>
      <c r="H2531" s="33">
        <v>9</v>
      </c>
    </row>
    <row r="2532" spans="1:8" x14ac:dyDescent="0.2">
      <c r="A2532" s="52" t="s">
        <v>5091</v>
      </c>
      <c r="B2532" s="52"/>
      <c r="C2532" s="53" t="s">
        <v>5092</v>
      </c>
      <c r="D2532" s="54" t="s">
        <v>21</v>
      </c>
      <c r="E2532" s="55">
        <v>91</v>
      </c>
      <c r="F2532" s="55">
        <v>43.37</v>
      </c>
      <c r="G2532" s="55">
        <v>134.37</v>
      </c>
      <c r="H2532" s="33">
        <v>9</v>
      </c>
    </row>
    <row r="2533" spans="1:8" x14ac:dyDescent="0.2">
      <c r="A2533" s="52" t="s">
        <v>5093</v>
      </c>
      <c r="B2533" s="52"/>
      <c r="C2533" s="53" t="s">
        <v>5094</v>
      </c>
      <c r="D2533" s="54" t="s">
        <v>21</v>
      </c>
      <c r="E2533" s="55">
        <v>243.97</v>
      </c>
      <c r="F2533" s="55">
        <v>26.02</v>
      </c>
      <c r="G2533" s="55">
        <v>269.99</v>
      </c>
      <c r="H2533" s="33">
        <v>9</v>
      </c>
    </row>
    <row r="2534" spans="1:8" x14ac:dyDescent="0.2">
      <c r="A2534" s="52" t="s">
        <v>5095</v>
      </c>
      <c r="B2534" s="52"/>
      <c r="C2534" s="53" t="s">
        <v>5096</v>
      </c>
      <c r="D2534" s="54"/>
      <c r="E2534" s="55"/>
      <c r="F2534" s="55"/>
      <c r="G2534" s="55"/>
      <c r="H2534" s="33">
        <v>5</v>
      </c>
    </row>
    <row r="2535" spans="1:8" x14ac:dyDescent="0.2">
      <c r="A2535" s="52" t="s">
        <v>5097</v>
      </c>
      <c r="B2535" s="52"/>
      <c r="C2535" s="53" t="s">
        <v>5098</v>
      </c>
      <c r="D2535" s="54" t="s">
        <v>21</v>
      </c>
      <c r="E2535" s="55">
        <v>587.41</v>
      </c>
      <c r="F2535" s="55">
        <v>17.350000000000001</v>
      </c>
      <c r="G2535" s="55">
        <v>604.76</v>
      </c>
      <c r="H2535" s="33">
        <v>9</v>
      </c>
    </row>
    <row r="2536" spans="1:8" x14ac:dyDescent="0.2">
      <c r="A2536" s="52" t="s">
        <v>5099</v>
      </c>
      <c r="B2536" s="52"/>
      <c r="C2536" s="53" t="s">
        <v>5100</v>
      </c>
      <c r="D2536" s="54" t="s">
        <v>21</v>
      </c>
      <c r="E2536" s="55">
        <v>294.7</v>
      </c>
      <c r="F2536" s="55">
        <v>17.350000000000001</v>
      </c>
      <c r="G2536" s="55">
        <v>312.05</v>
      </c>
      <c r="H2536" s="33">
        <v>9</v>
      </c>
    </row>
    <row r="2537" spans="1:8" x14ac:dyDescent="0.2">
      <c r="A2537" s="52" t="s">
        <v>5101</v>
      </c>
      <c r="B2537" s="52"/>
      <c r="C2537" s="53" t="s">
        <v>5102</v>
      </c>
      <c r="D2537" s="54" t="s">
        <v>21</v>
      </c>
      <c r="E2537" s="55">
        <v>163.25</v>
      </c>
      <c r="F2537" s="55">
        <v>17.350000000000001</v>
      </c>
      <c r="G2537" s="55">
        <v>180.6</v>
      </c>
      <c r="H2537" s="33">
        <v>9</v>
      </c>
    </row>
    <row r="2538" spans="1:8" x14ac:dyDescent="0.2">
      <c r="A2538" s="52" t="s">
        <v>5103</v>
      </c>
      <c r="B2538" s="52"/>
      <c r="C2538" s="53" t="s">
        <v>5104</v>
      </c>
      <c r="D2538" s="54" t="s">
        <v>21</v>
      </c>
      <c r="E2538" s="55">
        <v>435.39</v>
      </c>
      <c r="F2538" s="55">
        <v>17.350000000000001</v>
      </c>
      <c r="G2538" s="55">
        <v>452.74</v>
      </c>
      <c r="H2538" s="33">
        <v>9</v>
      </c>
    </row>
    <row r="2539" spans="1:8" x14ac:dyDescent="0.2">
      <c r="A2539" s="52" t="s">
        <v>5105</v>
      </c>
      <c r="B2539" s="52"/>
      <c r="C2539" s="53" t="s">
        <v>5106</v>
      </c>
      <c r="D2539" s="54"/>
      <c r="E2539" s="55"/>
      <c r="F2539" s="55"/>
      <c r="G2539" s="55"/>
      <c r="H2539" s="33">
        <v>5</v>
      </c>
    </row>
    <row r="2540" spans="1:8" x14ac:dyDescent="0.2">
      <c r="A2540" s="52" t="s">
        <v>5107</v>
      </c>
      <c r="B2540" s="52"/>
      <c r="C2540" s="53" t="s">
        <v>5108</v>
      </c>
      <c r="D2540" s="54" t="s">
        <v>21</v>
      </c>
      <c r="E2540" s="55">
        <v>143.51</v>
      </c>
      <c r="F2540" s="55">
        <v>17.350000000000001</v>
      </c>
      <c r="G2540" s="55">
        <v>160.86000000000001</v>
      </c>
      <c r="H2540" s="33">
        <v>9</v>
      </c>
    </row>
    <row r="2541" spans="1:8" ht="25.5" x14ac:dyDescent="0.2">
      <c r="A2541" s="52" t="s">
        <v>5109</v>
      </c>
      <c r="B2541" s="52"/>
      <c r="C2541" s="53" t="s">
        <v>5110</v>
      </c>
      <c r="D2541" s="54" t="s">
        <v>21</v>
      </c>
      <c r="E2541" s="55">
        <v>410.14</v>
      </c>
      <c r="F2541" s="55">
        <v>10.84</v>
      </c>
      <c r="G2541" s="55">
        <v>420.98</v>
      </c>
      <c r="H2541" s="33">
        <v>9</v>
      </c>
    </row>
    <row r="2542" spans="1:8" x14ac:dyDescent="0.2">
      <c r="A2542" s="52" t="s">
        <v>5111</v>
      </c>
      <c r="B2542" s="52"/>
      <c r="C2542" s="53" t="s">
        <v>5112</v>
      </c>
      <c r="D2542" s="54"/>
      <c r="E2542" s="55"/>
      <c r="F2542" s="55"/>
      <c r="G2542" s="55"/>
      <c r="H2542" s="33">
        <v>5</v>
      </c>
    </row>
    <row r="2543" spans="1:8" x14ac:dyDescent="0.2">
      <c r="A2543" s="52" t="s">
        <v>5113</v>
      </c>
      <c r="B2543" s="52"/>
      <c r="C2543" s="53" t="s">
        <v>5114</v>
      </c>
      <c r="D2543" s="54" t="s">
        <v>21</v>
      </c>
      <c r="E2543" s="55">
        <v>116.41</v>
      </c>
      <c r="F2543" s="55">
        <v>17.350000000000001</v>
      </c>
      <c r="G2543" s="55">
        <v>133.76</v>
      </c>
      <c r="H2543" s="33">
        <v>9</v>
      </c>
    </row>
    <row r="2544" spans="1:8" ht="25.5" x14ac:dyDescent="0.2">
      <c r="A2544" s="52" t="s">
        <v>5115</v>
      </c>
      <c r="B2544" s="52"/>
      <c r="C2544" s="53" t="s">
        <v>5116</v>
      </c>
      <c r="D2544" s="54" t="s">
        <v>21</v>
      </c>
      <c r="E2544" s="55">
        <v>122.24</v>
      </c>
      <c r="F2544" s="55">
        <v>21.69</v>
      </c>
      <c r="G2544" s="55">
        <v>143.93</v>
      </c>
      <c r="H2544" s="33">
        <v>9</v>
      </c>
    </row>
    <row r="2545" spans="1:8" x14ac:dyDescent="0.2">
      <c r="A2545" s="52" t="s">
        <v>5117</v>
      </c>
      <c r="B2545" s="52"/>
      <c r="C2545" s="53" t="s">
        <v>5118</v>
      </c>
      <c r="D2545" s="54"/>
      <c r="E2545" s="55"/>
      <c r="F2545" s="55"/>
      <c r="G2545" s="55"/>
      <c r="H2545" s="33">
        <v>5</v>
      </c>
    </row>
    <row r="2546" spans="1:8" x14ac:dyDescent="0.2">
      <c r="A2546" s="52" t="s">
        <v>5119</v>
      </c>
      <c r="B2546" s="52"/>
      <c r="C2546" s="53" t="s">
        <v>5120</v>
      </c>
      <c r="D2546" s="54" t="s">
        <v>21</v>
      </c>
      <c r="E2546" s="55">
        <v>81.27</v>
      </c>
      <c r="F2546" s="55">
        <v>34.69</v>
      </c>
      <c r="G2546" s="55">
        <v>115.96</v>
      </c>
      <c r="H2546" s="33">
        <v>9</v>
      </c>
    </row>
    <row r="2547" spans="1:8" x14ac:dyDescent="0.2">
      <c r="A2547" s="52" t="s">
        <v>5121</v>
      </c>
      <c r="B2547" s="52"/>
      <c r="C2547" s="53" t="s">
        <v>5122</v>
      </c>
      <c r="D2547" s="54" t="s">
        <v>21</v>
      </c>
      <c r="E2547" s="55">
        <v>46.53</v>
      </c>
      <c r="F2547" s="55">
        <v>34.69</v>
      </c>
      <c r="G2547" s="55">
        <v>81.22</v>
      </c>
      <c r="H2547" s="33">
        <v>9</v>
      </c>
    </row>
    <row r="2548" spans="1:8" x14ac:dyDescent="0.2">
      <c r="A2548" s="52" t="s">
        <v>5123</v>
      </c>
      <c r="B2548" s="52"/>
      <c r="C2548" s="53" t="s">
        <v>5124</v>
      </c>
      <c r="D2548" s="54" t="s">
        <v>21</v>
      </c>
      <c r="E2548" s="55">
        <v>29.85</v>
      </c>
      <c r="F2548" s="55">
        <v>13.01</v>
      </c>
      <c r="G2548" s="55">
        <v>42.86</v>
      </c>
      <c r="H2548" s="33">
        <v>9</v>
      </c>
    </row>
    <row r="2549" spans="1:8" x14ac:dyDescent="0.2">
      <c r="A2549" s="52" t="s">
        <v>5125</v>
      </c>
      <c r="B2549" s="52"/>
      <c r="C2549" s="53" t="s">
        <v>5126</v>
      </c>
      <c r="D2549" s="54" t="s">
        <v>21</v>
      </c>
      <c r="E2549" s="55">
        <v>161.49</v>
      </c>
      <c r="F2549" s="55">
        <v>13.01</v>
      </c>
      <c r="G2549" s="55">
        <v>174.5</v>
      </c>
      <c r="H2549" s="33">
        <v>9</v>
      </c>
    </row>
    <row r="2550" spans="1:8" x14ac:dyDescent="0.2">
      <c r="A2550" s="52" t="s">
        <v>5127</v>
      </c>
      <c r="B2550" s="52"/>
      <c r="C2550" s="53" t="s">
        <v>5128</v>
      </c>
      <c r="D2550" s="54" t="s">
        <v>21</v>
      </c>
      <c r="E2550" s="55">
        <v>390.54</v>
      </c>
      <c r="F2550" s="55">
        <v>13.01</v>
      </c>
      <c r="G2550" s="55">
        <v>403.55</v>
      </c>
      <c r="H2550" s="33">
        <v>9</v>
      </c>
    </row>
    <row r="2551" spans="1:8" x14ac:dyDescent="0.2">
      <c r="A2551" s="52" t="s">
        <v>5129</v>
      </c>
      <c r="B2551" s="52"/>
      <c r="C2551" s="53" t="s">
        <v>5130</v>
      </c>
      <c r="D2551" s="54" t="s">
        <v>21</v>
      </c>
      <c r="E2551" s="55">
        <v>4.26</v>
      </c>
      <c r="F2551" s="55">
        <v>1.41</v>
      </c>
      <c r="G2551" s="55">
        <v>5.67</v>
      </c>
      <c r="H2551" s="33">
        <v>9</v>
      </c>
    </row>
    <row r="2552" spans="1:8" x14ac:dyDescent="0.2">
      <c r="A2552" s="52" t="s">
        <v>5131</v>
      </c>
      <c r="B2552" s="52"/>
      <c r="C2552" s="53" t="s">
        <v>5132</v>
      </c>
      <c r="D2552" s="54" t="s">
        <v>21</v>
      </c>
      <c r="E2552" s="55">
        <v>10.52</v>
      </c>
      <c r="F2552" s="55">
        <v>1.41</v>
      </c>
      <c r="G2552" s="55">
        <v>11.93</v>
      </c>
      <c r="H2552" s="33">
        <v>9</v>
      </c>
    </row>
    <row r="2553" spans="1:8" x14ac:dyDescent="0.2">
      <c r="A2553" s="52" t="s">
        <v>5133</v>
      </c>
      <c r="B2553" s="52"/>
      <c r="C2553" s="53" t="s">
        <v>5134</v>
      </c>
      <c r="D2553" s="54" t="s">
        <v>21</v>
      </c>
      <c r="E2553" s="55">
        <v>49.65</v>
      </c>
      <c r="F2553" s="55">
        <v>17.350000000000001</v>
      </c>
      <c r="G2553" s="55">
        <v>67</v>
      </c>
      <c r="H2553" s="33">
        <v>9</v>
      </c>
    </row>
    <row r="2554" spans="1:8" x14ac:dyDescent="0.2">
      <c r="A2554" s="52" t="s">
        <v>5135</v>
      </c>
      <c r="B2554" s="52"/>
      <c r="C2554" s="53" t="s">
        <v>5136</v>
      </c>
      <c r="D2554" s="54" t="s">
        <v>21</v>
      </c>
      <c r="E2554" s="55">
        <v>6.89</v>
      </c>
      <c r="F2554" s="55">
        <v>8.68</v>
      </c>
      <c r="G2554" s="55">
        <v>15.57</v>
      </c>
      <c r="H2554" s="33">
        <v>9</v>
      </c>
    </row>
    <row r="2555" spans="1:8" x14ac:dyDescent="0.2">
      <c r="A2555" s="52" t="s">
        <v>5137</v>
      </c>
      <c r="B2555" s="52"/>
      <c r="C2555" s="53" t="s">
        <v>5138</v>
      </c>
      <c r="D2555" s="54" t="s">
        <v>21</v>
      </c>
      <c r="E2555" s="55">
        <v>9.7799999999999994</v>
      </c>
      <c r="F2555" s="55">
        <v>8.68</v>
      </c>
      <c r="G2555" s="55">
        <v>18.46</v>
      </c>
      <c r="H2555" s="33">
        <v>9</v>
      </c>
    </row>
    <row r="2556" spans="1:8" x14ac:dyDescent="0.2">
      <c r="A2556" s="52" t="s">
        <v>5139</v>
      </c>
      <c r="B2556" s="52"/>
      <c r="C2556" s="53" t="s">
        <v>5140</v>
      </c>
      <c r="D2556" s="54" t="s">
        <v>21</v>
      </c>
      <c r="E2556" s="55">
        <v>427.96</v>
      </c>
      <c r="F2556" s="55">
        <v>43.37</v>
      </c>
      <c r="G2556" s="55">
        <v>471.33</v>
      </c>
      <c r="H2556" s="33">
        <v>9</v>
      </c>
    </row>
    <row r="2557" spans="1:8" ht="25.5" x14ac:dyDescent="0.2">
      <c r="A2557" s="52" t="s">
        <v>5141</v>
      </c>
      <c r="B2557" s="52"/>
      <c r="C2557" s="53" t="s">
        <v>5142</v>
      </c>
      <c r="D2557" s="54" t="s">
        <v>21</v>
      </c>
      <c r="E2557" s="55">
        <v>54.67</v>
      </c>
      <c r="F2557" s="55">
        <v>13.01</v>
      </c>
      <c r="G2557" s="55">
        <v>67.680000000000007</v>
      </c>
      <c r="H2557" s="33">
        <v>9</v>
      </c>
    </row>
    <row r="2558" spans="1:8" ht="25.5" x14ac:dyDescent="0.2">
      <c r="A2558" s="52" t="s">
        <v>5143</v>
      </c>
      <c r="B2558" s="52"/>
      <c r="C2558" s="53" t="s">
        <v>5144</v>
      </c>
      <c r="D2558" s="54" t="s">
        <v>21</v>
      </c>
      <c r="E2558" s="55">
        <v>42.01</v>
      </c>
      <c r="F2558" s="55">
        <v>19.7</v>
      </c>
      <c r="G2558" s="55">
        <v>61.71</v>
      </c>
      <c r="H2558" s="33">
        <v>9</v>
      </c>
    </row>
    <row r="2559" spans="1:8" x14ac:dyDescent="0.2">
      <c r="A2559" s="52" t="s">
        <v>5145</v>
      </c>
      <c r="B2559" s="52"/>
      <c r="C2559" s="53" t="s">
        <v>5146</v>
      </c>
      <c r="D2559" s="54" t="s">
        <v>21</v>
      </c>
      <c r="E2559" s="55">
        <v>38.17</v>
      </c>
      <c r="F2559" s="55">
        <v>19.7</v>
      </c>
      <c r="G2559" s="55">
        <v>57.87</v>
      </c>
      <c r="H2559" s="33">
        <v>9</v>
      </c>
    </row>
    <row r="2560" spans="1:8" x14ac:dyDescent="0.2">
      <c r="A2560" s="52" t="s">
        <v>5147</v>
      </c>
      <c r="B2560" s="52"/>
      <c r="C2560" s="53" t="s">
        <v>5148</v>
      </c>
      <c r="D2560" s="54"/>
      <c r="E2560" s="55"/>
      <c r="F2560" s="55"/>
      <c r="G2560" s="55"/>
      <c r="H2560" s="33">
        <v>2</v>
      </c>
    </row>
    <row r="2561" spans="1:8" x14ac:dyDescent="0.2">
      <c r="A2561" s="52" t="s">
        <v>5149</v>
      </c>
      <c r="B2561" s="52"/>
      <c r="C2561" s="53" t="s">
        <v>5150</v>
      </c>
      <c r="D2561" s="54"/>
      <c r="E2561" s="55"/>
      <c r="F2561" s="55"/>
      <c r="G2561" s="55"/>
      <c r="H2561" s="33">
        <v>5</v>
      </c>
    </row>
    <row r="2562" spans="1:8" ht="25.5" x14ac:dyDescent="0.2">
      <c r="A2562" s="52" t="s">
        <v>5151</v>
      </c>
      <c r="B2562" s="52"/>
      <c r="C2562" s="53" t="s">
        <v>5152</v>
      </c>
      <c r="D2562" s="54" t="s">
        <v>21</v>
      </c>
      <c r="E2562" s="55">
        <v>20.57</v>
      </c>
      <c r="F2562" s="55">
        <v>3.53</v>
      </c>
      <c r="G2562" s="55">
        <v>24.1</v>
      </c>
      <c r="H2562" s="33">
        <v>9</v>
      </c>
    </row>
    <row r="2563" spans="1:8" ht="25.5" x14ac:dyDescent="0.2">
      <c r="A2563" s="52" t="s">
        <v>5153</v>
      </c>
      <c r="B2563" s="52"/>
      <c r="C2563" s="53" t="s">
        <v>5154</v>
      </c>
      <c r="D2563" s="54" t="s">
        <v>21</v>
      </c>
      <c r="E2563" s="55">
        <v>27.36</v>
      </c>
      <c r="F2563" s="55">
        <v>3.53</v>
      </c>
      <c r="G2563" s="55">
        <v>30.89</v>
      </c>
      <c r="H2563" s="33">
        <v>9</v>
      </c>
    </row>
    <row r="2564" spans="1:8" ht="25.5" x14ac:dyDescent="0.2">
      <c r="A2564" s="52" t="s">
        <v>5155</v>
      </c>
      <c r="B2564" s="52"/>
      <c r="C2564" s="53" t="s">
        <v>5156</v>
      </c>
      <c r="D2564" s="54" t="s">
        <v>21</v>
      </c>
      <c r="E2564" s="55">
        <v>92.09</v>
      </c>
      <c r="F2564" s="55">
        <v>3.53</v>
      </c>
      <c r="G2564" s="55">
        <v>95.62</v>
      </c>
      <c r="H2564" s="33">
        <v>9</v>
      </c>
    </row>
    <row r="2565" spans="1:8" x14ac:dyDescent="0.2">
      <c r="A2565" s="52" t="s">
        <v>5157</v>
      </c>
      <c r="B2565" s="52"/>
      <c r="C2565" s="53" t="s">
        <v>5158</v>
      </c>
      <c r="D2565" s="54" t="s">
        <v>21</v>
      </c>
      <c r="E2565" s="55">
        <v>30.19</v>
      </c>
      <c r="F2565" s="55">
        <v>3.53</v>
      </c>
      <c r="G2565" s="55">
        <v>33.72</v>
      </c>
      <c r="H2565" s="33">
        <v>9</v>
      </c>
    </row>
    <row r="2566" spans="1:8" x14ac:dyDescent="0.2">
      <c r="A2566" s="52" t="s">
        <v>5159</v>
      </c>
      <c r="B2566" s="52"/>
      <c r="C2566" s="53" t="s">
        <v>5160</v>
      </c>
      <c r="D2566" s="54"/>
      <c r="E2566" s="55"/>
      <c r="F2566" s="55"/>
      <c r="G2566" s="55"/>
      <c r="H2566" s="33">
        <v>5</v>
      </c>
    </row>
    <row r="2567" spans="1:8" ht="25.5" x14ac:dyDescent="0.2">
      <c r="A2567" s="52" t="s">
        <v>5161</v>
      </c>
      <c r="B2567" s="52"/>
      <c r="C2567" s="53" t="s">
        <v>5162</v>
      </c>
      <c r="D2567" s="54" t="s">
        <v>21</v>
      </c>
      <c r="E2567" s="55">
        <v>6.54</v>
      </c>
      <c r="F2567" s="55">
        <v>3.45</v>
      </c>
      <c r="G2567" s="55">
        <v>9.99</v>
      </c>
      <c r="H2567" s="33">
        <v>9</v>
      </c>
    </row>
    <row r="2568" spans="1:8" ht="25.5" x14ac:dyDescent="0.2">
      <c r="A2568" s="52" t="s">
        <v>5163</v>
      </c>
      <c r="B2568" s="52"/>
      <c r="C2568" s="53" t="s">
        <v>5164</v>
      </c>
      <c r="D2568" s="54" t="s">
        <v>131</v>
      </c>
      <c r="E2568" s="55">
        <v>137.54</v>
      </c>
      <c r="F2568" s="55">
        <v>17.350000000000001</v>
      </c>
      <c r="G2568" s="55">
        <v>154.88999999999999</v>
      </c>
      <c r="H2568" s="33">
        <v>9</v>
      </c>
    </row>
    <row r="2569" spans="1:8" x14ac:dyDescent="0.2">
      <c r="A2569" s="52" t="s">
        <v>5165</v>
      </c>
      <c r="B2569" s="52"/>
      <c r="C2569" s="53" t="s">
        <v>5166</v>
      </c>
      <c r="D2569" s="54"/>
      <c r="E2569" s="55"/>
      <c r="F2569" s="55"/>
      <c r="G2569" s="55"/>
      <c r="H2569" s="33">
        <v>5</v>
      </c>
    </row>
    <row r="2570" spans="1:8" x14ac:dyDescent="0.2">
      <c r="A2570" s="52" t="s">
        <v>5167</v>
      </c>
      <c r="B2570" s="52"/>
      <c r="C2570" s="53" t="s">
        <v>5168</v>
      </c>
      <c r="D2570" s="54" t="s">
        <v>21</v>
      </c>
      <c r="E2570" s="55">
        <v>133.09</v>
      </c>
      <c r="F2570" s="55">
        <v>3.53</v>
      </c>
      <c r="G2570" s="55">
        <v>136.62</v>
      </c>
      <c r="H2570" s="33">
        <v>9</v>
      </c>
    </row>
    <row r="2571" spans="1:8" x14ac:dyDescent="0.2">
      <c r="A2571" s="52" t="s">
        <v>5169</v>
      </c>
      <c r="B2571" s="52"/>
      <c r="C2571" s="53" t="s">
        <v>5170</v>
      </c>
      <c r="D2571" s="54" t="s">
        <v>21</v>
      </c>
      <c r="E2571" s="55">
        <v>121.36</v>
      </c>
      <c r="F2571" s="55">
        <v>3.53</v>
      </c>
      <c r="G2571" s="55">
        <v>124.89</v>
      </c>
      <c r="H2571" s="33">
        <v>9</v>
      </c>
    </row>
    <row r="2572" spans="1:8" x14ac:dyDescent="0.2">
      <c r="A2572" s="52" t="s">
        <v>5173</v>
      </c>
      <c r="B2572" s="52"/>
      <c r="C2572" s="53" t="s">
        <v>5174</v>
      </c>
      <c r="D2572" s="54"/>
      <c r="E2572" s="55"/>
      <c r="F2572" s="55"/>
      <c r="G2572" s="55"/>
      <c r="H2572" s="33">
        <v>5</v>
      </c>
    </row>
    <row r="2573" spans="1:8" x14ac:dyDescent="0.2">
      <c r="A2573" s="52" t="s">
        <v>5175</v>
      </c>
      <c r="B2573" s="52"/>
      <c r="C2573" s="53" t="s">
        <v>5176</v>
      </c>
      <c r="D2573" s="54" t="s">
        <v>21</v>
      </c>
      <c r="E2573" s="55">
        <v>23.61</v>
      </c>
      <c r="F2573" s="55">
        <v>3.53</v>
      </c>
      <c r="G2573" s="55">
        <v>27.14</v>
      </c>
      <c r="H2573" s="33">
        <v>9</v>
      </c>
    </row>
    <row r="2574" spans="1:8" x14ac:dyDescent="0.2">
      <c r="A2574" s="52" t="s">
        <v>5177</v>
      </c>
      <c r="B2574" s="52"/>
      <c r="C2574" s="53" t="s">
        <v>5178</v>
      </c>
      <c r="D2574" s="54" t="s">
        <v>21</v>
      </c>
      <c r="E2574" s="55">
        <v>14.09</v>
      </c>
      <c r="F2574" s="55">
        <v>3.53</v>
      </c>
      <c r="G2574" s="55">
        <v>17.62</v>
      </c>
      <c r="H2574" s="33">
        <v>9</v>
      </c>
    </row>
    <row r="2575" spans="1:8" ht="25.5" x14ac:dyDescent="0.2">
      <c r="A2575" s="52" t="s">
        <v>5179</v>
      </c>
      <c r="B2575" s="52"/>
      <c r="C2575" s="53" t="s">
        <v>5180</v>
      </c>
      <c r="D2575" s="54" t="s">
        <v>21</v>
      </c>
      <c r="E2575" s="55">
        <v>15.49</v>
      </c>
      <c r="F2575" s="55">
        <v>3.53</v>
      </c>
      <c r="G2575" s="55">
        <v>19.02</v>
      </c>
      <c r="H2575" s="33">
        <v>9</v>
      </c>
    </row>
    <row r="2576" spans="1:8" x14ac:dyDescent="0.2">
      <c r="A2576" s="52" t="s">
        <v>5181</v>
      </c>
      <c r="B2576" s="52"/>
      <c r="C2576" s="53" t="s">
        <v>5182</v>
      </c>
      <c r="D2576" s="54"/>
      <c r="E2576" s="55"/>
      <c r="F2576" s="55"/>
      <c r="G2576" s="55"/>
      <c r="H2576" s="33">
        <v>5</v>
      </c>
    </row>
    <row r="2577" spans="1:8" x14ac:dyDescent="0.2">
      <c r="A2577" s="52" t="s">
        <v>5183</v>
      </c>
      <c r="B2577" s="52"/>
      <c r="C2577" s="53" t="s">
        <v>5184</v>
      </c>
      <c r="D2577" s="54" t="s">
        <v>21</v>
      </c>
      <c r="E2577" s="55">
        <v>21.08</v>
      </c>
      <c r="F2577" s="55">
        <v>3.53</v>
      </c>
      <c r="G2577" s="55">
        <v>24.61</v>
      </c>
      <c r="H2577" s="33">
        <v>9</v>
      </c>
    </row>
    <row r="2578" spans="1:8" x14ac:dyDescent="0.2">
      <c r="A2578" s="52" t="s">
        <v>5185</v>
      </c>
      <c r="B2578" s="52"/>
      <c r="C2578" s="53" t="s">
        <v>5186</v>
      </c>
      <c r="D2578" s="54" t="s">
        <v>21</v>
      </c>
      <c r="E2578" s="55">
        <v>12.98</v>
      </c>
      <c r="F2578" s="55">
        <v>3.53</v>
      </c>
      <c r="G2578" s="55">
        <v>16.510000000000002</v>
      </c>
      <c r="H2578" s="33">
        <v>9</v>
      </c>
    </row>
    <row r="2579" spans="1:8" x14ac:dyDescent="0.2">
      <c r="A2579" s="52" t="s">
        <v>5187</v>
      </c>
      <c r="B2579" s="52"/>
      <c r="C2579" s="53" t="s">
        <v>5188</v>
      </c>
      <c r="D2579" s="54" t="s">
        <v>21</v>
      </c>
      <c r="E2579" s="55">
        <v>11.76</v>
      </c>
      <c r="F2579" s="55">
        <v>3.53</v>
      </c>
      <c r="G2579" s="55">
        <v>15.29</v>
      </c>
      <c r="H2579" s="33">
        <v>9</v>
      </c>
    </row>
    <row r="2580" spans="1:8" x14ac:dyDescent="0.2">
      <c r="A2580" s="52" t="s">
        <v>5189</v>
      </c>
      <c r="B2580" s="52"/>
      <c r="C2580" s="53" t="s">
        <v>5190</v>
      </c>
      <c r="D2580" s="54" t="s">
        <v>21</v>
      </c>
      <c r="E2580" s="55">
        <v>17.920000000000002</v>
      </c>
      <c r="F2580" s="55">
        <v>3.53</v>
      </c>
      <c r="G2580" s="55">
        <v>21.45</v>
      </c>
      <c r="H2580" s="33">
        <v>9</v>
      </c>
    </row>
    <row r="2581" spans="1:8" x14ac:dyDescent="0.2">
      <c r="A2581" s="52" t="s">
        <v>5191</v>
      </c>
      <c r="B2581" s="52"/>
      <c r="C2581" s="53" t="s">
        <v>5192</v>
      </c>
      <c r="D2581" s="54" t="s">
        <v>21</v>
      </c>
      <c r="E2581" s="55">
        <v>9.7799999999999994</v>
      </c>
      <c r="F2581" s="55">
        <v>3.53</v>
      </c>
      <c r="G2581" s="55">
        <v>13.31</v>
      </c>
      <c r="H2581" s="33">
        <v>9</v>
      </c>
    </row>
    <row r="2582" spans="1:8" ht="25.5" x14ac:dyDescent="0.2">
      <c r="A2582" s="52" t="s">
        <v>5193</v>
      </c>
      <c r="B2582" s="52"/>
      <c r="C2582" s="53" t="s">
        <v>5194</v>
      </c>
      <c r="D2582" s="54" t="s">
        <v>21</v>
      </c>
      <c r="E2582" s="55">
        <v>23.05</v>
      </c>
      <c r="F2582" s="55">
        <v>3.53</v>
      </c>
      <c r="G2582" s="55">
        <v>26.58</v>
      </c>
      <c r="H2582" s="33">
        <v>9</v>
      </c>
    </row>
    <row r="2583" spans="1:8" ht="25.5" x14ac:dyDescent="0.2">
      <c r="A2583" s="52" t="s">
        <v>5195</v>
      </c>
      <c r="B2583" s="52"/>
      <c r="C2583" s="53" t="s">
        <v>5196</v>
      </c>
      <c r="D2583" s="54" t="s">
        <v>21</v>
      </c>
      <c r="E2583" s="55">
        <v>14.1</v>
      </c>
      <c r="F2583" s="55">
        <v>3.53</v>
      </c>
      <c r="G2583" s="55">
        <v>17.63</v>
      </c>
      <c r="H2583" s="33">
        <v>9</v>
      </c>
    </row>
    <row r="2584" spans="1:8" ht="25.5" x14ac:dyDescent="0.2">
      <c r="A2584" s="52" t="s">
        <v>5197</v>
      </c>
      <c r="B2584" s="52"/>
      <c r="C2584" s="53" t="s">
        <v>5198</v>
      </c>
      <c r="D2584" s="54" t="s">
        <v>21</v>
      </c>
      <c r="E2584" s="55">
        <v>13.65</v>
      </c>
      <c r="F2584" s="55">
        <v>3.53</v>
      </c>
      <c r="G2584" s="55">
        <v>17.18</v>
      </c>
      <c r="H2584" s="33">
        <v>9</v>
      </c>
    </row>
    <row r="2585" spans="1:8" ht="25.5" x14ac:dyDescent="0.2">
      <c r="A2585" s="52" t="s">
        <v>5199</v>
      </c>
      <c r="B2585" s="52"/>
      <c r="C2585" s="53" t="s">
        <v>5200</v>
      </c>
      <c r="D2585" s="54" t="s">
        <v>21</v>
      </c>
      <c r="E2585" s="55">
        <v>18.46</v>
      </c>
      <c r="F2585" s="55">
        <v>3.53</v>
      </c>
      <c r="G2585" s="55">
        <v>21.99</v>
      </c>
      <c r="H2585" s="33">
        <v>9</v>
      </c>
    </row>
    <row r="2586" spans="1:8" ht="25.5" x14ac:dyDescent="0.2">
      <c r="A2586" s="52" t="s">
        <v>5201</v>
      </c>
      <c r="B2586" s="52"/>
      <c r="C2586" s="53" t="s">
        <v>5202</v>
      </c>
      <c r="D2586" s="54" t="s">
        <v>21</v>
      </c>
      <c r="E2586" s="55">
        <v>14.58</v>
      </c>
      <c r="F2586" s="55">
        <v>3.53</v>
      </c>
      <c r="G2586" s="55">
        <v>18.11</v>
      </c>
      <c r="H2586" s="33">
        <v>9</v>
      </c>
    </row>
    <row r="2587" spans="1:8" x14ac:dyDescent="0.2">
      <c r="A2587" s="52" t="s">
        <v>5203</v>
      </c>
      <c r="B2587" s="52"/>
      <c r="C2587" s="53" t="s">
        <v>5204</v>
      </c>
      <c r="D2587" s="54" t="s">
        <v>21</v>
      </c>
      <c r="E2587" s="55">
        <v>12.26</v>
      </c>
      <c r="F2587" s="55">
        <v>3.53</v>
      </c>
      <c r="G2587" s="55">
        <v>15.79</v>
      </c>
      <c r="H2587" s="33">
        <v>9</v>
      </c>
    </row>
    <row r="2588" spans="1:8" x14ac:dyDescent="0.2">
      <c r="A2588" s="52" t="s">
        <v>5205</v>
      </c>
      <c r="B2588" s="52"/>
      <c r="C2588" s="53" t="s">
        <v>5206</v>
      </c>
      <c r="D2588" s="54" t="s">
        <v>21</v>
      </c>
      <c r="E2588" s="55">
        <v>18.600000000000001</v>
      </c>
      <c r="F2588" s="55">
        <v>3.53</v>
      </c>
      <c r="G2588" s="55">
        <v>22.13</v>
      </c>
      <c r="H2588" s="33">
        <v>9</v>
      </c>
    </row>
    <row r="2589" spans="1:8" x14ac:dyDescent="0.2">
      <c r="A2589" s="52" t="s">
        <v>5207</v>
      </c>
      <c r="B2589" s="52"/>
      <c r="C2589" s="53" t="s">
        <v>5208</v>
      </c>
      <c r="D2589" s="54" t="s">
        <v>21</v>
      </c>
      <c r="E2589" s="55">
        <v>17</v>
      </c>
      <c r="F2589" s="55">
        <v>3.53</v>
      </c>
      <c r="G2589" s="55">
        <v>20.53</v>
      </c>
      <c r="H2589" s="33">
        <v>9</v>
      </c>
    </row>
    <row r="2590" spans="1:8" x14ac:dyDescent="0.2">
      <c r="A2590" s="52" t="s">
        <v>5211</v>
      </c>
      <c r="B2590" s="52"/>
      <c r="C2590" s="53" t="s">
        <v>8611</v>
      </c>
      <c r="D2590" s="54" t="s">
        <v>21</v>
      </c>
      <c r="E2590" s="55">
        <v>18.14</v>
      </c>
      <c r="F2590" s="55">
        <v>3.53</v>
      </c>
      <c r="G2590" s="55">
        <v>21.67</v>
      </c>
      <c r="H2590" s="33">
        <v>9</v>
      </c>
    </row>
    <row r="2591" spans="1:8" ht="25.5" x14ac:dyDescent="0.2">
      <c r="A2591" s="52" t="s">
        <v>5213</v>
      </c>
      <c r="B2591" s="52"/>
      <c r="C2591" s="53" t="s">
        <v>5214</v>
      </c>
      <c r="D2591" s="54"/>
      <c r="E2591" s="55"/>
      <c r="F2591" s="55"/>
      <c r="G2591" s="55"/>
      <c r="H2591" s="33">
        <v>5</v>
      </c>
    </row>
    <row r="2592" spans="1:8" ht="25.5" x14ac:dyDescent="0.2">
      <c r="A2592" s="52" t="s">
        <v>5215</v>
      </c>
      <c r="B2592" s="52"/>
      <c r="C2592" s="53" t="s">
        <v>5216</v>
      </c>
      <c r="D2592" s="54" t="s">
        <v>21</v>
      </c>
      <c r="E2592" s="55">
        <v>30.17</v>
      </c>
      <c r="F2592" s="55">
        <v>8.68</v>
      </c>
      <c r="G2592" s="55">
        <v>38.85</v>
      </c>
      <c r="H2592" s="33">
        <v>9</v>
      </c>
    </row>
    <row r="2593" spans="1:8" ht="25.5" x14ac:dyDescent="0.2">
      <c r="A2593" s="52" t="s">
        <v>5217</v>
      </c>
      <c r="B2593" s="52"/>
      <c r="C2593" s="53" t="s">
        <v>5218</v>
      </c>
      <c r="D2593" s="54" t="s">
        <v>21</v>
      </c>
      <c r="E2593" s="55">
        <v>100.79</v>
      </c>
      <c r="F2593" s="55">
        <v>8.68</v>
      </c>
      <c r="G2593" s="55">
        <v>109.47</v>
      </c>
      <c r="H2593" s="33">
        <v>9</v>
      </c>
    </row>
    <row r="2594" spans="1:8" ht="25.5" x14ac:dyDescent="0.2">
      <c r="A2594" s="52" t="s">
        <v>5219</v>
      </c>
      <c r="B2594" s="52"/>
      <c r="C2594" s="53" t="s">
        <v>5220</v>
      </c>
      <c r="D2594" s="54" t="s">
        <v>21</v>
      </c>
      <c r="E2594" s="55">
        <v>143.55000000000001</v>
      </c>
      <c r="F2594" s="55">
        <v>8.68</v>
      </c>
      <c r="G2594" s="55">
        <v>152.22999999999999</v>
      </c>
      <c r="H2594" s="33">
        <v>9</v>
      </c>
    </row>
    <row r="2595" spans="1:8" ht="25.5" x14ac:dyDescent="0.2">
      <c r="A2595" s="52" t="s">
        <v>5221</v>
      </c>
      <c r="B2595" s="52"/>
      <c r="C2595" s="53" t="s">
        <v>5222</v>
      </c>
      <c r="D2595" s="54" t="s">
        <v>21</v>
      </c>
      <c r="E2595" s="55">
        <v>191.37</v>
      </c>
      <c r="F2595" s="55">
        <v>8.68</v>
      </c>
      <c r="G2595" s="55">
        <v>200.05</v>
      </c>
      <c r="H2595" s="33">
        <v>9</v>
      </c>
    </row>
    <row r="2596" spans="1:8" ht="25.5" x14ac:dyDescent="0.2">
      <c r="A2596" s="52" t="s">
        <v>5223</v>
      </c>
      <c r="B2596" s="52"/>
      <c r="C2596" s="53" t="s">
        <v>5224</v>
      </c>
      <c r="D2596" s="54" t="s">
        <v>21</v>
      </c>
      <c r="E2596" s="55">
        <v>588.20000000000005</v>
      </c>
      <c r="F2596" s="55">
        <v>8.68</v>
      </c>
      <c r="G2596" s="55">
        <v>596.88</v>
      </c>
      <c r="H2596" s="33">
        <v>9</v>
      </c>
    </row>
    <row r="2597" spans="1:8" ht="25.5" x14ac:dyDescent="0.2">
      <c r="A2597" s="52" t="s">
        <v>5225</v>
      </c>
      <c r="B2597" s="52"/>
      <c r="C2597" s="53" t="s">
        <v>5226</v>
      </c>
      <c r="D2597" s="54" t="s">
        <v>21</v>
      </c>
      <c r="E2597" s="55">
        <v>90.08</v>
      </c>
      <c r="F2597" s="55">
        <v>8.68</v>
      </c>
      <c r="G2597" s="55">
        <v>98.76</v>
      </c>
      <c r="H2597" s="33">
        <v>9</v>
      </c>
    </row>
    <row r="2598" spans="1:8" ht="25.5" x14ac:dyDescent="0.2">
      <c r="A2598" s="52" t="s">
        <v>5227</v>
      </c>
      <c r="B2598" s="52"/>
      <c r="C2598" s="53" t="s">
        <v>5228</v>
      </c>
      <c r="D2598" s="54" t="s">
        <v>21</v>
      </c>
      <c r="E2598" s="55">
        <v>111.87</v>
      </c>
      <c r="F2598" s="55">
        <v>8.68</v>
      </c>
      <c r="G2598" s="55">
        <v>120.55</v>
      </c>
      <c r="H2598" s="33">
        <v>9</v>
      </c>
    </row>
    <row r="2599" spans="1:8" ht="25.5" x14ac:dyDescent="0.2">
      <c r="A2599" s="52" t="s">
        <v>5229</v>
      </c>
      <c r="B2599" s="52"/>
      <c r="C2599" s="53" t="s">
        <v>5230</v>
      </c>
      <c r="D2599" s="54" t="s">
        <v>21</v>
      </c>
      <c r="E2599" s="55">
        <v>122.58</v>
      </c>
      <c r="F2599" s="55">
        <v>8.68</v>
      </c>
      <c r="G2599" s="55">
        <v>131.26</v>
      </c>
      <c r="H2599" s="33">
        <v>9</v>
      </c>
    </row>
    <row r="2600" spans="1:8" ht="25.5" x14ac:dyDescent="0.2">
      <c r="A2600" s="52" t="s">
        <v>5231</v>
      </c>
      <c r="B2600" s="52"/>
      <c r="C2600" s="53" t="s">
        <v>5232</v>
      </c>
      <c r="D2600" s="54" t="s">
        <v>21</v>
      </c>
      <c r="E2600" s="55">
        <v>152.49</v>
      </c>
      <c r="F2600" s="55">
        <v>8.68</v>
      </c>
      <c r="G2600" s="55">
        <v>161.16999999999999</v>
      </c>
      <c r="H2600" s="33">
        <v>9</v>
      </c>
    </row>
    <row r="2601" spans="1:8" x14ac:dyDescent="0.2">
      <c r="A2601" s="52" t="s">
        <v>5233</v>
      </c>
      <c r="B2601" s="52"/>
      <c r="C2601" s="53" t="s">
        <v>5234</v>
      </c>
      <c r="D2601" s="54"/>
      <c r="E2601" s="55"/>
      <c r="F2601" s="55"/>
      <c r="G2601" s="55"/>
      <c r="H2601" s="33">
        <v>5</v>
      </c>
    </row>
    <row r="2602" spans="1:8" ht="38.25" x14ac:dyDescent="0.2">
      <c r="A2602" s="52" t="s">
        <v>5235</v>
      </c>
      <c r="B2602" s="52"/>
      <c r="C2602" s="53" t="s">
        <v>5236</v>
      </c>
      <c r="D2602" s="54" t="s">
        <v>21</v>
      </c>
      <c r="E2602" s="55">
        <v>44.37</v>
      </c>
      <c r="F2602" s="55">
        <v>17.350000000000001</v>
      </c>
      <c r="G2602" s="55">
        <v>61.72</v>
      </c>
      <c r="H2602" s="33">
        <v>9</v>
      </c>
    </row>
    <row r="2603" spans="1:8" ht="38.25" x14ac:dyDescent="0.2">
      <c r="A2603" s="52" t="s">
        <v>5237</v>
      </c>
      <c r="B2603" s="52"/>
      <c r="C2603" s="53" t="s">
        <v>5238</v>
      </c>
      <c r="D2603" s="54" t="s">
        <v>21</v>
      </c>
      <c r="E2603" s="55">
        <v>91.5</v>
      </c>
      <c r="F2603" s="55">
        <v>8.68</v>
      </c>
      <c r="G2603" s="55">
        <v>100.18</v>
      </c>
      <c r="H2603" s="33">
        <v>9</v>
      </c>
    </row>
    <row r="2604" spans="1:8" ht="38.25" x14ac:dyDescent="0.2">
      <c r="A2604" s="52" t="s">
        <v>5239</v>
      </c>
      <c r="B2604" s="52"/>
      <c r="C2604" s="53" t="s">
        <v>5240</v>
      </c>
      <c r="D2604" s="54" t="s">
        <v>21</v>
      </c>
      <c r="E2604" s="55">
        <v>46.45</v>
      </c>
      <c r="F2604" s="55">
        <v>17.350000000000001</v>
      </c>
      <c r="G2604" s="55">
        <v>63.8</v>
      </c>
      <c r="H2604" s="33">
        <v>9</v>
      </c>
    </row>
    <row r="2605" spans="1:8" ht="38.25" x14ac:dyDescent="0.2">
      <c r="A2605" s="52" t="s">
        <v>5241</v>
      </c>
      <c r="B2605" s="52"/>
      <c r="C2605" s="53" t="s">
        <v>5242</v>
      </c>
      <c r="D2605" s="54" t="s">
        <v>21</v>
      </c>
      <c r="E2605" s="55">
        <v>90.33</v>
      </c>
      <c r="F2605" s="55">
        <v>17.350000000000001</v>
      </c>
      <c r="G2605" s="55">
        <v>107.68</v>
      </c>
      <c r="H2605" s="33">
        <v>9</v>
      </c>
    </row>
    <row r="2606" spans="1:8" ht="38.25" x14ac:dyDescent="0.2">
      <c r="A2606" s="52" t="s">
        <v>5243</v>
      </c>
      <c r="B2606" s="52"/>
      <c r="C2606" s="53" t="s">
        <v>5244</v>
      </c>
      <c r="D2606" s="54" t="s">
        <v>21</v>
      </c>
      <c r="E2606" s="55">
        <v>39.11</v>
      </c>
      <c r="F2606" s="55">
        <v>8.68</v>
      </c>
      <c r="G2606" s="55">
        <v>47.79</v>
      </c>
      <c r="H2606" s="33">
        <v>9</v>
      </c>
    </row>
    <row r="2607" spans="1:8" ht="38.25" x14ac:dyDescent="0.2">
      <c r="A2607" s="52" t="s">
        <v>5245</v>
      </c>
      <c r="B2607" s="52"/>
      <c r="C2607" s="53" t="s">
        <v>5246</v>
      </c>
      <c r="D2607" s="54" t="s">
        <v>21</v>
      </c>
      <c r="E2607" s="55">
        <v>54.2</v>
      </c>
      <c r="F2607" s="55">
        <v>17.350000000000001</v>
      </c>
      <c r="G2607" s="55">
        <v>71.55</v>
      </c>
      <c r="H2607" s="33">
        <v>9</v>
      </c>
    </row>
    <row r="2608" spans="1:8" x14ac:dyDescent="0.2">
      <c r="A2608" s="52" t="s">
        <v>5247</v>
      </c>
      <c r="B2608" s="52"/>
      <c r="C2608" s="53" t="s">
        <v>5248</v>
      </c>
      <c r="D2608" s="54"/>
      <c r="E2608" s="55"/>
      <c r="F2608" s="55"/>
      <c r="G2608" s="55"/>
      <c r="H2608" s="33">
        <v>5</v>
      </c>
    </row>
    <row r="2609" spans="1:8" ht="25.5" x14ac:dyDescent="0.2">
      <c r="A2609" s="52" t="s">
        <v>5249</v>
      </c>
      <c r="B2609" s="52"/>
      <c r="C2609" s="53" t="s">
        <v>5250</v>
      </c>
      <c r="D2609" s="54" t="s">
        <v>21</v>
      </c>
      <c r="E2609" s="55">
        <v>70.650000000000006</v>
      </c>
      <c r="F2609" s="55">
        <v>61.01</v>
      </c>
      <c r="G2609" s="55">
        <v>131.66</v>
      </c>
      <c r="H2609" s="33">
        <v>9</v>
      </c>
    </row>
    <row r="2610" spans="1:8" ht="25.5" x14ac:dyDescent="0.2">
      <c r="A2610" s="52" t="s">
        <v>5251</v>
      </c>
      <c r="B2610" s="52"/>
      <c r="C2610" s="53" t="s">
        <v>5252</v>
      </c>
      <c r="D2610" s="54" t="s">
        <v>21</v>
      </c>
      <c r="E2610" s="55">
        <v>832.44</v>
      </c>
      <c r="F2610" s="55">
        <v>61.01</v>
      </c>
      <c r="G2610" s="55">
        <v>893.45</v>
      </c>
      <c r="H2610" s="33">
        <v>9</v>
      </c>
    </row>
    <row r="2611" spans="1:8" ht="25.5" x14ac:dyDescent="0.2">
      <c r="A2611" s="52" t="s">
        <v>5253</v>
      </c>
      <c r="B2611" s="52"/>
      <c r="C2611" s="53" t="s">
        <v>5254</v>
      </c>
      <c r="D2611" s="54" t="s">
        <v>21</v>
      </c>
      <c r="E2611" s="55">
        <v>452.96</v>
      </c>
      <c r="F2611" s="55">
        <v>61.01</v>
      </c>
      <c r="G2611" s="55">
        <v>513.97</v>
      </c>
      <c r="H2611" s="33">
        <v>9</v>
      </c>
    </row>
    <row r="2612" spans="1:8" ht="25.5" x14ac:dyDescent="0.2">
      <c r="A2612" s="52" t="s">
        <v>5255</v>
      </c>
      <c r="B2612" s="52"/>
      <c r="C2612" s="53" t="s">
        <v>5256</v>
      </c>
      <c r="D2612" s="54" t="s">
        <v>21</v>
      </c>
      <c r="E2612" s="55">
        <v>2025.62</v>
      </c>
      <c r="F2612" s="55">
        <v>264.92</v>
      </c>
      <c r="G2612" s="55">
        <v>2290.54</v>
      </c>
      <c r="H2612" s="33">
        <v>9</v>
      </c>
    </row>
    <row r="2613" spans="1:8" ht="25.5" x14ac:dyDescent="0.2">
      <c r="A2613" s="52" t="s">
        <v>5257</v>
      </c>
      <c r="B2613" s="52"/>
      <c r="C2613" s="53" t="s">
        <v>5258</v>
      </c>
      <c r="D2613" s="54" t="s">
        <v>21</v>
      </c>
      <c r="E2613" s="55">
        <v>2434.91</v>
      </c>
      <c r="F2613" s="55">
        <v>98.01</v>
      </c>
      <c r="G2613" s="55">
        <v>2532.92</v>
      </c>
      <c r="H2613" s="33">
        <v>9</v>
      </c>
    </row>
    <row r="2614" spans="1:8" ht="25.5" x14ac:dyDescent="0.2">
      <c r="A2614" s="52" t="s">
        <v>5259</v>
      </c>
      <c r="B2614" s="52"/>
      <c r="C2614" s="53" t="s">
        <v>5260</v>
      </c>
      <c r="D2614" s="54" t="s">
        <v>21</v>
      </c>
      <c r="E2614" s="55">
        <v>2111.6</v>
      </c>
      <c r="F2614" s="55">
        <v>98.01</v>
      </c>
      <c r="G2614" s="55">
        <v>2209.61</v>
      </c>
      <c r="H2614" s="33">
        <v>9</v>
      </c>
    </row>
    <row r="2615" spans="1:8" ht="25.5" x14ac:dyDescent="0.2">
      <c r="A2615" s="52" t="s">
        <v>5261</v>
      </c>
      <c r="B2615" s="52"/>
      <c r="C2615" s="53" t="s">
        <v>5262</v>
      </c>
      <c r="D2615" s="54" t="s">
        <v>21</v>
      </c>
      <c r="E2615" s="55">
        <v>629.14</v>
      </c>
      <c r="F2615" s="55">
        <v>63.19</v>
      </c>
      <c r="G2615" s="55">
        <v>692.33</v>
      </c>
      <c r="H2615" s="33">
        <v>9</v>
      </c>
    </row>
    <row r="2616" spans="1:8" ht="25.5" x14ac:dyDescent="0.2">
      <c r="A2616" s="52" t="s">
        <v>5263</v>
      </c>
      <c r="B2616" s="52"/>
      <c r="C2616" s="53" t="s">
        <v>5264</v>
      </c>
      <c r="D2616" s="54" t="s">
        <v>21</v>
      </c>
      <c r="E2616" s="55">
        <v>737.07</v>
      </c>
      <c r="F2616" s="55">
        <v>63.19</v>
      </c>
      <c r="G2616" s="55">
        <v>800.26</v>
      </c>
      <c r="H2616" s="33">
        <v>9</v>
      </c>
    </row>
    <row r="2617" spans="1:8" ht="25.5" x14ac:dyDescent="0.2">
      <c r="A2617" s="52" t="s">
        <v>5265</v>
      </c>
      <c r="B2617" s="52"/>
      <c r="C2617" s="53" t="s">
        <v>5266</v>
      </c>
      <c r="D2617" s="54" t="s">
        <v>21</v>
      </c>
      <c r="E2617" s="55">
        <v>1601.77</v>
      </c>
      <c r="F2617" s="55">
        <v>98.01</v>
      </c>
      <c r="G2617" s="55">
        <v>1699.78</v>
      </c>
      <c r="H2617" s="33">
        <v>9</v>
      </c>
    </row>
    <row r="2618" spans="1:8" ht="25.5" x14ac:dyDescent="0.2">
      <c r="A2618" s="52" t="s">
        <v>5267</v>
      </c>
      <c r="B2618" s="52"/>
      <c r="C2618" s="53" t="s">
        <v>5268</v>
      </c>
      <c r="D2618" s="54" t="s">
        <v>21</v>
      </c>
      <c r="E2618" s="55">
        <v>1550.48</v>
      </c>
      <c r="F2618" s="55">
        <v>439.36</v>
      </c>
      <c r="G2618" s="55">
        <v>1989.84</v>
      </c>
      <c r="H2618" s="33">
        <v>9</v>
      </c>
    </row>
    <row r="2619" spans="1:8" ht="25.5" x14ac:dyDescent="0.2">
      <c r="A2619" s="52" t="s">
        <v>5269</v>
      </c>
      <c r="B2619" s="52"/>
      <c r="C2619" s="53" t="s">
        <v>5270</v>
      </c>
      <c r="D2619" s="54" t="s">
        <v>21</v>
      </c>
      <c r="E2619" s="55">
        <v>1039.02</v>
      </c>
      <c r="F2619" s="55">
        <v>98.01</v>
      </c>
      <c r="G2619" s="55">
        <v>1137.03</v>
      </c>
      <c r="H2619" s="33">
        <v>9</v>
      </c>
    </row>
    <row r="2620" spans="1:8" x14ac:dyDescent="0.2">
      <c r="A2620" s="52" t="s">
        <v>5271</v>
      </c>
      <c r="B2620" s="52"/>
      <c r="C2620" s="53" t="s">
        <v>5272</v>
      </c>
      <c r="D2620" s="54"/>
      <c r="E2620" s="55"/>
      <c r="F2620" s="55"/>
      <c r="G2620" s="55"/>
      <c r="H2620" s="33">
        <v>5</v>
      </c>
    </row>
    <row r="2621" spans="1:8" x14ac:dyDescent="0.2">
      <c r="A2621" s="52" t="s">
        <v>5273</v>
      </c>
      <c r="B2621" s="52"/>
      <c r="C2621" s="53" t="s">
        <v>5274</v>
      </c>
      <c r="D2621" s="54" t="s">
        <v>21</v>
      </c>
      <c r="E2621" s="55">
        <v>712.05</v>
      </c>
      <c r="F2621" s="55">
        <v>30.51</v>
      </c>
      <c r="G2621" s="55">
        <v>742.56</v>
      </c>
      <c r="H2621" s="33">
        <v>9</v>
      </c>
    </row>
    <row r="2622" spans="1:8" ht="25.5" x14ac:dyDescent="0.2">
      <c r="A2622" s="52" t="s">
        <v>5275</v>
      </c>
      <c r="B2622" s="52"/>
      <c r="C2622" s="53" t="s">
        <v>5276</v>
      </c>
      <c r="D2622" s="54" t="s">
        <v>21</v>
      </c>
      <c r="E2622" s="55">
        <v>142.88</v>
      </c>
      <c r="F2622" s="55">
        <v>13.01</v>
      </c>
      <c r="G2622" s="55">
        <v>155.88999999999999</v>
      </c>
      <c r="H2622" s="33">
        <v>9</v>
      </c>
    </row>
    <row r="2623" spans="1:8" ht="25.5" x14ac:dyDescent="0.2">
      <c r="A2623" s="52" t="s">
        <v>5277</v>
      </c>
      <c r="B2623" s="52"/>
      <c r="C2623" s="53" t="s">
        <v>5278</v>
      </c>
      <c r="D2623" s="54" t="s">
        <v>21</v>
      </c>
      <c r="E2623" s="55">
        <v>50.81</v>
      </c>
      <c r="F2623" s="55">
        <v>13.01</v>
      </c>
      <c r="G2623" s="55">
        <v>63.82</v>
      </c>
      <c r="H2623" s="33">
        <v>9</v>
      </c>
    </row>
    <row r="2624" spans="1:8" ht="25.5" x14ac:dyDescent="0.2">
      <c r="A2624" s="52" t="s">
        <v>5279</v>
      </c>
      <c r="B2624" s="52"/>
      <c r="C2624" s="53" t="s">
        <v>5280</v>
      </c>
      <c r="D2624" s="54" t="s">
        <v>21</v>
      </c>
      <c r="E2624" s="55">
        <v>488.61</v>
      </c>
      <c r="F2624" s="55">
        <v>30.51</v>
      </c>
      <c r="G2624" s="55">
        <v>519.12</v>
      </c>
      <c r="H2624" s="33">
        <v>9</v>
      </c>
    </row>
    <row r="2625" spans="1:8" ht="25.5" x14ac:dyDescent="0.2">
      <c r="A2625" s="52" t="s">
        <v>5281</v>
      </c>
      <c r="B2625" s="52"/>
      <c r="C2625" s="53" t="s">
        <v>5282</v>
      </c>
      <c r="D2625" s="54" t="s">
        <v>21</v>
      </c>
      <c r="E2625" s="55">
        <v>463.92</v>
      </c>
      <c r="F2625" s="55">
        <v>30.51</v>
      </c>
      <c r="G2625" s="55">
        <v>494.43</v>
      </c>
      <c r="H2625" s="33">
        <v>9</v>
      </c>
    </row>
    <row r="2626" spans="1:8" ht="25.5" x14ac:dyDescent="0.2">
      <c r="A2626" s="52" t="s">
        <v>5283</v>
      </c>
      <c r="B2626" s="52"/>
      <c r="C2626" s="53" t="s">
        <v>5284</v>
      </c>
      <c r="D2626" s="54" t="s">
        <v>21</v>
      </c>
      <c r="E2626" s="55">
        <v>138.49</v>
      </c>
      <c r="F2626" s="55">
        <v>21.69</v>
      </c>
      <c r="G2626" s="55">
        <v>160.18</v>
      </c>
      <c r="H2626" s="33">
        <v>9</v>
      </c>
    </row>
    <row r="2627" spans="1:8" ht="25.5" x14ac:dyDescent="0.2">
      <c r="A2627" s="52" t="s">
        <v>8282</v>
      </c>
      <c r="B2627" s="52"/>
      <c r="C2627" s="53" t="s">
        <v>8283</v>
      </c>
      <c r="D2627" s="54" t="s">
        <v>21</v>
      </c>
      <c r="E2627" s="55">
        <v>267.7</v>
      </c>
      <c r="F2627" s="55">
        <v>30.51</v>
      </c>
      <c r="G2627" s="55">
        <v>298.20999999999998</v>
      </c>
      <c r="H2627" s="33">
        <v>9</v>
      </c>
    </row>
    <row r="2628" spans="1:8" x14ac:dyDescent="0.2">
      <c r="A2628" s="52" t="s">
        <v>5285</v>
      </c>
      <c r="B2628" s="52"/>
      <c r="C2628" s="53" t="s">
        <v>5286</v>
      </c>
      <c r="D2628" s="54" t="s">
        <v>21</v>
      </c>
      <c r="E2628" s="55">
        <v>90.66</v>
      </c>
      <c r="F2628" s="55">
        <v>13.01</v>
      </c>
      <c r="G2628" s="55">
        <v>103.67</v>
      </c>
      <c r="H2628" s="33">
        <v>9</v>
      </c>
    </row>
    <row r="2629" spans="1:8" x14ac:dyDescent="0.2">
      <c r="A2629" s="52" t="s">
        <v>5287</v>
      </c>
      <c r="B2629" s="52"/>
      <c r="C2629" s="53" t="s">
        <v>5288</v>
      </c>
      <c r="D2629" s="54" t="s">
        <v>21</v>
      </c>
      <c r="E2629" s="55">
        <v>123.7</v>
      </c>
      <c r="F2629" s="55">
        <v>13.01</v>
      </c>
      <c r="G2629" s="55">
        <v>136.71</v>
      </c>
      <c r="H2629" s="33">
        <v>9</v>
      </c>
    </row>
    <row r="2630" spans="1:8" ht="25.5" x14ac:dyDescent="0.2">
      <c r="A2630" s="52" t="s">
        <v>5289</v>
      </c>
      <c r="B2630" s="52"/>
      <c r="C2630" s="53" t="s">
        <v>5290</v>
      </c>
      <c r="D2630" s="54" t="s">
        <v>21</v>
      </c>
      <c r="E2630" s="55">
        <v>7665.47</v>
      </c>
      <c r="F2630" s="55">
        <v>30.51</v>
      </c>
      <c r="G2630" s="55">
        <v>7695.98</v>
      </c>
      <c r="H2630" s="33">
        <v>9</v>
      </c>
    </row>
    <row r="2631" spans="1:8" ht="38.25" x14ac:dyDescent="0.2">
      <c r="A2631" s="52" t="s">
        <v>5291</v>
      </c>
      <c r="B2631" s="52"/>
      <c r="C2631" s="53" t="s">
        <v>5292</v>
      </c>
      <c r="D2631" s="54" t="s">
        <v>21</v>
      </c>
      <c r="E2631" s="55">
        <v>1328.04</v>
      </c>
      <c r="F2631" s="55">
        <v>30.51</v>
      </c>
      <c r="G2631" s="55">
        <v>1358.55</v>
      </c>
      <c r="H2631" s="33">
        <v>9</v>
      </c>
    </row>
    <row r="2632" spans="1:8" ht="25.5" x14ac:dyDescent="0.2">
      <c r="A2632" s="52" t="s">
        <v>5293</v>
      </c>
      <c r="B2632" s="52"/>
      <c r="C2632" s="53" t="s">
        <v>5294</v>
      </c>
      <c r="D2632" s="54" t="s">
        <v>21</v>
      </c>
      <c r="E2632" s="55">
        <v>863.32</v>
      </c>
      <c r="F2632" s="55">
        <v>30.51</v>
      </c>
      <c r="G2632" s="55">
        <v>893.83</v>
      </c>
      <c r="H2632" s="33">
        <v>9</v>
      </c>
    </row>
    <row r="2633" spans="1:8" ht="25.5" x14ac:dyDescent="0.2">
      <c r="A2633" s="52" t="s">
        <v>5295</v>
      </c>
      <c r="B2633" s="52"/>
      <c r="C2633" s="53" t="s">
        <v>5296</v>
      </c>
      <c r="D2633" s="54" t="s">
        <v>21</v>
      </c>
      <c r="E2633" s="55">
        <v>1351.2</v>
      </c>
      <c r="F2633" s="55">
        <v>30.51</v>
      </c>
      <c r="G2633" s="55">
        <v>1381.71</v>
      </c>
      <c r="H2633" s="33">
        <v>9</v>
      </c>
    </row>
    <row r="2634" spans="1:8" ht="38.25" x14ac:dyDescent="0.2">
      <c r="A2634" s="52" t="s">
        <v>5297</v>
      </c>
      <c r="B2634" s="52"/>
      <c r="C2634" s="53" t="s">
        <v>5298</v>
      </c>
      <c r="D2634" s="54" t="s">
        <v>21</v>
      </c>
      <c r="E2634" s="55">
        <v>925.86</v>
      </c>
      <c r="F2634" s="55">
        <v>30.51</v>
      </c>
      <c r="G2634" s="55">
        <v>956.37</v>
      </c>
      <c r="H2634" s="33">
        <v>9</v>
      </c>
    </row>
    <row r="2635" spans="1:8" ht="25.5" x14ac:dyDescent="0.2">
      <c r="A2635" s="52" t="s">
        <v>5299</v>
      </c>
      <c r="B2635" s="52"/>
      <c r="C2635" s="53" t="s">
        <v>5300</v>
      </c>
      <c r="D2635" s="54" t="s">
        <v>21</v>
      </c>
      <c r="E2635" s="55">
        <v>114.24</v>
      </c>
      <c r="F2635" s="55">
        <v>30.51</v>
      </c>
      <c r="G2635" s="55">
        <v>144.75</v>
      </c>
      <c r="H2635" s="33">
        <v>9</v>
      </c>
    </row>
    <row r="2636" spans="1:8" ht="25.5" x14ac:dyDescent="0.2">
      <c r="A2636" s="52" t="s">
        <v>5301</v>
      </c>
      <c r="B2636" s="52"/>
      <c r="C2636" s="53" t="s">
        <v>5302</v>
      </c>
      <c r="D2636" s="54" t="s">
        <v>21</v>
      </c>
      <c r="E2636" s="55">
        <v>1115.8699999999999</v>
      </c>
      <c r="F2636" s="55">
        <v>30.51</v>
      </c>
      <c r="G2636" s="55">
        <v>1146.3800000000001</v>
      </c>
      <c r="H2636" s="33">
        <v>9</v>
      </c>
    </row>
    <row r="2637" spans="1:8" x14ac:dyDescent="0.2">
      <c r="A2637" s="52" t="s">
        <v>5303</v>
      </c>
      <c r="B2637" s="52"/>
      <c r="C2637" s="53" t="s">
        <v>5304</v>
      </c>
      <c r="D2637" s="54"/>
      <c r="E2637" s="55"/>
      <c r="F2637" s="55"/>
      <c r="G2637" s="55"/>
      <c r="H2637" s="33">
        <v>5</v>
      </c>
    </row>
    <row r="2638" spans="1:8" ht="25.5" x14ac:dyDescent="0.2">
      <c r="A2638" s="52" t="s">
        <v>5305</v>
      </c>
      <c r="B2638" s="52"/>
      <c r="C2638" s="53" t="s">
        <v>5306</v>
      </c>
      <c r="D2638" s="54" t="s">
        <v>21</v>
      </c>
      <c r="E2638" s="55">
        <v>1315.56</v>
      </c>
      <c r="F2638" s="55">
        <v>21.69</v>
      </c>
      <c r="G2638" s="55">
        <v>1337.25</v>
      </c>
      <c r="H2638" s="33">
        <v>9</v>
      </c>
    </row>
    <row r="2639" spans="1:8" ht="25.5" x14ac:dyDescent="0.2">
      <c r="A2639" s="52" t="s">
        <v>5307</v>
      </c>
      <c r="B2639" s="52"/>
      <c r="C2639" s="53" t="s">
        <v>5308</v>
      </c>
      <c r="D2639" s="54" t="s">
        <v>21</v>
      </c>
      <c r="E2639" s="55">
        <v>607.66</v>
      </c>
      <c r="F2639" s="55">
        <v>21.69</v>
      </c>
      <c r="G2639" s="55">
        <v>629.35</v>
      </c>
      <c r="H2639" s="33">
        <v>9</v>
      </c>
    </row>
    <row r="2640" spans="1:8" ht="25.5" x14ac:dyDescent="0.2">
      <c r="A2640" s="52" t="s">
        <v>5311</v>
      </c>
      <c r="B2640" s="52"/>
      <c r="C2640" s="53" t="s">
        <v>5312</v>
      </c>
      <c r="D2640" s="54" t="s">
        <v>21</v>
      </c>
      <c r="E2640" s="55">
        <v>538.87</v>
      </c>
      <c r="F2640" s="55">
        <v>21.69</v>
      </c>
      <c r="G2640" s="55">
        <v>560.55999999999995</v>
      </c>
      <c r="H2640" s="33">
        <v>9</v>
      </c>
    </row>
    <row r="2641" spans="1:8" ht="25.5" x14ac:dyDescent="0.2">
      <c r="A2641" s="52" t="s">
        <v>5313</v>
      </c>
      <c r="B2641" s="52"/>
      <c r="C2641" s="53" t="s">
        <v>5314</v>
      </c>
      <c r="D2641" s="54" t="s">
        <v>21</v>
      </c>
      <c r="E2641" s="55">
        <v>811.66</v>
      </c>
      <c r="F2641" s="55">
        <v>21.69</v>
      </c>
      <c r="G2641" s="55">
        <v>833.35</v>
      </c>
      <c r="H2641" s="33">
        <v>9</v>
      </c>
    </row>
    <row r="2642" spans="1:8" ht="25.5" x14ac:dyDescent="0.2">
      <c r="A2642" s="52" t="s">
        <v>5315</v>
      </c>
      <c r="B2642" s="52"/>
      <c r="C2642" s="53" t="s">
        <v>5316</v>
      </c>
      <c r="D2642" s="54" t="s">
        <v>21</v>
      </c>
      <c r="E2642" s="55">
        <v>1285.6500000000001</v>
      </c>
      <c r="F2642" s="55">
        <v>21.69</v>
      </c>
      <c r="G2642" s="55">
        <v>1307.3399999999999</v>
      </c>
      <c r="H2642" s="33">
        <v>9</v>
      </c>
    </row>
    <row r="2643" spans="1:8" x14ac:dyDescent="0.2">
      <c r="A2643" s="52" t="s">
        <v>5317</v>
      </c>
      <c r="B2643" s="52"/>
      <c r="C2643" s="53" t="s">
        <v>5318</v>
      </c>
      <c r="D2643" s="54"/>
      <c r="E2643" s="55"/>
      <c r="F2643" s="55"/>
      <c r="G2643" s="55"/>
      <c r="H2643" s="33">
        <v>5</v>
      </c>
    </row>
    <row r="2644" spans="1:8" ht="25.5" x14ac:dyDescent="0.2">
      <c r="A2644" s="52" t="s">
        <v>5321</v>
      </c>
      <c r="B2644" s="52"/>
      <c r="C2644" s="53" t="s">
        <v>5322</v>
      </c>
      <c r="D2644" s="54" t="s">
        <v>21</v>
      </c>
      <c r="E2644" s="55">
        <v>292.44</v>
      </c>
      <c r="F2644" s="55">
        <v>17.350000000000001</v>
      </c>
      <c r="G2644" s="55">
        <v>309.79000000000002</v>
      </c>
      <c r="H2644" s="33">
        <v>9</v>
      </c>
    </row>
    <row r="2645" spans="1:8" ht="25.5" x14ac:dyDescent="0.2">
      <c r="A2645" s="52" t="s">
        <v>5323</v>
      </c>
      <c r="B2645" s="52"/>
      <c r="C2645" s="53" t="s">
        <v>5324</v>
      </c>
      <c r="D2645" s="54" t="s">
        <v>21</v>
      </c>
      <c r="E2645" s="55">
        <v>225.69</v>
      </c>
      <c r="F2645" s="55">
        <v>17.350000000000001</v>
      </c>
      <c r="G2645" s="55">
        <v>243.04</v>
      </c>
      <c r="H2645" s="33">
        <v>9</v>
      </c>
    </row>
    <row r="2646" spans="1:8" x14ac:dyDescent="0.2">
      <c r="A2646" s="52" t="s">
        <v>5325</v>
      </c>
      <c r="B2646" s="52"/>
      <c r="C2646" s="53" t="s">
        <v>5326</v>
      </c>
      <c r="D2646" s="54" t="s">
        <v>21</v>
      </c>
      <c r="E2646" s="55">
        <v>198.13</v>
      </c>
      <c r="F2646" s="55">
        <v>17.350000000000001</v>
      </c>
      <c r="G2646" s="55">
        <v>215.48</v>
      </c>
      <c r="H2646" s="33">
        <v>9</v>
      </c>
    </row>
    <row r="2647" spans="1:8" ht="25.5" x14ac:dyDescent="0.2">
      <c r="A2647" s="52" t="s">
        <v>5327</v>
      </c>
      <c r="B2647" s="52"/>
      <c r="C2647" s="53" t="s">
        <v>5328</v>
      </c>
      <c r="D2647" s="54" t="s">
        <v>21</v>
      </c>
      <c r="E2647" s="55">
        <v>115.15</v>
      </c>
      <c r="F2647" s="55">
        <v>17.350000000000001</v>
      </c>
      <c r="G2647" s="55">
        <v>132.5</v>
      </c>
      <c r="H2647" s="33">
        <v>9</v>
      </c>
    </row>
    <row r="2648" spans="1:8" x14ac:dyDescent="0.2">
      <c r="A2648" s="52" t="s">
        <v>5329</v>
      </c>
      <c r="B2648" s="52"/>
      <c r="C2648" s="53" t="s">
        <v>5330</v>
      </c>
      <c r="D2648" s="54"/>
      <c r="E2648" s="55"/>
      <c r="F2648" s="55"/>
      <c r="G2648" s="55"/>
      <c r="H2648" s="33">
        <v>5</v>
      </c>
    </row>
    <row r="2649" spans="1:8" ht="38.25" x14ac:dyDescent="0.2">
      <c r="A2649" s="52" t="s">
        <v>5331</v>
      </c>
      <c r="B2649" s="52"/>
      <c r="C2649" s="53" t="s">
        <v>5332</v>
      </c>
      <c r="D2649" s="54" t="s">
        <v>21</v>
      </c>
      <c r="E2649" s="55">
        <v>171.02</v>
      </c>
      <c r="F2649" s="55">
        <v>17.350000000000001</v>
      </c>
      <c r="G2649" s="55">
        <v>188.37</v>
      </c>
      <c r="H2649" s="33">
        <v>9</v>
      </c>
    </row>
    <row r="2650" spans="1:8" ht="25.5" x14ac:dyDescent="0.2">
      <c r="A2650" s="52" t="s">
        <v>5333</v>
      </c>
      <c r="B2650" s="52"/>
      <c r="C2650" s="53" t="s">
        <v>5334</v>
      </c>
      <c r="D2650" s="54" t="s">
        <v>21</v>
      </c>
      <c r="E2650" s="55">
        <v>46.95</v>
      </c>
      <c r="F2650" s="55">
        <v>17.350000000000001</v>
      </c>
      <c r="G2650" s="55">
        <v>64.3</v>
      </c>
      <c r="H2650" s="33">
        <v>9</v>
      </c>
    </row>
    <row r="2651" spans="1:8" ht="38.25" x14ac:dyDescent="0.2">
      <c r="A2651" s="52" t="s">
        <v>5335</v>
      </c>
      <c r="B2651" s="52"/>
      <c r="C2651" s="53" t="s">
        <v>5336</v>
      </c>
      <c r="D2651" s="54" t="s">
        <v>21</v>
      </c>
      <c r="E2651" s="55">
        <v>161.88999999999999</v>
      </c>
      <c r="F2651" s="55">
        <v>17.350000000000001</v>
      </c>
      <c r="G2651" s="55">
        <v>179.24</v>
      </c>
      <c r="H2651" s="33">
        <v>9</v>
      </c>
    </row>
    <row r="2652" spans="1:8" ht="25.5" x14ac:dyDescent="0.2">
      <c r="A2652" s="52" t="s">
        <v>5337</v>
      </c>
      <c r="B2652" s="52"/>
      <c r="C2652" s="53" t="s">
        <v>5338</v>
      </c>
      <c r="D2652" s="54" t="s">
        <v>21</v>
      </c>
      <c r="E2652" s="55">
        <v>68.63</v>
      </c>
      <c r="F2652" s="55">
        <v>21.69</v>
      </c>
      <c r="G2652" s="55">
        <v>90.32</v>
      </c>
      <c r="H2652" s="33">
        <v>9</v>
      </c>
    </row>
    <row r="2653" spans="1:8" ht="38.25" x14ac:dyDescent="0.2">
      <c r="A2653" s="52" t="s">
        <v>5339</v>
      </c>
      <c r="B2653" s="52"/>
      <c r="C2653" s="53" t="s">
        <v>5340</v>
      </c>
      <c r="D2653" s="54" t="s">
        <v>21</v>
      </c>
      <c r="E2653" s="55">
        <v>79.319999999999993</v>
      </c>
      <c r="F2653" s="55">
        <v>17.350000000000001</v>
      </c>
      <c r="G2653" s="55">
        <v>96.67</v>
      </c>
      <c r="H2653" s="33">
        <v>9</v>
      </c>
    </row>
    <row r="2654" spans="1:8" ht="38.25" x14ac:dyDescent="0.2">
      <c r="A2654" s="52" t="s">
        <v>5341</v>
      </c>
      <c r="B2654" s="52"/>
      <c r="C2654" s="53" t="s">
        <v>5342</v>
      </c>
      <c r="D2654" s="54" t="s">
        <v>21</v>
      </c>
      <c r="E2654" s="55">
        <v>150.66999999999999</v>
      </c>
      <c r="F2654" s="55">
        <v>17.350000000000001</v>
      </c>
      <c r="G2654" s="55">
        <v>168.02</v>
      </c>
      <c r="H2654" s="33">
        <v>9</v>
      </c>
    </row>
    <row r="2655" spans="1:8" ht="38.25" x14ac:dyDescent="0.2">
      <c r="A2655" s="52" t="s">
        <v>5343</v>
      </c>
      <c r="B2655" s="52"/>
      <c r="C2655" s="53" t="s">
        <v>5344</v>
      </c>
      <c r="D2655" s="54" t="s">
        <v>21</v>
      </c>
      <c r="E2655" s="55">
        <v>199.91</v>
      </c>
      <c r="F2655" s="55">
        <v>17.350000000000001</v>
      </c>
      <c r="G2655" s="55">
        <v>217.26</v>
      </c>
      <c r="H2655" s="33">
        <v>9</v>
      </c>
    </row>
    <row r="2656" spans="1:8" ht="38.25" x14ac:dyDescent="0.2">
      <c r="A2656" s="52" t="s">
        <v>5345</v>
      </c>
      <c r="B2656" s="52"/>
      <c r="C2656" s="53" t="s">
        <v>5346</v>
      </c>
      <c r="D2656" s="54" t="s">
        <v>21</v>
      </c>
      <c r="E2656" s="55">
        <v>159.93</v>
      </c>
      <c r="F2656" s="55">
        <v>13.01</v>
      </c>
      <c r="G2656" s="55">
        <v>172.94</v>
      </c>
      <c r="H2656" s="33">
        <v>9</v>
      </c>
    </row>
    <row r="2657" spans="1:8" ht="38.25" x14ac:dyDescent="0.2">
      <c r="A2657" s="52" t="s">
        <v>5347</v>
      </c>
      <c r="B2657" s="52"/>
      <c r="C2657" s="53" t="s">
        <v>5348</v>
      </c>
      <c r="D2657" s="54" t="s">
        <v>21</v>
      </c>
      <c r="E2657" s="55">
        <v>75.27</v>
      </c>
      <c r="F2657" s="55">
        <v>13.01</v>
      </c>
      <c r="G2657" s="55">
        <v>88.28</v>
      </c>
      <c r="H2657" s="33">
        <v>9</v>
      </c>
    </row>
    <row r="2658" spans="1:8" ht="38.25" x14ac:dyDescent="0.2">
      <c r="A2658" s="52" t="s">
        <v>5349</v>
      </c>
      <c r="B2658" s="52"/>
      <c r="C2658" s="53" t="s">
        <v>5350</v>
      </c>
      <c r="D2658" s="54" t="s">
        <v>21</v>
      </c>
      <c r="E2658" s="55">
        <v>137.16999999999999</v>
      </c>
      <c r="F2658" s="55">
        <v>17.350000000000001</v>
      </c>
      <c r="G2658" s="55">
        <v>154.52000000000001</v>
      </c>
      <c r="H2658" s="33">
        <v>9</v>
      </c>
    </row>
    <row r="2659" spans="1:8" ht="25.5" x14ac:dyDescent="0.2">
      <c r="A2659" s="52" t="s">
        <v>5351</v>
      </c>
      <c r="B2659" s="52"/>
      <c r="C2659" s="53" t="s">
        <v>5352</v>
      </c>
      <c r="D2659" s="54" t="s">
        <v>21</v>
      </c>
      <c r="E2659" s="55">
        <v>73.52</v>
      </c>
      <c r="F2659" s="55">
        <v>21.69</v>
      </c>
      <c r="G2659" s="55">
        <v>95.21</v>
      </c>
      <c r="H2659" s="33">
        <v>9</v>
      </c>
    </row>
    <row r="2660" spans="1:8" ht="38.25" x14ac:dyDescent="0.2">
      <c r="A2660" s="52" t="s">
        <v>5353</v>
      </c>
      <c r="B2660" s="52"/>
      <c r="C2660" s="53" t="s">
        <v>5354</v>
      </c>
      <c r="D2660" s="54" t="s">
        <v>21</v>
      </c>
      <c r="E2660" s="55">
        <v>130.66999999999999</v>
      </c>
      <c r="F2660" s="55">
        <v>21.69</v>
      </c>
      <c r="G2660" s="55">
        <v>152.36000000000001</v>
      </c>
      <c r="H2660" s="33">
        <v>9</v>
      </c>
    </row>
    <row r="2661" spans="1:8" ht="38.25" x14ac:dyDescent="0.2">
      <c r="A2661" s="52" t="s">
        <v>5355</v>
      </c>
      <c r="B2661" s="52"/>
      <c r="C2661" s="53" t="s">
        <v>5356</v>
      </c>
      <c r="D2661" s="54" t="s">
        <v>21</v>
      </c>
      <c r="E2661" s="55">
        <v>191.81</v>
      </c>
      <c r="F2661" s="55">
        <v>21.69</v>
      </c>
      <c r="G2661" s="55">
        <v>213.5</v>
      </c>
      <c r="H2661" s="33">
        <v>9</v>
      </c>
    </row>
    <row r="2662" spans="1:8" ht="38.25" x14ac:dyDescent="0.2">
      <c r="A2662" s="52" t="s">
        <v>5357</v>
      </c>
      <c r="B2662" s="52"/>
      <c r="C2662" s="53" t="s">
        <v>5358</v>
      </c>
      <c r="D2662" s="54" t="s">
        <v>21</v>
      </c>
      <c r="E2662" s="55">
        <v>118.27</v>
      </c>
      <c r="F2662" s="55">
        <v>21.69</v>
      </c>
      <c r="G2662" s="55">
        <v>139.96</v>
      </c>
      <c r="H2662" s="33">
        <v>9</v>
      </c>
    </row>
    <row r="2663" spans="1:8" ht="25.5" x14ac:dyDescent="0.2">
      <c r="A2663" s="52" t="s">
        <v>5359</v>
      </c>
      <c r="B2663" s="52"/>
      <c r="C2663" s="53" t="s">
        <v>5360</v>
      </c>
      <c r="D2663" s="54" t="s">
        <v>21</v>
      </c>
      <c r="E2663" s="55">
        <v>62.94</v>
      </c>
      <c r="F2663" s="55">
        <v>21.69</v>
      </c>
      <c r="G2663" s="55">
        <v>84.63</v>
      </c>
      <c r="H2663" s="33">
        <v>9</v>
      </c>
    </row>
    <row r="2664" spans="1:8" ht="38.25" x14ac:dyDescent="0.2">
      <c r="A2664" s="52" t="s">
        <v>5361</v>
      </c>
      <c r="B2664" s="52"/>
      <c r="C2664" s="53" t="s">
        <v>5362</v>
      </c>
      <c r="D2664" s="54" t="s">
        <v>21</v>
      </c>
      <c r="E2664" s="55">
        <v>59.49</v>
      </c>
      <c r="F2664" s="55">
        <v>17.350000000000001</v>
      </c>
      <c r="G2664" s="55">
        <v>76.84</v>
      </c>
      <c r="H2664" s="33">
        <v>9</v>
      </c>
    </row>
    <row r="2665" spans="1:8" ht="25.5" x14ac:dyDescent="0.2">
      <c r="A2665" s="52" t="s">
        <v>5363</v>
      </c>
      <c r="B2665" s="52"/>
      <c r="C2665" s="53" t="s">
        <v>5364</v>
      </c>
      <c r="D2665" s="54" t="s">
        <v>21</v>
      </c>
      <c r="E2665" s="55">
        <v>120.23</v>
      </c>
      <c r="F2665" s="55">
        <v>17.350000000000001</v>
      </c>
      <c r="G2665" s="55">
        <v>137.58000000000001</v>
      </c>
      <c r="H2665" s="33">
        <v>9</v>
      </c>
    </row>
    <row r="2666" spans="1:8" ht="38.25" x14ac:dyDescent="0.2">
      <c r="A2666" s="52" t="s">
        <v>5365</v>
      </c>
      <c r="B2666" s="52"/>
      <c r="C2666" s="53" t="s">
        <v>5366</v>
      </c>
      <c r="D2666" s="54" t="s">
        <v>21</v>
      </c>
      <c r="E2666" s="55">
        <v>390.39</v>
      </c>
      <c r="F2666" s="55">
        <v>17.350000000000001</v>
      </c>
      <c r="G2666" s="55">
        <v>407.74</v>
      </c>
      <c r="H2666" s="33">
        <v>9</v>
      </c>
    </row>
    <row r="2667" spans="1:8" ht="38.25" x14ac:dyDescent="0.2">
      <c r="A2667" s="52" t="s">
        <v>5367</v>
      </c>
      <c r="B2667" s="52"/>
      <c r="C2667" s="53" t="s">
        <v>5368</v>
      </c>
      <c r="D2667" s="54" t="s">
        <v>21</v>
      </c>
      <c r="E2667" s="55">
        <v>286.83</v>
      </c>
      <c r="F2667" s="55">
        <v>17.350000000000001</v>
      </c>
      <c r="G2667" s="55">
        <v>304.18</v>
      </c>
      <c r="H2667" s="33">
        <v>9</v>
      </c>
    </row>
    <row r="2668" spans="1:8" ht="38.25" x14ac:dyDescent="0.2">
      <c r="A2668" s="52" t="s">
        <v>5369</v>
      </c>
      <c r="B2668" s="52"/>
      <c r="C2668" s="53" t="s">
        <v>5370</v>
      </c>
      <c r="D2668" s="54" t="s">
        <v>21</v>
      </c>
      <c r="E2668" s="55">
        <v>151.81</v>
      </c>
      <c r="F2668" s="55">
        <v>17.350000000000001</v>
      </c>
      <c r="G2668" s="55">
        <v>169.16</v>
      </c>
      <c r="H2668" s="33">
        <v>9</v>
      </c>
    </row>
    <row r="2669" spans="1:8" ht="25.5" x14ac:dyDescent="0.2">
      <c r="A2669" s="52" t="s">
        <v>5371</v>
      </c>
      <c r="B2669" s="52"/>
      <c r="C2669" s="53" t="s">
        <v>8284</v>
      </c>
      <c r="D2669" s="54" t="s">
        <v>21</v>
      </c>
      <c r="E2669" s="55">
        <v>133.94</v>
      </c>
      <c r="F2669" s="55">
        <v>17.350000000000001</v>
      </c>
      <c r="G2669" s="55">
        <v>151.29</v>
      </c>
      <c r="H2669" s="33">
        <v>9</v>
      </c>
    </row>
    <row r="2670" spans="1:8" x14ac:dyDescent="0.2">
      <c r="A2670" s="52" t="s">
        <v>5373</v>
      </c>
      <c r="B2670" s="52"/>
      <c r="C2670" s="53" t="s">
        <v>5374</v>
      </c>
      <c r="D2670" s="54"/>
      <c r="E2670" s="55"/>
      <c r="F2670" s="55"/>
      <c r="G2670" s="55"/>
      <c r="H2670" s="33">
        <v>5</v>
      </c>
    </row>
    <row r="2671" spans="1:8" ht="25.5" x14ac:dyDescent="0.2">
      <c r="A2671" s="52" t="s">
        <v>5375</v>
      </c>
      <c r="B2671" s="52"/>
      <c r="C2671" s="53" t="s">
        <v>5376</v>
      </c>
      <c r="D2671" s="54" t="s">
        <v>21</v>
      </c>
      <c r="E2671" s="55">
        <v>39.06</v>
      </c>
      <c r="F2671" s="55">
        <v>13.01</v>
      </c>
      <c r="G2671" s="55">
        <v>52.07</v>
      </c>
      <c r="H2671" s="33">
        <v>9</v>
      </c>
    </row>
    <row r="2672" spans="1:8" x14ac:dyDescent="0.2">
      <c r="A2672" s="52" t="s">
        <v>5377</v>
      </c>
      <c r="B2672" s="52"/>
      <c r="C2672" s="53" t="s">
        <v>5378</v>
      </c>
      <c r="D2672" s="54"/>
      <c r="E2672" s="55"/>
      <c r="F2672" s="55"/>
      <c r="G2672" s="55"/>
      <c r="H2672" s="33">
        <v>5</v>
      </c>
    </row>
    <row r="2673" spans="1:8" ht="25.5" x14ac:dyDescent="0.2">
      <c r="A2673" s="52" t="s">
        <v>5379</v>
      </c>
      <c r="B2673" s="52"/>
      <c r="C2673" s="53" t="s">
        <v>5380</v>
      </c>
      <c r="D2673" s="54" t="s">
        <v>21</v>
      </c>
      <c r="E2673" s="55">
        <v>0.41</v>
      </c>
      <c r="F2673" s="55">
        <v>17.350000000000001</v>
      </c>
      <c r="G2673" s="55">
        <v>17.760000000000002</v>
      </c>
      <c r="H2673" s="33">
        <v>9</v>
      </c>
    </row>
    <row r="2674" spans="1:8" ht="25.5" x14ac:dyDescent="0.2">
      <c r="A2674" s="52" t="s">
        <v>5381</v>
      </c>
      <c r="B2674" s="52"/>
      <c r="C2674" s="53" t="s">
        <v>5382</v>
      </c>
      <c r="D2674" s="54" t="s">
        <v>21</v>
      </c>
      <c r="E2674" s="55">
        <v>6.51</v>
      </c>
      <c r="F2674" s="55">
        <v>3.53</v>
      </c>
      <c r="G2674" s="55">
        <v>10.039999999999999</v>
      </c>
      <c r="H2674" s="33">
        <v>9</v>
      </c>
    </row>
    <row r="2675" spans="1:8" x14ac:dyDescent="0.2">
      <c r="A2675" s="52" t="s">
        <v>5383</v>
      </c>
      <c r="B2675" s="52"/>
      <c r="C2675" s="53" t="s">
        <v>5384</v>
      </c>
      <c r="D2675" s="54" t="s">
        <v>21</v>
      </c>
      <c r="E2675" s="55"/>
      <c r="F2675" s="55">
        <v>17.350000000000001</v>
      </c>
      <c r="G2675" s="55">
        <v>17.350000000000001</v>
      </c>
      <c r="H2675" s="33">
        <v>9</v>
      </c>
    </row>
    <row r="2676" spans="1:8" x14ac:dyDescent="0.2">
      <c r="A2676" s="52" t="s">
        <v>5385</v>
      </c>
      <c r="B2676" s="52"/>
      <c r="C2676" s="53" t="s">
        <v>5386</v>
      </c>
      <c r="D2676" s="54" t="s">
        <v>21</v>
      </c>
      <c r="E2676" s="55"/>
      <c r="F2676" s="55">
        <v>3.53</v>
      </c>
      <c r="G2676" s="55">
        <v>3.53</v>
      </c>
      <c r="H2676" s="33">
        <v>9</v>
      </c>
    </row>
    <row r="2677" spans="1:8" x14ac:dyDescent="0.2">
      <c r="A2677" s="52" t="s">
        <v>5387</v>
      </c>
      <c r="B2677" s="52"/>
      <c r="C2677" s="53" t="s">
        <v>5388</v>
      </c>
      <c r="D2677" s="54"/>
      <c r="E2677" s="55"/>
      <c r="F2677" s="55"/>
      <c r="G2677" s="55"/>
      <c r="H2677" s="33">
        <v>5</v>
      </c>
    </row>
    <row r="2678" spans="1:8" ht="38.25" x14ac:dyDescent="0.2">
      <c r="A2678" s="52" t="s">
        <v>5389</v>
      </c>
      <c r="B2678" s="52"/>
      <c r="C2678" s="53" t="s">
        <v>8612</v>
      </c>
      <c r="D2678" s="54" t="s">
        <v>21</v>
      </c>
      <c r="E2678" s="55">
        <v>303.94</v>
      </c>
      <c r="F2678" s="55">
        <v>17.350000000000001</v>
      </c>
      <c r="G2678" s="55">
        <v>321.29000000000002</v>
      </c>
      <c r="H2678" s="33">
        <v>9</v>
      </c>
    </row>
    <row r="2679" spans="1:8" ht="38.25" x14ac:dyDescent="0.2">
      <c r="A2679" s="52" t="s">
        <v>5391</v>
      </c>
      <c r="B2679" s="52"/>
      <c r="C2679" s="53" t="s">
        <v>5392</v>
      </c>
      <c r="D2679" s="54" t="s">
        <v>21</v>
      </c>
      <c r="E2679" s="55">
        <v>286.08999999999997</v>
      </c>
      <c r="F2679" s="55">
        <v>13.01</v>
      </c>
      <c r="G2679" s="55">
        <v>299.10000000000002</v>
      </c>
      <c r="H2679" s="33">
        <v>9</v>
      </c>
    </row>
    <row r="2680" spans="1:8" ht="25.5" x14ac:dyDescent="0.2">
      <c r="A2680" s="52" t="s">
        <v>5393</v>
      </c>
      <c r="B2680" s="52"/>
      <c r="C2680" s="53" t="s">
        <v>5394</v>
      </c>
      <c r="D2680" s="54" t="s">
        <v>21</v>
      </c>
      <c r="E2680" s="55">
        <v>130.77000000000001</v>
      </c>
      <c r="F2680" s="55">
        <v>17.350000000000001</v>
      </c>
      <c r="G2680" s="55">
        <v>148.12</v>
      </c>
      <c r="H2680" s="33">
        <v>9</v>
      </c>
    </row>
    <row r="2681" spans="1:8" ht="38.25" x14ac:dyDescent="0.2">
      <c r="A2681" s="52" t="s">
        <v>5395</v>
      </c>
      <c r="B2681" s="52"/>
      <c r="C2681" s="53" t="s">
        <v>5396</v>
      </c>
      <c r="D2681" s="54" t="s">
        <v>21</v>
      </c>
      <c r="E2681" s="55">
        <v>289.56</v>
      </c>
      <c r="F2681" s="55">
        <v>13.01</v>
      </c>
      <c r="G2681" s="55">
        <v>302.57</v>
      </c>
      <c r="H2681" s="33">
        <v>9</v>
      </c>
    </row>
    <row r="2682" spans="1:8" ht="25.5" x14ac:dyDescent="0.2">
      <c r="A2682" s="52" t="s">
        <v>5397</v>
      </c>
      <c r="B2682" s="52"/>
      <c r="C2682" s="53" t="s">
        <v>5398</v>
      </c>
      <c r="D2682" s="54" t="s">
        <v>21</v>
      </c>
      <c r="E2682" s="55">
        <v>29.07</v>
      </c>
      <c r="F2682" s="55">
        <v>13.01</v>
      </c>
      <c r="G2682" s="55">
        <v>42.08</v>
      </c>
      <c r="H2682" s="33">
        <v>9</v>
      </c>
    </row>
    <row r="2683" spans="1:8" ht="25.5" x14ac:dyDescent="0.2">
      <c r="A2683" s="52" t="s">
        <v>5399</v>
      </c>
      <c r="B2683" s="52"/>
      <c r="C2683" s="53" t="s">
        <v>5400</v>
      </c>
      <c r="D2683" s="54" t="s">
        <v>21</v>
      </c>
      <c r="E2683" s="55">
        <v>70.89</v>
      </c>
      <c r="F2683" s="55">
        <v>21.69</v>
      </c>
      <c r="G2683" s="55">
        <v>92.58</v>
      </c>
      <c r="H2683" s="33">
        <v>9</v>
      </c>
    </row>
    <row r="2684" spans="1:8" x14ac:dyDescent="0.2">
      <c r="A2684" s="52" t="s">
        <v>5401</v>
      </c>
      <c r="B2684" s="52"/>
      <c r="C2684" s="53" t="s">
        <v>5402</v>
      </c>
      <c r="D2684" s="54"/>
      <c r="E2684" s="55"/>
      <c r="F2684" s="55"/>
      <c r="G2684" s="55"/>
      <c r="H2684" s="33">
        <v>2</v>
      </c>
    </row>
    <row r="2685" spans="1:8" x14ac:dyDescent="0.2">
      <c r="A2685" s="52" t="s">
        <v>5403</v>
      </c>
      <c r="B2685" s="52"/>
      <c r="C2685" s="53" t="s">
        <v>5404</v>
      </c>
      <c r="D2685" s="54"/>
      <c r="E2685" s="55"/>
      <c r="F2685" s="55"/>
      <c r="G2685" s="55"/>
      <c r="H2685" s="33">
        <v>5</v>
      </c>
    </row>
    <row r="2686" spans="1:8" ht="25.5" x14ac:dyDescent="0.2">
      <c r="A2686" s="52" t="s">
        <v>5405</v>
      </c>
      <c r="B2686" s="52"/>
      <c r="C2686" s="53" t="s">
        <v>5406</v>
      </c>
      <c r="D2686" s="54" t="s">
        <v>21</v>
      </c>
      <c r="E2686" s="55">
        <v>84.41</v>
      </c>
      <c r="F2686" s="55">
        <v>10.84</v>
      </c>
      <c r="G2686" s="55">
        <v>95.25</v>
      </c>
      <c r="H2686" s="33">
        <v>9</v>
      </c>
    </row>
    <row r="2687" spans="1:8" ht="25.5" x14ac:dyDescent="0.2">
      <c r="A2687" s="52" t="s">
        <v>5407</v>
      </c>
      <c r="B2687" s="52"/>
      <c r="C2687" s="53" t="s">
        <v>5408</v>
      </c>
      <c r="D2687" s="54" t="s">
        <v>21</v>
      </c>
      <c r="E2687" s="55">
        <v>139.36000000000001</v>
      </c>
      <c r="F2687" s="55">
        <v>10.84</v>
      </c>
      <c r="G2687" s="55">
        <v>150.19999999999999</v>
      </c>
      <c r="H2687" s="33">
        <v>9</v>
      </c>
    </row>
    <row r="2688" spans="1:8" x14ac:dyDescent="0.2">
      <c r="A2688" s="52" t="s">
        <v>5409</v>
      </c>
      <c r="B2688" s="52"/>
      <c r="C2688" s="53" t="s">
        <v>5410</v>
      </c>
      <c r="D2688" s="54" t="s">
        <v>21</v>
      </c>
      <c r="E2688" s="55">
        <v>64.09</v>
      </c>
      <c r="F2688" s="55">
        <v>10.84</v>
      </c>
      <c r="G2688" s="55">
        <v>74.930000000000007</v>
      </c>
      <c r="H2688" s="33">
        <v>9</v>
      </c>
    </row>
    <row r="2689" spans="1:8" x14ac:dyDescent="0.2">
      <c r="A2689" s="52" t="s">
        <v>5411</v>
      </c>
      <c r="B2689" s="52"/>
      <c r="C2689" s="53" t="s">
        <v>5412</v>
      </c>
      <c r="D2689" s="54" t="s">
        <v>21</v>
      </c>
      <c r="E2689" s="55">
        <v>47.85</v>
      </c>
      <c r="F2689" s="55">
        <v>10.84</v>
      </c>
      <c r="G2689" s="55">
        <v>58.69</v>
      </c>
      <c r="H2689" s="33">
        <v>9</v>
      </c>
    </row>
    <row r="2690" spans="1:8" x14ac:dyDescent="0.2">
      <c r="A2690" s="52" t="s">
        <v>5413</v>
      </c>
      <c r="B2690" s="52"/>
      <c r="C2690" s="53" t="s">
        <v>5414</v>
      </c>
      <c r="D2690" s="54" t="s">
        <v>21</v>
      </c>
      <c r="E2690" s="55">
        <v>4.66</v>
      </c>
      <c r="F2690" s="55">
        <v>10.84</v>
      </c>
      <c r="G2690" s="55">
        <v>15.5</v>
      </c>
      <c r="H2690" s="33">
        <v>9</v>
      </c>
    </row>
    <row r="2691" spans="1:8" x14ac:dyDescent="0.2">
      <c r="A2691" s="52" t="s">
        <v>5415</v>
      </c>
      <c r="B2691" s="52"/>
      <c r="C2691" s="53" t="s">
        <v>5416</v>
      </c>
      <c r="D2691" s="54" t="s">
        <v>21</v>
      </c>
      <c r="E2691" s="55">
        <v>13.21</v>
      </c>
      <c r="F2691" s="55">
        <v>10.84</v>
      </c>
      <c r="G2691" s="55">
        <v>24.05</v>
      </c>
      <c r="H2691" s="33">
        <v>9</v>
      </c>
    </row>
    <row r="2692" spans="1:8" ht="25.5" x14ac:dyDescent="0.2">
      <c r="A2692" s="52" t="s">
        <v>5417</v>
      </c>
      <c r="B2692" s="52"/>
      <c r="C2692" s="53" t="s">
        <v>5418</v>
      </c>
      <c r="D2692" s="54" t="s">
        <v>21</v>
      </c>
      <c r="E2692" s="55">
        <v>12.24</v>
      </c>
      <c r="F2692" s="55">
        <v>10.84</v>
      </c>
      <c r="G2692" s="55">
        <v>23.08</v>
      </c>
      <c r="H2692" s="33">
        <v>9</v>
      </c>
    </row>
    <row r="2693" spans="1:8" ht="25.5" x14ac:dyDescent="0.2">
      <c r="A2693" s="52" t="s">
        <v>5419</v>
      </c>
      <c r="B2693" s="52"/>
      <c r="C2693" s="53" t="s">
        <v>5420</v>
      </c>
      <c r="D2693" s="54" t="s">
        <v>21</v>
      </c>
      <c r="E2693" s="55">
        <v>14.67</v>
      </c>
      <c r="F2693" s="55">
        <v>10.84</v>
      </c>
      <c r="G2693" s="55">
        <v>25.51</v>
      </c>
      <c r="H2693" s="33">
        <v>9</v>
      </c>
    </row>
    <row r="2694" spans="1:8" x14ac:dyDescent="0.2">
      <c r="A2694" s="52" t="s">
        <v>5421</v>
      </c>
      <c r="B2694" s="52"/>
      <c r="C2694" s="53" t="s">
        <v>5422</v>
      </c>
      <c r="D2694" s="54"/>
      <c r="E2694" s="55"/>
      <c r="F2694" s="55"/>
      <c r="G2694" s="55"/>
      <c r="H2694" s="33">
        <v>5</v>
      </c>
    </row>
    <row r="2695" spans="1:8" x14ac:dyDescent="0.2">
      <c r="A2695" s="52" t="s">
        <v>5423</v>
      </c>
      <c r="B2695" s="52"/>
      <c r="C2695" s="53" t="s">
        <v>5424</v>
      </c>
      <c r="D2695" s="54" t="s">
        <v>21</v>
      </c>
      <c r="E2695" s="55">
        <v>6.06</v>
      </c>
      <c r="F2695" s="55">
        <v>10.84</v>
      </c>
      <c r="G2695" s="55">
        <v>16.899999999999999</v>
      </c>
      <c r="H2695" s="33">
        <v>9</v>
      </c>
    </row>
    <row r="2696" spans="1:8" x14ac:dyDescent="0.2">
      <c r="A2696" s="52" t="s">
        <v>5425</v>
      </c>
      <c r="B2696" s="52"/>
      <c r="C2696" s="53" t="s">
        <v>5426</v>
      </c>
      <c r="D2696" s="54" t="s">
        <v>21</v>
      </c>
      <c r="E2696" s="55">
        <v>16.34</v>
      </c>
      <c r="F2696" s="55">
        <v>10.84</v>
      </c>
      <c r="G2696" s="55">
        <v>27.18</v>
      </c>
      <c r="H2696" s="33">
        <v>9</v>
      </c>
    </row>
    <row r="2697" spans="1:8" x14ac:dyDescent="0.2">
      <c r="A2697" s="52" t="s">
        <v>5427</v>
      </c>
      <c r="B2697" s="52"/>
      <c r="C2697" s="53" t="s">
        <v>5428</v>
      </c>
      <c r="D2697" s="54" t="s">
        <v>21</v>
      </c>
      <c r="E2697" s="55">
        <v>5.63</v>
      </c>
      <c r="F2697" s="55">
        <v>10.84</v>
      </c>
      <c r="G2697" s="55">
        <v>16.47</v>
      </c>
      <c r="H2697" s="33">
        <v>9</v>
      </c>
    </row>
    <row r="2698" spans="1:8" x14ac:dyDescent="0.2">
      <c r="A2698" s="52" t="s">
        <v>5429</v>
      </c>
      <c r="B2698" s="52"/>
      <c r="C2698" s="53" t="s">
        <v>5430</v>
      </c>
      <c r="D2698" s="54" t="s">
        <v>21</v>
      </c>
      <c r="E2698" s="55">
        <v>8.25</v>
      </c>
      <c r="F2698" s="55">
        <v>10.84</v>
      </c>
      <c r="G2698" s="55">
        <v>19.09</v>
      </c>
      <c r="H2698" s="33">
        <v>9</v>
      </c>
    </row>
    <row r="2699" spans="1:8" ht="25.5" x14ac:dyDescent="0.2">
      <c r="A2699" s="52" t="s">
        <v>5431</v>
      </c>
      <c r="B2699" s="52"/>
      <c r="C2699" s="53" t="s">
        <v>5432</v>
      </c>
      <c r="D2699" s="54" t="s">
        <v>21</v>
      </c>
      <c r="E2699" s="55">
        <v>15.38</v>
      </c>
      <c r="F2699" s="55">
        <v>10.84</v>
      </c>
      <c r="G2699" s="55">
        <v>26.22</v>
      </c>
      <c r="H2699" s="33">
        <v>9</v>
      </c>
    </row>
    <row r="2700" spans="1:8" ht="25.5" x14ac:dyDescent="0.2">
      <c r="A2700" s="52" t="s">
        <v>5433</v>
      </c>
      <c r="B2700" s="52"/>
      <c r="C2700" s="53" t="s">
        <v>5434</v>
      </c>
      <c r="D2700" s="54" t="s">
        <v>21</v>
      </c>
      <c r="E2700" s="55">
        <v>17.600000000000001</v>
      </c>
      <c r="F2700" s="55">
        <v>10.84</v>
      </c>
      <c r="G2700" s="55">
        <v>28.44</v>
      </c>
      <c r="H2700" s="33">
        <v>9</v>
      </c>
    </row>
    <row r="2701" spans="1:8" x14ac:dyDescent="0.2">
      <c r="A2701" s="52" t="s">
        <v>5435</v>
      </c>
      <c r="B2701" s="52"/>
      <c r="C2701" s="53" t="s">
        <v>5436</v>
      </c>
      <c r="D2701" s="54"/>
      <c r="E2701" s="55"/>
      <c r="F2701" s="55"/>
      <c r="G2701" s="55"/>
      <c r="H2701" s="33">
        <v>5</v>
      </c>
    </row>
    <row r="2702" spans="1:8" ht="25.5" x14ac:dyDescent="0.2">
      <c r="A2702" s="52" t="s">
        <v>5437</v>
      </c>
      <c r="B2702" s="52"/>
      <c r="C2702" s="53" t="s">
        <v>5438</v>
      </c>
      <c r="D2702" s="54" t="s">
        <v>21</v>
      </c>
      <c r="E2702" s="55">
        <v>10.66</v>
      </c>
      <c r="F2702" s="55">
        <v>10.84</v>
      </c>
      <c r="G2702" s="55">
        <v>21.5</v>
      </c>
      <c r="H2702" s="33">
        <v>9</v>
      </c>
    </row>
    <row r="2703" spans="1:8" ht="25.5" x14ac:dyDescent="0.2">
      <c r="A2703" s="52" t="s">
        <v>5439</v>
      </c>
      <c r="B2703" s="52"/>
      <c r="C2703" s="53" t="s">
        <v>5440</v>
      </c>
      <c r="D2703" s="54" t="s">
        <v>21</v>
      </c>
      <c r="E2703" s="55">
        <v>15.18</v>
      </c>
      <c r="F2703" s="55">
        <v>10.84</v>
      </c>
      <c r="G2703" s="55">
        <v>26.02</v>
      </c>
      <c r="H2703" s="33">
        <v>9</v>
      </c>
    </row>
    <row r="2704" spans="1:8" ht="25.5" x14ac:dyDescent="0.2">
      <c r="A2704" s="52" t="s">
        <v>5441</v>
      </c>
      <c r="B2704" s="52"/>
      <c r="C2704" s="53" t="s">
        <v>5442</v>
      </c>
      <c r="D2704" s="54" t="s">
        <v>21</v>
      </c>
      <c r="E2704" s="55">
        <v>13.34</v>
      </c>
      <c r="F2704" s="55">
        <v>10.84</v>
      </c>
      <c r="G2704" s="55">
        <v>24.18</v>
      </c>
      <c r="H2704" s="33">
        <v>9</v>
      </c>
    </row>
    <row r="2705" spans="1:8" ht="25.5" x14ac:dyDescent="0.2">
      <c r="A2705" s="52" t="s">
        <v>5443</v>
      </c>
      <c r="B2705" s="52"/>
      <c r="C2705" s="53" t="s">
        <v>5444</v>
      </c>
      <c r="D2705" s="54" t="s">
        <v>21</v>
      </c>
      <c r="E2705" s="55">
        <v>18.32</v>
      </c>
      <c r="F2705" s="55">
        <v>10.84</v>
      </c>
      <c r="G2705" s="55">
        <v>29.16</v>
      </c>
      <c r="H2705" s="33">
        <v>9</v>
      </c>
    </row>
    <row r="2706" spans="1:8" x14ac:dyDescent="0.2">
      <c r="A2706" s="52" t="s">
        <v>5445</v>
      </c>
      <c r="B2706" s="52"/>
      <c r="C2706" s="53" t="s">
        <v>5446</v>
      </c>
      <c r="D2706" s="54"/>
      <c r="E2706" s="55"/>
      <c r="F2706" s="55"/>
      <c r="G2706" s="55"/>
      <c r="H2706" s="33">
        <v>5</v>
      </c>
    </row>
    <row r="2707" spans="1:8" x14ac:dyDescent="0.2">
      <c r="A2707" s="52" t="s">
        <v>5447</v>
      </c>
      <c r="B2707" s="52"/>
      <c r="C2707" s="53" t="s">
        <v>5448</v>
      </c>
      <c r="D2707" s="54" t="s">
        <v>21</v>
      </c>
      <c r="E2707" s="55">
        <v>12.02</v>
      </c>
      <c r="F2707" s="55">
        <v>10.84</v>
      </c>
      <c r="G2707" s="55">
        <v>22.86</v>
      </c>
      <c r="H2707" s="33">
        <v>9</v>
      </c>
    </row>
    <row r="2708" spans="1:8" x14ac:dyDescent="0.2">
      <c r="A2708" s="52" t="s">
        <v>5449</v>
      </c>
      <c r="B2708" s="52"/>
      <c r="C2708" s="53" t="s">
        <v>5450</v>
      </c>
      <c r="D2708" s="54" t="s">
        <v>21</v>
      </c>
      <c r="E2708" s="55">
        <v>10.98</v>
      </c>
      <c r="F2708" s="55">
        <v>10.84</v>
      </c>
      <c r="G2708" s="55">
        <v>21.82</v>
      </c>
      <c r="H2708" s="33">
        <v>9</v>
      </c>
    </row>
    <row r="2709" spans="1:8" x14ac:dyDescent="0.2">
      <c r="A2709" s="52" t="s">
        <v>5451</v>
      </c>
      <c r="B2709" s="52"/>
      <c r="C2709" s="53" t="s">
        <v>5452</v>
      </c>
      <c r="D2709" s="54" t="s">
        <v>21</v>
      </c>
      <c r="E2709" s="55">
        <v>79.87</v>
      </c>
      <c r="F2709" s="55">
        <v>10.84</v>
      </c>
      <c r="G2709" s="55">
        <v>90.71</v>
      </c>
      <c r="H2709" s="33">
        <v>9</v>
      </c>
    </row>
    <row r="2710" spans="1:8" x14ac:dyDescent="0.2">
      <c r="A2710" s="52" t="s">
        <v>5453</v>
      </c>
      <c r="B2710" s="52"/>
      <c r="C2710" s="53" t="s">
        <v>5454</v>
      </c>
      <c r="D2710" s="54" t="s">
        <v>21</v>
      </c>
      <c r="E2710" s="55">
        <v>133.76</v>
      </c>
      <c r="F2710" s="55">
        <v>13.01</v>
      </c>
      <c r="G2710" s="55">
        <v>146.77000000000001</v>
      </c>
      <c r="H2710" s="33">
        <v>9</v>
      </c>
    </row>
    <row r="2711" spans="1:8" x14ac:dyDescent="0.2">
      <c r="A2711" s="52" t="s">
        <v>5455</v>
      </c>
      <c r="B2711" s="52"/>
      <c r="C2711" s="53" t="s">
        <v>5456</v>
      </c>
      <c r="D2711" s="54" t="s">
        <v>131</v>
      </c>
      <c r="E2711" s="55">
        <v>81.78</v>
      </c>
      <c r="F2711" s="55">
        <v>13.01</v>
      </c>
      <c r="G2711" s="55">
        <v>94.79</v>
      </c>
      <c r="H2711" s="33">
        <v>9</v>
      </c>
    </row>
    <row r="2712" spans="1:8" x14ac:dyDescent="0.2">
      <c r="A2712" s="52" t="s">
        <v>5457</v>
      </c>
      <c r="B2712" s="52"/>
      <c r="C2712" s="53" t="s">
        <v>5458</v>
      </c>
      <c r="D2712" s="54" t="s">
        <v>21</v>
      </c>
      <c r="E2712" s="55">
        <v>11.55</v>
      </c>
      <c r="F2712" s="55">
        <v>10.84</v>
      </c>
      <c r="G2712" s="55">
        <v>22.39</v>
      </c>
      <c r="H2712" s="33">
        <v>9</v>
      </c>
    </row>
    <row r="2713" spans="1:8" x14ac:dyDescent="0.2">
      <c r="A2713" s="52" t="s">
        <v>5459</v>
      </c>
      <c r="B2713" s="52"/>
      <c r="C2713" s="53" t="s">
        <v>5460</v>
      </c>
      <c r="D2713" s="54" t="s">
        <v>21</v>
      </c>
      <c r="E2713" s="55">
        <v>43.64</v>
      </c>
      <c r="F2713" s="55">
        <v>10.84</v>
      </c>
      <c r="G2713" s="55">
        <v>54.48</v>
      </c>
      <c r="H2713" s="33">
        <v>9</v>
      </c>
    </row>
    <row r="2714" spans="1:8" x14ac:dyDescent="0.2">
      <c r="A2714" s="52" t="s">
        <v>5461</v>
      </c>
      <c r="B2714" s="52"/>
      <c r="C2714" s="53" t="s">
        <v>5462</v>
      </c>
      <c r="D2714" s="54"/>
      <c r="E2714" s="55"/>
      <c r="F2714" s="55"/>
      <c r="G2714" s="55"/>
      <c r="H2714" s="33">
        <v>5</v>
      </c>
    </row>
    <row r="2715" spans="1:8" x14ac:dyDescent="0.2">
      <c r="A2715" s="52" t="s">
        <v>5463</v>
      </c>
      <c r="B2715" s="52"/>
      <c r="C2715" s="53" t="s">
        <v>5464</v>
      </c>
      <c r="D2715" s="54" t="s">
        <v>21</v>
      </c>
      <c r="E2715" s="55">
        <v>34.54</v>
      </c>
      <c r="F2715" s="55">
        <v>10.84</v>
      </c>
      <c r="G2715" s="55">
        <v>45.38</v>
      </c>
      <c r="H2715" s="33">
        <v>9</v>
      </c>
    </row>
    <row r="2716" spans="1:8" ht="25.5" x14ac:dyDescent="0.2">
      <c r="A2716" s="52" t="s">
        <v>5465</v>
      </c>
      <c r="B2716" s="52"/>
      <c r="C2716" s="53" t="s">
        <v>5466</v>
      </c>
      <c r="D2716" s="54" t="s">
        <v>21</v>
      </c>
      <c r="E2716" s="55">
        <v>15.57</v>
      </c>
      <c r="F2716" s="55">
        <v>10.84</v>
      </c>
      <c r="G2716" s="55">
        <v>26.41</v>
      </c>
      <c r="H2716" s="33">
        <v>9</v>
      </c>
    </row>
    <row r="2717" spans="1:8" x14ac:dyDescent="0.2">
      <c r="A2717" s="52" t="s">
        <v>5467</v>
      </c>
      <c r="B2717" s="52"/>
      <c r="C2717" s="53" t="s">
        <v>5468</v>
      </c>
      <c r="D2717" s="54" t="s">
        <v>21</v>
      </c>
      <c r="E2717" s="55">
        <v>78.569999999999993</v>
      </c>
      <c r="F2717" s="55">
        <v>10.84</v>
      </c>
      <c r="G2717" s="55">
        <v>89.41</v>
      </c>
      <c r="H2717" s="33">
        <v>9</v>
      </c>
    </row>
    <row r="2718" spans="1:8" x14ac:dyDescent="0.2">
      <c r="A2718" s="52" t="s">
        <v>5469</v>
      </c>
      <c r="B2718" s="52"/>
      <c r="C2718" s="53" t="s">
        <v>5470</v>
      </c>
      <c r="D2718" s="54" t="s">
        <v>21</v>
      </c>
      <c r="E2718" s="55">
        <v>45.98</v>
      </c>
      <c r="F2718" s="55">
        <v>10.84</v>
      </c>
      <c r="G2718" s="55">
        <v>56.82</v>
      </c>
      <c r="H2718" s="33">
        <v>9</v>
      </c>
    </row>
    <row r="2719" spans="1:8" x14ac:dyDescent="0.2">
      <c r="A2719" s="52" t="s">
        <v>5471</v>
      </c>
      <c r="B2719" s="52"/>
      <c r="C2719" s="53" t="s">
        <v>5472</v>
      </c>
      <c r="D2719" s="54" t="s">
        <v>21</v>
      </c>
      <c r="E2719" s="55">
        <v>123.31</v>
      </c>
      <c r="F2719" s="55">
        <v>10.84</v>
      </c>
      <c r="G2719" s="55">
        <v>134.15</v>
      </c>
      <c r="H2719" s="33">
        <v>9</v>
      </c>
    </row>
    <row r="2720" spans="1:8" x14ac:dyDescent="0.2">
      <c r="A2720" s="52" t="s">
        <v>5473</v>
      </c>
      <c r="B2720" s="52"/>
      <c r="C2720" s="53" t="s">
        <v>5474</v>
      </c>
      <c r="D2720" s="54" t="s">
        <v>21</v>
      </c>
      <c r="E2720" s="55">
        <v>15.27</v>
      </c>
      <c r="F2720" s="55">
        <v>43.37</v>
      </c>
      <c r="G2720" s="55">
        <v>58.64</v>
      </c>
      <c r="H2720" s="33">
        <v>9</v>
      </c>
    </row>
    <row r="2721" spans="1:8" x14ac:dyDescent="0.2">
      <c r="A2721" s="52" t="s">
        <v>5475</v>
      </c>
      <c r="B2721" s="52"/>
      <c r="C2721" s="53" t="s">
        <v>5476</v>
      </c>
      <c r="D2721" s="54" t="s">
        <v>21</v>
      </c>
      <c r="E2721" s="55">
        <v>20.6</v>
      </c>
      <c r="F2721" s="55">
        <v>4.33</v>
      </c>
      <c r="G2721" s="55">
        <v>24.93</v>
      </c>
      <c r="H2721" s="33">
        <v>9</v>
      </c>
    </row>
    <row r="2722" spans="1:8" ht="25.5" x14ac:dyDescent="0.2">
      <c r="A2722" s="52" t="s">
        <v>5477</v>
      </c>
      <c r="B2722" s="52"/>
      <c r="C2722" s="53" t="s">
        <v>5478</v>
      </c>
      <c r="D2722" s="54" t="s">
        <v>21</v>
      </c>
      <c r="E2722" s="55">
        <v>26.74</v>
      </c>
      <c r="F2722" s="55">
        <v>4.33</v>
      </c>
      <c r="G2722" s="55">
        <v>31.07</v>
      </c>
      <c r="H2722" s="33">
        <v>9</v>
      </c>
    </row>
    <row r="2723" spans="1:8" x14ac:dyDescent="0.2">
      <c r="A2723" s="52" t="s">
        <v>5479</v>
      </c>
      <c r="B2723" s="52"/>
      <c r="C2723" s="53" t="s">
        <v>5480</v>
      </c>
      <c r="D2723" s="54" t="s">
        <v>21</v>
      </c>
      <c r="E2723" s="55">
        <v>16.12</v>
      </c>
      <c r="F2723" s="55">
        <v>4.33</v>
      </c>
      <c r="G2723" s="55">
        <v>20.45</v>
      </c>
      <c r="H2723" s="33">
        <v>9</v>
      </c>
    </row>
    <row r="2724" spans="1:8" x14ac:dyDescent="0.2">
      <c r="A2724" s="52" t="s">
        <v>5481</v>
      </c>
      <c r="B2724" s="52"/>
      <c r="C2724" s="53" t="s">
        <v>5482</v>
      </c>
      <c r="D2724" s="54" t="s">
        <v>21</v>
      </c>
      <c r="E2724" s="55">
        <v>3.95</v>
      </c>
      <c r="F2724" s="55">
        <v>4.33</v>
      </c>
      <c r="G2724" s="55">
        <v>8.2799999999999994</v>
      </c>
      <c r="H2724" s="33">
        <v>9</v>
      </c>
    </row>
    <row r="2725" spans="1:8" x14ac:dyDescent="0.2">
      <c r="A2725" s="52" t="s">
        <v>5483</v>
      </c>
      <c r="B2725" s="52"/>
      <c r="C2725" s="53" t="s">
        <v>5484</v>
      </c>
      <c r="D2725" s="54" t="s">
        <v>131</v>
      </c>
      <c r="E2725" s="55">
        <v>14.76</v>
      </c>
      <c r="F2725" s="55">
        <v>17.350000000000001</v>
      </c>
      <c r="G2725" s="55">
        <v>32.11</v>
      </c>
      <c r="H2725" s="33">
        <v>9</v>
      </c>
    </row>
    <row r="2726" spans="1:8" x14ac:dyDescent="0.2">
      <c r="A2726" s="52" t="s">
        <v>5485</v>
      </c>
      <c r="B2726" s="52"/>
      <c r="C2726" s="53" t="s">
        <v>5486</v>
      </c>
      <c r="D2726" s="54" t="s">
        <v>21</v>
      </c>
      <c r="E2726" s="55">
        <v>20.27</v>
      </c>
      <c r="F2726" s="55">
        <v>10.84</v>
      </c>
      <c r="G2726" s="55">
        <v>31.11</v>
      </c>
      <c r="H2726" s="33">
        <v>9</v>
      </c>
    </row>
    <row r="2727" spans="1:8" x14ac:dyDescent="0.2">
      <c r="A2727" s="52" t="s">
        <v>5487</v>
      </c>
      <c r="B2727" s="52"/>
      <c r="C2727" s="53" t="s">
        <v>5488</v>
      </c>
      <c r="D2727" s="54" t="s">
        <v>21</v>
      </c>
      <c r="E2727" s="55">
        <v>256.74</v>
      </c>
      <c r="F2727" s="55">
        <v>21.69</v>
      </c>
      <c r="G2727" s="55">
        <v>278.43</v>
      </c>
      <c r="H2727" s="33">
        <v>9</v>
      </c>
    </row>
    <row r="2728" spans="1:8" x14ac:dyDescent="0.2">
      <c r="A2728" s="52" t="s">
        <v>5489</v>
      </c>
      <c r="B2728" s="52"/>
      <c r="C2728" s="53" t="s">
        <v>8613</v>
      </c>
      <c r="D2728" s="54" t="s">
        <v>21</v>
      </c>
      <c r="E2728" s="55">
        <v>182.1</v>
      </c>
      <c r="F2728" s="55">
        <v>21.69</v>
      </c>
      <c r="G2728" s="55">
        <v>203.79</v>
      </c>
      <c r="H2728" s="33">
        <v>9</v>
      </c>
    </row>
    <row r="2729" spans="1:8" x14ac:dyDescent="0.2">
      <c r="A2729" s="52" t="s">
        <v>5491</v>
      </c>
      <c r="B2729" s="52"/>
      <c r="C2729" s="53" t="s">
        <v>5492</v>
      </c>
      <c r="D2729" s="54" t="s">
        <v>21</v>
      </c>
      <c r="E2729" s="55">
        <v>188.88</v>
      </c>
      <c r="F2729" s="55">
        <v>21.69</v>
      </c>
      <c r="G2729" s="55">
        <v>210.57</v>
      </c>
      <c r="H2729" s="33">
        <v>9</v>
      </c>
    </row>
    <row r="2730" spans="1:8" x14ac:dyDescent="0.2">
      <c r="A2730" s="52" t="s">
        <v>5493</v>
      </c>
      <c r="B2730" s="52"/>
      <c r="C2730" s="53" t="s">
        <v>5494</v>
      </c>
      <c r="D2730" s="54" t="s">
        <v>21</v>
      </c>
      <c r="E2730" s="55">
        <v>45.8</v>
      </c>
      <c r="F2730" s="55">
        <v>10.84</v>
      </c>
      <c r="G2730" s="55">
        <v>56.64</v>
      </c>
      <c r="H2730" s="33">
        <v>9</v>
      </c>
    </row>
    <row r="2731" spans="1:8" x14ac:dyDescent="0.2">
      <c r="A2731" s="52" t="s">
        <v>5495</v>
      </c>
      <c r="B2731" s="52"/>
      <c r="C2731" s="53" t="s">
        <v>5496</v>
      </c>
      <c r="D2731" s="54" t="s">
        <v>21</v>
      </c>
      <c r="E2731" s="55">
        <v>2.93</v>
      </c>
      <c r="F2731" s="55">
        <v>8.68</v>
      </c>
      <c r="G2731" s="55">
        <v>11.61</v>
      </c>
      <c r="H2731" s="33">
        <v>9</v>
      </c>
    </row>
    <row r="2732" spans="1:8" ht="25.5" x14ac:dyDescent="0.2">
      <c r="A2732" s="52" t="s">
        <v>5497</v>
      </c>
      <c r="B2732" s="52"/>
      <c r="C2732" s="53" t="s">
        <v>5498</v>
      </c>
      <c r="D2732" s="54" t="s">
        <v>21</v>
      </c>
      <c r="E2732" s="55">
        <v>10.24</v>
      </c>
      <c r="F2732" s="55">
        <v>10.84</v>
      </c>
      <c r="G2732" s="55">
        <v>21.08</v>
      </c>
      <c r="H2732" s="33">
        <v>9</v>
      </c>
    </row>
    <row r="2733" spans="1:8" ht="25.5" x14ac:dyDescent="0.2">
      <c r="A2733" s="52" t="s">
        <v>5499</v>
      </c>
      <c r="B2733" s="52"/>
      <c r="C2733" s="53" t="s">
        <v>5500</v>
      </c>
      <c r="D2733" s="54" t="s">
        <v>131</v>
      </c>
      <c r="E2733" s="55">
        <v>16.670000000000002</v>
      </c>
      <c r="F2733" s="55">
        <v>21.69</v>
      </c>
      <c r="G2733" s="55">
        <v>38.36</v>
      </c>
      <c r="H2733" s="33">
        <v>9</v>
      </c>
    </row>
    <row r="2734" spans="1:8" ht="25.5" x14ac:dyDescent="0.2">
      <c r="A2734" s="52" t="s">
        <v>5501</v>
      </c>
      <c r="B2734" s="52"/>
      <c r="C2734" s="53" t="s">
        <v>5502</v>
      </c>
      <c r="D2734" s="54" t="s">
        <v>21</v>
      </c>
      <c r="E2734" s="55">
        <v>10.63</v>
      </c>
      <c r="F2734" s="55">
        <v>10.84</v>
      </c>
      <c r="G2734" s="55">
        <v>21.47</v>
      </c>
      <c r="H2734" s="33">
        <v>9</v>
      </c>
    </row>
    <row r="2735" spans="1:8" ht="25.5" x14ac:dyDescent="0.2">
      <c r="A2735" s="52" t="s">
        <v>5503</v>
      </c>
      <c r="B2735" s="52"/>
      <c r="C2735" s="53" t="s">
        <v>5504</v>
      </c>
      <c r="D2735" s="54" t="s">
        <v>21</v>
      </c>
      <c r="E2735" s="55">
        <v>38.799999999999997</v>
      </c>
      <c r="F2735" s="55">
        <v>8.68</v>
      </c>
      <c r="G2735" s="55">
        <v>47.48</v>
      </c>
      <c r="H2735" s="33">
        <v>9</v>
      </c>
    </row>
    <row r="2736" spans="1:8" ht="25.5" x14ac:dyDescent="0.2">
      <c r="A2736" s="52" t="s">
        <v>5505</v>
      </c>
      <c r="B2736" s="52"/>
      <c r="C2736" s="53" t="s">
        <v>5506</v>
      </c>
      <c r="D2736" s="54" t="s">
        <v>21</v>
      </c>
      <c r="E2736" s="55">
        <v>4.79</v>
      </c>
      <c r="F2736" s="55">
        <v>10.84</v>
      </c>
      <c r="G2736" s="55">
        <v>15.63</v>
      </c>
      <c r="H2736" s="33">
        <v>9</v>
      </c>
    </row>
    <row r="2737" spans="1:8" x14ac:dyDescent="0.2">
      <c r="A2737" s="52" t="s">
        <v>5507</v>
      </c>
      <c r="B2737" s="52"/>
      <c r="C2737" s="53" t="s">
        <v>5508</v>
      </c>
      <c r="D2737" s="54" t="s">
        <v>21</v>
      </c>
      <c r="E2737" s="55">
        <v>45.34</v>
      </c>
      <c r="F2737" s="55">
        <v>2.17</v>
      </c>
      <c r="G2737" s="55">
        <v>47.51</v>
      </c>
      <c r="H2737" s="33">
        <v>9</v>
      </c>
    </row>
    <row r="2738" spans="1:8" ht="25.5" x14ac:dyDescent="0.2">
      <c r="A2738" s="52" t="s">
        <v>5509</v>
      </c>
      <c r="B2738" s="52"/>
      <c r="C2738" s="53" t="s">
        <v>5510</v>
      </c>
      <c r="D2738" s="54" t="s">
        <v>21</v>
      </c>
      <c r="E2738" s="55">
        <v>15.03</v>
      </c>
      <c r="F2738" s="55">
        <v>10.84</v>
      </c>
      <c r="G2738" s="55">
        <v>25.87</v>
      </c>
      <c r="H2738" s="33">
        <v>9</v>
      </c>
    </row>
    <row r="2739" spans="1:8" ht="25.5" x14ac:dyDescent="0.2">
      <c r="A2739" s="52" t="s">
        <v>5511</v>
      </c>
      <c r="B2739" s="52"/>
      <c r="C2739" s="53" t="s">
        <v>5512</v>
      </c>
      <c r="D2739" s="54" t="s">
        <v>21</v>
      </c>
      <c r="E2739" s="55">
        <v>25.94</v>
      </c>
      <c r="F2739" s="55">
        <v>10.84</v>
      </c>
      <c r="G2739" s="55">
        <v>36.78</v>
      </c>
      <c r="H2739" s="33">
        <v>9</v>
      </c>
    </row>
    <row r="2740" spans="1:8" ht="25.5" x14ac:dyDescent="0.2">
      <c r="A2740" s="52" t="s">
        <v>5513</v>
      </c>
      <c r="B2740" s="52"/>
      <c r="C2740" s="53" t="s">
        <v>5514</v>
      </c>
      <c r="D2740" s="54" t="s">
        <v>21</v>
      </c>
      <c r="E2740" s="55">
        <v>40.35</v>
      </c>
      <c r="F2740" s="55">
        <v>10.84</v>
      </c>
      <c r="G2740" s="55">
        <v>51.19</v>
      </c>
      <c r="H2740" s="33">
        <v>9</v>
      </c>
    </row>
    <row r="2741" spans="1:8" ht="25.5" x14ac:dyDescent="0.2">
      <c r="A2741" s="52" t="s">
        <v>5515</v>
      </c>
      <c r="B2741" s="52"/>
      <c r="C2741" s="53" t="s">
        <v>5516</v>
      </c>
      <c r="D2741" s="54" t="s">
        <v>131</v>
      </c>
      <c r="E2741" s="55">
        <v>183.3</v>
      </c>
      <c r="F2741" s="55">
        <v>21.69</v>
      </c>
      <c r="G2741" s="55">
        <v>204.99</v>
      </c>
      <c r="H2741" s="33">
        <v>9</v>
      </c>
    </row>
    <row r="2742" spans="1:8" ht="25.5" x14ac:dyDescent="0.2">
      <c r="A2742" s="52" t="s">
        <v>5517</v>
      </c>
      <c r="B2742" s="52"/>
      <c r="C2742" s="53" t="s">
        <v>5518</v>
      </c>
      <c r="D2742" s="54" t="s">
        <v>21</v>
      </c>
      <c r="E2742" s="55">
        <v>487.99</v>
      </c>
      <c r="F2742" s="55">
        <v>43.37</v>
      </c>
      <c r="G2742" s="55">
        <v>531.36</v>
      </c>
      <c r="H2742" s="33">
        <v>9</v>
      </c>
    </row>
    <row r="2743" spans="1:8" ht="25.5" x14ac:dyDescent="0.2">
      <c r="A2743" s="52" t="s">
        <v>5519</v>
      </c>
      <c r="B2743" s="52"/>
      <c r="C2743" s="53" t="s">
        <v>5520</v>
      </c>
      <c r="D2743" s="54" t="s">
        <v>21</v>
      </c>
      <c r="E2743" s="55">
        <v>343.04</v>
      </c>
      <c r="F2743" s="55">
        <v>43.37</v>
      </c>
      <c r="G2743" s="55">
        <v>386.41</v>
      </c>
      <c r="H2743" s="33">
        <v>9</v>
      </c>
    </row>
    <row r="2744" spans="1:8" x14ac:dyDescent="0.2">
      <c r="A2744" s="52" t="s">
        <v>5521</v>
      </c>
      <c r="B2744" s="52"/>
      <c r="C2744" s="53" t="s">
        <v>5522</v>
      </c>
      <c r="D2744" s="54" t="s">
        <v>21</v>
      </c>
      <c r="E2744" s="55">
        <v>1.36</v>
      </c>
      <c r="F2744" s="55">
        <v>1.76</v>
      </c>
      <c r="G2744" s="55">
        <v>3.12</v>
      </c>
      <c r="H2744" s="33">
        <v>9</v>
      </c>
    </row>
    <row r="2745" spans="1:8" ht="25.5" x14ac:dyDescent="0.2">
      <c r="A2745" s="52" t="s">
        <v>5523</v>
      </c>
      <c r="B2745" s="52"/>
      <c r="C2745" s="53" t="s">
        <v>5524</v>
      </c>
      <c r="D2745" s="54" t="s">
        <v>21</v>
      </c>
      <c r="E2745" s="55">
        <v>7.55</v>
      </c>
      <c r="F2745" s="55">
        <v>10.84</v>
      </c>
      <c r="G2745" s="55">
        <v>18.39</v>
      </c>
      <c r="H2745" s="33">
        <v>9</v>
      </c>
    </row>
    <row r="2746" spans="1:8" ht="25.5" x14ac:dyDescent="0.2">
      <c r="A2746" s="52" t="s">
        <v>5525</v>
      </c>
      <c r="B2746" s="52"/>
      <c r="C2746" s="53" t="s">
        <v>5526</v>
      </c>
      <c r="D2746" s="54" t="s">
        <v>131</v>
      </c>
      <c r="E2746" s="55">
        <v>7.8</v>
      </c>
      <c r="F2746" s="55">
        <v>21.69</v>
      </c>
      <c r="G2746" s="55">
        <v>29.49</v>
      </c>
      <c r="H2746" s="33">
        <v>9</v>
      </c>
    </row>
    <row r="2747" spans="1:8" ht="25.5" x14ac:dyDescent="0.2">
      <c r="A2747" s="52" t="s">
        <v>5527</v>
      </c>
      <c r="B2747" s="52"/>
      <c r="C2747" s="53" t="s">
        <v>5528</v>
      </c>
      <c r="D2747" s="54" t="s">
        <v>21</v>
      </c>
      <c r="E2747" s="55">
        <v>18.48</v>
      </c>
      <c r="F2747" s="55">
        <v>4.33</v>
      </c>
      <c r="G2747" s="55">
        <v>22.81</v>
      </c>
      <c r="H2747" s="33">
        <v>9</v>
      </c>
    </row>
    <row r="2748" spans="1:8" ht="25.5" x14ac:dyDescent="0.2">
      <c r="A2748" s="52" t="s">
        <v>5529</v>
      </c>
      <c r="B2748" s="52"/>
      <c r="C2748" s="53" t="s">
        <v>5530</v>
      </c>
      <c r="D2748" s="54" t="s">
        <v>21</v>
      </c>
      <c r="E2748" s="55">
        <v>7.56</v>
      </c>
      <c r="F2748" s="55">
        <v>10.84</v>
      </c>
      <c r="G2748" s="55">
        <v>18.399999999999999</v>
      </c>
      <c r="H2748" s="33">
        <v>9</v>
      </c>
    </row>
    <row r="2749" spans="1:8" ht="25.5" x14ac:dyDescent="0.2">
      <c r="A2749" s="52" t="s">
        <v>5531</v>
      </c>
      <c r="B2749" s="52"/>
      <c r="C2749" s="53" t="s">
        <v>5532</v>
      </c>
      <c r="D2749" s="54" t="s">
        <v>21</v>
      </c>
      <c r="E2749" s="55">
        <v>6.05</v>
      </c>
      <c r="F2749" s="55">
        <v>10.84</v>
      </c>
      <c r="G2749" s="55">
        <v>16.89</v>
      </c>
      <c r="H2749" s="33">
        <v>9</v>
      </c>
    </row>
    <row r="2750" spans="1:8" ht="25.5" x14ac:dyDescent="0.2">
      <c r="A2750" s="52" t="s">
        <v>5533</v>
      </c>
      <c r="B2750" s="52"/>
      <c r="C2750" s="53" t="s">
        <v>5534</v>
      </c>
      <c r="D2750" s="54" t="s">
        <v>131</v>
      </c>
      <c r="E2750" s="55">
        <v>62.65</v>
      </c>
      <c r="F2750" s="55">
        <v>10.84</v>
      </c>
      <c r="G2750" s="55">
        <v>73.489999999999995</v>
      </c>
      <c r="H2750" s="33">
        <v>9</v>
      </c>
    </row>
    <row r="2751" spans="1:8" ht="25.5" x14ac:dyDescent="0.2">
      <c r="A2751" s="52" t="s">
        <v>5535</v>
      </c>
      <c r="B2751" s="52"/>
      <c r="C2751" s="53" t="s">
        <v>5536</v>
      </c>
      <c r="D2751" s="54" t="s">
        <v>21</v>
      </c>
      <c r="E2751" s="55">
        <v>46.8</v>
      </c>
      <c r="F2751" s="55">
        <v>10.84</v>
      </c>
      <c r="G2751" s="55">
        <v>57.64</v>
      </c>
      <c r="H2751" s="33">
        <v>9</v>
      </c>
    </row>
    <row r="2752" spans="1:8" ht="25.5" x14ac:dyDescent="0.2">
      <c r="A2752" s="52" t="s">
        <v>5537</v>
      </c>
      <c r="B2752" s="52"/>
      <c r="C2752" s="53" t="s">
        <v>5538</v>
      </c>
      <c r="D2752" s="54" t="s">
        <v>21</v>
      </c>
      <c r="E2752" s="55">
        <v>52.35</v>
      </c>
      <c r="F2752" s="55">
        <v>10.84</v>
      </c>
      <c r="G2752" s="55">
        <v>63.19</v>
      </c>
      <c r="H2752" s="33">
        <v>9</v>
      </c>
    </row>
    <row r="2753" spans="1:8" x14ac:dyDescent="0.2">
      <c r="A2753" s="52" t="s">
        <v>5539</v>
      </c>
      <c r="B2753" s="52"/>
      <c r="C2753" s="53" t="s">
        <v>5540</v>
      </c>
      <c r="D2753" s="54" t="s">
        <v>21</v>
      </c>
      <c r="E2753" s="55">
        <v>5.9</v>
      </c>
      <c r="F2753" s="55">
        <v>10.84</v>
      </c>
      <c r="G2753" s="55">
        <v>16.739999999999998</v>
      </c>
      <c r="H2753" s="33">
        <v>9</v>
      </c>
    </row>
    <row r="2754" spans="1:8" x14ac:dyDescent="0.2">
      <c r="A2754" s="52" t="s">
        <v>5541</v>
      </c>
      <c r="B2754" s="52"/>
      <c r="C2754" s="53" t="s">
        <v>5542</v>
      </c>
      <c r="D2754" s="54" t="s">
        <v>21</v>
      </c>
      <c r="E2754" s="55">
        <v>8.48</v>
      </c>
      <c r="F2754" s="55">
        <v>10.84</v>
      </c>
      <c r="G2754" s="55">
        <v>19.32</v>
      </c>
      <c r="H2754" s="33">
        <v>9</v>
      </c>
    </row>
    <row r="2755" spans="1:8" x14ac:dyDescent="0.2">
      <c r="A2755" s="52" t="s">
        <v>5543</v>
      </c>
      <c r="B2755" s="52"/>
      <c r="C2755" s="53" t="s">
        <v>5544</v>
      </c>
      <c r="D2755" s="54" t="s">
        <v>21</v>
      </c>
      <c r="E2755" s="55">
        <v>12.13</v>
      </c>
      <c r="F2755" s="55">
        <v>10.84</v>
      </c>
      <c r="G2755" s="55">
        <v>22.97</v>
      </c>
      <c r="H2755" s="33">
        <v>9</v>
      </c>
    </row>
    <row r="2756" spans="1:8" x14ac:dyDescent="0.2">
      <c r="A2756" s="52" t="s">
        <v>5545</v>
      </c>
      <c r="B2756" s="52"/>
      <c r="C2756" s="53" t="s">
        <v>5546</v>
      </c>
      <c r="D2756" s="54" t="s">
        <v>21</v>
      </c>
      <c r="E2756" s="55">
        <v>21.24</v>
      </c>
      <c r="F2756" s="55">
        <v>10.84</v>
      </c>
      <c r="G2756" s="55">
        <v>32.08</v>
      </c>
      <c r="H2756" s="33">
        <v>9</v>
      </c>
    </row>
    <row r="2757" spans="1:8" ht="25.5" x14ac:dyDescent="0.2">
      <c r="A2757" s="52" t="s">
        <v>5547</v>
      </c>
      <c r="B2757" s="52"/>
      <c r="C2757" s="53" t="s">
        <v>5548</v>
      </c>
      <c r="D2757" s="54" t="s">
        <v>21</v>
      </c>
      <c r="E2757" s="55">
        <v>103.81</v>
      </c>
      <c r="F2757" s="55">
        <v>10.84</v>
      </c>
      <c r="G2757" s="55">
        <v>114.65</v>
      </c>
      <c r="H2757" s="33">
        <v>9</v>
      </c>
    </row>
    <row r="2758" spans="1:8" ht="25.5" x14ac:dyDescent="0.2">
      <c r="A2758" s="52" t="s">
        <v>5549</v>
      </c>
      <c r="B2758" s="52"/>
      <c r="C2758" s="53" t="s">
        <v>5550</v>
      </c>
      <c r="D2758" s="54" t="s">
        <v>73</v>
      </c>
      <c r="E2758" s="55">
        <v>210.66</v>
      </c>
      <c r="F2758" s="55">
        <v>4.41</v>
      </c>
      <c r="G2758" s="55">
        <v>215.07</v>
      </c>
      <c r="H2758" s="33">
        <v>9</v>
      </c>
    </row>
    <row r="2759" spans="1:8" x14ac:dyDescent="0.2">
      <c r="A2759" s="52" t="s">
        <v>5551</v>
      </c>
      <c r="B2759" s="52"/>
      <c r="C2759" s="53" t="s">
        <v>5552</v>
      </c>
      <c r="D2759" s="54"/>
      <c r="E2759" s="55"/>
      <c r="F2759" s="55"/>
      <c r="G2759" s="55"/>
      <c r="H2759" s="33">
        <v>5</v>
      </c>
    </row>
    <row r="2760" spans="1:8" ht="25.5" x14ac:dyDescent="0.2">
      <c r="A2760" s="52" t="s">
        <v>5553</v>
      </c>
      <c r="B2760" s="52"/>
      <c r="C2760" s="53" t="s">
        <v>5554</v>
      </c>
      <c r="D2760" s="54" t="s">
        <v>21</v>
      </c>
      <c r="E2760" s="55">
        <v>9.98</v>
      </c>
      <c r="F2760" s="55">
        <v>21.69</v>
      </c>
      <c r="G2760" s="55">
        <v>31.67</v>
      </c>
      <c r="H2760" s="33">
        <v>9</v>
      </c>
    </row>
    <row r="2761" spans="1:8" ht="25.5" x14ac:dyDescent="0.2">
      <c r="A2761" s="52" t="s">
        <v>5555</v>
      </c>
      <c r="B2761" s="52"/>
      <c r="C2761" s="53" t="s">
        <v>5556</v>
      </c>
      <c r="D2761" s="54" t="s">
        <v>21</v>
      </c>
      <c r="E2761" s="55">
        <v>19.579999999999998</v>
      </c>
      <c r="F2761" s="55">
        <v>21.69</v>
      </c>
      <c r="G2761" s="55">
        <v>41.27</v>
      </c>
      <c r="H2761" s="33">
        <v>9</v>
      </c>
    </row>
    <row r="2762" spans="1:8" ht="25.5" x14ac:dyDescent="0.2">
      <c r="A2762" s="52" t="s">
        <v>5557</v>
      </c>
      <c r="B2762" s="52"/>
      <c r="C2762" s="53" t="s">
        <v>5558</v>
      </c>
      <c r="D2762" s="54" t="s">
        <v>21</v>
      </c>
      <c r="E2762" s="55">
        <v>19.68</v>
      </c>
      <c r="F2762" s="55">
        <v>21.69</v>
      </c>
      <c r="G2762" s="55">
        <v>41.37</v>
      </c>
      <c r="H2762" s="33">
        <v>9</v>
      </c>
    </row>
    <row r="2763" spans="1:8" ht="25.5" x14ac:dyDescent="0.2">
      <c r="A2763" s="52" t="s">
        <v>5559</v>
      </c>
      <c r="B2763" s="52"/>
      <c r="C2763" s="53" t="s">
        <v>5560</v>
      </c>
      <c r="D2763" s="54" t="s">
        <v>21</v>
      </c>
      <c r="E2763" s="55">
        <v>36.67</v>
      </c>
      <c r="F2763" s="55">
        <v>21.69</v>
      </c>
      <c r="G2763" s="55">
        <v>58.36</v>
      </c>
      <c r="H2763" s="33">
        <v>9</v>
      </c>
    </row>
    <row r="2764" spans="1:8" ht="25.5" x14ac:dyDescent="0.2">
      <c r="A2764" s="52" t="s">
        <v>5561</v>
      </c>
      <c r="B2764" s="52"/>
      <c r="C2764" s="53" t="s">
        <v>5562</v>
      </c>
      <c r="D2764" s="54" t="s">
        <v>21</v>
      </c>
      <c r="E2764" s="55">
        <v>10.15</v>
      </c>
      <c r="F2764" s="55">
        <v>21.69</v>
      </c>
      <c r="G2764" s="55">
        <v>31.84</v>
      </c>
      <c r="H2764" s="33">
        <v>9</v>
      </c>
    </row>
    <row r="2765" spans="1:8" ht="25.5" x14ac:dyDescent="0.2">
      <c r="A2765" s="52" t="s">
        <v>5563</v>
      </c>
      <c r="B2765" s="52"/>
      <c r="C2765" s="53" t="s">
        <v>5564</v>
      </c>
      <c r="D2765" s="54" t="s">
        <v>21</v>
      </c>
      <c r="E2765" s="55">
        <v>19.420000000000002</v>
      </c>
      <c r="F2765" s="55">
        <v>21.69</v>
      </c>
      <c r="G2765" s="55">
        <v>41.11</v>
      </c>
      <c r="H2765" s="33">
        <v>9</v>
      </c>
    </row>
    <row r="2766" spans="1:8" ht="25.5" x14ac:dyDescent="0.2">
      <c r="A2766" s="52" t="s">
        <v>5565</v>
      </c>
      <c r="B2766" s="52"/>
      <c r="C2766" s="53" t="s">
        <v>5566</v>
      </c>
      <c r="D2766" s="54" t="s">
        <v>21</v>
      </c>
      <c r="E2766" s="55">
        <v>9.99</v>
      </c>
      <c r="F2766" s="55">
        <v>21.69</v>
      </c>
      <c r="G2766" s="55">
        <v>31.68</v>
      </c>
      <c r="H2766" s="33">
        <v>9</v>
      </c>
    </row>
    <row r="2767" spans="1:8" ht="25.5" x14ac:dyDescent="0.2">
      <c r="A2767" s="52" t="s">
        <v>5567</v>
      </c>
      <c r="B2767" s="52"/>
      <c r="C2767" s="53" t="s">
        <v>5568</v>
      </c>
      <c r="D2767" s="54" t="s">
        <v>21</v>
      </c>
      <c r="E2767" s="55">
        <v>36.81</v>
      </c>
      <c r="F2767" s="55">
        <v>21.69</v>
      </c>
      <c r="G2767" s="55">
        <v>58.5</v>
      </c>
      <c r="H2767" s="33">
        <v>9</v>
      </c>
    </row>
    <row r="2768" spans="1:8" ht="25.5" x14ac:dyDescent="0.2">
      <c r="A2768" s="52" t="s">
        <v>5569</v>
      </c>
      <c r="B2768" s="52"/>
      <c r="C2768" s="53" t="s">
        <v>5570</v>
      </c>
      <c r="D2768" s="54" t="s">
        <v>21</v>
      </c>
      <c r="E2768" s="55">
        <v>19.8</v>
      </c>
      <c r="F2768" s="55">
        <v>21.69</v>
      </c>
      <c r="G2768" s="55">
        <v>41.49</v>
      </c>
      <c r="H2768" s="33">
        <v>9</v>
      </c>
    </row>
    <row r="2769" spans="1:8" ht="25.5" x14ac:dyDescent="0.2">
      <c r="A2769" s="52" t="s">
        <v>5571</v>
      </c>
      <c r="B2769" s="52"/>
      <c r="C2769" s="53" t="s">
        <v>5572</v>
      </c>
      <c r="D2769" s="54" t="s">
        <v>21</v>
      </c>
      <c r="E2769" s="55">
        <v>36.78</v>
      </c>
      <c r="F2769" s="55">
        <v>21.69</v>
      </c>
      <c r="G2769" s="55">
        <v>58.47</v>
      </c>
      <c r="H2769" s="33">
        <v>9</v>
      </c>
    </row>
    <row r="2770" spans="1:8" ht="25.5" x14ac:dyDescent="0.2">
      <c r="A2770" s="52" t="s">
        <v>5573</v>
      </c>
      <c r="B2770" s="52"/>
      <c r="C2770" s="53" t="s">
        <v>5574</v>
      </c>
      <c r="D2770" s="54" t="s">
        <v>21</v>
      </c>
      <c r="E2770" s="55">
        <v>20.16</v>
      </c>
      <c r="F2770" s="55">
        <v>21.69</v>
      </c>
      <c r="G2770" s="55">
        <v>41.85</v>
      </c>
      <c r="H2770" s="33">
        <v>9</v>
      </c>
    </row>
    <row r="2771" spans="1:8" ht="25.5" x14ac:dyDescent="0.2">
      <c r="A2771" s="52" t="s">
        <v>5575</v>
      </c>
      <c r="B2771" s="52"/>
      <c r="C2771" s="53" t="s">
        <v>5576</v>
      </c>
      <c r="D2771" s="54" t="s">
        <v>21</v>
      </c>
      <c r="E2771" s="55">
        <v>19.28</v>
      </c>
      <c r="F2771" s="55">
        <v>21.69</v>
      </c>
      <c r="G2771" s="55">
        <v>40.97</v>
      </c>
      <c r="H2771" s="33">
        <v>9</v>
      </c>
    </row>
    <row r="2772" spans="1:8" ht="25.5" x14ac:dyDescent="0.2">
      <c r="A2772" s="52" t="s">
        <v>5577</v>
      </c>
      <c r="B2772" s="52"/>
      <c r="C2772" s="53" t="s">
        <v>5578</v>
      </c>
      <c r="D2772" s="54" t="s">
        <v>21</v>
      </c>
      <c r="E2772" s="55">
        <v>19.48</v>
      </c>
      <c r="F2772" s="55">
        <v>21.69</v>
      </c>
      <c r="G2772" s="55">
        <v>41.17</v>
      </c>
      <c r="H2772" s="33">
        <v>9</v>
      </c>
    </row>
    <row r="2773" spans="1:8" ht="25.5" x14ac:dyDescent="0.2">
      <c r="A2773" s="52" t="s">
        <v>5579</v>
      </c>
      <c r="B2773" s="52"/>
      <c r="C2773" s="53" t="s">
        <v>5580</v>
      </c>
      <c r="D2773" s="54" t="s">
        <v>21</v>
      </c>
      <c r="E2773" s="55">
        <v>9.81</v>
      </c>
      <c r="F2773" s="55">
        <v>21.69</v>
      </c>
      <c r="G2773" s="55">
        <v>31.5</v>
      </c>
      <c r="H2773" s="33">
        <v>9</v>
      </c>
    </row>
    <row r="2774" spans="1:8" ht="38.25" x14ac:dyDescent="0.2">
      <c r="A2774" s="52" t="s">
        <v>5581</v>
      </c>
      <c r="B2774" s="52"/>
      <c r="C2774" s="53" t="s">
        <v>5582</v>
      </c>
      <c r="D2774" s="54" t="s">
        <v>21</v>
      </c>
      <c r="E2774" s="55">
        <v>21.35</v>
      </c>
      <c r="F2774" s="55">
        <v>21.69</v>
      </c>
      <c r="G2774" s="55">
        <v>43.04</v>
      </c>
      <c r="H2774" s="33">
        <v>9</v>
      </c>
    </row>
    <row r="2775" spans="1:8" ht="38.25" x14ac:dyDescent="0.2">
      <c r="A2775" s="52" t="s">
        <v>5583</v>
      </c>
      <c r="B2775" s="52"/>
      <c r="C2775" s="53" t="s">
        <v>5584</v>
      </c>
      <c r="D2775" s="54" t="s">
        <v>21</v>
      </c>
      <c r="E2775" s="55">
        <v>19.510000000000002</v>
      </c>
      <c r="F2775" s="55">
        <v>21.69</v>
      </c>
      <c r="G2775" s="55">
        <v>41.2</v>
      </c>
      <c r="H2775" s="33">
        <v>9</v>
      </c>
    </row>
    <row r="2776" spans="1:8" ht="38.25" x14ac:dyDescent="0.2">
      <c r="A2776" s="52" t="s">
        <v>5585</v>
      </c>
      <c r="B2776" s="52"/>
      <c r="C2776" s="53" t="s">
        <v>5586</v>
      </c>
      <c r="D2776" s="54" t="s">
        <v>21</v>
      </c>
      <c r="E2776" s="55">
        <v>19.52</v>
      </c>
      <c r="F2776" s="55">
        <v>21.69</v>
      </c>
      <c r="G2776" s="55">
        <v>41.21</v>
      </c>
      <c r="H2776" s="33">
        <v>9</v>
      </c>
    </row>
    <row r="2777" spans="1:8" ht="25.5" x14ac:dyDescent="0.2">
      <c r="A2777" s="52" t="s">
        <v>5587</v>
      </c>
      <c r="B2777" s="52"/>
      <c r="C2777" s="53" t="s">
        <v>5588</v>
      </c>
      <c r="D2777" s="54" t="s">
        <v>21</v>
      </c>
      <c r="E2777" s="55">
        <v>9.9600000000000009</v>
      </c>
      <c r="F2777" s="55">
        <v>21.69</v>
      </c>
      <c r="G2777" s="55">
        <v>31.65</v>
      </c>
      <c r="H2777" s="33">
        <v>9</v>
      </c>
    </row>
    <row r="2778" spans="1:8" ht="25.5" x14ac:dyDescent="0.2">
      <c r="A2778" s="52" t="s">
        <v>5589</v>
      </c>
      <c r="B2778" s="52"/>
      <c r="C2778" s="53" t="s">
        <v>5590</v>
      </c>
      <c r="D2778" s="54" t="s">
        <v>21</v>
      </c>
      <c r="E2778" s="55">
        <v>9.91</v>
      </c>
      <c r="F2778" s="55">
        <v>21.69</v>
      </c>
      <c r="G2778" s="55">
        <v>31.6</v>
      </c>
      <c r="H2778" s="33">
        <v>9</v>
      </c>
    </row>
    <row r="2779" spans="1:8" ht="25.5" x14ac:dyDescent="0.2">
      <c r="A2779" s="52" t="s">
        <v>5591</v>
      </c>
      <c r="B2779" s="52"/>
      <c r="C2779" s="53" t="s">
        <v>5592</v>
      </c>
      <c r="D2779" s="54" t="s">
        <v>21</v>
      </c>
      <c r="E2779" s="55">
        <v>19.55</v>
      </c>
      <c r="F2779" s="55">
        <v>21.69</v>
      </c>
      <c r="G2779" s="55">
        <v>41.24</v>
      </c>
      <c r="H2779" s="33">
        <v>9</v>
      </c>
    </row>
    <row r="2780" spans="1:8" x14ac:dyDescent="0.2">
      <c r="A2780" s="52" t="s">
        <v>5593</v>
      </c>
      <c r="B2780" s="52"/>
      <c r="C2780" s="53" t="s">
        <v>5594</v>
      </c>
      <c r="D2780" s="54"/>
      <c r="E2780" s="55"/>
      <c r="F2780" s="55"/>
      <c r="G2780" s="55"/>
      <c r="H2780" s="33">
        <v>2</v>
      </c>
    </row>
    <row r="2781" spans="1:8" x14ac:dyDescent="0.2">
      <c r="A2781" s="52" t="s">
        <v>5595</v>
      </c>
      <c r="B2781" s="52"/>
      <c r="C2781" s="53" t="s">
        <v>5596</v>
      </c>
      <c r="D2781" s="54"/>
      <c r="E2781" s="55"/>
      <c r="F2781" s="55"/>
      <c r="G2781" s="55"/>
      <c r="H2781" s="33">
        <v>5</v>
      </c>
    </row>
    <row r="2782" spans="1:8" ht="38.25" x14ac:dyDescent="0.2">
      <c r="A2782" s="52" t="s">
        <v>5597</v>
      </c>
      <c r="B2782" s="52"/>
      <c r="C2782" s="53" t="s">
        <v>5598</v>
      </c>
      <c r="D2782" s="54" t="s">
        <v>21</v>
      </c>
      <c r="E2782" s="55">
        <v>1286.74</v>
      </c>
      <c r="F2782" s="55">
        <v>61.01</v>
      </c>
      <c r="G2782" s="55">
        <v>1347.75</v>
      </c>
      <c r="H2782" s="33">
        <v>9</v>
      </c>
    </row>
    <row r="2783" spans="1:8" ht="38.25" x14ac:dyDescent="0.2">
      <c r="A2783" s="52" t="s">
        <v>5599</v>
      </c>
      <c r="B2783" s="52"/>
      <c r="C2783" s="53" t="s">
        <v>5600</v>
      </c>
      <c r="D2783" s="54" t="s">
        <v>21</v>
      </c>
      <c r="E2783" s="55">
        <v>1768.72</v>
      </c>
      <c r="F2783" s="55">
        <v>61.01</v>
      </c>
      <c r="G2783" s="55">
        <v>1829.73</v>
      </c>
      <c r="H2783" s="33">
        <v>9</v>
      </c>
    </row>
    <row r="2784" spans="1:8" x14ac:dyDescent="0.2">
      <c r="A2784" s="52" t="s">
        <v>5601</v>
      </c>
      <c r="B2784" s="52"/>
      <c r="C2784" s="53" t="s">
        <v>5602</v>
      </c>
      <c r="D2784" s="54"/>
      <c r="E2784" s="55"/>
      <c r="F2784" s="55"/>
      <c r="G2784" s="55"/>
      <c r="H2784" s="33">
        <v>5</v>
      </c>
    </row>
    <row r="2785" spans="1:8" x14ac:dyDescent="0.2">
      <c r="A2785" s="52" t="s">
        <v>5603</v>
      </c>
      <c r="B2785" s="52"/>
      <c r="C2785" s="53" t="s">
        <v>5604</v>
      </c>
      <c r="D2785" s="54" t="s">
        <v>21</v>
      </c>
      <c r="E2785" s="55">
        <v>18.850000000000001</v>
      </c>
      <c r="F2785" s="55">
        <v>21.69</v>
      </c>
      <c r="G2785" s="55">
        <v>40.54</v>
      </c>
      <c r="H2785" s="33">
        <v>9</v>
      </c>
    </row>
    <row r="2786" spans="1:8" x14ac:dyDescent="0.2">
      <c r="A2786" s="52" t="s">
        <v>5605</v>
      </c>
      <c r="B2786" s="52"/>
      <c r="C2786" s="53" t="s">
        <v>5606</v>
      </c>
      <c r="D2786" s="54" t="s">
        <v>21</v>
      </c>
      <c r="E2786" s="55">
        <v>917.41</v>
      </c>
      <c r="F2786" s="55">
        <v>41.2</v>
      </c>
      <c r="G2786" s="55">
        <v>958.61</v>
      </c>
      <c r="H2786" s="33">
        <v>9</v>
      </c>
    </row>
    <row r="2787" spans="1:8" x14ac:dyDescent="0.2">
      <c r="A2787" s="52" t="s">
        <v>5607</v>
      </c>
      <c r="B2787" s="52"/>
      <c r="C2787" s="53" t="s">
        <v>5608</v>
      </c>
      <c r="D2787" s="54" t="s">
        <v>21</v>
      </c>
      <c r="E2787" s="55">
        <v>438.11</v>
      </c>
      <c r="F2787" s="55">
        <v>34.56</v>
      </c>
      <c r="G2787" s="55">
        <v>472.67</v>
      </c>
      <c r="H2787" s="33">
        <v>9</v>
      </c>
    </row>
    <row r="2788" spans="1:8" x14ac:dyDescent="0.2">
      <c r="A2788" s="52" t="s">
        <v>5609</v>
      </c>
      <c r="B2788" s="52"/>
      <c r="C2788" s="53" t="s">
        <v>5610</v>
      </c>
      <c r="D2788" s="54" t="s">
        <v>21</v>
      </c>
      <c r="E2788" s="55">
        <v>174.57</v>
      </c>
      <c r="F2788" s="55">
        <v>21.69</v>
      </c>
      <c r="G2788" s="55">
        <v>196.26</v>
      </c>
      <c r="H2788" s="33">
        <v>9</v>
      </c>
    </row>
    <row r="2789" spans="1:8" x14ac:dyDescent="0.2">
      <c r="A2789" s="52" t="s">
        <v>5611</v>
      </c>
      <c r="B2789" s="52"/>
      <c r="C2789" s="53" t="s">
        <v>5612</v>
      </c>
      <c r="D2789" s="54" t="s">
        <v>21</v>
      </c>
      <c r="E2789" s="55">
        <v>13.91</v>
      </c>
      <c r="F2789" s="55">
        <v>26.1</v>
      </c>
      <c r="G2789" s="55">
        <v>40.01</v>
      </c>
      <c r="H2789" s="33">
        <v>9</v>
      </c>
    </row>
    <row r="2790" spans="1:8" x14ac:dyDescent="0.2">
      <c r="A2790" s="52" t="s">
        <v>5613</v>
      </c>
      <c r="B2790" s="52"/>
      <c r="C2790" s="53" t="s">
        <v>5614</v>
      </c>
      <c r="D2790" s="54" t="s">
        <v>21</v>
      </c>
      <c r="E2790" s="55">
        <v>84.4</v>
      </c>
      <c r="F2790" s="55">
        <v>34.56</v>
      </c>
      <c r="G2790" s="55">
        <v>118.96</v>
      </c>
      <c r="H2790" s="33">
        <v>9</v>
      </c>
    </row>
    <row r="2791" spans="1:8" ht="25.5" x14ac:dyDescent="0.2">
      <c r="A2791" s="52" t="s">
        <v>5615</v>
      </c>
      <c r="B2791" s="52"/>
      <c r="C2791" s="53" t="s">
        <v>5616</v>
      </c>
      <c r="D2791" s="54" t="s">
        <v>21</v>
      </c>
      <c r="E2791" s="55">
        <v>1885.25</v>
      </c>
      <c r="F2791" s="55">
        <v>86.74</v>
      </c>
      <c r="G2791" s="55">
        <v>1971.99</v>
      </c>
      <c r="H2791" s="33">
        <v>9</v>
      </c>
    </row>
    <row r="2792" spans="1:8" x14ac:dyDescent="0.2">
      <c r="A2792" s="52" t="s">
        <v>5617</v>
      </c>
      <c r="B2792" s="52"/>
      <c r="C2792" s="53" t="s">
        <v>5618</v>
      </c>
      <c r="D2792" s="54" t="s">
        <v>21</v>
      </c>
      <c r="E2792" s="55">
        <v>436.7</v>
      </c>
      <c r="F2792" s="55">
        <v>34.56</v>
      </c>
      <c r="G2792" s="55">
        <v>471.26</v>
      </c>
      <c r="H2792" s="33">
        <v>9</v>
      </c>
    </row>
    <row r="2793" spans="1:8" x14ac:dyDescent="0.2">
      <c r="A2793" s="52" t="s">
        <v>5619</v>
      </c>
      <c r="B2793" s="52"/>
      <c r="C2793" s="53" t="s">
        <v>5620</v>
      </c>
      <c r="D2793" s="54" t="s">
        <v>21</v>
      </c>
      <c r="E2793" s="55">
        <v>144.66999999999999</v>
      </c>
      <c r="F2793" s="55">
        <v>34.56</v>
      </c>
      <c r="G2793" s="55">
        <v>179.23</v>
      </c>
      <c r="H2793" s="33">
        <v>9</v>
      </c>
    </row>
    <row r="2794" spans="1:8" x14ac:dyDescent="0.2">
      <c r="A2794" s="52" t="s">
        <v>5621</v>
      </c>
      <c r="B2794" s="52"/>
      <c r="C2794" s="53" t="s">
        <v>5622</v>
      </c>
      <c r="D2794" s="54"/>
      <c r="E2794" s="55"/>
      <c r="F2794" s="55"/>
      <c r="G2794" s="55"/>
      <c r="H2794" s="33">
        <v>5</v>
      </c>
    </row>
    <row r="2795" spans="1:8" x14ac:dyDescent="0.2">
      <c r="A2795" s="52" t="s">
        <v>5623</v>
      </c>
      <c r="B2795" s="52"/>
      <c r="C2795" s="53" t="s">
        <v>5624</v>
      </c>
      <c r="D2795" s="54" t="s">
        <v>21</v>
      </c>
      <c r="E2795" s="55">
        <v>24620.74</v>
      </c>
      <c r="F2795" s="55">
        <v>173.48</v>
      </c>
      <c r="G2795" s="55">
        <v>24794.22</v>
      </c>
      <c r="H2795" s="33">
        <v>9</v>
      </c>
    </row>
    <row r="2796" spans="1:8" x14ac:dyDescent="0.2">
      <c r="A2796" s="52" t="s">
        <v>5625</v>
      </c>
      <c r="B2796" s="52"/>
      <c r="C2796" s="53" t="s">
        <v>5626</v>
      </c>
      <c r="D2796" s="54" t="s">
        <v>21</v>
      </c>
      <c r="E2796" s="55">
        <v>17492.23</v>
      </c>
      <c r="F2796" s="55">
        <v>195.17</v>
      </c>
      <c r="G2796" s="55">
        <v>17687.400000000001</v>
      </c>
      <c r="H2796" s="33">
        <v>9</v>
      </c>
    </row>
    <row r="2797" spans="1:8" ht="25.5" x14ac:dyDescent="0.2">
      <c r="A2797" s="52" t="s">
        <v>5627</v>
      </c>
      <c r="B2797" s="52"/>
      <c r="C2797" s="53" t="s">
        <v>5628</v>
      </c>
      <c r="D2797" s="54" t="s">
        <v>21</v>
      </c>
      <c r="E2797" s="55">
        <v>569.6</v>
      </c>
      <c r="F2797" s="55">
        <v>216.85</v>
      </c>
      <c r="G2797" s="55">
        <v>786.45</v>
      </c>
      <c r="H2797" s="33">
        <v>9</v>
      </c>
    </row>
    <row r="2798" spans="1:8" ht="25.5" x14ac:dyDescent="0.2">
      <c r="A2798" s="52" t="s">
        <v>5629</v>
      </c>
      <c r="B2798" s="52"/>
      <c r="C2798" s="53" t="s">
        <v>5630</v>
      </c>
      <c r="D2798" s="54" t="s">
        <v>334</v>
      </c>
      <c r="E2798" s="55">
        <v>14052.94</v>
      </c>
      <c r="F2798" s="55">
        <v>4598.5600000000004</v>
      </c>
      <c r="G2798" s="55">
        <v>18651.5</v>
      </c>
      <c r="H2798" s="33">
        <v>9</v>
      </c>
    </row>
    <row r="2799" spans="1:8" ht="25.5" x14ac:dyDescent="0.2">
      <c r="A2799" s="52" t="s">
        <v>5631</v>
      </c>
      <c r="B2799" s="52"/>
      <c r="C2799" s="53" t="s">
        <v>5632</v>
      </c>
      <c r="D2799" s="54" t="s">
        <v>334</v>
      </c>
      <c r="E2799" s="55">
        <v>29119.42</v>
      </c>
      <c r="F2799" s="55">
        <v>5173.38</v>
      </c>
      <c r="G2799" s="55">
        <v>34292.800000000003</v>
      </c>
      <c r="H2799" s="33">
        <v>9</v>
      </c>
    </row>
    <row r="2800" spans="1:8" ht="25.5" x14ac:dyDescent="0.2">
      <c r="A2800" s="52" t="s">
        <v>5633</v>
      </c>
      <c r="B2800" s="52"/>
      <c r="C2800" s="53" t="s">
        <v>5634</v>
      </c>
      <c r="D2800" s="54" t="s">
        <v>334</v>
      </c>
      <c r="E2800" s="55">
        <v>31762.12</v>
      </c>
      <c r="F2800" s="55">
        <v>6083.4</v>
      </c>
      <c r="G2800" s="55">
        <v>37845.519999999997</v>
      </c>
      <c r="H2800" s="33">
        <v>9</v>
      </c>
    </row>
    <row r="2801" spans="1:8" ht="25.5" x14ac:dyDescent="0.2">
      <c r="A2801" s="52" t="s">
        <v>5635</v>
      </c>
      <c r="B2801" s="52"/>
      <c r="C2801" s="53" t="s">
        <v>5636</v>
      </c>
      <c r="D2801" s="54" t="s">
        <v>21</v>
      </c>
      <c r="E2801" s="55">
        <v>1234.82</v>
      </c>
      <c r="F2801" s="55">
        <v>44.98</v>
      </c>
      <c r="G2801" s="55">
        <v>1279.8</v>
      </c>
      <c r="H2801" s="33">
        <v>9</v>
      </c>
    </row>
    <row r="2802" spans="1:8" ht="25.5" x14ac:dyDescent="0.2">
      <c r="A2802" s="52" t="s">
        <v>5637</v>
      </c>
      <c r="B2802" s="52"/>
      <c r="C2802" s="53" t="s">
        <v>5638</v>
      </c>
      <c r="D2802" s="54" t="s">
        <v>21</v>
      </c>
      <c r="E2802" s="55">
        <v>2091.88</v>
      </c>
      <c r="F2802" s="55">
        <v>56.24</v>
      </c>
      <c r="G2802" s="55">
        <v>2148.12</v>
      </c>
      <c r="H2802" s="33">
        <v>9</v>
      </c>
    </row>
    <row r="2803" spans="1:8" ht="25.5" x14ac:dyDescent="0.2">
      <c r="A2803" s="52" t="s">
        <v>5639</v>
      </c>
      <c r="B2803" s="52"/>
      <c r="C2803" s="53" t="s">
        <v>5640</v>
      </c>
      <c r="D2803" s="54" t="s">
        <v>21</v>
      </c>
      <c r="E2803" s="55">
        <v>3790.64</v>
      </c>
      <c r="F2803" s="55">
        <v>61.01</v>
      </c>
      <c r="G2803" s="55">
        <v>3851.65</v>
      </c>
      <c r="H2803" s="33">
        <v>9</v>
      </c>
    </row>
    <row r="2804" spans="1:8" x14ac:dyDescent="0.2">
      <c r="A2804" s="52" t="s">
        <v>5641</v>
      </c>
      <c r="B2804" s="52"/>
      <c r="C2804" s="53" t="s">
        <v>5642</v>
      </c>
      <c r="D2804" s="54"/>
      <c r="E2804" s="55"/>
      <c r="F2804" s="55"/>
      <c r="G2804" s="55"/>
      <c r="H2804" s="33">
        <v>5</v>
      </c>
    </row>
    <row r="2805" spans="1:8" x14ac:dyDescent="0.2">
      <c r="A2805" s="52" t="s">
        <v>5643</v>
      </c>
      <c r="B2805" s="52"/>
      <c r="C2805" s="53" t="s">
        <v>5644</v>
      </c>
      <c r="D2805" s="54" t="s">
        <v>21</v>
      </c>
      <c r="E2805" s="55">
        <v>202.85</v>
      </c>
      <c r="F2805" s="55">
        <v>34.56</v>
      </c>
      <c r="G2805" s="55">
        <v>237.41</v>
      </c>
      <c r="H2805" s="33">
        <v>9</v>
      </c>
    </row>
    <row r="2806" spans="1:8" x14ac:dyDescent="0.2">
      <c r="A2806" s="52" t="s">
        <v>5645</v>
      </c>
      <c r="B2806" s="52"/>
      <c r="C2806" s="53" t="s">
        <v>5646</v>
      </c>
      <c r="D2806" s="54"/>
      <c r="E2806" s="55"/>
      <c r="F2806" s="55"/>
      <c r="G2806" s="55"/>
      <c r="H2806" s="33">
        <v>5</v>
      </c>
    </row>
    <row r="2807" spans="1:8" x14ac:dyDescent="0.2">
      <c r="A2807" s="52" t="s">
        <v>5647</v>
      </c>
      <c r="B2807" s="52"/>
      <c r="C2807" s="53" t="s">
        <v>5648</v>
      </c>
      <c r="D2807" s="54" t="s">
        <v>21</v>
      </c>
      <c r="E2807" s="55">
        <v>334.94</v>
      </c>
      <c r="F2807" s="55">
        <v>43.37</v>
      </c>
      <c r="G2807" s="55">
        <v>378.31</v>
      </c>
      <c r="H2807" s="33">
        <v>9</v>
      </c>
    </row>
    <row r="2808" spans="1:8" ht="25.5" x14ac:dyDescent="0.2">
      <c r="A2808" s="52" t="s">
        <v>5649</v>
      </c>
      <c r="B2808" s="52"/>
      <c r="C2808" s="53" t="s">
        <v>5650</v>
      </c>
      <c r="D2808" s="54" t="s">
        <v>21</v>
      </c>
      <c r="E2808" s="55">
        <v>327.37</v>
      </c>
      <c r="F2808" s="55">
        <v>43.37</v>
      </c>
      <c r="G2808" s="55">
        <v>370.74</v>
      </c>
      <c r="H2808" s="33">
        <v>9</v>
      </c>
    </row>
    <row r="2809" spans="1:8" x14ac:dyDescent="0.2">
      <c r="A2809" s="52" t="s">
        <v>5651</v>
      </c>
      <c r="B2809" s="52"/>
      <c r="C2809" s="53" t="s">
        <v>5652</v>
      </c>
      <c r="D2809" s="54"/>
      <c r="E2809" s="55"/>
      <c r="F2809" s="55"/>
      <c r="G2809" s="55"/>
      <c r="H2809" s="33">
        <v>5</v>
      </c>
    </row>
    <row r="2810" spans="1:8" x14ac:dyDescent="0.2">
      <c r="A2810" s="52" t="s">
        <v>5653</v>
      </c>
      <c r="B2810" s="52"/>
      <c r="C2810" s="53" t="s">
        <v>5654</v>
      </c>
      <c r="D2810" s="54" t="s">
        <v>21</v>
      </c>
      <c r="E2810" s="55">
        <v>40.24</v>
      </c>
      <c r="F2810" s="55">
        <v>21.69</v>
      </c>
      <c r="G2810" s="55">
        <v>61.93</v>
      </c>
      <c r="H2810" s="33">
        <v>9</v>
      </c>
    </row>
    <row r="2811" spans="1:8" x14ac:dyDescent="0.2">
      <c r="A2811" s="52" t="s">
        <v>5655</v>
      </c>
      <c r="B2811" s="52"/>
      <c r="C2811" s="53" t="s">
        <v>5656</v>
      </c>
      <c r="D2811" s="54"/>
      <c r="E2811" s="55"/>
      <c r="F2811" s="55"/>
      <c r="G2811" s="55"/>
      <c r="H2811" s="33">
        <v>5</v>
      </c>
    </row>
    <row r="2812" spans="1:8" ht="25.5" x14ac:dyDescent="0.2">
      <c r="A2812" s="52" t="s">
        <v>5657</v>
      </c>
      <c r="B2812" s="52"/>
      <c r="C2812" s="53" t="s">
        <v>5658</v>
      </c>
      <c r="D2812" s="54" t="s">
        <v>334</v>
      </c>
      <c r="E2812" s="55">
        <v>16186.68</v>
      </c>
      <c r="F2812" s="55">
        <v>352.97</v>
      </c>
      <c r="G2812" s="55">
        <v>16539.650000000001</v>
      </c>
      <c r="H2812" s="33">
        <v>9</v>
      </c>
    </row>
    <row r="2813" spans="1:8" ht="25.5" x14ac:dyDescent="0.2">
      <c r="A2813" s="52" t="s">
        <v>5659</v>
      </c>
      <c r="B2813" s="52"/>
      <c r="C2813" s="53" t="s">
        <v>5660</v>
      </c>
      <c r="D2813" s="54" t="s">
        <v>334</v>
      </c>
      <c r="E2813" s="55">
        <v>7862.95</v>
      </c>
      <c r="F2813" s="55">
        <v>341.92</v>
      </c>
      <c r="G2813" s="55">
        <v>8204.8700000000008</v>
      </c>
      <c r="H2813" s="33">
        <v>9</v>
      </c>
    </row>
    <row r="2814" spans="1:8" ht="25.5" x14ac:dyDescent="0.2">
      <c r="A2814" s="52" t="s">
        <v>5661</v>
      </c>
      <c r="B2814" s="52"/>
      <c r="C2814" s="53" t="s">
        <v>5662</v>
      </c>
      <c r="D2814" s="54" t="s">
        <v>334</v>
      </c>
      <c r="E2814" s="55">
        <v>8618.93</v>
      </c>
      <c r="F2814" s="55">
        <v>352.97</v>
      </c>
      <c r="G2814" s="55">
        <v>8971.9</v>
      </c>
      <c r="H2814" s="33">
        <v>9</v>
      </c>
    </row>
    <row r="2815" spans="1:8" ht="25.5" x14ac:dyDescent="0.2">
      <c r="A2815" s="52" t="s">
        <v>5663</v>
      </c>
      <c r="B2815" s="52"/>
      <c r="C2815" s="53" t="s">
        <v>5664</v>
      </c>
      <c r="D2815" s="54" t="s">
        <v>334</v>
      </c>
      <c r="E2815" s="55">
        <v>13517.61</v>
      </c>
      <c r="F2815" s="55">
        <v>352.97</v>
      </c>
      <c r="G2815" s="55">
        <v>13870.58</v>
      </c>
      <c r="H2815" s="33">
        <v>9</v>
      </c>
    </row>
    <row r="2816" spans="1:8" ht="25.5" x14ac:dyDescent="0.2">
      <c r="A2816" s="52" t="s">
        <v>5665</v>
      </c>
      <c r="B2816" s="52"/>
      <c r="C2816" s="53" t="s">
        <v>5666</v>
      </c>
      <c r="D2816" s="54" t="s">
        <v>334</v>
      </c>
      <c r="E2816" s="55">
        <v>3281.96</v>
      </c>
      <c r="F2816" s="55">
        <v>341.92</v>
      </c>
      <c r="G2816" s="55">
        <v>3623.88</v>
      </c>
      <c r="H2816" s="33">
        <v>9</v>
      </c>
    </row>
    <row r="2817" spans="1:8" ht="25.5" x14ac:dyDescent="0.2">
      <c r="A2817" s="52" t="s">
        <v>5667</v>
      </c>
      <c r="B2817" s="52"/>
      <c r="C2817" s="53" t="s">
        <v>5668</v>
      </c>
      <c r="D2817" s="54" t="s">
        <v>334</v>
      </c>
      <c r="E2817" s="55">
        <v>4599.71</v>
      </c>
      <c r="F2817" s="55">
        <v>341.92</v>
      </c>
      <c r="G2817" s="55">
        <v>4941.63</v>
      </c>
      <c r="H2817" s="33">
        <v>9</v>
      </c>
    </row>
    <row r="2818" spans="1:8" ht="25.5" x14ac:dyDescent="0.2">
      <c r="A2818" s="52" t="s">
        <v>5669</v>
      </c>
      <c r="B2818" s="52"/>
      <c r="C2818" s="53" t="s">
        <v>5670</v>
      </c>
      <c r="D2818" s="54" t="s">
        <v>334</v>
      </c>
      <c r="E2818" s="55">
        <v>6475.39</v>
      </c>
      <c r="F2818" s="55">
        <v>352.97</v>
      </c>
      <c r="G2818" s="55">
        <v>6828.36</v>
      </c>
      <c r="H2818" s="33">
        <v>9</v>
      </c>
    </row>
    <row r="2819" spans="1:8" ht="25.5" x14ac:dyDescent="0.2">
      <c r="A2819" s="52" t="s">
        <v>5671</v>
      </c>
      <c r="B2819" s="52"/>
      <c r="C2819" s="53" t="s">
        <v>5672</v>
      </c>
      <c r="D2819" s="54" t="s">
        <v>334</v>
      </c>
      <c r="E2819" s="55">
        <v>7648.39</v>
      </c>
      <c r="F2819" s="55">
        <v>352.97</v>
      </c>
      <c r="G2819" s="55">
        <v>8001.36</v>
      </c>
      <c r="H2819" s="33">
        <v>9</v>
      </c>
    </row>
    <row r="2820" spans="1:8" ht="25.5" x14ac:dyDescent="0.2">
      <c r="A2820" s="52" t="s">
        <v>5673</v>
      </c>
      <c r="B2820" s="52"/>
      <c r="C2820" s="53" t="s">
        <v>5674</v>
      </c>
      <c r="D2820" s="54" t="s">
        <v>334</v>
      </c>
      <c r="E2820" s="55">
        <v>7383.74</v>
      </c>
      <c r="F2820" s="55">
        <v>352.97</v>
      </c>
      <c r="G2820" s="55">
        <v>7736.71</v>
      </c>
      <c r="H2820" s="33">
        <v>9</v>
      </c>
    </row>
    <row r="2821" spans="1:8" ht="25.5" x14ac:dyDescent="0.2">
      <c r="A2821" s="52" t="s">
        <v>5675</v>
      </c>
      <c r="B2821" s="52"/>
      <c r="C2821" s="53" t="s">
        <v>5676</v>
      </c>
      <c r="D2821" s="54" t="s">
        <v>334</v>
      </c>
      <c r="E2821" s="55">
        <v>11582.1</v>
      </c>
      <c r="F2821" s="55">
        <v>352.97</v>
      </c>
      <c r="G2821" s="55">
        <v>11935.07</v>
      </c>
      <c r="H2821" s="33">
        <v>9</v>
      </c>
    </row>
    <row r="2822" spans="1:8" x14ac:dyDescent="0.2">
      <c r="A2822" s="52" t="s">
        <v>5677</v>
      </c>
      <c r="B2822" s="52"/>
      <c r="C2822" s="53" t="s">
        <v>5678</v>
      </c>
      <c r="D2822" s="54"/>
      <c r="E2822" s="55"/>
      <c r="F2822" s="55"/>
      <c r="G2822" s="55"/>
      <c r="H2822" s="33">
        <v>5</v>
      </c>
    </row>
    <row r="2823" spans="1:8" ht="25.5" x14ac:dyDescent="0.2">
      <c r="A2823" s="52" t="s">
        <v>5679</v>
      </c>
      <c r="B2823" s="52"/>
      <c r="C2823" s="53" t="s">
        <v>5680</v>
      </c>
      <c r="D2823" s="54" t="s">
        <v>21</v>
      </c>
      <c r="E2823" s="55">
        <v>42283.48</v>
      </c>
      <c r="F2823" s="55">
        <v>799.2</v>
      </c>
      <c r="G2823" s="55">
        <v>43082.68</v>
      </c>
      <c r="H2823" s="33">
        <v>9</v>
      </c>
    </row>
    <row r="2824" spans="1:8" ht="25.5" x14ac:dyDescent="0.2">
      <c r="A2824" s="52" t="s">
        <v>5681</v>
      </c>
      <c r="B2824" s="52"/>
      <c r="C2824" s="53" t="s">
        <v>5682</v>
      </c>
      <c r="D2824" s="54" t="s">
        <v>21</v>
      </c>
      <c r="E2824" s="55">
        <v>48877.81</v>
      </c>
      <c r="F2824" s="55">
        <v>799.2</v>
      </c>
      <c r="G2824" s="55">
        <v>49677.01</v>
      </c>
      <c r="H2824" s="33">
        <v>9</v>
      </c>
    </row>
    <row r="2825" spans="1:8" ht="25.5" x14ac:dyDescent="0.2">
      <c r="A2825" s="52" t="s">
        <v>5683</v>
      </c>
      <c r="B2825" s="52"/>
      <c r="C2825" s="53" t="s">
        <v>5684</v>
      </c>
      <c r="D2825" s="54" t="s">
        <v>21</v>
      </c>
      <c r="E2825" s="55">
        <v>56474.73</v>
      </c>
      <c r="F2825" s="55">
        <v>799.2</v>
      </c>
      <c r="G2825" s="55">
        <v>57273.93</v>
      </c>
      <c r="H2825" s="33">
        <v>9</v>
      </c>
    </row>
    <row r="2826" spans="1:8" ht="25.5" x14ac:dyDescent="0.2">
      <c r="A2826" s="52" t="s">
        <v>5685</v>
      </c>
      <c r="B2826" s="52"/>
      <c r="C2826" s="53" t="s">
        <v>5686</v>
      </c>
      <c r="D2826" s="54" t="s">
        <v>21</v>
      </c>
      <c r="E2826" s="55">
        <v>62934.69</v>
      </c>
      <c r="F2826" s="55">
        <v>799.2</v>
      </c>
      <c r="G2826" s="55">
        <v>63733.89</v>
      </c>
      <c r="H2826" s="33">
        <v>9</v>
      </c>
    </row>
    <row r="2827" spans="1:8" ht="25.5" x14ac:dyDescent="0.2">
      <c r="A2827" s="52" t="s">
        <v>5687</v>
      </c>
      <c r="B2827" s="52"/>
      <c r="C2827" s="53" t="s">
        <v>5688</v>
      </c>
      <c r="D2827" s="54" t="s">
        <v>21</v>
      </c>
      <c r="E2827" s="55">
        <v>4065.57</v>
      </c>
      <c r="F2827" s="55">
        <v>699.3</v>
      </c>
      <c r="G2827" s="55">
        <v>4764.87</v>
      </c>
      <c r="H2827" s="33">
        <v>9</v>
      </c>
    </row>
    <row r="2828" spans="1:8" ht="25.5" x14ac:dyDescent="0.2">
      <c r="A2828" s="52" t="s">
        <v>5689</v>
      </c>
      <c r="B2828" s="52"/>
      <c r="C2828" s="53" t="s">
        <v>5690</v>
      </c>
      <c r="D2828" s="54" t="s">
        <v>21</v>
      </c>
      <c r="E2828" s="55">
        <v>5256.07</v>
      </c>
      <c r="F2828" s="55">
        <v>699.3</v>
      </c>
      <c r="G2828" s="55">
        <v>5955.37</v>
      </c>
      <c r="H2828" s="33">
        <v>9</v>
      </c>
    </row>
    <row r="2829" spans="1:8" ht="25.5" x14ac:dyDescent="0.2">
      <c r="A2829" s="52" t="s">
        <v>5691</v>
      </c>
      <c r="B2829" s="52"/>
      <c r="C2829" s="53" t="s">
        <v>5692</v>
      </c>
      <c r="D2829" s="54" t="s">
        <v>21</v>
      </c>
      <c r="E2829" s="55">
        <v>7067.34</v>
      </c>
      <c r="F2829" s="55">
        <v>699.3</v>
      </c>
      <c r="G2829" s="55">
        <v>7766.64</v>
      </c>
      <c r="H2829" s="33">
        <v>9</v>
      </c>
    </row>
    <row r="2830" spans="1:8" ht="25.5" x14ac:dyDescent="0.2">
      <c r="A2830" s="52" t="s">
        <v>5693</v>
      </c>
      <c r="B2830" s="52"/>
      <c r="C2830" s="53" t="s">
        <v>5694</v>
      </c>
      <c r="D2830" s="54" t="s">
        <v>21</v>
      </c>
      <c r="E2830" s="55">
        <v>4525.91</v>
      </c>
      <c r="F2830" s="55">
        <v>699.3</v>
      </c>
      <c r="G2830" s="55">
        <v>5225.21</v>
      </c>
      <c r="H2830" s="33">
        <v>9</v>
      </c>
    </row>
    <row r="2831" spans="1:8" ht="25.5" x14ac:dyDescent="0.2">
      <c r="A2831" s="52" t="s">
        <v>5695</v>
      </c>
      <c r="B2831" s="52"/>
      <c r="C2831" s="53" t="s">
        <v>5696</v>
      </c>
      <c r="D2831" s="54" t="s">
        <v>21</v>
      </c>
      <c r="E2831" s="55">
        <v>5211.42</v>
      </c>
      <c r="F2831" s="55">
        <v>699.3</v>
      </c>
      <c r="G2831" s="55">
        <v>5910.72</v>
      </c>
      <c r="H2831" s="33">
        <v>9</v>
      </c>
    </row>
    <row r="2832" spans="1:8" ht="25.5" x14ac:dyDescent="0.2">
      <c r="A2832" s="52" t="s">
        <v>5697</v>
      </c>
      <c r="B2832" s="52"/>
      <c r="C2832" s="53" t="s">
        <v>5698</v>
      </c>
      <c r="D2832" s="54" t="s">
        <v>21</v>
      </c>
      <c r="E2832" s="55">
        <v>6187.26</v>
      </c>
      <c r="F2832" s="55">
        <v>699.3</v>
      </c>
      <c r="G2832" s="55">
        <v>6886.56</v>
      </c>
      <c r="H2832" s="33">
        <v>9</v>
      </c>
    </row>
    <row r="2833" spans="1:8" ht="25.5" x14ac:dyDescent="0.2">
      <c r="A2833" s="52" t="s">
        <v>5699</v>
      </c>
      <c r="B2833" s="52"/>
      <c r="C2833" s="53" t="s">
        <v>5700</v>
      </c>
      <c r="D2833" s="54" t="s">
        <v>21</v>
      </c>
      <c r="E2833" s="55">
        <v>7166.23</v>
      </c>
      <c r="F2833" s="55">
        <v>699.3</v>
      </c>
      <c r="G2833" s="55">
        <v>7865.53</v>
      </c>
      <c r="H2833" s="33">
        <v>9</v>
      </c>
    </row>
    <row r="2834" spans="1:8" ht="25.5" x14ac:dyDescent="0.2">
      <c r="A2834" s="52" t="s">
        <v>5701</v>
      </c>
      <c r="B2834" s="52"/>
      <c r="C2834" s="53" t="s">
        <v>5702</v>
      </c>
      <c r="D2834" s="54" t="s">
        <v>21</v>
      </c>
      <c r="E2834" s="55">
        <v>4177.01</v>
      </c>
      <c r="F2834" s="55">
        <v>699.3</v>
      </c>
      <c r="G2834" s="55">
        <v>4876.3100000000004</v>
      </c>
      <c r="H2834" s="33">
        <v>9</v>
      </c>
    </row>
    <row r="2835" spans="1:8" ht="25.5" x14ac:dyDescent="0.2">
      <c r="A2835" s="52" t="s">
        <v>5703</v>
      </c>
      <c r="B2835" s="52"/>
      <c r="C2835" s="53" t="s">
        <v>5704</v>
      </c>
      <c r="D2835" s="54" t="s">
        <v>21</v>
      </c>
      <c r="E2835" s="55">
        <v>4745.62</v>
      </c>
      <c r="F2835" s="55">
        <v>699.3</v>
      </c>
      <c r="G2835" s="55">
        <v>5444.92</v>
      </c>
      <c r="H2835" s="33">
        <v>9</v>
      </c>
    </row>
    <row r="2836" spans="1:8" ht="25.5" x14ac:dyDescent="0.2">
      <c r="A2836" s="52" t="s">
        <v>5705</v>
      </c>
      <c r="B2836" s="52"/>
      <c r="C2836" s="53" t="s">
        <v>5706</v>
      </c>
      <c r="D2836" s="54" t="s">
        <v>21</v>
      </c>
      <c r="E2836" s="55">
        <v>5150.8500000000004</v>
      </c>
      <c r="F2836" s="55">
        <v>699.3</v>
      </c>
      <c r="G2836" s="55">
        <v>5850.15</v>
      </c>
      <c r="H2836" s="33">
        <v>9</v>
      </c>
    </row>
    <row r="2837" spans="1:8" ht="25.5" x14ac:dyDescent="0.2">
      <c r="A2837" s="52" t="s">
        <v>5707</v>
      </c>
      <c r="B2837" s="52"/>
      <c r="C2837" s="53" t="s">
        <v>5708</v>
      </c>
      <c r="D2837" s="54" t="s">
        <v>21</v>
      </c>
      <c r="E2837" s="55">
        <v>5319.8</v>
      </c>
      <c r="F2837" s="55">
        <v>699.3</v>
      </c>
      <c r="G2837" s="55">
        <v>6019.1</v>
      </c>
      <c r="H2837" s="33">
        <v>9</v>
      </c>
    </row>
    <row r="2838" spans="1:8" x14ac:dyDescent="0.2">
      <c r="A2838" s="52" t="s">
        <v>5709</v>
      </c>
      <c r="B2838" s="52"/>
      <c r="C2838" s="53" t="s">
        <v>5710</v>
      </c>
      <c r="D2838" s="54"/>
      <c r="E2838" s="55"/>
      <c r="F2838" s="55"/>
      <c r="G2838" s="55"/>
      <c r="H2838" s="33">
        <v>5</v>
      </c>
    </row>
    <row r="2839" spans="1:8" ht="25.5" x14ac:dyDescent="0.2">
      <c r="A2839" s="52" t="s">
        <v>5711</v>
      </c>
      <c r="B2839" s="52"/>
      <c r="C2839" s="53" t="s">
        <v>5712</v>
      </c>
      <c r="D2839" s="54" t="s">
        <v>21</v>
      </c>
      <c r="E2839" s="55">
        <v>10518.22</v>
      </c>
      <c r="F2839" s="55">
        <v>244.04</v>
      </c>
      <c r="G2839" s="55">
        <v>10762.26</v>
      </c>
      <c r="H2839" s="33">
        <v>9</v>
      </c>
    </row>
    <row r="2840" spans="1:8" ht="25.5" x14ac:dyDescent="0.2">
      <c r="A2840" s="52" t="s">
        <v>5713</v>
      </c>
      <c r="B2840" s="52"/>
      <c r="C2840" s="53" t="s">
        <v>5714</v>
      </c>
      <c r="D2840" s="54" t="s">
        <v>21</v>
      </c>
      <c r="E2840" s="55">
        <v>17906.87</v>
      </c>
      <c r="F2840" s="55">
        <v>244.04</v>
      </c>
      <c r="G2840" s="55">
        <v>18150.91</v>
      </c>
      <c r="H2840" s="33">
        <v>9</v>
      </c>
    </row>
    <row r="2841" spans="1:8" ht="25.5" x14ac:dyDescent="0.2">
      <c r="A2841" s="52" t="s">
        <v>5715</v>
      </c>
      <c r="B2841" s="52"/>
      <c r="C2841" s="53" t="s">
        <v>5716</v>
      </c>
      <c r="D2841" s="54" t="s">
        <v>21</v>
      </c>
      <c r="E2841" s="55">
        <v>4913.07</v>
      </c>
      <c r="F2841" s="55">
        <v>244.04</v>
      </c>
      <c r="G2841" s="55">
        <v>5157.1099999999997</v>
      </c>
      <c r="H2841" s="33">
        <v>9</v>
      </c>
    </row>
    <row r="2842" spans="1:8" ht="25.5" x14ac:dyDescent="0.2">
      <c r="A2842" s="52" t="s">
        <v>5717</v>
      </c>
      <c r="B2842" s="52"/>
      <c r="C2842" s="53" t="s">
        <v>5718</v>
      </c>
      <c r="D2842" s="54" t="s">
        <v>21</v>
      </c>
      <c r="E2842" s="55">
        <v>2649.47</v>
      </c>
      <c r="F2842" s="55">
        <v>244.04</v>
      </c>
      <c r="G2842" s="55">
        <v>2893.51</v>
      </c>
      <c r="H2842" s="33">
        <v>9</v>
      </c>
    </row>
    <row r="2843" spans="1:8" ht="25.5" x14ac:dyDescent="0.2">
      <c r="A2843" s="52" t="s">
        <v>5719</v>
      </c>
      <c r="B2843" s="52"/>
      <c r="C2843" s="53" t="s">
        <v>5720</v>
      </c>
      <c r="D2843" s="54" t="s">
        <v>21</v>
      </c>
      <c r="E2843" s="55">
        <v>43719.47</v>
      </c>
      <c r="F2843" s="55">
        <v>244.04</v>
      </c>
      <c r="G2843" s="55">
        <v>43963.51</v>
      </c>
      <c r="H2843" s="33">
        <v>9</v>
      </c>
    </row>
    <row r="2844" spans="1:8" ht="25.5" x14ac:dyDescent="0.2">
      <c r="A2844" s="52" t="s">
        <v>5721</v>
      </c>
      <c r="B2844" s="52"/>
      <c r="C2844" s="53" t="s">
        <v>5722</v>
      </c>
      <c r="D2844" s="54" t="s">
        <v>21</v>
      </c>
      <c r="E2844" s="55">
        <v>3414.4</v>
      </c>
      <c r="F2844" s="55">
        <v>244.04</v>
      </c>
      <c r="G2844" s="55">
        <v>3658.44</v>
      </c>
      <c r="H2844" s="33">
        <v>9</v>
      </c>
    </row>
    <row r="2845" spans="1:8" ht="25.5" x14ac:dyDescent="0.2">
      <c r="A2845" s="52" t="s">
        <v>5723</v>
      </c>
      <c r="B2845" s="52"/>
      <c r="C2845" s="53" t="s">
        <v>5724</v>
      </c>
      <c r="D2845" s="54" t="s">
        <v>21</v>
      </c>
      <c r="E2845" s="55">
        <v>11579.93</v>
      </c>
      <c r="F2845" s="55">
        <v>244.04</v>
      </c>
      <c r="G2845" s="55">
        <v>11823.97</v>
      </c>
      <c r="H2845" s="33">
        <v>9</v>
      </c>
    </row>
    <row r="2846" spans="1:8" ht="25.5" x14ac:dyDescent="0.2">
      <c r="A2846" s="52" t="s">
        <v>5725</v>
      </c>
      <c r="B2846" s="52"/>
      <c r="C2846" s="53" t="s">
        <v>5726</v>
      </c>
      <c r="D2846" s="54" t="s">
        <v>21</v>
      </c>
      <c r="E2846" s="55">
        <v>4884.67</v>
      </c>
      <c r="F2846" s="55">
        <v>244.04</v>
      </c>
      <c r="G2846" s="55">
        <v>5128.71</v>
      </c>
      <c r="H2846" s="33">
        <v>9</v>
      </c>
    </row>
    <row r="2847" spans="1:8" ht="25.5" x14ac:dyDescent="0.2">
      <c r="A2847" s="52" t="s">
        <v>5727</v>
      </c>
      <c r="B2847" s="52"/>
      <c r="C2847" s="53" t="s">
        <v>5728</v>
      </c>
      <c r="D2847" s="54" t="s">
        <v>21</v>
      </c>
      <c r="E2847" s="55">
        <v>19643.36</v>
      </c>
      <c r="F2847" s="55">
        <v>244.04</v>
      </c>
      <c r="G2847" s="55">
        <v>19887.400000000001</v>
      </c>
      <c r="H2847" s="33">
        <v>9</v>
      </c>
    </row>
    <row r="2848" spans="1:8" ht="25.5" x14ac:dyDescent="0.2">
      <c r="A2848" s="52" t="s">
        <v>5729</v>
      </c>
      <c r="B2848" s="52"/>
      <c r="C2848" s="53" t="s">
        <v>5730</v>
      </c>
      <c r="D2848" s="54" t="s">
        <v>21</v>
      </c>
      <c r="E2848" s="55">
        <v>2989.5</v>
      </c>
      <c r="F2848" s="55">
        <v>244.04</v>
      </c>
      <c r="G2848" s="55">
        <v>3233.54</v>
      </c>
      <c r="H2848" s="33">
        <v>9</v>
      </c>
    </row>
    <row r="2849" spans="1:8" ht="25.5" x14ac:dyDescent="0.2">
      <c r="A2849" s="52" t="s">
        <v>5731</v>
      </c>
      <c r="B2849" s="52"/>
      <c r="C2849" s="53" t="s">
        <v>5732</v>
      </c>
      <c r="D2849" s="54" t="s">
        <v>21</v>
      </c>
      <c r="E2849" s="55">
        <v>5708.91</v>
      </c>
      <c r="F2849" s="55">
        <v>244.04</v>
      </c>
      <c r="G2849" s="55">
        <v>5952.95</v>
      </c>
      <c r="H2849" s="33">
        <v>9</v>
      </c>
    </row>
    <row r="2850" spans="1:8" ht="25.5" x14ac:dyDescent="0.2">
      <c r="A2850" s="52" t="s">
        <v>5733</v>
      </c>
      <c r="B2850" s="52"/>
      <c r="C2850" s="53" t="s">
        <v>5734</v>
      </c>
      <c r="D2850" s="54" t="s">
        <v>21</v>
      </c>
      <c r="E2850" s="55">
        <v>4898.66</v>
      </c>
      <c r="F2850" s="55">
        <v>244.04</v>
      </c>
      <c r="G2850" s="55">
        <v>5142.7</v>
      </c>
      <c r="H2850" s="33">
        <v>9</v>
      </c>
    </row>
    <row r="2851" spans="1:8" ht="25.5" x14ac:dyDescent="0.2">
      <c r="A2851" s="52" t="s">
        <v>5735</v>
      </c>
      <c r="B2851" s="52"/>
      <c r="C2851" s="53" t="s">
        <v>5736</v>
      </c>
      <c r="D2851" s="54" t="s">
        <v>21</v>
      </c>
      <c r="E2851" s="55">
        <v>8660.09</v>
      </c>
      <c r="F2851" s="55">
        <v>244.04</v>
      </c>
      <c r="G2851" s="55">
        <v>8904.1299999999992</v>
      </c>
      <c r="H2851" s="33">
        <v>9</v>
      </c>
    </row>
    <row r="2852" spans="1:8" ht="25.5" x14ac:dyDescent="0.2">
      <c r="A2852" s="52" t="s">
        <v>5737</v>
      </c>
      <c r="B2852" s="52"/>
      <c r="C2852" s="53" t="s">
        <v>5738</v>
      </c>
      <c r="D2852" s="54" t="s">
        <v>21</v>
      </c>
      <c r="E2852" s="55">
        <v>5640.33</v>
      </c>
      <c r="F2852" s="55">
        <v>244.04</v>
      </c>
      <c r="G2852" s="55">
        <v>5884.37</v>
      </c>
      <c r="H2852" s="33">
        <v>9</v>
      </c>
    </row>
    <row r="2853" spans="1:8" ht="25.5" x14ac:dyDescent="0.2">
      <c r="A2853" s="52" t="s">
        <v>5739</v>
      </c>
      <c r="B2853" s="52"/>
      <c r="C2853" s="53" t="s">
        <v>5740</v>
      </c>
      <c r="D2853" s="54" t="s">
        <v>21</v>
      </c>
      <c r="E2853" s="55">
        <v>1700.72</v>
      </c>
      <c r="F2853" s="55">
        <v>244.04</v>
      </c>
      <c r="G2853" s="55">
        <v>1944.76</v>
      </c>
      <c r="H2853" s="33">
        <v>9</v>
      </c>
    </row>
    <row r="2854" spans="1:8" ht="25.5" x14ac:dyDescent="0.2">
      <c r="A2854" s="52" t="s">
        <v>5741</v>
      </c>
      <c r="B2854" s="52"/>
      <c r="C2854" s="53" t="s">
        <v>5742</v>
      </c>
      <c r="D2854" s="54" t="s">
        <v>21</v>
      </c>
      <c r="E2854" s="55">
        <v>1191.46</v>
      </c>
      <c r="F2854" s="55">
        <v>244.04</v>
      </c>
      <c r="G2854" s="55">
        <v>1435.5</v>
      </c>
      <c r="H2854" s="33">
        <v>9</v>
      </c>
    </row>
    <row r="2855" spans="1:8" ht="25.5" x14ac:dyDescent="0.2">
      <c r="A2855" s="52" t="s">
        <v>5743</v>
      </c>
      <c r="B2855" s="52"/>
      <c r="C2855" s="53" t="s">
        <v>5744</v>
      </c>
      <c r="D2855" s="54" t="s">
        <v>21</v>
      </c>
      <c r="E2855" s="55">
        <v>18650.3</v>
      </c>
      <c r="F2855" s="55">
        <v>244.04</v>
      </c>
      <c r="G2855" s="55">
        <v>18894.34</v>
      </c>
      <c r="H2855" s="33">
        <v>9</v>
      </c>
    </row>
    <row r="2856" spans="1:8" ht="25.5" x14ac:dyDescent="0.2">
      <c r="A2856" s="52" t="s">
        <v>5745</v>
      </c>
      <c r="B2856" s="52"/>
      <c r="C2856" s="53" t="s">
        <v>5746</v>
      </c>
      <c r="D2856" s="54" t="s">
        <v>21</v>
      </c>
      <c r="E2856" s="55">
        <v>13687.99</v>
      </c>
      <c r="F2856" s="55">
        <v>244.04</v>
      </c>
      <c r="G2856" s="55">
        <v>13932.03</v>
      </c>
      <c r="H2856" s="33">
        <v>9</v>
      </c>
    </row>
    <row r="2857" spans="1:8" ht="25.5" x14ac:dyDescent="0.2">
      <c r="A2857" s="52" t="s">
        <v>5747</v>
      </c>
      <c r="B2857" s="52"/>
      <c r="C2857" s="53" t="s">
        <v>5748</v>
      </c>
      <c r="D2857" s="54" t="s">
        <v>21</v>
      </c>
      <c r="E2857" s="55">
        <v>1614.86</v>
      </c>
      <c r="F2857" s="55">
        <v>244.04</v>
      </c>
      <c r="G2857" s="55">
        <v>1858.9</v>
      </c>
      <c r="H2857" s="33">
        <v>9</v>
      </c>
    </row>
    <row r="2858" spans="1:8" ht="25.5" x14ac:dyDescent="0.2">
      <c r="A2858" s="52" t="s">
        <v>5749</v>
      </c>
      <c r="B2858" s="52"/>
      <c r="C2858" s="53" t="s">
        <v>5750</v>
      </c>
      <c r="D2858" s="54" t="s">
        <v>21</v>
      </c>
      <c r="E2858" s="55">
        <v>28700.39</v>
      </c>
      <c r="F2858" s="55">
        <v>244.04</v>
      </c>
      <c r="G2858" s="55">
        <v>28944.43</v>
      </c>
      <c r="H2858" s="33">
        <v>9</v>
      </c>
    </row>
    <row r="2859" spans="1:8" ht="25.5" x14ac:dyDescent="0.2">
      <c r="A2859" s="52" t="s">
        <v>5751</v>
      </c>
      <c r="B2859" s="52"/>
      <c r="C2859" s="53" t="s">
        <v>5752</v>
      </c>
      <c r="D2859" s="54" t="s">
        <v>21</v>
      </c>
      <c r="E2859" s="55">
        <v>32693.84</v>
      </c>
      <c r="F2859" s="55">
        <v>244.04</v>
      </c>
      <c r="G2859" s="55">
        <v>32937.879999999997</v>
      </c>
      <c r="H2859" s="33">
        <v>9</v>
      </c>
    </row>
    <row r="2860" spans="1:8" ht="25.5" x14ac:dyDescent="0.2">
      <c r="A2860" s="52" t="s">
        <v>5753</v>
      </c>
      <c r="B2860" s="52"/>
      <c r="C2860" s="53" t="s">
        <v>5754</v>
      </c>
      <c r="D2860" s="54" t="s">
        <v>21</v>
      </c>
      <c r="E2860" s="55">
        <v>2149.62</v>
      </c>
      <c r="F2860" s="55">
        <v>244.04</v>
      </c>
      <c r="G2860" s="55">
        <v>2393.66</v>
      </c>
      <c r="H2860" s="33">
        <v>9</v>
      </c>
    </row>
    <row r="2861" spans="1:8" ht="25.5" x14ac:dyDescent="0.2">
      <c r="A2861" s="52" t="s">
        <v>5755</v>
      </c>
      <c r="B2861" s="52"/>
      <c r="C2861" s="53" t="s">
        <v>5756</v>
      </c>
      <c r="D2861" s="54" t="s">
        <v>21</v>
      </c>
      <c r="E2861" s="55">
        <v>3880.47</v>
      </c>
      <c r="F2861" s="55">
        <v>244.04</v>
      </c>
      <c r="G2861" s="55">
        <v>4124.51</v>
      </c>
      <c r="H2861" s="33">
        <v>9</v>
      </c>
    </row>
    <row r="2862" spans="1:8" x14ac:dyDescent="0.2">
      <c r="A2862" s="52" t="s">
        <v>5757</v>
      </c>
      <c r="B2862" s="52"/>
      <c r="C2862" s="53" t="s">
        <v>5758</v>
      </c>
      <c r="D2862" s="54"/>
      <c r="E2862" s="55"/>
      <c r="F2862" s="55"/>
      <c r="G2862" s="55"/>
      <c r="H2862" s="33">
        <v>5</v>
      </c>
    </row>
    <row r="2863" spans="1:8" ht="25.5" x14ac:dyDescent="0.2">
      <c r="A2863" s="52" t="s">
        <v>5759</v>
      </c>
      <c r="B2863" s="52"/>
      <c r="C2863" s="53" t="s">
        <v>5760</v>
      </c>
      <c r="D2863" s="54" t="s">
        <v>21</v>
      </c>
      <c r="E2863" s="55">
        <v>8190.75</v>
      </c>
      <c r="F2863" s="55">
        <v>520.44000000000005</v>
      </c>
      <c r="G2863" s="55">
        <v>8711.19</v>
      </c>
      <c r="H2863" s="33">
        <v>9</v>
      </c>
    </row>
    <row r="2864" spans="1:8" ht="25.5" x14ac:dyDescent="0.2">
      <c r="A2864" s="52" t="s">
        <v>5761</v>
      </c>
      <c r="B2864" s="52"/>
      <c r="C2864" s="53" t="s">
        <v>5762</v>
      </c>
      <c r="D2864" s="54" t="s">
        <v>21</v>
      </c>
      <c r="E2864" s="55">
        <v>9090.36</v>
      </c>
      <c r="F2864" s="55">
        <v>520.44000000000005</v>
      </c>
      <c r="G2864" s="55">
        <v>9610.7999999999993</v>
      </c>
      <c r="H2864" s="33">
        <v>9</v>
      </c>
    </row>
    <row r="2865" spans="1:8" ht="25.5" x14ac:dyDescent="0.2">
      <c r="A2865" s="52" t="s">
        <v>5763</v>
      </c>
      <c r="B2865" s="52"/>
      <c r="C2865" s="53" t="s">
        <v>5764</v>
      </c>
      <c r="D2865" s="54" t="s">
        <v>21</v>
      </c>
      <c r="E2865" s="55">
        <v>18236.669999999998</v>
      </c>
      <c r="F2865" s="55">
        <v>520.44000000000005</v>
      </c>
      <c r="G2865" s="55">
        <v>18757.11</v>
      </c>
      <c r="H2865" s="33">
        <v>9</v>
      </c>
    </row>
    <row r="2866" spans="1:8" ht="25.5" x14ac:dyDescent="0.2">
      <c r="A2866" s="52" t="s">
        <v>5765</v>
      </c>
      <c r="B2866" s="52"/>
      <c r="C2866" s="53" t="s">
        <v>5766</v>
      </c>
      <c r="D2866" s="54" t="s">
        <v>21</v>
      </c>
      <c r="E2866" s="55">
        <v>10393.01</v>
      </c>
      <c r="F2866" s="55">
        <v>520.44000000000005</v>
      </c>
      <c r="G2866" s="55">
        <v>10913.45</v>
      </c>
      <c r="H2866" s="33">
        <v>9</v>
      </c>
    </row>
    <row r="2867" spans="1:8" ht="25.5" x14ac:dyDescent="0.2">
      <c r="A2867" s="52" t="s">
        <v>5767</v>
      </c>
      <c r="B2867" s="52"/>
      <c r="C2867" s="53" t="s">
        <v>5768</v>
      </c>
      <c r="D2867" s="54" t="s">
        <v>21</v>
      </c>
      <c r="E2867" s="55">
        <v>9803.6200000000008</v>
      </c>
      <c r="F2867" s="55">
        <v>520.44000000000005</v>
      </c>
      <c r="G2867" s="55">
        <v>10324.06</v>
      </c>
      <c r="H2867" s="33">
        <v>9</v>
      </c>
    </row>
    <row r="2868" spans="1:8" ht="25.5" x14ac:dyDescent="0.2">
      <c r="A2868" s="52" t="s">
        <v>5769</v>
      </c>
      <c r="B2868" s="52"/>
      <c r="C2868" s="53" t="s">
        <v>5770</v>
      </c>
      <c r="D2868" s="54" t="s">
        <v>21</v>
      </c>
      <c r="E2868" s="55">
        <v>16395.900000000001</v>
      </c>
      <c r="F2868" s="55">
        <v>520.44000000000005</v>
      </c>
      <c r="G2868" s="55">
        <v>16916.34</v>
      </c>
      <c r="H2868" s="33">
        <v>9</v>
      </c>
    </row>
    <row r="2869" spans="1:8" ht="38.25" x14ac:dyDescent="0.2">
      <c r="A2869" s="52" t="s">
        <v>5771</v>
      </c>
      <c r="B2869" s="52"/>
      <c r="C2869" s="53" t="s">
        <v>5772</v>
      </c>
      <c r="D2869" s="54" t="s">
        <v>21</v>
      </c>
      <c r="E2869" s="55">
        <v>5955.13</v>
      </c>
      <c r="F2869" s="55">
        <v>346.96</v>
      </c>
      <c r="G2869" s="55">
        <v>6302.09</v>
      </c>
      <c r="H2869" s="33">
        <v>9</v>
      </c>
    </row>
    <row r="2870" spans="1:8" ht="38.25" x14ac:dyDescent="0.2">
      <c r="A2870" s="52" t="s">
        <v>5773</v>
      </c>
      <c r="B2870" s="52"/>
      <c r="C2870" s="53" t="s">
        <v>5774</v>
      </c>
      <c r="D2870" s="54" t="s">
        <v>21</v>
      </c>
      <c r="E2870" s="55">
        <v>8078.46</v>
      </c>
      <c r="F2870" s="55">
        <v>346.96</v>
      </c>
      <c r="G2870" s="55">
        <v>8425.42</v>
      </c>
      <c r="H2870" s="33">
        <v>9</v>
      </c>
    </row>
    <row r="2871" spans="1:8" ht="25.5" x14ac:dyDescent="0.2">
      <c r="A2871" s="52" t="s">
        <v>5775</v>
      </c>
      <c r="B2871" s="52"/>
      <c r="C2871" s="53" t="s">
        <v>5776</v>
      </c>
      <c r="D2871" s="54" t="s">
        <v>21</v>
      </c>
      <c r="E2871" s="55">
        <v>2345.34</v>
      </c>
      <c r="F2871" s="55">
        <v>346.96</v>
      </c>
      <c r="G2871" s="55">
        <v>2692.3</v>
      </c>
      <c r="H2871" s="33">
        <v>9</v>
      </c>
    </row>
    <row r="2872" spans="1:8" ht="25.5" x14ac:dyDescent="0.2">
      <c r="A2872" s="52" t="s">
        <v>5777</v>
      </c>
      <c r="B2872" s="52"/>
      <c r="C2872" s="53" t="s">
        <v>5778</v>
      </c>
      <c r="D2872" s="54" t="s">
        <v>21</v>
      </c>
      <c r="E2872" s="55">
        <v>3169.43</v>
      </c>
      <c r="F2872" s="55">
        <v>346.96</v>
      </c>
      <c r="G2872" s="55">
        <v>3516.39</v>
      </c>
      <c r="H2872" s="33">
        <v>9</v>
      </c>
    </row>
    <row r="2873" spans="1:8" ht="25.5" x14ac:dyDescent="0.2">
      <c r="A2873" s="52" t="s">
        <v>5779</v>
      </c>
      <c r="B2873" s="52"/>
      <c r="C2873" s="53" t="s">
        <v>5780</v>
      </c>
      <c r="D2873" s="54" t="s">
        <v>21</v>
      </c>
      <c r="E2873" s="55">
        <v>6167.5</v>
      </c>
      <c r="F2873" s="55">
        <v>346.96</v>
      </c>
      <c r="G2873" s="55">
        <v>6514.46</v>
      </c>
      <c r="H2873" s="33">
        <v>9</v>
      </c>
    </row>
    <row r="2874" spans="1:8" ht="25.5" x14ac:dyDescent="0.2">
      <c r="A2874" s="52" t="s">
        <v>5781</v>
      </c>
      <c r="B2874" s="52"/>
      <c r="C2874" s="53" t="s">
        <v>5782</v>
      </c>
      <c r="D2874" s="54" t="s">
        <v>21</v>
      </c>
      <c r="E2874" s="55">
        <v>4099.17</v>
      </c>
      <c r="F2874" s="55">
        <v>346.96</v>
      </c>
      <c r="G2874" s="55">
        <v>4446.13</v>
      </c>
      <c r="H2874" s="33">
        <v>9</v>
      </c>
    </row>
    <row r="2875" spans="1:8" ht="25.5" x14ac:dyDescent="0.2">
      <c r="A2875" s="52" t="s">
        <v>5783</v>
      </c>
      <c r="B2875" s="52"/>
      <c r="C2875" s="53" t="s">
        <v>5784</v>
      </c>
      <c r="D2875" s="54" t="s">
        <v>21</v>
      </c>
      <c r="E2875" s="55">
        <v>14211.2</v>
      </c>
      <c r="F2875" s="55">
        <v>346.96</v>
      </c>
      <c r="G2875" s="55">
        <v>14558.16</v>
      </c>
      <c r="H2875" s="33">
        <v>9</v>
      </c>
    </row>
    <row r="2876" spans="1:8" ht="25.5" x14ac:dyDescent="0.2">
      <c r="A2876" s="52" t="s">
        <v>5785</v>
      </c>
      <c r="B2876" s="52"/>
      <c r="C2876" s="53" t="s">
        <v>5786</v>
      </c>
      <c r="D2876" s="54" t="s">
        <v>21</v>
      </c>
      <c r="E2876" s="55">
        <v>23808.22</v>
      </c>
      <c r="F2876" s="55">
        <v>346.96</v>
      </c>
      <c r="G2876" s="55">
        <v>24155.18</v>
      </c>
      <c r="H2876" s="33">
        <v>9</v>
      </c>
    </row>
    <row r="2877" spans="1:8" ht="38.25" x14ac:dyDescent="0.2">
      <c r="A2877" s="52" t="s">
        <v>5787</v>
      </c>
      <c r="B2877" s="52"/>
      <c r="C2877" s="53" t="s">
        <v>5788</v>
      </c>
      <c r="D2877" s="54" t="s">
        <v>21</v>
      </c>
      <c r="E2877" s="55">
        <v>7597.08</v>
      </c>
      <c r="F2877" s="55">
        <v>346.96</v>
      </c>
      <c r="G2877" s="55">
        <v>7944.04</v>
      </c>
      <c r="H2877" s="33">
        <v>9</v>
      </c>
    </row>
    <row r="2878" spans="1:8" ht="25.5" x14ac:dyDescent="0.2">
      <c r="A2878" s="52" t="s">
        <v>5789</v>
      </c>
      <c r="B2878" s="52"/>
      <c r="C2878" s="53" t="s">
        <v>5790</v>
      </c>
      <c r="D2878" s="54" t="s">
        <v>21</v>
      </c>
      <c r="E2878" s="55">
        <v>27719.75</v>
      </c>
      <c r="F2878" s="55">
        <v>346.96</v>
      </c>
      <c r="G2878" s="55">
        <v>28066.71</v>
      </c>
      <c r="H2878" s="33">
        <v>9</v>
      </c>
    </row>
    <row r="2879" spans="1:8" x14ac:dyDescent="0.2">
      <c r="A2879" s="52" t="s">
        <v>5791</v>
      </c>
      <c r="B2879" s="52"/>
      <c r="C2879" s="53" t="s">
        <v>5792</v>
      </c>
      <c r="D2879" s="54"/>
      <c r="E2879" s="55"/>
      <c r="F2879" s="55"/>
      <c r="G2879" s="55"/>
      <c r="H2879" s="33">
        <v>5</v>
      </c>
    </row>
    <row r="2880" spans="1:8" x14ac:dyDescent="0.2">
      <c r="A2880" s="52" t="s">
        <v>5793</v>
      </c>
      <c r="B2880" s="52"/>
      <c r="C2880" s="53" t="s">
        <v>5794</v>
      </c>
      <c r="D2880" s="54" t="s">
        <v>21</v>
      </c>
      <c r="E2880" s="55">
        <v>3679.51</v>
      </c>
      <c r="F2880" s="55">
        <v>122.02</v>
      </c>
      <c r="G2880" s="55">
        <v>3801.53</v>
      </c>
      <c r="H2880" s="33">
        <v>9</v>
      </c>
    </row>
    <row r="2881" spans="1:8" x14ac:dyDescent="0.2">
      <c r="A2881" s="52" t="s">
        <v>5795</v>
      </c>
      <c r="B2881" s="52"/>
      <c r="C2881" s="53" t="s">
        <v>5796</v>
      </c>
      <c r="D2881" s="54"/>
      <c r="E2881" s="55"/>
      <c r="F2881" s="55"/>
      <c r="G2881" s="55"/>
      <c r="H2881" s="33">
        <v>5</v>
      </c>
    </row>
    <row r="2882" spans="1:8" ht="25.5" x14ac:dyDescent="0.2">
      <c r="A2882" s="52" t="s">
        <v>5797</v>
      </c>
      <c r="B2882" s="52"/>
      <c r="C2882" s="53" t="s">
        <v>5798</v>
      </c>
      <c r="D2882" s="54" t="s">
        <v>21</v>
      </c>
      <c r="E2882" s="55">
        <v>28.69</v>
      </c>
      <c r="F2882" s="55">
        <v>11.73</v>
      </c>
      <c r="G2882" s="55">
        <v>40.42</v>
      </c>
      <c r="H2882" s="33">
        <v>9</v>
      </c>
    </row>
    <row r="2883" spans="1:8" x14ac:dyDescent="0.2">
      <c r="A2883" s="52" t="s">
        <v>5799</v>
      </c>
      <c r="B2883" s="52"/>
      <c r="C2883" s="53" t="s">
        <v>5800</v>
      </c>
      <c r="D2883" s="54" t="s">
        <v>21</v>
      </c>
      <c r="E2883" s="55">
        <v>758.98</v>
      </c>
      <c r="F2883" s="55">
        <v>43.37</v>
      </c>
      <c r="G2883" s="55">
        <v>802.35</v>
      </c>
      <c r="H2883" s="33">
        <v>9</v>
      </c>
    </row>
    <row r="2884" spans="1:8" x14ac:dyDescent="0.2">
      <c r="A2884" s="52" t="s">
        <v>5801</v>
      </c>
      <c r="B2884" s="52"/>
      <c r="C2884" s="53" t="s">
        <v>8614</v>
      </c>
      <c r="D2884" s="54" t="s">
        <v>21</v>
      </c>
      <c r="E2884" s="55">
        <v>329.62</v>
      </c>
      <c r="F2884" s="55">
        <v>21.69</v>
      </c>
      <c r="G2884" s="55">
        <v>351.31</v>
      </c>
      <c r="H2884" s="33">
        <v>9</v>
      </c>
    </row>
    <row r="2885" spans="1:8" x14ac:dyDescent="0.2">
      <c r="A2885" s="52" t="s">
        <v>5803</v>
      </c>
      <c r="B2885" s="52"/>
      <c r="C2885" s="53" t="s">
        <v>5804</v>
      </c>
      <c r="D2885" s="54" t="s">
        <v>21</v>
      </c>
      <c r="E2885" s="55">
        <v>596.69000000000005</v>
      </c>
      <c r="F2885" s="55">
        <v>21.69</v>
      </c>
      <c r="G2885" s="55">
        <v>618.38</v>
      </c>
      <c r="H2885" s="33">
        <v>9</v>
      </c>
    </row>
    <row r="2886" spans="1:8" ht="25.5" x14ac:dyDescent="0.2">
      <c r="A2886" s="52" t="s">
        <v>5805</v>
      </c>
      <c r="B2886" s="52"/>
      <c r="C2886" s="53" t="s">
        <v>5806</v>
      </c>
      <c r="D2886" s="54" t="s">
        <v>21</v>
      </c>
      <c r="E2886" s="55">
        <v>61.24</v>
      </c>
      <c r="F2886" s="55">
        <v>8.68</v>
      </c>
      <c r="G2886" s="55">
        <v>69.92</v>
      </c>
      <c r="H2886" s="33">
        <v>9</v>
      </c>
    </row>
    <row r="2887" spans="1:8" ht="25.5" x14ac:dyDescent="0.2">
      <c r="A2887" s="52" t="s">
        <v>5807</v>
      </c>
      <c r="B2887" s="52"/>
      <c r="C2887" s="53" t="s">
        <v>5808</v>
      </c>
      <c r="D2887" s="54" t="s">
        <v>21</v>
      </c>
      <c r="E2887" s="55">
        <v>431.72</v>
      </c>
      <c r="F2887" s="55">
        <v>21.69</v>
      </c>
      <c r="G2887" s="55">
        <v>453.41</v>
      </c>
      <c r="H2887" s="33">
        <v>9</v>
      </c>
    </row>
    <row r="2888" spans="1:8" x14ac:dyDescent="0.2">
      <c r="A2888" s="52" t="s">
        <v>5809</v>
      </c>
      <c r="B2888" s="52"/>
      <c r="C2888" s="53" t="s">
        <v>5810</v>
      </c>
      <c r="D2888" s="54"/>
      <c r="E2888" s="55"/>
      <c r="F2888" s="55"/>
      <c r="G2888" s="55"/>
      <c r="H2888" s="33">
        <v>2</v>
      </c>
    </row>
    <row r="2889" spans="1:8" x14ac:dyDescent="0.2">
      <c r="A2889" s="52" t="s">
        <v>5811</v>
      </c>
      <c r="B2889" s="52"/>
      <c r="C2889" s="53" t="s">
        <v>5812</v>
      </c>
      <c r="D2889" s="54"/>
      <c r="E2889" s="55"/>
      <c r="F2889" s="55"/>
      <c r="G2889" s="55"/>
      <c r="H2889" s="33">
        <v>5</v>
      </c>
    </row>
    <row r="2890" spans="1:8" x14ac:dyDescent="0.2">
      <c r="A2890" s="52" t="s">
        <v>5813</v>
      </c>
      <c r="B2890" s="52"/>
      <c r="C2890" s="53" t="s">
        <v>5814</v>
      </c>
      <c r="D2890" s="54" t="s">
        <v>21</v>
      </c>
      <c r="E2890" s="55">
        <v>727.86</v>
      </c>
      <c r="F2890" s="55">
        <v>52.19</v>
      </c>
      <c r="G2890" s="55">
        <v>780.05</v>
      </c>
      <c r="H2890" s="33">
        <v>9</v>
      </c>
    </row>
    <row r="2891" spans="1:8" ht="25.5" x14ac:dyDescent="0.2">
      <c r="A2891" s="52" t="s">
        <v>5815</v>
      </c>
      <c r="B2891" s="52"/>
      <c r="C2891" s="53" t="s">
        <v>5816</v>
      </c>
      <c r="D2891" s="54" t="s">
        <v>21</v>
      </c>
      <c r="E2891" s="55">
        <v>832.44</v>
      </c>
      <c r="F2891" s="55">
        <v>61.01</v>
      </c>
      <c r="G2891" s="55">
        <v>893.45</v>
      </c>
      <c r="H2891" s="33">
        <v>9</v>
      </c>
    </row>
    <row r="2892" spans="1:8" x14ac:dyDescent="0.2">
      <c r="A2892" s="52" t="s">
        <v>5817</v>
      </c>
      <c r="B2892" s="52"/>
      <c r="C2892" s="53" t="s">
        <v>5818</v>
      </c>
      <c r="D2892" s="54" t="s">
        <v>21</v>
      </c>
      <c r="E2892" s="55">
        <v>232.63</v>
      </c>
      <c r="F2892" s="55">
        <v>52.19</v>
      </c>
      <c r="G2892" s="55">
        <v>284.82</v>
      </c>
      <c r="H2892" s="33">
        <v>9</v>
      </c>
    </row>
    <row r="2893" spans="1:8" x14ac:dyDescent="0.2">
      <c r="A2893" s="52" t="s">
        <v>5819</v>
      </c>
      <c r="B2893" s="52"/>
      <c r="C2893" s="53" t="s">
        <v>5820</v>
      </c>
      <c r="D2893" s="54" t="s">
        <v>21</v>
      </c>
      <c r="E2893" s="55">
        <v>421.81</v>
      </c>
      <c r="F2893" s="55">
        <v>52.19</v>
      </c>
      <c r="G2893" s="55">
        <v>474</v>
      </c>
      <c r="H2893" s="33">
        <v>9</v>
      </c>
    </row>
    <row r="2894" spans="1:8" x14ac:dyDescent="0.2">
      <c r="A2894" s="52" t="s">
        <v>5821</v>
      </c>
      <c r="B2894" s="52"/>
      <c r="C2894" s="53" t="s">
        <v>5822</v>
      </c>
      <c r="D2894" s="54" t="s">
        <v>21</v>
      </c>
      <c r="E2894" s="55">
        <v>80.62</v>
      </c>
      <c r="F2894" s="55">
        <v>61.01</v>
      </c>
      <c r="G2894" s="55">
        <v>141.63</v>
      </c>
      <c r="H2894" s="33">
        <v>9</v>
      </c>
    </row>
    <row r="2895" spans="1:8" x14ac:dyDescent="0.2">
      <c r="A2895" s="52" t="s">
        <v>5823</v>
      </c>
      <c r="B2895" s="52"/>
      <c r="C2895" s="53" t="s">
        <v>5824</v>
      </c>
      <c r="D2895" s="54" t="s">
        <v>21</v>
      </c>
      <c r="E2895" s="55">
        <v>219.68</v>
      </c>
      <c r="F2895" s="55">
        <v>61.01</v>
      </c>
      <c r="G2895" s="55">
        <v>280.69</v>
      </c>
      <c r="H2895" s="33">
        <v>9</v>
      </c>
    </row>
    <row r="2896" spans="1:8" x14ac:dyDescent="0.2">
      <c r="A2896" s="52" t="s">
        <v>5825</v>
      </c>
      <c r="B2896" s="52"/>
      <c r="C2896" s="53" t="s">
        <v>5826</v>
      </c>
      <c r="D2896" s="54" t="s">
        <v>21</v>
      </c>
      <c r="E2896" s="55">
        <v>781.91</v>
      </c>
      <c r="F2896" s="55">
        <v>61.01</v>
      </c>
      <c r="G2896" s="55">
        <v>842.92</v>
      </c>
      <c r="H2896" s="33">
        <v>9</v>
      </c>
    </row>
    <row r="2897" spans="1:8" x14ac:dyDescent="0.2">
      <c r="A2897" s="52" t="s">
        <v>5827</v>
      </c>
      <c r="B2897" s="52"/>
      <c r="C2897" s="53" t="s">
        <v>5828</v>
      </c>
      <c r="D2897" s="54" t="s">
        <v>21</v>
      </c>
      <c r="E2897" s="55">
        <v>43.66</v>
      </c>
      <c r="F2897" s="55">
        <v>21.69</v>
      </c>
      <c r="G2897" s="55">
        <v>65.349999999999994</v>
      </c>
      <c r="H2897" s="33">
        <v>9</v>
      </c>
    </row>
    <row r="2898" spans="1:8" x14ac:dyDescent="0.2">
      <c r="A2898" s="52" t="s">
        <v>5829</v>
      </c>
      <c r="B2898" s="52"/>
      <c r="C2898" s="53" t="s">
        <v>5830</v>
      </c>
      <c r="D2898" s="54" t="s">
        <v>21</v>
      </c>
      <c r="E2898" s="55">
        <v>382.6</v>
      </c>
      <c r="F2898" s="55">
        <v>61.01</v>
      </c>
      <c r="G2898" s="55">
        <v>443.61</v>
      </c>
      <c r="H2898" s="33">
        <v>9</v>
      </c>
    </row>
    <row r="2899" spans="1:8" x14ac:dyDescent="0.2">
      <c r="A2899" s="52" t="s">
        <v>5831</v>
      </c>
      <c r="B2899" s="52"/>
      <c r="C2899" s="53" t="s">
        <v>5832</v>
      </c>
      <c r="D2899" s="54" t="s">
        <v>21</v>
      </c>
      <c r="E2899" s="55">
        <v>611.29</v>
      </c>
      <c r="F2899" s="55">
        <v>61.01</v>
      </c>
      <c r="G2899" s="55">
        <v>672.3</v>
      </c>
      <c r="H2899" s="33">
        <v>9</v>
      </c>
    </row>
    <row r="2900" spans="1:8" x14ac:dyDescent="0.2">
      <c r="A2900" s="52" t="s">
        <v>5833</v>
      </c>
      <c r="B2900" s="52"/>
      <c r="C2900" s="53" t="s">
        <v>5834</v>
      </c>
      <c r="D2900" s="54" t="s">
        <v>21</v>
      </c>
      <c r="E2900" s="55">
        <v>113.86</v>
      </c>
      <c r="F2900" s="55">
        <v>21.69</v>
      </c>
      <c r="G2900" s="55">
        <v>135.55000000000001</v>
      </c>
      <c r="H2900" s="33">
        <v>9</v>
      </c>
    </row>
    <row r="2901" spans="1:8" x14ac:dyDescent="0.2">
      <c r="A2901" s="52" t="s">
        <v>5835</v>
      </c>
      <c r="B2901" s="52"/>
      <c r="C2901" s="53" t="s">
        <v>5836</v>
      </c>
      <c r="D2901" s="54" t="s">
        <v>21</v>
      </c>
      <c r="E2901" s="55">
        <v>716.17</v>
      </c>
      <c r="F2901" s="55">
        <v>130.11000000000001</v>
      </c>
      <c r="G2901" s="55">
        <v>846.28</v>
      </c>
      <c r="H2901" s="33">
        <v>9</v>
      </c>
    </row>
    <row r="2902" spans="1:8" x14ac:dyDescent="0.2">
      <c r="A2902" s="52" t="s">
        <v>5837</v>
      </c>
      <c r="B2902" s="52"/>
      <c r="C2902" s="53" t="s">
        <v>5838</v>
      </c>
      <c r="D2902" s="54" t="s">
        <v>21</v>
      </c>
      <c r="E2902" s="55">
        <v>570.27</v>
      </c>
      <c r="F2902" s="55">
        <v>130.11000000000001</v>
      </c>
      <c r="G2902" s="55">
        <v>700.38</v>
      </c>
      <c r="H2902" s="33">
        <v>9</v>
      </c>
    </row>
    <row r="2903" spans="1:8" x14ac:dyDescent="0.2">
      <c r="A2903" s="52" t="s">
        <v>5839</v>
      </c>
      <c r="B2903" s="52"/>
      <c r="C2903" s="53" t="s">
        <v>5840</v>
      </c>
      <c r="D2903" s="54" t="s">
        <v>21</v>
      </c>
      <c r="E2903" s="55">
        <v>187.25</v>
      </c>
      <c r="F2903" s="55">
        <v>43.37</v>
      </c>
      <c r="G2903" s="55">
        <v>230.62</v>
      </c>
      <c r="H2903" s="33">
        <v>9</v>
      </c>
    </row>
    <row r="2904" spans="1:8" x14ac:dyDescent="0.2">
      <c r="A2904" s="52" t="s">
        <v>5841</v>
      </c>
      <c r="B2904" s="52"/>
      <c r="C2904" s="53" t="s">
        <v>5842</v>
      </c>
      <c r="D2904" s="54" t="s">
        <v>21</v>
      </c>
      <c r="E2904" s="55">
        <v>218.4</v>
      </c>
      <c r="F2904" s="55">
        <v>21.69</v>
      </c>
      <c r="G2904" s="55">
        <v>240.09</v>
      </c>
      <c r="H2904" s="33">
        <v>9</v>
      </c>
    </row>
    <row r="2905" spans="1:8" ht="25.5" x14ac:dyDescent="0.2">
      <c r="A2905" s="52" t="s">
        <v>5843</v>
      </c>
      <c r="B2905" s="52"/>
      <c r="C2905" s="53" t="s">
        <v>5844</v>
      </c>
      <c r="D2905" s="54" t="s">
        <v>21</v>
      </c>
      <c r="E2905" s="55">
        <v>83.09</v>
      </c>
      <c r="F2905" s="55">
        <v>14.31</v>
      </c>
      <c r="G2905" s="55">
        <v>97.4</v>
      </c>
      <c r="H2905" s="33">
        <v>9</v>
      </c>
    </row>
    <row r="2906" spans="1:8" x14ac:dyDescent="0.2">
      <c r="A2906" s="52" t="s">
        <v>5845</v>
      </c>
      <c r="B2906" s="52"/>
      <c r="C2906" s="53" t="s">
        <v>5846</v>
      </c>
      <c r="D2906" s="54" t="s">
        <v>21</v>
      </c>
      <c r="E2906" s="55">
        <v>554.16999999999996</v>
      </c>
      <c r="F2906" s="55">
        <v>130.11000000000001</v>
      </c>
      <c r="G2906" s="55">
        <v>684.28</v>
      </c>
      <c r="H2906" s="33">
        <v>9</v>
      </c>
    </row>
    <row r="2907" spans="1:8" ht="25.5" x14ac:dyDescent="0.2">
      <c r="A2907" s="52" t="s">
        <v>5847</v>
      </c>
      <c r="B2907" s="52"/>
      <c r="C2907" s="53" t="s">
        <v>5848</v>
      </c>
      <c r="D2907" s="54" t="s">
        <v>334</v>
      </c>
      <c r="E2907" s="55">
        <v>684.55</v>
      </c>
      <c r="F2907" s="55">
        <v>52.19</v>
      </c>
      <c r="G2907" s="55">
        <v>736.74</v>
      </c>
      <c r="H2907" s="33">
        <v>9</v>
      </c>
    </row>
    <row r="2908" spans="1:8" x14ac:dyDescent="0.2">
      <c r="A2908" s="52" t="s">
        <v>5849</v>
      </c>
      <c r="B2908" s="52"/>
      <c r="C2908" s="53" t="s">
        <v>5850</v>
      </c>
      <c r="D2908" s="54" t="s">
        <v>21</v>
      </c>
      <c r="E2908" s="55">
        <v>108.88</v>
      </c>
      <c r="F2908" s="55">
        <v>21.69</v>
      </c>
      <c r="G2908" s="55">
        <v>130.57</v>
      </c>
      <c r="H2908" s="33">
        <v>9</v>
      </c>
    </row>
    <row r="2909" spans="1:8" x14ac:dyDescent="0.2">
      <c r="A2909" s="52" t="s">
        <v>5851</v>
      </c>
      <c r="B2909" s="52"/>
      <c r="C2909" s="53" t="s">
        <v>5852</v>
      </c>
      <c r="D2909" s="54"/>
      <c r="E2909" s="55"/>
      <c r="F2909" s="55"/>
      <c r="G2909" s="55"/>
      <c r="H2909" s="33">
        <v>5</v>
      </c>
    </row>
    <row r="2910" spans="1:8" ht="25.5" x14ac:dyDescent="0.2">
      <c r="A2910" s="52" t="s">
        <v>5853</v>
      </c>
      <c r="B2910" s="52"/>
      <c r="C2910" s="53" t="s">
        <v>5854</v>
      </c>
      <c r="D2910" s="54" t="s">
        <v>73</v>
      </c>
      <c r="E2910" s="55">
        <v>759.27</v>
      </c>
      <c r="F2910" s="55">
        <v>71.680000000000007</v>
      </c>
      <c r="G2910" s="55">
        <v>830.95</v>
      </c>
      <c r="H2910" s="33">
        <v>9</v>
      </c>
    </row>
    <row r="2911" spans="1:8" x14ac:dyDescent="0.2">
      <c r="A2911" s="52" t="s">
        <v>5855</v>
      </c>
      <c r="B2911" s="52"/>
      <c r="C2911" s="53" t="s">
        <v>5856</v>
      </c>
      <c r="D2911" s="54" t="s">
        <v>73</v>
      </c>
      <c r="E2911" s="55">
        <v>1301.97</v>
      </c>
      <c r="F2911" s="55">
        <v>78.239999999999995</v>
      </c>
      <c r="G2911" s="55">
        <v>1380.21</v>
      </c>
      <c r="H2911" s="33">
        <v>9</v>
      </c>
    </row>
    <row r="2912" spans="1:8" ht="25.5" x14ac:dyDescent="0.2">
      <c r="A2912" s="52" t="s">
        <v>5857</v>
      </c>
      <c r="B2912" s="52"/>
      <c r="C2912" s="53" t="s">
        <v>5858</v>
      </c>
      <c r="D2912" s="54" t="s">
        <v>73</v>
      </c>
      <c r="E2912" s="55">
        <v>1263.3</v>
      </c>
      <c r="F2912" s="55">
        <v>158.47</v>
      </c>
      <c r="G2912" s="55">
        <v>1421.77</v>
      </c>
      <c r="H2912" s="33">
        <v>9</v>
      </c>
    </row>
    <row r="2913" spans="1:8" ht="25.5" x14ac:dyDescent="0.2">
      <c r="A2913" s="52" t="s">
        <v>5859</v>
      </c>
      <c r="B2913" s="52"/>
      <c r="C2913" s="53" t="s">
        <v>5860</v>
      </c>
      <c r="D2913" s="54" t="s">
        <v>73</v>
      </c>
      <c r="E2913" s="55">
        <v>2979.01</v>
      </c>
      <c r="F2913" s="55"/>
      <c r="G2913" s="55">
        <v>2979.01</v>
      </c>
      <c r="H2913" s="33">
        <v>9</v>
      </c>
    </row>
    <row r="2914" spans="1:8" x14ac:dyDescent="0.2">
      <c r="A2914" s="52" t="s">
        <v>5861</v>
      </c>
      <c r="B2914" s="52"/>
      <c r="C2914" s="53" t="s">
        <v>5862</v>
      </c>
      <c r="D2914" s="54"/>
      <c r="E2914" s="55"/>
      <c r="F2914" s="55"/>
      <c r="G2914" s="55"/>
      <c r="H2914" s="33">
        <v>5</v>
      </c>
    </row>
    <row r="2915" spans="1:8" ht="25.5" x14ac:dyDescent="0.2">
      <c r="A2915" s="52" t="s">
        <v>5863</v>
      </c>
      <c r="B2915" s="52"/>
      <c r="C2915" s="53" t="s">
        <v>5864</v>
      </c>
      <c r="D2915" s="54" t="s">
        <v>21</v>
      </c>
      <c r="E2915" s="55">
        <v>260.45</v>
      </c>
      <c r="F2915" s="55">
        <v>5.37</v>
      </c>
      <c r="G2915" s="55">
        <v>265.82</v>
      </c>
      <c r="H2915" s="33">
        <v>9</v>
      </c>
    </row>
    <row r="2916" spans="1:8" x14ac:dyDescent="0.2">
      <c r="A2916" s="52" t="s">
        <v>5865</v>
      </c>
      <c r="B2916" s="52"/>
      <c r="C2916" s="53" t="s">
        <v>5866</v>
      </c>
      <c r="D2916" s="54" t="s">
        <v>21</v>
      </c>
      <c r="E2916" s="55">
        <v>48.73</v>
      </c>
      <c r="F2916" s="55">
        <v>12.91</v>
      </c>
      <c r="G2916" s="55">
        <v>61.64</v>
      </c>
      <c r="H2916" s="33">
        <v>9</v>
      </c>
    </row>
    <row r="2917" spans="1:8" ht="25.5" x14ac:dyDescent="0.2">
      <c r="A2917" s="52" t="s">
        <v>5867</v>
      </c>
      <c r="B2917" s="52"/>
      <c r="C2917" s="53" t="s">
        <v>5868</v>
      </c>
      <c r="D2917" s="54" t="s">
        <v>21</v>
      </c>
      <c r="E2917" s="55">
        <v>86.9</v>
      </c>
      <c r="F2917" s="55">
        <v>5.37</v>
      </c>
      <c r="G2917" s="55">
        <v>92.27</v>
      </c>
      <c r="H2917" s="33">
        <v>9</v>
      </c>
    </row>
    <row r="2918" spans="1:8" x14ac:dyDescent="0.2">
      <c r="A2918" s="52" t="s">
        <v>5869</v>
      </c>
      <c r="B2918" s="52"/>
      <c r="C2918" s="53" t="s">
        <v>5870</v>
      </c>
      <c r="D2918" s="54" t="s">
        <v>21</v>
      </c>
      <c r="E2918" s="55">
        <v>55.04</v>
      </c>
      <c r="F2918" s="55">
        <v>12.91</v>
      </c>
      <c r="G2918" s="55">
        <v>67.95</v>
      </c>
      <c r="H2918" s="33">
        <v>9</v>
      </c>
    </row>
    <row r="2919" spans="1:8" ht="25.5" x14ac:dyDescent="0.2">
      <c r="A2919" s="52" t="s">
        <v>5871</v>
      </c>
      <c r="B2919" s="52"/>
      <c r="C2919" s="53" t="s">
        <v>5872</v>
      </c>
      <c r="D2919" s="54" t="s">
        <v>21</v>
      </c>
      <c r="E2919" s="55">
        <v>85.09</v>
      </c>
      <c r="F2919" s="55">
        <v>5.37</v>
      </c>
      <c r="G2919" s="55">
        <v>90.46</v>
      </c>
      <c r="H2919" s="33">
        <v>9</v>
      </c>
    </row>
    <row r="2920" spans="1:8" x14ac:dyDescent="0.2">
      <c r="A2920" s="52" t="s">
        <v>5873</v>
      </c>
      <c r="B2920" s="52"/>
      <c r="C2920" s="53" t="s">
        <v>5874</v>
      </c>
      <c r="D2920" s="54" t="s">
        <v>21</v>
      </c>
      <c r="E2920" s="55">
        <v>57.17</v>
      </c>
      <c r="F2920" s="55">
        <v>12.91</v>
      </c>
      <c r="G2920" s="55">
        <v>70.08</v>
      </c>
      <c r="H2920" s="33">
        <v>9</v>
      </c>
    </row>
    <row r="2921" spans="1:8" x14ac:dyDescent="0.2">
      <c r="A2921" s="52" t="s">
        <v>5875</v>
      </c>
      <c r="B2921" s="52"/>
      <c r="C2921" s="53" t="s">
        <v>5876</v>
      </c>
      <c r="D2921" s="54" t="s">
        <v>21</v>
      </c>
      <c r="E2921" s="55">
        <v>37.950000000000003</v>
      </c>
      <c r="F2921" s="55">
        <v>5.37</v>
      </c>
      <c r="G2921" s="55">
        <v>43.32</v>
      </c>
      <c r="H2921" s="33">
        <v>9</v>
      </c>
    </row>
    <row r="2922" spans="1:8" x14ac:dyDescent="0.2">
      <c r="A2922" s="52" t="s">
        <v>5877</v>
      </c>
      <c r="B2922" s="52"/>
      <c r="C2922" s="53" t="s">
        <v>5878</v>
      </c>
      <c r="D2922" s="54" t="s">
        <v>21</v>
      </c>
      <c r="E2922" s="55">
        <v>60.77</v>
      </c>
      <c r="F2922" s="55">
        <v>5.37</v>
      </c>
      <c r="G2922" s="55">
        <v>66.14</v>
      </c>
      <c r="H2922" s="33">
        <v>9</v>
      </c>
    </row>
    <row r="2923" spans="1:8" x14ac:dyDescent="0.2">
      <c r="A2923" s="52" t="s">
        <v>5879</v>
      </c>
      <c r="B2923" s="52"/>
      <c r="C2923" s="53" t="s">
        <v>5880</v>
      </c>
      <c r="D2923" s="54" t="s">
        <v>21</v>
      </c>
      <c r="E2923" s="55">
        <v>78.97</v>
      </c>
      <c r="F2923" s="55">
        <v>5.37</v>
      </c>
      <c r="G2923" s="55">
        <v>84.34</v>
      </c>
      <c r="H2923" s="33">
        <v>9</v>
      </c>
    </row>
    <row r="2924" spans="1:8" x14ac:dyDescent="0.2">
      <c r="A2924" s="52" t="s">
        <v>5881</v>
      </c>
      <c r="B2924" s="52"/>
      <c r="C2924" s="53" t="s">
        <v>5882</v>
      </c>
      <c r="D2924" s="54" t="s">
        <v>21</v>
      </c>
      <c r="E2924" s="55">
        <v>64.84</v>
      </c>
      <c r="F2924" s="55">
        <v>21.69</v>
      </c>
      <c r="G2924" s="55">
        <v>86.53</v>
      </c>
      <c r="H2924" s="33">
        <v>9</v>
      </c>
    </row>
    <row r="2925" spans="1:8" x14ac:dyDescent="0.2">
      <c r="A2925" s="52" t="s">
        <v>5883</v>
      </c>
      <c r="B2925" s="52"/>
      <c r="C2925" s="53" t="s">
        <v>5884</v>
      </c>
      <c r="D2925" s="54" t="s">
        <v>21</v>
      </c>
      <c r="E2925" s="55">
        <v>95.65</v>
      </c>
      <c r="F2925" s="55">
        <v>39.119999999999997</v>
      </c>
      <c r="G2925" s="55">
        <v>134.77000000000001</v>
      </c>
      <c r="H2925" s="33">
        <v>9</v>
      </c>
    </row>
    <row r="2926" spans="1:8" x14ac:dyDescent="0.2">
      <c r="A2926" s="52" t="s">
        <v>5885</v>
      </c>
      <c r="B2926" s="52"/>
      <c r="C2926" s="53" t="s">
        <v>8285</v>
      </c>
      <c r="D2926" s="54" t="s">
        <v>21</v>
      </c>
      <c r="E2926" s="55">
        <v>337.14</v>
      </c>
      <c r="F2926" s="55">
        <v>16.54</v>
      </c>
      <c r="G2926" s="55">
        <v>353.68</v>
      </c>
      <c r="H2926" s="33">
        <v>9</v>
      </c>
    </row>
    <row r="2927" spans="1:8" x14ac:dyDescent="0.2">
      <c r="A2927" s="52" t="s">
        <v>5887</v>
      </c>
      <c r="B2927" s="52"/>
      <c r="C2927" s="53" t="s">
        <v>5888</v>
      </c>
      <c r="D2927" s="54" t="s">
        <v>21</v>
      </c>
      <c r="E2927" s="55">
        <v>112.59</v>
      </c>
      <c r="F2927" s="55">
        <v>16.54</v>
      </c>
      <c r="G2927" s="55">
        <v>129.13</v>
      </c>
      <c r="H2927" s="33">
        <v>9</v>
      </c>
    </row>
    <row r="2928" spans="1:8" ht="25.5" x14ac:dyDescent="0.2">
      <c r="A2928" s="52" t="s">
        <v>5889</v>
      </c>
      <c r="B2928" s="52"/>
      <c r="C2928" s="53" t="s">
        <v>5890</v>
      </c>
      <c r="D2928" s="54" t="s">
        <v>21</v>
      </c>
      <c r="E2928" s="55">
        <v>394.76</v>
      </c>
      <c r="F2928" s="55">
        <v>60.72</v>
      </c>
      <c r="G2928" s="55">
        <v>455.48</v>
      </c>
      <c r="H2928" s="33">
        <v>9</v>
      </c>
    </row>
    <row r="2929" spans="1:8" x14ac:dyDescent="0.2">
      <c r="A2929" s="52" t="s">
        <v>5891</v>
      </c>
      <c r="B2929" s="52"/>
      <c r="C2929" s="53" t="s">
        <v>5892</v>
      </c>
      <c r="D2929" s="54" t="s">
        <v>21</v>
      </c>
      <c r="E2929" s="55">
        <v>622.36</v>
      </c>
      <c r="F2929" s="55">
        <v>21.69</v>
      </c>
      <c r="G2929" s="55">
        <v>644.04999999999995</v>
      </c>
      <c r="H2929" s="33">
        <v>9</v>
      </c>
    </row>
    <row r="2930" spans="1:8" ht="25.5" x14ac:dyDescent="0.2">
      <c r="A2930" s="52" t="s">
        <v>5893</v>
      </c>
      <c r="B2930" s="52"/>
      <c r="C2930" s="53" t="s">
        <v>5894</v>
      </c>
      <c r="D2930" s="54" t="s">
        <v>21</v>
      </c>
      <c r="E2930" s="55">
        <v>33.01</v>
      </c>
      <c r="F2930" s="55">
        <v>15.25</v>
      </c>
      <c r="G2930" s="55">
        <v>48.26</v>
      </c>
      <c r="H2930" s="33">
        <v>9</v>
      </c>
    </row>
    <row r="2931" spans="1:8" ht="25.5" x14ac:dyDescent="0.2">
      <c r="A2931" s="52" t="s">
        <v>5895</v>
      </c>
      <c r="B2931" s="52"/>
      <c r="C2931" s="53" t="s">
        <v>5896</v>
      </c>
      <c r="D2931" s="54" t="s">
        <v>21</v>
      </c>
      <c r="E2931" s="55">
        <v>31.82</v>
      </c>
      <c r="F2931" s="55">
        <v>15.25</v>
      </c>
      <c r="G2931" s="55">
        <v>47.07</v>
      </c>
      <c r="H2931" s="33">
        <v>9</v>
      </c>
    </row>
    <row r="2932" spans="1:8" ht="25.5" x14ac:dyDescent="0.2">
      <c r="A2932" s="52" t="s">
        <v>5897</v>
      </c>
      <c r="B2932" s="52"/>
      <c r="C2932" s="53" t="s">
        <v>5898</v>
      </c>
      <c r="D2932" s="54" t="s">
        <v>21</v>
      </c>
      <c r="E2932" s="55">
        <v>37.81</v>
      </c>
      <c r="F2932" s="55">
        <v>15.25</v>
      </c>
      <c r="G2932" s="55">
        <v>53.06</v>
      </c>
      <c r="H2932" s="33">
        <v>9</v>
      </c>
    </row>
    <row r="2933" spans="1:8" ht="25.5" x14ac:dyDescent="0.2">
      <c r="A2933" s="52" t="s">
        <v>5899</v>
      </c>
      <c r="B2933" s="52"/>
      <c r="C2933" s="53" t="s">
        <v>5900</v>
      </c>
      <c r="D2933" s="54" t="s">
        <v>21</v>
      </c>
      <c r="E2933" s="55">
        <v>20.41</v>
      </c>
      <c r="F2933" s="55">
        <v>15.25</v>
      </c>
      <c r="G2933" s="55">
        <v>35.659999999999997</v>
      </c>
      <c r="H2933" s="33">
        <v>9</v>
      </c>
    </row>
    <row r="2934" spans="1:8" ht="25.5" x14ac:dyDescent="0.2">
      <c r="A2934" s="52" t="s">
        <v>5901</v>
      </c>
      <c r="B2934" s="52"/>
      <c r="C2934" s="53" t="s">
        <v>8615</v>
      </c>
      <c r="D2934" s="54" t="s">
        <v>21</v>
      </c>
      <c r="E2934" s="55">
        <v>28.91</v>
      </c>
      <c r="F2934" s="55">
        <v>15.25</v>
      </c>
      <c r="G2934" s="55">
        <v>44.16</v>
      </c>
      <c r="H2934" s="33">
        <v>9</v>
      </c>
    </row>
    <row r="2935" spans="1:8" ht="25.5" x14ac:dyDescent="0.2">
      <c r="A2935" s="52" t="s">
        <v>5903</v>
      </c>
      <c r="B2935" s="52"/>
      <c r="C2935" s="53" t="s">
        <v>8616</v>
      </c>
      <c r="D2935" s="54" t="s">
        <v>21</v>
      </c>
      <c r="E2935" s="55">
        <v>29.6</v>
      </c>
      <c r="F2935" s="55">
        <v>15.25</v>
      </c>
      <c r="G2935" s="55">
        <v>44.85</v>
      </c>
      <c r="H2935" s="33">
        <v>9</v>
      </c>
    </row>
    <row r="2936" spans="1:8" ht="25.5" x14ac:dyDescent="0.2">
      <c r="A2936" s="52" t="s">
        <v>5905</v>
      </c>
      <c r="B2936" s="52"/>
      <c r="C2936" s="53" t="s">
        <v>5906</v>
      </c>
      <c r="D2936" s="54" t="s">
        <v>21</v>
      </c>
      <c r="E2936" s="55">
        <v>53.56</v>
      </c>
      <c r="F2936" s="55">
        <v>15.25</v>
      </c>
      <c r="G2936" s="55">
        <v>68.81</v>
      </c>
      <c r="H2936" s="33">
        <v>9</v>
      </c>
    </row>
    <row r="2937" spans="1:8" ht="25.5" x14ac:dyDescent="0.2">
      <c r="A2937" s="52" t="s">
        <v>5907</v>
      </c>
      <c r="B2937" s="52"/>
      <c r="C2937" s="53" t="s">
        <v>5908</v>
      </c>
      <c r="D2937" s="54" t="s">
        <v>21</v>
      </c>
      <c r="E2937" s="55">
        <v>45.42</v>
      </c>
      <c r="F2937" s="55">
        <v>15.25</v>
      </c>
      <c r="G2937" s="55">
        <v>60.67</v>
      </c>
      <c r="H2937" s="33">
        <v>9</v>
      </c>
    </row>
    <row r="2938" spans="1:8" ht="25.5" x14ac:dyDescent="0.2">
      <c r="A2938" s="52" t="s">
        <v>5909</v>
      </c>
      <c r="B2938" s="52"/>
      <c r="C2938" s="53" t="s">
        <v>5910</v>
      </c>
      <c r="D2938" s="54" t="s">
        <v>21</v>
      </c>
      <c r="E2938" s="55">
        <v>352.26</v>
      </c>
      <c r="F2938" s="55">
        <v>60.72</v>
      </c>
      <c r="G2938" s="55">
        <v>412.98</v>
      </c>
      <c r="H2938" s="33">
        <v>9</v>
      </c>
    </row>
    <row r="2939" spans="1:8" x14ac:dyDescent="0.2">
      <c r="A2939" s="52" t="s">
        <v>5911</v>
      </c>
      <c r="B2939" s="52"/>
      <c r="C2939" s="53" t="s">
        <v>5912</v>
      </c>
      <c r="D2939" s="54" t="s">
        <v>21</v>
      </c>
      <c r="E2939" s="55">
        <v>504.52</v>
      </c>
      <c r="F2939" s="55">
        <v>34.770000000000003</v>
      </c>
      <c r="G2939" s="55">
        <v>539.29</v>
      </c>
      <c r="H2939" s="33">
        <v>9</v>
      </c>
    </row>
    <row r="2940" spans="1:8" ht="25.5" x14ac:dyDescent="0.2">
      <c r="A2940" s="52" t="s">
        <v>5913</v>
      </c>
      <c r="B2940" s="52"/>
      <c r="C2940" s="53" t="s">
        <v>5914</v>
      </c>
      <c r="D2940" s="54" t="s">
        <v>21</v>
      </c>
      <c r="E2940" s="55">
        <v>193.64</v>
      </c>
      <c r="F2940" s="55">
        <v>16.54</v>
      </c>
      <c r="G2940" s="55">
        <v>210.18</v>
      </c>
      <c r="H2940" s="33">
        <v>9</v>
      </c>
    </row>
    <row r="2941" spans="1:8" ht="25.5" x14ac:dyDescent="0.2">
      <c r="A2941" s="52" t="s">
        <v>5915</v>
      </c>
      <c r="B2941" s="52"/>
      <c r="C2941" s="53" t="s">
        <v>5916</v>
      </c>
      <c r="D2941" s="54" t="s">
        <v>21</v>
      </c>
      <c r="E2941" s="55">
        <v>64.290000000000006</v>
      </c>
      <c r="F2941" s="55">
        <v>15.25</v>
      </c>
      <c r="G2941" s="55">
        <v>79.540000000000006</v>
      </c>
      <c r="H2941" s="33">
        <v>9</v>
      </c>
    </row>
    <row r="2942" spans="1:8" ht="25.5" x14ac:dyDescent="0.2">
      <c r="A2942" s="52" t="s">
        <v>5917</v>
      </c>
      <c r="B2942" s="52"/>
      <c r="C2942" s="53" t="s">
        <v>5918</v>
      </c>
      <c r="D2942" s="54" t="s">
        <v>21</v>
      </c>
      <c r="E2942" s="55">
        <v>465.14</v>
      </c>
      <c r="F2942" s="55">
        <v>15.25</v>
      </c>
      <c r="G2942" s="55">
        <v>480.39</v>
      </c>
      <c r="H2942" s="33">
        <v>9</v>
      </c>
    </row>
    <row r="2943" spans="1:8" ht="25.5" x14ac:dyDescent="0.2">
      <c r="A2943" s="52" t="s">
        <v>5919</v>
      </c>
      <c r="B2943" s="52"/>
      <c r="C2943" s="53" t="s">
        <v>5920</v>
      </c>
      <c r="D2943" s="54" t="s">
        <v>21</v>
      </c>
      <c r="E2943" s="55">
        <v>134</v>
      </c>
      <c r="F2943" s="55">
        <v>16.54</v>
      </c>
      <c r="G2943" s="55">
        <v>150.54</v>
      </c>
      <c r="H2943" s="33">
        <v>9</v>
      </c>
    </row>
    <row r="2944" spans="1:8" x14ac:dyDescent="0.2">
      <c r="A2944" s="52" t="s">
        <v>5921</v>
      </c>
      <c r="B2944" s="52"/>
      <c r="C2944" s="53" t="s">
        <v>5922</v>
      </c>
      <c r="D2944" s="54" t="s">
        <v>334</v>
      </c>
      <c r="E2944" s="55">
        <v>691.29</v>
      </c>
      <c r="F2944" s="55">
        <v>60.81</v>
      </c>
      <c r="G2944" s="55">
        <v>752.1</v>
      </c>
      <c r="H2944" s="33">
        <v>9</v>
      </c>
    </row>
    <row r="2945" spans="1:8" x14ac:dyDescent="0.2">
      <c r="A2945" s="52" t="s">
        <v>5923</v>
      </c>
      <c r="B2945" s="52"/>
      <c r="C2945" s="53" t="s">
        <v>5924</v>
      </c>
      <c r="D2945" s="54" t="s">
        <v>21</v>
      </c>
      <c r="E2945" s="55">
        <v>3.6</v>
      </c>
      <c r="F2945" s="55">
        <v>15.25</v>
      </c>
      <c r="G2945" s="55">
        <v>18.850000000000001</v>
      </c>
      <c r="H2945" s="33">
        <v>9</v>
      </c>
    </row>
    <row r="2946" spans="1:8" x14ac:dyDescent="0.2">
      <c r="A2946" s="52" t="s">
        <v>5925</v>
      </c>
      <c r="B2946" s="52"/>
      <c r="C2946" s="53" t="s">
        <v>5926</v>
      </c>
      <c r="D2946" s="54" t="s">
        <v>21</v>
      </c>
      <c r="E2946" s="55">
        <v>4.37</v>
      </c>
      <c r="F2946" s="55">
        <v>15.25</v>
      </c>
      <c r="G2946" s="55">
        <v>19.62</v>
      </c>
      <c r="H2946" s="33">
        <v>9</v>
      </c>
    </row>
    <row r="2947" spans="1:8" ht="38.25" x14ac:dyDescent="0.2">
      <c r="A2947" s="52" t="s">
        <v>5927</v>
      </c>
      <c r="B2947" s="52"/>
      <c r="C2947" s="53" t="s">
        <v>5928</v>
      </c>
      <c r="D2947" s="54" t="s">
        <v>21</v>
      </c>
      <c r="E2947" s="55">
        <v>629.49</v>
      </c>
      <c r="F2947" s="55">
        <v>16.54</v>
      </c>
      <c r="G2947" s="55">
        <v>646.03</v>
      </c>
      <c r="H2947" s="33">
        <v>9</v>
      </c>
    </row>
    <row r="2948" spans="1:8" ht="25.5" x14ac:dyDescent="0.2">
      <c r="A2948" s="52" t="s">
        <v>5929</v>
      </c>
      <c r="B2948" s="52"/>
      <c r="C2948" s="53" t="s">
        <v>5930</v>
      </c>
      <c r="D2948" s="54" t="s">
        <v>21</v>
      </c>
      <c r="E2948" s="55">
        <v>863.44</v>
      </c>
      <c r="F2948" s="55">
        <v>60.72</v>
      </c>
      <c r="G2948" s="55">
        <v>924.16</v>
      </c>
      <c r="H2948" s="33">
        <v>9</v>
      </c>
    </row>
    <row r="2949" spans="1:8" ht="25.5" x14ac:dyDescent="0.2">
      <c r="A2949" s="52" t="s">
        <v>5931</v>
      </c>
      <c r="B2949" s="52"/>
      <c r="C2949" s="53" t="s">
        <v>5932</v>
      </c>
      <c r="D2949" s="54" t="s">
        <v>21</v>
      </c>
      <c r="E2949" s="55">
        <v>2856.19</v>
      </c>
      <c r="F2949" s="55">
        <v>60.72</v>
      </c>
      <c r="G2949" s="55">
        <v>2916.91</v>
      </c>
      <c r="H2949" s="33">
        <v>9</v>
      </c>
    </row>
    <row r="2950" spans="1:8" x14ac:dyDescent="0.2">
      <c r="A2950" s="52" t="s">
        <v>5933</v>
      </c>
      <c r="B2950" s="52"/>
      <c r="C2950" s="53" t="s">
        <v>5934</v>
      </c>
      <c r="D2950" s="54" t="s">
        <v>21</v>
      </c>
      <c r="E2950" s="55">
        <v>1269.98</v>
      </c>
      <c r="F2950" s="55">
        <v>5.37</v>
      </c>
      <c r="G2950" s="55">
        <v>1275.3499999999999</v>
      </c>
      <c r="H2950" s="33">
        <v>9</v>
      </c>
    </row>
    <row r="2951" spans="1:8" x14ac:dyDescent="0.2">
      <c r="A2951" s="52" t="s">
        <v>5935</v>
      </c>
      <c r="B2951" s="52"/>
      <c r="C2951" s="53" t="s">
        <v>5936</v>
      </c>
      <c r="D2951" s="54" t="s">
        <v>21</v>
      </c>
      <c r="E2951" s="55">
        <v>220.48</v>
      </c>
      <c r="F2951" s="55">
        <v>21.69</v>
      </c>
      <c r="G2951" s="55">
        <v>242.17</v>
      </c>
      <c r="H2951" s="33">
        <v>9</v>
      </c>
    </row>
    <row r="2952" spans="1:8" x14ac:dyDescent="0.2">
      <c r="A2952" s="52" t="s">
        <v>5937</v>
      </c>
      <c r="B2952" s="52"/>
      <c r="C2952" s="53" t="s">
        <v>5938</v>
      </c>
      <c r="D2952" s="54" t="s">
        <v>21</v>
      </c>
      <c r="E2952" s="55">
        <v>45.01</v>
      </c>
      <c r="F2952" s="55">
        <v>25.73</v>
      </c>
      <c r="G2952" s="55">
        <v>70.739999999999995</v>
      </c>
      <c r="H2952" s="33">
        <v>9</v>
      </c>
    </row>
    <row r="2953" spans="1:8" ht="25.5" x14ac:dyDescent="0.2">
      <c r="A2953" s="52" t="s">
        <v>5939</v>
      </c>
      <c r="B2953" s="52"/>
      <c r="C2953" s="53" t="s">
        <v>5940</v>
      </c>
      <c r="D2953" s="54" t="s">
        <v>21</v>
      </c>
      <c r="E2953" s="55">
        <v>220.04</v>
      </c>
      <c r="F2953" s="55">
        <v>21.69</v>
      </c>
      <c r="G2953" s="55">
        <v>241.73</v>
      </c>
      <c r="H2953" s="33">
        <v>9</v>
      </c>
    </row>
    <row r="2954" spans="1:8" ht="25.5" x14ac:dyDescent="0.2">
      <c r="A2954" s="52" t="s">
        <v>5941</v>
      </c>
      <c r="B2954" s="52"/>
      <c r="C2954" s="53" t="s">
        <v>5942</v>
      </c>
      <c r="D2954" s="54" t="s">
        <v>21</v>
      </c>
      <c r="E2954" s="55">
        <v>397.39</v>
      </c>
      <c r="F2954" s="55">
        <v>21.69</v>
      </c>
      <c r="G2954" s="55">
        <v>419.08</v>
      </c>
      <c r="H2954" s="33">
        <v>9</v>
      </c>
    </row>
    <row r="2955" spans="1:8" x14ac:dyDescent="0.2">
      <c r="A2955" s="52" t="s">
        <v>5943</v>
      </c>
      <c r="B2955" s="52"/>
      <c r="C2955" s="53" t="s">
        <v>5944</v>
      </c>
      <c r="D2955" s="54"/>
      <c r="E2955" s="55"/>
      <c r="F2955" s="55"/>
      <c r="G2955" s="55"/>
      <c r="H2955" s="33">
        <v>5</v>
      </c>
    </row>
    <row r="2956" spans="1:8" x14ac:dyDescent="0.2">
      <c r="A2956" s="52" t="s">
        <v>5945</v>
      </c>
      <c r="B2956" s="52"/>
      <c r="C2956" s="53" t="s">
        <v>5946</v>
      </c>
      <c r="D2956" s="54" t="s">
        <v>73</v>
      </c>
      <c r="E2956" s="55">
        <v>481.81</v>
      </c>
      <c r="F2956" s="55">
        <v>25.43</v>
      </c>
      <c r="G2956" s="55">
        <v>507.24</v>
      </c>
      <c r="H2956" s="33">
        <v>9</v>
      </c>
    </row>
    <row r="2957" spans="1:8" x14ac:dyDescent="0.2">
      <c r="A2957" s="52" t="s">
        <v>5947</v>
      </c>
      <c r="B2957" s="52"/>
      <c r="C2957" s="53" t="s">
        <v>5948</v>
      </c>
      <c r="D2957" s="54" t="s">
        <v>73</v>
      </c>
      <c r="E2957" s="55">
        <v>254.66</v>
      </c>
      <c r="F2957" s="55">
        <v>78.239999999999995</v>
      </c>
      <c r="G2957" s="55">
        <v>332.9</v>
      </c>
      <c r="H2957" s="33">
        <v>9</v>
      </c>
    </row>
    <row r="2958" spans="1:8" x14ac:dyDescent="0.2">
      <c r="A2958" s="52" t="s">
        <v>5949</v>
      </c>
      <c r="B2958" s="52"/>
      <c r="C2958" s="53" t="s">
        <v>5950</v>
      </c>
      <c r="D2958" s="54" t="s">
        <v>73</v>
      </c>
      <c r="E2958" s="55">
        <v>821.43</v>
      </c>
      <c r="F2958" s="55">
        <v>25.43</v>
      </c>
      <c r="G2958" s="55">
        <v>846.86</v>
      </c>
      <c r="H2958" s="33">
        <v>9</v>
      </c>
    </row>
    <row r="2959" spans="1:8" x14ac:dyDescent="0.2">
      <c r="A2959" s="52" t="s">
        <v>5951</v>
      </c>
      <c r="B2959" s="52"/>
      <c r="C2959" s="53" t="s">
        <v>5952</v>
      </c>
      <c r="D2959" s="54"/>
      <c r="E2959" s="55"/>
      <c r="F2959" s="55"/>
      <c r="G2959" s="55"/>
      <c r="H2959" s="33">
        <v>5</v>
      </c>
    </row>
    <row r="2960" spans="1:8" x14ac:dyDescent="0.2">
      <c r="A2960" s="52" t="s">
        <v>5953</v>
      </c>
      <c r="B2960" s="52"/>
      <c r="C2960" s="53" t="s">
        <v>5954</v>
      </c>
      <c r="D2960" s="54" t="s">
        <v>131</v>
      </c>
      <c r="E2960" s="55">
        <v>991.58</v>
      </c>
      <c r="F2960" s="55">
        <v>61.01</v>
      </c>
      <c r="G2960" s="55">
        <v>1052.5899999999999</v>
      </c>
      <c r="H2960" s="33">
        <v>9</v>
      </c>
    </row>
    <row r="2961" spans="1:8" x14ac:dyDescent="0.2">
      <c r="A2961" s="52" t="s">
        <v>5955</v>
      </c>
      <c r="B2961" s="52"/>
      <c r="C2961" s="53" t="s">
        <v>5956</v>
      </c>
      <c r="D2961" s="54" t="s">
        <v>131</v>
      </c>
      <c r="E2961" s="55">
        <v>1009.33</v>
      </c>
      <c r="F2961" s="55">
        <v>61.01</v>
      </c>
      <c r="G2961" s="55">
        <v>1070.3399999999999</v>
      </c>
      <c r="H2961" s="33">
        <v>9</v>
      </c>
    </row>
    <row r="2962" spans="1:8" x14ac:dyDescent="0.2">
      <c r="A2962" s="52" t="s">
        <v>5957</v>
      </c>
      <c r="B2962" s="52"/>
      <c r="C2962" s="53" t="s">
        <v>5958</v>
      </c>
      <c r="D2962" s="54" t="s">
        <v>21</v>
      </c>
      <c r="E2962" s="55">
        <v>1108.8499999999999</v>
      </c>
      <c r="F2962" s="55">
        <v>130.11000000000001</v>
      </c>
      <c r="G2962" s="55">
        <v>1238.96</v>
      </c>
      <c r="H2962" s="33">
        <v>9</v>
      </c>
    </row>
    <row r="2963" spans="1:8" x14ac:dyDescent="0.2">
      <c r="A2963" s="52" t="s">
        <v>5959</v>
      </c>
      <c r="B2963" s="52"/>
      <c r="C2963" s="53" t="s">
        <v>5960</v>
      </c>
      <c r="D2963" s="54" t="s">
        <v>21</v>
      </c>
      <c r="E2963" s="55">
        <v>239.25</v>
      </c>
      <c r="F2963" s="55">
        <v>21.69</v>
      </c>
      <c r="G2963" s="55">
        <v>260.94</v>
      </c>
      <c r="H2963" s="33">
        <v>9</v>
      </c>
    </row>
    <row r="2964" spans="1:8" x14ac:dyDescent="0.2">
      <c r="A2964" s="52" t="s">
        <v>5961</v>
      </c>
      <c r="B2964" s="52"/>
      <c r="C2964" s="53" t="s">
        <v>5962</v>
      </c>
      <c r="D2964" s="54" t="s">
        <v>21</v>
      </c>
      <c r="E2964" s="55">
        <v>226.44</v>
      </c>
      <c r="F2964" s="55">
        <v>21.69</v>
      </c>
      <c r="G2964" s="55">
        <v>248.13</v>
      </c>
      <c r="H2964" s="33">
        <v>9</v>
      </c>
    </row>
    <row r="2965" spans="1:8" x14ac:dyDescent="0.2">
      <c r="A2965" s="52" t="s">
        <v>5963</v>
      </c>
      <c r="B2965" s="52"/>
      <c r="C2965" s="53" t="s">
        <v>5964</v>
      </c>
      <c r="D2965" s="54" t="s">
        <v>21</v>
      </c>
      <c r="E2965" s="55">
        <v>295.62</v>
      </c>
      <c r="F2965" s="55">
        <v>21.69</v>
      </c>
      <c r="G2965" s="55">
        <v>317.31</v>
      </c>
      <c r="H2965" s="33">
        <v>9</v>
      </c>
    </row>
    <row r="2966" spans="1:8" x14ac:dyDescent="0.2">
      <c r="A2966" s="52" t="s">
        <v>5965</v>
      </c>
      <c r="B2966" s="52"/>
      <c r="C2966" s="53" t="s">
        <v>5966</v>
      </c>
      <c r="D2966" s="54" t="s">
        <v>21</v>
      </c>
      <c r="E2966" s="55">
        <v>304.32</v>
      </c>
      <c r="F2966" s="55">
        <v>21.69</v>
      </c>
      <c r="G2966" s="55">
        <v>326.01</v>
      </c>
      <c r="H2966" s="33">
        <v>9</v>
      </c>
    </row>
    <row r="2967" spans="1:8" x14ac:dyDescent="0.2">
      <c r="A2967" s="52" t="s">
        <v>5967</v>
      </c>
      <c r="B2967" s="52"/>
      <c r="C2967" s="53" t="s">
        <v>5968</v>
      </c>
      <c r="D2967" s="54" t="s">
        <v>21</v>
      </c>
      <c r="E2967" s="55">
        <v>818.61</v>
      </c>
      <c r="F2967" s="55">
        <v>21.69</v>
      </c>
      <c r="G2967" s="55">
        <v>840.3</v>
      </c>
      <c r="H2967" s="33">
        <v>9</v>
      </c>
    </row>
    <row r="2968" spans="1:8" x14ac:dyDescent="0.2">
      <c r="A2968" s="52" t="s">
        <v>5969</v>
      </c>
      <c r="B2968" s="52"/>
      <c r="C2968" s="53" t="s">
        <v>5970</v>
      </c>
      <c r="D2968" s="54" t="s">
        <v>21</v>
      </c>
      <c r="E2968" s="55">
        <v>410.37</v>
      </c>
      <c r="F2968" s="55">
        <v>21.69</v>
      </c>
      <c r="G2968" s="55">
        <v>432.06</v>
      </c>
      <c r="H2968" s="33">
        <v>9</v>
      </c>
    </row>
    <row r="2969" spans="1:8" x14ac:dyDescent="0.2">
      <c r="A2969" s="52" t="s">
        <v>5971</v>
      </c>
      <c r="B2969" s="52"/>
      <c r="C2969" s="53" t="s">
        <v>5972</v>
      </c>
      <c r="D2969" s="54" t="s">
        <v>21</v>
      </c>
      <c r="E2969" s="55">
        <v>533.03</v>
      </c>
      <c r="F2969" s="55">
        <v>21.69</v>
      </c>
      <c r="G2969" s="55">
        <v>554.72</v>
      </c>
      <c r="H2969" s="33">
        <v>9</v>
      </c>
    </row>
    <row r="2970" spans="1:8" x14ac:dyDescent="0.2">
      <c r="A2970" s="52" t="s">
        <v>5973</v>
      </c>
      <c r="B2970" s="52"/>
      <c r="C2970" s="53" t="s">
        <v>5974</v>
      </c>
      <c r="D2970" s="54" t="s">
        <v>21</v>
      </c>
      <c r="E2970" s="55">
        <v>614.29999999999995</v>
      </c>
      <c r="F2970" s="55">
        <v>21.69</v>
      </c>
      <c r="G2970" s="55">
        <v>635.99</v>
      </c>
      <c r="H2970" s="33">
        <v>9</v>
      </c>
    </row>
    <row r="2971" spans="1:8" x14ac:dyDescent="0.2">
      <c r="A2971" s="52" t="s">
        <v>5975</v>
      </c>
      <c r="B2971" s="52"/>
      <c r="C2971" s="53" t="s">
        <v>5976</v>
      </c>
      <c r="D2971" s="54" t="s">
        <v>21</v>
      </c>
      <c r="E2971" s="55">
        <v>842.58</v>
      </c>
      <c r="F2971" s="55">
        <v>21.69</v>
      </c>
      <c r="G2971" s="55">
        <v>864.27</v>
      </c>
      <c r="H2971" s="33">
        <v>9</v>
      </c>
    </row>
    <row r="2972" spans="1:8" x14ac:dyDescent="0.2">
      <c r="A2972" s="52" t="s">
        <v>5977</v>
      </c>
      <c r="B2972" s="52"/>
      <c r="C2972" s="53" t="s">
        <v>5978</v>
      </c>
      <c r="D2972" s="54" t="s">
        <v>21</v>
      </c>
      <c r="E2972" s="55">
        <v>1123.6400000000001</v>
      </c>
      <c r="F2972" s="55">
        <v>21.69</v>
      </c>
      <c r="G2972" s="55">
        <v>1145.33</v>
      </c>
      <c r="H2972" s="33">
        <v>9</v>
      </c>
    </row>
    <row r="2973" spans="1:8" x14ac:dyDescent="0.2">
      <c r="A2973" s="52" t="s">
        <v>5979</v>
      </c>
      <c r="B2973" s="52"/>
      <c r="C2973" s="53" t="s">
        <v>5980</v>
      </c>
      <c r="D2973" s="54" t="s">
        <v>21</v>
      </c>
      <c r="E2973" s="55">
        <v>1591.19</v>
      </c>
      <c r="F2973" s="55">
        <v>21.69</v>
      </c>
      <c r="G2973" s="55">
        <v>1612.88</v>
      </c>
      <c r="H2973" s="33">
        <v>9</v>
      </c>
    </row>
    <row r="2974" spans="1:8" x14ac:dyDescent="0.2">
      <c r="A2974" s="52" t="s">
        <v>5981</v>
      </c>
      <c r="B2974" s="52"/>
      <c r="C2974" s="53" t="s">
        <v>5982</v>
      </c>
      <c r="D2974" s="54" t="s">
        <v>21</v>
      </c>
      <c r="E2974" s="55">
        <v>1730.12</v>
      </c>
      <c r="F2974" s="55">
        <v>21.69</v>
      </c>
      <c r="G2974" s="55">
        <v>1751.81</v>
      </c>
      <c r="H2974" s="33">
        <v>9</v>
      </c>
    </row>
    <row r="2975" spans="1:8" x14ac:dyDescent="0.2">
      <c r="A2975" s="52" t="s">
        <v>5983</v>
      </c>
      <c r="B2975" s="52"/>
      <c r="C2975" s="53" t="s">
        <v>5984</v>
      </c>
      <c r="D2975" s="54" t="s">
        <v>21</v>
      </c>
      <c r="E2975" s="55">
        <v>4889.6000000000004</v>
      </c>
      <c r="F2975" s="55">
        <v>21.69</v>
      </c>
      <c r="G2975" s="55">
        <v>4911.29</v>
      </c>
      <c r="H2975" s="33">
        <v>9</v>
      </c>
    </row>
    <row r="2976" spans="1:8" x14ac:dyDescent="0.2">
      <c r="A2976" s="52" t="s">
        <v>5985</v>
      </c>
      <c r="B2976" s="52"/>
      <c r="C2976" s="53" t="s">
        <v>5986</v>
      </c>
      <c r="D2976" s="54" t="s">
        <v>21</v>
      </c>
      <c r="E2976" s="55">
        <v>1966.66</v>
      </c>
      <c r="F2976" s="55">
        <v>21.69</v>
      </c>
      <c r="G2976" s="55">
        <v>1988.35</v>
      </c>
      <c r="H2976" s="33">
        <v>9</v>
      </c>
    </row>
    <row r="2977" spans="1:8" x14ac:dyDescent="0.2">
      <c r="A2977" s="52" t="s">
        <v>5987</v>
      </c>
      <c r="B2977" s="52"/>
      <c r="C2977" s="53" t="s">
        <v>5988</v>
      </c>
      <c r="D2977" s="54" t="s">
        <v>21</v>
      </c>
      <c r="E2977" s="55">
        <v>709.47</v>
      </c>
      <c r="F2977" s="55">
        <v>21.69</v>
      </c>
      <c r="G2977" s="55">
        <v>731.16</v>
      </c>
      <c r="H2977" s="33">
        <v>9</v>
      </c>
    </row>
    <row r="2978" spans="1:8" x14ac:dyDescent="0.2">
      <c r="A2978" s="52" t="s">
        <v>5989</v>
      </c>
      <c r="B2978" s="52"/>
      <c r="C2978" s="53" t="s">
        <v>5990</v>
      </c>
      <c r="D2978" s="54" t="s">
        <v>21</v>
      </c>
      <c r="E2978" s="55">
        <v>715.99</v>
      </c>
      <c r="F2978" s="55">
        <v>21.69</v>
      </c>
      <c r="G2978" s="55">
        <v>737.68</v>
      </c>
      <c r="H2978" s="33">
        <v>9</v>
      </c>
    </row>
    <row r="2979" spans="1:8" x14ac:dyDescent="0.2">
      <c r="A2979" s="52" t="s">
        <v>5991</v>
      </c>
      <c r="B2979" s="52"/>
      <c r="C2979" s="53" t="s">
        <v>5992</v>
      </c>
      <c r="D2979" s="54" t="s">
        <v>21</v>
      </c>
      <c r="E2979" s="55">
        <v>1195.73</v>
      </c>
      <c r="F2979" s="55">
        <v>21.69</v>
      </c>
      <c r="G2979" s="55">
        <v>1217.42</v>
      </c>
      <c r="H2979" s="33">
        <v>9</v>
      </c>
    </row>
    <row r="2980" spans="1:8" x14ac:dyDescent="0.2">
      <c r="A2980" s="52" t="s">
        <v>5993</v>
      </c>
      <c r="B2980" s="52"/>
      <c r="C2980" s="53" t="s">
        <v>5994</v>
      </c>
      <c r="D2980" s="54"/>
      <c r="E2980" s="55"/>
      <c r="F2980" s="55"/>
      <c r="G2980" s="55"/>
      <c r="H2980" s="33">
        <v>5</v>
      </c>
    </row>
    <row r="2981" spans="1:8" x14ac:dyDescent="0.2">
      <c r="A2981" s="52" t="s">
        <v>5995</v>
      </c>
      <c r="B2981" s="52"/>
      <c r="C2981" s="53" t="s">
        <v>5996</v>
      </c>
      <c r="D2981" s="54" t="s">
        <v>21</v>
      </c>
      <c r="E2981" s="55">
        <v>9.64</v>
      </c>
      <c r="F2981" s="55">
        <v>17.350000000000001</v>
      </c>
      <c r="G2981" s="55">
        <v>26.99</v>
      </c>
      <c r="H2981" s="33">
        <v>9</v>
      </c>
    </row>
    <row r="2982" spans="1:8" x14ac:dyDescent="0.2">
      <c r="A2982" s="52" t="s">
        <v>5997</v>
      </c>
      <c r="B2982" s="52"/>
      <c r="C2982" s="53" t="s">
        <v>5998</v>
      </c>
      <c r="D2982" s="54" t="s">
        <v>21</v>
      </c>
      <c r="E2982" s="55">
        <v>0.06</v>
      </c>
      <c r="F2982" s="55">
        <v>21.69</v>
      </c>
      <c r="G2982" s="55">
        <v>21.75</v>
      </c>
      <c r="H2982" s="33">
        <v>9</v>
      </c>
    </row>
    <row r="2983" spans="1:8" x14ac:dyDescent="0.2">
      <c r="A2983" s="52" t="s">
        <v>5999</v>
      </c>
      <c r="B2983" s="52"/>
      <c r="C2983" s="53" t="s">
        <v>6000</v>
      </c>
      <c r="D2983" s="54" t="s">
        <v>21</v>
      </c>
      <c r="E2983" s="55">
        <v>0.06</v>
      </c>
      <c r="F2983" s="55">
        <v>21.69</v>
      </c>
      <c r="G2983" s="55">
        <v>21.75</v>
      </c>
      <c r="H2983" s="33">
        <v>9</v>
      </c>
    </row>
    <row r="2984" spans="1:8" x14ac:dyDescent="0.2">
      <c r="A2984" s="52" t="s">
        <v>6001</v>
      </c>
      <c r="B2984" s="52"/>
      <c r="C2984" s="53" t="s">
        <v>6002</v>
      </c>
      <c r="D2984" s="54" t="s">
        <v>21</v>
      </c>
      <c r="E2984" s="55">
        <v>1.03</v>
      </c>
      <c r="F2984" s="55">
        <v>61.01</v>
      </c>
      <c r="G2984" s="55">
        <v>62.04</v>
      </c>
      <c r="H2984" s="33">
        <v>9</v>
      </c>
    </row>
    <row r="2985" spans="1:8" x14ac:dyDescent="0.2">
      <c r="A2985" s="52" t="s">
        <v>6003</v>
      </c>
      <c r="B2985" s="52"/>
      <c r="C2985" s="53" t="s">
        <v>6004</v>
      </c>
      <c r="D2985" s="54" t="s">
        <v>21</v>
      </c>
      <c r="E2985" s="55"/>
      <c r="F2985" s="55">
        <v>108.43</v>
      </c>
      <c r="G2985" s="55">
        <v>108.43</v>
      </c>
      <c r="H2985" s="33">
        <v>9</v>
      </c>
    </row>
    <row r="2986" spans="1:8" x14ac:dyDescent="0.2">
      <c r="A2986" s="52" t="s">
        <v>6005</v>
      </c>
      <c r="B2986" s="52"/>
      <c r="C2986" s="53" t="s">
        <v>6006</v>
      </c>
      <c r="D2986" s="54" t="s">
        <v>21</v>
      </c>
      <c r="E2986" s="55">
        <v>36.36</v>
      </c>
      <c r="F2986" s="55">
        <v>5.29</v>
      </c>
      <c r="G2986" s="55">
        <v>41.65</v>
      </c>
      <c r="H2986" s="33">
        <v>9</v>
      </c>
    </row>
    <row r="2987" spans="1:8" x14ac:dyDescent="0.2">
      <c r="A2987" s="52" t="s">
        <v>6007</v>
      </c>
      <c r="B2987" s="52"/>
      <c r="C2987" s="53" t="s">
        <v>6008</v>
      </c>
      <c r="D2987" s="54" t="s">
        <v>21</v>
      </c>
      <c r="E2987" s="55">
        <v>6.13</v>
      </c>
      <c r="F2987" s="55">
        <v>5.29</v>
      </c>
      <c r="G2987" s="55">
        <v>11.42</v>
      </c>
      <c r="H2987" s="33">
        <v>9</v>
      </c>
    </row>
    <row r="2988" spans="1:8" x14ac:dyDescent="0.2">
      <c r="A2988" s="52" t="s">
        <v>6009</v>
      </c>
      <c r="B2988" s="52"/>
      <c r="C2988" s="53" t="s">
        <v>6010</v>
      </c>
      <c r="D2988" s="54" t="s">
        <v>21</v>
      </c>
      <c r="E2988" s="55">
        <v>122.23</v>
      </c>
      <c r="F2988" s="55">
        <v>3</v>
      </c>
      <c r="G2988" s="55">
        <v>125.23</v>
      </c>
      <c r="H2988" s="33">
        <v>9</v>
      </c>
    </row>
    <row r="2989" spans="1:8" ht="25.5" x14ac:dyDescent="0.2">
      <c r="A2989" s="52" t="s">
        <v>6011</v>
      </c>
      <c r="B2989" s="52"/>
      <c r="C2989" s="53" t="s">
        <v>6012</v>
      </c>
      <c r="D2989" s="54" t="s">
        <v>21</v>
      </c>
      <c r="E2989" s="55">
        <v>42.87</v>
      </c>
      <c r="F2989" s="55">
        <v>1.76</v>
      </c>
      <c r="G2989" s="55">
        <v>44.63</v>
      </c>
      <c r="H2989" s="33">
        <v>9</v>
      </c>
    </row>
    <row r="2990" spans="1:8" x14ac:dyDescent="0.2">
      <c r="A2990" s="52" t="s">
        <v>6013</v>
      </c>
      <c r="B2990" s="52"/>
      <c r="C2990" s="53" t="s">
        <v>6014</v>
      </c>
      <c r="D2990" s="54" t="s">
        <v>21</v>
      </c>
      <c r="E2990" s="55">
        <v>64.599999999999994</v>
      </c>
      <c r="F2990" s="55">
        <v>5.29</v>
      </c>
      <c r="G2990" s="55">
        <v>69.89</v>
      </c>
      <c r="H2990" s="33">
        <v>9</v>
      </c>
    </row>
    <row r="2991" spans="1:8" x14ac:dyDescent="0.2">
      <c r="A2991" s="52" t="s">
        <v>6015</v>
      </c>
      <c r="B2991" s="52"/>
      <c r="C2991" s="53" t="s">
        <v>6016</v>
      </c>
      <c r="D2991" s="54" t="s">
        <v>21</v>
      </c>
      <c r="E2991" s="55">
        <v>59.52</v>
      </c>
      <c r="F2991" s="55">
        <v>3</v>
      </c>
      <c r="G2991" s="55">
        <v>62.52</v>
      </c>
      <c r="H2991" s="33">
        <v>9</v>
      </c>
    </row>
    <row r="2992" spans="1:8" x14ac:dyDescent="0.2">
      <c r="A2992" s="52" t="s">
        <v>6017</v>
      </c>
      <c r="B2992" s="52"/>
      <c r="C2992" s="53" t="s">
        <v>6018</v>
      </c>
      <c r="D2992" s="54" t="s">
        <v>21</v>
      </c>
      <c r="E2992" s="55">
        <v>69.66</v>
      </c>
      <c r="F2992" s="55">
        <v>3</v>
      </c>
      <c r="G2992" s="55">
        <v>72.66</v>
      </c>
      <c r="H2992" s="33">
        <v>9</v>
      </c>
    </row>
    <row r="2993" spans="1:8" x14ac:dyDescent="0.2">
      <c r="A2993" s="52" t="s">
        <v>6019</v>
      </c>
      <c r="B2993" s="52"/>
      <c r="C2993" s="53" t="s">
        <v>6020</v>
      </c>
      <c r="D2993" s="54" t="s">
        <v>21</v>
      </c>
      <c r="E2993" s="55">
        <v>68.31</v>
      </c>
      <c r="F2993" s="55">
        <v>39.04</v>
      </c>
      <c r="G2993" s="55">
        <v>107.35</v>
      </c>
      <c r="H2993" s="33">
        <v>9</v>
      </c>
    </row>
    <row r="2994" spans="1:8" x14ac:dyDescent="0.2">
      <c r="A2994" s="52" t="s">
        <v>6021</v>
      </c>
      <c r="B2994" s="52"/>
      <c r="C2994" s="53" t="s">
        <v>6022</v>
      </c>
      <c r="D2994" s="54" t="s">
        <v>21</v>
      </c>
      <c r="E2994" s="55">
        <v>149.76</v>
      </c>
      <c r="F2994" s="55">
        <v>21.69</v>
      </c>
      <c r="G2994" s="55">
        <v>171.45</v>
      </c>
      <c r="H2994" s="33">
        <v>9</v>
      </c>
    </row>
    <row r="2995" spans="1:8" x14ac:dyDescent="0.2">
      <c r="A2995" s="52" t="s">
        <v>6023</v>
      </c>
      <c r="B2995" s="52"/>
      <c r="C2995" s="53" t="s">
        <v>6024</v>
      </c>
      <c r="D2995" s="54" t="s">
        <v>21</v>
      </c>
      <c r="E2995" s="55">
        <v>190.91</v>
      </c>
      <c r="F2995" s="55">
        <v>21.69</v>
      </c>
      <c r="G2995" s="55">
        <v>212.6</v>
      </c>
      <c r="H2995" s="33">
        <v>9</v>
      </c>
    </row>
    <row r="2996" spans="1:8" x14ac:dyDescent="0.2">
      <c r="A2996" s="52" t="s">
        <v>6025</v>
      </c>
      <c r="B2996" s="52"/>
      <c r="C2996" s="53" t="s">
        <v>6026</v>
      </c>
      <c r="D2996" s="54" t="s">
        <v>21</v>
      </c>
      <c r="E2996" s="55">
        <v>41.98</v>
      </c>
      <c r="F2996" s="55">
        <v>5.29</v>
      </c>
      <c r="G2996" s="55">
        <v>47.27</v>
      </c>
      <c r="H2996" s="33">
        <v>9</v>
      </c>
    </row>
    <row r="2997" spans="1:8" x14ac:dyDescent="0.2">
      <c r="A2997" s="52" t="s">
        <v>6027</v>
      </c>
      <c r="B2997" s="52"/>
      <c r="C2997" s="53" t="s">
        <v>6028</v>
      </c>
      <c r="D2997" s="54" t="s">
        <v>21</v>
      </c>
      <c r="E2997" s="55">
        <v>21.12</v>
      </c>
      <c r="F2997" s="55">
        <v>17.350000000000001</v>
      </c>
      <c r="G2997" s="55">
        <v>38.47</v>
      </c>
      <c r="H2997" s="33">
        <v>9</v>
      </c>
    </row>
    <row r="2998" spans="1:8" x14ac:dyDescent="0.2">
      <c r="A2998" s="52" t="s">
        <v>6029</v>
      </c>
      <c r="B2998" s="52"/>
      <c r="C2998" s="53" t="s">
        <v>6030</v>
      </c>
      <c r="D2998" s="54" t="s">
        <v>21</v>
      </c>
      <c r="E2998" s="55">
        <v>13.08</v>
      </c>
      <c r="F2998" s="55">
        <v>17.350000000000001</v>
      </c>
      <c r="G2998" s="55">
        <v>30.43</v>
      </c>
      <c r="H2998" s="33">
        <v>9</v>
      </c>
    </row>
    <row r="2999" spans="1:8" x14ac:dyDescent="0.2">
      <c r="A2999" s="52" t="s">
        <v>6031</v>
      </c>
      <c r="B2999" s="52"/>
      <c r="C2999" s="53" t="s">
        <v>6032</v>
      </c>
      <c r="D2999" s="54" t="s">
        <v>21</v>
      </c>
      <c r="E2999" s="55">
        <v>41.27</v>
      </c>
      <c r="F2999" s="55">
        <v>2.65</v>
      </c>
      <c r="G2999" s="55">
        <v>43.92</v>
      </c>
      <c r="H2999" s="33">
        <v>9</v>
      </c>
    </row>
    <row r="3000" spans="1:8" x14ac:dyDescent="0.2">
      <c r="A3000" s="52" t="s">
        <v>6033</v>
      </c>
      <c r="B3000" s="52"/>
      <c r="C3000" s="53" t="s">
        <v>6034</v>
      </c>
      <c r="D3000" s="54" t="s">
        <v>21</v>
      </c>
      <c r="E3000" s="55">
        <v>8.5500000000000007</v>
      </c>
      <c r="F3000" s="55">
        <v>7.37</v>
      </c>
      <c r="G3000" s="55">
        <v>15.92</v>
      </c>
      <c r="H3000" s="33">
        <v>9</v>
      </c>
    </row>
    <row r="3001" spans="1:8" x14ac:dyDescent="0.2">
      <c r="A3001" s="52" t="s">
        <v>6035</v>
      </c>
      <c r="B3001" s="52"/>
      <c r="C3001" s="53" t="s">
        <v>6036</v>
      </c>
      <c r="D3001" s="54" t="s">
        <v>21</v>
      </c>
      <c r="E3001" s="55">
        <v>336.17</v>
      </c>
      <c r="F3001" s="55">
        <v>30.51</v>
      </c>
      <c r="G3001" s="55">
        <v>366.68</v>
      </c>
      <c r="H3001" s="33">
        <v>9</v>
      </c>
    </row>
    <row r="3002" spans="1:8" x14ac:dyDescent="0.2">
      <c r="A3002" s="52" t="s">
        <v>6037</v>
      </c>
      <c r="B3002" s="52"/>
      <c r="C3002" s="53" t="s">
        <v>6038</v>
      </c>
      <c r="D3002" s="54" t="s">
        <v>21</v>
      </c>
      <c r="E3002" s="55">
        <v>6.04</v>
      </c>
      <c r="F3002" s="55">
        <v>1.76</v>
      </c>
      <c r="G3002" s="55">
        <v>7.8</v>
      </c>
      <c r="H3002" s="33">
        <v>9</v>
      </c>
    </row>
    <row r="3003" spans="1:8" x14ac:dyDescent="0.2">
      <c r="A3003" s="52" t="s">
        <v>6039</v>
      </c>
      <c r="B3003" s="52"/>
      <c r="C3003" s="53" t="s">
        <v>6040</v>
      </c>
      <c r="D3003" s="54" t="s">
        <v>21</v>
      </c>
      <c r="E3003" s="55">
        <v>52.08</v>
      </c>
      <c r="F3003" s="55">
        <v>1.76</v>
      </c>
      <c r="G3003" s="55">
        <v>53.84</v>
      </c>
      <c r="H3003" s="33">
        <v>9</v>
      </c>
    </row>
    <row r="3004" spans="1:8" x14ac:dyDescent="0.2">
      <c r="A3004" s="52" t="s">
        <v>6041</v>
      </c>
      <c r="B3004" s="52"/>
      <c r="C3004" s="53" t="s">
        <v>6042</v>
      </c>
      <c r="D3004" s="54" t="s">
        <v>21</v>
      </c>
      <c r="E3004" s="55">
        <v>71.53</v>
      </c>
      <c r="F3004" s="55">
        <v>8.68</v>
      </c>
      <c r="G3004" s="55">
        <v>80.209999999999994</v>
      </c>
      <c r="H3004" s="33">
        <v>9</v>
      </c>
    </row>
    <row r="3005" spans="1:8" x14ac:dyDescent="0.2">
      <c r="A3005" s="52" t="s">
        <v>6043</v>
      </c>
      <c r="B3005" s="52"/>
      <c r="C3005" s="53" t="s">
        <v>6044</v>
      </c>
      <c r="D3005" s="54" t="s">
        <v>21</v>
      </c>
      <c r="E3005" s="55">
        <v>32.229999999999997</v>
      </c>
      <c r="F3005" s="55">
        <v>8.68</v>
      </c>
      <c r="G3005" s="55">
        <v>40.909999999999997</v>
      </c>
      <c r="H3005" s="33">
        <v>9</v>
      </c>
    </row>
    <row r="3006" spans="1:8" x14ac:dyDescent="0.2">
      <c r="A3006" s="52" t="s">
        <v>6045</v>
      </c>
      <c r="B3006" s="52"/>
      <c r="C3006" s="53" t="s">
        <v>6046</v>
      </c>
      <c r="D3006" s="54"/>
      <c r="E3006" s="55"/>
      <c r="F3006" s="55"/>
      <c r="G3006" s="55"/>
      <c r="H3006" s="33">
        <v>2</v>
      </c>
    </row>
    <row r="3007" spans="1:8" x14ac:dyDescent="0.2">
      <c r="A3007" s="52" t="s">
        <v>6047</v>
      </c>
      <c r="B3007" s="52"/>
      <c r="C3007" s="53" t="s">
        <v>6048</v>
      </c>
      <c r="D3007" s="54"/>
      <c r="E3007" s="55"/>
      <c r="F3007" s="55"/>
      <c r="G3007" s="55"/>
      <c r="H3007" s="33">
        <v>5</v>
      </c>
    </row>
    <row r="3008" spans="1:8" ht="25.5" x14ac:dyDescent="0.2">
      <c r="A3008" s="52" t="s">
        <v>6049</v>
      </c>
      <c r="B3008" s="52"/>
      <c r="C3008" s="53" t="s">
        <v>6050</v>
      </c>
      <c r="D3008" s="54" t="s">
        <v>21</v>
      </c>
      <c r="E3008" s="55">
        <v>818.78</v>
      </c>
      <c r="F3008" s="55">
        <v>533.70000000000005</v>
      </c>
      <c r="G3008" s="55">
        <v>1352.48</v>
      </c>
      <c r="H3008" s="33">
        <v>9</v>
      </c>
    </row>
    <row r="3009" spans="1:8" ht="25.5" x14ac:dyDescent="0.2">
      <c r="A3009" s="52" t="s">
        <v>6051</v>
      </c>
      <c r="B3009" s="52"/>
      <c r="C3009" s="53" t="s">
        <v>6052</v>
      </c>
      <c r="D3009" s="54" t="s">
        <v>21</v>
      </c>
      <c r="E3009" s="55">
        <v>868.93</v>
      </c>
      <c r="F3009" s="55">
        <v>533.70000000000005</v>
      </c>
      <c r="G3009" s="55">
        <v>1402.63</v>
      </c>
      <c r="H3009" s="33">
        <v>9</v>
      </c>
    </row>
    <row r="3010" spans="1:8" ht="25.5" x14ac:dyDescent="0.2">
      <c r="A3010" s="52" t="s">
        <v>6053</v>
      </c>
      <c r="B3010" s="52"/>
      <c r="C3010" s="53" t="s">
        <v>6054</v>
      </c>
      <c r="D3010" s="54" t="s">
        <v>21</v>
      </c>
      <c r="E3010" s="55">
        <v>2487.85</v>
      </c>
      <c r="F3010" s="55">
        <v>941.17</v>
      </c>
      <c r="G3010" s="55">
        <v>3429.02</v>
      </c>
      <c r="H3010" s="33">
        <v>9</v>
      </c>
    </row>
    <row r="3011" spans="1:8" ht="25.5" x14ac:dyDescent="0.2">
      <c r="A3011" s="52" t="s">
        <v>6055</v>
      </c>
      <c r="B3011" s="52"/>
      <c r="C3011" s="53" t="s">
        <v>6056</v>
      </c>
      <c r="D3011" s="54" t="s">
        <v>21</v>
      </c>
      <c r="E3011" s="55">
        <v>2592.14</v>
      </c>
      <c r="F3011" s="55">
        <v>941.17</v>
      </c>
      <c r="G3011" s="55">
        <v>3533.31</v>
      </c>
      <c r="H3011" s="33">
        <v>9</v>
      </c>
    </row>
    <row r="3012" spans="1:8" ht="25.5" x14ac:dyDescent="0.2">
      <c r="A3012" s="52" t="s">
        <v>6057</v>
      </c>
      <c r="B3012" s="52"/>
      <c r="C3012" s="53" t="s">
        <v>6058</v>
      </c>
      <c r="D3012" s="54" t="s">
        <v>21</v>
      </c>
      <c r="E3012" s="55">
        <v>2922.79</v>
      </c>
      <c r="F3012" s="55">
        <v>941.17</v>
      </c>
      <c r="G3012" s="55">
        <v>3863.96</v>
      </c>
      <c r="H3012" s="33">
        <v>9</v>
      </c>
    </row>
    <row r="3013" spans="1:8" ht="25.5" x14ac:dyDescent="0.2">
      <c r="A3013" s="52" t="s">
        <v>6059</v>
      </c>
      <c r="B3013" s="52"/>
      <c r="C3013" s="53" t="s">
        <v>6060</v>
      </c>
      <c r="D3013" s="54" t="s">
        <v>21</v>
      </c>
      <c r="E3013" s="55">
        <v>3208.48</v>
      </c>
      <c r="F3013" s="55">
        <v>941.17</v>
      </c>
      <c r="G3013" s="55">
        <v>4149.6499999999996</v>
      </c>
      <c r="H3013" s="33">
        <v>9</v>
      </c>
    </row>
    <row r="3014" spans="1:8" x14ac:dyDescent="0.2">
      <c r="A3014" s="52" t="s">
        <v>6061</v>
      </c>
      <c r="B3014" s="52"/>
      <c r="C3014" s="53" t="s">
        <v>6062</v>
      </c>
      <c r="D3014" s="54"/>
      <c r="E3014" s="55"/>
      <c r="F3014" s="55"/>
      <c r="G3014" s="55"/>
      <c r="H3014" s="33">
        <v>5</v>
      </c>
    </row>
    <row r="3015" spans="1:8" x14ac:dyDescent="0.2">
      <c r="A3015" s="52" t="s">
        <v>6063</v>
      </c>
      <c r="B3015" s="52"/>
      <c r="C3015" s="53" t="s">
        <v>6064</v>
      </c>
      <c r="D3015" s="54" t="s">
        <v>21</v>
      </c>
      <c r="E3015" s="55">
        <v>2035.68</v>
      </c>
      <c r="F3015" s="55">
        <v>680.36</v>
      </c>
      <c r="G3015" s="55">
        <v>2716.04</v>
      </c>
      <c r="H3015" s="33">
        <v>9</v>
      </c>
    </row>
    <row r="3016" spans="1:8" x14ac:dyDescent="0.2">
      <c r="A3016" s="52" t="s">
        <v>6065</v>
      </c>
      <c r="B3016" s="52"/>
      <c r="C3016" s="53" t="s">
        <v>6066</v>
      </c>
      <c r="D3016" s="54" t="s">
        <v>21</v>
      </c>
      <c r="E3016" s="55">
        <v>4981.41</v>
      </c>
      <c r="F3016" s="55">
        <v>1453.37</v>
      </c>
      <c r="G3016" s="55">
        <v>6434.78</v>
      </c>
      <c r="H3016" s="33">
        <v>9</v>
      </c>
    </row>
    <row r="3017" spans="1:8" x14ac:dyDescent="0.2">
      <c r="A3017" s="52" t="s">
        <v>6067</v>
      </c>
      <c r="B3017" s="52"/>
      <c r="C3017" s="53" t="s">
        <v>6068</v>
      </c>
      <c r="D3017" s="54" t="s">
        <v>21</v>
      </c>
      <c r="E3017" s="55">
        <v>8288.83</v>
      </c>
      <c r="F3017" s="55">
        <v>1915.77</v>
      </c>
      <c r="G3017" s="55">
        <v>10204.6</v>
      </c>
      <c r="H3017" s="33">
        <v>9</v>
      </c>
    </row>
    <row r="3018" spans="1:8" x14ac:dyDescent="0.2">
      <c r="A3018" s="52" t="s">
        <v>6069</v>
      </c>
      <c r="B3018" s="52"/>
      <c r="C3018" s="53" t="s">
        <v>6070</v>
      </c>
      <c r="D3018" s="54" t="s">
        <v>21</v>
      </c>
      <c r="E3018" s="55">
        <v>11577.91</v>
      </c>
      <c r="F3018" s="55">
        <v>2322.67</v>
      </c>
      <c r="G3018" s="55">
        <v>13900.58</v>
      </c>
      <c r="H3018" s="33">
        <v>9</v>
      </c>
    </row>
    <row r="3019" spans="1:8" x14ac:dyDescent="0.2">
      <c r="A3019" s="52" t="s">
        <v>6071</v>
      </c>
      <c r="B3019" s="52"/>
      <c r="C3019" s="53" t="s">
        <v>6072</v>
      </c>
      <c r="D3019" s="54" t="s">
        <v>21</v>
      </c>
      <c r="E3019" s="55">
        <v>599.17999999999995</v>
      </c>
      <c r="F3019" s="55">
        <v>462.29</v>
      </c>
      <c r="G3019" s="55">
        <v>1061.47</v>
      </c>
      <c r="H3019" s="33">
        <v>9</v>
      </c>
    </row>
    <row r="3020" spans="1:8" x14ac:dyDescent="0.2">
      <c r="A3020" s="52" t="s">
        <v>6073</v>
      </c>
      <c r="B3020" s="52"/>
      <c r="C3020" s="53" t="s">
        <v>6074</v>
      </c>
      <c r="D3020" s="54"/>
      <c r="E3020" s="55"/>
      <c r="F3020" s="55"/>
      <c r="G3020" s="55"/>
      <c r="H3020" s="33">
        <v>5</v>
      </c>
    </row>
    <row r="3021" spans="1:8" x14ac:dyDescent="0.2">
      <c r="A3021" s="52" t="s">
        <v>6075</v>
      </c>
      <c r="B3021" s="52"/>
      <c r="C3021" s="53" t="s">
        <v>6076</v>
      </c>
      <c r="D3021" s="54" t="s">
        <v>21</v>
      </c>
      <c r="E3021" s="55">
        <v>2643.7</v>
      </c>
      <c r="F3021" s="55">
        <v>32.53</v>
      </c>
      <c r="G3021" s="55">
        <v>2676.23</v>
      </c>
      <c r="H3021" s="33">
        <v>9</v>
      </c>
    </row>
    <row r="3022" spans="1:8" x14ac:dyDescent="0.2">
      <c r="A3022" s="52" t="s">
        <v>6077</v>
      </c>
      <c r="B3022" s="52"/>
      <c r="C3022" s="53" t="s">
        <v>6078</v>
      </c>
      <c r="D3022" s="54" t="s">
        <v>21</v>
      </c>
      <c r="E3022" s="55">
        <v>3701.3</v>
      </c>
      <c r="F3022" s="55">
        <v>32.53</v>
      </c>
      <c r="G3022" s="55">
        <v>3733.83</v>
      </c>
      <c r="H3022" s="33">
        <v>9</v>
      </c>
    </row>
    <row r="3023" spans="1:8" x14ac:dyDescent="0.2">
      <c r="A3023" s="52" t="s">
        <v>6079</v>
      </c>
      <c r="B3023" s="52"/>
      <c r="C3023" s="53" t="s">
        <v>6080</v>
      </c>
      <c r="D3023" s="54" t="s">
        <v>21</v>
      </c>
      <c r="E3023" s="55">
        <v>648.58000000000004</v>
      </c>
      <c r="F3023" s="55">
        <v>52.05</v>
      </c>
      <c r="G3023" s="55">
        <v>700.63</v>
      </c>
      <c r="H3023" s="33">
        <v>9</v>
      </c>
    </row>
    <row r="3024" spans="1:8" x14ac:dyDescent="0.2">
      <c r="A3024" s="52" t="s">
        <v>6081</v>
      </c>
      <c r="B3024" s="52"/>
      <c r="C3024" s="53" t="s">
        <v>6082</v>
      </c>
      <c r="D3024" s="54" t="s">
        <v>21</v>
      </c>
      <c r="E3024" s="55">
        <v>1027.6300000000001</v>
      </c>
      <c r="F3024" s="55">
        <v>52.05</v>
      </c>
      <c r="G3024" s="55">
        <v>1079.68</v>
      </c>
      <c r="H3024" s="33">
        <v>9</v>
      </c>
    </row>
    <row r="3025" spans="1:8" x14ac:dyDescent="0.2">
      <c r="A3025" s="52" t="s">
        <v>6083</v>
      </c>
      <c r="B3025" s="52"/>
      <c r="C3025" s="53" t="s">
        <v>6084</v>
      </c>
      <c r="D3025" s="54" t="s">
        <v>21</v>
      </c>
      <c r="E3025" s="55">
        <v>2464.0700000000002</v>
      </c>
      <c r="F3025" s="55">
        <v>32.53</v>
      </c>
      <c r="G3025" s="55">
        <v>2496.6</v>
      </c>
      <c r="H3025" s="33">
        <v>9</v>
      </c>
    </row>
    <row r="3026" spans="1:8" x14ac:dyDescent="0.2">
      <c r="A3026" s="52" t="s">
        <v>6085</v>
      </c>
      <c r="B3026" s="52"/>
      <c r="C3026" s="53" t="s">
        <v>6086</v>
      </c>
      <c r="D3026" s="54"/>
      <c r="E3026" s="55"/>
      <c r="F3026" s="55"/>
      <c r="G3026" s="55"/>
      <c r="H3026" s="33">
        <v>5</v>
      </c>
    </row>
    <row r="3027" spans="1:8" x14ac:dyDescent="0.2">
      <c r="A3027" s="52" t="s">
        <v>6087</v>
      </c>
      <c r="B3027" s="52"/>
      <c r="C3027" s="53" t="s">
        <v>6088</v>
      </c>
      <c r="D3027" s="54" t="s">
        <v>21</v>
      </c>
      <c r="E3027" s="55">
        <v>944.5</v>
      </c>
      <c r="F3027" s="55"/>
      <c r="G3027" s="55">
        <v>944.5</v>
      </c>
      <c r="H3027" s="33">
        <v>9</v>
      </c>
    </row>
    <row r="3028" spans="1:8" x14ac:dyDescent="0.2">
      <c r="A3028" s="52" t="s">
        <v>6089</v>
      </c>
      <c r="B3028" s="52"/>
      <c r="C3028" s="53" t="s">
        <v>6090</v>
      </c>
      <c r="D3028" s="54"/>
      <c r="E3028" s="55"/>
      <c r="F3028" s="55"/>
      <c r="G3028" s="55"/>
      <c r="H3028" s="33">
        <v>2</v>
      </c>
    </row>
    <row r="3029" spans="1:8" ht="25.5" x14ac:dyDescent="0.2">
      <c r="A3029" s="52" t="s">
        <v>6091</v>
      </c>
      <c r="B3029" s="52"/>
      <c r="C3029" s="53" t="s">
        <v>6092</v>
      </c>
      <c r="D3029" s="54"/>
      <c r="E3029" s="55"/>
      <c r="F3029" s="55"/>
      <c r="G3029" s="55"/>
      <c r="H3029" s="33">
        <v>5</v>
      </c>
    </row>
    <row r="3030" spans="1:8" ht="25.5" x14ac:dyDescent="0.2">
      <c r="A3030" s="52" t="s">
        <v>6093</v>
      </c>
      <c r="B3030" s="52"/>
      <c r="C3030" s="53" t="s">
        <v>6094</v>
      </c>
      <c r="D3030" s="54" t="s">
        <v>131</v>
      </c>
      <c r="E3030" s="55">
        <v>6.19</v>
      </c>
      <c r="F3030" s="55">
        <v>21.69</v>
      </c>
      <c r="G3030" s="55">
        <v>27.88</v>
      </c>
      <c r="H3030" s="33">
        <v>9</v>
      </c>
    </row>
    <row r="3031" spans="1:8" ht="25.5" x14ac:dyDescent="0.2">
      <c r="A3031" s="52" t="s">
        <v>6095</v>
      </c>
      <c r="B3031" s="52"/>
      <c r="C3031" s="53" t="s">
        <v>6096</v>
      </c>
      <c r="D3031" s="54" t="s">
        <v>131</v>
      </c>
      <c r="E3031" s="55">
        <v>6.39</v>
      </c>
      <c r="F3031" s="55">
        <v>21.69</v>
      </c>
      <c r="G3031" s="55">
        <v>28.08</v>
      </c>
      <c r="H3031" s="33">
        <v>9</v>
      </c>
    </row>
    <row r="3032" spans="1:8" ht="25.5" x14ac:dyDescent="0.2">
      <c r="A3032" s="52" t="s">
        <v>6097</v>
      </c>
      <c r="B3032" s="52"/>
      <c r="C3032" s="53" t="s">
        <v>6098</v>
      </c>
      <c r="D3032" s="54" t="s">
        <v>131</v>
      </c>
      <c r="E3032" s="55">
        <v>15.29</v>
      </c>
      <c r="F3032" s="55">
        <v>21.69</v>
      </c>
      <c r="G3032" s="55">
        <v>36.979999999999997</v>
      </c>
      <c r="H3032" s="33">
        <v>9</v>
      </c>
    </row>
    <row r="3033" spans="1:8" ht="25.5" x14ac:dyDescent="0.2">
      <c r="A3033" s="52" t="s">
        <v>6099</v>
      </c>
      <c r="B3033" s="52"/>
      <c r="C3033" s="53" t="s">
        <v>6100</v>
      </c>
      <c r="D3033" s="54" t="s">
        <v>131</v>
      </c>
      <c r="E3033" s="55">
        <v>24.5</v>
      </c>
      <c r="F3033" s="55">
        <v>21.69</v>
      </c>
      <c r="G3033" s="55">
        <v>46.19</v>
      </c>
      <c r="H3033" s="33">
        <v>9</v>
      </c>
    </row>
    <row r="3034" spans="1:8" ht="25.5" x14ac:dyDescent="0.2">
      <c r="A3034" s="52" t="s">
        <v>6101</v>
      </c>
      <c r="B3034" s="52"/>
      <c r="C3034" s="53" t="s">
        <v>6102</v>
      </c>
      <c r="D3034" s="54" t="s">
        <v>131</v>
      </c>
      <c r="E3034" s="55">
        <v>22.12</v>
      </c>
      <c r="F3034" s="55">
        <v>26.02</v>
      </c>
      <c r="G3034" s="55">
        <v>48.14</v>
      </c>
      <c r="H3034" s="33">
        <v>9</v>
      </c>
    </row>
    <row r="3035" spans="1:8" ht="25.5" x14ac:dyDescent="0.2">
      <c r="A3035" s="52" t="s">
        <v>6103</v>
      </c>
      <c r="B3035" s="52"/>
      <c r="C3035" s="53" t="s">
        <v>6104</v>
      </c>
      <c r="D3035" s="54" t="s">
        <v>131</v>
      </c>
      <c r="E3035" s="55">
        <v>41.47</v>
      </c>
      <c r="F3035" s="55">
        <v>30.36</v>
      </c>
      <c r="G3035" s="55">
        <v>71.83</v>
      </c>
      <c r="H3035" s="33">
        <v>9</v>
      </c>
    </row>
    <row r="3036" spans="1:8" ht="25.5" x14ac:dyDescent="0.2">
      <c r="A3036" s="52" t="s">
        <v>6105</v>
      </c>
      <c r="B3036" s="52"/>
      <c r="C3036" s="53" t="s">
        <v>6106</v>
      </c>
      <c r="D3036" s="54" t="s">
        <v>131</v>
      </c>
      <c r="E3036" s="55">
        <v>63.05</v>
      </c>
      <c r="F3036" s="55">
        <v>39.04</v>
      </c>
      <c r="G3036" s="55">
        <v>102.09</v>
      </c>
      <c r="H3036" s="33">
        <v>9</v>
      </c>
    </row>
    <row r="3037" spans="1:8" ht="25.5" x14ac:dyDescent="0.2">
      <c r="A3037" s="52" t="s">
        <v>6107</v>
      </c>
      <c r="B3037" s="52"/>
      <c r="C3037" s="53" t="s">
        <v>6108</v>
      </c>
      <c r="D3037" s="54" t="s">
        <v>131</v>
      </c>
      <c r="E3037" s="55">
        <v>75.290000000000006</v>
      </c>
      <c r="F3037" s="55">
        <v>43.37</v>
      </c>
      <c r="G3037" s="55">
        <v>118.66</v>
      </c>
      <c r="H3037" s="33">
        <v>9</v>
      </c>
    </row>
    <row r="3038" spans="1:8" ht="25.5" x14ac:dyDescent="0.2">
      <c r="A3038" s="52" t="s">
        <v>6109</v>
      </c>
      <c r="B3038" s="52"/>
      <c r="C3038" s="53" t="s">
        <v>6110</v>
      </c>
      <c r="D3038" s="54" t="s">
        <v>131</v>
      </c>
      <c r="E3038" s="55">
        <v>163.99</v>
      </c>
      <c r="F3038" s="55">
        <v>47.7</v>
      </c>
      <c r="G3038" s="55">
        <v>211.69</v>
      </c>
      <c r="H3038" s="33">
        <v>9</v>
      </c>
    </row>
    <row r="3039" spans="1:8" x14ac:dyDescent="0.2">
      <c r="A3039" s="52" t="s">
        <v>6111</v>
      </c>
      <c r="B3039" s="52"/>
      <c r="C3039" s="53" t="s">
        <v>6112</v>
      </c>
      <c r="D3039" s="54"/>
      <c r="E3039" s="55"/>
      <c r="F3039" s="55"/>
      <c r="G3039" s="55"/>
      <c r="H3039" s="33">
        <v>5</v>
      </c>
    </row>
    <row r="3040" spans="1:8" ht="25.5" x14ac:dyDescent="0.2">
      <c r="A3040" s="52" t="s">
        <v>6113</v>
      </c>
      <c r="B3040" s="52"/>
      <c r="C3040" s="53" t="s">
        <v>6114</v>
      </c>
      <c r="D3040" s="54" t="s">
        <v>131</v>
      </c>
      <c r="E3040" s="55">
        <v>11.97</v>
      </c>
      <c r="F3040" s="55">
        <v>21.69</v>
      </c>
      <c r="G3040" s="55">
        <v>33.659999999999997</v>
      </c>
      <c r="H3040" s="33">
        <v>9</v>
      </c>
    </row>
    <row r="3041" spans="1:8" ht="25.5" x14ac:dyDescent="0.2">
      <c r="A3041" s="52" t="s">
        <v>6115</v>
      </c>
      <c r="B3041" s="52"/>
      <c r="C3041" s="53" t="s">
        <v>6116</v>
      </c>
      <c r="D3041" s="54" t="s">
        <v>131</v>
      </c>
      <c r="E3041" s="55">
        <v>15.61</v>
      </c>
      <c r="F3041" s="55">
        <v>26.02</v>
      </c>
      <c r="G3041" s="55">
        <v>41.63</v>
      </c>
      <c r="H3041" s="33">
        <v>9</v>
      </c>
    </row>
    <row r="3042" spans="1:8" ht="25.5" x14ac:dyDescent="0.2">
      <c r="A3042" s="52" t="s">
        <v>6117</v>
      </c>
      <c r="B3042" s="52"/>
      <c r="C3042" s="53" t="s">
        <v>6118</v>
      </c>
      <c r="D3042" s="54" t="s">
        <v>131</v>
      </c>
      <c r="E3042" s="55">
        <v>26.73</v>
      </c>
      <c r="F3042" s="55">
        <v>39.04</v>
      </c>
      <c r="G3042" s="55">
        <v>65.77</v>
      </c>
      <c r="H3042" s="33">
        <v>9</v>
      </c>
    </row>
    <row r="3043" spans="1:8" ht="25.5" x14ac:dyDescent="0.2">
      <c r="A3043" s="52" t="s">
        <v>6119</v>
      </c>
      <c r="B3043" s="52"/>
      <c r="C3043" s="53" t="s">
        <v>6120</v>
      </c>
      <c r="D3043" s="54" t="s">
        <v>131</v>
      </c>
      <c r="E3043" s="55">
        <v>23.85</v>
      </c>
      <c r="F3043" s="55">
        <v>47.7</v>
      </c>
      <c r="G3043" s="55">
        <v>71.55</v>
      </c>
      <c r="H3043" s="33">
        <v>9</v>
      </c>
    </row>
    <row r="3044" spans="1:8" x14ac:dyDescent="0.2">
      <c r="A3044" s="52" t="s">
        <v>6121</v>
      </c>
      <c r="B3044" s="52"/>
      <c r="C3044" s="53" t="s">
        <v>6122</v>
      </c>
      <c r="D3044" s="54"/>
      <c r="E3044" s="55"/>
      <c r="F3044" s="55"/>
      <c r="G3044" s="55"/>
      <c r="H3044" s="33">
        <v>5</v>
      </c>
    </row>
    <row r="3045" spans="1:8" ht="25.5" x14ac:dyDescent="0.2">
      <c r="A3045" s="52" t="s">
        <v>6123</v>
      </c>
      <c r="B3045" s="52"/>
      <c r="C3045" s="53" t="s">
        <v>6124</v>
      </c>
      <c r="D3045" s="54" t="s">
        <v>131</v>
      </c>
      <c r="E3045" s="55">
        <v>21.19</v>
      </c>
      <c r="F3045" s="55">
        <v>26.02</v>
      </c>
      <c r="G3045" s="55">
        <v>47.21</v>
      </c>
      <c r="H3045" s="33">
        <v>9</v>
      </c>
    </row>
    <row r="3046" spans="1:8" ht="25.5" x14ac:dyDescent="0.2">
      <c r="A3046" s="52" t="s">
        <v>6125</v>
      </c>
      <c r="B3046" s="52"/>
      <c r="C3046" s="53" t="s">
        <v>6126</v>
      </c>
      <c r="D3046" s="54" t="s">
        <v>131</v>
      </c>
      <c r="E3046" s="55">
        <v>39.590000000000003</v>
      </c>
      <c r="F3046" s="55">
        <v>39.04</v>
      </c>
      <c r="G3046" s="55">
        <v>78.63</v>
      </c>
      <c r="H3046" s="33">
        <v>9</v>
      </c>
    </row>
    <row r="3047" spans="1:8" ht="25.5" x14ac:dyDescent="0.2">
      <c r="A3047" s="52" t="s">
        <v>6127</v>
      </c>
      <c r="B3047" s="52"/>
      <c r="C3047" s="53" t="s">
        <v>6128</v>
      </c>
      <c r="D3047" s="54" t="s">
        <v>131</v>
      </c>
      <c r="E3047" s="55">
        <v>52.99</v>
      </c>
      <c r="F3047" s="55">
        <v>47.7</v>
      </c>
      <c r="G3047" s="55">
        <v>100.69</v>
      </c>
      <c r="H3047" s="33">
        <v>9</v>
      </c>
    </row>
    <row r="3048" spans="1:8" ht="25.5" x14ac:dyDescent="0.2">
      <c r="A3048" s="52" t="s">
        <v>6129</v>
      </c>
      <c r="B3048" s="52"/>
      <c r="C3048" s="53" t="s">
        <v>6130</v>
      </c>
      <c r="D3048" s="54" t="s">
        <v>131</v>
      </c>
      <c r="E3048" s="55">
        <v>102.71</v>
      </c>
      <c r="F3048" s="55">
        <v>47.7</v>
      </c>
      <c r="G3048" s="55">
        <v>150.41</v>
      </c>
      <c r="H3048" s="33">
        <v>9</v>
      </c>
    </row>
    <row r="3049" spans="1:8" ht="25.5" x14ac:dyDescent="0.2">
      <c r="A3049" s="52" t="s">
        <v>6131</v>
      </c>
      <c r="B3049" s="52"/>
      <c r="C3049" s="53" t="s">
        <v>6132</v>
      </c>
      <c r="D3049" s="54" t="s">
        <v>131</v>
      </c>
      <c r="E3049" s="55">
        <v>18.420000000000002</v>
      </c>
      <c r="F3049" s="55">
        <v>21.69</v>
      </c>
      <c r="G3049" s="55">
        <v>40.11</v>
      </c>
      <c r="H3049" s="33">
        <v>9</v>
      </c>
    </row>
    <row r="3050" spans="1:8" ht="25.5" x14ac:dyDescent="0.2">
      <c r="A3050" s="52" t="s">
        <v>6133</v>
      </c>
      <c r="B3050" s="52"/>
      <c r="C3050" s="53" t="s">
        <v>6134</v>
      </c>
      <c r="D3050" s="54"/>
      <c r="E3050" s="55"/>
      <c r="F3050" s="55"/>
      <c r="G3050" s="55"/>
      <c r="H3050" s="33">
        <v>5</v>
      </c>
    </row>
    <row r="3051" spans="1:8" ht="25.5" x14ac:dyDescent="0.2">
      <c r="A3051" s="52" t="s">
        <v>6135</v>
      </c>
      <c r="B3051" s="52"/>
      <c r="C3051" s="53" t="s">
        <v>6136</v>
      </c>
      <c r="D3051" s="54" t="s">
        <v>131</v>
      </c>
      <c r="E3051" s="55">
        <v>26.87</v>
      </c>
      <c r="F3051" s="55">
        <v>15.25</v>
      </c>
      <c r="G3051" s="55">
        <v>42.12</v>
      </c>
      <c r="H3051" s="33">
        <v>9</v>
      </c>
    </row>
    <row r="3052" spans="1:8" ht="25.5" x14ac:dyDescent="0.2">
      <c r="A3052" s="52" t="s">
        <v>6137</v>
      </c>
      <c r="B3052" s="52"/>
      <c r="C3052" s="53" t="s">
        <v>6138</v>
      </c>
      <c r="D3052" s="54" t="s">
        <v>131</v>
      </c>
      <c r="E3052" s="55">
        <v>46.57</v>
      </c>
      <c r="F3052" s="55">
        <v>15.25</v>
      </c>
      <c r="G3052" s="55">
        <v>61.82</v>
      </c>
      <c r="H3052" s="33">
        <v>9</v>
      </c>
    </row>
    <row r="3053" spans="1:8" ht="25.5" x14ac:dyDescent="0.2">
      <c r="A3053" s="52" t="s">
        <v>6139</v>
      </c>
      <c r="B3053" s="52"/>
      <c r="C3053" s="53" t="s">
        <v>6140</v>
      </c>
      <c r="D3053" s="54" t="s">
        <v>131</v>
      </c>
      <c r="E3053" s="55">
        <v>101.65</v>
      </c>
      <c r="F3053" s="55">
        <v>15.25</v>
      </c>
      <c r="G3053" s="55">
        <v>116.9</v>
      </c>
      <c r="H3053" s="33">
        <v>9</v>
      </c>
    </row>
    <row r="3054" spans="1:8" ht="25.5" x14ac:dyDescent="0.2">
      <c r="A3054" s="52" t="s">
        <v>6141</v>
      </c>
      <c r="B3054" s="52"/>
      <c r="C3054" s="53" t="s">
        <v>6142</v>
      </c>
      <c r="D3054" s="54" t="s">
        <v>131</v>
      </c>
      <c r="E3054" s="55">
        <v>88.03</v>
      </c>
      <c r="F3054" s="55">
        <v>15.25</v>
      </c>
      <c r="G3054" s="55">
        <v>103.28</v>
      </c>
      <c r="H3054" s="33">
        <v>9</v>
      </c>
    </row>
    <row r="3055" spans="1:8" ht="25.5" x14ac:dyDescent="0.2">
      <c r="A3055" s="52" t="s">
        <v>6143</v>
      </c>
      <c r="B3055" s="52"/>
      <c r="C3055" s="53" t="s">
        <v>6144</v>
      </c>
      <c r="D3055" s="54" t="s">
        <v>131</v>
      </c>
      <c r="E3055" s="55">
        <v>164.08</v>
      </c>
      <c r="F3055" s="55">
        <v>15.25</v>
      </c>
      <c r="G3055" s="55">
        <v>179.33</v>
      </c>
      <c r="H3055" s="33">
        <v>9</v>
      </c>
    </row>
    <row r="3056" spans="1:8" ht="25.5" x14ac:dyDescent="0.2">
      <c r="A3056" s="52" t="s">
        <v>6145</v>
      </c>
      <c r="B3056" s="52"/>
      <c r="C3056" s="53" t="s">
        <v>6146</v>
      </c>
      <c r="D3056" s="54" t="s">
        <v>131</v>
      </c>
      <c r="E3056" s="55">
        <v>240.9</v>
      </c>
      <c r="F3056" s="55">
        <v>30.51</v>
      </c>
      <c r="G3056" s="55">
        <v>271.41000000000003</v>
      </c>
      <c r="H3056" s="33">
        <v>9</v>
      </c>
    </row>
    <row r="3057" spans="1:8" ht="25.5" x14ac:dyDescent="0.2">
      <c r="A3057" s="52" t="s">
        <v>6147</v>
      </c>
      <c r="B3057" s="52"/>
      <c r="C3057" s="53" t="s">
        <v>6148</v>
      </c>
      <c r="D3057" s="54" t="s">
        <v>131</v>
      </c>
      <c r="E3057" s="55">
        <v>422.18</v>
      </c>
      <c r="F3057" s="55">
        <v>30.51</v>
      </c>
      <c r="G3057" s="55">
        <v>452.69</v>
      </c>
      <c r="H3057" s="33">
        <v>9</v>
      </c>
    </row>
    <row r="3058" spans="1:8" ht="25.5" x14ac:dyDescent="0.2">
      <c r="A3058" s="52" t="s">
        <v>6149</v>
      </c>
      <c r="B3058" s="52"/>
      <c r="C3058" s="53" t="s">
        <v>6150</v>
      </c>
      <c r="D3058" s="54" t="s">
        <v>131</v>
      </c>
      <c r="E3058" s="55">
        <v>567.85</v>
      </c>
      <c r="F3058" s="55">
        <v>30.51</v>
      </c>
      <c r="G3058" s="55">
        <v>598.36</v>
      </c>
      <c r="H3058" s="33">
        <v>9</v>
      </c>
    </row>
    <row r="3059" spans="1:8" x14ac:dyDescent="0.2">
      <c r="A3059" s="52" t="s">
        <v>6151</v>
      </c>
      <c r="B3059" s="52"/>
      <c r="C3059" s="53" t="s">
        <v>6152</v>
      </c>
      <c r="D3059" s="54"/>
      <c r="E3059" s="55"/>
      <c r="F3059" s="55"/>
      <c r="G3059" s="55"/>
      <c r="H3059" s="33">
        <v>5</v>
      </c>
    </row>
    <row r="3060" spans="1:8" ht="25.5" x14ac:dyDescent="0.2">
      <c r="A3060" s="52" t="s">
        <v>6153</v>
      </c>
      <c r="B3060" s="52"/>
      <c r="C3060" s="53" t="s">
        <v>6154</v>
      </c>
      <c r="D3060" s="54" t="s">
        <v>131</v>
      </c>
      <c r="E3060" s="55">
        <v>38.200000000000003</v>
      </c>
      <c r="F3060" s="55">
        <v>15.25</v>
      </c>
      <c r="G3060" s="55">
        <v>53.45</v>
      </c>
      <c r="H3060" s="33">
        <v>9</v>
      </c>
    </row>
    <row r="3061" spans="1:8" ht="25.5" x14ac:dyDescent="0.2">
      <c r="A3061" s="52" t="s">
        <v>6155</v>
      </c>
      <c r="B3061" s="52"/>
      <c r="C3061" s="53" t="s">
        <v>6156</v>
      </c>
      <c r="D3061" s="54" t="s">
        <v>131</v>
      </c>
      <c r="E3061" s="55">
        <v>74.61</v>
      </c>
      <c r="F3061" s="55">
        <v>15.25</v>
      </c>
      <c r="G3061" s="55">
        <v>89.86</v>
      </c>
      <c r="H3061" s="33">
        <v>9</v>
      </c>
    </row>
    <row r="3062" spans="1:8" ht="25.5" x14ac:dyDescent="0.2">
      <c r="A3062" s="52" t="s">
        <v>6157</v>
      </c>
      <c r="B3062" s="52"/>
      <c r="C3062" s="53" t="s">
        <v>6158</v>
      </c>
      <c r="D3062" s="54" t="s">
        <v>131</v>
      </c>
      <c r="E3062" s="55">
        <v>129.12</v>
      </c>
      <c r="F3062" s="55">
        <v>30.51</v>
      </c>
      <c r="G3062" s="55">
        <v>159.63</v>
      </c>
      <c r="H3062" s="33">
        <v>9</v>
      </c>
    </row>
    <row r="3063" spans="1:8" ht="25.5" x14ac:dyDescent="0.2">
      <c r="A3063" s="52" t="s">
        <v>6159</v>
      </c>
      <c r="B3063" s="52"/>
      <c r="C3063" s="53" t="s">
        <v>6160</v>
      </c>
      <c r="D3063" s="54" t="s">
        <v>131</v>
      </c>
      <c r="E3063" s="55">
        <v>214.41</v>
      </c>
      <c r="F3063" s="55">
        <v>30.51</v>
      </c>
      <c r="G3063" s="55">
        <v>244.92</v>
      </c>
      <c r="H3063" s="33">
        <v>9</v>
      </c>
    </row>
    <row r="3064" spans="1:8" ht="25.5" x14ac:dyDescent="0.2">
      <c r="A3064" s="52" t="s">
        <v>6161</v>
      </c>
      <c r="B3064" s="52"/>
      <c r="C3064" s="53" t="s">
        <v>6162</v>
      </c>
      <c r="D3064" s="54" t="s">
        <v>131</v>
      </c>
      <c r="E3064" s="55">
        <v>344.09</v>
      </c>
      <c r="F3064" s="55">
        <v>30.51</v>
      </c>
      <c r="G3064" s="55">
        <v>374.6</v>
      </c>
      <c r="H3064" s="33">
        <v>9</v>
      </c>
    </row>
    <row r="3065" spans="1:8" ht="25.5" x14ac:dyDescent="0.2">
      <c r="A3065" s="52" t="s">
        <v>6163</v>
      </c>
      <c r="B3065" s="52"/>
      <c r="C3065" s="53" t="s">
        <v>6164</v>
      </c>
      <c r="D3065" s="54" t="s">
        <v>131</v>
      </c>
      <c r="E3065" s="55">
        <v>606.29</v>
      </c>
      <c r="F3065" s="55">
        <v>30.51</v>
      </c>
      <c r="G3065" s="55">
        <v>636.79999999999995</v>
      </c>
      <c r="H3065" s="33">
        <v>9</v>
      </c>
    </row>
    <row r="3066" spans="1:8" x14ac:dyDescent="0.2">
      <c r="A3066" s="52" t="s">
        <v>6165</v>
      </c>
      <c r="B3066" s="52"/>
      <c r="C3066" s="53" t="s">
        <v>6166</v>
      </c>
      <c r="D3066" s="54"/>
      <c r="E3066" s="55"/>
      <c r="F3066" s="55"/>
      <c r="G3066" s="55"/>
      <c r="H3066" s="33">
        <v>5</v>
      </c>
    </row>
    <row r="3067" spans="1:8" x14ac:dyDescent="0.2">
      <c r="A3067" s="52" t="s">
        <v>6167</v>
      </c>
      <c r="B3067" s="52"/>
      <c r="C3067" s="53" t="s">
        <v>6168</v>
      </c>
      <c r="D3067" s="54" t="s">
        <v>131</v>
      </c>
      <c r="E3067" s="55">
        <v>44.37</v>
      </c>
      <c r="F3067" s="55">
        <v>43.37</v>
      </c>
      <c r="G3067" s="55">
        <v>87.74</v>
      </c>
      <c r="H3067" s="33">
        <v>9</v>
      </c>
    </row>
    <row r="3068" spans="1:8" x14ac:dyDescent="0.2">
      <c r="A3068" s="52" t="s">
        <v>6169</v>
      </c>
      <c r="B3068" s="52"/>
      <c r="C3068" s="53" t="s">
        <v>6170</v>
      </c>
      <c r="D3068" s="54" t="s">
        <v>131</v>
      </c>
      <c r="E3068" s="55">
        <v>47.83</v>
      </c>
      <c r="F3068" s="55">
        <v>47.7</v>
      </c>
      <c r="G3068" s="55">
        <v>95.53</v>
      </c>
      <c r="H3068" s="33">
        <v>9</v>
      </c>
    </row>
    <row r="3069" spans="1:8" x14ac:dyDescent="0.2">
      <c r="A3069" s="52" t="s">
        <v>6171</v>
      </c>
      <c r="B3069" s="52"/>
      <c r="C3069" s="53" t="s">
        <v>6172</v>
      </c>
      <c r="D3069" s="54" t="s">
        <v>131</v>
      </c>
      <c r="E3069" s="55">
        <v>68.05</v>
      </c>
      <c r="F3069" s="55">
        <v>56.38</v>
      </c>
      <c r="G3069" s="55">
        <v>124.43</v>
      </c>
      <c r="H3069" s="33">
        <v>9</v>
      </c>
    </row>
    <row r="3070" spans="1:8" x14ac:dyDescent="0.2">
      <c r="A3070" s="52" t="s">
        <v>6173</v>
      </c>
      <c r="B3070" s="52"/>
      <c r="C3070" s="53" t="s">
        <v>6174</v>
      </c>
      <c r="D3070" s="54" t="s">
        <v>131</v>
      </c>
      <c r="E3070" s="55">
        <v>85.7</v>
      </c>
      <c r="F3070" s="55">
        <v>60.72</v>
      </c>
      <c r="G3070" s="55">
        <v>146.41999999999999</v>
      </c>
      <c r="H3070" s="33">
        <v>9</v>
      </c>
    </row>
    <row r="3071" spans="1:8" x14ac:dyDescent="0.2">
      <c r="A3071" s="52" t="s">
        <v>6175</v>
      </c>
      <c r="B3071" s="52"/>
      <c r="C3071" s="53" t="s">
        <v>6176</v>
      </c>
      <c r="D3071" s="54" t="s">
        <v>131</v>
      </c>
      <c r="E3071" s="55">
        <v>105.03</v>
      </c>
      <c r="F3071" s="55">
        <v>69.39</v>
      </c>
      <c r="G3071" s="55">
        <v>174.42</v>
      </c>
      <c r="H3071" s="33">
        <v>9</v>
      </c>
    </row>
    <row r="3072" spans="1:8" x14ac:dyDescent="0.2">
      <c r="A3072" s="52" t="s">
        <v>6177</v>
      </c>
      <c r="B3072" s="52"/>
      <c r="C3072" s="53" t="s">
        <v>6178</v>
      </c>
      <c r="D3072" s="54" t="s">
        <v>131</v>
      </c>
      <c r="E3072" s="55">
        <v>126.52</v>
      </c>
      <c r="F3072" s="55">
        <v>78.06</v>
      </c>
      <c r="G3072" s="55">
        <v>204.58</v>
      </c>
      <c r="H3072" s="33">
        <v>9</v>
      </c>
    </row>
    <row r="3073" spans="1:8" x14ac:dyDescent="0.2">
      <c r="A3073" s="52" t="s">
        <v>6179</v>
      </c>
      <c r="B3073" s="52"/>
      <c r="C3073" s="53" t="s">
        <v>6180</v>
      </c>
      <c r="D3073" s="54" t="s">
        <v>131</v>
      </c>
      <c r="E3073" s="55">
        <v>170.25</v>
      </c>
      <c r="F3073" s="55">
        <v>86.74</v>
      </c>
      <c r="G3073" s="55">
        <v>256.99</v>
      </c>
      <c r="H3073" s="33">
        <v>9</v>
      </c>
    </row>
    <row r="3074" spans="1:8" x14ac:dyDescent="0.2">
      <c r="A3074" s="52" t="s">
        <v>6181</v>
      </c>
      <c r="B3074" s="52"/>
      <c r="C3074" s="53" t="s">
        <v>6182</v>
      </c>
      <c r="D3074" s="54" t="s">
        <v>131</v>
      </c>
      <c r="E3074" s="55">
        <v>187.36</v>
      </c>
      <c r="F3074" s="55">
        <v>97.58</v>
      </c>
      <c r="G3074" s="55">
        <v>284.94</v>
      </c>
      <c r="H3074" s="33">
        <v>9</v>
      </c>
    </row>
    <row r="3075" spans="1:8" x14ac:dyDescent="0.2">
      <c r="A3075" s="52" t="s">
        <v>6183</v>
      </c>
      <c r="B3075" s="52"/>
      <c r="C3075" s="53" t="s">
        <v>6184</v>
      </c>
      <c r="D3075" s="54" t="s">
        <v>131</v>
      </c>
      <c r="E3075" s="55">
        <v>272.35000000000002</v>
      </c>
      <c r="F3075" s="55">
        <v>108.43</v>
      </c>
      <c r="G3075" s="55">
        <v>380.78</v>
      </c>
      <c r="H3075" s="33">
        <v>9</v>
      </c>
    </row>
    <row r="3076" spans="1:8" x14ac:dyDescent="0.2">
      <c r="A3076" s="52" t="s">
        <v>6185</v>
      </c>
      <c r="B3076" s="52"/>
      <c r="C3076" s="53" t="s">
        <v>6186</v>
      </c>
      <c r="D3076" s="54" t="s">
        <v>131</v>
      </c>
      <c r="E3076" s="55">
        <v>513.54999999999995</v>
      </c>
      <c r="F3076" s="55">
        <v>119.27</v>
      </c>
      <c r="G3076" s="55">
        <v>632.82000000000005</v>
      </c>
      <c r="H3076" s="33">
        <v>9</v>
      </c>
    </row>
    <row r="3077" spans="1:8" x14ac:dyDescent="0.2">
      <c r="A3077" s="52" t="s">
        <v>6187</v>
      </c>
      <c r="B3077" s="52"/>
      <c r="C3077" s="53" t="s">
        <v>6188</v>
      </c>
      <c r="D3077" s="54"/>
      <c r="E3077" s="55"/>
      <c r="F3077" s="55"/>
      <c r="G3077" s="55"/>
      <c r="H3077" s="33">
        <v>5</v>
      </c>
    </row>
    <row r="3078" spans="1:8" ht="25.5" x14ac:dyDescent="0.2">
      <c r="A3078" s="52" t="s">
        <v>6189</v>
      </c>
      <c r="B3078" s="52"/>
      <c r="C3078" s="53" t="s">
        <v>6190</v>
      </c>
      <c r="D3078" s="54" t="s">
        <v>131</v>
      </c>
      <c r="E3078" s="55">
        <v>67.94</v>
      </c>
      <c r="F3078" s="55">
        <v>43.37</v>
      </c>
      <c r="G3078" s="55">
        <v>111.31</v>
      </c>
      <c r="H3078" s="33">
        <v>9</v>
      </c>
    </row>
    <row r="3079" spans="1:8" ht="25.5" x14ac:dyDescent="0.2">
      <c r="A3079" s="52" t="s">
        <v>6191</v>
      </c>
      <c r="B3079" s="52"/>
      <c r="C3079" s="53" t="s">
        <v>6192</v>
      </c>
      <c r="D3079" s="54" t="s">
        <v>131</v>
      </c>
      <c r="E3079" s="55">
        <v>69</v>
      </c>
      <c r="F3079" s="55">
        <v>47.7</v>
      </c>
      <c r="G3079" s="55">
        <v>116.7</v>
      </c>
      <c r="H3079" s="33">
        <v>9</v>
      </c>
    </row>
    <row r="3080" spans="1:8" ht="25.5" x14ac:dyDescent="0.2">
      <c r="A3080" s="52" t="s">
        <v>6193</v>
      </c>
      <c r="B3080" s="52"/>
      <c r="C3080" s="53" t="s">
        <v>6194</v>
      </c>
      <c r="D3080" s="54" t="s">
        <v>131</v>
      </c>
      <c r="E3080" s="55">
        <v>82.77</v>
      </c>
      <c r="F3080" s="55">
        <v>56.38</v>
      </c>
      <c r="G3080" s="55">
        <v>139.15</v>
      </c>
      <c r="H3080" s="33">
        <v>9</v>
      </c>
    </row>
    <row r="3081" spans="1:8" ht="25.5" x14ac:dyDescent="0.2">
      <c r="A3081" s="52" t="s">
        <v>6195</v>
      </c>
      <c r="B3081" s="52"/>
      <c r="C3081" s="53" t="s">
        <v>6196</v>
      </c>
      <c r="D3081" s="54" t="s">
        <v>131</v>
      </c>
      <c r="E3081" s="55">
        <v>130.51</v>
      </c>
      <c r="F3081" s="55">
        <v>60.72</v>
      </c>
      <c r="G3081" s="55">
        <v>191.23</v>
      </c>
      <c r="H3081" s="33">
        <v>9</v>
      </c>
    </row>
    <row r="3082" spans="1:8" ht="25.5" x14ac:dyDescent="0.2">
      <c r="A3082" s="52" t="s">
        <v>6197</v>
      </c>
      <c r="B3082" s="52"/>
      <c r="C3082" s="53" t="s">
        <v>6198</v>
      </c>
      <c r="D3082" s="54" t="s">
        <v>131</v>
      </c>
      <c r="E3082" s="55">
        <v>140.83000000000001</v>
      </c>
      <c r="F3082" s="55">
        <v>69.39</v>
      </c>
      <c r="G3082" s="55">
        <v>210.22</v>
      </c>
      <c r="H3082" s="33">
        <v>9</v>
      </c>
    </row>
    <row r="3083" spans="1:8" ht="25.5" x14ac:dyDescent="0.2">
      <c r="A3083" s="52" t="s">
        <v>6199</v>
      </c>
      <c r="B3083" s="52"/>
      <c r="C3083" s="53" t="s">
        <v>6200</v>
      </c>
      <c r="D3083" s="54" t="s">
        <v>131</v>
      </c>
      <c r="E3083" s="55">
        <v>156.53</v>
      </c>
      <c r="F3083" s="55">
        <v>78.06</v>
      </c>
      <c r="G3083" s="55">
        <v>234.59</v>
      </c>
      <c r="H3083" s="33">
        <v>9</v>
      </c>
    </row>
    <row r="3084" spans="1:8" ht="25.5" x14ac:dyDescent="0.2">
      <c r="A3084" s="52" t="s">
        <v>6201</v>
      </c>
      <c r="B3084" s="52"/>
      <c r="C3084" s="53" t="s">
        <v>6202</v>
      </c>
      <c r="D3084" s="54" t="s">
        <v>131</v>
      </c>
      <c r="E3084" s="55">
        <v>261.68</v>
      </c>
      <c r="F3084" s="55">
        <v>86.74</v>
      </c>
      <c r="G3084" s="55">
        <v>348.42</v>
      </c>
      <c r="H3084" s="33">
        <v>9</v>
      </c>
    </row>
    <row r="3085" spans="1:8" ht="25.5" x14ac:dyDescent="0.2">
      <c r="A3085" s="52" t="s">
        <v>6203</v>
      </c>
      <c r="B3085" s="52"/>
      <c r="C3085" s="53" t="s">
        <v>6204</v>
      </c>
      <c r="D3085" s="54" t="s">
        <v>131</v>
      </c>
      <c r="E3085" s="55">
        <v>319.44</v>
      </c>
      <c r="F3085" s="55">
        <v>97.58</v>
      </c>
      <c r="G3085" s="55">
        <v>417.02</v>
      </c>
      <c r="H3085" s="33">
        <v>9</v>
      </c>
    </row>
    <row r="3086" spans="1:8" ht="25.5" x14ac:dyDescent="0.2">
      <c r="A3086" s="52" t="s">
        <v>6205</v>
      </c>
      <c r="B3086" s="52"/>
      <c r="C3086" s="53" t="s">
        <v>6206</v>
      </c>
      <c r="D3086" s="54" t="s">
        <v>131</v>
      </c>
      <c r="E3086" s="55">
        <v>388.65</v>
      </c>
      <c r="F3086" s="55">
        <v>108.43</v>
      </c>
      <c r="G3086" s="55">
        <v>497.08</v>
      </c>
      <c r="H3086" s="33">
        <v>9</v>
      </c>
    </row>
    <row r="3087" spans="1:8" ht="25.5" x14ac:dyDescent="0.2">
      <c r="A3087" s="52" t="s">
        <v>6207</v>
      </c>
      <c r="B3087" s="52"/>
      <c r="C3087" s="53" t="s">
        <v>6208</v>
      </c>
      <c r="D3087" s="54" t="s">
        <v>131</v>
      </c>
      <c r="E3087" s="55">
        <v>742.79</v>
      </c>
      <c r="F3087" s="55">
        <v>119.27</v>
      </c>
      <c r="G3087" s="55">
        <v>862.06</v>
      </c>
      <c r="H3087" s="33">
        <v>9</v>
      </c>
    </row>
    <row r="3088" spans="1:8" ht="25.5" x14ac:dyDescent="0.2">
      <c r="A3088" s="52" t="s">
        <v>6209</v>
      </c>
      <c r="B3088" s="52"/>
      <c r="C3088" s="53" t="s">
        <v>6210</v>
      </c>
      <c r="D3088" s="54"/>
      <c r="E3088" s="55"/>
      <c r="F3088" s="55"/>
      <c r="G3088" s="55"/>
      <c r="H3088" s="33">
        <v>5</v>
      </c>
    </row>
    <row r="3089" spans="1:8" x14ac:dyDescent="0.2">
      <c r="A3089" s="52" t="s">
        <v>6211</v>
      </c>
      <c r="B3089" s="52"/>
      <c r="C3089" s="53" t="s">
        <v>6212</v>
      </c>
      <c r="D3089" s="54" t="s">
        <v>21</v>
      </c>
      <c r="E3089" s="55">
        <v>59.92</v>
      </c>
      <c r="F3089" s="55">
        <v>13.01</v>
      </c>
      <c r="G3089" s="55">
        <v>72.930000000000007</v>
      </c>
      <c r="H3089" s="33">
        <v>9</v>
      </c>
    </row>
    <row r="3090" spans="1:8" x14ac:dyDescent="0.2">
      <c r="A3090" s="52" t="s">
        <v>6213</v>
      </c>
      <c r="B3090" s="52"/>
      <c r="C3090" s="53" t="s">
        <v>6214</v>
      </c>
      <c r="D3090" s="54" t="s">
        <v>21</v>
      </c>
      <c r="E3090" s="55">
        <v>82.32</v>
      </c>
      <c r="F3090" s="55">
        <v>13.01</v>
      </c>
      <c r="G3090" s="55">
        <v>95.33</v>
      </c>
      <c r="H3090" s="33">
        <v>9</v>
      </c>
    </row>
    <row r="3091" spans="1:8" x14ac:dyDescent="0.2">
      <c r="A3091" s="52" t="s">
        <v>6215</v>
      </c>
      <c r="B3091" s="52"/>
      <c r="C3091" s="53" t="s">
        <v>6216</v>
      </c>
      <c r="D3091" s="54" t="s">
        <v>21</v>
      </c>
      <c r="E3091" s="55">
        <v>113.05</v>
      </c>
      <c r="F3091" s="55">
        <v>17.350000000000001</v>
      </c>
      <c r="G3091" s="55">
        <v>130.4</v>
      </c>
      <c r="H3091" s="33">
        <v>9</v>
      </c>
    </row>
    <row r="3092" spans="1:8" x14ac:dyDescent="0.2">
      <c r="A3092" s="52" t="s">
        <v>6217</v>
      </c>
      <c r="B3092" s="52"/>
      <c r="C3092" s="53" t="s">
        <v>6218</v>
      </c>
      <c r="D3092" s="54" t="s">
        <v>21</v>
      </c>
      <c r="E3092" s="55">
        <v>181.34</v>
      </c>
      <c r="F3092" s="55">
        <v>17.350000000000001</v>
      </c>
      <c r="G3092" s="55">
        <v>198.69</v>
      </c>
      <c r="H3092" s="33">
        <v>9</v>
      </c>
    </row>
    <row r="3093" spans="1:8" ht="25.5" x14ac:dyDescent="0.2">
      <c r="A3093" s="52" t="s">
        <v>6219</v>
      </c>
      <c r="B3093" s="52"/>
      <c r="C3093" s="53" t="s">
        <v>6220</v>
      </c>
      <c r="D3093" s="54" t="s">
        <v>21</v>
      </c>
      <c r="E3093" s="55">
        <v>93.44</v>
      </c>
      <c r="F3093" s="55">
        <v>13.01</v>
      </c>
      <c r="G3093" s="55">
        <v>106.45</v>
      </c>
      <c r="H3093" s="33">
        <v>9</v>
      </c>
    </row>
    <row r="3094" spans="1:8" ht="25.5" x14ac:dyDescent="0.2">
      <c r="A3094" s="52" t="s">
        <v>6221</v>
      </c>
      <c r="B3094" s="52"/>
      <c r="C3094" s="53" t="s">
        <v>6222</v>
      </c>
      <c r="D3094" s="54" t="s">
        <v>21</v>
      </c>
      <c r="E3094" s="55">
        <v>116.81</v>
      </c>
      <c r="F3094" s="55">
        <v>13.01</v>
      </c>
      <c r="G3094" s="55">
        <v>129.82</v>
      </c>
      <c r="H3094" s="33">
        <v>9</v>
      </c>
    </row>
    <row r="3095" spans="1:8" ht="25.5" x14ac:dyDescent="0.2">
      <c r="A3095" s="52" t="s">
        <v>6223</v>
      </c>
      <c r="B3095" s="52"/>
      <c r="C3095" s="53" t="s">
        <v>6224</v>
      </c>
      <c r="D3095" s="54" t="s">
        <v>21</v>
      </c>
      <c r="E3095" s="55">
        <v>179.68</v>
      </c>
      <c r="F3095" s="55">
        <v>17.350000000000001</v>
      </c>
      <c r="G3095" s="55">
        <v>197.03</v>
      </c>
      <c r="H3095" s="33">
        <v>9</v>
      </c>
    </row>
    <row r="3096" spans="1:8" ht="25.5" x14ac:dyDescent="0.2">
      <c r="A3096" s="52" t="s">
        <v>6225</v>
      </c>
      <c r="B3096" s="52"/>
      <c r="C3096" s="53" t="s">
        <v>6226</v>
      </c>
      <c r="D3096" s="54" t="s">
        <v>21</v>
      </c>
      <c r="E3096" s="55">
        <v>313.56</v>
      </c>
      <c r="F3096" s="55">
        <v>17.350000000000001</v>
      </c>
      <c r="G3096" s="55">
        <v>330.91</v>
      </c>
      <c r="H3096" s="33">
        <v>9</v>
      </c>
    </row>
    <row r="3097" spans="1:8" ht="25.5" x14ac:dyDescent="0.2">
      <c r="A3097" s="52" t="s">
        <v>6227</v>
      </c>
      <c r="B3097" s="52"/>
      <c r="C3097" s="53" t="s">
        <v>6228</v>
      </c>
      <c r="D3097" s="54" t="s">
        <v>21</v>
      </c>
      <c r="E3097" s="55">
        <v>63.48</v>
      </c>
      <c r="F3097" s="55">
        <v>13.01</v>
      </c>
      <c r="G3097" s="55">
        <v>76.489999999999995</v>
      </c>
      <c r="H3097" s="33">
        <v>9</v>
      </c>
    </row>
    <row r="3098" spans="1:8" ht="25.5" x14ac:dyDescent="0.2">
      <c r="A3098" s="52" t="s">
        <v>6229</v>
      </c>
      <c r="B3098" s="52"/>
      <c r="C3098" s="53" t="s">
        <v>6230</v>
      </c>
      <c r="D3098" s="54" t="s">
        <v>21</v>
      </c>
      <c r="E3098" s="55">
        <v>75.75</v>
      </c>
      <c r="F3098" s="55">
        <v>13.01</v>
      </c>
      <c r="G3098" s="55">
        <v>88.76</v>
      </c>
      <c r="H3098" s="33">
        <v>9</v>
      </c>
    </row>
    <row r="3099" spans="1:8" ht="25.5" x14ac:dyDescent="0.2">
      <c r="A3099" s="52" t="s">
        <v>6231</v>
      </c>
      <c r="B3099" s="52"/>
      <c r="C3099" s="53" t="s">
        <v>6232</v>
      </c>
      <c r="D3099" s="54" t="s">
        <v>21</v>
      </c>
      <c r="E3099" s="55">
        <v>91.02</v>
      </c>
      <c r="F3099" s="55">
        <v>17.350000000000001</v>
      </c>
      <c r="G3099" s="55">
        <v>108.37</v>
      </c>
      <c r="H3099" s="33">
        <v>9</v>
      </c>
    </row>
    <row r="3100" spans="1:8" ht="25.5" x14ac:dyDescent="0.2">
      <c r="A3100" s="52" t="s">
        <v>6233</v>
      </c>
      <c r="B3100" s="52"/>
      <c r="C3100" s="53" t="s">
        <v>6234</v>
      </c>
      <c r="D3100" s="54" t="s">
        <v>21</v>
      </c>
      <c r="E3100" s="55">
        <v>127.76</v>
      </c>
      <c r="F3100" s="55">
        <v>17.350000000000001</v>
      </c>
      <c r="G3100" s="55">
        <v>145.11000000000001</v>
      </c>
      <c r="H3100" s="33">
        <v>9</v>
      </c>
    </row>
    <row r="3101" spans="1:8" x14ac:dyDescent="0.2">
      <c r="A3101" s="52" t="s">
        <v>6235</v>
      </c>
      <c r="B3101" s="52"/>
      <c r="C3101" s="53" t="s">
        <v>6236</v>
      </c>
      <c r="D3101" s="54" t="s">
        <v>21</v>
      </c>
      <c r="E3101" s="55">
        <v>50.63</v>
      </c>
      <c r="F3101" s="55">
        <v>13.01</v>
      </c>
      <c r="G3101" s="55">
        <v>63.64</v>
      </c>
      <c r="H3101" s="33">
        <v>9</v>
      </c>
    </row>
    <row r="3102" spans="1:8" ht="25.5" x14ac:dyDescent="0.2">
      <c r="A3102" s="52" t="s">
        <v>6237</v>
      </c>
      <c r="B3102" s="52"/>
      <c r="C3102" s="53" t="s">
        <v>6238</v>
      </c>
      <c r="D3102" s="54" t="s">
        <v>21</v>
      </c>
      <c r="E3102" s="55">
        <v>64.87</v>
      </c>
      <c r="F3102" s="55">
        <v>17.350000000000001</v>
      </c>
      <c r="G3102" s="55">
        <v>82.22</v>
      </c>
      <c r="H3102" s="33">
        <v>9</v>
      </c>
    </row>
    <row r="3103" spans="1:8" ht="25.5" x14ac:dyDescent="0.2">
      <c r="A3103" s="52" t="s">
        <v>6239</v>
      </c>
      <c r="B3103" s="52"/>
      <c r="C3103" s="53" t="s">
        <v>6240</v>
      </c>
      <c r="D3103" s="54" t="s">
        <v>21</v>
      </c>
      <c r="E3103" s="55">
        <v>116.44</v>
      </c>
      <c r="F3103" s="55">
        <v>13.01</v>
      </c>
      <c r="G3103" s="55">
        <v>129.44999999999999</v>
      </c>
      <c r="H3103" s="33">
        <v>9</v>
      </c>
    </row>
    <row r="3104" spans="1:8" ht="25.5" x14ac:dyDescent="0.2">
      <c r="A3104" s="52" t="s">
        <v>6241</v>
      </c>
      <c r="B3104" s="52"/>
      <c r="C3104" s="53" t="s">
        <v>6242</v>
      </c>
      <c r="D3104" s="54" t="s">
        <v>21</v>
      </c>
      <c r="E3104" s="55">
        <v>135.12</v>
      </c>
      <c r="F3104" s="55">
        <v>17.350000000000001</v>
      </c>
      <c r="G3104" s="55">
        <v>152.47</v>
      </c>
      <c r="H3104" s="33">
        <v>9</v>
      </c>
    </row>
    <row r="3105" spans="1:8" ht="25.5" x14ac:dyDescent="0.2">
      <c r="A3105" s="52" t="s">
        <v>6243</v>
      </c>
      <c r="B3105" s="52"/>
      <c r="C3105" s="53" t="s">
        <v>6244</v>
      </c>
      <c r="D3105" s="54" t="s">
        <v>21</v>
      </c>
      <c r="E3105" s="55">
        <v>165.41</v>
      </c>
      <c r="F3105" s="55">
        <v>17.350000000000001</v>
      </c>
      <c r="G3105" s="55">
        <v>182.76</v>
      </c>
      <c r="H3105" s="33">
        <v>9</v>
      </c>
    </row>
    <row r="3106" spans="1:8" ht="25.5" x14ac:dyDescent="0.2">
      <c r="A3106" s="52" t="s">
        <v>6245</v>
      </c>
      <c r="B3106" s="52"/>
      <c r="C3106" s="53" t="s">
        <v>6246</v>
      </c>
      <c r="D3106" s="54" t="s">
        <v>21</v>
      </c>
      <c r="E3106" s="55">
        <v>152.76</v>
      </c>
      <c r="F3106" s="55">
        <v>17.350000000000001</v>
      </c>
      <c r="G3106" s="55">
        <v>170.11</v>
      </c>
      <c r="H3106" s="33">
        <v>9</v>
      </c>
    </row>
    <row r="3107" spans="1:8" ht="25.5" x14ac:dyDescent="0.2">
      <c r="A3107" s="52" t="s">
        <v>6247</v>
      </c>
      <c r="B3107" s="52"/>
      <c r="C3107" s="53" t="s">
        <v>6248</v>
      </c>
      <c r="D3107" s="54" t="s">
        <v>21</v>
      </c>
      <c r="E3107" s="55">
        <v>172.9</v>
      </c>
      <c r="F3107" s="55">
        <v>17.350000000000001</v>
      </c>
      <c r="G3107" s="55">
        <v>190.25</v>
      </c>
      <c r="H3107" s="33">
        <v>9</v>
      </c>
    </row>
    <row r="3108" spans="1:8" ht="25.5" x14ac:dyDescent="0.2">
      <c r="A3108" s="52" t="s">
        <v>6249</v>
      </c>
      <c r="B3108" s="52"/>
      <c r="C3108" s="53" t="s">
        <v>6250</v>
      </c>
      <c r="D3108" s="54" t="s">
        <v>21</v>
      </c>
      <c r="E3108" s="55">
        <v>208.9</v>
      </c>
      <c r="F3108" s="55">
        <v>17.350000000000001</v>
      </c>
      <c r="G3108" s="55">
        <v>226.25</v>
      </c>
      <c r="H3108" s="33">
        <v>9</v>
      </c>
    </row>
    <row r="3109" spans="1:8" ht="25.5" x14ac:dyDescent="0.2">
      <c r="A3109" s="52" t="s">
        <v>6251</v>
      </c>
      <c r="B3109" s="52"/>
      <c r="C3109" s="53" t="s">
        <v>6252</v>
      </c>
      <c r="D3109" s="54" t="s">
        <v>21</v>
      </c>
      <c r="E3109" s="55">
        <v>291.43</v>
      </c>
      <c r="F3109" s="55">
        <v>21.69</v>
      </c>
      <c r="G3109" s="55">
        <v>313.12</v>
      </c>
      <c r="H3109" s="33">
        <v>9</v>
      </c>
    </row>
    <row r="3110" spans="1:8" ht="25.5" x14ac:dyDescent="0.2">
      <c r="A3110" s="52" t="s">
        <v>6253</v>
      </c>
      <c r="B3110" s="52"/>
      <c r="C3110" s="53" t="s">
        <v>6254</v>
      </c>
      <c r="D3110" s="54" t="s">
        <v>21</v>
      </c>
      <c r="E3110" s="55">
        <v>260.43</v>
      </c>
      <c r="F3110" s="55">
        <v>17.350000000000001</v>
      </c>
      <c r="G3110" s="55">
        <v>277.77999999999997</v>
      </c>
      <c r="H3110" s="33">
        <v>9</v>
      </c>
    </row>
    <row r="3111" spans="1:8" ht="25.5" x14ac:dyDescent="0.2">
      <c r="A3111" s="52" t="s">
        <v>6255</v>
      </c>
      <c r="B3111" s="52"/>
      <c r="C3111" s="53" t="s">
        <v>6256</v>
      </c>
      <c r="D3111" s="54" t="s">
        <v>21</v>
      </c>
      <c r="E3111" s="55">
        <v>111.99</v>
      </c>
      <c r="F3111" s="55">
        <v>13.01</v>
      </c>
      <c r="G3111" s="55">
        <v>125</v>
      </c>
      <c r="H3111" s="33">
        <v>9</v>
      </c>
    </row>
    <row r="3112" spans="1:8" ht="25.5" x14ac:dyDescent="0.2">
      <c r="A3112" s="52" t="s">
        <v>6257</v>
      </c>
      <c r="B3112" s="52"/>
      <c r="C3112" s="53" t="s">
        <v>6258</v>
      </c>
      <c r="D3112" s="54" t="s">
        <v>21</v>
      </c>
      <c r="E3112" s="55">
        <v>135.27000000000001</v>
      </c>
      <c r="F3112" s="55">
        <v>17.350000000000001</v>
      </c>
      <c r="G3112" s="55">
        <v>152.62</v>
      </c>
      <c r="H3112" s="33">
        <v>9</v>
      </c>
    </row>
    <row r="3113" spans="1:8" ht="25.5" x14ac:dyDescent="0.2">
      <c r="A3113" s="52" t="s">
        <v>6259</v>
      </c>
      <c r="B3113" s="52"/>
      <c r="C3113" s="53" t="s">
        <v>6260</v>
      </c>
      <c r="D3113" s="54" t="s">
        <v>21</v>
      </c>
      <c r="E3113" s="55">
        <v>156.96</v>
      </c>
      <c r="F3113" s="55">
        <v>17.350000000000001</v>
      </c>
      <c r="G3113" s="55">
        <v>174.31</v>
      </c>
      <c r="H3113" s="33">
        <v>9</v>
      </c>
    </row>
    <row r="3114" spans="1:8" ht="25.5" x14ac:dyDescent="0.2">
      <c r="A3114" s="52" t="s">
        <v>6261</v>
      </c>
      <c r="B3114" s="52"/>
      <c r="C3114" s="53" t="s">
        <v>6262</v>
      </c>
      <c r="D3114" s="54" t="s">
        <v>21</v>
      </c>
      <c r="E3114" s="55">
        <v>165.96</v>
      </c>
      <c r="F3114" s="55">
        <v>17.350000000000001</v>
      </c>
      <c r="G3114" s="55">
        <v>183.31</v>
      </c>
      <c r="H3114" s="33">
        <v>9</v>
      </c>
    </row>
    <row r="3115" spans="1:8" ht="25.5" x14ac:dyDescent="0.2">
      <c r="A3115" s="52" t="s">
        <v>6263</v>
      </c>
      <c r="B3115" s="52"/>
      <c r="C3115" s="53" t="s">
        <v>6264</v>
      </c>
      <c r="D3115" s="54" t="s">
        <v>21</v>
      </c>
      <c r="E3115" s="55">
        <v>173.9</v>
      </c>
      <c r="F3115" s="55">
        <v>17.350000000000001</v>
      </c>
      <c r="G3115" s="55">
        <v>191.25</v>
      </c>
      <c r="H3115" s="33">
        <v>9</v>
      </c>
    </row>
    <row r="3116" spans="1:8" ht="25.5" x14ac:dyDescent="0.2">
      <c r="A3116" s="52" t="s">
        <v>6265</v>
      </c>
      <c r="B3116" s="52"/>
      <c r="C3116" s="53" t="s">
        <v>6266</v>
      </c>
      <c r="D3116" s="54" t="s">
        <v>21</v>
      </c>
      <c r="E3116" s="55">
        <v>214.14</v>
      </c>
      <c r="F3116" s="55">
        <v>17.350000000000001</v>
      </c>
      <c r="G3116" s="55">
        <v>231.49</v>
      </c>
      <c r="H3116" s="33">
        <v>9</v>
      </c>
    </row>
    <row r="3117" spans="1:8" ht="25.5" x14ac:dyDescent="0.2">
      <c r="A3117" s="52" t="s">
        <v>6267</v>
      </c>
      <c r="B3117" s="52"/>
      <c r="C3117" s="53" t="s">
        <v>6268</v>
      </c>
      <c r="D3117" s="54" t="s">
        <v>21</v>
      </c>
      <c r="E3117" s="55">
        <v>41.29</v>
      </c>
      <c r="F3117" s="55">
        <v>17.350000000000001</v>
      </c>
      <c r="G3117" s="55">
        <v>58.64</v>
      </c>
      <c r="H3117" s="33">
        <v>9</v>
      </c>
    </row>
    <row r="3118" spans="1:8" ht="25.5" x14ac:dyDescent="0.2">
      <c r="A3118" s="52" t="s">
        <v>6269</v>
      </c>
      <c r="B3118" s="52"/>
      <c r="C3118" s="53" t="s">
        <v>6270</v>
      </c>
      <c r="D3118" s="54" t="s">
        <v>21</v>
      </c>
      <c r="E3118" s="55">
        <v>49.23</v>
      </c>
      <c r="F3118" s="55">
        <v>17.350000000000001</v>
      </c>
      <c r="G3118" s="55">
        <v>66.58</v>
      </c>
      <c r="H3118" s="33">
        <v>9</v>
      </c>
    </row>
    <row r="3119" spans="1:8" ht="25.5" x14ac:dyDescent="0.2">
      <c r="A3119" s="52" t="s">
        <v>6271</v>
      </c>
      <c r="B3119" s="52"/>
      <c r="C3119" s="53" t="s">
        <v>6272</v>
      </c>
      <c r="D3119" s="54" t="s">
        <v>21</v>
      </c>
      <c r="E3119" s="55">
        <v>133.4</v>
      </c>
      <c r="F3119" s="55">
        <v>21.69</v>
      </c>
      <c r="G3119" s="55">
        <v>155.09</v>
      </c>
      <c r="H3119" s="33">
        <v>9</v>
      </c>
    </row>
    <row r="3120" spans="1:8" x14ac:dyDescent="0.2">
      <c r="A3120" s="52" t="s">
        <v>6273</v>
      </c>
      <c r="B3120" s="52"/>
      <c r="C3120" s="53" t="s">
        <v>6274</v>
      </c>
      <c r="D3120" s="54"/>
      <c r="E3120" s="55"/>
      <c r="F3120" s="55"/>
      <c r="G3120" s="55"/>
      <c r="H3120" s="33">
        <v>5</v>
      </c>
    </row>
    <row r="3121" spans="1:8" x14ac:dyDescent="0.2">
      <c r="A3121" s="52" t="s">
        <v>6275</v>
      </c>
      <c r="B3121" s="52"/>
      <c r="C3121" s="53" t="s">
        <v>6276</v>
      </c>
      <c r="D3121" s="54" t="s">
        <v>131</v>
      </c>
      <c r="E3121" s="55">
        <v>76.94</v>
      </c>
      <c r="F3121" s="55">
        <v>14.31</v>
      </c>
      <c r="G3121" s="55">
        <v>91.25</v>
      </c>
      <c r="H3121" s="33">
        <v>9</v>
      </c>
    </row>
    <row r="3122" spans="1:8" x14ac:dyDescent="0.2">
      <c r="A3122" s="52" t="s">
        <v>6277</v>
      </c>
      <c r="B3122" s="52"/>
      <c r="C3122" s="53" t="s">
        <v>6278</v>
      </c>
      <c r="D3122" s="54" t="s">
        <v>131</v>
      </c>
      <c r="E3122" s="55">
        <v>114.64</v>
      </c>
      <c r="F3122" s="55">
        <v>15.61</v>
      </c>
      <c r="G3122" s="55">
        <v>130.25</v>
      </c>
      <c r="H3122" s="33">
        <v>9</v>
      </c>
    </row>
    <row r="3123" spans="1:8" x14ac:dyDescent="0.2">
      <c r="A3123" s="52" t="s">
        <v>6279</v>
      </c>
      <c r="B3123" s="52"/>
      <c r="C3123" s="53" t="s">
        <v>6280</v>
      </c>
      <c r="D3123" s="54" t="s">
        <v>131</v>
      </c>
      <c r="E3123" s="55">
        <v>130.08000000000001</v>
      </c>
      <c r="F3123" s="55">
        <v>19.52</v>
      </c>
      <c r="G3123" s="55">
        <v>149.6</v>
      </c>
      <c r="H3123" s="33">
        <v>9</v>
      </c>
    </row>
    <row r="3124" spans="1:8" x14ac:dyDescent="0.2">
      <c r="A3124" s="52" t="s">
        <v>6281</v>
      </c>
      <c r="B3124" s="52"/>
      <c r="C3124" s="53" t="s">
        <v>6282</v>
      </c>
      <c r="D3124" s="54" t="s">
        <v>131</v>
      </c>
      <c r="E3124" s="55">
        <v>225.05</v>
      </c>
      <c r="F3124" s="55">
        <v>22.12</v>
      </c>
      <c r="G3124" s="55">
        <v>247.17</v>
      </c>
      <c r="H3124" s="33">
        <v>9</v>
      </c>
    </row>
    <row r="3125" spans="1:8" x14ac:dyDescent="0.2">
      <c r="A3125" s="52" t="s">
        <v>6283</v>
      </c>
      <c r="B3125" s="52"/>
      <c r="C3125" s="53" t="s">
        <v>6284</v>
      </c>
      <c r="D3125" s="54" t="s">
        <v>131</v>
      </c>
      <c r="E3125" s="55">
        <v>272.98</v>
      </c>
      <c r="F3125" s="55">
        <v>22.12</v>
      </c>
      <c r="G3125" s="55">
        <v>295.10000000000002</v>
      </c>
      <c r="H3125" s="33">
        <v>9</v>
      </c>
    </row>
    <row r="3126" spans="1:8" x14ac:dyDescent="0.2">
      <c r="A3126" s="52" t="s">
        <v>6285</v>
      </c>
      <c r="B3126" s="52"/>
      <c r="C3126" s="53" t="s">
        <v>6286</v>
      </c>
      <c r="D3126" s="54" t="s">
        <v>131</v>
      </c>
      <c r="E3126" s="55">
        <v>336.78</v>
      </c>
      <c r="F3126" s="55">
        <v>29.92</v>
      </c>
      <c r="G3126" s="55">
        <v>366.7</v>
      </c>
      <c r="H3126" s="33">
        <v>9</v>
      </c>
    </row>
    <row r="3127" spans="1:8" x14ac:dyDescent="0.2">
      <c r="A3127" s="52" t="s">
        <v>6287</v>
      </c>
      <c r="B3127" s="52"/>
      <c r="C3127" s="53" t="s">
        <v>6288</v>
      </c>
      <c r="D3127" s="54" t="s">
        <v>131</v>
      </c>
      <c r="E3127" s="55">
        <v>452.64</v>
      </c>
      <c r="F3127" s="55">
        <v>35.130000000000003</v>
      </c>
      <c r="G3127" s="55">
        <v>487.77</v>
      </c>
      <c r="H3127" s="33">
        <v>9</v>
      </c>
    </row>
    <row r="3128" spans="1:8" x14ac:dyDescent="0.2">
      <c r="A3128" s="52" t="s">
        <v>6289</v>
      </c>
      <c r="B3128" s="52"/>
      <c r="C3128" s="53" t="s">
        <v>6290</v>
      </c>
      <c r="D3128" s="54" t="s">
        <v>131</v>
      </c>
      <c r="E3128" s="55">
        <v>573.70000000000005</v>
      </c>
      <c r="F3128" s="55">
        <v>37.74</v>
      </c>
      <c r="G3128" s="55">
        <v>611.44000000000005</v>
      </c>
      <c r="H3128" s="33">
        <v>9</v>
      </c>
    </row>
    <row r="3129" spans="1:8" x14ac:dyDescent="0.2">
      <c r="A3129" s="52" t="s">
        <v>6291</v>
      </c>
      <c r="B3129" s="52"/>
      <c r="C3129" s="53" t="s">
        <v>6292</v>
      </c>
      <c r="D3129" s="54" t="s">
        <v>131</v>
      </c>
      <c r="E3129" s="55">
        <v>761.48</v>
      </c>
      <c r="F3129" s="55">
        <v>42.93</v>
      </c>
      <c r="G3129" s="55">
        <v>804.41</v>
      </c>
      <c r="H3129" s="33">
        <v>9</v>
      </c>
    </row>
    <row r="3130" spans="1:8" x14ac:dyDescent="0.2">
      <c r="A3130" s="52" t="s">
        <v>6293</v>
      </c>
      <c r="B3130" s="52"/>
      <c r="C3130" s="53" t="s">
        <v>6294</v>
      </c>
      <c r="D3130" s="54" t="s">
        <v>131</v>
      </c>
      <c r="E3130" s="55">
        <v>80.319999999999993</v>
      </c>
      <c r="F3130" s="55">
        <v>15.61</v>
      </c>
      <c r="G3130" s="55">
        <v>95.93</v>
      </c>
      <c r="H3130" s="33">
        <v>9</v>
      </c>
    </row>
    <row r="3131" spans="1:8" x14ac:dyDescent="0.2">
      <c r="A3131" s="52" t="s">
        <v>6295</v>
      </c>
      <c r="B3131" s="52"/>
      <c r="C3131" s="53" t="s">
        <v>6296</v>
      </c>
      <c r="D3131" s="54" t="s">
        <v>131</v>
      </c>
      <c r="E3131" s="55">
        <v>94.75</v>
      </c>
      <c r="F3131" s="55">
        <v>19.52</v>
      </c>
      <c r="G3131" s="55">
        <v>114.27</v>
      </c>
      <c r="H3131" s="33">
        <v>9</v>
      </c>
    </row>
    <row r="3132" spans="1:8" x14ac:dyDescent="0.2">
      <c r="A3132" s="52" t="s">
        <v>6297</v>
      </c>
      <c r="B3132" s="52"/>
      <c r="C3132" s="53" t="s">
        <v>6298</v>
      </c>
      <c r="D3132" s="54" t="s">
        <v>131</v>
      </c>
      <c r="E3132" s="55">
        <v>155.96</v>
      </c>
      <c r="F3132" s="55">
        <v>22.12</v>
      </c>
      <c r="G3132" s="55">
        <v>178.08</v>
      </c>
      <c r="H3132" s="33">
        <v>9</v>
      </c>
    </row>
    <row r="3133" spans="1:8" x14ac:dyDescent="0.2">
      <c r="A3133" s="52" t="s">
        <v>6299</v>
      </c>
      <c r="B3133" s="52"/>
      <c r="C3133" s="53" t="s">
        <v>6300</v>
      </c>
      <c r="D3133" s="54" t="s">
        <v>131</v>
      </c>
      <c r="E3133" s="55">
        <v>215.47</v>
      </c>
      <c r="F3133" s="55">
        <v>22.12</v>
      </c>
      <c r="G3133" s="55">
        <v>237.59</v>
      </c>
      <c r="H3133" s="33">
        <v>9</v>
      </c>
    </row>
    <row r="3134" spans="1:8" x14ac:dyDescent="0.2">
      <c r="A3134" s="52" t="s">
        <v>6301</v>
      </c>
      <c r="B3134" s="52"/>
      <c r="C3134" s="53" t="s">
        <v>6302</v>
      </c>
      <c r="D3134" s="54" t="s">
        <v>131</v>
      </c>
      <c r="E3134" s="55">
        <v>279.39</v>
      </c>
      <c r="F3134" s="55">
        <v>29.92</v>
      </c>
      <c r="G3134" s="55">
        <v>309.31</v>
      </c>
      <c r="H3134" s="33">
        <v>9</v>
      </c>
    </row>
    <row r="3135" spans="1:8" x14ac:dyDescent="0.2">
      <c r="A3135" s="52" t="s">
        <v>6303</v>
      </c>
      <c r="B3135" s="52"/>
      <c r="C3135" s="53" t="s">
        <v>6304</v>
      </c>
      <c r="D3135" s="54" t="s">
        <v>131</v>
      </c>
      <c r="E3135" s="55">
        <v>351.59</v>
      </c>
      <c r="F3135" s="55">
        <v>35.130000000000003</v>
      </c>
      <c r="G3135" s="55">
        <v>386.72</v>
      </c>
      <c r="H3135" s="33">
        <v>9</v>
      </c>
    </row>
    <row r="3136" spans="1:8" x14ac:dyDescent="0.2">
      <c r="A3136" s="52" t="s">
        <v>6305</v>
      </c>
      <c r="B3136" s="52"/>
      <c r="C3136" s="53" t="s">
        <v>6306</v>
      </c>
      <c r="D3136" s="54"/>
      <c r="E3136" s="55"/>
      <c r="F3136" s="55"/>
      <c r="G3136" s="55"/>
      <c r="H3136" s="33">
        <v>5</v>
      </c>
    </row>
    <row r="3137" spans="1:8" x14ac:dyDescent="0.2">
      <c r="A3137" s="52" t="s">
        <v>6307</v>
      </c>
      <c r="B3137" s="52"/>
      <c r="C3137" s="53" t="s">
        <v>6308</v>
      </c>
      <c r="D3137" s="54" t="s">
        <v>131</v>
      </c>
      <c r="E3137" s="55">
        <v>67.47</v>
      </c>
      <c r="F3137" s="55">
        <v>28.69</v>
      </c>
      <c r="G3137" s="55">
        <v>96.16</v>
      </c>
      <c r="H3137" s="33">
        <v>9</v>
      </c>
    </row>
    <row r="3138" spans="1:8" x14ac:dyDescent="0.2">
      <c r="A3138" s="52" t="s">
        <v>6309</v>
      </c>
      <c r="B3138" s="52"/>
      <c r="C3138" s="53" t="s">
        <v>6310</v>
      </c>
      <c r="D3138" s="54" t="s">
        <v>131</v>
      </c>
      <c r="E3138" s="55">
        <v>84.25</v>
      </c>
      <c r="F3138" s="55">
        <v>33.29</v>
      </c>
      <c r="G3138" s="55">
        <v>117.54</v>
      </c>
      <c r="H3138" s="33">
        <v>9</v>
      </c>
    </row>
    <row r="3139" spans="1:8" x14ac:dyDescent="0.2">
      <c r="A3139" s="52" t="s">
        <v>6311</v>
      </c>
      <c r="B3139" s="52"/>
      <c r="C3139" s="53" t="s">
        <v>6312</v>
      </c>
      <c r="D3139" s="54" t="s">
        <v>131</v>
      </c>
      <c r="E3139" s="55">
        <v>64.459999999999994</v>
      </c>
      <c r="F3139" s="55">
        <v>28.69</v>
      </c>
      <c r="G3139" s="55">
        <v>93.15</v>
      </c>
      <c r="H3139" s="33">
        <v>9</v>
      </c>
    </row>
    <row r="3140" spans="1:8" x14ac:dyDescent="0.2">
      <c r="A3140" s="52" t="s">
        <v>6313</v>
      </c>
      <c r="B3140" s="52"/>
      <c r="C3140" s="53" t="s">
        <v>6314</v>
      </c>
      <c r="D3140" s="54" t="s">
        <v>131</v>
      </c>
      <c r="E3140" s="55">
        <v>81.69</v>
      </c>
      <c r="F3140" s="55">
        <v>33.29</v>
      </c>
      <c r="G3140" s="55">
        <v>114.98</v>
      </c>
      <c r="H3140" s="33">
        <v>9</v>
      </c>
    </row>
    <row r="3141" spans="1:8" x14ac:dyDescent="0.2">
      <c r="A3141" s="52" t="s">
        <v>6315</v>
      </c>
      <c r="B3141" s="52"/>
      <c r="C3141" s="53" t="s">
        <v>6316</v>
      </c>
      <c r="D3141" s="54" t="s">
        <v>131</v>
      </c>
      <c r="E3141" s="55">
        <v>114.17</v>
      </c>
      <c r="F3141" s="55">
        <v>41.11</v>
      </c>
      <c r="G3141" s="55">
        <v>155.28</v>
      </c>
      <c r="H3141" s="33">
        <v>9</v>
      </c>
    </row>
    <row r="3142" spans="1:8" x14ac:dyDescent="0.2">
      <c r="A3142" s="52" t="s">
        <v>6317</v>
      </c>
      <c r="B3142" s="52"/>
      <c r="C3142" s="53" t="s">
        <v>6318</v>
      </c>
      <c r="D3142" s="54" t="s">
        <v>131</v>
      </c>
      <c r="E3142" s="55">
        <v>186.19</v>
      </c>
      <c r="F3142" s="55">
        <v>46.79</v>
      </c>
      <c r="G3142" s="55">
        <v>232.98</v>
      </c>
      <c r="H3142" s="33">
        <v>9</v>
      </c>
    </row>
    <row r="3143" spans="1:8" x14ac:dyDescent="0.2">
      <c r="A3143" s="52" t="s">
        <v>6319</v>
      </c>
      <c r="B3143" s="52"/>
      <c r="C3143" s="53" t="s">
        <v>6320</v>
      </c>
      <c r="D3143" s="54" t="s">
        <v>131</v>
      </c>
      <c r="E3143" s="55">
        <v>361.89</v>
      </c>
      <c r="F3143" s="55">
        <v>60.29</v>
      </c>
      <c r="G3143" s="55">
        <v>422.18</v>
      </c>
      <c r="H3143" s="33">
        <v>9</v>
      </c>
    </row>
    <row r="3144" spans="1:8" x14ac:dyDescent="0.2">
      <c r="A3144" s="52" t="s">
        <v>6321</v>
      </c>
      <c r="B3144" s="52"/>
      <c r="C3144" s="53" t="s">
        <v>6322</v>
      </c>
      <c r="D3144" s="54" t="s">
        <v>131</v>
      </c>
      <c r="E3144" s="55">
        <v>537.5</v>
      </c>
      <c r="F3144" s="55">
        <v>75.930000000000007</v>
      </c>
      <c r="G3144" s="55">
        <v>613.42999999999995</v>
      </c>
      <c r="H3144" s="33">
        <v>9</v>
      </c>
    </row>
    <row r="3145" spans="1:8" x14ac:dyDescent="0.2">
      <c r="A3145" s="52" t="s">
        <v>6323</v>
      </c>
      <c r="B3145" s="52"/>
      <c r="C3145" s="53" t="s">
        <v>6324</v>
      </c>
      <c r="D3145" s="54" t="s">
        <v>131</v>
      </c>
      <c r="E3145" s="55">
        <v>807.1</v>
      </c>
      <c r="F3145" s="55">
        <v>113.52</v>
      </c>
      <c r="G3145" s="55">
        <v>920.62</v>
      </c>
      <c r="H3145" s="33">
        <v>9</v>
      </c>
    </row>
    <row r="3146" spans="1:8" x14ac:dyDescent="0.2">
      <c r="A3146" s="52" t="s">
        <v>6325</v>
      </c>
      <c r="B3146" s="52"/>
      <c r="C3146" s="53" t="s">
        <v>6326</v>
      </c>
      <c r="D3146" s="54" t="s">
        <v>131</v>
      </c>
      <c r="E3146" s="55">
        <v>185.69</v>
      </c>
      <c r="F3146" s="55">
        <v>46.79</v>
      </c>
      <c r="G3146" s="55">
        <v>232.48</v>
      </c>
      <c r="H3146" s="33">
        <v>9</v>
      </c>
    </row>
    <row r="3147" spans="1:8" x14ac:dyDescent="0.2">
      <c r="A3147" s="52" t="s">
        <v>6327</v>
      </c>
      <c r="B3147" s="52"/>
      <c r="C3147" s="53" t="s">
        <v>6328</v>
      </c>
      <c r="D3147" s="54" t="s">
        <v>131</v>
      </c>
      <c r="E3147" s="55">
        <v>384.24</v>
      </c>
      <c r="F3147" s="55">
        <v>60.29</v>
      </c>
      <c r="G3147" s="55">
        <v>444.53</v>
      </c>
      <c r="H3147" s="33">
        <v>9</v>
      </c>
    </row>
    <row r="3148" spans="1:8" x14ac:dyDescent="0.2">
      <c r="A3148" s="52" t="s">
        <v>6329</v>
      </c>
      <c r="B3148" s="52"/>
      <c r="C3148" s="53" t="s">
        <v>6330</v>
      </c>
      <c r="D3148" s="54" t="s">
        <v>131</v>
      </c>
      <c r="E3148" s="55">
        <v>540.01</v>
      </c>
      <c r="F3148" s="55">
        <v>75.930000000000007</v>
      </c>
      <c r="G3148" s="55">
        <v>615.94000000000005</v>
      </c>
      <c r="H3148" s="33">
        <v>9</v>
      </c>
    </row>
    <row r="3149" spans="1:8" x14ac:dyDescent="0.2">
      <c r="A3149" s="52" t="s">
        <v>6331</v>
      </c>
      <c r="B3149" s="52"/>
      <c r="C3149" s="53" t="s">
        <v>6332</v>
      </c>
      <c r="D3149" s="54" t="s">
        <v>131</v>
      </c>
      <c r="E3149" s="55">
        <v>260.27999999999997</v>
      </c>
      <c r="F3149" s="55">
        <v>46.79</v>
      </c>
      <c r="G3149" s="55">
        <v>307.07</v>
      </c>
      <c r="H3149" s="33">
        <v>9</v>
      </c>
    </row>
    <row r="3150" spans="1:8" x14ac:dyDescent="0.2">
      <c r="A3150" s="52" t="s">
        <v>6333</v>
      </c>
      <c r="B3150" s="52"/>
      <c r="C3150" s="53" t="s">
        <v>6334</v>
      </c>
      <c r="D3150" s="54" t="s">
        <v>131</v>
      </c>
      <c r="E3150" s="55">
        <v>463.74</v>
      </c>
      <c r="F3150" s="55">
        <v>60.29</v>
      </c>
      <c r="G3150" s="55">
        <v>524.03</v>
      </c>
      <c r="H3150" s="33">
        <v>9</v>
      </c>
    </row>
    <row r="3151" spans="1:8" x14ac:dyDescent="0.2">
      <c r="A3151" s="52" t="s">
        <v>6335</v>
      </c>
      <c r="B3151" s="52"/>
      <c r="C3151" s="53" t="s">
        <v>6336</v>
      </c>
      <c r="D3151" s="54" t="s">
        <v>131</v>
      </c>
      <c r="E3151" s="55">
        <v>681.11</v>
      </c>
      <c r="F3151" s="55">
        <v>75.930000000000007</v>
      </c>
      <c r="G3151" s="55">
        <v>757.04</v>
      </c>
      <c r="H3151" s="33">
        <v>9</v>
      </c>
    </row>
    <row r="3152" spans="1:8" x14ac:dyDescent="0.2">
      <c r="A3152" s="52" t="s">
        <v>6337</v>
      </c>
      <c r="B3152" s="52"/>
      <c r="C3152" s="53" t="s">
        <v>6338</v>
      </c>
      <c r="D3152" s="54" t="s">
        <v>131</v>
      </c>
      <c r="E3152" s="55">
        <v>33.74</v>
      </c>
      <c r="F3152" s="55">
        <v>27.78</v>
      </c>
      <c r="G3152" s="55">
        <v>61.52</v>
      </c>
      <c r="H3152" s="33">
        <v>9</v>
      </c>
    </row>
    <row r="3153" spans="1:8" x14ac:dyDescent="0.2">
      <c r="A3153" s="52" t="s">
        <v>6339</v>
      </c>
      <c r="B3153" s="52"/>
      <c r="C3153" s="53" t="s">
        <v>6340</v>
      </c>
      <c r="D3153" s="54" t="s">
        <v>131</v>
      </c>
      <c r="E3153" s="55">
        <v>42.82</v>
      </c>
      <c r="F3153" s="55">
        <v>35.4</v>
      </c>
      <c r="G3153" s="55">
        <v>78.22</v>
      </c>
      <c r="H3153" s="33">
        <v>9</v>
      </c>
    </row>
    <row r="3154" spans="1:8" x14ac:dyDescent="0.2">
      <c r="A3154" s="52" t="s">
        <v>6341</v>
      </c>
      <c r="B3154" s="52"/>
      <c r="C3154" s="53" t="s">
        <v>6342</v>
      </c>
      <c r="D3154" s="54" t="s">
        <v>131</v>
      </c>
      <c r="E3154" s="55">
        <v>77.94</v>
      </c>
      <c r="F3154" s="55">
        <v>59.85</v>
      </c>
      <c r="G3154" s="55">
        <v>137.79</v>
      </c>
      <c r="H3154" s="33">
        <v>9</v>
      </c>
    </row>
    <row r="3155" spans="1:8" x14ac:dyDescent="0.2">
      <c r="A3155" s="52" t="s">
        <v>6343</v>
      </c>
      <c r="B3155" s="52"/>
      <c r="C3155" s="53" t="s">
        <v>6344</v>
      </c>
      <c r="D3155" s="54" t="s">
        <v>131</v>
      </c>
      <c r="E3155" s="55">
        <v>1140.51</v>
      </c>
      <c r="F3155" s="55">
        <v>170.28</v>
      </c>
      <c r="G3155" s="55">
        <v>1310.79</v>
      </c>
      <c r="H3155" s="33">
        <v>9</v>
      </c>
    </row>
    <row r="3156" spans="1:8" x14ac:dyDescent="0.2">
      <c r="A3156" s="52" t="s">
        <v>6345</v>
      </c>
      <c r="B3156" s="52"/>
      <c r="C3156" s="53" t="s">
        <v>6346</v>
      </c>
      <c r="D3156" s="54" t="s">
        <v>131</v>
      </c>
      <c r="E3156" s="55">
        <v>109.55</v>
      </c>
      <c r="F3156" s="55">
        <v>33.29</v>
      </c>
      <c r="G3156" s="55">
        <v>142.84</v>
      </c>
      <c r="H3156" s="33">
        <v>9</v>
      </c>
    </row>
    <row r="3157" spans="1:8" x14ac:dyDescent="0.2">
      <c r="A3157" s="52" t="s">
        <v>6347</v>
      </c>
      <c r="B3157" s="52"/>
      <c r="C3157" s="53" t="s">
        <v>6348</v>
      </c>
      <c r="D3157" s="54" t="s">
        <v>131</v>
      </c>
      <c r="E3157" s="55">
        <v>104.81</v>
      </c>
      <c r="F3157" s="55">
        <v>33.29</v>
      </c>
      <c r="G3157" s="55">
        <v>138.1</v>
      </c>
      <c r="H3157" s="33">
        <v>9</v>
      </c>
    </row>
    <row r="3158" spans="1:8" x14ac:dyDescent="0.2">
      <c r="A3158" s="52" t="s">
        <v>6349</v>
      </c>
      <c r="B3158" s="52"/>
      <c r="C3158" s="53" t="s">
        <v>6350</v>
      </c>
      <c r="D3158" s="54" t="s">
        <v>131</v>
      </c>
      <c r="E3158" s="55">
        <v>147.15</v>
      </c>
      <c r="F3158" s="55">
        <v>33.29</v>
      </c>
      <c r="G3158" s="55">
        <v>180.44</v>
      </c>
      <c r="H3158" s="33">
        <v>9</v>
      </c>
    </row>
    <row r="3159" spans="1:8" x14ac:dyDescent="0.2">
      <c r="A3159" s="52" t="s">
        <v>6351</v>
      </c>
      <c r="B3159" s="52"/>
      <c r="C3159" s="53" t="s">
        <v>6352</v>
      </c>
      <c r="D3159" s="54" t="s">
        <v>131</v>
      </c>
      <c r="E3159" s="55">
        <v>233.33</v>
      </c>
      <c r="F3159" s="55">
        <v>52.46</v>
      </c>
      <c r="G3159" s="55">
        <v>285.79000000000002</v>
      </c>
      <c r="H3159" s="33">
        <v>9</v>
      </c>
    </row>
    <row r="3160" spans="1:8" x14ac:dyDescent="0.2">
      <c r="A3160" s="52" t="s">
        <v>6353</v>
      </c>
      <c r="B3160" s="52"/>
      <c r="C3160" s="53" t="s">
        <v>6354</v>
      </c>
      <c r="D3160" s="54" t="s">
        <v>131</v>
      </c>
      <c r="E3160" s="55">
        <v>145.43</v>
      </c>
      <c r="F3160" s="55">
        <v>41.11</v>
      </c>
      <c r="G3160" s="55">
        <v>186.54</v>
      </c>
      <c r="H3160" s="33">
        <v>9</v>
      </c>
    </row>
    <row r="3161" spans="1:8" x14ac:dyDescent="0.2">
      <c r="A3161" s="52" t="s">
        <v>6355</v>
      </c>
      <c r="B3161" s="52"/>
      <c r="C3161" s="53" t="s">
        <v>6356</v>
      </c>
      <c r="D3161" s="54" t="s">
        <v>131</v>
      </c>
      <c r="E3161" s="55">
        <v>418.15</v>
      </c>
      <c r="F3161" s="55">
        <v>68.12</v>
      </c>
      <c r="G3161" s="55">
        <v>486.27</v>
      </c>
      <c r="H3161" s="33">
        <v>9</v>
      </c>
    </row>
    <row r="3162" spans="1:8" x14ac:dyDescent="0.2">
      <c r="A3162" s="52" t="s">
        <v>6357</v>
      </c>
      <c r="B3162" s="52"/>
      <c r="C3162" s="53" t="s">
        <v>6358</v>
      </c>
      <c r="D3162" s="54" t="s">
        <v>131</v>
      </c>
      <c r="E3162" s="55">
        <v>104.7</v>
      </c>
      <c r="F3162" s="55">
        <v>28.69</v>
      </c>
      <c r="G3162" s="55">
        <v>133.38999999999999</v>
      </c>
      <c r="H3162" s="33">
        <v>9</v>
      </c>
    </row>
    <row r="3163" spans="1:8" x14ac:dyDescent="0.2">
      <c r="A3163" s="52" t="s">
        <v>6359</v>
      </c>
      <c r="B3163" s="52"/>
      <c r="C3163" s="53" t="s">
        <v>6360</v>
      </c>
      <c r="D3163" s="54" t="s">
        <v>131</v>
      </c>
      <c r="E3163" s="55">
        <v>93.23</v>
      </c>
      <c r="F3163" s="55">
        <v>28.69</v>
      </c>
      <c r="G3163" s="55">
        <v>121.92</v>
      </c>
      <c r="H3163" s="33">
        <v>9</v>
      </c>
    </row>
    <row r="3164" spans="1:8" x14ac:dyDescent="0.2">
      <c r="A3164" s="52" t="s">
        <v>6361</v>
      </c>
      <c r="B3164" s="52"/>
      <c r="C3164" s="53" t="s">
        <v>6362</v>
      </c>
      <c r="D3164" s="54" t="s">
        <v>131</v>
      </c>
      <c r="E3164" s="55">
        <v>22.82</v>
      </c>
      <c r="F3164" s="55">
        <v>10.119999999999999</v>
      </c>
      <c r="G3164" s="55">
        <v>32.94</v>
      </c>
      <c r="H3164" s="33">
        <v>9</v>
      </c>
    </row>
    <row r="3165" spans="1:8" x14ac:dyDescent="0.2">
      <c r="A3165" s="52" t="s">
        <v>6363</v>
      </c>
      <c r="B3165" s="52"/>
      <c r="C3165" s="53" t="s">
        <v>6364</v>
      </c>
      <c r="D3165" s="54"/>
      <c r="E3165" s="55"/>
      <c r="F3165" s="55"/>
      <c r="G3165" s="55"/>
      <c r="H3165" s="33">
        <v>5</v>
      </c>
    </row>
    <row r="3166" spans="1:8" ht="25.5" x14ac:dyDescent="0.2">
      <c r="A3166" s="52" t="s">
        <v>6365</v>
      </c>
      <c r="B3166" s="52"/>
      <c r="C3166" s="53" t="s">
        <v>6366</v>
      </c>
      <c r="D3166" s="54" t="s">
        <v>131</v>
      </c>
      <c r="E3166" s="55">
        <v>8.11</v>
      </c>
      <c r="F3166" s="55">
        <v>1.45</v>
      </c>
      <c r="G3166" s="55">
        <v>9.56</v>
      </c>
      <c r="H3166" s="33">
        <v>9</v>
      </c>
    </row>
    <row r="3167" spans="1:8" ht="25.5" x14ac:dyDescent="0.2">
      <c r="A3167" s="52" t="s">
        <v>6367</v>
      </c>
      <c r="B3167" s="52"/>
      <c r="C3167" s="53" t="s">
        <v>6368</v>
      </c>
      <c r="D3167" s="54" t="s">
        <v>131</v>
      </c>
      <c r="E3167" s="55">
        <v>9.18</v>
      </c>
      <c r="F3167" s="55">
        <v>1.45</v>
      </c>
      <c r="G3167" s="55">
        <v>10.63</v>
      </c>
      <c r="H3167" s="33">
        <v>9</v>
      </c>
    </row>
    <row r="3168" spans="1:8" ht="25.5" x14ac:dyDescent="0.2">
      <c r="A3168" s="52" t="s">
        <v>6369</v>
      </c>
      <c r="B3168" s="52"/>
      <c r="C3168" s="53" t="s">
        <v>6370</v>
      </c>
      <c r="D3168" s="54" t="s">
        <v>131</v>
      </c>
      <c r="E3168" s="55">
        <v>12.24</v>
      </c>
      <c r="F3168" s="55">
        <v>1.45</v>
      </c>
      <c r="G3168" s="55">
        <v>13.69</v>
      </c>
      <c r="H3168" s="33">
        <v>9</v>
      </c>
    </row>
    <row r="3169" spans="1:8" ht="25.5" x14ac:dyDescent="0.2">
      <c r="A3169" s="52" t="s">
        <v>6371</v>
      </c>
      <c r="B3169" s="52"/>
      <c r="C3169" s="53" t="s">
        <v>6372</v>
      </c>
      <c r="D3169" s="54" t="s">
        <v>131</v>
      </c>
      <c r="E3169" s="55">
        <v>27.25</v>
      </c>
      <c r="F3169" s="55">
        <v>1.45</v>
      </c>
      <c r="G3169" s="55">
        <v>28.7</v>
      </c>
      <c r="H3169" s="33">
        <v>9</v>
      </c>
    </row>
    <row r="3170" spans="1:8" ht="25.5" x14ac:dyDescent="0.2">
      <c r="A3170" s="52" t="s">
        <v>6373</v>
      </c>
      <c r="B3170" s="52"/>
      <c r="C3170" s="53" t="s">
        <v>6374</v>
      </c>
      <c r="D3170" s="54" t="s">
        <v>131</v>
      </c>
      <c r="E3170" s="55">
        <v>32.17</v>
      </c>
      <c r="F3170" s="55">
        <v>1.45</v>
      </c>
      <c r="G3170" s="55">
        <v>33.619999999999997</v>
      </c>
      <c r="H3170" s="33">
        <v>9</v>
      </c>
    </row>
    <row r="3171" spans="1:8" x14ac:dyDescent="0.2">
      <c r="A3171" s="52" t="s">
        <v>6375</v>
      </c>
      <c r="B3171" s="52"/>
      <c r="C3171" s="53" t="s">
        <v>6376</v>
      </c>
      <c r="D3171" s="54" t="s">
        <v>131</v>
      </c>
      <c r="E3171" s="55">
        <v>83.35</v>
      </c>
      <c r="F3171" s="55">
        <v>2.17</v>
      </c>
      <c r="G3171" s="55">
        <v>85.52</v>
      </c>
      <c r="H3171" s="33">
        <v>9</v>
      </c>
    </row>
    <row r="3172" spans="1:8" x14ac:dyDescent="0.2">
      <c r="A3172" s="52" t="s">
        <v>6377</v>
      </c>
      <c r="B3172" s="52"/>
      <c r="C3172" s="53" t="s">
        <v>6378</v>
      </c>
      <c r="D3172" s="54" t="s">
        <v>131</v>
      </c>
      <c r="E3172" s="55">
        <v>99.63</v>
      </c>
      <c r="F3172" s="55">
        <v>2.17</v>
      </c>
      <c r="G3172" s="55">
        <v>101.8</v>
      </c>
      <c r="H3172" s="33">
        <v>9</v>
      </c>
    </row>
    <row r="3173" spans="1:8" x14ac:dyDescent="0.2">
      <c r="A3173" s="52" t="s">
        <v>6379</v>
      </c>
      <c r="B3173" s="52"/>
      <c r="C3173" s="53" t="s">
        <v>6380</v>
      </c>
      <c r="D3173" s="54" t="s">
        <v>131</v>
      </c>
      <c r="E3173" s="55">
        <v>159.66999999999999</v>
      </c>
      <c r="F3173" s="55">
        <v>2.17</v>
      </c>
      <c r="G3173" s="55">
        <v>161.84</v>
      </c>
      <c r="H3173" s="33">
        <v>9</v>
      </c>
    </row>
    <row r="3174" spans="1:8" x14ac:dyDescent="0.2">
      <c r="A3174" s="52" t="s">
        <v>6381</v>
      </c>
      <c r="B3174" s="52"/>
      <c r="C3174" s="53" t="s">
        <v>6382</v>
      </c>
      <c r="D3174" s="54" t="s">
        <v>131</v>
      </c>
      <c r="E3174" s="55">
        <v>248.43</v>
      </c>
      <c r="F3174" s="55">
        <v>2.17</v>
      </c>
      <c r="G3174" s="55">
        <v>250.6</v>
      </c>
      <c r="H3174" s="33">
        <v>9</v>
      </c>
    </row>
    <row r="3175" spans="1:8" x14ac:dyDescent="0.2">
      <c r="A3175" s="52" t="s">
        <v>6383</v>
      </c>
      <c r="B3175" s="52"/>
      <c r="C3175" s="53" t="s">
        <v>6384</v>
      </c>
      <c r="D3175" s="54" t="s">
        <v>131</v>
      </c>
      <c r="E3175" s="55">
        <v>362.95</v>
      </c>
      <c r="F3175" s="55">
        <v>2.17</v>
      </c>
      <c r="G3175" s="55">
        <v>365.12</v>
      </c>
      <c r="H3175" s="33">
        <v>9</v>
      </c>
    </row>
    <row r="3176" spans="1:8" x14ac:dyDescent="0.2">
      <c r="A3176" s="52" t="s">
        <v>6385</v>
      </c>
      <c r="B3176" s="52"/>
      <c r="C3176" s="53" t="s">
        <v>6386</v>
      </c>
      <c r="D3176" s="54" t="s">
        <v>131</v>
      </c>
      <c r="E3176" s="55">
        <v>552.85</v>
      </c>
      <c r="F3176" s="55">
        <v>2.17</v>
      </c>
      <c r="G3176" s="55">
        <v>555.02</v>
      </c>
      <c r="H3176" s="33">
        <v>9</v>
      </c>
    </row>
    <row r="3177" spans="1:8" ht="25.5" x14ac:dyDescent="0.2">
      <c r="A3177" s="52" t="s">
        <v>6387</v>
      </c>
      <c r="B3177" s="52"/>
      <c r="C3177" s="53" t="s">
        <v>6388</v>
      </c>
      <c r="D3177" s="54" t="s">
        <v>131</v>
      </c>
      <c r="E3177" s="55">
        <v>909.73</v>
      </c>
      <c r="F3177" s="55">
        <v>2.17</v>
      </c>
      <c r="G3177" s="55">
        <v>911.9</v>
      </c>
      <c r="H3177" s="33">
        <v>9</v>
      </c>
    </row>
    <row r="3178" spans="1:8" ht="25.5" x14ac:dyDescent="0.2">
      <c r="A3178" s="52" t="s">
        <v>6389</v>
      </c>
      <c r="B3178" s="52"/>
      <c r="C3178" s="53" t="s">
        <v>6390</v>
      </c>
      <c r="D3178" s="54" t="s">
        <v>131</v>
      </c>
      <c r="E3178" s="55">
        <v>1176.6300000000001</v>
      </c>
      <c r="F3178" s="55">
        <v>2.17</v>
      </c>
      <c r="G3178" s="55">
        <v>1178.8</v>
      </c>
      <c r="H3178" s="33">
        <v>9</v>
      </c>
    </row>
    <row r="3179" spans="1:8" x14ac:dyDescent="0.2">
      <c r="A3179" s="52" t="s">
        <v>6391</v>
      </c>
      <c r="B3179" s="52"/>
      <c r="C3179" s="53" t="s">
        <v>6392</v>
      </c>
      <c r="D3179" s="54"/>
      <c r="E3179" s="55"/>
      <c r="F3179" s="55"/>
      <c r="G3179" s="55"/>
      <c r="H3179" s="33">
        <v>5</v>
      </c>
    </row>
    <row r="3180" spans="1:8" ht="25.5" x14ac:dyDescent="0.2">
      <c r="A3180" s="52" t="s">
        <v>6393</v>
      </c>
      <c r="B3180" s="52"/>
      <c r="C3180" s="53" t="s">
        <v>6394</v>
      </c>
      <c r="D3180" s="54" t="s">
        <v>131</v>
      </c>
      <c r="E3180" s="55">
        <v>503.77</v>
      </c>
      <c r="F3180" s="55">
        <v>30.51</v>
      </c>
      <c r="G3180" s="55">
        <v>534.28</v>
      </c>
      <c r="H3180" s="33">
        <v>9</v>
      </c>
    </row>
    <row r="3181" spans="1:8" ht="25.5" x14ac:dyDescent="0.2">
      <c r="A3181" s="52" t="s">
        <v>6395</v>
      </c>
      <c r="B3181" s="52"/>
      <c r="C3181" s="53" t="s">
        <v>6396</v>
      </c>
      <c r="D3181" s="54" t="s">
        <v>131</v>
      </c>
      <c r="E3181" s="55">
        <v>557.08000000000004</v>
      </c>
      <c r="F3181" s="55">
        <v>30.51</v>
      </c>
      <c r="G3181" s="55">
        <v>587.59</v>
      </c>
      <c r="H3181" s="33">
        <v>9</v>
      </c>
    </row>
    <row r="3182" spans="1:8" ht="25.5" x14ac:dyDescent="0.2">
      <c r="A3182" s="52" t="s">
        <v>6397</v>
      </c>
      <c r="B3182" s="52"/>
      <c r="C3182" s="53" t="s">
        <v>6398</v>
      </c>
      <c r="D3182" s="54" t="s">
        <v>131</v>
      </c>
      <c r="E3182" s="55">
        <v>727.28</v>
      </c>
      <c r="F3182" s="55">
        <v>30.51</v>
      </c>
      <c r="G3182" s="55">
        <v>757.79</v>
      </c>
      <c r="H3182" s="33">
        <v>9</v>
      </c>
    </row>
    <row r="3183" spans="1:8" ht="25.5" x14ac:dyDescent="0.2">
      <c r="A3183" s="52" t="s">
        <v>6399</v>
      </c>
      <c r="B3183" s="52"/>
      <c r="C3183" s="53" t="s">
        <v>6400</v>
      </c>
      <c r="D3183" s="54" t="s">
        <v>131</v>
      </c>
      <c r="E3183" s="55">
        <v>1023.78</v>
      </c>
      <c r="F3183" s="55">
        <v>30.51</v>
      </c>
      <c r="G3183" s="55">
        <v>1054.29</v>
      </c>
      <c r="H3183" s="33">
        <v>9</v>
      </c>
    </row>
    <row r="3184" spans="1:8" ht="25.5" x14ac:dyDescent="0.2">
      <c r="A3184" s="52" t="s">
        <v>6401</v>
      </c>
      <c r="B3184" s="52"/>
      <c r="C3184" s="53" t="s">
        <v>6402</v>
      </c>
      <c r="D3184" s="54" t="s">
        <v>131</v>
      </c>
      <c r="E3184" s="55">
        <v>890.05</v>
      </c>
      <c r="F3184" s="55">
        <v>30.51</v>
      </c>
      <c r="G3184" s="55">
        <v>920.56</v>
      </c>
      <c r="H3184" s="33">
        <v>9</v>
      </c>
    </row>
    <row r="3185" spans="1:8" ht="25.5" x14ac:dyDescent="0.2">
      <c r="A3185" s="52" t="s">
        <v>6403</v>
      </c>
      <c r="B3185" s="52"/>
      <c r="C3185" s="53" t="s">
        <v>6404</v>
      </c>
      <c r="D3185" s="54" t="s">
        <v>131</v>
      </c>
      <c r="E3185" s="55">
        <v>493.83</v>
      </c>
      <c r="F3185" s="55">
        <v>30.51</v>
      </c>
      <c r="G3185" s="55">
        <v>524.34</v>
      </c>
      <c r="H3185" s="33">
        <v>9</v>
      </c>
    </row>
    <row r="3186" spans="1:8" ht="25.5" x14ac:dyDescent="0.2">
      <c r="A3186" s="52" t="s">
        <v>6405</v>
      </c>
      <c r="B3186" s="52"/>
      <c r="C3186" s="53" t="s">
        <v>6406</v>
      </c>
      <c r="D3186" s="54" t="s">
        <v>131</v>
      </c>
      <c r="E3186" s="55">
        <v>497</v>
      </c>
      <c r="F3186" s="55">
        <v>30.51</v>
      </c>
      <c r="G3186" s="55">
        <v>527.51</v>
      </c>
      <c r="H3186" s="33">
        <v>9</v>
      </c>
    </row>
    <row r="3187" spans="1:8" ht="25.5" x14ac:dyDescent="0.2">
      <c r="A3187" s="52" t="s">
        <v>6407</v>
      </c>
      <c r="B3187" s="52"/>
      <c r="C3187" s="53" t="s">
        <v>6408</v>
      </c>
      <c r="D3187" s="54" t="s">
        <v>131</v>
      </c>
      <c r="E3187" s="55">
        <v>584</v>
      </c>
      <c r="F3187" s="55">
        <v>30.51</v>
      </c>
      <c r="G3187" s="55">
        <v>614.51</v>
      </c>
      <c r="H3187" s="33">
        <v>9</v>
      </c>
    </row>
    <row r="3188" spans="1:8" ht="25.5" x14ac:dyDescent="0.2">
      <c r="A3188" s="52" t="s">
        <v>6409</v>
      </c>
      <c r="B3188" s="52"/>
      <c r="C3188" s="53" t="s">
        <v>6410</v>
      </c>
      <c r="D3188" s="54" t="s">
        <v>131</v>
      </c>
      <c r="E3188" s="55">
        <v>748.14</v>
      </c>
      <c r="F3188" s="55">
        <v>30.51</v>
      </c>
      <c r="G3188" s="55">
        <v>778.65</v>
      </c>
      <c r="H3188" s="33">
        <v>9</v>
      </c>
    </row>
    <row r="3189" spans="1:8" ht="25.5" x14ac:dyDescent="0.2">
      <c r="A3189" s="52" t="s">
        <v>6411</v>
      </c>
      <c r="B3189" s="52"/>
      <c r="C3189" s="53" t="s">
        <v>6412</v>
      </c>
      <c r="D3189" s="54" t="s">
        <v>131</v>
      </c>
      <c r="E3189" s="55">
        <v>834.14</v>
      </c>
      <c r="F3189" s="55">
        <v>30.51</v>
      </c>
      <c r="G3189" s="55">
        <v>864.65</v>
      </c>
      <c r="H3189" s="33">
        <v>9</v>
      </c>
    </row>
    <row r="3190" spans="1:8" ht="25.5" x14ac:dyDescent="0.2">
      <c r="A3190" s="52" t="s">
        <v>6413</v>
      </c>
      <c r="B3190" s="52"/>
      <c r="C3190" s="53" t="s">
        <v>6414</v>
      </c>
      <c r="D3190" s="54" t="s">
        <v>131</v>
      </c>
      <c r="E3190" s="55">
        <v>929.91</v>
      </c>
      <c r="F3190" s="55">
        <v>30.51</v>
      </c>
      <c r="G3190" s="55">
        <v>960.42</v>
      </c>
      <c r="H3190" s="33">
        <v>9</v>
      </c>
    </row>
    <row r="3191" spans="1:8" ht="25.5" x14ac:dyDescent="0.2">
      <c r="A3191" s="52" t="s">
        <v>6415</v>
      </c>
      <c r="B3191" s="52"/>
      <c r="C3191" s="53" t="s">
        <v>6416</v>
      </c>
      <c r="D3191" s="54" t="s">
        <v>131</v>
      </c>
      <c r="E3191" s="55">
        <v>1292.72</v>
      </c>
      <c r="F3191" s="55">
        <v>30.51</v>
      </c>
      <c r="G3191" s="55">
        <v>1323.23</v>
      </c>
      <c r="H3191" s="33">
        <v>9</v>
      </c>
    </row>
    <row r="3192" spans="1:8" x14ac:dyDescent="0.2">
      <c r="A3192" s="52" t="s">
        <v>6417</v>
      </c>
      <c r="B3192" s="52"/>
      <c r="C3192" s="53" t="s">
        <v>6418</v>
      </c>
      <c r="D3192" s="54"/>
      <c r="E3192" s="55"/>
      <c r="F3192" s="55"/>
      <c r="G3192" s="55"/>
      <c r="H3192" s="33">
        <v>5</v>
      </c>
    </row>
    <row r="3193" spans="1:8" ht="25.5" x14ac:dyDescent="0.2">
      <c r="A3193" s="52" t="s">
        <v>6419</v>
      </c>
      <c r="B3193" s="52"/>
      <c r="C3193" s="53" t="s">
        <v>6420</v>
      </c>
      <c r="D3193" s="54" t="s">
        <v>131</v>
      </c>
      <c r="E3193" s="55">
        <v>151.62</v>
      </c>
      <c r="F3193" s="55">
        <v>18.3</v>
      </c>
      <c r="G3193" s="55">
        <v>169.92</v>
      </c>
      <c r="H3193" s="33">
        <v>9</v>
      </c>
    </row>
    <row r="3194" spans="1:8" ht="25.5" x14ac:dyDescent="0.2">
      <c r="A3194" s="52" t="s">
        <v>6421</v>
      </c>
      <c r="B3194" s="52"/>
      <c r="C3194" s="53" t="s">
        <v>6422</v>
      </c>
      <c r="D3194" s="54" t="s">
        <v>131</v>
      </c>
      <c r="E3194" s="55">
        <v>215.55</v>
      </c>
      <c r="F3194" s="55">
        <v>24.4</v>
      </c>
      <c r="G3194" s="55">
        <v>239.95</v>
      </c>
      <c r="H3194" s="33">
        <v>9</v>
      </c>
    </row>
    <row r="3195" spans="1:8" ht="25.5" x14ac:dyDescent="0.2">
      <c r="A3195" s="52" t="s">
        <v>6423</v>
      </c>
      <c r="B3195" s="52"/>
      <c r="C3195" s="53" t="s">
        <v>6424</v>
      </c>
      <c r="D3195" s="54" t="s">
        <v>131</v>
      </c>
      <c r="E3195" s="55">
        <v>242.15</v>
      </c>
      <c r="F3195" s="55">
        <v>24.4</v>
      </c>
      <c r="G3195" s="55">
        <v>266.55</v>
      </c>
      <c r="H3195" s="33">
        <v>9</v>
      </c>
    </row>
    <row r="3196" spans="1:8" x14ac:dyDescent="0.2">
      <c r="A3196" s="52" t="s">
        <v>6425</v>
      </c>
      <c r="B3196" s="52"/>
      <c r="C3196" s="53" t="s">
        <v>6426</v>
      </c>
      <c r="D3196" s="54"/>
      <c r="E3196" s="55"/>
      <c r="F3196" s="55"/>
      <c r="G3196" s="55"/>
      <c r="H3196" s="33">
        <v>5</v>
      </c>
    </row>
    <row r="3197" spans="1:8" ht="25.5" x14ac:dyDescent="0.2">
      <c r="A3197" s="52" t="s">
        <v>6427</v>
      </c>
      <c r="B3197" s="52"/>
      <c r="C3197" s="53" t="s">
        <v>6428</v>
      </c>
      <c r="D3197" s="54" t="s">
        <v>131</v>
      </c>
      <c r="E3197" s="55">
        <v>513.41</v>
      </c>
      <c r="F3197" s="55">
        <v>34.840000000000003</v>
      </c>
      <c r="G3197" s="55">
        <v>548.25</v>
      </c>
      <c r="H3197" s="33">
        <v>9</v>
      </c>
    </row>
    <row r="3198" spans="1:8" ht="25.5" x14ac:dyDescent="0.2">
      <c r="A3198" s="52" t="s">
        <v>6429</v>
      </c>
      <c r="B3198" s="52"/>
      <c r="C3198" s="53" t="s">
        <v>6430</v>
      </c>
      <c r="D3198" s="54" t="s">
        <v>131</v>
      </c>
      <c r="E3198" s="55">
        <v>536.27</v>
      </c>
      <c r="F3198" s="55">
        <v>34.840000000000003</v>
      </c>
      <c r="G3198" s="55">
        <v>571.11</v>
      </c>
      <c r="H3198" s="33">
        <v>9</v>
      </c>
    </row>
    <row r="3199" spans="1:8" ht="25.5" x14ac:dyDescent="0.2">
      <c r="A3199" s="52" t="s">
        <v>6431</v>
      </c>
      <c r="B3199" s="52"/>
      <c r="C3199" s="53" t="s">
        <v>6432</v>
      </c>
      <c r="D3199" s="54" t="s">
        <v>131</v>
      </c>
      <c r="E3199" s="55">
        <v>614.37</v>
      </c>
      <c r="F3199" s="55">
        <v>34.840000000000003</v>
      </c>
      <c r="G3199" s="55">
        <v>649.21</v>
      </c>
      <c r="H3199" s="33">
        <v>9</v>
      </c>
    </row>
    <row r="3200" spans="1:8" ht="25.5" x14ac:dyDescent="0.2">
      <c r="A3200" s="52" t="s">
        <v>6433</v>
      </c>
      <c r="B3200" s="52"/>
      <c r="C3200" s="53" t="s">
        <v>6434</v>
      </c>
      <c r="D3200" s="54" t="s">
        <v>131</v>
      </c>
      <c r="E3200" s="55">
        <v>735.29</v>
      </c>
      <c r="F3200" s="55">
        <v>34.840000000000003</v>
      </c>
      <c r="G3200" s="55">
        <v>770.13</v>
      </c>
      <c r="H3200" s="33">
        <v>9</v>
      </c>
    </row>
    <row r="3201" spans="1:8" ht="25.5" x14ac:dyDescent="0.2">
      <c r="A3201" s="52" t="s">
        <v>6435</v>
      </c>
      <c r="B3201" s="52"/>
      <c r="C3201" s="53" t="s">
        <v>6436</v>
      </c>
      <c r="D3201" s="54" t="s">
        <v>131</v>
      </c>
      <c r="E3201" s="55">
        <v>788.23</v>
      </c>
      <c r="F3201" s="55">
        <v>37.44</v>
      </c>
      <c r="G3201" s="55">
        <v>825.67</v>
      </c>
      <c r="H3201" s="33">
        <v>9</v>
      </c>
    </row>
    <row r="3202" spans="1:8" ht="25.5" x14ac:dyDescent="0.2">
      <c r="A3202" s="52" t="s">
        <v>6437</v>
      </c>
      <c r="B3202" s="52"/>
      <c r="C3202" s="53" t="s">
        <v>6438</v>
      </c>
      <c r="D3202" s="54" t="s">
        <v>131</v>
      </c>
      <c r="E3202" s="55">
        <v>1095.6400000000001</v>
      </c>
      <c r="F3202" s="55">
        <v>37.44</v>
      </c>
      <c r="G3202" s="55">
        <v>1133.08</v>
      </c>
      <c r="H3202" s="33">
        <v>9</v>
      </c>
    </row>
    <row r="3203" spans="1:8" x14ac:dyDescent="0.2">
      <c r="A3203" s="52" t="s">
        <v>6439</v>
      </c>
      <c r="B3203" s="52"/>
      <c r="C3203" s="53" t="s">
        <v>6440</v>
      </c>
      <c r="D3203" s="54" t="s">
        <v>21</v>
      </c>
      <c r="E3203" s="55">
        <v>110.77</v>
      </c>
      <c r="F3203" s="55">
        <v>19.079999999999998</v>
      </c>
      <c r="G3203" s="55">
        <v>129.85</v>
      </c>
      <c r="H3203" s="33">
        <v>9</v>
      </c>
    </row>
    <row r="3204" spans="1:8" x14ac:dyDescent="0.2">
      <c r="A3204" s="52" t="s">
        <v>6441</v>
      </c>
      <c r="B3204" s="52"/>
      <c r="C3204" s="53" t="s">
        <v>6442</v>
      </c>
      <c r="D3204" s="54" t="s">
        <v>21</v>
      </c>
      <c r="E3204" s="55">
        <v>146.08000000000001</v>
      </c>
      <c r="F3204" s="55">
        <v>19.079999999999998</v>
      </c>
      <c r="G3204" s="55">
        <v>165.16</v>
      </c>
      <c r="H3204" s="33">
        <v>9</v>
      </c>
    </row>
    <row r="3205" spans="1:8" x14ac:dyDescent="0.2">
      <c r="A3205" s="52" t="s">
        <v>6443</v>
      </c>
      <c r="B3205" s="52"/>
      <c r="C3205" s="53" t="s">
        <v>6444</v>
      </c>
      <c r="D3205" s="54" t="s">
        <v>21</v>
      </c>
      <c r="E3205" s="55">
        <v>175.57</v>
      </c>
      <c r="F3205" s="55">
        <v>20.82</v>
      </c>
      <c r="G3205" s="55">
        <v>196.39</v>
      </c>
      <c r="H3205" s="33">
        <v>9</v>
      </c>
    </row>
    <row r="3206" spans="1:8" x14ac:dyDescent="0.2">
      <c r="A3206" s="52" t="s">
        <v>6445</v>
      </c>
      <c r="B3206" s="52"/>
      <c r="C3206" s="53" t="s">
        <v>6446</v>
      </c>
      <c r="D3206" s="54" t="s">
        <v>21</v>
      </c>
      <c r="E3206" s="55">
        <v>268.75</v>
      </c>
      <c r="F3206" s="55">
        <v>22.55</v>
      </c>
      <c r="G3206" s="55">
        <v>291.3</v>
      </c>
      <c r="H3206" s="33">
        <v>9</v>
      </c>
    </row>
    <row r="3207" spans="1:8" x14ac:dyDescent="0.2">
      <c r="A3207" s="52" t="s">
        <v>6447</v>
      </c>
      <c r="B3207" s="52"/>
      <c r="C3207" s="53" t="s">
        <v>6448</v>
      </c>
      <c r="D3207" s="54" t="s">
        <v>21</v>
      </c>
      <c r="E3207" s="55">
        <v>341.74</v>
      </c>
      <c r="F3207" s="55">
        <v>24.29</v>
      </c>
      <c r="G3207" s="55">
        <v>366.03</v>
      </c>
      <c r="H3207" s="33">
        <v>9</v>
      </c>
    </row>
    <row r="3208" spans="1:8" x14ac:dyDescent="0.2">
      <c r="A3208" s="52" t="s">
        <v>6449</v>
      </c>
      <c r="B3208" s="52"/>
      <c r="C3208" s="53" t="s">
        <v>6450</v>
      </c>
      <c r="D3208" s="54" t="s">
        <v>21</v>
      </c>
      <c r="E3208" s="55">
        <v>499.06</v>
      </c>
      <c r="F3208" s="55">
        <v>26.02</v>
      </c>
      <c r="G3208" s="55">
        <v>525.08000000000004</v>
      </c>
      <c r="H3208" s="33">
        <v>9</v>
      </c>
    </row>
    <row r="3209" spans="1:8" x14ac:dyDescent="0.2">
      <c r="A3209" s="52" t="s">
        <v>6451</v>
      </c>
      <c r="B3209" s="52"/>
      <c r="C3209" s="53" t="s">
        <v>6452</v>
      </c>
      <c r="D3209" s="54" t="s">
        <v>21</v>
      </c>
      <c r="E3209" s="55">
        <v>643.52</v>
      </c>
      <c r="F3209" s="55">
        <v>27.76</v>
      </c>
      <c r="G3209" s="55">
        <v>671.28</v>
      </c>
      <c r="H3209" s="33">
        <v>9</v>
      </c>
    </row>
    <row r="3210" spans="1:8" ht="25.5" x14ac:dyDescent="0.2">
      <c r="A3210" s="52" t="s">
        <v>6453</v>
      </c>
      <c r="B3210" s="52"/>
      <c r="C3210" s="53" t="s">
        <v>6454</v>
      </c>
      <c r="D3210" s="54" t="s">
        <v>21</v>
      </c>
      <c r="E3210" s="55">
        <v>276.27999999999997</v>
      </c>
      <c r="F3210" s="55">
        <v>24.29</v>
      </c>
      <c r="G3210" s="55">
        <v>300.57</v>
      </c>
      <c r="H3210" s="33">
        <v>9</v>
      </c>
    </row>
    <row r="3211" spans="1:8" ht="25.5" x14ac:dyDescent="0.2">
      <c r="A3211" s="52" t="s">
        <v>6455</v>
      </c>
      <c r="B3211" s="52"/>
      <c r="C3211" s="53" t="s">
        <v>6456</v>
      </c>
      <c r="D3211" s="54" t="s">
        <v>21</v>
      </c>
      <c r="E3211" s="55">
        <v>335.67</v>
      </c>
      <c r="F3211" s="55">
        <v>19.079999999999998</v>
      </c>
      <c r="G3211" s="55">
        <v>354.75</v>
      </c>
      <c r="H3211" s="33">
        <v>9</v>
      </c>
    </row>
    <row r="3212" spans="1:8" ht="25.5" x14ac:dyDescent="0.2">
      <c r="A3212" s="52" t="s">
        <v>6457</v>
      </c>
      <c r="B3212" s="52"/>
      <c r="C3212" s="53" t="s">
        <v>6458</v>
      </c>
      <c r="D3212" s="54" t="s">
        <v>21</v>
      </c>
      <c r="E3212" s="55">
        <v>342.67</v>
      </c>
      <c r="F3212" s="55">
        <v>24.29</v>
      </c>
      <c r="G3212" s="55">
        <v>366.96</v>
      </c>
      <c r="H3212" s="33">
        <v>9</v>
      </c>
    </row>
    <row r="3213" spans="1:8" ht="25.5" x14ac:dyDescent="0.2">
      <c r="A3213" s="52" t="s">
        <v>6459</v>
      </c>
      <c r="B3213" s="52"/>
      <c r="C3213" s="53" t="s">
        <v>6460</v>
      </c>
      <c r="D3213" s="54" t="s">
        <v>21</v>
      </c>
      <c r="E3213" s="55">
        <v>694.42</v>
      </c>
      <c r="F3213" s="55">
        <v>27.76</v>
      </c>
      <c r="G3213" s="55">
        <v>722.18</v>
      </c>
      <c r="H3213" s="33">
        <v>9</v>
      </c>
    </row>
    <row r="3214" spans="1:8" ht="25.5" x14ac:dyDescent="0.2">
      <c r="A3214" s="52" t="s">
        <v>6461</v>
      </c>
      <c r="B3214" s="52"/>
      <c r="C3214" s="53" t="s">
        <v>6462</v>
      </c>
      <c r="D3214" s="54" t="s">
        <v>21</v>
      </c>
      <c r="E3214" s="55">
        <v>519.20000000000005</v>
      </c>
      <c r="F3214" s="55">
        <v>20.82</v>
      </c>
      <c r="G3214" s="55">
        <v>540.02</v>
      </c>
      <c r="H3214" s="33">
        <v>9</v>
      </c>
    </row>
    <row r="3215" spans="1:8" ht="25.5" x14ac:dyDescent="0.2">
      <c r="A3215" s="52" t="s">
        <v>6463</v>
      </c>
      <c r="B3215" s="52"/>
      <c r="C3215" s="53" t="s">
        <v>6464</v>
      </c>
      <c r="D3215" s="54" t="s">
        <v>21</v>
      </c>
      <c r="E3215" s="55">
        <v>552.29</v>
      </c>
      <c r="F3215" s="55">
        <v>24.29</v>
      </c>
      <c r="G3215" s="55">
        <v>576.58000000000004</v>
      </c>
      <c r="H3215" s="33">
        <v>9</v>
      </c>
    </row>
    <row r="3216" spans="1:8" ht="25.5" x14ac:dyDescent="0.2">
      <c r="A3216" s="52" t="s">
        <v>6465</v>
      </c>
      <c r="B3216" s="52"/>
      <c r="C3216" s="53" t="s">
        <v>6466</v>
      </c>
      <c r="D3216" s="54" t="s">
        <v>21</v>
      </c>
      <c r="E3216" s="55">
        <v>1038.31</v>
      </c>
      <c r="F3216" s="55">
        <v>27.76</v>
      </c>
      <c r="G3216" s="55">
        <v>1066.07</v>
      </c>
      <c r="H3216" s="33">
        <v>9</v>
      </c>
    </row>
    <row r="3217" spans="1:8" x14ac:dyDescent="0.2">
      <c r="A3217" s="52" t="s">
        <v>6467</v>
      </c>
      <c r="B3217" s="52"/>
      <c r="C3217" s="53" t="s">
        <v>6468</v>
      </c>
      <c r="D3217" s="54" t="s">
        <v>21</v>
      </c>
      <c r="E3217" s="55">
        <v>287.18</v>
      </c>
      <c r="F3217" s="55">
        <v>19.079999999999998</v>
      </c>
      <c r="G3217" s="55">
        <v>306.26</v>
      </c>
      <c r="H3217" s="33">
        <v>9</v>
      </c>
    </row>
    <row r="3218" spans="1:8" x14ac:dyDescent="0.2">
      <c r="A3218" s="52" t="s">
        <v>6469</v>
      </c>
      <c r="B3218" s="52"/>
      <c r="C3218" s="53" t="s">
        <v>6470</v>
      </c>
      <c r="D3218" s="54" t="s">
        <v>21</v>
      </c>
      <c r="E3218" s="55">
        <v>336</v>
      </c>
      <c r="F3218" s="55">
        <v>20.82</v>
      </c>
      <c r="G3218" s="55">
        <v>356.82</v>
      </c>
      <c r="H3218" s="33">
        <v>9</v>
      </c>
    </row>
    <row r="3219" spans="1:8" x14ac:dyDescent="0.2">
      <c r="A3219" s="52" t="s">
        <v>6471</v>
      </c>
      <c r="B3219" s="52"/>
      <c r="C3219" s="53" t="s">
        <v>6472</v>
      </c>
      <c r="D3219" s="54"/>
      <c r="E3219" s="55"/>
      <c r="F3219" s="55"/>
      <c r="G3219" s="55"/>
      <c r="H3219" s="33">
        <v>5</v>
      </c>
    </row>
    <row r="3220" spans="1:8" ht="25.5" x14ac:dyDescent="0.2">
      <c r="A3220" s="52" t="s">
        <v>6473</v>
      </c>
      <c r="B3220" s="52"/>
      <c r="C3220" s="53" t="s">
        <v>6474</v>
      </c>
      <c r="D3220" s="54" t="s">
        <v>21</v>
      </c>
      <c r="E3220" s="55">
        <v>427.66</v>
      </c>
      <c r="F3220" s="55">
        <v>24.29</v>
      </c>
      <c r="G3220" s="55">
        <v>451.95</v>
      </c>
      <c r="H3220" s="33">
        <v>9</v>
      </c>
    </row>
    <row r="3221" spans="1:8" ht="25.5" x14ac:dyDescent="0.2">
      <c r="A3221" s="52" t="s">
        <v>6475</v>
      </c>
      <c r="B3221" s="52"/>
      <c r="C3221" s="53" t="s">
        <v>6476</v>
      </c>
      <c r="D3221" s="54" t="s">
        <v>21</v>
      </c>
      <c r="E3221" s="55">
        <v>530.14</v>
      </c>
      <c r="F3221" s="55">
        <v>27.76</v>
      </c>
      <c r="G3221" s="55">
        <v>557.9</v>
      </c>
      <c r="H3221" s="33">
        <v>9</v>
      </c>
    </row>
    <row r="3222" spans="1:8" ht="25.5" x14ac:dyDescent="0.2">
      <c r="A3222" s="52" t="s">
        <v>6477</v>
      </c>
      <c r="B3222" s="52"/>
      <c r="C3222" s="53" t="s">
        <v>6478</v>
      </c>
      <c r="D3222" s="54" t="s">
        <v>21</v>
      </c>
      <c r="E3222" s="55">
        <v>861.52</v>
      </c>
      <c r="F3222" s="55">
        <v>31.23</v>
      </c>
      <c r="G3222" s="55">
        <v>892.75</v>
      </c>
      <c r="H3222" s="33">
        <v>9</v>
      </c>
    </row>
    <row r="3223" spans="1:8" ht="25.5" x14ac:dyDescent="0.2">
      <c r="A3223" s="52" t="s">
        <v>6479</v>
      </c>
      <c r="B3223" s="52"/>
      <c r="C3223" s="53" t="s">
        <v>6480</v>
      </c>
      <c r="D3223" s="54" t="s">
        <v>21</v>
      </c>
      <c r="E3223" s="55">
        <v>1403.26</v>
      </c>
      <c r="F3223" s="55">
        <v>34.69</v>
      </c>
      <c r="G3223" s="55">
        <v>1437.95</v>
      </c>
      <c r="H3223" s="33">
        <v>9</v>
      </c>
    </row>
    <row r="3224" spans="1:8" ht="25.5" x14ac:dyDescent="0.2">
      <c r="A3224" s="52" t="s">
        <v>6481</v>
      </c>
      <c r="B3224" s="52"/>
      <c r="C3224" s="53" t="s">
        <v>6482</v>
      </c>
      <c r="D3224" s="54" t="s">
        <v>21</v>
      </c>
      <c r="E3224" s="55">
        <v>324.64999999999998</v>
      </c>
      <c r="F3224" s="55">
        <v>24.29</v>
      </c>
      <c r="G3224" s="55">
        <v>348.94</v>
      </c>
      <c r="H3224" s="33">
        <v>9</v>
      </c>
    </row>
    <row r="3225" spans="1:8" ht="25.5" x14ac:dyDescent="0.2">
      <c r="A3225" s="52" t="s">
        <v>6483</v>
      </c>
      <c r="B3225" s="52"/>
      <c r="C3225" s="53" t="s">
        <v>6484</v>
      </c>
      <c r="D3225" s="54" t="s">
        <v>21</v>
      </c>
      <c r="E3225" s="55">
        <v>356.36</v>
      </c>
      <c r="F3225" s="55">
        <v>24.29</v>
      </c>
      <c r="G3225" s="55">
        <v>380.65</v>
      </c>
      <c r="H3225" s="33">
        <v>9</v>
      </c>
    </row>
    <row r="3226" spans="1:8" ht="25.5" x14ac:dyDescent="0.2">
      <c r="A3226" s="52" t="s">
        <v>6485</v>
      </c>
      <c r="B3226" s="52"/>
      <c r="C3226" s="53" t="s">
        <v>6486</v>
      </c>
      <c r="D3226" s="54" t="s">
        <v>21</v>
      </c>
      <c r="E3226" s="55">
        <v>683.86</v>
      </c>
      <c r="F3226" s="55">
        <v>27.76</v>
      </c>
      <c r="G3226" s="55">
        <v>711.62</v>
      </c>
      <c r="H3226" s="33">
        <v>9</v>
      </c>
    </row>
    <row r="3227" spans="1:8" ht="25.5" x14ac:dyDescent="0.2">
      <c r="A3227" s="52" t="s">
        <v>6487</v>
      </c>
      <c r="B3227" s="52"/>
      <c r="C3227" s="53" t="s">
        <v>6488</v>
      </c>
      <c r="D3227" s="54" t="s">
        <v>21</v>
      </c>
      <c r="E3227" s="55">
        <v>859.25</v>
      </c>
      <c r="F3227" s="55">
        <v>31.23</v>
      </c>
      <c r="G3227" s="55">
        <v>890.48</v>
      </c>
      <c r="H3227" s="33">
        <v>9</v>
      </c>
    </row>
    <row r="3228" spans="1:8" ht="25.5" x14ac:dyDescent="0.2">
      <c r="A3228" s="52" t="s">
        <v>6489</v>
      </c>
      <c r="B3228" s="52"/>
      <c r="C3228" s="53" t="s">
        <v>6490</v>
      </c>
      <c r="D3228" s="54" t="s">
        <v>21</v>
      </c>
      <c r="E3228" s="55">
        <v>1307.58</v>
      </c>
      <c r="F3228" s="55">
        <v>34.69</v>
      </c>
      <c r="G3228" s="55">
        <v>1342.27</v>
      </c>
      <c r="H3228" s="33">
        <v>9</v>
      </c>
    </row>
    <row r="3229" spans="1:8" x14ac:dyDescent="0.2">
      <c r="A3229" s="52" t="s">
        <v>6491</v>
      </c>
      <c r="B3229" s="52"/>
      <c r="C3229" s="53" t="s">
        <v>6492</v>
      </c>
      <c r="D3229" s="54"/>
      <c r="E3229" s="55"/>
      <c r="F3229" s="55"/>
      <c r="G3229" s="55"/>
      <c r="H3229" s="33">
        <v>5</v>
      </c>
    </row>
    <row r="3230" spans="1:8" x14ac:dyDescent="0.2">
      <c r="A3230" s="52" t="s">
        <v>6493</v>
      </c>
      <c r="B3230" s="52"/>
      <c r="C3230" s="53" t="s">
        <v>6494</v>
      </c>
      <c r="D3230" s="54" t="s">
        <v>131</v>
      </c>
      <c r="E3230" s="55">
        <v>1.71</v>
      </c>
      <c r="F3230" s="55">
        <v>59.85</v>
      </c>
      <c r="G3230" s="55">
        <v>61.56</v>
      </c>
      <c r="H3230" s="33">
        <v>9</v>
      </c>
    </row>
    <row r="3231" spans="1:8" ht="25.5" x14ac:dyDescent="0.2">
      <c r="A3231" s="52" t="s">
        <v>6495</v>
      </c>
      <c r="B3231" s="52"/>
      <c r="C3231" s="53" t="s">
        <v>6496</v>
      </c>
      <c r="D3231" s="54" t="s">
        <v>131</v>
      </c>
      <c r="E3231" s="55">
        <v>63.82</v>
      </c>
      <c r="F3231" s="55">
        <v>34.82</v>
      </c>
      <c r="G3231" s="55">
        <v>98.64</v>
      </c>
      <c r="H3231" s="33">
        <v>9</v>
      </c>
    </row>
    <row r="3232" spans="1:8" x14ac:dyDescent="0.2">
      <c r="A3232" s="52" t="s">
        <v>6497</v>
      </c>
      <c r="B3232" s="52"/>
      <c r="C3232" s="53" t="s">
        <v>6498</v>
      </c>
      <c r="D3232" s="54"/>
      <c r="E3232" s="55"/>
      <c r="F3232" s="55"/>
      <c r="G3232" s="55"/>
      <c r="H3232" s="33">
        <v>5</v>
      </c>
    </row>
    <row r="3233" spans="1:8" ht="25.5" x14ac:dyDescent="0.2">
      <c r="A3233" s="52" t="s">
        <v>6499</v>
      </c>
      <c r="B3233" s="52"/>
      <c r="C3233" s="53" t="s">
        <v>6500</v>
      </c>
      <c r="D3233" s="54" t="s">
        <v>131</v>
      </c>
      <c r="E3233" s="55">
        <v>76.510000000000005</v>
      </c>
      <c r="F3233" s="55">
        <v>60.72</v>
      </c>
      <c r="G3233" s="55">
        <v>137.22999999999999</v>
      </c>
      <c r="H3233" s="33">
        <v>9</v>
      </c>
    </row>
    <row r="3234" spans="1:8" ht="25.5" x14ac:dyDescent="0.2">
      <c r="A3234" s="52" t="s">
        <v>6501</v>
      </c>
      <c r="B3234" s="52"/>
      <c r="C3234" s="53" t="s">
        <v>6502</v>
      </c>
      <c r="D3234" s="54" t="s">
        <v>131</v>
      </c>
      <c r="E3234" s="55">
        <v>83.11</v>
      </c>
      <c r="F3234" s="55">
        <v>69.39</v>
      </c>
      <c r="G3234" s="55">
        <v>152.5</v>
      </c>
      <c r="H3234" s="33">
        <v>9</v>
      </c>
    </row>
    <row r="3235" spans="1:8" ht="25.5" x14ac:dyDescent="0.2">
      <c r="A3235" s="52" t="s">
        <v>6503</v>
      </c>
      <c r="B3235" s="52"/>
      <c r="C3235" s="53" t="s">
        <v>6504</v>
      </c>
      <c r="D3235" s="54" t="s">
        <v>131</v>
      </c>
      <c r="E3235" s="55">
        <v>100.24</v>
      </c>
      <c r="F3235" s="55">
        <v>69.39</v>
      </c>
      <c r="G3235" s="55">
        <v>169.63</v>
      </c>
      <c r="H3235" s="33">
        <v>9</v>
      </c>
    </row>
    <row r="3236" spans="1:8" ht="25.5" x14ac:dyDescent="0.2">
      <c r="A3236" s="52" t="s">
        <v>6505</v>
      </c>
      <c r="B3236" s="52"/>
      <c r="C3236" s="53" t="s">
        <v>6506</v>
      </c>
      <c r="D3236" s="54" t="s">
        <v>131</v>
      </c>
      <c r="E3236" s="55">
        <v>139.76</v>
      </c>
      <c r="F3236" s="55">
        <v>78.06</v>
      </c>
      <c r="G3236" s="55">
        <v>217.82</v>
      </c>
      <c r="H3236" s="33">
        <v>9</v>
      </c>
    </row>
    <row r="3237" spans="1:8" ht="25.5" x14ac:dyDescent="0.2">
      <c r="A3237" s="52" t="s">
        <v>6507</v>
      </c>
      <c r="B3237" s="52"/>
      <c r="C3237" s="53" t="s">
        <v>6508</v>
      </c>
      <c r="D3237" s="54" t="s">
        <v>131</v>
      </c>
      <c r="E3237" s="55">
        <v>205.93</v>
      </c>
      <c r="F3237" s="55">
        <v>86.74</v>
      </c>
      <c r="G3237" s="55">
        <v>292.67</v>
      </c>
      <c r="H3237" s="33">
        <v>9</v>
      </c>
    </row>
    <row r="3238" spans="1:8" ht="25.5" x14ac:dyDescent="0.2">
      <c r="A3238" s="52" t="s">
        <v>6509</v>
      </c>
      <c r="B3238" s="52"/>
      <c r="C3238" s="53" t="s">
        <v>6510</v>
      </c>
      <c r="D3238" s="54" t="s">
        <v>131</v>
      </c>
      <c r="E3238" s="55">
        <v>228.63</v>
      </c>
      <c r="F3238" s="55">
        <v>97.58</v>
      </c>
      <c r="G3238" s="55">
        <v>326.20999999999998</v>
      </c>
      <c r="H3238" s="33">
        <v>9</v>
      </c>
    </row>
    <row r="3239" spans="1:8" ht="25.5" x14ac:dyDescent="0.2">
      <c r="A3239" s="52" t="s">
        <v>6511</v>
      </c>
      <c r="B3239" s="52"/>
      <c r="C3239" s="53" t="s">
        <v>6512</v>
      </c>
      <c r="D3239" s="54" t="s">
        <v>131</v>
      </c>
      <c r="E3239" s="55">
        <v>299.77</v>
      </c>
      <c r="F3239" s="55">
        <v>104.09</v>
      </c>
      <c r="G3239" s="55">
        <v>403.86</v>
      </c>
      <c r="H3239" s="33">
        <v>9</v>
      </c>
    </row>
    <row r="3240" spans="1:8" ht="25.5" x14ac:dyDescent="0.2">
      <c r="A3240" s="52" t="s">
        <v>6513</v>
      </c>
      <c r="B3240" s="52"/>
      <c r="C3240" s="53" t="s">
        <v>6514</v>
      </c>
      <c r="D3240" s="54" t="s">
        <v>131</v>
      </c>
      <c r="E3240" s="55">
        <v>323.55</v>
      </c>
      <c r="F3240" s="55">
        <v>108.43</v>
      </c>
      <c r="G3240" s="55">
        <v>431.98</v>
      </c>
      <c r="H3240" s="33">
        <v>9</v>
      </c>
    </row>
    <row r="3241" spans="1:8" ht="25.5" x14ac:dyDescent="0.2">
      <c r="A3241" s="52" t="s">
        <v>6515</v>
      </c>
      <c r="B3241" s="52"/>
      <c r="C3241" s="53" t="s">
        <v>6516</v>
      </c>
      <c r="D3241" s="54" t="s">
        <v>131</v>
      </c>
      <c r="E3241" s="55">
        <v>449.33</v>
      </c>
      <c r="F3241" s="55">
        <v>114.93</v>
      </c>
      <c r="G3241" s="55">
        <v>564.26</v>
      </c>
      <c r="H3241" s="33">
        <v>9</v>
      </c>
    </row>
    <row r="3242" spans="1:8" ht="25.5" x14ac:dyDescent="0.2">
      <c r="A3242" s="52" t="s">
        <v>6517</v>
      </c>
      <c r="B3242" s="52"/>
      <c r="C3242" s="53" t="s">
        <v>6518</v>
      </c>
      <c r="D3242" s="54" t="s">
        <v>131</v>
      </c>
      <c r="E3242" s="55">
        <v>625.66999999999996</v>
      </c>
      <c r="F3242" s="55">
        <v>119.27</v>
      </c>
      <c r="G3242" s="55">
        <v>744.94</v>
      </c>
      <c r="H3242" s="33">
        <v>9</v>
      </c>
    </row>
    <row r="3243" spans="1:8" ht="25.5" x14ac:dyDescent="0.2">
      <c r="A3243" s="52" t="s">
        <v>6519</v>
      </c>
      <c r="B3243" s="52"/>
      <c r="C3243" s="53" t="s">
        <v>6520</v>
      </c>
      <c r="D3243" s="54" t="s">
        <v>131</v>
      </c>
      <c r="E3243" s="55">
        <v>860.06</v>
      </c>
      <c r="F3243" s="55">
        <v>130.11000000000001</v>
      </c>
      <c r="G3243" s="55">
        <v>990.17</v>
      </c>
      <c r="H3243" s="33">
        <v>9</v>
      </c>
    </row>
    <row r="3244" spans="1:8" ht="25.5" x14ac:dyDescent="0.2">
      <c r="A3244" s="52" t="s">
        <v>6521</v>
      </c>
      <c r="B3244" s="52"/>
      <c r="C3244" s="53" t="s">
        <v>6522</v>
      </c>
      <c r="D3244" s="54" t="s">
        <v>131</v>
      </c>
      <c r="E3244" s="55">
        <v>940.42</v>
      </c>
      <c r="F3244" s="55">
        <v>143.12</v>
      </c>
      <c r="G3244" s="55">
        <v>1083.54</v>
      </c>
      <c r="H3244" s="33">
        <v>9</v>
      </c>
    </row>
    <row r="3245" spans="1:8" ht="25.5" x14ac:dyDescent="0.2">
      <c r="A3245" s="52" t="s">
        <v>6523</v>
      </c>
      <c r="B3245" s="52"/>
      <c r="C3245" s="53" t="s">
        <v>6524</v>
      </c>
      <c r="D3245" s="54" t="s">
        <v>131</v>
      </c>
      <c r="E3245" s="55">
        <v>1340.52</v>
      </c>
      <c r="F3245" s="55">
        <v>151.80000000000001</v>
      </c>
      <c r="G3245" s="55">
        <v>1492.32</v>
      </c>
      <c r="H3245" s="33">
        <v>9</v>
      </c>
    </row>
    <row r="3246" spans="1:8" x14ac:dyDescent="0.2">
      <c r="A3246" s="52" t="s">
        <v>6525</v>
      </c>
      <c r="B3246" s="52"/>
      <c r="C3246" s="53" t="s">
        <v>6526</v>
      </c>
      <c r="D3246" s="54"/>
      <c r="E3246" s="55"/>
      <c r="F3246" s="55"/>
      <c r="G3246" s="55"/>
      <c r="H3246" s="33">
        <v>5</v>
      </c>
    </row>
    <row r="3247" spans="1:8" x14ac:dyDescent="0.2">
      <c r="A3247" s="52" t="s">
        <v>6527</v>
      </c>
      <c r="B3247" s="52"/>
      <c r="C3247" s="53" t="s">
        <v>6528</v>
      </c>
      <c r="D3247" s="54" t="s">
        <v>131</v>
      </c>
      <c r="E3247" s="55">
        <v>153.44</v>
      </c>
      <c r="F3247" s="55">
        <v>14.11</v>
      </c>
      <c r="G3247" s="55">
        <v>167.55</v>
      </c>
      <c r="H3247" s="33">
        <v>9</v>
      </c>
    </row>
    <row r="3248" spans="1:8" x14ac:dyDescent="0.2">
      <c r="A3248" s="52" t="s">
        <v>6529</v>
      </c>
      <c r="B3248" s="52"/>
      <c r="C3248" s="53" t="s">
        <v>6530</v>
      </c>
      <c r="D3248" s="54" t="s">
        <v>131</v>
      </c>
      <c r="E3248" s="55">
        <v>221.06</v>
      </c>
      <c r="F3248" s="55">
        <v>21.17</v>
      </c>
      <c r="G3248" s="55">
        <v>242.23</v>
      </c>
      <c r="H3248" s="33">
        <v>9</v>
      </c>
    </row>
    <row r="3249" spans="1:8" x14ac:dyDescent="0.2">
      <c r="A3249" s="52" t="s">
        <v>6531</v>
      </c>
      <c r="B3249" s="52"/>
      <c r="C3249" s="53" t="s">
        <v>6532</v>
      </c>
      <c r="D3249" s="54" t="s">
        <v>131</v>
      </c>
      <c r="E3249" s="55">
        <v>275.93</v>
      </c>
      <c r="F3249" s="55">
        <v>24.7</v>
      </c>
      <c r="G3249" s="55">
        <v>300.63</v>
      </c>
      <c r="H3249" s="33">
        <v>9</v>
      </c>
    </row>
    <row r="3250" spans="1:8" x14ac:dyDescent="0.2">
      <c r="A3250" s="52" t="s">
        <v>6533</v>
      </c>
      <c r="B3250" s="52"/>
      <c r="C3250" s="53" t="s">
        <v>6534</v>
      </c>
      <c r="D3250" s="54" t="s">
        <v>131</v>
      </c>
      <c r="E3250" s="55">
        <v>384.22</v>
      </c>
      <c r="F3250" s="55">
        <v>28.22</v>
      </c>
      <c r="G3250" s="55">
        <v>412.44</v>
      </c>
      <c r="H3250" s="33">
        <v>9</v>
      </c>
    </row>
    <row r="3251" spans="1:8" x14ac:dyDescent="0.2">
      <c r="A3251" s="52" t="s">
        <v>6535</v>
      </c>
      <c r="B3251" s="52"/>
      <c r="C3251" s="53" t="s">
        <v>6536</v>
      </c>
      <c r="D3251" s="54" t="s">
        <v>131</v>
      </c>
      <c r="E3251" s="55">
        <v>449.48</v>
      </c>
      <c r="F3251" s="55">
        <v>35.28</v>
      </c>
      <c r="G3251" s="55">
        <v>484.76</v>
      </c>
      <c r="H3251" s="33">
        <v>9</v>
      </c>
    </row>
    <row r="3252" spans="1:8" x14ac:dyDescent="0.2">
      <c r="A3252" s="52" t="s">
        <v>6537</v>
      </c>
      <c r="B3252" s="52"/>
      <c r="C3252" s="53" t="s">
        <v>6538</v>
      </c>
      <c r="D3252" s="54" t="s">
        <v>131</v>
      </c>
      <c r="E3252" s="55">
        <v>734.81</v>
      </c>
      <c r="F3252" s="55">
        <v>42.34</v>
      </c>
      <c r="G3252" s="55">
        <v>777.15</v>
      </c>
      <c r="H3252" s="33">
        <v>9</v>
      </c>
    </row>
    <row r="3253" spans="1:8" x14ac:dyDescent="0.2">
      <c r="A3253" s="52" t="s">
        <v>6539</v>
      </c>
      <c r="B3253" s="52"/>
      <c r="C3253" s="53" t="s">
        <v>6540</v>
      </c>
      <c r="D3253" s="54" t="s">
        <v>131</v>
      </c>
      <c r="E3253" s="55">
        <v>680.23</v>
      </c>
      <c r="F3253" s="55">
        <v>52.92</v>
      </c>
      <c r="G3253" s="55">
        <v>733.15</v>
      </c>
      <c r="H3253" s="33">
        <v>9</v>
      </c>
    </row>
    <row r="3254" spans="1:8" x14ac:dyDescent="0.2">
      <c r="A3254" s="52" t="s">
        <v>6541</v>
      </c>
      <c r="B3254" s="52"/>
      <c r="C3254" s="53" t="s">
        <v>6542</v>
      </c>
      <c r="D3254" s="54" t="s">
        <v>131</v>
      </c>
      <c r="E3254" s="55">
        <v>938.5</v>
      </c>
      <c r="F3254" s="55">
        <v>105.84</v>
      </c>
      <c r="G3254" s="55">
        <v>1044.3399999999999</v>
      </c>
      <c r="H3254" s="33">
        <v>9</v>
      </c>
    </row>
    <row r="3255" spans="1:8" x14ac:dyDescent="0.2">
      <c r="A3255" s="52" t="s">
        <v>6543</v>
      </c>
      <c r="B3255" s="52"/>
      <c r="C3255" s="53" t="s">
        <v>6544</v>
      </c>
      <c r="D3255" s="54"/>
      <c r="E3255" s="55"/>
      <c r="F3255" s="55"/>
      <c r="G3255" s="55"/>
      <c r="H3255" s="33">
        <v>5</v>
      </c>
    </row>
    <row r="3256" spans="1:8" x14ac:dyDescent="0.2">
      <c r="A3256" s="52" t="s">
        <v>6545</v>
      </c>
      <c r="B3256" s="52"/>
      <c r="C3256" s="53" t="s">
        <v>6546</v>
      </c>
      <c r="D3256" s="54" t="s">
        <v>131</v>
      </c>
      <c r="E3256" s="55">
        <v>71.91</v>
      </c>
      <c r="F3256" s="55">
        <v>36</v>
      </c>
      <c r="G3256" s="55">
        <v>107.91</v>
      </c>
      <c r="H3256" s="33">
        <v>9</v>
      </c>
    </row>
    <row r="3257" spans="1:8" x14ac:dyDescent="0.2">
      <c r="A3257" s="52" t="s">
        <v>6547</v>
      </c>
      <c r="B3257" s="52"/>
      <c r="C3257" s="53" t="s">
        <v>6548</v>
      </c>
      <c r="D3257" s="54"/>
      <c r="E3257" s="55"/>
      <c r="F3257" s="55"/>
      <c r="G3257" s="55"/>
      <c r="H3257" s="33">
        <v>5</v>
      </c>
    </row>
    <row r="3258" spans="1:8" ht="25.5" x14ac:dyDescent="0.2">
      <c r="A3258" s="52" t="s">
        <v>6549</v>
      </c>
      <c r="B3258" s="52"/>
      <c r="C3258" s="53" t="s">
        <v>6550</v>
      </c>
      <c r="D3258" s="54" t="s">
        <v>131</v>
      </c>
      <c r="E3258" s="55">
        <v>142.15</v>
      </c>
      <c r="F3258" s="55">
        <v>21.69</v>
      </c>
      <c r="G3258" s="55">
        <v>163.84</v>
      </c>
      <c r="H3258" s="33">
        <v>9</v>
      </c>
    </row>
    <row r="3259" spans="1:8" ht="25.5" x14ac:dyDescent="0.2">
      <c r="A3259" s="52" t="s">
        <v>6551</v>
      </c>
      <c r="B3259" s="52"/>
      <c r="C3259" s="53" t="s">
        <v>6552</v>
      </c>
      <c r="D3259" s="54" t="s">
        <v>131</v>
      </c>
      <c r="E3259" s="55">
        <v>199.55</v>
      </c>
      <c r="F3259" s="55">
        <v>21.69</v>
      </c>
      <c r="G3259" s="55">
        <v>221.24</v>
      </c>
      <c r="H3259" s="33">
        <v>9</v>
      </c>
    </row>
    <row r="3260" spans="1:8" ht="25.5" x14ac:dyDescent="0.2">
      <c r="A3260" s="52" t="s">
        <v>6553</v>
      </c>
      <c r="B3260" s="52"/>
      <c r="C3260" s="53" t="s">
        <v>6554</v>
      </c>
      <c r="D3260" s="54" t="s">
        <v>131</v>
      </c>
      <c r="E3260" s="55">
        <v>252.17</v>
      </c>
      <c r="F3260" s="55">
        <v>30.51</v>
      </c>
      <c r="G3260" s="55">
        <v>282.68</v>
      </c>
      <c r="H3260" s="33">
        <v>9</v>
      </c>
    </row>
    <row r="3261" spans="1:8" ht="25.5" x14ac:dyDescent="0.2">
      <c r="A3261" s="52" t="s">
        <v>6555</v>
      </c>
      <c r="B3261" s="52"/>
      <c r="C3261" s="53" t="s">
        <v>6556</v>
      </c>
      <c r="D3261" s="54" t="s">
        <v>131</v>
      </c>
      <c r="E3261" s="55">
        <v>300.06</v>
      </c>
      <c r="F3261" s="55">
        <v>30.51</v>
      </c>
      <c r="G3261" s="55">
        <v>330.57</v>
      </c>
      <c r="H3261" s="33">
        <v>9</v>
      </c>
    </row>
    <row r="3262" spans="1:8" ht="25.5" x14ac:dyDescent="0.2">
      <c r="A3262" s="52" t="s">
        <v>6557</v>
      </c>
      <c r="B3262" s="52"/>
      <c r="C3262" s="53" t="s">
        <v>6558</v>
      </c>
      <c r="D3262" s="54" t="s">
        <v>131</v>
      </c>
      <c r="E3262" s="55">
        <v>537.66</v>
      </c>
      <c r="F3262" s="55">
        <v>30.51</v>
      </c>
      <c r="G3262" s="55">
        <v>568.16999999999996</v>
      </c>
      <c r="H3262" s="33">
        <v>9</v>
      </c>
    </row>
    <row r="3263" spans="1:8" ht="25.5" x14ac:dyDescent="0.2">
      <c r="A3263" s="52" t="s">
        <v>6559</v>
      </c>
      <c r="B3263" s="52"/>
      <c r="C3263" s="53" t="s">
        <v>6560</v>
      </c>
      <c r="D3263" s="54" t="s">
        <v>21</v>
      </c>
      <c r="E3263" s="55">
        <v>79.17</v>
      </c>
      <c r="F3263" s="55">
        <v>17.350000000000001</v>
      </c>
      <c r="G3263" s="55">
        <v>96.52</v>
      </c>
      <c r="H3263" s="33">
        <v>9</v>
      </c>
    </row>
    <row r="3264" spans="1:8" ht="25.5" x14ac:dyDescent="0.2">
      <c r="A3264" s="52" t="s">
        <v>6561</v>
      </c>
      <c r="B3264" s="52"/>
      <c r="C3264" s="53" t="s">
        <v>6562</v>
      </c>
      <c r="D3264" s="54" t="s">
        <v>21</v>
      </c>
      <c r="E3264" s="55">
        <v>93.5</v>
      </c>
      <c r="F3264" s="55">
        <v>17.350000000000001</v>
      </c>
      <c r="G3264" s="55">
        <v>110.85</v>
      </c>
      <c r="H3264" s="33">
        <v>9</v>
      </c>
    </row>
    <row r="3265" spans="1:8" ht="25.5" x14ac:dyDescent="0.2">
      <c r="A3265" s="52" t="s">
        <v>6563</v>
      </c>
      <c r="B3265" s="52"/>
      <c r="C3265" s="53" t="s">
        <v>6564</v>
      </c>
      <c r="D3265" s="54" t="s">
        <v>21</v>
      </c>
      <c r="E3265" s="55">
        <v>109.69</v>
      </c>
      <c r="F3265" s="55">
        <v>21.69</v>
      </c>
      <c r="G3265" s="55">
        <v>131.38</v>
      </c>
      <c r="H3265" s="33">
        <v>9</v>
      </c>
    </row>
    <row r="3266" spans="1:8" ht="25.5" x14ac:dyDescent="0.2">
      <c r="A3266" s="52" t="s">
        <v>6565</v>
      </c>
      <c r="B3266" s="52"/>
      <c r="C3266" s="53" t="s">
        <v>6566</v>
      </c>
      <c r="D3266" s="54" t="s">
        <v>21</v>
      </c>
      <c r="E3266" s="55">
        <v>192.35</v>
      </c>
      <c r="F3266" s="55">
        <v>21.69</v>
      </c>
      <c r="G3266" s="55">
        <v>214.04</v>
      </c>
      <c r="H3266" s="33">
        <v>9</v>
      </c>
    </row>
    <row r="3267" spans="1:8" ht="25.5" x14ac:dyDescent="0.2">
      <c r="A3267" s="52" t="s">
        <v>6567</v>
      </c>
      <c r="B3267" s="52"/>
      <c r="C3267" s="53" t="s">
        <v>6568</v>
      </c>
      <c r="D3267" s="54" t="s">
        <v>21</v>
      </c>
      <c r="E3267" s="55">
        <v>281.76</v>
      </c>
      <c r="F3267" s="55">
        <v>21.69</v>
      </c>
      <c r="G3267" s="55">
        <v>303.45</v>
      </c>
      <c r="H3267" s="33">
        <v>9</v>
      </c>
    </row>
    <row r="3268" spans="1:8" ht="25.5" x14ac:dyDescent="0.2">
      <c r="A3268" s="52" t="s">
        <v>6569</v>
      </c>
      <c r="B3268" s="52"/>
      <c r="C3268" s="53" t="s">
        <v>6570</v>
      </c>
      <c r="D3268" s="54" t="s">
        <v>334</v>
      </c>
      <c r="E3268" s="55">
        <v>975.75</v>
      </c>
      <c r="F3268" s="55">
        <v>17.350000000000001</v>
      </c>
      <c r="G3268" s="55">
        <v>993.1</v>
      </c>
      <c r="H3268" s="33">
        <v>9</v>
      </c>
    </row>
    <row r="3269" spans="1:8" ht="25.5" x14ac:dyDescent="0.2">
      <c r="A3269" s="52" t="s">
        <v>6571</v>
      </c>
      <c r="B3269" s="52"/>
      <c r="C3269" s="53" t="s">
        <v>6572</v>
      </c>
      <c r="D3269" s="54" t="s">
        <v>334</v>
      </c>
      <c r="E3269" s="55">
        <v>1084.8</v>
      </c>
      <c r="F3269" s="55">
        <v>17.350000000000001</v>
      </c>
      <c r="G3269" s="55">
        <v>1102.1500000000001</v>
      </c>
      <c r="H3269" s="33">
        <v>9</v>
      </c>
    </row>
    <row r="3270" spans="1:8" ht="25.5" x14ac:dyDescent="0.2">
      <c r="A3270" s="52" t="s">
        <v>6573</v>
      </c>
      <c r="B3270" s="52"/>
      <c r="C3270" s="53" t="s">
        <v>6574</v>
      </c>
      <c r="D3270" s="54" t="s">
        <v>334</v>
      </c>
      <c r="E3270" s="55">
        <v>1063.55</v>
      </c>
      <c r="F3270" s="55">
        <v>21.69</v>
      </c>
      <c r="G3270" s="55">
        <v>1085.24</v>
      </c>
      <c r="H3270" s="33">
        <v>9</v>
      </c>
    </row>
    <row r="3271" spans="1:8" ht="25.5" x14ac:dyDescent="0.2">
      <c r="A3271" s="52" t="s">
        <v>6575</v>
      </c>
      <c r="B3271" s="52"/>
      <c r="C3271" s="53" t="s">
        <v>6576</v>
      </c>
      <c r="D3271" s="54" t="s">
        <v>334</v>
      </c>
      <c r="E3271" s="55">
        <v>1067.73</v>
      </c>
      <c r="F3271" s="55">
        <v>21.69</v>
      </c>
      <c r="G3271" s="55">
        <v>1089.42</v>
      </c>
      <c r="H3271" s="33">
        <v>9</v>
      </c>
    </row>
    <row r="3272" spans="1:8" ht="25.5" x14ac:dyDescent="0.2">
      <c r="A3272" s="52" t="s">
        <v>6577</v>
      </c>
      <c r="B3272" s="52"/>
      <c r="C3272" s="53" t="s">
        <v>6578</v>
      </c>
      <c r="D3272" s="54" t="s">
        <v>334</v>
      </c>
      <c r="E3272" s="55">
        <v>1422.07</v>
      </c>
      <c r="F3272" s="55">
        <v>21.69</v>
      </c>
      <c r="G3272" s="55">
        <v>1443.76</v>
      </c>
      <c r="H3272" s="33">
        <v>9</v>
      </c>
    </row>
    <row r="3273" spans="1:8" ht="25.5" x14ac:dyDescent="0.2">
      <c r="A3273" s="52" t="s">
        <v>6579</v>
      </c>
      <c r="B3273" s="52"/>
      <c r="C3273" s="53" t="s">
        <v>6580</v>
      </c>
      <c r="D3273" s="54" t="s">
        <v>334</v>
      </c>
      <c r="E3273" s="55">
        <v>2011.66</v>
      </c>
      <c r="F3273" s="55">
        <v>21.69</v>
      </c>
      <c r="G3273" s="55">
        <v>2033.35</v>
      </c>
      <c r="H3273" s="33">
        <v>9</v>
      </c>
    </row>
    <row r="3274" spans="1:8" ht="25.5" x14ac:dyDescent="0.2">
      <c r="A3274" s="52" t="s">
        <v>6581</v>
      </c>
      <c r="B3274" s="52"/>
      <c r="C3274" s="53" t="s">
        <v>6582</v>
      </c>
      <c r="D3274" s="54" t="s">
        <v>131</v>
      </c>
      <c r="E3274" s="55">
        <v>251.62</v>
      </c>
      <c r="F3274" s="55">
        <v>30.51</v>
      </c>
      <c r="G3274" s="55">
        <v>282.13</v>
      </c>
      <c r="H3274" s="33">
        <v>9</v>
      </c>
    </row>
    <row r="3275" spans="1:8" ht="25.5" x14ac:dyDescent="0.2">
      <c r="A3275" s="52" t="s">
        <v>6583</v>
      </c>
      <c r="B3275" s="52"/>
      <c r="C3275" s="53" t="s">
        <v>6584</v>
      </c>
      <c r="D3275" s="54" t="s">
        <v>131</v>
      </c>
      <c r="E3275" s="55">
        <v>789.25</v>
      </c>
      <c r="F3275" s="55">
        <v>30.51</v>
      </c>
      <c r="G3275" s="55">
        <v>819.76</v>
      </c>
      <c r="H3275" s="33">
        <v>9</v>
      </c>
    </row>
    <row r="3276" spans="1:8" x14ac:dyDescent="0.2">
      <c r="A3276" s="52" t="s">
        <v>6585</v>
      </c>
      <c r="B3276" s="52"/>
      <c r="C3276" s="53" t="s">
        <v>6586</v>
      </c>
      <c r="D3276" s="54" t="s">
        <v>21</v>
      </c>
      <c r="E3276" s="55">
        <v>133.63</v>
      </c>
      <c r="F3276" s="55">
        <v>17.350000000000001</v>
      </c>
      <c r="G3276" s="55">
        <v>150.97999999999999</v>
      </c>
      <c r="H3276" s="33">
        <v>9</v>
      </c>
    </row>
    <row r="3277" spans="1:8" x14ac:dyDescent="0.2">
      <c r="A3277" s="52" t="s">
        <v>6587</v>
      </c>
      <c r="B3277" s="52"/>
      <c r="C3277" s="53" t="s">
        <v>6588</v>
      </c>
      <c r="D3277" s="54" t="s">
        <v>21</v>
      </c>
      <c r="E3277" s="55">
        <v>175.65</v>
      </c>
      <c r="F3277" s="55">
        <v>17.350000000000001</v>
      </c>
      <c r="G3277" s="55">
        <v>193</v>
      </c>
      <c r="H3277" s="33">
        <v>9</v>
      </c>
    </row>
    <row r="3278" spans="1:8" x14ac:dyDescent="0.2">
      <c r="A3278" s="52" t="s">
        <v>6589</v>
      </c>
      <c r="B3278" s="52"/>
      <c r="C3278" s="53" t="s">
        <v>6590</v>
      </c>
      <c r="D3278" s="54" t="s">
        <v>21</v>
      </c>
      <c r="E3278" s="55">
        <v>187.06</v>
      </c>
      <c r="F3278" s="55">
        <v>21.69</v>
      </c>
      <c r="G3278" s="55">
        <v>208.75</v>
      </c>
      <c r="H3278" s="33">
        <v>9</v>
      </c>
    </row>
    <row r="3279" spans="1:8" x14ac:dyDescent="0.2">
      <c r="A3279" s="52" t="s">
        <v>6591</v>
      </c>
      <c r="B3279" s="52"/>
      <c r="C3279" s="53" t="s">
        <v>6592</v>
      </c>
      <c r="D3279" s="54" t="s">
        <v>21</v>
      </c>
      <c r="E3279" s="55">
        <v>286.44</v>
      </c>
      <c r="F3279" s="55">
        <v>21.69</v>
      </c>
      <c r="G3279" s="55">
        <v>308.13</v>
      </c>
      <c r="H3279" s="33">
        <v>9</v>
      </c>
    </row>
    <row r="3280" spans="1:8" x14ac:dyDescent="0.2">
      <c r="A3280" s="52" t="s">
        <v>6593</v>
      </c>
      <c r="B3280" s="52"/>
      <c r="C3280" s="53" t="s">
        <v>6594</v>
      </c>
      <c r="D3280" s="54" t="s">
        <v>21</v>
      </c>
      <c r="E3280" s="55">
        <v>314.99</v>
      </c>
      <c r="F3280" s="55">
        <v>21.69</v>
      </c>
      <c r="G3280" s="55">
        <v>336.68</v>
      </c>
      <c r="H3280" s="33">
        <v>9</v>
      </c>
    </row>
    <row r="3281" spans="1:8" x14ac:dyDescent="0.2">
      <c r="A3281" s="52" t="s">
        <v>6595</v>
      </c>
      <c r="B3281" s="52"/>
      <c r="C3281" s="53" t="s">
        <v>6596</v>
      </c>
      <c r="D3281" s="54" t="s">
        <v>21</v>
      </c>
      <c r="E3281" s="55">
        <v>653.07000000000005</v>
      </c>
      <c r="F3281" s="55">
        <v>21.69</v>
      </c>
      <c r="G3281" s="55">
        <v>674.76</v>
      </c>
      <c r="H3281" s="33">
        <v>9</v>
      </c>
    </row>
    <row r="3282" spans="1:8" x14ac:dyDescent="0.2">
      <c r="A3282" s="52" t="s">
        <v>6597</v>
      </c>
      <c r="B3282" s="52"/>
      <c r="C3282" s="53" t="s">
        <v>6598</v>
      </c>
      <c r="D3282" s="54" t="s">
        <v>21</v>
      </c>
      <c r="E3282" s="55">
        <v>188.54</v>
      </c>
      <c r="F3282" s="55">
        <v>17.350000000000001</v>
      </c>
      <c r="G3282" s="55">
        <v>205.89</v>
      </c>
      <c r="H3282" s="33">
        <v>9</v>
      </c>
    </row>
    <row r="3283" spans="1:8" x14ac:dyDescent="0.2">
      <c r="A3283" s="52" t="s">
        <v>6599</v>
      </c>
      <c r="B3283" s="52"/>
      <c r="C3283" s="53" t="s">
        <v>6600</v>
      </c>
      <c r="D3283" s="54" t="s">
        <v>21</v>
      </c>
      <c r="E3283" s="55">
        <v>192.96</v>
      </c>
      <c r="F3283" s="55">
        <v>17.350000000000001</v>
      </c>
      <c r="G3283" s="55">
        <v>210.31</v>
      </c>
      <c r="H3283" s="33">
        <v>9</v>
      </c>
    </row>
    <row r="3284" spans="1:8" x14ac:dyDescent="0.2">
      <c r="A3284" s="52" t="s">
        <v>6601</v>
      </c>
      <c r="B3284" s="52"/>
      <c r="C3284" s="53" t="s">
        <v>6602</v>
      </c>
      <c r="D3284" s="54" t="s">
        <v>21</v>
      </c>
      <c r="E3284" s="55">
        <v>210.09</v>
      </c>
      <c r="F3284" s="55">
        <v>21.69</v>
      </c>
      <c r="G3284" s="55">
        <v>231.78</v>
      </c>
      <c r="H3284" s="33">
        <v>9</v>
      </c>
    </row>
    <row r="3285" spans="1:8" x14ac:dyDescent="0.2">
      <c r="A3285" s="52" t="s">
        <v>6603</v>
      </c>
      <c r="B3285" s="52"/>
      <c r="C3285" s="53" t="s">
        <v>6604</v>
      </c>
      <c r="D3285" s="54" t="s">
        <v>21</v>
      </c>
      <c r="E3285" s="55">
        <v>326.52</v>
      </c>
      <c r="F3285" s="55">
        <v>21.69</v>
      </c>
      <c r="G3285" s="55">
        <v>348.21</v>
      </c>
      <c r="H3285" s="33">
        <v>9</v>
      </c>
    </row>
    <row r="3286" spans="1:8" x14ac:dyDescent="0.2">
      <c r="A3286" s="52" t="s">
        <v>6605</v>
      </c>
      <c r="B3286" s="52"/>
      <c r="C3286" s="53" t="s">
        <v>6606</v>
      </c>
      <c r="D3286" s="54" t="s">
        <v>21</v>
      </c>
      <c r="E3286" s="55">
        <v>498.11</v>
      </c>
      <c r="F3286" s="55">
        <v>21.69</v>
      </c>
      <c r="G3286" s="55">
        <v>519.79999999999995</v>
      </c>
      <c r="H3286" s="33">
        <v>9</v>
      </c>
    </row>
    <row r="3287" spans="1:8" x14ac:dyDescent="0.2">
      <c r="A3287" s="52" t="s">
        <v>6607</v>
      </c>
      <c r="B3287" s="52"/>
      <c r="C3287" s="53" t="s">
        <v>6608</v>
      </c>
      <c r="D3287" s="54" t="s">
        <v>21</v>
      </c>
      <c r="E3287" s="55">
        <v>203.45</v>
      </c>
      <c r="F3287" s="55">
        <v>17.350000000000001</v>
      </c>
      <c r="G3287" s="55">
        <v>220.8</v>
      </c>
      <c r="H3287" s="33">
        <v>9</v>
      </c>
    </row>
    <row r="3288" spans="1:8" x14ac:dyDescent="0.2">
      <c r="A3288" s="52" t="s">
        <v>6609</v>
      </c>
      <c r="B3288" s="52"/>
      <c r="C3288" s="53" t="s">
        <v>6610</v>
      </c>
      <c r="D3288" s="54" t="s">
        <v>21</v>
      </c>
      <c r="E3288" s="55">
        <v>245.79</v>
      </c>
      <c r="F3288" s="55">
        <v>17.350000000000001</v>
      </c>
      <c r="G3288" s="55">
        <v>263.14</v>
      </c>
      <c r="H3288" s="33">
        <v>9</v>
      </c>
    </row>
    <row r="3289" spans="1:8" x14ac:dyDescent="0.2">
      <c r="A3289" s="52" t="s">
        <v>6611</v>
      </c>
      <c r="B3289" s="52"/>
      <c r="C3289" s="53" t="s">
        <v>6612</v>
      </c>
      <c r="D3289" s="54" t="s">
        <v>21</v>
      </c>
      <c r="E3289" s="55">
        <v>261.17</v>
      </c>
      <c r="F3289" s="55">
        <v>17.350000000000001</v>
      </c>
      <c r="G3289" s="55">
        <v>278.52</v>
      </c>
      <c r="H3289" s="33">
        <v>9</v>
      </c>
    </row>
    <row r="3290" spans="1:8" x14ac:dyDescent="0.2">
      <c r="A3290" s="52" t="s">
        <v>6613</v>
      </c>
      <c r="B3290" s="52"/>
      <c r="C3290" s="53" t="s">
        <v>6614</v>
      </c>
      <c r="D3290" s="54" t="s">
        <v>21</v>
      </c>
      <c r="E3290" s="55">
        <v>315.61</v>
      </c>
      <c r="F3290" s="55">
        <v>21.69</v>
      </c>
      <c r="G3290" s="55">
        <v>337.3</v>
      </c>
      <c r="H3290" s="33">
        <v>9</v>
      </c>
    </row>
    <row r="3291" spans="1:8" x14ac:dyDescent="0.2">
      <c r="A3291" s="52" t="s">
        <v>6615</v>
      </c>
      <c r="B3291" s="52"/>
      <c r="C3291" s="53" t="s">
        <v>6616</v>
      </c>
      <c r="D3291" s="54" t="s">
        <v>21</v>
      </c>
      <c r="E3291" s="55">
        <v>353.26</v>
      </c>
      <c r="F3291" s="55">
        <v>21.69</v>
      </c>
      <c r="G3291" s="55">
        <v>374.95</v>
      </c>
      <c r="H3291" s="33">
        <v>9</v>
      </c>
    </row>
    <row r="3292" spans="1:8" x14ac:dyDescent="0.2">
      <c r="A3292" s="52" t="s">
        <v>6617</v>
      </c>
      <c r="B3292" s="52"/>
      <c r="C3292" s="53" t="s">
        <v>6618</v>
      </c>
      <c r="D3292" s="54" t="s">
        <v>21</v>
      </c>
      <c r="E3292" s="55">
        <v>863.3</v>
      </c>
      <c r="F3292" s="55">
        <v>21.69</v>
      </c>
      <c r="G3292" s="55">
        <v>884.99</v>
      </c>
      <c r="H3292" s="33">
        <v>9</v>
      </c>
    </row>
    <row r="3293" spans="1:8" ht="25.5" x14ac:dyDescent="0.2">
      <c r="A3293" s="52" t="s">
        <v>6619</v>
      </c>
      <c r="B3293" s="52"/>
      <c r="C3293" s="53" t="s">
        <v>6620</v>
      </c>
      <c r="D3293" s="54" t="s">
        <v>21</v>
      </c>
      <c r="E3293" s="55">
        <v>169.87</v>
      </c>
      <c r="F3293" s="55">
        <v>21.69</v>
      </c>
      <c r="G3293" s="55">
        <v>191.56</v>
      </c>
      <c r="H3293" s="33">
        <v>9</v>
      </c>
    </row>
    <row r="3294" spans="1:8" ht="25.5" x14ac:dyDescent="0.2">
      <c r="A3294" s="52" t="s">
        <v>6621</v>
      </c>
      <c r="B3294" s="52"/>
      <c r="C3294" s="53" t="s">
        <v>6622</v>
      </c>
      <c r="D3294" s="54" t="s">
        <v>21</v>
      </c>
      <c r="E3294" s="55">
        <v>492.79</v>
      </c>
      <c r="F3294" s="55">
        <v>21.69</v>
      </c>
      <c r="G3294" s="55">
        <v>514.48</v>
      </c>
      <c r="H3294" s="33">
        <v>9</v>
      </c>
    </row>
    <row r="3295" spans="1:8" ht="25.5" x14ac:dyDescent="0.2">
      <c r="A3295" s="52" t="s">
        <v>6623</v>
      </c>
      <c r="B3295" s="52"/>
      <c r="C3295" s="53" t="s">
        <v>6624</v>
      </c>
      <c r="D3295" s="54" t="s">
        <v>21</v>
      </c>
      <c r="E3295" s="55">
        <v>158.77000000000001</v>
      </c>
      <c r="F3295" s="55">
        <v>17.350000000000001</v>
      </c>
      <c r="G3295" s="55">
        <v>176.12</v>
      </c>
      <c r="H3295" s="33">
        <v>9</v>
      </c>
    </row>
    <row r="3296" spans="1:8" ht="25.5" x14ac:dyDescent="0.2">
      <c r="A3296" s="52" t="s">
        <v>6625</v>
      </c>
      <c r="B3296" s="52"/>
      <c r="C3296" s="53" t="s">
        <v>6626</v>
      </c>
      <c r="D3296" s="54" t="s">
        <v>21</v>
      </c>
      <c r="E3296" s="55">
        <v>175.15</v>
      </c>
      <c r="F3296" s="55">
        <v>21.69</v>
      </c>
      <c r="G3296" s="55">
        <v>196.84</v>
      </c>
      <c r="H3296" s="33">
        <v>9</v>
      </c>
    </row>
    <row r="3297" spans="1:8" ht="25.5" x14ac:dyDescent="0.2">
      <c r="A3297" s="52" t="s">
        <v>6627</v>
      </c>
      <c r="B3297" s="52"/>
      <c r="C3297" s="53" t="s">
        <v>6628</v>
      </c>
      <c r="D3297" s="54" t="s">
        <v>21</v>
      </c>
      <c r="E3297" s="55">
        <v>222.67</v>
      </c>
      <c r="F3297" s="55">
        <v>21.69</v>
      </c>
      <c r="G3297" s="55">
        <v>244.36</v>
      </c>
      <c r="H3297" s="33">
        <v>9</v>
      </c>
    </row>
    <row r="3298" spans="1:8" ht="25.5" x14ac:dyDescent="0.2">
      <c r="A3298" s="52" t="s">
        <v>6629</v>
      </c>
      <c r="B3298" s="52"/>
      <c r="C3298" s="53" t="s">
        <v>6630</v>
      </c>
      <c r="D3298" s="54" t="s">
        <v>21</v>
      </c>
      <c r="E3298" s="55">
        <v>238.98</v>
      </c>
      <c r="F3298" s="55">
        <v>21.69</v>
      </c>
      <c r="G3298" s="55">
        <v>260.67</v>
      </c>
      <c r="H3298" s="33">
        <v>9</v>
      </c>
    </row>
    <row r="3299" spans="1:8" ht="25.5" x14ac:dyDescent="0.2">
      <c r="A3299" s="52" t="s">
        <v>6631</v>
      </c>
      <c r="B3299" s="52"/>
      <c r="C3299" s="53" t="s">
        <v>6632</v>
      </c>
      <c r="D3299" s="54" t="s">
        <v>21</v>
      </c>
      <c r="E3299" s="55">
        <v>556.98</v>
      </c>
      <c r="F3299" s="55">
        <v>21.69</v>
      </c>
      <c r="G3299" s="55">
        <v>578.66999999999996</v>
      </c>
      <c r="H3299" s="33">
        <v>9</v>
      </c>
    </row>
    <row r="3300" spans="1:8" ht="25.5" x14ac:dyDescent="0.2">
      <c r="A3300" s="52" t="s">
        <v>6633</v>
      </c>
      <c r="B3300" s="52"/>
      <c r="C3300" s="53" t="s">
        <v>6634</v>
      </c>
      <c r="D3300" s="54" t="s">
        <v>21</v>
      </c>
      <c r="E3300" s="55">
        <v>534.32000000000005</v>
      </c>
      <c r="F3300" s="55">
        <v>21.69</v>
      </c>
      <c r="G3300" s="55">
        <v>556.01</v>
      </c>
      <c r="H3300" s="33">
        <v>9</v>
      </c>
    </row>
    <row r="3301" spans="1:8" ht="25.5" x14ac:dyDescent="0.2">
      <c r="A3301" s="52" t="s">
        <v>6635</v>
      </c>
      <c r="B3301" s="52"/>
      <c r="C3301" s="53" t="s">
        <v>6636</v>
      </c>
      <c r="D3301" s="54" t="s">
        <v>21</v>
      </c>
      <c r="E3301" s="55">
        <v>491.7</v>
      </c>
      <c r="F3301" s="55">
        <v>21.69</v>
      </c>
      <c r="G3301" s="55">
        <v>513.39</v>
      </c>
      <c r="H3301" s="33">
        <v>9</v>
      </c>
    </row>
    <row r="3302" spans="1:8" ht="25.5" x14ac:dyDescent="0.2">
      <c r="A3302" s="52" t="s">
        <v>6637</v>
      </c>
      <c r="B3302" s="52"/>
      <c r="C3302" s="53" t="s">
        <v>6638</v>
      </c>
      <c r="D3302" s="54" t="s">
        <v>21</v>
      </c>
      <c r="E3302" s="55">
        <v>524.32000000000005</v>
      </c>
      <c r="F3302" s="55">
        <v>21.69</v>
      </c>
      <c r="G3302" s="55">
        <v>546.01</v>
      </c>
      <c r="H3302" s="33">
        <v>9</v>
      </c>
    </row>
    <row r="3303" spans="1:8" ht="25.5" x14ac:dyDescent="0.2">
      <c r="A3303" s="52" t="s">
        <v>6639</v>
      </c>
      <c r="B3303" s="52"/>
      <c r="C3303" s="53" t="s">
        <v>6640</v>
      </c>
      <c r="D3303" s="54" t="s">
        <v>21</v>
      </c>
      <c r="E3303" s="55">
        <v>582.30999999999995</v>
      </c>
      <c r="F3303" s="55">
        <v>21.69</v>
      </c>
      <c r="G3303" s="55">
        <v>604</v>
      </c>
      <c r="H3303" s="33">
        <v>9</v>
      </c>
    </row>
    <row r="3304" spans="1:8" ht="25.5" x14ac:dyDescent="0.2">
      <c r="A3304" s="52" t="s">
        <v>6641</v>
      </c>
      <c r="B3304" s="52"/>
      <c r="C3304" s="53" t="s">
        <v>6642</v>
      </c>
      <c r="D3304" s="54" t="s">
        <v>21</v>
      </c>
      <c r="E3304" s="55">
        <v>1095.42</v>
      </c>
      <c r="F3304" s="55">
        <v>21.69</v>
      </c>
      <c r="G3304" s="55">
        <v>1117.1099999999999</v>
      </c>
      <c r="H3304" s="33">
        <v>9</v>
      </c>
    </row>
    <row r="3305" spans="1:8" x14ac:dyDescent="0.2">
      <c r="A3305" s="52" t="s">
        <v>6643</v>
      </c>
      <c r="B3305" s="52"/>
      <c r="C3305" s="53" t="s">
        <v>6644</v>
      </c>
      <c r="D3305" s="54" t="s">
        <v>21</v>
      </c>
      <c r="E3305" s="55">
        <v>521.74</v>
      </c>
      <c r="F3305" s="55">
        <v>17.350000000000001</v>
      </c>
      <c r="G3305" s="55">
        <v>539.09</v>
      </c>
      <c r="H3305" s="33">
        <v>9</v>
      </c>
    </row>
    <row r="3306" spans="1:8" x14ac:dyDescent="0.2">
      <c r="A3306" s="52" t="s">
        <v>6645</v>
      </c>
      <c r="B3306" s="52"/>
      <c r="C3306" s="53" t="s">
        <v>6646</v>
      </c>
      <c r="D3306" s="54" t="s">
        <v>21</v>
      </c>
      <c r="E3306" s="55">
        <v>696.91</v>
      </c>
      <c r="F3306" s="55">
        <v>21.69</v>
      </c>
      <c r="G3306" s="55">
        <v>718.6</v>
      </c>
      <c r="H3306" s="33">
        <v>9</v>
      </c>
    </row>
    <row r="3307" spans="1:8" x14ac:dyDescent="0.2">
      <c r="A3307" s="52" t="s">
        <v>6647</v>
      </c>
      <c r="B3307" s="52"/>
      <c r="C3307" s="53" t="s">
        <v>6648</v>
      </c>
      <c r="D3307" s="54" t="s">
        <v>21</v>
      </c>
      <c r="E3307" s="55">
        <v>1090.58</v>
      </c>
      <c r="F3307" s="55">
        <v>21.69</v>
      </c>
      <c r="G3307" s="55">
        <v>1112.27</v>
      </c>
      <c r="H3307" s="33">
        <v>9</v>
      </c>
    </row>
    <row r="3308" spans="1:8" x14ac:dyDescent="0.2">
      <c r="A3308" s="52" t="s">
        <v>6649</v>
      </c>
      <c r="B3308" s="52"/>
      <c r="C3308" s="53" t="s">
        <v>6650</v>
      </c>
      <c r="D3308" s="54" t="s">
        <v>21</v>
      </c>
      <c r="E3308" s="55">
        <v>1282.58</v>
      </c>
      <c r="F3308" s="55">
        <v>21.69</v>
      </c>
      <c r="G3308" s="55">
        <v>1304.27</v>
      </c>
      <c r="H3308" s="33">
        <v>9</v>
      </c>
    </row>
    <row r="3309" spans="1:8" x14ac:dyDescent="0.2">
      <c r="A3309" s="52" t="s">
        <v>6651</v>
      </c>
      <c r="B3309" s="52"/>
      <c r="C3309" s="53" t="s">
        <v>6652</v>
      </c>
      <c r="D3309" s="54" t="s">
        <v>21</v>
      </c>
      <c r="E3309" s="55">
        <v>2618.61</v>
      </c>
      <c r="F3309" s="55">
        <v>21.69</v>
      </c>
      <c r="G3309" s="55">
        <v>2640.3</v>
      </c>
      <c r="H3309" s="33">
        <v>9</v>
      </c>
    </row>
    <row r="3310" spans="1:8" ht="38.25" x14ac:dyDescent="0.2">
      <c r="A3310" s="52" t="s">
        <v>6653</v>
      </c>
      <c r="B3310" s="52"/>
      <c r="C3310" s="53" t="s">
        <v>6654</v>
      </c>
      <c r="D3310" s="54" t="s">
        <v>21</v>
      </c>
      <c r="E3310" s="55">
        <v>209.82</v>
      </c>
      <c r="F3310" s="55">
        <v>17.350000000000001</v>
      </c>
      <c r="G3310" s="55">
        <v>227.17</v>
      </c>
      <c r="H3310" s="33">
        <v>9</v>
      </c>
    </row>
    <row r="3311" spans="1:8" ht="38.25" x14ac:dyDescent="0.2">
      <c r="A3311" s="52" t="s">
        <v>6655</v>
      </c>
      <c r="B3311" s="52"/>
      <c r="C3311" s="53" t="s">
        <v>6656</v>
      </c>
      <c r="D3311" s="54" t="s">
        <v>21</v>
      </c>
      <c r="E3311" s="55">
        <v>294.23</v>
      </c>
      <c r="F3311" s="55">
        <v>17.350000000000001</v>
      </c>
      <c r="G3311" s="55">
        <v>311.58</v>
      </c>
      <c r="H3311" s="33">
        <v>9</v>
      </c>
    </row>
    <row r="3312" spans="1:8" ht="38.25" x14ac:dyDescent="0.2">
      <c r="A3312" s="52" t="s">
        <v>6657</v>
      </c>
      <c r="B3312" s="52"/>
      <c r="C3312" s="53" t="s">
        <v>6658</v>
      </c>
      <c r="D3312" s="54" t="s">
        <v>21</v>
      </c>
      <c r="E3312" s="55">
        <v>528.92999999999995</v>
      </c>
      <c r="F3312" s="55">
        <v>21.69</v>
      </c>
      <c r="G3312" s="55">
        <v>550.62</v>
      </c>
      <c r="H3312" s="33">
        <v>9</v>
      </c>
    </row>
    <row r="3313" spans="1:8" ht="38.25" x14ac:dyDescent="0.2">
      <c r="A3313" s="52" t="s">
        <v>6659</v>
      </c>
      <c r="B3313" s="52"/>
      <c r="C3313" s="53" t="s">
        <v>6660</v>
      </c>
      <c r="D3313" s="54" t="s">
        <v>21</v>
      </c>
      <c r="E3313" s="55">
        <v>479.48</v>
      </c>
      <c r="F3313" s="55">
        <v>21.69</v>
      </c>
      <c r="G3313" s="55">
        <v>501.17</v>
      </c>
      <c r="H3313" s="33">
        <v>9</v>
      </c>
    </row>
    <row r="3314" spans="1:8" ht="38.25" x14ac:dyDescent="0.2">
      <c r="A3314" s="52" t="s">
        <v>6661</v>
      </c>
      <c r="B3314" s="52"/>
      <c r="C3314" s="53" t="s">
        <v>6662</v>
      </c>
      <c r="D3314" s="54" t="s">
        <v>21</v>
      </c>
      <c r="E3314" s="55">
        <v>603.14</v>
      </c>
      <c r="F3314" s="55">
        <v>21.69</v>
      </c>
      <c r="G3314" s="55">
        <v>624.83000000000004</v>
      </c>
      <c r="H3314" s="33">
        <v>9</v>
      </c>
    </row>
    <row r="3315" spans="1:8" x14ac:dyDescent="0.2">
      <c r="A3315" s="52" t="s">
        <v>6663</v>
      </c>
      <c r="B3315" s="52"/>
      <c r="C3315" s="53" t="s">
        <v>6664</v>
      </c>
      <c r="D3315" s="54" t="s">
        <v>21</v>
      </c>
      <c r="E3315" s="55">
        <v>260.89</v>
      </c>
      <c r="F3315" s="55">
        <v>21.69</v>
      </c>
      <c r="G3315" s="55">
        <v>282.58</v>
      </c>
      <c r="H3315" s="33">
        <v>9</v>
      </c>
    </row>
    <row r="3316" spans="1:8" x14ac:dyDescent="0.2">
      <c r="A3316" s="52" t="s">
        <v>6665</v>
      </c>
      <c r="B3316" s="52"/>
      <c r="C3316" s="53" t="s">
        <v>6666</v>
      </c>
      <c r="D3316" s="54" t="s">
        <v>21</v>
      </c>
      <c r="E3316" s="55">
        <v>525.99</v>
      </c>
      <c r="F3316" s="55">
        <v>21.69</v>
      </c>
      <c r="G3316" s="55">
        <v>547.67999999999995</v>
      </c>
      <c r="H3316" s="33">
        <v>9</v>
      </c>
    </row>
    <row r="3317" spans="1:8" x14ac:dyDescent="0.2">
      <c r="A3317" s="52" t="s">
        <v>6667</v>
      </c>
      <c r="B3317" s="52"/>
      <c r="C3317" s="53" t="s">
        <v>6668</v>
      </c>
      <c r="D3317" s="54" t="s">
        <v>21</v>
      </c>
      <c r="E3317" s="55">
        <v>471.85</v>
      </c>
      <c r="F3317" s="55">
        <v>21.69</v>
      </c>
      <c r="G3317" s="55">
        <v>493.54</v>
      </c>
      <c r="H3317" s="33">
        <v>9</v>
      </c>
    </row>
    <row r="3318" spans="1:8" x14ac:dyDescent="0.2">
      <c r="A3318" s="52" t="s">
        <v>6669</v>
      </c>
      <c r="B3318" s="52"/>
      <c r="C3318" s="53" t="s">
        <v>6670</v>
      </c>
      <c r="D3318" s="54" t="s">
        <v>21</v>
      </c>
      <c r="E3318" s="55">
        <v>707.24</v>
      </c>
      <c r="F3318" s="55">
        <v>21.69</v>
      </c>
      <c r="G3318" s="55">
        <v>728.93</v>
      </c>
      <c r="H3318" s="33">
        <v>9</v>
      </c>
    </row>
    <row r="3319" spans="1:8" x14ac:dyDescent="0.2">
      <c r="A3319" s="52" t="s">
        <v>6671</v>
      </c>
      <c r="B3319" s="52"/>
      <c r="C3319" s="53" t="s">
        <v>6672</v>
      </c>
      <c r="D3319" s="54" t="s">
        <v>21</v>
      </c>
      <c r="E3319" s="55">
        <v>1269.77</v>
      </c>
      <c r="F3319" s="55">
        <v>21.69</v>
      </c>
      <c r="G3319" s="55">
        <v>1291.46</v>
      </c>
      <c r="H3319" s="33">
        <v>9</v>
      </c>
    </row>
    <row r="3320" spans="1:8" x14ac:dyDescent="0.2">
      <c r="A3320" s="52" t="s">
        <v>6673</v>
      </c>
      <c r="B3320" s="52"/>
      <c r="C3320" s="53" t="s">
        <v>6674</v>
      </c>
      <c r="D3320" s="54" t="s">
        <v>21</v>
      </c>
      <c r="E3320" s="55">
        <v>2736.64</v>
      </c>
      <c r="F3320" s="55">
        <v>21.69</v>
      </c>
      <c r="G3320" s="55">
        <v>2758.33</v>
      </c>
      <c r="H3320" s="33">
        <v>9</v>
      </c>
    </row>
    <row r="3321" spans="1:8" x14ac:dyDescent="0.2">
      <c r="A3321" s="52" t="s">
        <v>6675</v>
      </c>
      <c r="B3321" s="52"/>
      <c r="C3321" s="53" t="s">
        <v>6676</v>
      </c>
      <c r="D3321" s="54"/>
      <c r="E3321" s="55"/>
      <c r="F3321" s="55"/>
      <c r="G3321" s="55"/>
      <c r="H3321" s="33">
        <v>5</v>
      </c>
    </row>
    <row r="3322" spans="1:8" ht="25.5" x14ac:dyDescent="0.2">
      <c r="A3322" s="52" t="s">
        <v>6677</v>
      </c>
      <c r="B3322" s="52"/>
      <c r="C3322" s="53" t="s">
        <v>6678</v>
      </c>
      <c r="D3322" s="54" t="s">
        <v>131</v>
      </c>
      <c r="E3322" s="55">
        <v>9.82</v>
      </c>
      <c r="F3322" s="55">
        <v>7.16</v>
      </c>
      <c r="G3322" s="55">
        <v>16.98</v>
      </c>
      <c r="H3322" s="33">
        <v>9</v>
      </c>
    </row>
    <row r="3323" spans="1:8" ht="25.5" x14ac:dyDescent="0.2">
      <c r="A3323" s="52" t="s">
        <v>6679</v>
      </c>
      <c r="B3323" s="52"/>
      <c r="C3323" s="53" t="s">
        <v>6680</v>
      </c>
      <c r="D3323" s="54" t="s">
        <v>131</v>
      </c>
      <c r="E3323" s="55">
        <v>12.43</v>
      </c>
      <c r="F3323" s="55">
        <v>7.16</v>
      </c>
      <c r="G3323" s="55">
        <v>19.59</v>
      </c>
      <c r="H3323" s="33">
        <v>9</v>
      </c>
    </row>
    <row r="3324" spans="1:8" ht="25.5" x14ac:dyDescent="0.2">
      <c r="A3324" s="52" t="s">
        <v>6681</v>
      </c>
      <c r="B3324" s="52"/>
      <c r="C3324" s="53" t="s">
        <v>6682</v>
      </c>
      <c r="D3324" s="54" t="s">
        <v>131</v>
      </c>
      <c r="E3324" s="55">
        <v>16.38</v>
      </c>
      <c r="F3324" s="55">
        <v>7.16</v>
      </c>
      <c r="G3324" s="55">
        <v>23.54</v>
      </c>
      <c r="H3324" s="33">
        <v>9</v>
      </c>
    </row>
    <row r="3325" spans="1:8" ht="25.5" x14ac:dyDescent="0.2">
      <c r="A3325" s="52" t="s">
        <v>6683</v>
      </c>
      <c r="B3325" s="52"/>
      <c r="C3325" s="53" t="s">
        <v>6684</v>
      </c>
      <c r="D3325" s="54" t="s">
        <v>131</v>
      </c>
      <c r="E3325" s="55">
        <v>21.09</v>
      </c>
      <c r="F3325" s="55">
        <v>10.84</v>
      </c>
      <c r="G3325" s="55">
        <v>31.93</v>
      </c>
      <c r="H3325" s="33">
        <v>9</v>
      </c>
    </row>
    <row r="3326" spans="1:8" ht="25.5" x14ac:dyDescent="0.2">
      <c r="A3326" s="52" t="s">
        <v>6685</v>
      </c>
      <c r="B3326" s="52"/>
      <c r="C3326" s="53" t="s">
        <v>6686</v>
      </c>
      <c r="D3326" s="54" t="s">
        <v>131</v>
      </c>
      <c r="E3326" s="55">
        <v>27.81</v>
      </c>
      <c r="F3326" s="55">
        <v>10.84</v>
      </c>
      <c r="G3326" s="55">
        <v>38.65</v>
      </c>
      <c r="H3326" s="33">
        <v>9</v>
      </c>
    </row>
    <row r="3327" spans="1:8" ht="25.5" x14ac:dyDescent="0.2">
      <c r="A3327" s="52" t="s">
        <v>6687</v>
      </c>
      <c r="B3327" s="52"/>
      <c r="C3327" s="53" t="s">
        <v>6688</v>
      </c>
      <c r="D3327" s="54" t="s">
        <v>131</v>
      </c>
      <c r="E3327" s="55">
        <v>35.090000000000003</v>
      </c>
      <c r="F3327" s="55">
        <v>10.84</v>
      </c>
      <c r="G3327" s="55">
        <v>45.93</v>
      </c>
      <c r="H3327" s="33">
        <v>9</v>
      </c>
    </row>
    <row r="3328" spans="1:8" ht="25.5" x14ac:dyDescent="0.2">
      <c r="A3328" s="52" t="s">
        <v>6689</v>
      </c>
      <c r="B3328" s="52"/>
      <c r="C3328" s="53" t="s">
        <v>6690</v>
      </c>
      <c r="D3328" s="54" t="s">
        <v>131</v>
      </c>
      <c r="E3328" s="55">
        <v>41.89</v>
      </c>
      <c r="F3328" s="55">
        <v>10.84</v>
      </c>
      <c r="G3328" s="55">
        <v>52.73</v>
      </c>
      <c r="H3328" s="33">
        <v>9</v>
      </c>
    </row>
    <row r="3329" spans="1:8" x14ac:dyDescent="0.2">
      <c r="A3329" s="52" t="s">
        <v>6691</v>
      </c>
      <c r="B3329" s="52"/>
      <c r="C3329" s="53" t="s">
        <v>6692</v>
      </c>
      <c r="D3329" s="54"/>
      <c r="E3329" s="55"/>
      <c r="F3329" s="55"/>
      <c r="G3329" s="55"/>
      <c r="H3329" s="33">
        <v>5</v>
      </c>
    </row>
    <row r="3330" spans="1:8" ht="25.5" x14ac:dyDescent="0.2">
      <c r="A3330" s="52" t="s">
        <v>6693</v>
      </c>
      <c r="B3330" s="52"/>
      <c r="C3330" s="53" t="s">
        <v>6694</v>
      </c>
      <c r="D3330" s="54" t="s">
        <v>131</v>
      </c>
      <c r="E3330" s="55">
        <v>48.58</v>
      </c>
      <c r="F3330" s="55">
        <v>15.61</v>
      </c>
      <c r="G3330" s="55">
        <v>64.19</v>
      </c>
      <c r="H3330" s="33">
        <v>9</v>
      </c>
    </row>
    <row r="3331" spans="1:8" ht="25.5" x14ac:dyDescent="0.2">
      <c r="A3331" s="52" t="s">
        <v>6695</v>
      </c>
      <c r="B3331" s="52"/>
      <c r="C3331" s="53" t="s">
        <v>6696</v>
      </c>
      <c r="D3331" s="54" t="s">
        <v>131</v>
      </c>
      <c r="E3331" s="55">
        <v>70.47</v>
      </c>
      <c r="F3331" s="55">
        <v>15.61</v>
      </c>
      <c r="G3331" s="55">
        <v>86.08</v>
      </c>
      <c r="H3331" s="33">
        <v>9</v>
      </c>
    </row>
    <row r="3332" spans="1:8" ht="25.5" x14ac:dyDescent="0.2">
      <c r="A3332" s="52" t="s">
        <v>6697</v>
      </c>
      <c r="B3332" s="52"/>
      <c r="C3332" s="53" t="s">
        <v>6698</v>
      </c>
      <c r="D3332" s="54" t="s">
        <v>131</v>
      </c>
      <c r="E3332" s="55">
        <v>85.59</v>
      </c>
      <c r="F3332" s="55">
        <v>15.61</v>
      </c>
      <c r="G3332" s="55">
        <v>101.2</v>
      </c>
      <c r="H3332" s="33">
        <v>9</v>
      </c>
    </row>
    <row r="3333" spans="1:8" ht="25.5" x14ac:dyDescent="0.2">
      <c r="A3333" s="52" t="s">
        <v>6699</v>
      </c>
      <c r="B3333" s="52"/>
      <c r="C3333" s="53" t="s">
        <v>6700</v>
      </c>
      <c r="D3333" s="54" t="s">
        <v>131</v>
      </c>
      <c r="E3333" s="55">
        <v>107.57</v>
      </c>
      <c r="F3333" s="55">
        <v>15.61</v>
      </c>
      <c r="G3333" s="55">
        <v>123.18</v>
      </c>
      <c r="H3333" s="33">
        <v>9</v>
      </c>
    </row>
    <row r="3334" spans="1:8" ht="25.5" x14ac:dyDescent="0.2">
      <c r="A3334" s="52" t="s">
        <v>6701</v>
      </c>
      <c r="B3334" s="52"/>
      <c r="C3334" s="53" t="s">
        <v>6702</v>
      </c>
      <c r="D3334" s="54" t="s">
        <v>131</v>
      </c>
      <c r="E3334" s="55">
        <v>133.24</v>
      </c>
      <c r="F3334" s="55">
        <v>15.61</v>
      </c>
      <c r="G3334" s="55">
        <v>148.85</v>
      </c>
      <c r="H3334" s="33">
        <v>9</v>
      </c>
    </row>
    <row r="3335" spans="1:8" ht="25.5" x14ac:dyDescent="0.2">
      <c r="A3335" s="52" t="s">
        <v>6703</v>
      </c>
      <c r="B3335" s="52"/>
      <c r="C3335" s="53" t="s">
        <v>6704</v>
      </c>
      <c r="D3335" s="54" t="s">
        <v>131</v>
      </c>
      <c r="E3335" s="55">
        <v>149.97</v>
      </c>
      <c r="F3335" s="55">
        <v>15.61</v>
      </c>
      <c r="G3335" s="55">
        <v>165.58</v>
      </c>
      <c r="H3335" s="33">
        <v>9</v>
      </c>
    </row>
    <row r="3336" spans="1:8" ht="25.5" x14ac:dyDescent="0.2">
      <c r="A3336" s="52" t="s">
        <v>6705</v>
      </c>
      <c r="B3336" s="52"/>
      <c r="C3336" s="53" t="s">
        <v>6706</v>
      </c>
      <c r="D3336" s="54" t="s">
        <v>131</v>
      </c>
      <c r="E3336" s="55">
        <v>161.77000000000001</v>
      </c>
      <c r="F3336" s="55">
        <v>15.61</v>
      </c>
      <c r="G3336" s="55">
        <v>177.38</v>
      </c>
      <c r="H3336" s="33">
        <v>9</v>
      </c>
    </row>
    <row r="3337" spans="1:8" ht="25.5" x14ac:dyDescent="0.2">
      <c r="A3337" s="52" t="s">
        <v>6707</v>
      </c>
      <c r="B3337" s="52"/>
      <c r="C3337" s="53" t="s">
        <v>6708</v>
      </c>
      <c r="D3337" s="54" t="s">
        <v>131</v>
      </c>
      <c r="E3337" s="55">
        <v>176.05</v>
      </c>
      <c r="F3337" s="55">
        <v>15.61</v>
      </c>
      <c r="G3337" s="55">
        <v>191.66</v>
      </c>
      <c r="H3337" s="33">
        <v>9</v>
      </c>
    </row>
    <row r="3338" spans="1:8" ht="25.5" x14ac:dyDescent="0.2">
      <c r="A3338" s="52" t="s">
        <v>6709</v>
      </c>
      <c r="B3338" s="52"/>
      <c r="C3338" s="53" t="s">
        <v>6710</v>
      </c>
      <c r="D3338" s="54" t="s">
        <v>131</v>
      </c>
      <c r="E3338" s="55">
        <v>216.61</v>
      </c>
      <c r="F3338" s="55">
        <v>15.61</v>
      </c>
      <c r="G3338" s="55">
        <v>232.22</v>
      </c>
      <c r="H3338" s="33">
        <v>9</v>
      </c>
    </row>
    <row r="3339" spans="1:8" ht="25.5" x14ac:dyDescent="0.2">
      <c r="A3339" s="52" t="s">
        <v>6711</v>
      </c>
      <c r="B3339" s="52"/>
      <c r="C3339" s="53" t="s">
        <v>6712</v>
      </c>
      <c r="D3339" s="54" t="s">
        <v>131</v>
      </c>
      <c r="E3339" s="55">
        <v>238.62</v>
      </c>
      <c r="F3339" s="55">
        <v>15.61</v>
      </c>
      <c r="G3339" s="55">
        <v>254.23</v>
      </c>
      <c r="H3339" s="33">
        <v>9</v>
      </c>
    </row>
    <row r="3340" spans="1:8" ht="25.5" x14ac:dyDescent="0.2">
      <c r="A3340" s="52" t="s">
        <v>6713</v>
      </c>
      <c r="B3340" s="52"/>
      <c r="C3340" s="53" t="s">
        <v>6714</v>
      </c>
      <c r="D3340" s="54" t="s">
        <v>131</v>
      </c>
      <c r="E3340" s="55">
        <v>260.29000000000002</v>
      </c>
      <c r="F3340" s="55">
        <v>15.61</v>
      </c>
      <c r="G3340" s="55">
        <v>275.89999999999998</v>
      </c>
      <c r="H3340" s="33">
        <v>9</v>
      </c>
    </row>
    <row r="3341" spans="1:8" x14ac:dyDescent="0.2">
      <c r="A3341" s="52" t="s">
        <v>6715</v>
      </c>
      <c r="B3341" s="52"/>
      <c r="C3341" s="53" t="s">
        <v>6716</v>
      </c>
      <c r="D3341" s="54"/>
      <c r="E3341" s="55"/>
      <c r="F3341" s="55"/>
      <c r="G3341" s="55"/>
      <c r="H3341" s="33">
        <v>5</v>
      </c>
    </row>
    <row r="3342" spans="1:8" ht="38.25" x14ac:dyDescent="0.2">
      <c r="A3342" s="52" t="s">
        <v>6717</v>
      </c>
      <c r="B3342" s="52"/>
      <c r="C3342" s="53" t="s">
        <v>6718</v>
      </c>
      <c r="D3342" s="54" t="s">
        <v>131</v>
      </c>
      <c r="E3342" s="55">
        <v>30.91</v>
      </c>
      <c r="F3342" s="55">
        <v>15.25</v>
      </c>
      <c r="G3342" s="55">
        <v>46.16</v>
      </c>
      <c r="H3342" s="33">
        <v>9</v>
      </c>
    </row>
    <row r="3343" spans="1:8" ht="38.25" x14ac:dyDescent="0.2">
      <c r="A3343" s="52" t="s">
        <v>6719</v>
      </c>
      <c r="B3343" s="52"/>
      <c r="C3343" s="53" t="s">
        <v>6720</v>
      </c>
      <c r="D3343" s="54" t="s">
        <v>131</v>
      </c>
      <c r="E3343" s="55">
        <v>38.31</v>
      </c>
      <c r="F3343" s="55">
        <v>15.25</v>
      </c>
      <c r="G3343" s="55">
        <v>53.56</v>
      </c>
      <c r="H3343" s="33">
        <v>9</v>
      </c>
    </row>
    <row r="3344" spans="1:8" ht="38.25" x14ac:dyDescent="0.2">
      <c r="A3344" s="52" t="s">
        <v>6721</v>
      </c>
      <c r="B3344" s="52"/>
      <c r="C3344" s="53" t="s">
        <v>6722</v>
      </c>
      <c r="D3344" s="54" t="s">
        <v>131</v>
      </c>
      <c r="E3344" s="55">
        <v>43.67</v>
      </c>
      <c r="F3344" s="55">
        <v>15.25</v>
      </c>
      <c r="G3344" s="55">
        <v>58.92</v>
      </c>
      <c r="H3344" s="33">
        <v>9</v>
      </c>
    </row>
    <row r="3345" spans="1:8" ht="38.25" x14ac:dyDescent="0.2">
      <c r="A3345" s="52" t="s">
        <v>6723</v>
      </c>
      <c r="B3345" s="52"/>
      <c r="C3345" s="53" t="s">
        <v>6724</v>
      </c>
      <c r="D3345" s="54" t="s">
        <v>131</v>
      </c>
      <c r="E3345" s="55">
        <v>109.31</v>
      </c>
      <c r="F3345" s="55">
        <v>22.88</v>
      </c>
      <c r="G3345" s="55">
        <v>132.19</v>
      </c>
      <c r="H3345" s="33">
        <v>9</v>
      </c>
    </row>
    <row r="3346" spans="1:8" ht="25.5" x14ac:dyDescent="0.2">
      <c r="A3346" s="52" t="s">
        <v>6725</v>
      </c>
      <c r="B3346" s="52"/>
      <c r="C3346" s="53" t="s">
        <v>6726</v>
      </c>
      <c r="D3346" s="54" t="s">
        <v>21</v>
      </c>
      <c r="E3346" s="55">
        <v>10.63</v>
      </c>
      <c r="F3346" s="55">
        <v>9.98</v>
      </c>
      <c r="G3346" s="55">
        <v>20.61</v>
      </c>
      <c r="H3346" s="33">
        <v>9</v>
      </c>
    </row>
    <row r="3347" spans="1:8" ht="25.5" x14ac:dyDescent="0.2">
      <c r="A3347" s="52" t="s">
        <v>6727</v>
      </c>
      <c r="B3347" s="52"/>
      <c r="C3347" s="53" t="s">
        <v>6728</v>
      </c>
      <c r="D3347" s="54" t="s">
        <v>21</v>
      </c>
      <c r="E3347" s="55">
        <v>16.03</v>
      </c>
      <c r="F3347" s="55">
        <v>9.98</v>
      </c>
      <c r="G3347" s="55">
        <v>26.01</v>
      </c>
      <c r="H3347" s="33">
        <v>9</v>
      </c>
    </row>
    <row r="3348" spans="1:8" ht="25.5" x14ac:dyDescent="0.2">
      <c r="A3348" s="52" t="s">
        <v>6729</v>
      </c>
      <c r="B3348" s="52"/>
      <c r="C3348" s="53" t="s">
        <v>6730</v>
      </c>
      <c r="D3348" s="54" t="s">
        <v>21</v>
      </c>
      <c r="E3348" s="55">
        <v>16.89</v>
      </c>
      <c r="F3348" s="55">
        <v>15.18</v>
      </c>
      <c r="G3348" s="55">
        <v>32.07</v>
      </c>
      <c r="H3348" s="33">
        <v>9</v>
      </c>
    </row>
    <row r="3349" spans="1:8" ht="25.5" x14ac:dyDescent="0.2">
      <c r="A3349" s="52" t="s">
        <v>6731</v>
      </c>
      <c r="B3349" s="52"/>
      <c r="C3349" s="53" t="s">
        <v>6732</v>
      </c>
      <c r="D3349" s="54" t="s">
        <v>21</v>
      </c>
      <c r="E3349" s="55">
        <v>17.54</v>
      </c>
      <c r="F3349" s="55">
        <v>17.350000000000001</v>
      </c>
      <c r="G3349" s="55">
        <v>34.89</v>
      </c>
      <c r="H3349" s="33">
        <v>9</v>
      </c>
    </row>
    <row r="3350" spans="1:8" ht="25.5" x14ac:dyDescent="0.2">
      <c r="A3350" s="52" t="s">
        <v>6733</v>
      </c>
      <c r="B3350" s="52"/>
      <c r="C3350" s="53" t="s">
        <v>6734</v>
      </c>
      <c r="D3350" s="54" t="s">
        <v>21</v>
      </c>
      <c r="E3350" s="55">
        <v>11.34</v>
      </c>
      <c r="F3350" s="55">
        <v>9.98</v>
      </c>
      <c r="G3350" s="55">
        <v>21.32</v>
      </c>
      <c r="H3350" s="33">
        <v>9</v>
      </c>
    </row>
    <row r="3351" spans="1:8" ht="25.5" x14ac:dyDescent="0.2">
      <c r="A3351" s="52" t="s">
        <v>6735</v>
      </c>
      <c r="B3351" s="52"/>
      <c r="C3351" s="53" t="s">
        <v>6736</v>
      </c>
      <c r="D3351" s="54" t="s">
        <v>21</v>
      </c>
      <c r="E3351" s="55">
        <v>15.92</v>
      </c>
      <c r="F3351" s="55">
        <v>9.98</v>
      </c>
      <c r="G3351" s="55">
        <v>25.9</v>
      </c>
      <c r="H3351" s="33">
        <v>9</v>
      </c>
    </row>
    <row r="3352" spans="1:8" ht="25.5" x14ac:dyDescent="0.2">
      <c r="A3352" s="52" t="s">
        <v>6737</v>
      </c>
      <c r="B3352" s="52"/>
      <c r="C3352" s="53" t="s">
        <v>6738</v>
      </c>
      <c r="D3352" s="54" t="s">
        <v>21</v>
      </c>
      <c r="E3352" s="55">
        <v>20.68</v>
      </c>
      <c r="F3352" s="55">
        <v>15.18</v>
      </c>
      <c r="G3352" s="55">
        <v>35.86</v>
      </c>
      <c r="H3352" s="33">
        <v>9</v>
      </c>
    </row>
    <row r="3353" spans="1:8" ht="25.5" x14ac:dyDescent="0.2">
      <c r="A3353" s="52" t="s">
        <v>6739</v>
      </c>
      <c r="B3353" s="52"/>
      <c r="C3353" s="53" t="s">
        <v>6740</v>
      </c>
      <c r="D3353" s="54" t="s">
        <v>21</v>
      </c>
      <c r="E3353" s="55">
        <v>41.63</v>
      </c>
      <c r="F3353" s="55">
        <v>17.350000000000001</v>
      </c>
      <c r="G3353" s="55">
        <v>58.98</v>
      </c>
      <c r="H3353" s="33">
        <v>9</v>
      </c>
    </row>
    <row r="3354" spans="1:8" ht="25.5" x14ac:dyDescent="0.2">
      <c r="A3354" s="52" t="s">
        <v>6741</v>
      </c>
      <c r="B3354" s="52"/>
      <c r="C3354" s="53" t="s">
        <v>6742</v>
      </c>
      <c r="D3354" s="54" t="s">
        <v>21</v>
      </c>
      <c r="E3354" s="55">
        <v>13.48</v>
      </c>
      <c r="F3354" s="55">
        <v>9.98</v>
      </c>
      <c r="G3354" s="55">
        <v>23.46</v>
      </c>
      <c r="H3354" s="33">
        <v>9</v>
      </c>
    </row>
    <row r="3355" spans="1:8" ht="25.5" x14ac:dyDescent="0.2">
      <c r="A3355" s="52" t="s">
        <v>6743</v>
      </c>
      <c r="B3355" s="52"/>
      <c r="C3355" s="53" t="s">
        <v>6744</v>
      </c>
      <c r="D3355" s="54" t="s">
        <v>21</v>
      </c>
      <c r="E3355" s="55">
        <v>17.489999999999998</v>
      </c>
      <c r="F3355" s="55">
        <v>9.98</v>
      </c>
      <c r="G3355" s="55">
        <v>27.47</v>
      </c>
      <c r="H3355" s="33">
        <v>9</v>
      </c>
    </row>
    <row r="3356" spans="1:8" ht="25.5" x14ac:dyDescent="0.2">
      <c r="A3356" s="52" t="s">
        <v>6745</v>
      </c>
      <c r="B3356" s="52"/>
      <c r="C3356" s="53" t="s">
        <v>6746</v>
      </c>
      <c r="D3356" s="54" t="s">
        <v>21</v>
      </c>
      <c r="E3356" s="55">
        <v>20.11</v>
      </c>
      <c r="F3356" s="55">
        <v>15.18</v>
      </c>
      <c r="G3356" s="55">
        <v>35.29</v>
      </c>
      <c r="H3356" s="33">
        <v>9</v>
      </c>
    </row>
    <row r="3357" spans="1:8" ht="25.5" x14ac:dyDescent="0.2">
      <c r="A3357" s="52" t="s">
        <v>6747</v>
      </c>
      <c r="B3357" s="52"/>
      <c r="C3357" s="53" t="s">
        <v>6748</v>
      </c>
      <c r="D3357" s="54" t="s">
        <v>21</v>
      </c>
      <c r="E3357" s="55">
        <v>31.86</v>
      </c>
      <c r="F3357" s="55">
        <v>17.350000000000001</v>
      </c>
      <c r="G3357" s="55">
        <v>49.21</v>
      </c>
      <c r="H3357" s="33">
        <v>9</v>
      </c>
    </row>
    <row r="3358" spans="1:8" ht="25.5" x14ac:dyDescent="0.2">
      <c r="A3358" s="52" t="s">
        <v>6749</v>
      </c>
      <c r="B3358" s="52"/>
      <c r="C3358" s="53" t="s">
        <v>6750</v>
      </c>
      <c r="D3358" s="54" t="s">
        <v>21</v>
      </c>
      <c r="E3358" s="55">
        <v>10.38</v>
      </c>
      <c r="F3358" s="55">
        <v>9.98</v>
      </c>
      <c r="G3358" s="55">
        <v>20.36</v>
      </c>
      <c r="H3358" s="33">
        <v>9</v>
      </c>
    </row>
    <row r="3359" spans="1:8" ht="25.5" x14ac:dyDescent="0.2">
      <c r="A3359" s="52" t="s">
        <v>6751</v>
      </c>
      <c r="B3359" s="52"/>
      <c r="C3359" s="53" t="s">
        <v>6752</v>
      </c>
      <c r="D3359" s="54" t="s">
        <v>21</v>
      </c>
      <c r="E3359" s="55">
        <v>15.82</v>
      </c>
      <c r="F3359" s="55">
        <v>15.18</v>
      </c>
      <c r="G3359" s="55">
        <v>31</v>
      </c>
      <c r="H3359" s="33">
        <v>9</v>
      </c>
    </row>
    <row r="3360" spans="1:8" ht="25.5" x14ac:dyDescent="0.2">
      <c r="A3360" s="52" t="s">
        <v>6753</v>
      </c>
      <c r="B3360" s="52"/>
      <c r="C3360" s="53" t="s">
        <v>6754</v>
      </c>
      <c r="D3360" s="54" t="s">
        <v>21</v>
      </c>
      <c r="E3360" s="55">
        <v>24.65</v>
      </c>
      <c r="F3360" s="55">
        <v>17.350000000000001</v>
      </c>
      <c r="G3360" s="55">
        <v>42</v>
      </c>
      <c r="H3360" s="33">
        <v>9</v>
      </c>
    </row>
    <row r="3361" spans="1:8" ht="25.5" x14ac:dyDescent="0.2">
      <c r="A3361" s="52" t="s">
        <v>6755</v>
      </c>
      <c r="B3361" s="52"/>
      <c r="C3361" s="53" t="s">
        <v>6756</v>
      </c>
      <c r="D3361" s="54" t="s">
        <v>21</v>
      </c>
      <c r="E3361" s="55">
        <v>32.450000000000003</v>
      </c>
      <c r="F3361" s="55">
        <v>9.98</v>
      </c>
      <c r="G3361" s="55">
        <v>42.43</v>
      </c>
      <c r="H3361" s="33">
        <v>9</v>
      </c>
    </row>
    <row r="3362" spans="1:8" ht="25.5" x14ac:dyDescent="0.2">
      <c r="A3362" s="52" t="s">
        <v>6757</v>
      </c>
      <c r="B3362" s="52"/>
      <c r="C3362" s="53" t="s">
        <v>6758</v>
      </c>
      <c r="D3362" s="54" t="s">
        <v>21</v>
      </c>
      <c r="E3362" s="55">
        <v>41.3</v>
      </c>
      <c r="F3362" s="55">
        <v>15.18</v>
      </c>
      <c r="G3362" s="55">
        <v>56.48</v>
      </c>
      <c r="H3362" s="33">
        <v>9</v>
      </c>
    </row>
    <row r="3363" spans="1:8" ht="25.5" x14ac:dyDescent="0.2">
      <c r="A3363" s="52" t="s">
        <v>6759</v>
      </c>
      <c r="B3363" s="52"/>
      <c r="C3363" s="53" t="s">
        <v>6760</v>
      </c>
      <c r="D3363" s="54" t="s">
        <v>21</v>
      </c>
      <c r="E3363" s="55">
        <v>74.989999999999995</v>
      </c>
      <c r="F3363" s="55">
        <v>17.350000000000001</v>
      </c>
      <c r="G3363" s="55">
        <v>92.34</v>
      </c>
      <c r="H3363" s="33">
        <v>9</v>
      </c>
    </row>
    <row r="3364" spans="1:8" ht="25.5" x14ac:dyDescent="0.2">
      <c r="A3364" s="52" t="s">
        <v>6761</v>
      </c>
      <c r="B3364" s="52"/>
      <c r="C3364" s="53" t="s">
        <v>6762</v>
      </c>
      <c r="D3364" s="54" t="s">
        <v>21</v>
      </c>
      <c r="E3364" s="55">
        <v>55.99</v>
      </c>
      <c r="F3364" s="55">
        <v>17.350000000000001</v>
      </c>
      <c r="G3364" s="55">
        <v>73.34</v>
      </c>
      <c r="H3364" s="33">
        <v>9</v>
      </c>
    </row>
    <row r="3365" spans="1:8" ht="25.5" x14ac:dyDescent="0.2">
      <c r="A3365" s="52" t="s">
        <v>6763</v>
      </c>
      <c r="B3365" s="52"/>
      <c r="C3365" s="53" t="s">
        <v>6764</v>
      </c>
      <c r="D3365" s="54" t="s">
        <v>21</v>
      </c>
      <c r="E3365" s="55">
        <v>183.48</v>
      </c>
      <c r="F3365" s="55">
        <v>15.18</v>
      </c>
      <c r="G3365" s="55">
        <v>198.66</v>
      </c>
      <c r="H3365" s="33">
        <v>9</v>
      </c>
    </row>
    <row r="3366" spans="1:8" ht="25.5" x14ac:dyDescent="0.2">
      <c r="A3366" s="52" t="s">
        <v>6765</v>
      </c>
      <c r="B3366" s="52"/>
      <c r="C3366" s="53" t="s">
        <v>6766</v>
      </c>
      <c r="D3366" s="54" t="s">
        <v>21</v>
      </c>
      <c r="E3366" s="55">
        <v>28.97</v>
      </c>
      <c r="F3366" s="55">
        <v>9.98</v>
      </c>
      <c r="G3366" s="55">
        <v>38.950000000000003</v>
      </c>
      <c r="H3366" s="33">
        <v>9</v>
      </c>
    </row>
    <row r="3367" spans="1:8" ht="25.5" x14ac:dyDescent="0.2">
      <c r="A3367" s="52" t="s">
        <v>6767</v>
      </c>
      <c r="B3367" s="52"/>
      <c r="C3367" s="53" t="s">
        <v>6768</v>
      </c>
      <c r="D3367" s="54" t="s">
        <v>21</v>
      </c>
      <c r="E3367" s="55">
        <v>30.31</v>
      </c>
      <c r="F3367" s="55">
        <v>15.18</v>
      </c>
      <c r="G3367" s="55">
        <v>45.49</v>
      </c>
      <c r="H3367" s="33">
        <v>9</v>
      </c>
    </row>
    <row r="3368" spans="1:8" ht="25.5" x14ac:dyDescent="0.2">
      <c r="A3368" s="52" t="s">
        <v>6769</v>
      </c>
      <c r="B3368" s="52"/>
      <c r="C3368" s="53" t="s">
        <v>6770</v>
      </c>
      <c r="D3368" s="54" t="s">
        <v>21</v>
      </c>
      <c r="E3368" s="55">
        <v>66.81</v>
      </c>
      <c r="F3368" s="55">
        <v>17.350000000000001</v>
      </c>
      <c r="G3368" s="55">
        <v>84.16</v>
      </c>
      <c r="H3368" s="33">
        <v>9</v>
      </c>
    </row>
    <row r="3369" spans="1:8" ht="25.5" x14ac:dyDescent="0.2">
      <c r="A3369" s="52" t="s">
        <v>6771</v>
      </c>
      <c r="B3369" s="52"/>
      <c r="C3369" s="53" t="s">
        <v>6772</v>
      </c>
      <c r="D3369" s="54" t="s">
        <v>21</v>
      </c>
      <c r="E3369" s="55">
        <v>27.41</v>
      </c>
      <c r="F3369" s="55">
        <v>15.18</v>
      </c>
      <c r="G3369" s="55">
        <v>42.59</v>
      </c>
      <c r="H3369" s="33">
        <v>9</v>
      </c>
    </row>
    <row r="3370" spans="1:8" ht="25.5" x14ac:dyDescent="0.2">
      <c r="A3370" s="52" t="s">
        <v>6773</v>
      </c>
      <c r="B3370" s="52"/>
      <c r="C3370" s="53" t="s">
        <v>6774</v>
      </c>
      <c r="D3370" s="54" t="s">
        <v>21</v>
      </c>
      <c r="E3370" s="55">
        <v>50.47</v>
      </c>
      <c r="F3370" s="55">
        <v>17.350000000000001</v>
      </c>
      <c r="G3370" s="55">
        <v>67.819999999999993</v>
      </c>
      <c r="H3370" s="33">
        <v>9</v>
      </c>
    </row>
    <row r="3371" spans="1:8" ht="25.5" x14ac:dyDescent="0.2">
      <c r="A3371" s="52" t="s">
        <v>6775</v>
      </c>
      <c r="B3371" s="52"/>
      <c r="C3371" s="53" t="s">
        <v>6776</v>
      </c>
      <c r="D3371" s="54" t="s">
        <v>21</v>
      </c>
      <c r="E3371" s="55">
        <v>56.27</v>
      </c>
      <c r="F3371" s="55">
        <v>17.350000000000001</v>
      </c>
      <c r="G3371" s="55">
        <v>73.62</v>
      </c>
      <c r="H3371" s="33">
        <v>9</v>
      </c>
    </row>
    <row r="3372" spans="1:8" ht="25.5" x14ac:dyDescent="0.2">
      <c r="A3372" s="52" t="s">
        <v>6777</v>
      </c>
      <c r="B3372" s="52"/>
      <c r="C3372" s="53" t="s">
        <v>6778</v>
      </c>
      <c r="D3372" s="54" t="s">
        <v>21</v>
      </c>
      <c r="E3372" s="55">
        <v>66.09</v>
      </c>
      <c r="F3372" s="55">
        <v>17.350000000000001</v>
      </c>
      <c r="G3372" s="55">
        <v>83.44</v>
      </c>
      <c r="H3372" s="33">
        <v>9</v>
      </c>
    </row>
    <row r="3373" spans="1:8" ht="25.5" x14ac:dyDescent="0.2">
      <c r="A3373" s="52" t="s">
        <v>6779</v>
      </c>
      <c r="B3373" s="52"/>
      <c r="C3373" s="53" t="s">
        <v>6780</v>
      </c>
      <c r="D3373" s="54" t="s">
        <v>21</v>
      </c>
      <c r="E3373" s="55">
        <v>95.29</v>
      </c>
      <c r="F3373" s="55">
        <v>15.18</v>
      </c>
      <c r="G3373" s="55">
        <v>110.47</v>
      </c>
      <c r="H3373" s="33">
        <v>9</v>
      </c>
    </row>
    <row r="3374" spans="1:8" ht="25.5" x14ac:dyDescent="0.2">
      <c r="A3374" s="52" t="s">
        <v>6781</v>
      </c>
      <c r="B3374" s="52"/>
      <c r="C3374" s="53" t="s">
        <v>6782</v>
      </c>
      <c r="D3374" s="54" t="s">
        <v>21</v>
      </c>
      <c r="E3374" s="55">
        <v>68.83</v>
      </c>
      <c r="F3374" s="55">
        <v>17.350000000000001</v>
      </c>
      <c r="G3374" s="55">
        <v>86.18</v>
      </c>
      <c r="H3374" s="33">
        <v>9</v>
      </c>
    </row>
    <row r="3375" spans="1:8" ht="25.5" x14ac:dyDescent="0.2">
      <c r="A3375" s="52" t="s">
        <v>6783</v>
      </c>
      <c r="B3375" s="52"/>
      <c r="C3375" s="53" t="s">
        <v>6784</v>
      </c>
      <c r="D3375" s="54" t="s">
        <v>21</v>
      </c>
      <c r="E3375" s="55">
        <v>63.49</v>
      </c>
      <c r="F3375" s="55">
        <v>9.98</v>
      </c>
      <c r="G3375" s="55">
        <v>73.47</v>
      </c>
      <c r="H3375" s="33">
        <v>9</v>
      </c>
    </row>
    <row r="3376" spans="1:8" ht="25.5" x14ac:dyDescent="0.2">
      <c r="A3376" s="52" t="s">
        <v>6785</v>
      </c>
      <c r="B3376" s="52"/>
      <c r="C3376" s="53" t="s">
        <v>6786</v>
      </c>
      <c r="D3376" s="54" t="s">
        <v>21</v>
      </c>
      <c r="E3376" s="55">
        <v>8.6</v>
      </c>
      <c r="F3376" s="55">
        <v>9.98</v>
      </c>
      <c r="G3376" s="55">
        <v>18.579999999999998</v>
      </c>
      <c r="H3376" s="33">
        <v>9</v>
      </c>
    </row>
    <row r="3377" spans="1:8" ht="25.5" x14ac:dyDescent="0.2">
      <c r="A3377" s="52" t="s">
        <v>6787</v>
      </c>
      <c r="B3377" s="52"/>
      <c r="C3377" s="53" t="s">
        <v>6788</v>
      </c>
      <c r="D3377" s="54" t="s">
        <v>21</v>
      </c>
      <c r="E3377" s="55">
        <v>26.02</v>
      </c>
      <c r="F3377" s="55">
        <v>9.98</v>
      </c>
      <c r="G3377" s="55">
        <v>36</v>
      </c>
      <c r="H3377" s="33">
        <v>9</v>
      </c>
    </row>
    <row r="3378" spans="1:8" ht="25.5" x14ac:dyDescent="0.2">
      <c r="A3378" s="52" t="s">
        <v>6789</v>
      </c>
      <c r="B3378" s="52"/>
      <c r="C3378" s="53" t="s">
        <v>6790</v>
      </c>
      <c r="D3378" s="54" t="s">
        <v>21</v>
      </c>
      <c r="E3378" s="55">
        <v>37.04</v>
      </c>
      <c r="F3378" s="55">
        <v>15.18</v>
      </c>
      <c r="G3378" s="55">
        <v>52.22</v>
      </c>
      <c r="H3378" s="33">
        <v>9</v>
      </c>
    </row>
    <row r="3379" spans="1:8" x14ac:dyDescent="0.2">
      <c r="A3379" s="52" t="s">
        <v>6791</v>
      </c>
      <c r="B3379" s="52"/>
      <c r="C3379" s="53" t="s">
        <v>6792</v>
      </c>
      <c r="D3379" s="54" t="s">
        <v>334</v>
      </c>
      <c r="E3379" s="55">
        <v>84.12</v>
      </c>
      <c r="F3379" s="55">
        <v>4.33</v>
      </c>
      <c r="G3379" s="55">
        <v>88.45</v>
      </c>
      <c r="H3379" s="33">
        <v>9</v>
      </c>
    </row>
    <row r="3380" spans="1:8" ht="25.5" x14ac:dyDescent="0.2">
      <c r="A3380" s="52" t="s">
        <v>6793</v>
      </c>
      <c r="B3380" s="52"/>
      <c r="C3380" s="53" t="s">
        <v>6794</v>
      </c>
      <c r="D3380" s="54"/>
      <c r="E3380" s="55"/>
      <c r="F3380" s="55"/>
      <c r="G3380" s="55"/>
      <c r="H3380" s="33">
        <v>2</v>
      </c>
    </row>
    <row r="3381" spans="1:8" x14ac:dyDescent="0.2">
      <c r="A3381" s="52" t="s">
        <v>6795</v>
      </c>
      <c r="B3381" s="52"/>
      <c r="C3381" s="53" t="s">
        <v>6796</v>
      </c>
      <c r="D3381" s="54"/>
      <c r="E3381" s="55"/>
      <c r="F3381" s="55"/>
      <c r="G3381" s="55"/>
      <c r="H3381" s="33">
        <v>5</v>
      </c>
    </row>
    <row r="3382" spans="1:8" x14ac:dyDescent="0.2">
      <c r="A3382" s="52" t="s">
        <v>6797</v>
      </c>
      <c r="B3382" s="52"/>
      <c r="C3382" s="53" t="s">
        <v>6798</v>
      </c>
      <c r="D3382" s="54" t="s">
        <v>21</v>
      </c>
      <c r="E3382" s="55">
        <v>38.4</v>
      </c>
      <c r="F3382" s="55">
        <v>19.52</v>
      </c>
      <c r="G3382" s="55">
        <v>57.92</v>
      </c>
      <c r="H3382" s="33">
        <v>9</v>
      </c>
    </row>
    <row r="3383" spans="1:8" x14ac:dyDescent="0.2">
      <c r="A3383" s="52" t="s">
        <v>6799</v>
      </c>
      <c r="B3383" s="52"/>
      <c r="C3383" s="53" t="s">
        <v>6800</v>
      </c>
      <c r="D3383" s="54" t="s">
        <v>21</v>
      </c>
      <c r="E3383" s="55">
        <v>50.4</v>
      </c>
      <c r="F3383" s="55">
        <v>26.02</v>
      </c>
      <c r="G3383" s="55">
        <v>76.42</v>
      </c>
      <c r="H3383" s="33">
        <v>9</v>
      </c>
    </row>
    <row r="3384" spans="1:8" x14ac:dyDescent="0.2">
      <c r="A3384" s="52" t="s">
        <v>6801</v>
      </c>
      <c r="B3384" s="52"/>
      <c r="C3384" s="53" t="s">
        <v>6802</v>
      </c>
      <c r="D3384" s="54" t="s">
        <v>21</v>
      </c>
      <c r="E3384" s="55">
        <v>65.5</v>
      </c>
      <c r="F3384" s="55">
        <v>32.53</v>
      </c>
      <c r="G3384" s="55">
        <v>98.03</v>
      </c>
      <c r="H3384" s="33">
        <v>9</v>
      </c>
    </row>
    <row r="3385" spans="1:8" x14ac:dyDescent="0.2">
      <c r="A3385" s="52" t="s">
        <v>6803</v>
      </c>
      <c r="B3385" s="52"/>
      <c r="C3385" s="53" t="s">
        <v>6804</v>
      </c>
      <c r="D3385" s="54" t="s">
        <v>21</v>
      </c>
      <c r="E3385" s="55">
        <v>78.459999999999994</v>
      </c>
      <c r="F3385" s="55">
        <v>39.04</v>
      </c>
      <c r="G3385" s="55">
        <v>117.5</v>
      </c>
      <c r="H3385" s="33">
        <v>9</v>
      </c>
    </row>
    <row r="3386" spans="1:8" x14ac:dyDescent="0.2">
      <c r="A3386" s="52" t="s">
        <v>6805</v>
      </c>
      <c r="B3386" s="52"/>
      <c r="C3386" s="53" t="s">
        <v>6806</v>
      </c>
      <c r="D3386" s="54" t="s">
        <v>21</v>
      </c>
      <c r="E3386" s="55">
        <v>94.53</v>
      </c>
      <c r="F3386" s="55">
        <v>43.37</v>
      </c>
      <c r="G3386" s="55">
        <v>137.9</v>
      </c>
      <c r="H3386" s="33">
        <v>9</v>
      </c>
    </row>
    <row r="3387" spans="1:8" x14ac:dyDescent="0.2">
      <c r="A3387" s="52" t="s">
        <v>6807</v>
      </c>
      <c r="B3387" s="52"/>
      <c r="C3387" s="53" t="s">
        <v>6808</v>
      </c>
      <c r="D3387" s="54" t="s">
        <v>21</v>
      </c>
      <c r="E3387" s="55">
        <v>137.71</v>
      </c>
      <c r="F3387" s="55">
        <v>54.21</v>
      </c>
      <c r="G3387" s="55">
        <v>191.92</v>
      </c>
      <c r="H3387" s="33">
        <v>9</v>
      </c>
    </row>
    <row r="3388" spans="1:8" x14ac:dyDescent="0.2">
      <c r="A3388" s="52" t="s">
        <v>6809</v>
      </c>
      <c r="B3388" s="52"/>
      <c r="C3388" s="53" t="s">
        <v>6810</v>
      </c>
      <c r="D3388" s="54" t="s">
        <v>21</v>
      </c>
      <c r="E3388" s="55">
        <v>343.69</v>
      </c>
      <c r="F3388" s="55">
        <v>65.06</v>
      </c>
      <c r="G3388" s="55">
        <v>408.75</v>
      </c>
      <c r="H3388" s="33">
        <v>9</v>
      </c>
    </row>
    <row r="3389" spans="1:8" x14ac:dyDescent="0.2">
      <c r="A3389" s="52" t="s">
        <v>6811</v>
      </c>
      <c r="B3389" s="52"/>
      <c r="C3389" s="53" t="s">
        <v>6812</v>
      </c>
      <c r="D3389" s="54" t="s">
        <v>21</v>
      </c>
      <c r="E3389" s="55">
        <v>539.71</v>
      </c>
      <c r="F3389" s="55">
        <v>86.74</v>
      </c>
      <c r="G3389" s="55">
        <v>626.45000000000005</v>
      </c>
      <c r="H3389" s="33">
        <v>9</v>
      </c>
    </row>
    <row r="3390" spans="1:8" x14ac:dyDescent="0.2">
      <c r="A3390" s="52" t="s">
        <v>6813</v>
      </c>
      <c r="B3390" s="52"/>
      <c r="C3390" s="53" t="s">
        <v>6814</v>
      </c>
      <c r="D3390" s="54" t="s">
        <v>21</v>
      </c>
      <c r="E3390" s="55">
        <v>909.86</v>
      </c>
      <c r="F3390" s="55">
        <v>130.11000000000001</v>
      </c>
      <c r="G3390" s="55">
        <v>1039.97</v>
      </c>
      <c r="H3390" s="33">
        <v>9</v>
      </c>
    </row>
    <row r="3391" spans="1:8" x14ac:dyDescent="0.2">
      <c r="A3391" s="52" t="s">
        <v>6815</v>
      </c>
      <c r="B3391" s="52"/>
      <c r="C3391" s="53" t="s">
        <v>6816</v>
      </c>
      <c r="D3391" s="54" t="s">
        <v>21</v>
      </c>
      <c r="E3391" s="55">
        <v>75.02</v>
      </c>
      <c r="F3391" s="55">
        <v>26.02</v>
      </c>
      <c r="G3391" s="55">
        <v>101.04</v>
      </c>
      <c r="H3391" s="33">
        <v>9</v>
      </c>
    </row>
    <row r="3392" spans="1:8" ht="25.5" x14ac:dyDescent="0.2">
      <c r="A3392" s="52" t="s">
        <v>6817</v>
      </c>
      <c r="B3392" s="52"/>
      <c r="C3392" s="53" t="s">
        <v>6818</v>
      </c>
      <c r="D3392" s="54" t="s">
        <v>21</v>
      </c>
      <c r="E3392" s="55">
        <v>26.27</v>
      </c>
      <c r="F3392" s="55">
        <v>19.52</v>
      </c>
      <c r="G3392" s="55">
        <v>45.79</v>
      </c>
      <c r="H3392" s="33">
        <v>9</v>
      </c>
    </row>
    <row r="3393" spans="1:8" ht="25.5" x14ac:dyDescent="0.2">
      <c r="A3393" s="52" t="s">
        <v>6819</v>
      </c>
      <c r="B3393" s="52"/>
      <c r="C3393" s="53" t="s">
        <v>6820</v>
      </c>
      <c r="D3393" s="54" t="s">
        <v>21</v>
      </c>
      <c r="E3393" s="55">
        <v>62.81</v>
      </c>
      <c r="F3393" s="55">
        <v>19.52</v>
      </c>
      <c r="G3393" s="55">
        <v>82.33</v>
      </c>
      <c r="H3393" s="33">
        <v>9</v>
      </c>
    </row>
    <row r="3394" spans="1:8" ht="25.5" x14ac:dyDescent="0.2">
      <c r="A3394" s="52" t="s">
        <v>6821</v>
      </c>
      <c r="B3394" s="52"/>
      <c r="C3394" s="53" t="s">
        <v>6822</v>
      </c>
      <c r="D3394" s="54" t="s">
        <v>21</v>
      </c>
      <c r="E3394" s="55">
        <v>75.83</v>
      </c>
      <c r="F3394" s="55">
        <v>19.52</v>
      </c>
      <c r="G3394" s="55">
        <v>95.35</v>
      </c>
      <c r="H3394" s="33">
        <v>9</v>
      </c>
    </row>
    <row r="3395" spans="1:8" ht="25.5" x14ac:dyDescent="0.2">
      <c r="A3395" s="52" t="s">
        <v>6823</v>
      </c>
      <c r="B3395" s="52"/>
      <c r="C3395" s="53" t="s">
        <v>6824</v>
      </c>
      <c r="D3395" s="54" t="s">
        <v>21</v>
      </c>
      <c r="E3395" s="55">
        <v>94.34</v>
      </c>
      <c r="F3395" s="55">
        <v>21.69</v>
      </c>
      <c r="G3395" s="55">
        <v>116.03</v>
      </c>
      <c r="H3395" s="33">
        <v>9</v>
      </c>
    </row>
    <row r="3396" spans="1:8" ht="25.5" x14ac:dyDescent="0.2">
      <c r="A3396" s="52" t="s">
        <v>6825</v>
      </c>
      <c r="B3396" s="52"/>
      <c r="C3396" s="53" t="s">
        <v>6826</v>
      </c>
      <c r="D3396" s="54" t="s">
        <v>21</v>
      </c>
      <c r="E3396" s="55">
        <v>252.74</v>
      </c>
      <c r="F3396" s="55">
        <v>19.52</v>
      </c>
      <c r="G3396" s="55">
        <v>272.26</v>
      </c>
      <c r="H3396" s="33">
        <v>9</v>
      </c>
    </row>
    <row r="3397" spans="1:8" ht="25.5" x14ac:dyDescent="0.2">
      <c r="A3397" s="52" t="s">
        <v>6827</v>
      </c>
      <c r="B3397" s="52"/>
      <c r="C3397" s="53" t="s">
        <v>6828</v>
      </c>
      <c r="D3397" s="54" t="s">
        <v>21</v>
      </c>
      <c r="E3397" s="55">
        <v>1217.28</v>
      </c>
      <c r="F3397" s="55">
        <v>43.37</v>
      </c>
      <c r="G3397" s="55">
        <v>1260.6500000000001</v>
      </c>
      <c r="H3397" s="33">
        <v>9</v>
      </c>
    </row>
    <row r="3398" spans="1:8" x14ac:dyDescent="0.2">
      <c r="A3398" s="52" t="s">
        <v>6829</v>
      </c>
      <c r="B3398" s="52"/>
      <c r="C3398" s="53" t="s">
        <v>6830</v>
      </c>
      <c r="D3398" s="54"/>
      <c r="E3398" s="55"/>
      <c r="F3398" s="55"/>
      <c r="G3398" s="55"/>
      <c r="H3398" s="33">
        <v>5</v>
      </c>
    </row>
    <row r="3399" spans="1:8" ht="25.5" x14ac:dyDescent="0.2">
      <c r="A3399" s="52" t="s">
        <v>6831</v>
      </c>
      <c r="B3399" s="52"/>
      <c r="C3399" s="53" t="s">
        <v>6832</v>
      </c>
      <c r="D3399" s="54" t="s">
        <v>21</v>
      </c>
      <c r="E3399" s="55">
        <v>96.49</v>
      </c>
      <c r="F3399" s="55">
        <v>19.52</v>
      </c>
      <c r="G3399" s="55">
        <v>116.01</v>
      </c>
      <c r="H3399" s="33">
        <v>9</v>
      </c>
    </row>
    <row r="3400" spans="1:8" ht="25.5" x14ac:dyDescent="0.2">
      <c r="A3400" s="52" t="s">
        <v>6833</v>
      </c>
      <c r="B3400" s="52"/>
      <c r="C3400" s="53" t="s">
        <v>6834</v>
      </c>
      <c r="D3400" s="54" t="s">
        <v>21</v>
      </c>
      <c r="E3400" s="55">
        <v>102.72</v>
      </c>
      <c r="F3400" s="55">
        <v>19.52</v>
      </c>
      <c r="G3400" s="55">
        <v>122.24</v>
      </c>
      <c r="H3400" s="33">
        <v>9</v>
      </c>
    </row>
    <row r="3401" spans="1:8" ht="25.5" x14ac:dyDescent="0.2">
      <c r="A3401" s="52" t="s">
        <v>6835</v>
      </c>
      <c r="B3401" s="52"/>
      <c r="C3401" s="53" t="s">
        <v>6836</v>
      </c>
      <c r="D3401" s="54" t="s">
        <v>21</v>
      </c>
      <c r="E3401" s="55">
        <v>123.67</v>
      </c>
      <c r="F3401" s="55">
        <v>19.52</v>
      </c>
      <c r="G3401" s="55">
        <v>143.19</v>
      </c>
      <c r="H3401" s="33">
        <v>9</v>
      </c>
    </row>
    <row r="3402" spans="1:8" ht="25.5" x14ac:dyDescent="0.2">
      <c r="A3402" s="52" t="s">
        <v>6837</v>
      </c>
      <c r="B3402" s="52"/>
      <c r="C3402" s="53" t="s">
        <v>6838</v>
      </c>
      <c r="D3402" s="54" t="s">
        <v>21</v>
      </c>
      <c r="E3402" s="55">
        <v>155.38999999999999</v>
      </c>
      <c r="F3402" s="55">
        <v>19.52</v>
      </c>
      <c r="G3402" s="55">
        <v>174.91</v>
      </c>
      <c r="H3402" s="33">
        <v>9</v>
      </c>
    </row>
    <row r="3403" spans="1:8" ht="25.5" x14ac:dyDescent="0.2">
      <c r="A3403" s="52" t="s">
        <v>6839</v>
      </c>
      <c r="B3403" s="52"/>
      <c r="C3403" s="53" t="s">
        <v>6840</v>
      </c>
      <c r="D3403" s="54" t="s">
        <v>21</v>
      </c>
      <c r="E3403" s="55">
        <v>160.58000000000001</v>
      </c>
      <c r="F3403" s="55">
        <v>19.52</v>
      </c>
      <c r="G3403" s="55">
        <v>180.1</v>
      </c>
      <c r="H3403" s="33">
        <v>9</v>
      </c>
    </row>
    <row r="3404" spans="1:8" ht="25.5" x14ac:dyDescent="0.2">
      <c r="A3404" s="52" t="s">
        <v>6841</v>
      </c>
      <c r="B3404" s="52"/>
      <c r="C3404" s="53" t="s">
        <v>6842</v>
      </c>
      <c r="D3404" s="54" t="s">
        <v>21</v>
      </c>
      <c r="E3404" s="55">
        <v>91.53</v>
      </c>
      <c r="F3404" s="55">
        <v>19.52</v>
      </c>
      <c r="G3404" s="55">
        <v>111.05</v>
      </c>
      <c r="H3404" s="33">
        <v>9</v>
      </c>
    </row>
    <row r="3405" spans="1:8" ht="25.5" x14ac:dyDescent="0.2">
      <c r="A3405" s="52" t="s">
        <v>6843</v>
      </c>
      <c r="B3405" s="52"/>
      <c r="C3405" s="53" t="s">
        <v>6844</v>
      </c>
      <c r="D3405" s="54" t="s">
        <v>21</v>
      </c>
      <c r="E3405" s="55">
        <v>93.35</v>
      </c>
      <c r="F3405" s="55">
        <v>19.52</v>
      </c>
      <c r="G3405" s="55">
        <v>112.87</v>
      </c>
      <c r="H3405" s="33">
        <v>9</v>
      </c>
    </row>
    <row r="3406" spans="1:8" ht="25.5" x14ac:dyDescent="0.2">
      <c r="A3406" s="52" t="s">
        <v>6845</v>
      </c>
      <c r="B3406" s="52"/>
      <c r="C3406" s="53" t="s">
        <v>6846</v>
      </c>
      <c r="D3406" s="54" t="s">
        <v>21</v>
      </c>
      <c r="E3406" s="55">
        <v>56.98</v>
      </c>
      <c r="F3406" s="55">
        <v>19.52</v>
      </c>
      <c r="G3406" s="55">
        <v>76.5</v>
      </c>
      <c r="H3406" s="33">
        <v>9</v>
      </c>
    </row>
    <row r="3407" spans="1:8" ht="25.5" x14ac:dyDescent="0.2">
      <c r="A3407" s="52" t="s">
        <v>6847</v>
      </c>
      <c r="B3407" s="52"/>
      <c r="C3407" s="53" t="s">
        <v>6848</v>
      </c>
      <c r="D3407" s="54" t="s">
        <v>21</v>
      </c>
      <c r="E3407" s="55">
        <v>68.97</v>
      </c>
      <c r="F3407" s="55">
        <v>19.52</v>
      </c>
      <c r="G3407" s="55">
        <v>88.49</v>
      </c>
      <c r="H3407" s="33">
        <v>9</v>
      </c>
    </row>
    <row r="3408" spans="1:8" x14ac:dyDescent="0.2">
      <c r="A3408" s="52" t="s">
        <v>6849</v>
      </c>
      <c r="B3408" s="52"/>
      <c r="C3408" s="53" t="s">
        <v>6850</v>
      </c>
      <c r="D3408" s="54"/>
      <c r="E3408" s="55"/>
      <c r="F3408" s="55"/>
      <c r="G3408" s="55"/>
      <c r="H3408" s="33">
        <v>5</v>
      </c>
    </row>
    <row r="3409" spans="1:8" ht="25.5" x14ac:dyDescent="0.2">
      <c r="A3409" s="52" t="s">
        <v>6851</v>
      </c>
      <c r="B3409" s="52"/>
      <c r="C3409" s="53" t="s">
        <v>6852</v>
      </c>
      <c r="D3409" s="54" t="s">
        <v>21</v>
      </c>
      <c r="E3409" s="55">
        <v>315.26</v>
      </c>
      <c r="F3409" s="55">
        <v>65.06</v>
      </c>
      <c r="G3409" s="55">
        <v>380.32</v>
      </c>
      <c r="H3409" s="33">
        <v>9</v>
      </c>
    </row>
    <row r="3410" spans="1:8" x14ac:dyDescent="0.2">
      <c r="A3410" s="52" t="s">
        <v>6853</v>
      </c>
      <c r="B3410" s="52"/>
      <c r="C3410" s="53" t="s">
        <v>6854</v>
      </c>
      <c r="D3410" s="54" t="s">
        <v>21</v>
      </c>
      <c r="E3410" s="55">
        <v>266.19</v>
      </c>
      <c r="F3410" s="55">
        <v>65.06</v>
      </c>
      <c r="G3410" s="55">
        <v>331.25</v>
      </c>
      <c r="H3410" s="33">
        <v>9</v>
      </c>
    </row>
    <row r="3411" spans="1:8" x14ac:dyDescent="0.2">
      <c r="A3411" s="52" t="s">
        <v>6855</v>
      </c>
      <c r="B3411" s="52"/>
      <c r="C3411" s="53" t="s">
        <v>6856</v>
      </c>
      <c r="D3411" s="54" t="s">
        <v>21</v>
      </c>
      <c r="E3411" s="55">
        <v>276.18</v>
      </c>
      <c r="F3411" s="55">
        <v>65.06</v>
      </c>
      <c r="G3411" s="55">
        <v>341.24</v>
      </c>
      <c r="H3411" s="33">
        <v>9</v>
      </c>
    </row>
    <row r="3412" spans="1:8" x14ac:dyDescent="0.2">
      <c r="A3412" s="52" t="s">
        <v>6857</v>
      </c>
      <c r="B3412" s="52"/>
      <c r="C3412" s="53" t="s">
        <v>6858</v>
      </c>
      <c r="D3412" s="54" t="s">
        <v>21</v>
      </c>
      <c r="E3412" s="55">
        <v>416.45</v>
      </c>
      <c r="F3412" s="55">
        <v>65.06</v>
      </c>
      <c r="G3412" s="55">
        <v>481.51</v>
      </c>
      <c r="H3412" s="33">
        <v>9</v>
      </c>
    </row>
    <row r="3413" spans="1:8" ht="25.5" x14ac:dyDescent="0.2">
      <c r="A3413" s="52" t="s">
        <v>6859</v>
      </c>
      <c r="B3413" s="52"/>
      <c r="C3413" s="53" t="s">
        <v>6860</v>
      </c>
      <c r="D3413" s="54" t="s">
        <v>21</v>
      </c>
      <c r="E3413" s="55">
        <v>1009.33</v>
      </c>
      <c r="F3413" s="55">
        <v>65.06</v>
      </c>
      <c r="G3413" s="55">
        <v>1074.3900000000001</v>
      </c>
      <c r="H3413" s="33">
        <v>9</v>
      </c>
    </row>
    <row r="3414" spans="1:8" x14ac:dyDescent="0.2">
      <c r="A3414" s="52" t="s">
        <v>6861</v>
      </c>
      <c r="B3414" s="52"/>
      <c r="C3414" s="53" t="s">
        <v>6862</v>
      </c>
      <c r="D3414" s="54" t="s">
        <v>21</v>
      </c>
      <c r="E3414" s="55">
        <v>495.62</v>
      </c>
      <c r="F3414" s="55">
        <v>26.02</v>
      </c>
      <c r="G3414" s="55">
        <v>521.64</v>
      </c>
      <c r="H3414" s="33">
        <v>9</v>
      </c>
    </row>
    <row r="3415" spans="1:8" x14ac:dyDescent="0.2">
      <c r="A3415" s="52" t="s">
        <v>6863</v>
      </c>
      <c r="B3415" s="52"/>
      <c r="C3415" s="53" t="s">
        <v>6864</v>
      </c>
      <c r="D3415" s="54" t="s">
        <v>21</v>
      </c>
      <c r="E3415" s="55">
        <v>345.92</v>
      </c>
      <c r="F3415" s="55">
        <v>26.02</v>
      </c>
      <c r="G3415" s="55">
        <v>371.94</v>
      </c>
      <c r="H3415" s="33">
        <v>9</v>
      </c>
    </row>
    <row r="3416" spans="1:8" x14ac:dyDescent="0.2">
      <c r="A3416" s="52" t="s">
        <v>6865</v>
      </c>
      <c r="B3416" s="52"/>
      <c r="C3416" s="53" t="s">
        <v>6866</v>
      </c>
      <c r="D3416" s="54" t="s">
        <v>21</v>
      </c>
      <c r="E3416" s="55">
        <v>838.16</v>
      </c>
      <c r="F3416" s="55">
        <v>65.06</v>
      </c>
      <c r="G3416" s="55">
        <v>903.22</v>
      </c>
      <c r="H3416" s="33">
        <v>9</v>
      </c>
    </row>
    <row r="3417" spans="1:8" ht="25.5" x14ac:dyDescent="0.2">
      <c r="A3417" s="52" t="s">
        <v>6867</v>
      </c>
      <c r="B3417" s="52"/>
      <c r="C3417" s="53" t="s">
        <v>6868</v>
      </c>
      <c r="D3417" s="54" t="s">
        <v>21</v>
      </c>
      <c r="E3417" s="55">
        <v>629.92999999999995</v>
      </c>
      <c r="F3417" s="55">
        <v>19.52</v>
      </c>
      <c r="G3417" s="55">
        <v>649.45000000000005</v>
      </c>
      <c r="H3417" s="33">
        <v>9</v>
      </c>
    </row>
    <row r="3418" spans="1:8" ht="25.5" x14ac:dyDescent="0.2">
      <c r="A3418" s="52" t="s">
        <v>6869</v>
      </c>
      <c r="B3418" s="52"/>
      <c r="C3418" s="53" t="s">
        <v>6870</v>
      </c>
      <c r="D3418" s="54" t="s">
        <v>21</v>
      </c>
      <c r="E3418" s="55">
        <v>322.92</v>
      </c>
      <c r="F3418" s="55">
        <v>65.06</v>
      </c>
      <c r="G3418" s="55">
        <v>387.98</v>
      </c>
      <c r="H3418" s="33">
        <v>9</v>
      </c>
    </row>
    <row r="3419" spans="1:8" x14ac:dyDescent="0.2">
      <c r="A3419" s="52" t="s">
        <v>6871</v>
      </c>
      <c r="B3419" s="52"/>
      <c r="C3419" s="53" t="s">
        <v>6872</v>
      </c>
      <c r="D3419" s="54"/>
      <c r="E3419" s="55"/>
      <c r="F3419" s="55"/>
      <c r="G3419" s="55"/>
      <c r="H3419" s="33">
        <v>5</v>
      </c>
    </row>
    <row r="3420" spans="1:8" x14ac:dyDescent="0.2">
      <c r="A3420" s="52" t="s">
        <v>6873</v>
      </c>
      <c r="B3420" s="52"/>
      <c r="C3420" s="53" t="s">
        <v>6874</v>
      </c>
      <c r="D3420" s="54" t="s">
        <v>21</v>
      </c>
      <c r="E3420" s="55">
        <v>117.14</v>
      </c>
      <c r="F3420" s="55">
        <v>19.52</v>
      </c>
      <c r="G3420" s="55">
        <v>136.66</v>
      </c>
      <c r="H3420" s="33">
        <v>9</v>
      </c>
    </row>
    <row r="3421" spans="1:8" x14ac:dyDescent="0.2">
      <c r="A3421" s="52" t="s">
        <v>6875</v>
      </c>
      <c r="B3421" s="52"/>
      <c r="C3421" s="53" t="s">
        <v>6876</v>
      </c>
      <c r="D3421" s="54" t="s">
        <v>21</v>
      </c>
      <c r="E3421" s="55">
        <v>129.16999999999999</v>
      </c>
      <c r="F3421" s="55">
        <v>19.52</v>
      </c>
      <c r="G3421" s="55">
        <v>148.69</v>
      </c>
      <c r="H3421" s="33">
        <v>9</v>
      </c>
    </row>
    <row r="3422" spans="1:8" x14ac:dyDescent="0.2">
      <c r="A3422" s="52" t="s">
        <v>6877</v>
      </c>
      <c r="B3422" s="52"/>
      <c r="C3422" s="53" t="s">
        <v>6878</v>
      </c>
      <c r="D3422" s="54" t="s">
        <v>21</v>
      </c>
      <c r="E3422" s="55">
        <v>180.38</v>
      </c>
      <c r="F3422" s="55">
        <v>19.52</v>
      </c>
      <c r="G3422" s="55">
        <v>199.9</v>
      </c>
      <c r="H3422" s="33">
        <v>9</v>
      </c>
    </row>
    <row r="3423" spans="1:8" x14ac:dyDescent="0.2">
      <c r="A3423" s="52" t="s">
        <v>6879</v>
      </c>
      <c r="B3423" s="52"/>
      <c r="C3423" s="53" t="s">
        <v>6880</v>
      </c>
      <c r="D3423" s="54" t="s">
        <v>21</v>
      </c>
      <c r="E3423" s="55">
        <v>215.76</v>
      </c>
      <c r="F3423" s="55">
        <v>19.52</v>
      </c>
      <c r="G3423" s="55">
        <v>235.28</v>
      </c>
      <c r="H3423" s="33">
        <v>9</v>
      </c>
    </row>
    <row r="3424" spans="1:8" x14ac:dyDescent="0.2">
      <c r="A3424" s="52" t="s">
        <v>6881</v>
      </c>
      <c r="B3424" s="52"/>
      <c r="C3424" s="53" t="s">
        <v>6882</v>
      </c>
      <c r="D3424" s="54" t="s">
        <v>21</v>
      </c>
      <c r="E3424" s="55">
        <v>297.98</v>
      </c>
      <c r="F3424" s="55">
        <v>19.52</v>
      </c>
      <c r="G3424" s="55">
        <v>317.5</v>
      </c>
      <c r="H3424" s="33">
        <v>9</v>
      </c>
    </row>
    <row r="3425" spans="1:8" x14ac:dyDescent="0.2">
      <c r="A3425" s="52" t="s">
        <v>6883</v>
      </c>
      <c r="B3425" s="52"/>
      <c r="C3425" s="53" t="s">
        <v>6884</v>
      </c>
      <c r="D3425" s="54" t="s">
        <v>21</v>
      </c>
      <c r="E3425" s="55">
        <v>513</v>
      </c>
      <c r="F3425" s="55">
        <v>19.52</v>
      </c>
      <c r="G3425" s="55">
        <v>532.52</v>
      </c>
      <c r="H3425" s="33">
        <v>9</v>
      </c>
    </row>
    <row r="3426" spans="1:8" x14ac:dyDescent="0.2">
      <c r="A3426" s="52" t="s">
        <v>6885</v>
      </c>
      <c r="B3426" s="52"/>
      <c r="C3426" s="53" t="s">
        <v>6886</v>
      </c>
      <c r="D3426" s="54" t="s">
        <v>21</v>
      </c>
      <c r="E3426" s="55">
        <v>627.86</v>
      </c>
      <c r="F3426" s="55">
        <v>19.52</v>
      </c>
      <c r="G3426" s="55">
        <v>647.38</v>
      </c>
      <c r="H3426" s="33">
        <v>9</v>
      </c>
    </row>
    <row r="3427" spans="1:8" x14ac:dyDescent="0.2">
      <c r="A3427" s="52" t="s">
        <v>6887</v>
      </c>
      <c r="B3427" s="52"/>
      <c r="C3427" s="53" t="s">
        <v>6888</v>
      </c>
      <c r="D3427" s="54" t="s">
        <v>21</v>
      </c>
      <c r="E3427" s="55">
        <v>1067</v>
      </c>
      <c r="F3427" s="55">
        <v>26.02</v>
      </c>
      <c r="G3427" s="55">
        <v>1093.02</v>
      </c>
      <c r="H3427" s="33">
        <v>9</v>
      </c>
    </row>
    <row r="3428" spans="1:8" x14ac:dyDescent="0.2">
      <c r="A3428" s="52" t="s">
        <v>6889</v>
      </c>
      <c r="B3428" s="52"/>
      <c r="C3428" s="53" t="s">
        <v>6890</v>
      </c>
      <c r="D3428" s="54" t="s">
        <v>21</v>
      </c>
      <c r="E3428" s="55">
        <v>88.82</v>
      </c>
      <c r="F3428" s="55">
        <v>19.52</v>
      </c>
      <c r="G3428" s="55">
        <v>108.34</v>
      </c>
      <c r="H3428" s="33">
        <v>9</v>
      </c>
    </row>
    <row r="3429" spans="1:8" x14ac:dyDescent="0.2">
      <c r="A3429" s="52" t="s">
        <v>6891</v>
      </c>
      <c r="B3429" s="52"/>
      <c r="C3429" s="53" t="s">
        <v>6892</v>
      </c>
      <c r="D3429" s="54" t="s">
        <v>21</v>
      </c>
      <c r="E3429" s="55">
        <v>121.02</v>
      </c>
      <c r="F3429" s="55">
        <v>19.52</v>
      </c>
      <c r="G3429" s="55">
        <v>140.54</v>
      </c>
      <c r="H3429" s="33">
        <v>9</v>
      </c>
    </row>
    <row r="3430" spans="1:8" x14ac:dyDescent="0.2">
      <c r="A3430" s="52" t="s">
        <v>6893</v>
      </c>
      <c r="B3430" s="52"/>
      <c r="C3430" s="53" t="s">
        <v>6894</v>
      </c>
      <c r="D3430" s="54" t="s">
        <v>21</v>
      </c>
      <c r="E3430" s="55">
        <v>152.78</v>
      </c>
      <c r="F3430" s="55">
        <v>19.52</v>
      </c>
      <c r="G3430" s="55">
        <v>172.3</v>
      </c>
      <c r="H3430" s="33">
        <v>9</v>
      </c>
    </row>
    <row r="3431" spans="1:8" x14ac:dyDescent="0.2">
      <c r="A3431" s="52" t="s">
        <v>6895</v>
      </c>
      <c r="B3431" s="52"/>
      <c r="C3431" s="53" t="s">
        <v>6896</v>
      </c>
      <c r="D3431" s="54" t="s">
        <v>21</v>
      </c>
      <c r="E3431" s="55">
        <v>215.83</v>
      </c>
      <c r="F3431" s="55">
        <v>19.52</v>
      </c>
      <c r="G3431" s="55">
        <v>235.35</v>
      </c>
      <c r="H3431" s="33">
        <v>9</v>
      </c>
    </row>
    <row r="3432" spans="1:8" x14ac:dyDescent="0.2">
      <c r="A3432" s="52" t="s">
        <v>6897</v>
      </c>
      <c r="B3432" s="52"/>
      <c r="C3432" s="53" t="s">
        <v>6898</v>
      </c>
      <c r="D3432" s="54" t="s">
        <v>21</v>
      </c>
      <c r="E3432" s="55">
        <v>354.25</v>
      </c>
      <c r="F3432" s="55">
        <v>19.52</v>
      </c>
      <c r="G3432" s="55">
        <v>373.77</v>
      </c>
      <c r="H3432" s="33">
        <v>9</v>
      </c>
    </row>
    <row r="3433" spans="1:8" x14ac:dyDescent="0.2">
      <c r="A3433" s="52" t="s">
        <v>6899</v>
      </c>
      <c r="B3433" s="52"/>
      <c r="C3433" s="53" t="s">
        <v>6900</v>
      </c>
      <c r="D3433" s="54" t="s">
        <v>21</v>
      </c>
      <c r="E3433" s="55">
        <v>530.69000000000005</v>
      </c>
      <c r="F3433" s="55">
        <v>19.52</v>
      </c>
      <c r="G3433" s="55">
        <v>550.21</v>
      </c>
      <c r="H3433" s="33">
        <v>9</v>
      </c>
    </row>
    <row r="3434" spans="1:8" x14ac:dyDescent="0.2">
      <c r="A3434" s="52" t="s">
        <v>6901</v>
      </c>
      <c r="B3434" s="52"/>
      <c r="C3434" s="53" t="s">
        <v>6902</v>
      </c>
      <c r="D3434" s="54" t="s">
        <v>21</v>
      </c>
      <c r="E3434" s="55">
        <v>917.35</v>
      </c>
      <c r="F3434" s="55">
        <v>26.02</v>
      </c>
      <c r="G3434" s="55">
        <v>943.37</v>
      </c>
      <c r="H3434" s="33">
        <v>9</v>
      </c>
    </row>
    <row r="3435" spans="1:8" x14ac:dyDescent="0.2">
      <c r="A3435" s="52" t="s">
        <v>6903</v>
      </c>
      <c r="B3435" s="52"/>
      <c r="C3435" s="53" t="s">
        <v>6904</v>
      </c>
      <c r="D3435" s="54" t="s">
        <v>21</v>
      </c>
      <c r="E3435" s="55">
        <v>86.07</v>
      </c>
      <c r="F3435" s="55">
        <v>19.52</v>
      </c>
      <c r="G3435" s="55">
        <v>105.59</v>
      </c>
      <c r="H3435" s="33">
        <v>9</v>
      </c>
    </row>
    <row r="3436" spans="1:8" x14ac:dyDescent="0.2">
      <c r="A3436" s="52" t="s">
        <v>6905</v>
      </c>
      <c r="B3436" s="52"/>
      <c r="C3436" s="53" t="s">
        <v>6906</v>
      </c>
      <c r="D3436" s="54" t="s">
        <v>21</v>
      </c>
      <c r="E3436" s="55">
        <v>119.52</v>
      </c>
      <c r="F3436" s="55">
        <v>19.52</v>
      </c>
      <c r="G3436" s="55">
        <v>139.04</v>
      </c>
      <c r="H3436" s="33">
        <v>9</v>
      </c>
    </row>
    <row r="3437" spans="1:8" x14ac:dyDescent="0.2">
      <c r="A3437" s="52" t="s">
        <v>6907</v>
      </c>
      <c r="B3437" s="52"/>
      <c r="C3437" s="53" t="s">
        <v>6908</v>
      </c>
      <c r="D3437" s="54" t="s">
        <v>21</v>
      </c>
      <c r="E3437" s="55">
        <v>146.76</v>
      </c>
      <c r="F3437" s="55">
        <v>19.52</v>
      </c>
      <c r="G3437" s="55">
        <v>166.28</v>
      </c>
      <c r="H3437" s="33">
        <v>9</v>
      </c>
    </row>
    <row r="3438" spans="1:8" x14ac:dyDescent="0.2">
      <c r="A3438" s="52" t="s">
        <v>6909</v>
      </c>
      <c r="B3438" s="52"/>
      <c r="C3438" s="53" t="s">
        <v>6910</v>
      </c>
      <c r="D3438" s="54" t="s">
        <v>21</v>
      </c>
      <c r="E3438" s="55">
        <v>200.1</v>
      </c>
      <c r="F3438" s="55">
        <v>19.52</v>
      </c>
      <c r="G3438" s="55">
        <v>219.62</v>
      </c>
      <c r="H3438" s="33">
        <v>9</v>
      </c>
    </row>
    <row r="3439" spans="1:8" x14ac:dyDescent="0.2">
      <c r="A3439" s="52" t="s">
        <v>6911</v>
      </c>
      <c r="B3439" s="52"/>
      <c r="C3439" s="53" t="s">
        <v>6912</v>
      </c>
      <c r="D3439" s="54" t="s">
        <v>21</v>
      </c>
      <c r="E3439" s="55">
        <v>322.3</v>
      </c>
      <c r="F3439" s="55">
        <v>19.52</v>
      </c>
      <c r="G3439" s="55">
        <v>341.82</v>
      </c>
      <c r="H3439" s="33">
        <v>9</v>
      </c>
    </row>
    <row r="3440" spans="1:8" ht="38.25" x14ac:dyDescent="0.2">
      <c r="A3440" s="52" t="s">
        <v>6913</v>
      </c>
      <c r="B3440" s="52"/>
      <c r="C3440" s="53" t="s">
        <v>6914</v>
      </c>
      <c r="D3440" s="54" t="s">
        <v>21</v>
      </c>
      <c r="E3440" s="55">
        <v>7032.95</v>
      </c>
      <c r="F3440" s="55">
        <v>32.53</v>
      </c>
      <c r="G3440" s="55">
        <v>7065.48</v>
      </c>
      <c r="H3440" s="33">
        <v>9</v>
      </c>
    </row>
    <row r="3441" spans="1:8" ht="38.25" x14ac:dyDescent="0.2">
      <c r="A3441" s="52" t="s">
        <v>6915</v>
      </c>
      <c r="B3441" s="52"/>
      <c r="C3441" s="53" t="s">
        <v>6916</v>
      </c>
      <c r="D3441" s="54" t="s">
        <v>21</v>
      </c>
      <c r="E3441" s="55">
        <v>166.94</v>
      </c>
      <c r="F3441" s="55">
        <v>19.52</v>
      </c>
      <c r="G3441" s="55">
        <v>186.46</v>
      </c>
      <c r="H3441" s="33">
        <v>9</v>
      </c>
    </row>
    <row r="3442" spans="1:8" ht="25.5" x14ac:dyDescent="0.2">
      <c r="A3442" s="52" t="s">
        <v>6917</v>
      </c>
      <c r="B3442" s="52"/>
      <c r="C3442" s="53" t="s">
        <v>6918</v>
      </c>
      <c r="D3442" s="54" t="s">
        <v>21</v>
      </c>
      <c r="E3442" s="55">
        <v>515.88</v>
      </c>
      <c r="F3442" s="55">
        <v>19.52</v>
      </c>
      <c r="G3442" s="55">
        <v>535.4</v>
      </c>
      <c r="H3442" s="33">
        <v>9</v>
      </c>
    </row>
    <row r="3443" spans="1:8" x14ac:dyDescent="0.2">
      <c r="A3443" s="52" t="s">
        <v>6919</v>
      </c>
      <c r="B3443" s="52"/>
      <c r="C3443" s="53" t="s">
        <v>6920</v>
      </c>
      <c r="D3443" s="54" t="s">
        <v>21</v>
      </c>
      <c r="E3443" s="55">
        <v>475.3</v>
      </c>
      <c r="F3443" s="55">
        <v>19.52</v>
      </c>
      <c r="G3443" s="55">
        <v>494.82</v>
      </c>
      <c r="H3443" s="33">
        <v>9</v>
      </c>
    </row>
    <row r="3444" spans="1:8" x14ac:dyDescent="0.2">
      <c r="A3444" s="52" t="s">
        <v>6921</v>
      </c>
      <c r="B3444" s="52"/>
      <c r="C3444" s="53" t="s">
        <v>6922</v>
      </c>
      <c r="D3444" s="54" t="s">
        <v>21</v>
      </c>
      <c r="E3444" s="55">
        <v>912.22</v>
      </c>
      <c r="F3444" s="55">
        <v>26.02</v>
      </c>
      <c r="G3444" s="55">
        <v>938.24</v>
      </c>
      <c r="H3444" s="33">
        <v>9</v>
      </c>
    </row>
    <row r="3445" spans="1:8" x14ac:dyDescent="0.2">
      <c r="A3445" s="52" t="s">
        <v>6923</v>
      </c>
      <c r="B3445" s="52"/>
      <c r="C3445" s="53" t="s">
        <v>6924</v>
      </c>
      <c r="D3445" s="54" t="s">
        <v>21</v>
      </c>
      <c r="E3445" s="55">
        <v>360.44</v>
      </c>
      <c r="F3445" s="55">
        <v>19.52</v>
      </c>
      <c r="G3445" s="55">
        <v>379.96</v>
      </c>
      <c r="H3445" s="33">
        <v>9</v>
      </c>
    </row>
    <row r="3446" spans="1:8" ht="25.5" x14ac:dyDescent="0.2">
      <c r="A3446" s="52" t="s">
        <v>6925</v>
      </c>
      <c r="B3446" s="52"/>
      <c r="C3446" s="53" t="s">
        <v>6926</v>
      </c>
      <c r="D3446" s="54" t="s">
        <v>21</v>
      </c>
      <c r="E3446" s="55">
        <v>145.72999999999999</v>
      </c>
      <c r="F3446" s="55">
        <v>10.84</v>
      </c>
      <c r="G3446" s="55">
        <v>156.57</v>
      </c>
      <c r="H3446" s="33">
        <v>9</v>
      </c>
    </row>
    <row r="3447" spans="1:8" ht="25.5" x14ac:dyDescent="0.2">
      <c r="A3447" s="52" t="s">
        <v>6927</v>
      </c>
      <c r="B3447" s="52"/>
      <c r="C3447" s="53" t="s">
        <v>6928</v>
      </c>
      <c r="D3447" s="54" t="s">
        <v>21</v>
      </c>
      <c r="E3447" s="55">
        <v>5959.66</v>
      </c>
      <c r="F3447" s="55">
        <v>26.02</v>
      </c>
      <c r="G3447" s="55">
        <v>5985.68</v>
      </c>
      <c r="H3447" s="33">
        <v>9</v>
      </c>
    </row>
    <row r="3448" spans="1:8" ht="38.25" x14ac:dyDescent="0.2">
      <c r="A3448" s="52" t="s">
        <v>6929</v>
      </c>
      <c r="B3448" s="52"/>
      <c r="C3448" s="53" t="s">
        <v>6930</v>
      </c>
      <c r="D3448" s="54" t="s">
        <v>21</v>
      </c>
      <c r="E3448" s="55">
        <v>2088.33</v>
      </c>
      <c r="F3448" s="55">
        <v>26.02</v>
      </c>
      <c r="G3448" s="55">
        <v>2114.35</v>
      </c>
      <c r="H3448" s="33">
        <v>9</v>
      </c>
    </row>
    <row r="3449" spans="1:8" ht="38.25" x14ac:dyDescent="0.2">
      <c r="A3449" s="52" t="s">
        <v>6931</v>
      </c>
      <c r="B3449" s="52"/>
      <c r="C3449" s="53" t="s">
        <v>6932</v>
      </c>
      <c r="D3449" s="54" t="s">
        <v>21</v>
      </c>
      <c r="E3449" s="55">
        <v>399.35</v>
      </c>
      <c r="F3449" s="55">
        <v>19.52</v>
      </c>
      <c r="G3449" s="55">
        <v>418.87</v>
      </c>
      <c r="H3449" s="33">
        <v>9</v>
      </c>
    </row>
    <row r="3450" spans="1:8" ht="25.5" x14ac:dyDescent="0.2">
      <c r="A3450" s="52" t="s">
        <v>6933</v>
      </c>
      <c r="B3450" s="52"/>
      <c r="C3450" s="53" t="s">
        <v>6934</v>
      </c>
      <c r="D3450" s="54" t="s">
        <v>21</v>
      </c>
      <c r="E3450" s="55">
        <v>197.3</v>
      </c>
      <c r="F3450" s="55">
        <v>19.52</v>
      </c>
      <c r="G3450" s="55">
        <v>216.82</v>
      </c>
      <c r="H3450" s="33">
        <v>9</v>
      </c>
    </row>
    <row r="3451" spans="1:8" ht="25.5" x14ac:dyDescent="0.2">
      <c r="A3451" s="52" t="s">
        <v>6935</v>
      </c>
      <c r="B3451" s="52"/>
      <c r="C3451" s="53" t="s">
        <v>6936</v>
      </c>
      <c r="D3451" s="54" t="s">
        <v>21</v>
      </c>
      <c r="E3451" s="55">
        <v>274.14</v>
      </c>
      <c r="F3451" s="55">
        <v>19.52</v>
      </c>
      <c r="G3451" s="55">
        <v>293.66000000000003</v>
      </c>
      <c r="H3451" s="33">
        <v>9</v>
      </c>
    </row>
    <row r="3452" spans="1:8" ht="25.5" x14ac:dyDescent="0.2">
      <c r="A3452" s="52" t="s">
        <v>6937</v>
      </c>
      <c r="B3452" s="52"/>
      <c r="C3452" s="53" t="s">
        <v>6938</v>
      </c>
      <c r="D3452" s="54" t="s">
        <v>21</v>
      </c>
      <c r="E3452" s="55">
        <v>545.38</v>
      </c>
      <c r="F3452" s="55">
        <v>19.52</v>
      </c>
      <c r="G3452" s="55">
        <v>564.9</v>
      </c>
      <c r="H3452" s="33">
        <v>9</v>
      </c>
    </row>
    <row r="3453" spans="1:8" ht="25.5" x14ac:dyDescent="0.2">
      <c r="A3453" s="52" t="s">
        <v>6939</v>
      </c>
      <c r="B3453" s="52"/>
      <c r="C3453" s="53" t="s">
        <v>6940</v>
      </c>
      <c r="D3453" s="54" t="s">
        <v>21</v>
      </c>
      <c r="E3453" s="55">
        <v>661.23</v>
      </c>
      <c r="F3453" s="55">
        <v>19.52</v>
      </c>
      <c r="G3453" s="55">
        <v>680.75</v>
      </c>
      <c r="H3453" s="33">
        <v>9</v>
      </c>
    </row>
    <row r="3454" spans="1:8" ht="25.5" x14ac:dyDescent="0.2">
      <c r="A3454" s="52" t="s">
        <v>6941</v>
      </c>
      <c r="B3454" s="52"/>
      <c r="C3454" s="53" t="s">
        <v>6942</v>
      </c>
      <c r="D3454" s="54" t="s">
        <v>21</v>
      </c>
      <c r="E3454" s="55">
        <v>1100.79</v>
      </c>
      <c r="F3454" s="55">
        <v>19.52</v>
      </c>
      <c r="G3454" s="55">
        <v>1120.31</v>
      </c>
      <c r="H3454" s="33">
        <v>9</v>
      </c>
    </row>
    <row r="3455" spans="1:8" ht="25.5" x14ac:dyDescent="0.2">
      <c r="A3455" s="52" t="s">
        <v>6943</v>
      </c>
      <c r="B3455" s="52"/>
      <c r="C3455" s="53" t="s">
        <v>6944</v>
      </c>
      <c r="D3455" s="54" t="s">
        <v>21</v>
      </c>
      <c r="E3455" s="55">
        <v>2199.2800000000002</v>
      </c>
      <c r="F3455" s="55">
        <v>26.02</v>
      </c>
      <c r="G3455" s="55">
        <v>2225.3000000000002</v>
      </c>
      <c r="H3455" s="33">
        <v>9</v>
      </c>
    </row>
    <row r="3456" spans="1:8" ht="25.5" x14ac:dyDescent="0.2">
      <c r="A3456" s="52" t="s">
        <v>6945</v>
      </c>
      <c r="B3456" s="52"/>
      <c r="C3456" s="53" t="s">
        <v>6946</v>
      </c>
      <c r="D3456" s="54" t="s">
        <v>21</v>
      </c>
      <c r="E3456" s="55">
        <v>5449.21</v>
      </c>
      <c r="F3456" s="55">
        <v>26.02</v>
      </c>
      <c r="G3456" s="55">
        <v>5475.23</v>
      </c>
      <c r="H3456" s="33">
        <v>9</v>
      </c>
    </row>
    <row r="3457" spans="1:8" ht="38.25" x14ac:dyDescent="0.2">
      <c r="A3457" s="52" t="s">
        <v>6947</v>
      </c>
      <c r="B3457" s="52"/>
      <c r="C3457" s="53" t="s">
        <v>6948</v>
      </c>
      <c r="D3457" s="54" t="s">
        <v>21</v>
      </c>
      <c r="E3457" s="55">
        <v>66.040000000000006</v>
      </c>
      <c r="F3457" s="55">
        <v>13.01</v>
      </c>
      <c r="G3457" s="55">
        <v>79.05</v>
      </c>
      <c r="H3457" s="33">
        <v>9</v>
      </c>
    </row>
    <row r="3458" spans="1:8" ht="38.25" x14ac:dyDescent="0.2">
      <c r="A3458" s="52" t="s">
        <v>6949</v>
      </c>
      <c r="B3458" s="52"/>
      <c r="C3458" s="53" t="s">
        <v>6950</v>
      </c>
      <c r="D3458" s="54" t="s">
        <v>21</v>
      </c>
      <c r="E3458" s="55">
        <v>85.88</v>
      </c>
      <c r="F3458" s="55">
        <v>19.52</v>
      </c>
      <c r="G3458" s="55">
        <v>105.4</v>
      </c>
      <c r="H3458" s="33">
        <v>9</v>
      </c>
    </row>
    <row r="3459" spans="1:8" ht="38.25" x14ac:dyDescent="0.2">
      <c r="A3459" s="52" t="s">
        <v>6951</v>
      </c>
      <c r="B3459" s="52"/>
      <c r="C3459" s="53" t="s">
        <v>6952</v>
      </c>
      <c r="D3459" s="54" t="s">
        <v>21</v>
      </c>
      <c r="E3459" s="55">
        <v>106.74</v>
      </c>
      <c r="F3459" s="55">
        <v>17.350000000000001</v>
      </c>
      <c r="G3459" s="55">
        <v>124.09</v>
      </c>
      <c r="H3459" s="33">
        <v>9</v>
      </c>
    </row>
    <row r="3460" spans="1:8" ht="38.25" x14ac:dyDescent="0.2">
      <c r="A3460" s="52" t="s">
        <v>6953</v>
      </c>
      <c r="B3460" s="52"/>
      <c r="C3460" s="53" t="s">
        <v>6954</v>
      </c>
      <c r="D3460" s="54" t="s">
        <v>21</v>
      </c>
      <c r="E3460" s="55">
        <v>110.66</v>
      </c>
      <c r="F3460" s="55">
        <v>19.52</v>
      </c>
      <c r="G3460" s="55">
        <v>130.18</v>
      </c>
      <c r="H3460" s="33">
        <v>9</v>
      </c>
    </row>
    <row r="3461" spans="1:8" ht="38.25" x14ac:dyDescent="0.2">
      <c r="A3461" s="52" t="s">
        <v>6955</v>
      </c>
      <c r="B3461" s="52"/>
      <c r="C3461" s="53" t="s">
        <v>6956</v>
      </c>
      <c r="D3461" s="54" t="s">
        <v>21</v>
      </c>
      <c r="E3461" s="55">
        <v>444.7</v>
      </c>
      <c r="F3461" s="55">
        <v>19.52</v>
      </c>
      <c r="G3461" s="55">
        <v>464.22</v>
      </c>
      <c r="H3461" s="33">
        <v>9</v>
      </c>
    </row>
    <row r="3462" spans="1:8" ht="38.25" x14ac:dyDescent="0.2">
      <c r="A3462" s="52" t="s">
        <v>6957</v>
      </c>
      <c r="B3462" s="52"/>
      <c r="C3462" s="53" t="s">
        <v>6958</v>
      </c>
      <c r="D3462" s="54" t="s">
        <v>21</v>
      </c>
      <c r="E3462" s="55">
        <v>646.54</v>
      </c>
      <c r="F3462" s="55">
        <v>19.52</v>
      </c>
      <c r="G3462" s="55">
        <v>666.06</v>
      </c>
      <c r="H3462" s="33">
        <v>9</v>
      </c>
    </row>
    <row r="3463" spans="1:8" ht="38.25" x14ac:dyDescent="0.2">
      <c r="A3463" s="52" t="s">
        <v>6959</v>
      </c>
      <c r="B3463" s="52"/>
      <c r="C3463" s="53" t="s">
        <v>6960</v>
      </c>
      <c r="D3463" s="54" t="s">
        <v>21</v>
      </c>
      <c r="E3463" s="55">
        <v>5778.38</v>
      </c>
      <c r="F3463" s="55">
        <v>86.74</v>
      </c>
      <c r="G3463" s="55">
        <v>5865.12</v>
      </c>
      <c r="H3463" s="33">
        <v>9</v>
      </c>
    </row>
    <row r="3464" spans="1:8" ht="38.25" x14ac:dyDescent="0.2">
      <c r="A3464" s="52" t="s">
        <v>6961</v>
      </c>
      <c r="B3464" s="52"/>
      <c r="C3464" s="53" t="s">
        <v>6962</v>
      </c>
      <c r="D3464" s="54" t="s">
        <v>21</v>
      </c>
      <c r="E3464" s="55">
        <v>5997.82</v>
      </c>
      <c r="F3464" s="55">
        <v>86.74</v>
      </c>
      <c r="G3464" s="55">
        <v>6084.56</v>
      </c>
      <c r="H3464" s="33">
        <v>9</v>
      </c>
    </row>
    <row r="3465" spans="1:8" x14ac:dyDescent="0.2">
      <c r="A3465" s="52" t="s">
        <v>6963</v>
      </c>
      <c r="B3465" s="52"/>
      <c r="C3465" s="53" t="s">
        <v>6964</v>
      </c>
      <c r="D3465" s="54" t="s">
        <v>21</v>
      </c>
      <c r="E3465" s="55">
        <v>509.89</v>
      </c>
      <c r="F3465" s="55">
        <v>43.37</v>
      </c>
      <c r="G3465" s="55">
        <v>553.26</v>
      </c>
      <c r="H3465" s="33">
        <v>9</v>
      </c>
    </row>
    <row r="3466" spans="1:8" x14ac:dyDescent="0.2">
      <c r="A3466" s="52" t="s">
        <v>6965</v>
      </c>
      <c r="B3466" s="52"/>
      <c r="C3466" s="53" t="s">
        <v>6966</v>
      </c>
      <c r="D3466" s="54"/>
      <c r="E3466" s="55"/>
      <c r="F3466" s="55"/>
      <c r="G3466" s="55"/>
      <c r="H3466" s="33">
        <v>5</v>
      </c>
    </row>
    <row r="3467" spans="1:8" ht="25.5" x14ac:dyDescent="0.2">
      <c r="A3467" s="52" t="s">
        <v>6967</v>
      </c>
      <c r="B3467" s="52"/>
      <c r="C3467" s="53" t="s">
        <v>6968</v>
      </c>
      <c r="D3467" s="54" t="s">
        <v>21</v>
      </c>
      <c r="E3467" s="55">
        <v>1251.26</v>
      </c>
      <c r="F3467" s="55">
        <v>54.21</v>
      </c>
      <c r="G3467" s="55">
        <v>1305.47</v>
      </c>
      <c r="H3467" s="33">
        <v>9</v>
      </c>
    </row>
    <row r="3468" spans="1:8" ht="25.5" x14ac:dyDescent="0.2">
      <c r="A3468" s="52" t="s">
        <v>6969</v>
      </c>
      <c r="B3468" s="52"/>
      <c r="C3468" s="53" t="s">
        <v>6970</v>
      </c>
      <c r="D3468" s="54" t="s">
        <v>21</v>
      </c>
      <c r="E3468" s="55">
        <v>1365.51</v>
      </c>
      <c r="F3468" s="55">
        <v>151.80000000000001</v>
      </c>
      <c r="G3468" s="55">
        <v>1517.31</v>
      </c>
      <c r="H3468" s="33">
        <v>9</v>
      </c>
    </row>
    <row r="3469" spans="1:8" ht="25.5" x14ac:dyDescent="0.2">
      <c r="A3469" s="52" t="s">
        <v>6971</v>
      </c>
      <c r="B3469" s="52"/>
      <c r="C3469" s="53" t="s">
        <v>6972</v>
      </c>
      <c r="D3469" s="54" t="s">
        <v>21</v>
      </c>
      <c r="E3469" s="55">
        <v>2333.54</v>
      </c>
      <c r="F3469" s="55">
        <v>151.80000000000001</v>
      </c>
      <c r="G3469" s="55">
        <v>2485.34</v>
      </c>
      <c r="H3469" s="33">
        <v>9</v>
      </c>
    </row>
    <row r="3470" spans="1:8" x14ac:dyDescent="0.2">
      <c r="A3470" s="52" t="s">
        <v>6973</v>
      </c>
      <c r="B3470" s="52"/>
      <c r="C3470" s="53" t="s">
        <v>6974</v>
      </c>
      <c r="D3470" s="54" t="s">
        <v>21</v>
      </c>
      <c r="E3470" s="55">
        <v>1131.77</v>
      </c>
      <c r="F3470" s="55">
        <v>151.80000000000001</v>
      </c>
      <c r="G3470" s="55">
        <v>1283.57</v>
      </c>
      <c r="H3470" s="33">
        <v>9</v>
      </c>
    </row>
    <row r="3471" spans="1:8" ht="25.5" x14ac:dyDescent="0.2">
      <c r="A3471" s="52" t="s">
        <v>6975</v>
      </c>
      <c r="B3471" s="52"/>
      <c r="C3471" s="53" t="s">
        <v>6976</v>
      </c>
      <c r="D3471" s="54" t="s">
        <v>21</v>
      </c>
      <c r="E3471" s="55">
        <v>2374.2199999999998</v>
      </c>
      <c r="F3471" s="55">
        <v>151.80000000000001</v>
      </c>
      <c r="G3471" s="55">
        <v>2526.02</v>
      </c>
      <c r="H3471" s="33">
        <v>9</v>
      </c>
    </row>
    <row r="3472" spans="1:8" x14ac:dyDescent="0.2">
      <c r="A3472" s="52" t="s">
        <v>6977</v>
      </c>
      <c r="B3472" s="52"/>
      <c r="C3472" s="53" t="s">
        <v>6978</v>
      </c>
      <c r="D3472" s="54" t="s">
        <v>21</v>
      </c>
      <c r="E3472" s="55">
        <v>1380.33</v>
      </c>
      <c r="F3472" s="55">
        <v>86.74</v>
      </c>
      <c r="G3472" s="55">
        <v>1467.07</v>
      </c>
      <c r="H3472" s="33">
        <v>9</v>
      </c>
    </row>
    <row r="3473" spans="1:8" x14ac:dyDescent="0.2">
      <c r="A3473" s="52" t="s">
        <v>6979</v>
      </c>
      <c r="B3473" s="52"/>
      <c r="C3473" s="53" t="s">
        <v>6980</v>
      </c>
      <c r="D3473" s="54" t="s">
        <v>21</v>
      </c>
      <c r="E3473" s="55">
        <v>2972.53</v>
      </c>
      <c r="F3473" s="55">
        <v>86.74</v>
      </c>
      <c r="G3473" s="55">
        <v>3059.27</v>
      </c>
      <c r="H3473" s="33">
        <v>9</v>
      </c>
    </row>
    <row r="3474" spans="1:8" ht="25.5" x14ac:dyDescent="0.2">
      <c r="A3474" s="52" t="s">
        <v>6981</v>
      </c>
      <c r="B3474" s="52"/>
      <c r="C3474" s="53" t="s">
        <v>6982</v>
      </c>
      <c r="D3474" s="54" t="s">
        <v>21</v>
      </c>
      <c r="E3474" s="55">
        <v>882.85</v>
      </c>
      <c r="F3474" s="55">
        <v>86.74</v>
      </c>
      <c r="G3474" s="55">
        <v>969.59</v>
      </c>
      <c r="H3474" s="33">
        <v>9</v>
      </c>
    </row>
    <row r="3475" spans="1:8" x14ac:dyDescent="0.2">
      <c r="A3475" s="52" t="s">
        <v>6983</v>
      </c>
      <c r="B3475" s="52"/>
      <c r="C3475" s="53" t="s">
        <v>6984</v>
      </c>
      <c r="D3475" s="54" t="s">
        <v>21</v>
      </c>
      <c r="E3475" s="55">
        <v>684.84</v>
      </c>
      <c r="F3475" s="55">
        <v>86.74</v>
      </c>
      <c r="G3475" s="55">
        <v>771.58</v>
      </c>
      <c r="H3475" s="33">
        <v>9</v>
      </c>
    </row>
    <row r="3476" spans="1:8" ht="25.5" x14ac:dyDescent="0.2">
      <c r="A3476" s="52" t="s">
        <v>6985</v>
      </c>
      <c r="B3476" s="52"/>
      <c r="C3476" s="53" t="s">
        <v>6986</v>
      </c>
      <c r="D3476" s="54" t="s">
        <v>21</v>
      </c>
      <c r="E3476" s="55">
        <v>5835.73</v>
      </c>
      <c r="F3476" s="55">
        <v>54.21</v>
      </c>
      <c r="G3476" s="55">
        <v>5889.94</v>
      </c>
      <c r="H3476" s="33">
        <v>9</v>
      </c>
    </row>
    <row r="3477" spans="1:8" ht="25.5" x14ac:dyDescent="0.2">
      <c r="A3477" s="52" t="s">
        <v>6987</v>
      </c>
      <c r="B3477" s="52"/>
      <c r="C3477" s="53" t="s">
        <v>6988</v>
      </c>
      <c r="D3477" s="54" t="s">
        <v>21</v>
      </c>
      <c r="E3477" s="55">
        <v>2966.03</v>
      </c>
      <c r="F3477" s="55">
        <v>26.02</v>
      </c>
      <c r="G3477" s="55">
        <v>2992.05</v>
      </c>
      <c r="H3477" s="33">
        <v>9</v>
      </c>
    </row>
    <row r="3478" spans="1:8" x14ac:dyDescent="0.2">
      <c r="A3478" s="52" t="s">
        <v>6989</v>
      </c>
      <c r="B3478" s="52"/>
      <c r="C3478" s="53" t="s">
        <v>6990</v>
      </c>
      <c r="D3478" s="54" t="s">
        <v>21</v>
      </c>
      <c r="E3478" s="55">
        <v>929.55</v>
      </c>
      <c r="F3478" s="55">
        <v>86.74</v>
      </c>
      <c r="G3478" s="55">
        <v>1016.29</v>
      </c>
      <c r="H3478" s="33">
        <v>9</v>
      </c>
    </row>
    <row r="3479" spans="1:8" ht="25.5" x14ac:dyDescent="0.2">
      <c r="A3479" s="52" t="s">
        <v>6991</v>
      </c>
      <c r="B3479" s="52"/>
      <c r="C3479" s="53" t="s">
        <v>6992</v>
      </c>
      <c r="D3479" s="54" t="s">
        <v>21</v>
      </c>
      <c r="E3479" s="55">
        <v>969.15</v>
      </c>
      <c r="F3479" s="55">
        <v>32.53</v>
      </c>
      <c r="G3479" s="55">
        <v>1001.68</v>
      </c>
      <c r="H3479" s="33">
        <v>9</v>
      </c>
    </row>
    <row r="3480" spans="1:8" ht="25.5" x14ac:dyDescent="0.2">
      <c r="A3480" s="52" t="s">
        <v>6993</v>
      </c>
      <c r="B3480" s="52"/>
      <c r="C3480" s="53" t="s">
        <v>6994</v>
      </c>
      <c r="D3480" s="54" t="s">
        <v>21</v>
      </c>
      <c r="E3480" s="55">
        <v>5835.93</v>
      </c>
      <c r="F3480" s="55">
        <v>130.11000000000001</v>
      </c>
      <c r="G3480" s="55">
        <v>5966.04</v>
      </c>
      <c r="H3480" s="33">
        <v>9</v>
      </c>
    </row>
    <row r="3481" spans="1:8" ht="25.5" x14ac:dyDescent="0.2">
      <c r="A3481" s="52" t="s">
        <v>6995</v>
      </c>
      <c r="B3481" s="52"/>
      <c r="C3481" s="53" t="s">
        <v>6996</v>
      </c>
      <c r="D3481" s="54" t="s">
        <v>21</v>
      </c>
      <c r="E3481" s="55">
        <v>1957.52</v>
      </c>
      <c r="F3481" s="55">
        <v>86.74</v>
      </c>
      <c r="G3481" s="55">
        <v>2044.26</v>
      </c>
      <c r="H3481" s="33">
        <v>9</v>
      </c>
    </row>
    <row r="3482" spans="1:8" ht="25.5" x14ac:dyDescent="0.2">
      <c r="A3482" s="52" t="s">
        <v>6997</v>
      </c>
      <c r="B3482" s="52"/>
      <c r="C3482" s="53" t="s">
        <v>6998</v>
      </c>
      <c r="D3482" s="54" t="s">
        <v>21</v>
      </c>
      <c r="E3482" s="55">
        <v>3044.56</v>
      </c>
      <c r="F3482" s="55">
        <v>86.74</v>
      </c>
      <c r="G3482" s="55">
        <v>3131.3</v>
      </c>
      <c r="H3482" s="33">
        <v>9</v>
      </c>
    </row>
    <row r="3483" spans="1:8" ht="25.5" x14ac:dyDescent="0.2">
      <c r="A3483" s="52" t="s">
        <v>6999</v>
      </c>
      <c r="B3483" s="52"/>
      <c r="C3483" s="53" t="s">
        <v>7000</v>
      </c>
      <c r="D3483" s="54" t="s">
        <v>21</v>
      </c>
      <c r="E3483" s="55">
        <v>1581.51</v>
      </c>
      <c r="F3483" s="55">
        <v>86.74</v>
      </c>
      <c r="G3483" s="55">
        <v>1668.25</v>
      </c>
      <c r="H3483" s="33">
        <v>9</v>
      </c>
    </row>
    <row r="3484" spans="1:8" x14ac:dyDescent="0.2">
      <c r="A3484" s="52" t="s">
        <v>7001</v>
      </c>
      <c r="B3484" s="52"/>
      <c r="C3484" s="53" t="s">
        <v>7002</v>
      </c>
      <c r="D3484" s="54"/>
      <c r="E3484" s="55"/>
      <c r="F3484" s="55"/>
      <c r="G3484" s="55"/>
      <c r="H3484" s="33">
        <v>5</v>
      </c>
    </row>
    <row r="3485" spans="1:8" ht="38.25" x14ac:dyDescent="0.2">
      <c r="A3485" s="52" t="s">
        <v>7003</v>
      </c>
      <c r="B3485" s="52"/>
      <c r="C3485" s="53" t="s">
        <v>8617</v>
      </c>
      <c r="D3485" s="54" t="s">
        <v>21</v>
      </c>
      <c r="E3485" s="55">
        <v>81.489999999999995</v>
      </c>
      <c r="F3485" s="55">
        <v>19.52</v>
      </c>
      <c r="G3485" s="55">
        <v>101.01</v>
      </c>
      <c r="H3485" s="33">
        <v>9</v>
      </c>
    </row>
    <row r="3486" spans="1:8" ht="38.25" x14ac:dyDescent="0.2">
      <c r="A3486" s="52" t="s">
        <v>7005</v>
      </c>
      <c r="B3486" s="52"/>
      <c r="C3486" s="53" t="s">
        <v>8618</v>
      </c>
      <c r="D3486" s="54" t="s">
        <v>21</v>
      </c>
      <c r="E3486" s="55">
        <v>97.52</v>
      </c>
      <c r="F3486" s="55">
        <v>26.02</v>
      </c>
      <c r="G3486" s="55">
        <v>123.54</v>
      </c>
      <c r="H3486" s="33">
        <v>9</v>
      </c>
    </row>
    <row r="3487" spans="1:8" ht="38.25" x14ac:dyDescent="0.2">
      <c r="A3487" s="52" t="s">
        <v>7007</v>
      </c>
      <c r="B3487" s="52"/>
      <c r="C3487" s="53" t="s">
        <v>8619</v>
      </c>
      <c r="D3487" s="54" t="s">
        <v>21</v>
      </c>
      <c r="E3487" s="55">
        <v>137.61000000000001</v>
      </c>
      <c r="F3487" s="55">
        <v>32.53</v>
      </c>
      <c r="G3487" s="55">
        <v>170.14</v>
      </c>
      <c r="H3487" s="33">
        <v>9</v>
      </c>
    </row>
    <row r="3488" spans="1:8" ht="38.25" x14ac:dyDescent="0.2">
      <c r="A3488" s="52" t="s">
        <v>7009</v>
      </c>
      <c r="B3488" s="52"/>
      <c r="C3488" s="53" t="s">
        <v>8620</v>
      </c>
      <c r="D3488" s="54" t="s">
        <v>21</v>
      </c>
      <c r="E3488" s="55">
        <v>247.47</v>
      </c>
      <c r="F3488" s="55">
        <v>34.69</v>
      </c>
      <c r="G3488" s="55">
        <v>282.16000000000003</v>
      </c>
      <c r="H3488" s="33">
        <v>9</v>
      </c>
    </row>
    <row r="3489" spans="1:8" ht="38.25" x14ac:dyDescent="0.2">
      <c r="A3489" s="52" t="s">
        <v>7011</v>
      </c>
      <c r="B3489" s="52"/>
      <c r="C3489" s="53" t="s">
        <v>8621</v>
      </c>
      <c r="D3489" s="54" t="s">
        <v>21</v>
      </c>
      <c r="E3489" s="55">
        <v>389.56</v>
      </c>
      <c r="F3489" s="55">
        <v>54.21</v>
      </c>
      <c r="G3489" s="55">
        <v>443.77</v>
      </c>
      <c r="H3489" s="33">
        <v>9</v>
      </c>
    </row>
    <row r="3490" spans="1:8" x14ac:dyDescent="0.2">
      <c r="A3490" s="52" t="s">
        <v>7013</v>
      </c>
      <c r="B3490" s="52"/>
      <c r="C3490" s="53" t="s">
        <v>7014</v>
      </c>
      <c r="D3490" s="54"/>
      <c r="E3490" s="55"/>
      <c r="F3490" s="55"/>
      <c r="G3490" s="55"/>
      <c r="H3490" s="33">
        <v>5</v>
      </c>
    </row>
    <row r="3491" spans="1:8" ht="25.5" x14ac:dyDescent="0.2">
      <c r="A3491" s="52" t="s">
        <v>7015</v>
      </c>
      <c r="B3491" s="52"/>
      <c r="C3491" s="53" t="s">
        <v>7016</v>
      </c>
      <c r="D3491" s="54" t="s">
        <v>21</v>
      </c>
      <c r="E3491" s="55">
        <v>346.58</v>
      </c>
      <c r="F3491" s="55">
        <v>26.02</v>
      </c>
      <c r="G3491" s="55">
        <v>372.6</v>
      </c>
      <c r="H3491" s="33">
        <v>9</v>
      </c>
    </row>
    <row r="3492" spans="1:8" ht="25.5" x14ac:dyDescent="0.2">
      <c r="A3492" s="52" t="s">
        <v>7017</v>
      </c>
      <c r="B3492" s="52"/>
      <c r="C3492" s="53" t="s">
        <v>7018</v>
      </c>
      <c r="D3492" s="54" t="s">
        <v>21</v>
      </c>
      <c r="E3492" s="55">
        <v>491.91</v>
      </c>
      <c r="F3492" s="55">
        <v>32.53</v>
      </c>
      <c r="G3492" s="55">
        <v>524.44000000000005</v>
      </c>
      <c r="H3492" s="33">
        <v>9</v>
      </c>
    </row>
    <row r="3493" spans="1:8" ht="25.5" x14ac:dyDescent="0.2">
      <c r="A3493" s="52" t="s">
        <v>7019</v>
      </c>
      <c r="B3493" s="52"/>
      <c r="C3493" s="53" t="s">
        <v>7020</v>
      </c>
      <c r="D3493" s="54" t="s">
        <v>21</v>
      </c>
      <c r="E3493" s="55">
        <v>855.24</v>
      </c>
      <c r="F3493" s="55">
        <v>43.37</v>
      </c>
      <c r="G3493" s="55">
        <v>898.61</v>
      </c>
      <c r="H3493" s="33">
        <v>9</v>
      </c>
    </row>
    <row r="3494" spans="1:8" ht="25.5" x14ac:dyDescent="0.2">
      <c r="A3494" s="52" t="s">
        <v>7021</v>
      </c>
      <c r="B3494" s="52"/>
      <c r="C3494" s="53" t="s">
        <v>7022</v>
      </c>
      <c r="D3494" s="54" t="s">
        <v>21</v>
      </c>
      <c r="E3494" s="55">
        <v>1213.57</v>
      </c>
      <c r="F3494" s="55">
        <v>54.21</v>
      </c>
      <c r="G3494" s="55">
        <v>1267.78</v>
      </c>
      <c r="H3494" s="33">
        <v>9</v>
      </c>
    </row>
    <row r="3495" spans="1:8" x14ac:dyDescent="0.2">
      <c r="A3495" s="52" t="s">
        <v>7023</v>
      </c>
      <c r="B3495" s="52"/>
      <c r="C3495" s="53" t="s">
        <v>7024</v>
      </c>
      <c r="D3495" s="54"/>
      <c r="E3495" s="55"/>
      <c r="F3495" s="55"/>
      <c r="G3495" s="55"/>
      <c r="H3495" s="33">
        <v>5</v>
      </c>
    </row>
    <row r="3496" spans="1:8" ht="38.25" x14ac:dyDescent="0.2">
      <c r="A3496" s="52" t="s">
        <v>7025</v>
      </c>
      <c r="B3496" s="52"/>
      <c r="C3496" s="53" t="s">
        <v>7026</v>
      </c>
      <c r="D3496" s="54" t="s">
        <v>21</v>
      </c>
      <c r="E3496" s="55">
        <v>455.33</v>
      </c>
      <c r="F3496" s="55">
        <v>19.52</v>
      </c>
      <c r="G3496" s="55">
        <v>474.85</v>
      </c>
      <c r="H3496" s="33">
        <v>9</v>
      </c>
    </row>
    <row r="3497" spans="1:8" x14ac:dyDescent="0.2">
      <c r="A3497" s="52" t="s">
        <v>7027</v>
      </c>
      <c r="B3497" s="52"/>
      <c r="C3497" s="53" t="s">
        <v>7028</v>
      </c>
      <c r="D3497" s="54"/>
      <c r="E3497" s="55"/>
      <c r="F3497" s="55"/>
      <c r="G3497" s="55"/>
      <c r="H3497" s="33">
        <v>5</v>
      </c>
    </row>
    <row r="3498" spans="1:8" ht="25.5" x14ac:dyDescent="0.2">
      <c r="A3498" s="52" t="s">
        <v>7029</v>
      </c>
      <c r="B3498" s="52"/>
      <c r="C3498" s="53" t="s">
        <v>7030</v>
      </c>
      <c r="D3498" s="54" t="s">
        <v>21</v>
      </c>
      <c r="E3498" s="55">
        <v>484.22</v>
      </c>
      <c r="F3498" s="55">
        <v>90.79</v>
      </c>
      <c r="G3498" s="55">
        <v>575.01</v>
      </c>
      <c r="H3498" s="33">
        <v>9</v>
      </c>
    </row>
    <row r="3499" spans="1:8" ht="25.5" x14ac:dyDescent="0.2">
      <c r="A3499" s="52" t="s">
        <v>7031</v>
      </c>
      <c r="B3499" s="52"/>
      <c r="C3499" s="53" t="s">
        <v>7032</v>
      </c>
      <c r="D3499" s="54" t="s">
        <v>21</v>
      </c>
      <c r="E3499" s="55">
        <v>189.54</v>
      </c>
      <c r="F3499" s="55">
        <v>8.68</v>
      </c>
      <c r="G3499" s="55">
        <v>198.22</v>
      </c>
      <c r="H3499" s="33">
        <v>9</v>
      </c>
    </row>
    <row r="3500" spans="1:8" ht="25.5" x14ac:dyDescent="0.2">
      <c r="A3500" s="52" t="s">
        <v>7033</v>
      </c>
      <c r="B3500" s="52"/>
      <c r="C3500" s="53" t="s">
        <v>7034</v>
      </c>
      <c r="D3500" s="54" t="s">
        <v>21</v>
      </c>
      <c r="E3500" s="55">
        <v>218.99</v>
      </c>
      <c r="F3500" s="55">
        <v>21.69</v>
      </c>
      <c r="G3500" s="55">
        <v>240.68</v>
      </c>
      <c r="H3500" s="33">
        <v>9</v>
      </c>
    </row>
    <row r="3501" spans="1:8" ht="38.25" x14ac:dyDescent="0.2">
      <c r="A3501" s="52" t="s">
        <v>7035</v>
      </c>
      <c r="B3501" s="52"/>
      <c r="C3501" s="53" t="s">
        <v>7036</v>
      </c>
      <c r="D3501" s="54" t="s">
        <v>21</v>
      </c>
      <c r="E3501" s="55">
        <v>8650.9599999999991</v>
      </c>
      <c r="F3501" s="55">
        <v>90.79</v>
      </c>
      <c r="G3501" s="55">
        <v>8741.75</v>
      </c>
      <c r="H3501" s="33">
        <v>9</v>
      </c>
    </row>
    <row r="3502" spans="1:8" x14ac:dyDescent="0.2">
      <c r="A3502" s="52" t="s">
        <v>7037</v>
      </c>
      <c r="B3502" s="52"/>
      <c r="C3502" s="53" t="s">
        <v>7038</v>
      </c>
      <c r="D3502" s="54"/>
      <c r="E3502" s="55"/>
      <c r="F3502" s="55"/>
      <c r="G3502" s="55"/>
      <c r="H3502" s="33">
        <v>5</v>
      </c>
    </row>
    <row r="3503" spans="1:8" ht="25.5" x14ac:dyDescent="0.2">
      <c r="A3503" s="52" t="s">
        <v>7039</v>
      </c>
      <c r="B3503" s="52"/>
      <c r="C3503" s="53" t="s">
        <v>7040</v>
      </c>
      <c r="D3503" s="54" t="s">
        <v>21</v>
      </c>
      <c r="E3503" s="55">
        <v>2715.44</v>
      </c>
      <c r="F3503" s="55">
        <v>150.13999999999999</v>
      </c>
      <c r="G3503" s="55">
        <v>2865.58</v>
      </c>
      <c r="H3503" s="33">
        <v>9</v>
      </c>
    </row>
    <row r="3504" spans="1:8" ht="25.5" x14ac:dyDescent="0.2">
      <c r="A3504" s="52" t="s">
        <v>7041</v>
      </c>
      <c r="B3504" s="52"/>
      <c r="C3504" s="53" t="s">
        <v>7042</v>
      </c>
      <c r="D3504" s="54" t="s">
        <v>21</v>
      </c>
      <c r="E3504" s="55">
        <v>927.67</v>
      </c>
      <c r="F3504" s="55">
        <v>150.13999999999999</v>
      </c>
      <c r="G3504" s="55">
        <v>1077.81</v>
      </c>
      <c r="H3504" s="33">
        <v>9</v>
      </c>
    </row>
    <row r="3505" spans="1:8" ht="25.5" x14ac:dyDescent="0.2">
      <c r="A3505" s="52" t="s">
        <v>7043</v>
      </c>
      <c r="B3505" s="52"/>
      <c r="C3505" s="53" t="s">
        <v>7044</v>
      </c>
      <c r="D3505" s="54" t="s">
        <v>21</v>
      </c>
      <c r="E3505" s="55">
        <v>1213.42</v>
      </c>
      <c r="F3505" s="55">
        <v>54.21</v>
      </c>
      <c r="G3505" s="55">
        <v>1267.6300000000001</v>
      </c>
      <c r="H3505" s="33">
        <v>9</v>
      </c>
    </row>
    <row r="3506" spans="1:8" ht="25.5" x14ac:dyDescent="0.2">
      <c r="A3506" s="52" t="s">
        <v>7045</v>
      </c>
      <c r="B3506" s="52"/>
      <c r="C3506" s="53" t="s">
        <v>7046</v>
      </c>
      <c r="D3506" s="54" t="s">
        <v>21</v>
      </c>
      <c r="E3506" s="55">
        <v>1608.25</v>
      </c>
      <c r="F3506" s="55">
        <v>97.58</v>
      </c>
      <c r="G3506" s="55">
        <v>1705.83</v>
      </c>
      <c r="H3506" s="33">
        <v>9</v>
      </c>
    </row>
    <row r="3507" spans="1:8" ht="25.5" x14ac:dyDescent="0.2">
      <c r="A3507" s="52" t="s">
        <v>7047</v>
      </c>
      <c r="B3507" s="52"/>
      <c r="C3507" s="53" t="s">
        <v>7048</v>
      </c>
      <c r="D3507" s="54" t="s">
        <v>21</v>
      </c>
      <c r="E3507" s="55">
        <v>2374.06</v>
      </c>
      <c r="F3507" s="55">
        <v>97.58</v>
      </c>
      <c r="G3507" s="55">
        <v>2471.64</v>
      </c>
      <c r="H3507" s="33">
        <v>9</v>
      </c>
    </row>
    <row r="3508" spans="1:8" ht="25.5" x14ac:dyDescent="0.2">
      <c r="A3508" s="52" t="s">
        <v>7049</v>
      </c>
      <c r="B3508" s="52"/>
      <c r="C3508" s="53" t="s">
        <v>7050</v>
      </c>
      <c r="D3508" s="54" t="s">
        <v>21</v>
      </c>
      <c r="E3508" s="55">
        <v>5614.35</v>
      </c>
      <c r="F3508" s="55">
        <v>150.13999999999999</v>
      </c>
      <c r="G3508" s="55">
        <v>5764.49</v>
      </c>
      <c r="H3508" s="33">
        <v>9</v>
      </c>
    </row>
    <row r="3509" spans="1:8" ht="25.5" x14ac:dyDescent="0.2">
      <c r="A3509" s="52" t="s">
        <v>7051</v>
      </c>
      <c r="B3509" s="52"/>
      <c r="C3509" s="53" t="s">
        <v>7052</v>
      </c>
      <c r="D3509" s="54" t="s">
        <v>21</v>
      </c>
      <c r="E3509" s="55">
        <v>1070.6400000000001</v>
      </c>
      <c r="F3509" s="55">
        <v>150.13999999999999</v>
      </c>
      <c r="G3509" s="55">
        <v>1220.78</v>
      </c>
      <c r="H3509" s="33">
        <v>9</v>
      </c>
    </row>
    <row r="3510" spans="1:8" ht="25.5" x14ac:dyDescent="0.2">
      <c r="A3510" s="52" t="s">
        <v>7053</v>
      </c>
      <c r="B3510" s="52"/>
      <c r="C3510" s="53" t="s">
        <v>7054</v>
      </c>
      <c r="D3510" s="54" t="s">
        <v>21</v>
      </c>
      <c r="E3510" s="55">
        <v>1568.11</v>
      </c>
      <c r="F3510" s="55">
        <v>150.13999999999999</v>
      </c>
      <c r="G3510" s="55">
        <v>1718.25</v>
      </c>
      <c r="H3510" s="33">
        <v>9</v>
      </c>
    </row>
    <row r="3511" spans="1:8" ht="25.5" x14ac:dyDescent="0.2">
      <c r="A3511" s="52" t="s">
        <v>7055</v>
      </c>
      <c r="B3511" s="52"/>
      <c r="C3511" s="53" t="s">
        <v>7056</v>
      </c>
      <c r="D3511" s="54" t="s">
        <v>21</v>
      </c>
      <c r="E3511" s="55">
        <v>721.85</v>
      </c>
      <c r="F3511" s="55">
        <v>13.01</v>
      </c>
      <c r="G3511" s="55">
        <v>734.86</v>
      </c>
      <c r="H3511" s="33">
        <v>9</v>
      </c>
    </row>
    <row r="3512" spans="1:8" ht="25.5" x14ac:dyDescent="0.2">
      <c r="A3512" s="52" t="s">
        <v>7057</v>
      </c>
      <c r="B3512" s="52"/>
      <c r="C3512" s="53" t="s">
        <v>7058</v>
      </c>
      <c r="D3512" s="54" t="s">
        <v>21</v>
      </c>
      <c r="E3512" s="55">
        <v>1791.57</v>
      </c>
      <c r="F3512" s="55">
        <v>19.079999999999998</v>
      </c>
      <c r="G3512" s="55">
        <v>1810.65</v>
      </c>
      <c r="H3512" s="33">
        <v>9</v>
      </c>
    </row>
    <row r="3513" spans="1:8" x14ac:dyDescent="0.2">
      <c r="A3513" s="52" t="s">
        <v>7059</v>
      </c>
      <c r="B3513" s="52"/>
      <c r="C3513" s="53" t="s">
        <v>7060</v>
      </c>
      <c r="D3513" s="54"/>
      <c r="E3513" s="55"/>
      <c r="F3513" s="55"/>
      <c r="G3513" s="55"/>
      <c r="H3513" s="33">
        <v>5</v>
      </c>
    </row>
    <row r="3514" spans="1:8" x14ac:dyDescent="0.2">
      <c r="A3514" s="52" t="s">
        <v>7061</v>
      </c>
      <c r="B3514" s="52"/>
      <c r="C3514" s="53" t="s">
        <v>7062</v>
      </c>
      <c r="D3514" s="54" t="s">
        <v>21</v>
      </c>
      <c r="E3514" s="55">
        <v>11.4</v>
      </c>
      <c r="F3514" s="55">
        <v>19.52</v>
      </c>
      <c r="G3514" s="55">
        <v>30.92</v>
      </c>
      <c r="H3514" s="33">
        <v>9</v>
      </c>
    </row>
    <row r="3515" spans="1:8" ht="25.5" x14ac:dyDescent="0.2">
      <c r="A3515" s="52" t="s">
        <v>7063</v>
      </c>
      <c r="B3515" s="52"/>
      <c r="C3515" s="53" t="s">
        <v>7064</v>
      </c>
      <c r="D3515" s="54" t="s">
        <v>21</v>
      </c>
      <c r="E3515" s="55">
        <v>37.75</v>
      </c>
      <c r="F3515" s="55">
        <v>19.52</v>
      </c>
      <c r="G3515" s="55">
        <v>57.27</v>
      </c>
      <c r="H3515" s="33">
        <v>9</v>
      </c>
    </row>
    <row r="3516" spans="1:8" x14ac:dyDescent="0.2">
      <c r="A3516" s="52" t="s">
        <v>7065</v>
      </c>
      <c r="B3516" s="52"/>
      <c r="C3516" s="53" t="s">
        <v>7066</v>
      </c>
      <c r="D3516" s="54"/>
      <c r="E3516" s="55"/>
      <c r="F3516" s="55"/>
      <c r="G3516" s="55"/>
      <c r="H3516" s="33">
        <v>5</v>
      </c>
    </row>
    <row r="3517" spans="1:8" x14ac:dyDescent="0.2">
      <c r="A3517" s="52" t="s">
        <v>7067</v>
      </c>
      <c r="B3517" s="52"/>
      <c r="C3517" s="53" t="s">
        <v>7068</v>
      </c>
      <c r="D3517" s="54" t="s">
        <v>21</v>
      </c>
      <c r="E3517" s="55">
        <v>116.86</v>
      </c>
      <c r="F3517" s="55">
        <v>6.51</v>
      </c>
      <c r="G3517" s="55">
        <v>123.37</v>
      </c>
      <c r="H3517" s="33">
        <v>9</v>
      </c>
    </row>
    <row r="3518" spans="1:8" x14ac:dyDescent="0.2">
      <c r="A3518" s="52" t="s">
        <v>7069</v>
      </c>
      <c r="B3518" s="52"/>
      <c r="C3518" s="53" t="s">
        <v>7070</v>
      </c>
      <c r="D3518" s="54" t="s">
        <v>21</v>
      </c>
      <c r="E3518" s="55">
        <v>472.01</v>
      </c>
      <c r="F3518" s="55">
        <v>54.21</v>
      </c>
      <c r="G3518" s="55">
        <v>526.22</v>
      </c>
      <c r="H3518" s="33">
        <v>9</v>
      </c>
    </row>
    <row r="3519" spans="1:8" ht="25.5" x14ac:dyDescent="0.2">
      <c r="A3519" s="52" t="s">
        <v>7071</v>
      </c>
      <c r="B3519" s="52"/>
      <c r="C3519" s="53" t="s">
        <v>7072</v>
      </c>
      <c r="D3519" s="54" t="s">
        <v>21</v>
      </c>
      <c r="E3519" s="55">
        <v>491.13</v>
      </c>
      <c r="F3519" s="55">
        <v>54.21</v>
      </c>
      <c r="G3519" s="55">
        <v>545.34</v>
      </c>
      <c r="H3519" s="33">
        <v>9</v>
      </c>
    </row>
    <row r="3520" spans="1:8" ht="25.5" x14ac:dyDescent="0.2">
      <c r="A3520" s="52" t="s">
        <v>7073</v>
      </c>
      <c r="B3520" s="52"/>
      <c r="C3520" s="53" t="s">
        <v>7074</v>
      </c>
      <c r="D3520" s="54" t="s">
        <v>21</v>
      </c>
      <c r="E3520" s="55">
        <v>34.799999999999997</v>
      </c>
      <c r="F3520" s="55">
        <v>9.15</v>
      </c>
      <c r="G3520" s="55">
        <v>43.95</v>
      </c>
      <c r="H3520" s="33">
        <v>9</v>
      </c>
    </row>
    <row r="3521" spans="1:8" ht="25.5" x14ac:dyDescent="0.2">
      <c r="A3521" s="52" t="s">
        <v>7075</v>
      </c>
      <c r="B3521" s="52"/>
      <c r="C3521" s="53" t="s">
        <v>7076</v>
      </c>
      <c r="D3521" s="54" t="s">
        <v>21</v>
      </c>
      <c r="E3521" s="55">
        <v>728.42</v>
      </c>
      <c r="F3521" s="55">
        <v>30.51</v>
      </c>
      <c r="G3521" s="55">
        <v>758.93</v>
      </c>
      <c r="H3521" s="33">
        <v>9</v>
      </c>
    </row>
    <row r="3522" spans="1:8" ht="25.5" x14ac:dyDescent="0.2">
      <c r="A3522" s="52" t="s">
        <v>7077</v>
      </c>
      <c r="B3522" s="52"/>
      <c r="C3522" s="53" t="s">
        <v>7078</v>
      </c>
      <c r="D3522" s="54" t="s">
        <v>21</v>
      </c>
      <c r="E3522" s="55">
        <v>363.37</v>
      </c>
      <c r="F3522" s="55">
        <v>30.51</v>
      </c>
      <c r="G3522" s="55">
        <v>393.88</v>
      </c>
      <c r="H3522" s="33">
        <v>9</v>
      </c>
    </row>
    <row r="3523" spans="1:8" ht="25.5" x14ac:dyDescent="0.2">
      <c r="A3523" s="52" t="s">
        <v>7079</v>
      </c>
      <c r="B3523" s="52"/>
      <c r="C3523" s="53" t="s">
        <v>7080</v>
      </c>
      <c r="D3523" s="54" t="s">
        <v>21</v>
      </c>
      <c r="E3523" s="55">
        <v>88.72</v>
      </c>
      <c r="F3523" s="55">
        <v>21.69</v>
      </c>
      <c r="G3523" s="55">
        <v>110.41</v>
      </c>
      <c r="H3523" s="33">
        <v>9</v>
      </c>
    </row>
    <row r="3524" spans="1:8" ht="25.5" x14ac:dyDescent="0.2">
      <c r="A3524" s="52" t="s">
        <v>7081</v>
      </c>
      <c r="B3524" s="52"/>
      <c r="C3524" s="53" t="s">
        <v>7082</v>
      </c>
      <c r="D3524" s="54" t="s">
        <v>21</v>
      </c>
      <c r="E3524" s="55">
        <v>3460.86</v>
      </c>
      <c r="F3524" s="55">
        <v>130.11000000000001</v>
      </c>
      <c r="G3524" s="55">
        <v>3590.97</v>
      </c>
      <c r="H3524" s="33">
        <v>9</v>
      </c>
    </row>
    <row r="3525" spans="1:8" x14ac:dyDescent="0.2">
      <c r="A3525" s="52" t="s">
        <v>7083</v>
      </c>
      <c r="B3525" s="52"/>
      <c r="C3525" s="53" t="s">
        <v>7084</v>
      </c>
      <c r="D3525" s="54" t="s">
        <v>21</v>
      </c>
      <c r="E3525" s="55">
        <v>105.95</v>
      </c>
      <c r="F3525" s="55">
        <v>17.350000000000001</v>
      </c>
      <c r="G3525" s="55">
        <v>123.3</v>
      </c>
      <c r="H3525" s="33">
        <v>9</v>
      </c>
    </row>
    <row r="3526" spans="1:8" ht="25.5" x14ac:dyDescent="0.2">
      <c r="A3526" s="52" t="s">
        <v>7085</v>
      </c>
      <c r="B3526" s="52"/>
      <c r="C3526" s="53" t="s">
        <v>7086</v>
      </c>
      <c r="D3526" s="54" t="s">
        <v>21</v>
      </c>
      <c r="E3526" s="55">
        <v>455.79</v>
      </c>
      <c r="F3526" s="55">
        <v>51.46</v>
      </c>
      <c r="G3526" s="55">
        <v>507.25</v>
      </c>
      <c r="H3526" s="33">
        <v>9</v>
      </c>
    </row>
    <row r="3527" spans="1:8" ht="25.5" x14ac:dyDescent="0.2">
      <c r="A3527" s="52" t="s">
        <v>7087</v>
      </c>
      <c r="B3527" s="52"/>
      <c r="C3527" s="53" t="s">
        <v>7088</v>
      </c>
      <c r="D3527" s="54" t="s">
        <v>21</v>
      </c>
      <c r="E3527" s="55">
        <v>307.13</v>
      </c>
      <c r="F3527" s="55">
        <v>54.21</v>
      </c>
      <c r="G3527" s="55">
        <v>361.34</v>
      </c>
      <c r="H3527" s="33">
        <v>9</v>
      </c>
    </row>
    <row r="3528" spans="1:8" ht="25.5" x14ac:dyDescent="0.2">
      <c r="A3528" s="52" t="s">
        <v>7089</v>
      </c>
      <c r="B3528" s="52"/>
      <c r="C3528" s="53" t="s">
        <v>7090</v>
      </c>
      <c r="D3528" s="54" t="s">
        <v>21</v>
      </c>
      <c r="E3528" s="55">
        <v>369.46</v>
      </c>
      <c r="F3528" s="55">
        <v>54.21</v>
      </c>
      <c r="G3528" s="55">
        <v>423.67</v>
      </c>
      <c r="H3528" s="33">
        <v>9</v>
      </c>
    </row>
    <row r="3529" spans="1:8" x14ac:dyDescent="0.2">
      <c r="A3529" s="52" t="s">
        <v>7091</v>
      </c>
      <c r="B3529" s="52"/>
      <c r="C3529" s="53" t="s">
        <v>7092</v>
      </c>
      <c r="D3529" s="54"/>
      <c r="E3529" s="55"/>
      <c r="F3529" s="55"/>
      <c r="G3529" s="55"/>
      <c r="H3529" s="33">
        <v>2</v>
      </c>
    </row>
    <row r="3530" spans="1:8" x14ac:dyDescent="0.2">
      <c r="A3530" s="52" t="s">
        <v>7093</v>
      </c>
      <c r="B3530" s="52"/>
      <c r="C3530" s="53" t="s">
        <v>7094</v>
      </c>
      <c r="D3530" s="54"/>
      <c r="E3530" s="55"/>
      <c r="F3530" s="55"/>
      <c r="G3530" s="55"/>
      <c r="H3530" s="33">
        <v>5</v>
      </c>
    </row>
    <row r="3531" spans="1:8" x14ac:dyDescent="0.2">
      <c r="A3531" s="52" t="s">
        <v>7095</v>
      </c>
      <c r="B3531" s="52"/>
      <c r="C3531" s="53" t="s">
        <v>7096</v>
      </c>
      <c r="D3531" s="54" t="s">
        <v>21</v>
      </c>
      <c r="E3531" s="55">
        <v>8744.6200000000008</v>
      </c>
      <c r="F3531" s="55">
        <v>96.29</v>
      </c>
      <c r="G3531" s="55">
        <v>8840.91</v>
      </c>
      <c r="H3531" s="33">
        <v>9</v>
      </c>
    </row>
    <row r="3532" spans="1:8" x14ac:dyDescent="0.2">
      <c r="A3532" s="52" t="s">
        <v>7097</v>
      </c>
      <c r="B3532" s="52"/>
      <c r="C3532" s="53" t="s">
        <v>7098</v>
      </c>
      <c r="D3532" s="54" t="s">
        <v>21</v>
      </c>
      <c r="E3532" s="55">
        <v>11986.27</v>
      </c>
      <c r="F3532" s="55">
        <v>131.57</v>
      </c>
      <c r="G3532" s="55">
        <v>12117.84</v>
      </c>
      <c r="H3532" s="33">
        <v>9</v>
      </c>
    </row>
    <row r="3533" spans="1:8" ht="25.5" x14ac:dyDescent="0.2">
      <c r="A3533" s="52" t="s">
        <v>7099</v>
      </c>
      <c r="B3533" s="52"/>
      <c r="C3533" s="53" t="s">
        <v>7100</v>
      </c>
      <c r="D3533" s="54" t="s">
        <v>21</v>
      </c>
      <c r="E3533" s="55">
        <v>1107.9100000000001</v>
      </c>
      <c r="F3533" s="55">
        <v>52.19</v>
      </c>
      <c r="G3533" s="55">
        <v>1160.0999999999999</v>
      </c>
      <c r="H3533" s="33">
        <v>9</v>
      </c>
    </row>
    <row r="3534" spans="1:8" ht="25.5" x14ac:dyDescent="0.2">
      <c r="A3534" s="52" t="s">
        <v>7101</v>
      </c>
      <c r="B3534" s="52"/>
      <c r="C3534" s="53" t="s">
        <v>7102</v>
      </c>
      <c r="D3534" s="54" t="s">
        <v>21</v>
      </c>
      <c r="E3534" s="55">
        <v>1950.02</v>
      </c>
      <c r="F3534" s="55">
        <v>52.19</v>
      </c>
      <c r="G3534" s="55">
        <v>2002.21</v>
      </c>
      <c r="H3534" s="33">
        <v>9</v>
      </c>
    </row>
    <row r="3535" spans="1:8" ht="25.5" x14ac:dyDescent="0.2">
      <c r="A3535" s="52" t="s">
        <v>7103</v>
      </c>
      <c r="B3535" s="52"/>
      <c r="C3535" s="53" t="s">
        <v>7104</v>
      </c>
      <c r="D3535" s="54" t="s">
        <v>21</v>
      </c>
      <c r="E3535" s="55">
        <v>3184.44</v>
      </c>
      <c r="F3535" s="55">
        <v>61.01</v>
      </c>
      <c r="G3535" s="55">
        <v>3245.45</v>
      </c>
      <c r="H3535" s="33">
        <v>9</v>
      </c>
    </row>
    <row r="3536" spans="1:8" ht="25.5" x14ac:dyDescent="0.2">
      <c r="A3536" s="52" t="s">
        <v>7105</v>
      </c>
      <c r="B3536" s="52"/>
      <c r="C3536" s="53" t="s">
        <v>7106</v>
      </c>
      <c r="D3536" s="54" t="s">
        <v>21</v>
      </c>
      <c r="E3536" s="55">
        <v>5587.75</v>
      </c>
      <c r="F3536" s="55">
        <v>78.650000000000006</v>
      </c>
      <c r="G3536" s="55">
        <v>5666.4</v>
      </c>
      <c r="H3536" s="33">
        <v>9</v>
      </c>
    </row>
    <row r="3537" spans="1:8" ht="38.25" x14ac:dyDescent="0.2">
      <c r="A3537" s="52" t="s">
        <v>7107</v>
      </c>
      <c r="B3537" s="52"/>
      <c r="C3537" s="53" t="s">
        <v>7108</v>
      </c>
      <c r="D3537" s="54" t="s">
        <v>21</v>
      </c>
      <c r="E3537" s="55">
        <v>7912.48</v>
      </c>
      <c r="F3537" s="55">
        <v>69.83</v>
      </c>
      <c r="G3537" s="55">
        <v>7982.31</v>
      </c>
      <c r="H3537" s="33">
        <v>9</v>
      </c>
    </row>
    <row r="3538" spans="1:8" ht="38.25" x14ac:dyDescent="0.2">
      <c r="A3538" s="52" t="s">
        <v>7109</v>
      </c>
      <c r="B3538" s="52"/>
      <c r="C3538" s="53" t="s">
        <v>7110</v>
      </c>
      <c r="D3538" s="54" t="s">
        <v>21</v>
      </c>
      <c r="E3538" s="55">
        <v>13846.45</v>
      </c>
      <c r="F3538" s="55">
        <v>96.29</v>
      </c>
      <c r="G3538" s="55">
        <v>13942.74</v>
      </c>
      <c r="H3538" s="33">
        <v>9</v>
      </c>
    </row>
    <row r="3539" spans="1:8" ht="25.5" x14ac:dyDescent="0.2">
      <c r="A3539" s="52" t="s">
        <v>7111</v>
      </c>
      <c r="B3539" s="52"/>
      <c r="C3539" s="53" t="s">
        <v>7112</v>
      </c>
      <c r="D3539" s="54" t="s">
        <v>21</v>
      </c>
      <c r="E3539" s="55">
        <v>890.81</v>
      </c>
      <c r="F3539" s="55">
        <v>61.01</v>
      </c>
      <c r="G3539" s="55">
        <v>951.82</v>
      </c>
      <c r="H3539" s="33">
        <v>9</v>
      </c>
    </row>
    <row r="3540" spans="1:8" ht="25.5" x14ac:dyDescent="0.2">
      <c r="A3540" s="52" t="s">
        <v>7113</v>
      </c>
      <c r="B3540" s="52"/>
      <c r="C3540" s="53" t="s">
        <v>7114</v>
      </c>
      <c r="D3540" s="54" t="s">
        <v>21</v>
      </c>
      <c r="E3540" s="55">
        <v>581.83000000000004</v>
      </c>
      <c r="F3540" s="55">
        <v>61.01</v>
      </c>
      <c r="G3540" s="55">
        <v>642.84</v>
      </c>
      <c r="H3540" s="33">
        <v>9</v>
      </c>
    </row>
    <row r="3541" spans="1:8" x14ac:dyDescent="0.2">
      <c r="A3541" s="52" t="s">
        <v>7115</v>
      </c>
      <c r="B3541" s="52"/>
      <c r="C3541" s="53" t="s">
        <v>7116</v>
      </c>
      <c r="D3541" s="54"/>
      <c r="E3541" s="55"/>
      <c r="F3541" s="55"/>
      <c r="G3541" s="55"/>
      <c r="H3541" s="33">
        <v>5</v>
      </c>
    </row>
    <row r="3542" spans="1:8" ht="25.5" x14ac:dyDescent="0.2">
      <c r="A3542" s="52" t="s">
        <v>7119</v>
      </c>
      <c r="B3542" s="52"/>
      <c r="C3542" s="53" t="s">
        <v>7120</v>
      </c>
      <c r="D3542" s="54" t="s">
        <v>334</v>
      </c>
      <c r="E3542" s="55">
        <v>6614.02</v>
      </c>
      <c r="F3542" s="55">
        <v>61.01</v>
      </c>
      <c r="G3542" s="55">
        <v>6675.03</v>
      </c>
      <c r="H3542" s="33">
        <v>9</v>
      </c>
    </row>
    <row r="3543" spans="1:8" ht="25.5" x14ac:dyDescent="0.2">
      <c r="A3543" s="52" t="s">
        <v>7121</v>
      </c>
      <c r="B3543" s="52"/>
      <c r="C3543" s="53" t="s">
        <v>7122</v>
      </c>
      <c r="D3543" s="54" t="s">
        <v>334</v>
      </c>
      <c r="E3543" s="55">
        <v>10239.219999999999</v>
      </c>
      <c r="F3543" s="55">
        <v>61.01</v>
      </c>
      <c r="G3543" s="55">
        <v>10300.23</v>
      </c>
      <c r="H3543" s="33">
        <v>9</v>
      </c>
    </row>
    <row r="3544" spans="1:8" ht="25.5" x14ac:dyDescent="0.2">
      <c r="A3544" s="52" t="s">
        <v>7123</v>
      </c>
      <c r="B3544" s="52"/>
      <c r="C3544" s="53" t="s">
        <v>7124</v>
      </c>
      <c r="D3544" s="54" t="s">
        <v>334</v>
      </c>
      <c r="E3544" s="55">
        <v>19432.509999999998</v>
      </c>
      <c r="F3544" s="55">
        <v>61.01</v>
      </c>
      <c r="G3544" s="55">
        <v>19493.52</v>
      </c>
      <c r="H3544" s="33">
        <v>9</v>
      </c>
    </row>
    <row r="3545" spans="1:8" x14ac:dyDescent="0.2">
      <c r="A3545" s="52" t="s">
        <v>7125</v>
      </c>
      <c r="B3545" s="52"/>
      <c r="C3545" s="53" t="s">
        <v>7126</v>
      </c>
      <c r="D3545" s="54"/>
      <c r="E3545" s="55"/>
      <c r="F3545" s="55"/>
      <c r="G3545" s="55"/>
      <c r="H3545" s="33">
        <v>5</v>
      </c>
    </row>
    <row r="3546" spans="1:8" ht="38.25" x14ac:dyDescent="0.2">
      <c r="A3546" s="52" t="s">
        <v>7127</v>
      </c>
      <c r="B3546" s="52"/>
      <c r="C3546" s="53" t="s">
        <v>7128</v>
      </c>
      <c r="D3546" s="54" t="s">
        <v>131</v>
      </c>
      <c r="E3546" s="55">
        <v>17442.349999999999</v>
      </c>
      <c r="F3546" s="55">
        <v>3258.45</v>
      </c>
      <c r="G3546" s="55">
        <v>20700.8</v>
      </c>
      <c r="H3546" s="33">
        <v>9</v>
      </c>
    </row>
    <row r="3547" spans="1:8" ht="38.25" x14ac:dyDescent="0.2">
      <c r="A3547" s="52" t="s">
        <v>7129</v>
      </c>
      <c r="B3547" s="52"/>
      <c r="C3547" s="53" t="s">
        <v>7130</v>
      </c>
      <c r="D3547" s="54" t="s">
        <v>131</v>
      </c>
      <c r="E3547" s="55">
        <v>34099.300000000003</v>
      </c>
      <c r="F3547" s="55">
        <v>6973.44</v>
      </c>
      <c r="G3547" s="55">
        <v>41072.74</v>
      </c>
      <c r="H3547" s="33">
        <v>9</v>
      </c>
    </row>
    <row r="3548" spans="1:8" x14ac:dyDescent="0.2">
      <c r="A3548" s="52" t="s">
        <v>7131</v>
      </c>
      <c r="B3548" s="52"/>
      <c r="C3548" s="53" t="s">
        <v>7132</v>
      </c>
      <c r="D3548" s="54"/>
      <c r="E3548" s="55"/>
      <c r="F3548" s="55"/>
      <c r="G3548" s="55"/>
      <c r="H3548" s="33">
        <v>5</v>
      </c>
    </row>
    <row r="3549" spans="1:8" x14ac:dyDescent="0.2">
      <c r="A3549" s="52" t="s">
        <v>7133</v>
      </c>
      <c r="B3549" s="52"/>
      <c r="C3549" s="53" t="s">
        <v>7134</v>
      </c>
      <c r="D3549" s="54" t="s">
        <v>21</v>
      </c>
      <c r="E3549" s="55">
        <v>85.09</v>
      </c>
      <c r="F3549" s="55">
        <v>13.01</v>
      </c>
      <c r="G3549" s="55">
        <v>98.1</v>
      </c>
      <c r="H3549" s="33">
        <v>9</v>
      </c>
    </row>
    <row r="3550" spans="1:8" x14ac:dyDescent="0.2">
      <c r="A3550" s="52" t="s">
        <v>7135</v>
      </c>
      <c r="B3550" s="52"/>
      <c r="C3550" s="53" t="s">
        <v>7136</v>
      </c>
      <c r="D3550" s="54" t="s">
        <v>21</v>
      </c>
      <c r="E3550" s="55">
        <v>104.58</v>
      </c>
      <c r="F3550" s="55">
        <v>17.350000000000001</v>
      </c>
      <c r="G3550" s="55">
        <v>121.93</v>
      </c>
      <c r="H3550" s="33">
        <v>9</v>
      </c>
    </row>
    <row r="3551" spans="1:8" x14ac:dyDescent="0.2">
      <c r="A3551" s="52" t="s">
        <v>7137</v>
      </c>
      <c r="B3551" s="52"/>
      <c r="C3551" s="53" t="s">
        <v>7138</v>
      </c>
      <c r="D3551" s="54" t="s">
        <v>21</v>
      </c>
      <c r="E3551" s="55">
        <v>227.69</v>
      </c>
      <c r="F3551" s="55">
        <v>19.52</v>
      </c>
      <c r="G3551" s="55">
        <v>247.21</v>
      </c>
      <c r="H3551" s="33">
        <v>9</v>
      </c>
    </row>
    <row r="3552" spans="1:8" x14ac:dyDescent="0.2">
      <c r="A3552" s="52" t="s">
        <v>7139</v>
      </c>
      <c r="B3552" s="52"/>
      <c r="C3552" s="53" t="s">
        <v>7140</v>
      </c>
      <c r="D3552" s="54" t="s">
        <v>21</v>
      </c>
      <c r="E3552" s="55">
        <v>242.88</v>
      </c>
      <c r="F3552" s="55">
        <v>19.52</v>
      </c>
      <c r="G3552" s="55">
        <v>262.39999999999998</v>
      </c>
      <c r="H3552" s="33">
        <v>9</v>
      </c>
    </row>
    <row r="3553" spans="1:8" x14ac:dyDescent="0.2">
      <c r="A3553" s="52" t="s">
        <v>7141</v>
      </c>
      <c r="B3553" s="52"/>
      <c r="C3553" s="53" t="s">
        <v>7142</v>
      </c>
      <c r="D3553" s="54" t="s">
        <v>21</v>
      </c>
      <c r="E3553" s="55">
        <v>296.89999999999998</v>
      </c>
      <c r="F3553" s="55">
        <v>26.02</v>
      </c>
      <c r="G3553" s="55">
        <v>322.92</v>
      </c>
      <c r="H3553" s="33">
        <v>9</v>
      </c>
    </row>
    <row r="3554" spans="1:8" x14ac:dyDescent="0.2">
      <c r="A3554" s="52" t="s">
        <v>7143</v>
      </c>
      <c r="B3554" s="52"/>
      <c r="C3554" s="53" t="s">
        <v>7144</v>
      </c>
      <c r="D3554" s="54" t="s">
        <v>21</v>
      </c>
      <c r="E3554" s="55">
        <v>1485.52</v>
      </c>
      <c r="F3554" s="55">
        <v>19.52</v>
      </c>
      <c r="G3554" s="55">
        <v>1505.04</v>
      </c>
      <c r="H3554" s="33">
        <v>9</v>
      </c>
    </row>
    <row r="3555" spans="1:8" x14ac:dyDescent="0.2">
      <c r="A3555" s="52" t="s">
        <v>7145</v>
      </c>
      <c r="B3555" s="52"/>
      <c r="C3555" s="53" t="s">
        <v>7146</v>
      </c>
      <c r="D3555" s="54" t="s">
        <v>21</v>
      </c>
      <c r="E3555" s="55">
        <v>1464.24</v>
      </c>
      <c r="F3555" s="55">
        <v>86.74</v>
      </c>
      <c r="G3555" s="55">
        <v>1550.98</v>
      </c>
      <c r="H3555" s="33">
        <v>9</v>
      </c>
    </row>
    <row r="3556" spans="1:8" x14ac:dyDescent="0.2">
      <c r="A3556" s="52" t="s">
        <v>7147</v>
      </c>
      <c r="B3556" s="52"/>
      <c r="C3556" s="53" t="s">
        <v>7148</v>
      </c>
      <c r="D3556" s="54"/>
      <c r="E3556" s="55"/>
      <c r="F3556" s="55"/>
      <c r="G3556" s="55"/>
      <c r="H3556" s="33">
        <v>5</v>
      </c>
    </row>
    <row r="3557" spans="1:8" x14ac:dyDescent="0.2">
      <c r="A3557" s="52" t="s">
        <v>7149</v>
      </c>
      <c r="B3557" s="52"/>
      <c r="C3557" s="53" t="s">
        <v>7150</v>
      </c>
      <c r="D3557" s="54" t="s">
        <v>21</v>
      </c>
      <c r="E3557" s="55"/>
      <c r="F3557" s="55">
        <v>52.92</v>
      </c>
      <c r="G3557" s="55">
        <v>52.92</v>
      </c>
      <c r="H3557" s="33">
        <v>9</v>
      </c>
    </row>
    <row r="3558" spans="1:8" x14ac:dyDescent="0.2">
      <c r="A3558" s="52" t="s">
        <v>7151</v>
      </c>
      <c r="B3558" s="52"/>
      <c r="C3558" s="53" t="s">
        <v>7152</v>
      </c>
      <c r="D3558" s="54" t="s">
        <v>21</v>
      </c>
      <c r="E3558" s="55"/>
      <c r="F3558" s="55">
        <v>141.12</v>
      </c>
      <c r="G3558" s="55">
        <v>141.12</v>
      </c>
      <c r="H3558" s="33">
        <v>9</v>
      </c>
    </row>
    <row r="3559" spans="1:8" x14ac:dyDescent="0.2">
      <c r="A3559" s="52" t="s">
        <v>7153</v>
      </c>
      <c r="B3559" s="52"/>
      <c r="C3559" s="53" t="s">
        <v>7154</v>
      </c>
      <c r="D3559" s="54" t="s">
        <v>21</v>
      </c>
      <c r="E3559" s="55"/>
      <c r="F3559" s="55">
        <v>317.52</v>
      </c>
      <c r="G3559" s="55">
        <v>317.52</v>
      </c>
      <c r="H3559" s="33">
        <v>9</v>
      </c>
    </row>
    <row r="3560" spans="1:8" x14ac:dyDescent="0.2">
      <c r="A3560" s="52" t="s">
        <v>7155</v>
      </c>
      <c r="B3560" s="52"/>
      <c r="C3560" s="53" t="s">
        <v>7156</v>
      </c>
      <c r="D3560" s="54"/>
      <c r="E3560" s="55"/>
      <c r="F3560" s="55"/>
      <c r="G3560" s="55"/>
      <c r="H3560" s="33">
        <v>2</v>
      </c>
    </row>
    <row r="3561" spans="1:8" x14ac:dyDescent="0.2">
      <c r="A3561" s="52" t="s">
        <v>7157</v>
      </c>
      <c r="B3561" s="52"/>
      <c r="C3561" s="53" t="s">
        <v>7158</v>
      </c>
      <c r="D3561" s="54"/>
      <c r="E3561" s="55"/>
      <c r="F3561" s="55"/>
      <c r="G3561" s="55"/>
      <c r="H3561" s="33">
        <v>5</v>
      </c>
    </row>
    <row r="3562" spans="1:8" x14ac:dyDescent="0.2">
      <c r="A3562" s="52" t="s">
        <v>7159</v>
      </c>
      <c r="B3562" s="52"/>
      <c r="C3562" s="53" t="s">
        <v>7160</v>
      </c>
      <c r="D3562" s="54" t="s">
        <v>21</v>
      </c>
      <c r="E3562" s="55">
        <v>37.619999999999997</v>
      </c>
      <c r="F3562" s="55">
        <v>43.37</v>
      </c>
      <c r="G3562" s="55">
        <v>80.989999999999995</v>
      </c>
      <c r="H3562" s="33">
        <v>9</v>
      </c>
    </row>
    <row r="3563" spans="1:8" x14ac:dyDescent="0.2">
      <c r="A3563" s="52" t="s">
        <v>7161</v>
      </c>
      <c r="B3563" s="52"/>
      <c r="C3563" s="53" t="s">
        <v>7162</v>
      </c>
      <c r="D3563" s="54" t="s">
        <v>21</v>
      </c>
      <c r="E3563" s="55">
        <v>49.83</v>
      </c>
      <c r="F3563" s="55">
        <v>43.37</v>
      </c>
      <c r="G3563" s="55">
        <v>93.2</v>
      </c>
      <c r="H3563" s="33">
        <v>9</v>
      </c>
    </row>
    <row r="3564" spans="1:8" x14ac:dyDescent="0.2">
      <c r="A3564" s="52" t="s">
        <v>7163</v>
      </c>
      <c r="B3564" s="52"/>
      <c r="C3564" s="53" t="s">
        <v>7164</v>
      </c>
      <c r="D3564" s="54" t="s">
        <v>21</v>
      </c>
      <c r="E3564" s="55">
        <v>61</v>
      </c>
      <c r="F3564" s="55">
        <v>43.37</v>
      </c>
      <c r="G3564" s="55">
        <v>104.37</v>
      </c>
      <c r="H3564" s="33">
        <v>9</v>
      </c>
    </row>
    <row r="3565" spans="1:8" x14ac:dyDescent="0.2">
      <c r="A3565" s="52" t="s">
        <v>7165</v>
      </c>
      <c r="B3565" s="52"/>
      <c r="C3565" s="53" t="s">
        <v>7166</v>
      </c>
      <c r="D3565" s="54" t="s">
        <v>21</v>
      </c>
      <c r="E3565" s="55">
        <v>71.209999999999994</v>
      </c>
      <c r="F3565" s="55">
        <v>43.37</v>
      </c>
      <c r="G3565" s="55">
        <v>114.58</v>
      </c>
      <c r="H3565" s="33">
        <v>9</v>
      </c>
    </row>
    <row r="3566" spans="1:8" ht="25.5" x14ac:dyDescent="0.2">
      <c r="A3566" s="52" t="s">
        <v>7167</v>
      </c>
      <c r="B3566" s="52"/>
      <c r="C3566" s="53" t="s">
        <v>7168</v>
      </c>
      <c r="D3566" s="54" t="s">
        <v>21</v>
      </c>
      <c r="E3566" s="55">
        <v>78.45</v>
      </c>
      <c r="F3566" s="55">
        <v>43.37</v>
      </c>
      <c r="G3566" s="55">
        <v>121.82</v>
      </c>
      <c r="H3566" s="33">
        <v>9</v>
      </c>
    </row>
    <row r="3567" spans="1:8" ht="25.5" x14ac:dyDescent="0.2">
      <c r="A3567" s="52" t="s">
        <v>7169</v>
      </c>
      <c r="B3567" s="52"/>
      <c r="C3567" s="53" t="s">
        <v>7170</v>
      </c>
      <c r="D3567" s="54" t="s">
        <v>21</v>
      </c>
      <c r="E3567" s="55">
        <v>97.11</v>
      </c>
      <c r="F3567" s="55">
        <v>43.37</v>
      </c>
      <c r="G3567" s="55">
        <v>140.47999999999999</v>
      </c>
      <c r="H3567" s="33">
        <v>9</v>
      </c>
    </row>
    <row r="3568" spans="1:8" x14ac:dyDescent="0.2">
      <c r="A3568" s="52" t="s">
        <v>7171</v>
      </c>
      <c r="B3568" s="52"/>
      <c r="C3568" s="53" t="s">
        <v>7172</v>
      </c>
      <c r="D3568" s="54"/>
      <c r="E3568" s="55"/>
      <c r="F3568" s="55"/>
      <c r="G3568" s="55"/>
      <c r="H3568" s="33">
        <v>5</v>
      </c>
    </row>
    <row r="3569" spans="1:8" x14ac:dyDescent="0.2">
      <c r="A3569" s="52" t="s">
        <v>7173</v>
      </c>
      <c r="B3569" s="52"/>
      <c r="C3569" s="53" t="s">
        <v>7174</v>
      </c>
      <c r="D3569" s="54" t="s">
        <v>21</v>
      </c>
      <c r="E3569" s="55">
        <v>100.72</v>
      </c>
      <c r="F3569" s="55">
        <v>196.22</v>
      </c>
      <c r="G3569" s="55">
        <v>296.94</v>
      </c>
      <c r="H3569" s="33">
        <v>9</v>
      </c>
    </row>
    <row r="3570" spans="1:8" x14ac:dyDescent="0.2">
      <c r="A3570" s="52" t="s">
        <v>7175</v>
      </c>
      <c r="B3570" s="52"/>
      <c r="C3570" s="53" t="s">
        <v>7176</v>
      </c>
      <c r="D3570" s="54" t="s">
        <v>21</v>
      </c>
      <c r="E3570" s="55">
        <v>92.29</v>
      </c>
      <c r="F3570" s="55">
        <v>47.67</v>
      </c>
      <c r="G3570" s="55">
        <v>139.96</v>
      </c>
      <c r="H3570" s="33">
        <v>9</v>
      </c>
    </row>
    <row r="3571" spans="1:8" ht="25.5" x14ac:dyDescent="0.2">
      <c r="A3571" s="52" t="s">
        <v>7177</v>
      </c>
      <c r="B3571" s="52"/>
      <c r="C3571" s="53" t="s">
        <v>7178</v>
      </c>
      <c r="D3571" s="54" t="s">
        <v>21</v>
      </c>
      <c r="E3571" s="55">
        <v>326.72000000000003</v>
      </c>
      <c r="F3571" s="55">
        <v>43.37</v>
      </c>
      <c r="G3571" s="55">
        <v>370.09</v>
      </c>
      <c r="H3571" s="33">
        <v>9</v>
      </c>
    </row>
    <row r="3572" spans="1:8" x14ac:dyDescent="0.2">
      <c r="A3572" s="52" t="s">
        <v>7179</v>
      </c>
      <c r="B3572" s="52"/>
      <c r="C3572" s="53" t="s">
        <v>7180</v>
      </c>
      <c r="D3572" s="54"/>
      <c r="E3572" s="55"/>
      <c r="F3572" s="55"/>
      <c r="G3572" s="55"/>
      <c r="H3572" s="33">
        <v>5</v>
      </c>
    </row>
    <row r="3573" spans="1:8" x14ac:dyDescent="0.2">
      <c r="A3573" s="52" t="s">
        <v>7181</v>
      </c>
      <c r="B3573" s="52"/>
      <c r="C3573" s="53" t="s">
        <v>7182</v>
      </c>
      <c r="D3573" s="54" t="s">
        <v>21</v>
      </c>
      <c r="E3573" s="55">
        <v>35.33</v>
      </c>
      <c r="F3573" s="55">
        <v>43.37</v>
      </c>
      <c r="G3573" s="55">
        <v>78.7</v>
      </c>
      <c r="H3573" s="33">
        <v>9</v>
      </c>
    </row>
    <row r="3574" spans="1:8" x14ac:dyDescent="0.2">
      <c r="A3574" s="52" t="s">
        <v>7183</v>
      </c>
      <c r="B3574" s="52"/>
      <c r="C3574" s="53" t="s">
        <v>7184</v>
      </c>
      <c r="D3574" s="54"/>
      <c r="E3574" s="55"/>
      <c r="F3574" s="55"/>
      <c r="G3574" s="55"/>
      <c r="H3574" s="33">
        <v>5</v>
      </c>
    </row>
    <row r="3575" spans="1:8" ht="25.5" x14ac:dyDescent="0.2">
      <c r="A3575" s="52" t="s">
        <v>7185</v>
      </c>
      <c r="B3575" s="52"/>
      <c r="C3575" s="53" t="s">
        <v>7186</v>
      </c>
      <c r="D3575" s="54" t="s">
        <v>21</v>
      </c>
      <c r="E3575" s="55">
        <v>128.16999999999999</v>
      </c>
      <c r="F3575" s="55">
        <v>52.05</v>
      </c>
      <c r="G3575" s="55">
        <v>180.22</v>
      </c>
      <c r="H3575" s="33">
        <v>9</v>
      </c>
    </row>
    <row r="3576" spans="1:8" x14ac:dyDescent="0.2">
      <c r="A3576" s="52" t="s">
        <v>7187</v>
      </c>
      <c r="B3576" s="52"/>
      <c r="C3576" s="53" t="s">
        <v>7188</v>
      </c>
      <c r="D3576" s="54" t="s">
        <v>21</v>
      </c>
      <c r="E3576" s="55">
        <v>521.02</v>
      </c>
      <c r="F3576" s="55">
        <v>65.06</v>
      </c>
      <c r="G3576" s="55">
        <v>586.08000000000004</v>
      </c>
      <c r="H3576" s="33">
        <v>9</v>
      </c>
    </row>
    <row r="3577" spans="1:8" x14ac:dyDescent="0.2">
      <c r="A3577" s="52" t="s">
        <v>7189</v>
      </c>
      <c r="B3577" s="52"/>
      <c r="C3577" s="53" t="s">
        <v>7190</v>
      </c>
      <c r="D3577" s="54"/>
      <c r="E3577" s="55"/>
      <c r="F3577" s="55"/>
      <c r="G3577" s="55"/>
      <c r="H3577" s="33">
        <v>5</v>
      </c>
    </row>
    <row r="3578" spans="1:8" x14ac:dyDescent="0.2">
      <c r="A3578" s="52" t="s">
        <v>7191</v>
      </c>
      <c r="B3578" s="52"/>
      <c r="C3578" s="53" t="s">
        <v>7192</v>
      </c>
      <c r="D3578" s="54" t="s">
        <v>21</v>
      </c>
      <c r="E3578" s="55">
        <v>12.56</v>
      </c>
      <c r="F3578" s="55">
        <v>2.6</v>
      </c>
      <c r="G3578" s="55">
        <v>15.16</v>
      </c>
      <c r="H3578" s="33">
        <v>9</v>
      </c>
    </row>
    <row r="3579" spans="1:8" x14ac:dyDescent="0.2">
      <c r="A3579" s="52" t="s">
        <v>7193</v>
      </c>
      <c r="B3579" s="52"/>
      <c r="C3579" s="53" t="s">
        <v>7194</v>
      </c>
      <c r="D3579" s="54" t="s">
        <v>73</v>
      </c>
      <c r="E3579" s="55">
        <v>1056.29</v>
      </c>
      <c r="F3579" s="55">
        <v>28.38</v>
      </c>
      <c r="G3579" s="55">
        <v>1084.67</v>
      </c>
      <c r="H3579" s="33">
        <v>9</v>
      </c>
    </row>
    <row r="3580" spans="1:8" x14ac:dyDescent="0.2">
      <c r="A3580" s="52" t="s">
        <v>7195</v>
      </c>
      <c r="B3580" s="52"/>
      <c r="C3580" s="53" t="s">
        <v>7196</v>
      </c>
      <c r="D3580" s="54" t="s">
        <v>21</v>
      </c>
      <c r="E3580" s="55">
        <v>8.66</v>
      </c>
      <c r="F3580" s="55">
        <v>2.6</v>
      </c>
      <c r="G3580" s="55">
        <v>11.26</v>
      </c>
      <c r="H3580" s="33">
        <v>9</v>
      </c>
    </row>
    <row r="3581" spans="1:8" x14ac:dyDescent="0.2">
      <c r="A3581" s="52" t="s">
        <v>7197</v>
      </c>
      <c r="B3581" s="52"/>
      <c r="C3581" s="53" t="s">
        <v>7198</v>
      </c>
      <c r="D3581" s="54" t="s">
        <v>21</v>
      </c>
      <c r="E3581" s="55">
        <v>330.8</v>
      </c>
      <c r="F3581" s="55">
        <v>22.7</v>
      </c>
      <c r="G3581" s="55">
        <v>353.5</v>
      </c>
      <c r="H3581" s="33">
        <v>9</v>
      </c>
    </row>
    <row r="3582" spans="1:8" x14ac:dyDescent="0.2">
      <c r="A3582" s="52" t="s">
        <v>7199</v>
      </c>
      <c r="B3582" s="52"/>
      <c r="C3582" s="53" t="s">
        <v>7200</v>
      </c>
      <c r="D3582" s="54" t="s">
        <v>21</v>
      </c>
      <c r="E3582" s="55">
        <v>32.299999999999997</v>
      </c>
      <c r="F3582" s="55">
        <v>2.6</v>
      </c>
      <c r="G3582" s="55">
        <v>34.9</v>
      </c>
      <c r="H3582" s="33">
        <v>9</v>
      </c>
    </row>
    <row r="3583" spans="1:8" x14ac:dyDescent="0.2">
      <c r="A3583" s="52" t="s">
        <v>7201</v>
      </c>
      <c r="B3583" s="52"/>
      <c r="C3583" s="53" t="s">
        <v>7202</v>
      </c>
      <c r="D3583" s="54" t="s">
        <v>21</v>
      </c>
      <c r="E3583" s="55">
        <v>8.41</v>
      </c>
      <c r="F3583" s="55">
        <v>2.6</v>
      </c>
      <c r="G3583" s="55">
        <v>11.01</v>
      </c>
      <c r="H3583" s="33">
        <v>9</v>
      </c>
    </row>
    <row r="3584" spans="1:8" x14ac:dyDescent="0.2">
      <c r="A3584" s="52" t="s">
        <v>7203</v>
      </c>
      <c r="B3584" s="52"/>
      <c r="C3584" s="53" t="s">
        <v>7204</v>
      </c>
      <c r="D3584" s="54" t="s">
        <v>73</v>
      </c>
      <c r="E3584" s="55">
        <v>1016.81</v>
      </c>
      <c r="F3584" s="55">
        <v>28.38</v>
      </c>
      <c r="G3584" s="55">
        <v>1045.19</v>
      </c>
      <c r="H3584" s="33">
        <v>9</v>
      </c>
    </row>
    <row r="3585" spans="1:8" ht="25.5" x14ac:dyDescent="0.2">
      <c r="A3585" s="52" t="s">
        <v>7205</v>
      </c>
      <c r="B3585" s="52"/>
      <c r="C3585" s="53" t="s">
        <v>7206</v>
      </c>
      <c r="D3585" s="54" t="s">
        <v>73</v>
      </c>
      <c r="E3585" s="55">
        <v>1373.13</v>
      </c>
      <c r="F3585" s="55">
        <v>28.38</v>
      </c>
      <c r="G3585" s="55">
        <v>1401.51</v>
      </c>
      <c r="H3585" s="33">
        <v>9</v>
      </c>
    </row>
    <row r="3586" spans="1:8" ht="25.5" x14ac:dyDescent="0.2">
      <c r="A3586" s="52" t="s">
        <v>7207</v>
      </c>
      <c r="B3586" s="52"/>
      <c r="C3586" s="53" t="s">
        <v>7208</v>
      </c>
      <c r="D3586" s="54" t="s">
        <v>21</v>
      </c>
      <c r="E3586" s="55">
        <v>81.510000000000005</v>
      </c>
      <c r="F3586" s="55">
        <v>14.19</v>
      </c>
      <c r="G3586" s="55">
        <v>95.7</v>
      </c>
      <c r="H3586" s="33">
        <v>9</v>
      </c>
    </row>
    <row r="3587" spans="1:8" ht="25.5" x14ac:dyDescent="0.2">
      <c r="A3587" s="52" t="s">
        <v>7209</v>
      </c>
      <c r="B3587" s="52"/>
      <c r="C3587" s="53" t="s">
        <v>7210</v>
      </c>
      <c r="D3587" s="54" t="s">
        <v>21</v>
      </c>
      <c r="E3587" s="55">
        <v>3452.56</v>
      </c>
      <c r="F3587" s="55">
        <v>52.05</v>
      </c>
      <c r="G3587" s="55">
        <v>3504.61</v>
      </c>
      <c r="H3587" s="33">
        <v>9</v>
      </c>
    </row>
    <row r="3588" spans="1:8" ht="25.5" x14ac:dyDescent="0.2">
      <c r="A3588" s="52" t="s">
        <v>7211</v>
      </c>
      <c r="B3588" s="52"/>
      <c r="C3588" s="53" t="s">
        <v>7212</v>
      </c>
      <c r="D3588" s="54" t="s">
        <v>21</v>
      </c>
      <c r="E3588" s="55">
        <v>4171.05</v>
      </c>
      <c r="F3588" s="55">
        <v>52.05</v>
      </c>
      <c r="G3588" s="55">
        <v>4223.1000000000004</v>
      </c>
      <c r="H3588" s="33">
        <v>9</v>
      </c>
    </row>
    <row r="3589" spans="1:8" ht="25.5" x14ac:dyDescent="0.2">
      <c r="A3589" s="52" t="s">
        <v>7213</v>
      </c>
      <c r="B3589" s="52"/>
      <c r="C3589" s="53" t="s">
        <v>7214</v>
      </c>
      <c r="D3589" s="54" t="s">
        <v>21</v>
      </c>
      <c r="E3589" s="55">
        <v>378.28</v>
      </c>
      <c r="F3589" s="55">
        <v>58.68</v>
      </c>
      <c r="G3589" s="55">
        <v>436.96</v>
      </c>
      <c r="H3589" s="33">
        <v>9</v>
      </c>
    </row>
    <row r="3590" spans="1:8" ht="25.5" x14ac:dyDescent="0.2">
      <c r="A3590" s="52" t="s">
        <v>7215</v>
      </c>
      <c r="B3590" s="52"/>
      <c r="C3590" s="53" t="s">
        <v>8286</v>
      </c>
      <c r="D3590" s="54" t="s">
        <v>21</v>
      </c>
      <c r="E3590" s="55">
        <v>418.2</v>
      </c>
      <c r="F3590" s="55">
        <v>58.68</v>
      </c>
      <c r="G3590" s="55">
        <v>476.88</v>
      </c>
      <c r="H3590" s="33">
        <v>9</v>
      </c>
    </row>
    <row r="3591" spans="1:8" ht="25.5" x14ac:dyDescent="0.2">
      <c r="A3591" s="52" t="s">
        <v>7217</v>
      </c>
      <c r="B3591" s="52"/>
      <c r="C3591" s="53" t="s">
        <v>7218</v>
      </c>
      <c r="D3591" s="54" t="s">
        <v>21</v>
      </c>
      <c r="E3591" s="55">
        <v>432.19</v>
      </c>
      <c r="F3591" s="55">
        <v>58.68</v>
      </c>
      <c r="G3591" s="55">
        <v>490.87</v>
      </c>
      <c r="H3591" s="33">
        <v>9</v>
      </c>
    </row>
    <row r="3592" spans="1:8" ht="25.5" x14ac:dyDescent="0.2">
      <c r="A3592" s="52" t="s">
        <v>7219</v>
      </c>
      <c r="B3592" s="52"/>
      <c r="C3592" s="53" t="s">
        <v>7220</v>
      </c>
      <c r="D3592" s="54" t="s">
        <v>21</v>
      </c>
      <c r="E3592" s="55">
        <v>159.63</v>
      </c>
      <c r="F3592" s="55">
        <v>58.68</v>
      </c>
      <c r="G3592" s="55">
        <v>218.31</v>
      </c>
      <c r="H3592" s="33">
        <v>9</v>
      </c>
    </row>
    <row r="3593" spans="1:8" ht="25.5" x14ac:dyDescent="0.2">
      <c r="A3593" s="52" t="s">
        <v>7221</v>
      </c>
      <c r="B3593" s="52"/>
      <c r="C3593" s="53" t="s">
        <v>7222</v>
      </c>
      <c r="D3593" s="54" t="s">
        <v>21</v>
      </c>
      <c r="E3593" s="55">
        <v>168.71</v>
      </c>
      <c r="F3593" s="55">
        <v>58.68</v>
      </c>
      <c r="G3593" s="55">
        <v>227.39</v>
      </c>
      <c r="H3593" s="33">
        <v>9</v>
      </c>
    </row>
    <row r="3594" spans="1:8" ht="25.5" x14ac:dyDescent="0.2">
      <c r="A3594" s="52" t="s">
        <v>7223</v>
      </c>
      <c r="B3594" s="52"/>
      <c r="C3594" s="53" t="s">
        <v>7224</v>
      </c>
      <c r="D3594" s="54" t="s">
        <v>21</v>
      </c>
      <c r="E3594" s="55">
        <v>276.60000000000002</v>
      </c>
      <c r="F3594" s="55">
        <v>58.68</v>
      </c>
      <c r="G3594" s="55">
        <v>335.28</v>
      </c>
      <c r="H3594" s="33">
        <v>9</v>
      </c>
    </row>
    <row r="3595" spans="1:8" ht="25.5" x14ac:dyDescent="0.2">
      <c r="A3595" s="52" t="s">
        <v>7225</v>
      </c>
      <c r="B3595" s="52"/>
      <c r="C3595" s="53" t="s">
        <v>7226</v>
      </c>
      <c r="D3595" s="54" t="s">
        <v>21</v>
      </c>
      <c r="E3595" s="55">
        <v>322.8</v>
      </c>
      <c r="F3595" s="55">
        <v>58.68</v>
      </c>
      <c r="G3595" s="55">
        <v>381.48</v>
      </c>
      <c r="H3595" s="33">
        <v>9</v>
      </c>
    </row>
    <row r="3596" spans="1:8" ht="25.5" x14ac:dyDescent="0.2">
      <c r="A3596" s="52" t="s">
        <v>7227</v>
      </c>
      <c r="B3596" s="52"/>
      <c r="C3596" s="53" t="s">
        <v>7228</v>
      </c>
      <c r="D3596" s="54" t="s">
        <v>21</v>
      </c>
      <c r="E3596" s="55">
        <v>298.95</v>
      </c>
      <c r="F3596" s="55">
        <v>58.68</v>
      </c>
      <c r="G3596" s="55">
        <v>357.63</v>
      </c>
      <c r="H3596" s="33">
        <v>9</v>
      </c>
    </row>
    <row r="3597" spans="1:8" ht="25.5" x14ac:dyDescent="0.2">
      <c r="A3597" s="52" t="s">
        <v>7229</v>
      </c>
      <c r="B3597" s="52"/>
      <c r="C3597" s="53" t="s">
        <v>7230</v>
      </c>
      <c r="D3597" s="54" t="s">
        <v>21</v>
      </c>
      <c r="E3597" s="55">
        <v>1520.56</v>
      </c>
      <c r="F3597" s="55">
        <v>58.68</v>
      </c>
      <c r="G3597" s="55">
        <v>1579.24</v>
      </c>
      <c r="H3597" s="33">
        <v>9</v>
      </c>
    </row>
    <row r="3598" spans="1:8" ht="25.5" x14ac:dyDescent="0.2">
      <c r="A3598" s="52" t="s">
        <v>7231</v>
      </c>
      <c r="B3598" s="52"/>
      <c r="C3598" s="53" t="s">
        <v>7232</v>
      </c>
      <c r="D3598" s="54" t="s">
        <v>131</v>
      </c>
      <c r="E3598" s="55">
        <v>1014.23</v>
      </c>
      <c r="F3598" s="55">
        <v>18.39</v>
      </c>
      <c r="G3598" s="55">
        <v>1032.6199999999999</v>
      </c>
      <c r="H3598" s="33">
        <v>9</v>
      </c>
    </row>
    <row r="3599" spans="1:8" ht="25.5" x14ac:dyDescent="0.2">
      <c r="A3599" s="52" t="s">
        <v>7233</v>
      </c>
      <c r="B3599" s="52"/>
      <c r="C3599" s="53" t="s">
        <v>7234</v>
      </c>
      <c r="D3599" s="54" t="s">
        <v>131</v>
      </c>
      <c r="E3599" s="55">
        <v>1319.3</v>
      </c>
      <c r="F3599" s="55">
        <v>24.26</v>
      </c>
      <c r="G3599" s="55">
        <v>1343.56</v>
      </c>
      <c r="H3599" s="33">
        <v>9</v>
      </c>
    </row>
    <row r="3600" spans="1:8" x14ac:dyDescent="0.2">
      <c r="A3600" s="52" t="s">
        <v>7235</v>
      </c>
      <c r="B3600" s="52"/>
      <c r="C3600" s="53" t="s">
        <v>7236</v>
      </c>
      <c r="D3600" s="54"/>
      <c r="E3600" s="55"/>
      <c r="F3600" s="55"/>
      <c r="G3600" s="55"/>
      <c r="H3600" s="33">
        <v>5</v>
      </c>
    </row>
    <row r="3601" spans="1:8" x14ac:dyDescent="0.2">
      <c r="A3601" s="52" t="s">
        <v>7237</v>
      </c>
      <c r="B3601" s="52"/>
      <c r="C3601" s="53" t="s">
        <v>7238</v>
      </c>
      <c r="D3601" s="54" t="s">
        <v>21</v>
      </c>
      <c r="E3601" s="55">
        <v>325.68</v>
      </c>
      <c r="F3601" s="55">
        <v>43.37</v>
      </c>
      <c r="G3601" s="55">
        <v>369.05</v>
      </c>
      <c r="H3601" s="33">
        <v>9</v>
      </c>
    </row>
    <row r="3602" spans="1:8" x14ac:dyDescent="0.2">
      <c r="A3602" s="52" t="s">
        <v>7239</v>
      </c>
      <c r="B3602" s="52"/>
      <c r="C3602" s="53" t="s">
        <v>7240</v>
      </c>
      <c r="D3602" s="54"/>
      <c r="E3602" s="55"/>
      <c r="F3602" s="55"/>
      <c r="G3602" s="55"/>
      <c r="H3602" s="33">
        <v>5</v>
      </c>
    </row>
    <row r="3603" spans="1:8" x14ac:dyDescent="0.2">
      <c r="A3603" s="52" t="s">
        <v>7241</v>
      </c>
      <c r="B3603" s="52"/>
      <c r="C3603" s="53" t="s">
        <v>7242</v>
      </c>
      <c r="D3603" s="54" t="s">
        <v>131</v>
      </c>
      <c r="E3603" s="55">
        <v>414.46</v>
      </c>
      <c r="F3603" s="55">
        <v>9.7799999999999994</v>
      </c>
      <c r="G3603" s="55">
        <v>424.24</v>
      </c>
      <c r="H3603" s="33">
        <v>9</v>
      </c>
    </row>
    <row r="3604" spans="1:8" ht="25.5" x14ac:dyDescent="0.2">
      <c r="A3604" s="52" t="s">
        <v>7243</v>
      </c>
      <c r="B3604" s="52"/>
      <c r="C3604" s="53" t="s">
        <v>7244</v>
      </c>
      <c r="D3604" s="54" t="s">
        <v>131</v>
      </c>
      <c r="E3604" s="55">
        <v>263.48</v>
      </c>
      <c r="F3604" s="55">
        <v>9.7799999999999994</v>
      </c>
      <c r="G3604" s="55">
        <v>273.26</v>
      </c>
      <c r="H3604" s="33">
        <v>9</v>
      </c>
    </row>
    <row r="3605" spans="1:8" ht="25.5" x14ac:dyDescent="0.2">
      <c r="A3605" s="52" t="s">
        <v>7245</v>
      </c>
      <c r="B3605" s="52"/>
      <c r="C3605" s="53" t="s">
        <v>7246</v>
      </c>
      <c r="D3605" s="54" t="s">
        <v>131</v>
      </c>
      <c r="E3605" s="55">
        <v>334.62</v>
      </c>
      <c r="F3605" s="55">
        <v>9.7799999999999994</v>
      </c>
      <c r="G3605" s="55">
        <v>344.4</v>
      </c>
      <c r="H3605" s="33">
        <v>9</v>
      </c>
    </row>
    <row r="3606" spans="1:8" x14ac:dyDescent="0.2">
      <c r="A3606" s="52" t="s">
        <v>7247</v>
      </c>
      <c r="B3606" s="52"/>
      <c r="C3606" s="53" t="s">
        <v>7248</v>
      </c>
      <c r="D3606" s="54"/>
      <c r="E3606" s="55"/>
      <c r="F3606" s="55"/>
      <c r="G3606" s="55"/>
      <c r="H3606" s="33">
        <v>5</v>
      </c>
    </row>
    <row r="3607" spans="1:8" x14ac:dyDescent="0.2">
      <c r="A3607" s="52" t="s">
        <v>7249</v>
      </c>
      <c r="B3607" s="52"/>
      <c r="C3607" s="53" t="s">
        <v>7250</v>
      </c>
      <c r="D3607" s="54" t="s">
        <v>21</v>
      </c>
      <c r="E3607" s="55">
        <v>1842.58</v>
      </c>
      <c r="F3607" s="55">
        <v>1400.6</v>
      </c>
      <c r="G3607" s="55">
        <v>3243.18</v>
      </c>
      <c r="H3607" s="33">
        <v>9</v>
      </c>
    </row>
    <row r="3608" spans="1:8" x14ac:dyDescent="0.2">
      <c r="A3608" s="52" t="s">
        <v>7251</v>
      </c>
      <c r="B3608" s="52"/>
      <c r="C3608" s="53" t="s">
        <v>7252</v>
      </c>
      <c r="D3608" s="54" t="s">
        <v>21</v>
      </c>
      <c r="E3608" s="55">
        <v>3125.43</v>
      </c>
      <c r="F3608" s="55">
        <v>2176.84</v>
      </c>
      <c r="G3608" s="55">
        <v>5302.27</v>
      </c>
      <c r="H3608" s="33">
        <v>9</v>
      </c>
    </row>
    <row r="3609" spans="1:8" x14ac:dyDescent="0.2">
      <c r="A3609" s="52" t="s">
        <v>7253</v>
      </c>
      <c r="B3609" s="52"/>
      <c r="C3609" s="53" t="s">
        <v>7254</v>
      </c>
      <c r="D3609" s="54" t="s">
        <v>21</v>
      </c>
      <c r="E3609" s="55">
        <v>4357.93</v>
      </c>
      <c r="F3609" s="55">
        <v>2947.48</v>
      </c>
      <c r="G3609" s="55">
        <v>7305.41</v>
      </c>
      <c r="H3609" s="33">
        <v>9</v>
      </c>
    </row>
    <row r="3610" spans="1:8" x14ac:dyDescent="0.2">
      <c r="A3610" s="52" t="s">
        <v>7255</v>
      </c>
      <c r="B3610" s="52"/>
      <c r="C3610" s="53" t="s">
        <v>7256</v>
      </c>
      <c r="D3610" s="54" t="s">
        <v>21</v>
      </c>
      <c r="E3610" s="55">
        <v>1168.76</v>
      </c>
      <c r="F3610" s="55">
        <v>1382.24</v>
      </c>
      <c r="G3610" s="55">
        <v>2551</v>
      </c>
      <c r="H3610" s="33">
        <v>9</v>
      </c>
    </row>
    <row r="3611" spans="1:8" x14ac:dyDescent="0.2">
      <c r="A3611" s="52" t="s">
        <v>7257</v>
      </c>
      <c r="B3611" s="52"/>
      <c r="C3611" s="53" t="s">
        <v>7258</v>
      </c>
      <c r="D3611" s="54" t="s">
        <v>21</v>
      </c>
      <c r="E3611" s="55">
        <v>3710.19</v>
      </c>
      <c r="F3611" s="55">
        <v>2370.2600000000002</v>
      </c>
      <c r="G3611" s="55">
        <v>6080.45</v>
      </c>
      <c r="H3611" s="33">
        <v>9</v>
      </c>
    </row>
    <row r="3612" spans="1:8" ht="25.5" x14ac:dyDescent="0.2">
      <c r="A3612" s="52" t="s">
        <v>7259</v>
      </c>
      <c r="B3612" s="52"/>
      <c r="C3612" s="53" t="s">
        <v>7260</v>
      </c>
      <c r="D3612" s="54" t="s">
        <v>131</v>
      </c>
      <c r="E3612" s="55">
        <v>270.43</v>
      </c>
      <c r="F3612" s="55">
        <v>344.34</v>
      </c>
      <c r="G3612" s="55">
        <v>614.77</v>
      </c>
      <c r="H3612" s="33">
        <v>9</v>
      </c>
    </row>
    <row r="3613" spans="1:8" x14ac:dyDescent="0.2">
      <c r="A3613" s="52" t="s">
        <v>7261</v>
      </c>
      <c r="B3613" s="52"/>
      <c r="C3613" s="53" t="s">
        <v>7262</v>
      </c>
      <c r="D3613" s="54" t="s">
        <v>21</v>
      </c>
      <c r="E3613" s="55">
        <v>2183.52</v>
      </c>
      <c r="F3613" s="55">
        <v>2194.9699999999998</v>
      </c>
      <c r="G3613" s="55">
        <v>4378.49</v>
      </c>
      <c r="H3613" s="33">
        <v>9</v>
      </c>
    </row>
    <row r="3614" spans="1:8" x14ac:dyDescent="0.2">
      <c r="A3614" s="52" t="s">
        <v>7263</v>
      </c>
      <c r="B3614" s="52"/>
      <c r="C3614" s="53" t="s">
        <v>7264</v>
      </c>
      <c r="D3614" s="54"/>
      <c r="E3614" s="55"/>
      <c r="F3614" s="55"/>
      <c r="G3614" s="55"/>
      <c r="H3614" s="33">
        <v>5</v>
      </c>
    </row>
    <row r="3615" spans="1:8" ht="25.5" x14ac:dyDescent="0.2">
      <c r="A3615" s="52" t="s">
        <v>7265</v>
      </c>
      <c r="B3615" s="52"/>
      <c r="C3615" s="53" t="s">
        <v>7266</v>
      </c>
      <c r="D3615" s="54" t="s">
        <v>21</v>
      </c>
      <c r="E3615" s="55">
        <v>3829.01</v>
      </c>
      <c r="F3615" s="55">
        <v>2755.49</v>
      </c>
      <c r="G3615" s="55">
        <v>6584.5</v>
      </c>
      <c r="H3615" s="33">
        <v>9</v>
      </c>
    </row>
    <row r="3616" spans="1:8" ht="25.5" x14ac:dyDescent="0.2">
      <c r="A3616" s="52" t="s">
        <v>7267</v>
      </c>
      <c r="B3616" s="52"/>
      <c r="C3616" s="53" t="s">
        <v>7268</v>
      </c>
      <c r="D3616" s="54" t="s">
        <v>21</v>
      </c>
      <c r="E3616" s="55">
        <v>6203.55</v>
      </c>
      <c r="F3616" s="55">
        <v>4478.6899999999996</v>
      </c>
      <c r="G3616" s="55">
        <v>10682.24</v>
      </c>
      <c r="H3616" s="33">
        <v>9</v>
      </c>
    </row>
    <row r="3617" spans="1:8" ht="25.5" x14ac:dyDescent="0.2">
      <c r="A3617" s="52" t="s">
        <v>7269</v>
      </c>
      <c r="B3617" s="52"/>
      <c r="C3617" s="53" t="s">
        <v>7270</v>
      </c>
      <c r="D3617" s="54" t="s">
        <v>21</v>
      </c>
      <c r="E3617" s="55">
        <v>8995.89</v>
      </c>
      <c r="F3617" s="55">
        <v>5914.55</v>
      </c>
      <c r="G3617" s="55">
        <v>14910.44</v>
      </c>
      <c r="H3617" s="33">
        <v>9</v>
      </c>
    </row>
    <row r="3618" spans="1:8" ht="25.5" x14ac:dyDescent="0.2">
      <c r="A3618" s="52" t="s">
        <v>7271</v>
      </c>
      <c r="B3618" s="52"/>
      <c r="C3618" s="53" t="s">
        <v>7272</v>
      </c>
      <c r="D3618" s="54" t="s">
        <v>21</v>
      </c>
      <c r="E3618" s="55">
        <v>13484.89</v>
      </c>
      <c r="F3618" s="55">
        <v>7372.27</v>
      </c>
      <c r="G3618" s="55">
        <v>20857.16</v>
      </c>
      <c r="H3618" s="33">
        <v>9</v>
      </c>
    </row>
    <row r="3619" spans="1:8" x14ac:dyDescent="0.2">
      <c r="A3619" s="52" t="s">
        <v>7273</v>
      </c>
      <c r="B3619" s="52"/>
      <c r="C3619" s="53" t="s">
        <v>7274</v>
      </c>
      <c r="D3619" s="54"/>
      <c r="E3619" s="55"/>
      <c r="F3619" s="55"/>
      <c r="G3619" s="55"/>
      <c r="H3619" s="33">
        <v>5</v>
      </c>
    </row>
    <row r="3620" spans="1:8" ht="25.5" x14ac:dyDescent="0.2">
      <c r="A3620" s="52" t="s">
        <v>7275</v>
      </c>
      <c r="B3620" s="52"/>
      <c r="C3620" s="53" t="s">
        <v>7276</v>
      </c>
      <c r="D3620" s="54" t="s">
        <v>21</v>
      </c>
      <c r="E3620" s="55">
        <v>2579.9699999999998</v>
      </c>
      <c r="F3620" s="55">
        <v>1378.72</v>
      </c>
      <c r="G3620" s="55">
        <v>3958.69</v>
      </c>
      <c r="H3620" s="33">
        <v>9</v>
      </c>
    </row>
    <row r="3621" spans="1:8" ht="25.5" x14ac:dyDescent="0.2">
      <c r="A3621" s="52" t="s">
        <v>7277</v>
      </c>
      <c r="B3621" s="52"/>
      <c r="C3621" s="53" t="s">
        <v>7278</v>
      </c>
      <c r="D3621" s="54" t="s">
        <v>21</v>
      </c>
      <c r="E3621" s="55">
        <v>7241.03</v>
      </c>
      <c r="F3621" s="55">
        <v>2059.2399999999998</v>
      </c>
      <c r="G3621" s="55">
        <v>9300.27</v>
      </c>
      <c r="H3621" s="33">
        <v>9</v>
      </c>
    </row>
    <row r="3622" spans="1:8" ht="25.5" x14ac:dyDescent="0.2">
      <c r="A3622" s="52" t="s">
        <v>7279</v>
      </c>
      <c r="B3622" s="52"/>
      <c r="C3622" s="53" t="s">
        <v>7280</v>
      </c>
      <c r="D3622" s="54" t="s">
        <v>21</v>
      </c>
      <c r="E3622" s="55">
        <v>10858.95</v>
      </c>
      <c r="F3622" s="55">
        <v>4118.45</v>
      </c>
      <c r="G3622" s="55">
        <v>14977.4</v>
      </c>
      <c r="H3622" s="33">
        <v>9</v>
      </c>
    </row>
    <row r="3623" spans="1:8" x14ac:dyDescent="0.2">
      <c r="A3623" s="52" t="s">
        <v>7281</v>
      </c>
      <c r="B3623" s="52"/>
      <c r="C3623" s="53" t="s">
        <v>7282</v>
      </c>
      <c r="D3623" s="54" t="s">
        <v>131</v>
      </c>
      <c r="E3623" s="55">
        <v>1403.15</v>
      </c>
      <c r="F3623" s="55">
        <v>685.42</v>
      </c>
      <c r="G3623" s="55">
        <v>2088.5700000000002</v>
      </c>
      <c r="H3623" s="33">
        <v>9</v>
      </c>
    </row>
    <row r="3624" spans="1:8" ht="25.5" x14ac:dyDescent="0.2">
      <c r="A3624" s="52" t="s">
        <v>7283</v>
      </c>
      <c r="B3624" s="52"/>
      <c r="C3624" s="53" t="s">
        <v>7284</v>
      </c>
      <c r="D3624" s="54" t="s">
        <v>21</v>
      </c>
      <c r="E3624" s="55">
        <v>908.07</v>
      </c>
      <c r="F3624" s="55">
        <v>39.119999999999997</v>
      </c>
      <c r="G3624" s="55">
        <v>947.19</v>
      </c>
      <c r="H3624" s="33">
        <v>9</v>
      </c>
    </row>
    <row r="3625" spans="1:8" x14ac:dyDescent="0.2">
      <c r="A3625" s="52" t="s">
        <v>7285</v>
      </c>
      <c r="B3625" s="52"/>
      <c r="C3625" s="53" t="s">
        <v>7286</v>
      </c>
      <c r="D3625" s="54"/>
      <c r="E3625" s="55"/>
      <c r="F3625" s="55"/>
      <c r="G3625" s="55"/>
      <c r="H3625" s="33">
        <v>5</v>
      </c>
    </row>
    <row r="3626" spans="1:8" x14ac:dyDescent="0.2">
      <c r="A3626" s="52" t="s">
        <v>7287</v>
      </c>
      <c r="B3626" s="52"/>
      <c r="C3626" s="53" t="s">
        <v>7288</v>
      </c>
      <c r="D3626" s="54" t="s">
        <v>131</v>
      </c>
      <c r="E3626" s="55">
        <v>369.96</v>
      </c>
      <c r="F3626" s="55">
        <v>28.38</v>
      </c>
      <c r="G3626" s="55">
        <v>398.34</v>
      </c>
      <c r="H3626" s="33">
        <v>9</v>
      </c>
    </row>
    <row r="3627" spans="1:8" x14ac:dyDescent="0.2">
      <c r="A3627" s="52" t="s">
        <v>7289</v>
      </c>
      <c r="B3627" s="52"/>
      <c r="C3627" s="53" t="s">
        <v>7290</v>
      </c>
      <c r="D3627" s="54" t="s">
        <v>131</v>
      </c>
      <c r="E3627" s="55">
        <v>516.88</v>
      </c>
      <c r="F3627" s="55">
        <v>42.57</v>
      </c>
      <c r="G3627" s="55">
        <v>559.45000000000005</v>
      </c>
      <c r="H3627" s="33">
        <v>9</v>
      </c>
    </row>
    <row r="3628" spans="1:8" x14ac:dyDescent="0.2">
      <c r="A3628" s="52" t="s">
        <v>7291</v>
      </c>
      <c r="B3628" s="52"/>
      <c r="C3628" s="53" t="s">
        <v>7292</v>
      </c>
      <c r="D3628" s="54" t="s">
        <v>131</v>
      </c>
      <c r="E3628" s="55">
        <v>567.84</v>
      </c>
      <c r="F3628" s="55">
        <v>56.76</v>
      </c>
      <c r="G3628" s="55">
        <v>624.6</v>
      </c>
      <c r="H3628" s="33">
        <v>9</v>
      </c>
    </row>
    <row r="3629" spans="1:8" x14ac:dyDescent="0.2">
      <c r="A3629" s="52" t="s">
        <v>7293</v>
      </c>
      <c r="B3629" s="52"/>
      <c r="C3629" s="53" t="s">
        <v>7294</v>
      </c>
      <c r="D3629" s="54" t="s">
        <v>131</v>
      </c>
      <c r="E3629" s="55">
        <v>935.29</v>
      </c>
      <c r="F3629" s="55">
        <v>70.95</v>
      </c>
      <c r="G3629" s="55">
        <v>1006.24</v>
      </c>
      <c r="H3629" s="33">
        <v>9</v>
      </c>
    </row>
    <row r="3630" spans="1:8" x14ac:dyDescent="0.2">
      <c r="A3630" s="52" t="s">
        <v>7295</v>
      </c>
      <c r="B3630" s="52"/>
      <c r="C3630" s="53" t="s">
        <v>7296</v>
      </c>
      <c r="D3630" s="54" t="s">
        <v>131</v>
      </c>
      <c r="E3630" s="55">
        <v>1501.49</v>
      </c>
      <c r="F3630" s="55">
        <v>85.14</v>
      </c>
      <c r="G3630" s="55">
        <v>1586.63</v>
      </c>
      <c r="H3630" s="33">
        <v>9</v>
      </c>
    </row>
    <row r="3631" spans="1:8" x14ac:dyDescent="0.2">
      <c r="A3631" s="52" t="s">
        <v>7297</v>
      </c>
      <c r="B3631" s="52"/>
      <c r="C3631" s="53" t="s">
        <v>7298</v>
      </c>
      <c r="D3631" s="54" t="s">
        <v>131</v>
      </c>
      <c r="E3631" s="55">
        <v>2759.23</v>
      </c>
      <c r="F3631" s="55">
        <v>141.9</v>
      </c>
      <c r="G3631" s="55">
        <v>2901.13</v>
      </c>
      <c r="H3631" s="33">
        <v>9</v>
      </c>
    </row>
    <row r="3632" spans="1:8" x14ac:dyDescent="0.2">
      <c r="A3632" s="52" t="s">
        <v>7299</v>
      </c>
      <c r="B3632" s="52"/>
      <c r="C3632" s="53" t="s">
        <v>7300</v>
      </c>
      <c r="D3632" s="54"/>
      <c r="E3632" s="55"/>
      <c r="F3632" s="55"/>
      <c r="G3632" s="55"/>
      <c r="H3632" s="33">
        <v>5</v>
      </c>
    </row>
    <row r="3633" spans="1:8" x14ac:dyDescent="0.2">
      <c r="A3633" s="52" t="s">
        <v>7301</v>
      </c>
      <c r="B3633" s="52"/>
      <c r="C3633" s="53" t="s">
        <v>7302</v>
      </c>
      <c r="D3633" s="54" t="s">
        <v>21</v>
      </c>
      <c r="E3633" s="55">
        <v>722.19</v>
      </c>
      <c r="F3633" s="55">
        <v>17.350000000000001</v>
      </c>
      <c r="G3633" s="55">
        <v>739.54</v>
      </c>
      <c r="H3633" s="33">
        <v>9</v>
      </c>
    </row>
    <row r="3634" spans="1:8" x14ac:dyDescent="0.2">
      <c r="A3634" s="52" t="s">
        <v>7303</v>
      </c>
      <c r="B3634" s="52"/>
      <c r="C3634" s="53" t="s">
        <v>7304</v>
      </c>
      <c r="D3634" s="54" t="s">
        <v>21</v>
      </c>
      <c r="E3634" s="55">
        <v>268.45999999999998</v>
      </c>
      <c r="F3634" s="55">
        <v>21.69</v>
      </c>
      <c r="G3634" s="55">
        <v>290.14999999999998</v>
      </c>
      <c r="H3634" s="33">
        <v>9</v>
      </c>
    </row>
    <row r="3635" spans="1:8" x14ac:dyDescent="0.2">
      <c r="A3635" s="52" t="s">
        <v>7305</v>
      </c>
      <c r="B3635" s="52"/>
      <c r="C3635" s="53" t="s">
        <v>7306</v>
      </c>
      <c r="D3635" s="54"/>
      <c r="E3635" s="55"/>
      <c r="F3635" s="55"/>
      <c r="G3635" s="55"/>
      <c r="H3635" s="33">
        <v>2</v>
      </c>
    </row>
    <row r="3636" spans="1:8" x14ac:dyDescent="0.2">
      <c r="A3636" s="52" t="s">
        <v>7307</v>
      </c>
      <c r="B3636" s="52"/>
      <c r="C3636" s="53" t="s">
        <v>7308</v>
      </c>
      <c r="D3636" s="54"/>
      <c r="E3636" s="55"/>
      <c r="F3636" s="55"/>
      <c r="G3636" s="55"/>
      <c r="H3636" s="33">
        <v>5</v>
      </c>
    </row>
    <row r="3637" spans="1:8" ht="25.5" x14ac:dyDescent="0.2">
      <c r="A3637" s="52" t="s">
        <v>7309</v>
      </c>
      <c r="B3637" s="52"/>
      <c r="C3637" s="53" t="s">
        <v>7310</v>
      </c>
      <c r="D3637" s="54" t="s">
        <v>21</v>
      </c>
      <c r="E3637" s="55">
        <v>1148.46</v>
      </c>
      <c r="F3637" s="55">
        <v>151.80000000000001</v>
      </c>
      <c r="G3637" s="55">
        <v>1300.26</v>
      </c>
      <c r="H3637" s="33">
        <v>9</v>
      </c>
    </row>
    <row r="3638" spans="1:8" x14ac:dyDescent="0.2">
      <c r="A3638" s="52" t="s">
        <v>7311</v>
      </c>
      <c r="B3638" s="52"/>
      <c r="C3638" s="53" t="s">
        <v>7312</v>
      </c>
      <c r="D3638" s="54" t="s">
        <v>21</v>
      </c>
      <c r="E3638" s="55">
        <v>406.41</v>
      </c>
      <c r="F3638" s="55">
        <v>151.80000000000001</v>
      </c>
      <c r="G3638" s="55">
        <v>558.21</v>
      </c>
      <c r="H3638" s="33">
        <v>9</v>
      </c>
    </row>
    <row r="3639" spans="1:8" x14ac:dyDescent="0.2">
      <c r="A3639" s="52" t="s">
        <v>7313</v>
      </c>
      <c r="B3639" s="52"/>
      <c r="C3639" s="53" t="s">
        <v>7314</v>
      </c>
      <c r="D3639" s="54" t="s">
        <v>131</v>
      </c>
      <c r="E3639" s="55">
        <v>19.739999999999998</v>
      </c>
      <c r="F3639" s="55">
        <v>4.33</v>
      </c>
      <c r="G3639" s="55">
        <v>24.07</v>
      </c>
      <c r="H3639" s="33">
        <v>9</v>
      </c>
    </row>
    <row r="3640" spans="1:8" ht="25.5" x14ac:dyDescent="0.2">
      <c r="A3640" s="52" t="s">
        <v>7315</v>
      </c>
      <c r="B3640" s="52"/>
      <c r="C3640" s="53" t="s">
        <v>7316</v>
      </c>
      <c r="D3640" s="54" t="s">
        <v>21</v>
      </c>
      <c r="E3640" s="55">
        <v>63.99</v>
      </c>
      <c r="F3640" s="55">
        <v>13.01</v>
      </c>
      <c r="G3640" s="55">
        <v>77</v>
      </c>
      <c r="H3640" s="33">
        <v>9</v>
      </c>
    </row>
    <row r="3641" spans="1:8" x14ac:dyDescent="0.2">
      <c r="A3641" s="52" t="s">
        <v>7317</v>
      </c>
      <c r="B3641" s="52"/>
      <c r="C3641" s="53" t="s">
        <v>7318</v>
      </c>
      <c r="D3641" s="54" t="s">
        <v>131</v>
      </c>
      <c r="E3641" s="55">
        <v>32.51</v>
      </c>
      <c r="F3641" s="55">
        <v>4.33</v>
      </c>
      <c r="G3641" s="55">
        <v>36.840000000000003</v>
      </c>
      <c r="H3641" s="33">
        <v>9</v>
      </c>
    </row>
    <row r="3642" spans="1:8" x14ac:dyDescent="0.2">
      <c r="A3642" s="52" t="s">
        <v>7319</v>
      </c>
      <c r="B3642" s="52"/>
      <c r="C3642" s="53" t="s">
        <v>7320</v>
      </c>
      <c r="D3642" s="54" t="s">
        <v>21</v>
      </c>
      <c r="E3642" s="55">
        <v>219.37</v>
      </c>
      <c r="F3642" s="55">
        <v>4.33</v>
      </c>
      <c r="G3642" s="55">
        <v>223.7</v>
      </c>
      <c r="H3642" s="33">
        <v>9</v>
      </c>
    </row>
    <row r="3643" spans="1:8" ht="38.25" x14ac:dyDescent="0.2">
      <c r="A3643" s="52" t="s">
        <v>7321</v>
      </c>
      <c r="B3643" s="52"/>
      <c r="C3643" s="53" t="s">
        <v>7322</v>
      </c>
      <c r="D3643" s="54" t="s">
        <v>21</v>
      </c>
      <c r="E3643" s="55">
        <v>3713.19</v>
      </c>
      <c r="F3643" s="55">
        <v>238.54</v>
      </c>
      <c r="G3643" s="55">
        <v>3951.73</v>
      </c>
      <c r="H3643" s="33">
        <v>9</v>
      </c>
    </row>
    <row r="3644" spans="1:8" x14ac:dyDescent="0.2">
      <c r="A3644" s="52" t="s">
        <v>7323</v>
      </c>
      <c r="B3644" s="52"/>
      <c r="C3644" s="53" t="s">
        <v>7324</v>
      </c>
      <c r="D3644" s="54" t="s">
        <v>21</v>
      </c>
      <c r="E3644" s="55">
        <v>65.67</v>
      </c>
      <c r="F3644" s="55">
        <v>4.33</v>
      </c>
      <c r="G3644" s="55">
        <v>70</v>
      </c>
      <c r="H3644" s="33">
        <v>9</v>
      </c>
    </row>
    <row r="3645" spans="1:8" x14ac:dyDescent="0.2">
      <c r="A3645" s="52" t="s">
        <v>7325</v>
      </c>
      <c r="B3645" s="52"/>
      <c r="C3645" s="53" t="s">
        <v>7326</v>
      </c>
      <c r="D3645" s="54" t="s">
        <v>21</v>
      </c>
      <c r="E3645" s="55">
        <v>94.58</v>
      </c>
      <c r="F3645" s="55">
        <v>4.33</v>
      </c>
      <c r="G3645" s="55">
        <v>98.91</v>
      </c>
      <c r="H3645" s="33">
        <v>9</v>
      </c>
    </row>
    <row r="3646" spans="1:8" x14ac:dyDescent="0.2">
      <c r="A3646" s="52" t="s">
        <v>7327</v>
      </c>
      <c r="B3646" s="52"/>
      <c r="C3646" s="53" t="s">
        <v>7328</v>
      </c>
      <c r="D3646" s="54" t="s">
        <v>21</v>
      </c>
      <c r="E3646" s="55">
        <v>1817.94</v>
      </c>
      <c r="F3646" s="55">
        <v>55.66</v>
      </c>
      <c r="G3646" s="55">
        <v>1873.6</v>
      </c>
      <c r="H3646" s="33">
        <v>9</v>
      </c>
    </row>
    <row r="3647" spans="1:8" x14ac:dyDescent="0.2">
      <c r="A3647" s="52" t="s">
        <v>7329</v>
      </c>
      <c r="B3647" s="52"/>
      <c r="C3647" s="53" t="s">
        <v>7330</v>
      </c>
      <c r="D3647" s="54" t="s">
        <v>21</v>
      </c>
      <c r="E3647" s="55">
        <v>109.17</v>
      </c>
      <c r="F3647" s="55">
        <v>4.33</v>
      </c>
      <c r="G3647" s="55">
        <v>113.5</v>
      </c>
      <c r="H3647" s="33">
        <v>9</v>
      </c>
    </row>
    <row r="3648" spans="1:8" x14ac:dyDescent="0.2">
      <c r="A3648" s="52" t="s">
        <v>7331</v>
      </c>
      <c r="B3648" s="52"/>
      <c r="C3648" s="53" t="s">
        <v>7332</v>
      </c>
      <c r="D3648" s="54" t="s">
        <v>21</v>
      </c>
      <c r="E3648" s="55">
        <v>80.33</v>
      </c>
      <c r="F3648" s="55">
        <v>4.33</v>
      </c>
      <c r="G3648" s="55">
        <v>84.66</v>
      </c>
      <c r="H3648" s="33">
        <v>9</v>
      </c>
    </row>
    <row r="3649" spans="1:8" x14ac:dyDescent="0.2">
      <c r="A3649" s="52" t="s">
        <v>7333</v>
      </c>
      <c r="B3649" s="52"/>
      <c r="C3649" s="53" t="s">
        <v>7334</v>
      </c>
      <c r="D3649" s="54" t="s">
        <v>21</v>
      </c>
      <c r="E3649" s="55">
        <v>18.86</v>
      </c>
      <c r="F3649" s="55">
        <v>0.57999999999999996</v>
      </c>
      <c r="G3649" s="55">
        <v>19.440000000000001</v>
      </c>
      <c r="H3649" s="33">
        <v>9</v>
      </c>
    </row>
    <row r="3650" spans="1:8" x14ac:dyDescent="0.2">
      <c r="A3650" s="52" t="s">
        <v>7335</v>
      </c>
      <c r="B3650" s="52"/>
      <c r="C3650" s="53" t="s">
        <v>7336</v>
      </c>
      <c r="D3650" s="54" t="s">
        <v>21</v>
      </c>
      <c r="E3650" s="55">
        <v>153.16999999999999</v>
      </c>
      <c r="F3650" s="55">
        <v>4.33</v>
      </c>
      <c r="G3650" s="55">
        <v>157.5</v>
      </c>
      <c r="H3650" s="33">
        <v>9</v>
      </c>
    </row>
    <row r="3651" spans="1:8" ht="25.5" x14ac:dyDescent="0.2">
      <c r="A3651" s="52" t="s">
        <v>7337</v>
      </c>
      <c r="B3651" s="52"/>
      <c r="C3651" s="53" t="s">
        <v>7338</v>
      </c>
      <c r="D3651" s="54" t="s">
        <v>21</v>
      </c>
      <c r="E3651" s="55">
        <v>1906.5</v>
      </c>
      <c r="F3651" s="55">
        <v>225.53</v>
      </c>
      <c r="G3651" s="55">
        <v>2132.0300000000002</v>
      </c>
      <c r="H3651" s="33">
        <v>9</v>
      </c>
    </row>
    <row r="3652" spans="1:8" ht="25.5" x14ac:dyDescent="0.2">
      <c r="A3652" s="52" t="s">
        <v>7339</v>
      </c>
      <c r="B3652" s="52"/>
      <c r="C3652" s="53" t="s">
        <v>7340</v>
      </c>
      <c r="D3652" s="54" t="s">
        <v>21</v>
      </c>
      <c r="E3652" s="55">
        <v>2522.9899999999998</v>
      </c>
      <c r="F3652" s="55">
        <v>225.53</v>
      </c>
      <c r="G3652" s="55">
        <v>2748.52</v>
      </c>
      <c r="H3652" s="33">
        <v>9</v>
      </c>
    </row>
    <row r="3653" spans="1:8" ht="25.5" x14ac:dyDescent="0.2">
      <c r="A3653" s="52" t="s">
        <v>7341</v>
      </c>
      <c r="B3653" s="52"/>
      <c r="C3653" s="53" t="s">
        <v>7342</v>
      </c>
      <c r="D3653" s="54" t="s">
        <v>21</v>
      </c>
      <c r="E3653" s="55">
        <v>2698.47</v>
      </c>
      <c r="F3653" s="55">
        <v>706.15</v>
      </c>
      <c r="G3653" s="55">
        <v>3404.62</v>
      </c>
      <c r="H3653" s="33">
        <v>9</v>
      </c>
    </row>
    <row r="3654" spans="1:8" x14ac:dyDescent="0.2">
      <c r="A3654" s="52" t="s">
        <v>7343</v>
      </c>
      <c r="B3654" s="52"/>
      <c r="C3654" s="53" t="s">
        <v>7344</v>
      </c>
      <c r="D3654" s="54"/>
      <c r="E3654" s="55"/>
      <c r="F3654" s="55"/>
      <c r="G3654" s="55"/>
      <c r="H3654" s="33">
        <v>5</v>
      </c>
    </row>
    <row r="3655" spans="1:8" ht="25.5" x14ac:dyDescent="0.2">
      <c r="A3655" s="52" t="s">
        <v>7345</v>
      </c>
      <c r="B3655" s="52"/>
      <c r="C3655" s="53" t="s">
        <v>7346</v>
      </c>
      <c r="D3655" s="54" t="s">
        <v>21</v>
      </c>
      <c r="E3655" s="55">
        <v>32.770000000000003</v>
      </c>
      <c r="F3655" s="55">
        <v>15.25</v>
      </c>
      <c r="G3655" s="55">
        <v>48.02</v>
      </c>
      <c r="H3655" s="33">
        <v>9</v>
      </c>
    </row>
    <row r="3656" spans="1:8" x14ac:dyDescent="0.2">
      <c r="A3656" s="52" t="s">
        <v>7347</v>
      </c>
      <c r="B3656" s="52"/>
      <c r="C3656" s="53" t="s">
        <v>7348</v>
      </c>
      <c r="D3656" s="54" t="s">
        <v>21</v>
      </c>
      <c r="E3656" s="55">
        <v>766.77</v>
      </c>
      <c r="F3656" s="55">
        <v>21.69</v>
      </c>
      <c r="G3656" s="55">
        <v>788.46</v>
      </c>
      <c r="H3656" s="33">
        <v>9</v>
      </c>
    </row>
    <row r="3657" spans="1:8" x14ac:dyDescent="0.2">
      <c r="A3657" s="52" t="s">
        <v>7349</v>
      </c>
      <c r="B3657" s="52"/>
      <c r="C3657" s="53" t="s">
        <v>7350</v>
      </c>
      <c r="D3657" s="54" t="s">
        <v>21</v>
      </c>
      <c r="E3657" s="55">
        <v>34.89</v>
      </c>
      <c r="F3657" s="55">
        <v>15.25</v>
      </c>
      <c r="G3657" s="55">
        <v>50.14</v>
      </c>
      <c r="H3657" s="33">
        <v>9</v>
      </c>
    </row>
    <row r="3658" spans="1:8" ht="25.5" x14ac:dyDescent="0.2">
      <c r="A3658" s="52" t="s">
        <v>7351</v>
      </c>
      <c r="B3658" s="52"/>
      <c r="C3658" s="53" t="s">
        <v>7352</v>
      </c>
      <c r="D3658" s="54" t="s">
        <v>21</v>
      </c>
      <c r="E3658" s="55">
        <v>7000.44</v>
      </c>
      <c r="F3658" s="55">
        <v>130.11000000000001</v>
      </c>
      <c r="G3658" s="55">
        <v>7130.55</v>
      </c>
      <c r="H3658" s="33">
        <v>9</v>
      </c>
    </row>
    <row r="3659" spans="1:8" x14ac:dyDescent="0.2">
      <c r="A3659" s="52" t="s">
        <v>7353</v>
      </c>
      <c r="B3659" s="52"/>
      <c r="C3659" s="53" t="s">
        <v>7354</v>
      </c>
      <c r="D3659" s="54"/>
      <c r="E3659" s="55"/>
      <c r="F3659" s="55"/>
      <c r="G3659" s="55"/>
      <c r="H3659" s="33">
        <v>5</v>
      </c>
    </row>
    <row r="3660" spans="1:8" x14ac:dyDescent="0.2">
      <c r="A3660" s="52" t="s">
        <v>7355</v>
      </c>
      <c r="B3660" s="52"/>
      <c r="C3660" s="53" t="s">
        <v>7356</v>
      </c>
      <c r="D3660" s="54" t="s">
        <v>21</v>
      </c>
      <c r="E3660" s="55">
        <v>210.76</v>
      </c>
      <c r="F3660" s="55">
        <v>34.69</v>
      </c>
      <c r="G3660" s="55">
        <v>245.45</v>
      </c>
      <c r="H3660" s="33">
        <v>9</v>
      </c>
    </row>
    <row r="3661" spans="1:8" x14ac:dyDescent="0.2">
      <c r="A3661" s="52" t="s">
        <v>7357</v>
      </c>
      <c r="B3661" s="52"/>
      <c r="C3661" s="53" t="s">
        <v>7358</v>
      </c>
      <c r="D3661" s="54" t="s">
        <v>21</v>
      </c>
      <c r="E3661" s="55">
        <v>28804.97</v>
      </c>
      <c r="F3661" s="55">
        <v>13.82</v>
      </c>
      <c r="G3661" s="55">
        <v>28818.79</v>
      </c>
      <c r="H3661" s="33">
        <v>9</v>
      </c>
    </row>
    <row r="3662" spans="1:8" ht="25.5" x14ac:dyDescent="0.2">
      <c r="A3662" s="52" t="s">
        <v>8287</v>
      </c>
      <c r="B3662" s="52"/>
      <c r="C3662" s="53" t="s">
        <v>8288</v>
      </c>
      <c r="D3662" s="54" t="s">
        <v>21</v>
      </c>
      <c r="E3662" s="55">
        <v>87.12</v>
      </c>
      <c r="F3662" s="55">
        <v>21.69</v>
      </c>
      <c r="G3662" s="55">
        <v>108.81</v>
      </c>
      <c r="H3662" s="33">
        <v>9</v>
      </c>
    </row>
    <row r="3663" spans="1:8" ht="25.5" x14ac:dyDescent="0.2">
      <c r="A3663" s="52" t="s">
        <v>7361</v>
      </c>
      <c r="B3663" s="52"/>
      <c r="C3663" s="53" t="s">
        <v>7362</v>
      </c>
      <c r="D3663" s="54" t="s">
        <v>21</v>
      </c>
      <c r="E3663" s="55">
        <v>89.8</v>
      </c>
      <c r="F3663" s="55">
        <v>21.69</v>
      </c>
      <c r="G3663" s="55">
        <v>111.49</v>
      </c>
      <c r="H3663" s="33">
        <v>9</v>
      </c>
    </row>
    <row r="3664" spans="1:8" ht="25.5" x14ac:dyDescent="0.2">
      <c r="A3664" s="52" t="s">
        <v>7363</v>
      </c>
      <c r="B3664" s="52"/>
      <c r="C3664" s="53" t="s">
        <v>7364</v>
      </c>
      <c r="D3664" s="54" t="s">
        <v>21</v>
      </c>
      <c r="E3664" s="55">
        <v>231.64</v>
      </c>
      <c r="F3664" s="55">
        <v>13.01</v>
      </c>
      <c r="G3664" s="55">
        <v>244.65</v>
      </c>
      <c r="H3664" s="33">
        <v>9</v>
      </c>
    </row>
    <row r="3665" spans="1:8" x14ac:dyDescent="0.2">
      <c r="A3665" s="52" t="s">
        <v>7365</v>
      </c>
      <c r="B3665" s="52"/>
      <c r="C3665" s="53" t="s">
        <v>7366</v>
      </c>
      <c r="D3665" s="54" t="s">
        <v>21</v>
      </c>
      <c r="E3665" s="55">
        <v>63.38</v>
      </c>
      <c r="F3665" s="55">
        <v>13.01</v>
      </c>
      <c r="G3665" s="55">
        <v>76.39</v>
      </c>
      <c r="H3665" s="33">
        <v>9</v>
      </c>
    </row>
    <row r="3666" spans="1:8" x14ac:dyDescent="0.2">
      <c r="A3666" s="52" t="s">
        <v>7367</v>
      </c>
      <c r="B3666" s="52"/>
      <c r="C3666" s="53" t="s">
        <v>7368</v>
      </c>
      <c r="D3666" s="54" t="s">
        <v>21</v>
      </c>
      <c r="E3666" s="55">
        <v>172.81</v>
      </c>
      <c r="F3666" s="55">
        <v>13.01</v>
      </c>
      <c r="G3666" s="55">
        <v>185.82</v>
      </c>
      <c r="H3666" s="33">
        <v>9</v>
      </c>
    </row>
    <row r="3667" spans="1:8" ht="25.5" x14ac:dyDescent="0.2">
      <c r="A3667" s="52" t="s">
        <v>7369</v>
      </c>
      <c r="B3667" s="52"/>
      <c r="C3667" s="53" t="s">
        <v>7370</v>
      </c>
      <c r="D3667" s="54" t="s">
        <v>21</v>
      </c>
      <c r="E3667" s="55">
        <v>474.12</v>
      </c>
      <c r="F3667" s="55">
        <v>13.01</v>
      </c>
      <c r="G3667" s="55">
        <v>487.13</v>
      </c>
      <c r="H3667" s="33">
        <v>9</v>
      </c>
    </row>
    <row r="3668" spans="1:8" x14ac:dyDescent="0.2">
      <c r="A3668" s="52" t="s">
        <v>7371</v>
      </c>
      <c r="B3668" s="52"/>
      <c r="C3668" s="53" t="s">
        <v>7372</v>
      </c>
      <c r="D3668" s="54" t="s">
        <v>21</v>
      </c>
      <c r="E3668" s="55">
        <v>254.85</v>
      </c>
      <c r="F3668" s="55">
        <v>13.01</v>
      </c>
      <c r="G3668" s="55">
        <v>267.86</v>
      </c>
      <c r="H3668" s="33">
        <v>9</v>
      </c>
    </row>
    <row r="3669" spans="1:8" ht="25.5" x14ac:dyDescent="0.2">
      <c r="A3669" s="52" t="s">
        <v>7373</v>
      </c>
      <c r="B3669" s="52"/>
      <c r="C3669" s="53" t="s">
        <v>7374</v>
      </c>
      <c r="D3669" s="54" t="s">
        <v>21</v>
      </c>
      <c r="E3669" s="55">
        <v>809.88</v>
      </c>
      <c r="F3669" s="55">
        <v>13.82</v>
      </c>
      <c r="G3669" s="55">
        <v>823.7</v>
      </c>
      <c r="H3669" s="33">
        <v>9</v>
      </c>
    </row>
    <row r="3670" spans="1:8" ht="25.5" x14ac:dyDescent="0.2">
      <c r="A3670" s="52" t="s">
        <v>7377</v>
      </c>
      <c r="B3670" s="52"/>
      <c r="C3670" s="53" t="s">
        <v>7378</v>
      </c>
      <c r="D3670" s="54" t="s">
        <v>21</v>
      </c>
      <c r="E3670" s="55">
        <v>696.45</v>
      </c>
      <c r="F3670" s="55">
        <v>13.82</v>
      </c>
      <c r="G3670" s="55">
        <v>710.27</v>
      </c>
      <c r="H3670" s="33">
        <v>9</v>
      </c>
    </row>
    <row r="3671" spans="1:8" x14ac:dyDescent="0.2">
      <c r="A3671" s="52" t="s">
        <v>7379</v>
      </c>
      <c r="B3671" s="52"/>
      <c r="C3671" s="53" t="s">
        <v>7380</v>
      </c>
      <c r="D3671" s="54" t="s">
        <v>21</v>
      </c>
      <c r="E3671" s="55">
        <v>78.02</v>
      </c>
      <c r="F3671" s="55">
        <v>13.01</v>
      </c>
      <c r="G3671" s="55">
        <v>91.03</v>
      </c>
      <c r="H3671" s="33">
        <v>9</v>
      </c>
    </row>
    <row r="3672" spans="1:8" ht="38.25" x14ac:dyDescent="0.2">
      <c r="A3672" s="52" t="s">
        <v>7381</v>
      </c>
      <c r="B3672" s="52"/>
      <c r="C3672" s="53" t="s">
        <v>7382</v>
      </c>
      <c r="D3672" s="54" t="s">
        <v>21</v>
      </c>
      <c r="E3672" s="55">
        <v>267.08</v>
      </c>
      <c r="F3672" s="55">
        <v>13.82</v>
      </c>
      <c r="G3672" s="55">
        <v>280.89999999999998</v>
      </c>
      <c r="H3672" s="33">
        <v>9</v>
      </c>
    </row>
    <row r="3673" spans="1:8" x14ac:dyDescent="0.2">
      <c r="A3673" s="52" t="s">
        <v>7383</v>
      </c>
      <c r="B3673" s="52"/>
      <c r="C3673" s="53" t="s">
        <v>7384</v>
      </c>
      <c r="D3673" s="54" t="s">
        <v>21</v>
      </c>
      <c r="E3673" s="55">
        <v>70.069999999999993</v>
      </c>
      <c r="F3673" s="55">
        <v>47.7</v>
      </c>
      <c r="G3673" s="55">
        <v>117.77</v>
      </c>
      <c r="H3673" s="33">
        <v>9</v>
      </c>
    </row>
    <row r="3674" spans="1:8" x14ac:dyDescent="0.2">
      <c r="A3674" s="52" t="s">
        <v>7385</v>
      </c>
      <c r="B3674" s="52"/>
      <c r="C3674" s="53" t="s">
        <v>7386</v>
      </c>
      <c r="D3674" s="54" t="s">
        <v>21</v>
      </c>
      <c r="E3674" s="55">
        <v>188.56</v>
      </c>
      <c r="F3674" s="55">
        <v>43.37</v>
      </c>
      <c r="G3674" s="55">
        <v>231.93</v>
      </c>
      <c r="H3674" s="33">
        <v>9</v>
      </c>
    </row>
    <row r="3675" spans="1:8" ht="25.5" x14ac:dyDescent="0.2">
      <c r="A3675" s="52" t="s">
        <v>7387</v>
      </c>
      <c r="B3675" s="52"/>
      <c r="C3675" s="53" t="s">
        <v>7388</v>
      </c>
      <c r="D3675" s="54" t="s">
        <v>21</v>
      </c>
      <c r="E3675" s="55">
        <v>1229.52</v>
      </c>
      <c r="F3675" s="55">
        <v>13.01</v>
      </c>
      <c r="G3675" s="55">
        <v>1242.53</v>
      </c>
      <c r="H3675" s="33">
        <v>9</v>
      </c>
    </row>
    <row r="3676" spans="1:8" x14ac:dyDescent="0.2">
      <c r="A3676" s="52" t="s">
        <v>7389</v>
      </c>
      <c r="B3676" s="52"/>
      <c r="C3676" s="53" t="s">
        <v>7390</v>
      </c>
      <c r="D3676" s="54" t="s">
        <v>21</v>
      </c>
      <c r="E3676" s="55">
        <v>168.73</v>
      </c>
      <c r="F3676" s="55">
        <v>13.01</v>
      </c>
      <c r="G3676" s="55">
        <v>181.74</v>
      </c>
      <c r="H3676" s="33">
        <v>9</v>
      </c>
    </row>
    <row r="3677" spans="1:8" x14ac:dyDescent="0.2">
      <c r="A3677" s="52" t="s">
        <v>7391</v>
      </c>
      <c r="B3677" s="52"/>
      <c r="C3677" s="53" t="s">
        <v>7392</v>
      </c>
      <c r="D3677" s="54" t="s">
        <v>21</v>
      </c>
      <c r="E3677" s="55">
        <v>213.92</v>
      </c>
      <c r="F3677" s="55">
        <v>21.69</v>
      </c>
      <c r="G3677" s="55">
        <v>235.61</v>
      </c>
      <c r="H3677" s="33">
        <v>9</v>
      </c>
    </row>
    <row r="3678" spans="1:8" x14ac:dyDescent="0.2">
      <c r="A3678" s="52" t="s">
        <v>7393</v>
      </c>
      <c r="B3678" s="52"/>
      <c r="C3678" s="53" t="s">
        <v>7394</v>
      </c>
      <c r="D3678" s="54" t="s">
        <v>21</v>
      </c>
      <c r="E3678" s="55">
        <v>405.81</v>
      </c>
      <c r="F3678" s="55">
        <v>13.01</v>
      </c>
      <c r="G3678" s="55">
        <v>418.82</v>
      </c>
      <c r="H3678" s="33">
        <v>9</v>
      </c>
    </row>
    <row r="3679" spans="1:8" x14ac:dyDescent="0.2">
      <c r="A3679" s="52" t="s">
        <v>7395</v>
      </c>
      <c r="B3679" s="52"/>
      <c r="C3679" s="53" t="s">
        <v>7396</v>
      </c>
      <c r="D3679" s="54" t="s">
        <v>21</v>
      </c>
      <c r="E3679" s="55">
        <v>365.87</v>
      </c>
      <c r="F3679" s="55">
        <v>10.84</v>
      </c>
      <c r="G3679" s="55">
        <v>376.71</v>
      </c>
      <c r="H3679" s="33">
        <v>9</v>
      </c>
    </row>
    <row r="3680" spans="1:8" x14ac:dyDescent="0.2">
      <c r="A3680" s="52" t="s">
        <v>7397</v>
      </c>
      <c r="B3680" s="52"/>
      <c r="C3680" s="53" t="s">
        <v>7398</v>
      </c>
      <c r="D3680" s="54" t="s">
        <v>21</v>
      </c>
      <c r="E3680" s="55">
        <v>155.38</v>
      </c>
      <c r="F3680" s="55">
        <v>10.84</v>
      </c>
      <c r="G3680" s="55">
        <v>166.22</v>
      </c>
      <c r="H3680" s="33">
        <v>9</v>
      </c>
    </row>
    <row r="3681" spans="1:8" x14ac:dyDescent="0.2">
      <c r="A3681" s="52" t="s">
        <v>7399</v>
      </c>
      <c r="B3681" s="52"/>
      <c r="C3681" s="53" t="s">
        <v>7400</v>
      </c>
      <c r="D3681" s="54"/>
      <c r="E3681" s="55"/>
      <c r="F3681" s="55"/>
      <c r="G3681" s="55"/>
      <c r="H3681" s="33">
        <v>5</v>
      </c>
    </row>
    <row r="3682" spans="1:8" x14ac:dyDescent="0.2">
      <c r="A3682" s="52" t="s">
        <v>7401</v>
      </c>
      <c r="B3682" s="52"/>
      <c r="C3682" s="53" t="s">
        <v>7402</v>
      </c>
      <c r="D3682" s="54" t="s">
        <v>21</v>
      </c>
      <c r="E3682" s="55">
        <v>1437.7</v>
      </c>
      <c r="F3682" s="55">
        <v>18.010000000000002</v>
      </c>
      <c r="G3682" s="55">
        <v>1455.71</v>
      </c>
      <c r="H3682" s="33">
        <v>9</v>
      </c>
    </row>
    <row r="3683" spans="1:8" x14ac:dyDescent="0.2">
      <c r="A3683" s="52" t="s">
        <v>7403</v>
      </c>
      <c r="B3683" s="52"/>
      <c r="C3683" s="53" t="s">
        <v>7404</v>
      </c>
      <c r="D3683" s="54" t="s">
        <v>21</v>
      </c>
      <c r="E3683" s="55">
        <v>6102.18</v>
      </c>
      <c r="F3683" s="55">
        <v>18.010000000000002</v>
      </c>
      <c r="G3683" s="55">
        <v>6120.19</v>
      </c>
      <c r="H3683" s="33">
        <v>9</v>
      </c>
    </row>
    <row r="3684" spans="1:8" x14ac:dyDescent="0.2">
      <c r="A3684" s="52" t="s">
        <v>7405</v>
      </c>
      <c r="B3684" s="52"/>
      <c r="C3684" s="53" t="s">
        <v>7406</v>
      </c>
      <c r="D3684" s="54" t="s">
        <v>21</v>
      </c>
      <c r="E3684" s="55">
        <v>182.71</v>
      </c>
      <c r="F3684" s="55">
        <v>18.010000000000002</v>
      </c>
      <c r="G3684" s="55">
        <v>200.72</v>
      </c>
      <c r="H3684" s="33">
        <v>9</v>
      </c>
    </row>
    <row r="3685" spans="1:8" x14ac:dyDescent="0.2">
      <c r="A3685" s="52" t="s">
        <v>7407</v>
      </c>
      <c r="B3685" s="52"/>
      <c r="C3685" s="53" t="s">
        <v>7408</v>
      </c>
      <c r="D3685" s="54" t="s">
        <v>21</v>
      </c>
      <c r="E3685" s="55">
        <v>259.85000000000002</v>
      </c>
      <c r="F3685" s="55">
        <v>18.010000000000002</v>
      </c>
      <c r="G3685" s="55">
        <v>277.86</v>
      </c>
      <c r="H3685" s="33">
        <v>9</v>
      </c>
    </row>
    <row r="3686" spans="1:8" x14ac:dyDescent="0.2">
      <c r="A3686" s="52" t="s">
        <v>7409</v>
      </c>
      <c r="B3686" s="52"/>
      <c r="C3686" s="53" t="s">
        <v>7410</v>
      </c>
      <c r="D3686" s="54" t="s">
        <v>21</v>
      </c>
      <c r="E3686" s="55">
        <v>298.18</v>
      </c>
      <c r="F3686" s="55">
        <v>18.010000000000002</v>
      </c>
      <c r="G3686" s="55">
        <v>316.19</v>
      </c>
      <c r="H3686" s="33">
        <v>9</v>
      </c>
    </row>
    <row r="3687" spans="1:8" ht="25.5" x14ac:dyDescent="0.2">
      <c r="A3687" s="52" t="s">
        <v>7411</v>
      </c>
      <c r="B3687" s="52"/>
      <c r="C3687" s="53" t="s">
        <v>7412</v>
      </c>
      <c r="D3687" s="54" t="s">
        <v>21</v>
      </c>
      <c r="E3687" s="55">
        <v>1582.96</v>
      </c>
      <c r="F3687" s="55"/>
      <c r="G3687" s="55">
        <v>1582.96</v>
      </c>
      <c r="H3687" s="33">
        <v>9</v>
      </c>
    </row>
    <row r="3688" spans="1:8" x14ac:dyDescent="0.2">
      <c r="A3688" s="52" t="s">
        <v>7413</v>
      </c>
      <c r="B3688" s="52"/>
      <c r="C3688" s="53" t="s">
        <v>7414</v>
      </c>
      <c r="D3688" s="54" t="s">
        <v>21</v>
      </c>
      <c r="E3688" s="55">
        <v>194.6</v>
      </c>
      <c r="F3688" s="55">
        <v>18.010000000000002</v>
      </c>
      <c r="G3688" s="55">
        <v>212.61</v>
      </c>
      <c r="H3688" s="33">
        <v>9</v>
      </c>
    </row>
    <row r="3689" spans="1:8" x14ac:dyDescent="0.2">
      <c r="A3689" s="52" t="s">
        <v>7415</v>
      </c>
      <c r="B3689" s="52"/>
      <c r="C3689" s="53" t="s">
        <v>7416</v>
      </c>
      <c r="D3689" s="54" t="s">
        <v>21</v>
      </c>
      <c r="E3689" s="55">
        <v>220.03</v>
      </c>
      <c r="F3689" s="55">
        <v>18.010000000000002</v>
      </c>
      <c r="G3689" s="55">
        <v>238.04</v>
      </c>
      <c r="H3689" s="33">
        <v>9</v>
      </c>
    </row>
    <row r="3690" spans="1:8" x14ac:dyDescent="0.2">
      <c r="A3690" s="52" t="s">
        <v>7417</v>
      </c>
      <c r="B3690" s="52"/>
      <c r="C3690" s="53" t="s">
        <v>7418</v>
      </c>
      <c r="D3690" s="54" t="s">
        <v>21</v>
      </c>
      <c r="E3690" s="55">
        <v>255.29</v>
      </c>
      <c r="F3690" s="55">
        <v>18.010000000000002</v>
      </c>
      <c r="G3690" s="55">
        <v>273.3</v>
      </c>
      <c r="H3690" s="33">
        <v>9</v>
      </c>
    </row>
    <row r="3691" spans="1:8" x14ac:dyDescent="0.2">
      <c r="A3691" s="52" t="s">
        <v>7419</v>
      </c>
      <c r="B3691" s="52"/>
      <c r="C3691" s="53" t="s">
        <v>7420</v>
      </c>
      <c r="D3691" s="54" t="s">
        <v>21</v>
      </c>
      <c r="E3691" s="55">
        <v>623.01</v>
      </c>
      <c r="F3691" s="55">
        <v>18.010000000000002</v>
      </c>
      <c r="G3691" s="55">
        <v>641.02</v>
      </c>
      <c r="H3691" s="33">
        <v>9</v>
      </c>
    </row>
    <row r="3692" spans="1:8" x14ac:dyDescent="0.2">
      <c r="A3692" s="52" t="s">
        <v>7421</v>
      </c>
      <c r="B3692" s="52"/>
      <c r="C3692" s="53" t="s">
        <v>7422</v>
      </c>
      <c r="D3692" s="54" t="s">
        <v>21</v>
      </c>
      <c r="E3692" s="55">
        <v>229.27</v>
      </c>
      <c r="F3692" s="55">
        <v>1.76</v>
      </c>
      <c r="G3692" s="55">
        <v>231.03</v>
      </c>
      <c r="H3692" s="33">
        <v>9</v>
      </c>
    </row>
    <row r="3693" spans="1:8" x14ac:dyDescent="0.2">
      <c r="A3693" s="52" t="s">
        <v>7423</v>
      </c>
      <c r="B3693" s="52"/>
      <c r="C3693" s="53" t="s">
        <v>7424</v>
      </c>
      <c r="D3693" s="54" t="s">
        <v>21</v>
      </c>
      <c r="E3693" s="55">
        <v>255.78</v>
      </c>
      <c r="F3693" s="55">
        <v>1.76</v>
      </c>
      <c r="G3693" s="55">
        <v>257.54000000000002</v>
      </c>
      <c r="H3693" s="33">
        <v>9</v>
      </c>
    </row>
    <row r="3694" spans="1:8" x14ac:dyDescent="0.2">
      <c r="A3694" s="52" t="s">
        <v>7425</v>
      </c>
      <c r="B3694" s="52"/>
      <c r="C3694" s="53" t="s">
        <v>7426</v>
      </c>
      <c r="D3694" s="54"/>
      <c r="E3694" s="55"/>
      <c r="F3694" s="55"/>
      <c r="G3694" s="55"/>
      <c r="H3694" s="33">
        <v>5</v>
      </c>
    </row>
    <row r="3695" spans="1:8" x14ac:dyDescent="0.2">
      <c r="A3695" s="52" t="s">
        <v>7427</v>
      </c>
      <c r="B3695" s="52"/>
      <c r="C3695" s="53" t="s">
        <v>7428</v>
      </c>
      <c r="D3695" s="54" t="s">
        <v>859</v>
      </c>
      <c r="E3695" s="55">
        <v>2.8</v>
      </c>
      <c r="F3695" s="55"/>
      <c r="G3695" s="55">
        <v>2.8</v>
      </c>
      <c r="H3695" s="33">
        <v>9</v>
      </c>
    </row>
    <row r="3696" spans="1:8" x14ac:dyDescent="0.2">
      <c r="A3696" s="52" t="s">
        <v>7429</v>
      </c>
      <c r="B3696" s="52"/>
      <c r="C3696" s="53" t="s">
        <v>7430</v>
      </c>
      <c r="D3696" s="54" t="s">
        <v>592</v>
      </c>
      <c r="E3696" s="55">
        <v>11.14</v>
      </c>
      <c r="F3696" s="55"/>
      <c r="G3696" s="55">
        <v>11.14</v>
      </c>
      <c r="H3696" s="33">
        <v>9</v>
      </c>
    </row>
    <row r="3697" spans="1:8" x14ac:dyDescent="0.2">
      <c r="A3697" s="52" t="s">
        <v>7431</v>
      </c>
      <c r="B3697" s="52"/>
      <c r="C3697" s="53" t="s">
        <v>7432</v>
      </c>
      <c r="D3697" s="54" t="s">
        <v>592</v>
      </c>
      <c r="E3697" s="55">
        <v>8.5299999999999994</v>
      </c>
      <c r="F3697" s="55"/>
      <c r="G3697" s="55">
        <v>8.5299999999999994</v>
      </c>
      <c r="H3697" s="33">
        <v>9</v>
      </c>
    </row>
    <row r="3698" spans="1:8" ht="25.5" x14ac:dyDescent="0.2">
      <c r="A3698" s="52" t="s">
        <v>7433</v>
      </c>
      <c r="B3698" s="52"/>
      <c r="C3698" s="53" t="s">
        <v>7434</v>
      </c>
      <c r="D3698" s="54" t="s">
        <v>21</v>
      </c>
      <c r="E3698" s="55">
        <v>46.36</v>
      </c>
      <c r="F3698" s="55"/>
      <c r="G3698" s="55">
        <v>46.36</v>
      </c>
      <c r="H3698" s="33">
        <v>9</v>
      </c>
    </row>
    <row r="3699" spans="1:8" ht="25.5" x14ac:dyDescent="0.2">
      <c r="A3699" s="52" t="s">
        <v>7435</v>
      </c>
      <c r="B3699" s="52"/>
      <c r="C3699" s="53" t="s">
        <v>7436</v>
      </c>
      <c r="D3699" s="54" t="s">
        <v>21</v>
      </c>
      <c r="E3699" s="55">
        <v>29.99</v>
      </c>
      <c r="F3699" s="55"/>
      <c r="G3699" s="55">
        <v>29.99</v>
      </c>
      <c r="H3699" s="33">
        <v>9</v>
      </c>
    </row>
    <row r="3700" spans="1:8" x14ac:dyDescent="0.2">
      <c r="A3700" s="52" t="s">
        <v>7437</v>
      </c>
      <c r="B3700" s="52"/>
      <c r="C3700" s="53" t="s">
        <v>7438</v>
      </c>
      <c r="D3700" s="54" t="s">
        <v>21</v>
      </c>
      <c r="E3700" s="55">
        <v>0.06</v>
      </c>
      <c r="F3700" s="55">
        <v>15.25</v>
      </c>
      <c r="G3700" s="55">
        <v>15.31</v>
      </c>
      <c r="H3700" s="33">
        <v>9</v>
      </c>
    </row>
    <row r="3701" spans="1:8" x14ac:dyDescent="0.2">
      <c r="A3701" s="52" t="s">
        <v>7439</v>
      </c>
      <c r="B3701" s="52"/>
      <c r="C3701" s="53" t="s">
        <v>7440</v>
      </c>
      <c r="D3701" s="54"/>
      <c r="E3701" s="55"/>
      <c r="F3701" s="55"/>
      <c r="G3701" s="55"/>
      <c r="H3701" s="33">
        <v>2</v>
      </c>
    </row>
    <row r="3702" spans="1:8" x14ac:dyDescent="0.2">
      <c r="A3702" s="52" t="s">
        <v>7441</v>
      </c>
      <c r="B3702" s="52"/>
      <c r="C3702" s="53" t="s">
        <v>7442</v>
      </c>
      <c r="D3702" s="54"/>
      <c r="E3702" s="55"/>
      <c r="F3702" s="55"/>
      <c r="G3702" s="55"/>
      <c r="H3702" s="33">
        <v>5</v>
      </c>
    </row>
    <row r="3703" spans="1:8" ht="25.5" x14ac:dyDescent="0.2">
      <c r="A3703" s="52" t="s">
        <v>7443</v>
      </c>
      <c r="B3703" s="52"/>
      <c r="C3703" s="53" t="s">
        <v>7444</v>
      </c>
      <c r="D3703" s="54" t="s">
        <v>73</v>
      </c>
      <c r="E3703" s="55">
        <v>3.63</v>
      </c>
      <c r="F3703" s="55">
        <v>0.14000000000000001</v>
      </c>
      <c r="G3703" s="55">
        <v>3.77</v>
      </c>
      <c r="H3703" s="33">
        <v>9</v>
      </c>
    </row>
    <row r="3704" spans="1:8" ht="25.5" x14ac:dyDescent="0.2">
      <c r="A3704" s="52" t="s">
        <v>7445</v>
      </c>
      <c r="B3704" s="52"/>
      <c r="C3704" s="53" t="s">
        <v>7446</v>
      </c>
      <c r="D3704" s="54" t="s">
        <v>73</v>
      </c>
      <c r="E3704" s="55">
        <v>28.94</v>
      </c>
      <c r="F3704" s="55">
        <v>0.28000000000000003</v>
      </c>
      <c r="G3704" s="55">
        <v>29.22</v>
      </c>
      <c r="H3704" s="33">
        <v>9</v>
      </c>
    </row>
    <row r="3705" spans="1:8" x14ac:dyDescent="0.2">
      <c r="A3705" s="52" t="s">
        <v>7447</v>
      </c>
      <c r="B3705" s="52"/>
      <c r="C3705" s="53" t="s">
        <v>7448</v>
      </c>
      <c r="D3705" s="54" t="s">
        <v>156</v>
      </c>
      <c r="E3705" s="55">
        <v>23.44</v>
      </c>
      <c r="F3705" s="55">
        <v>0.56000000000000005</v>
      </c>
      <c r="G3705" s="55">
        <v>24</v>
      </c>
      <c r="H3705" s="33">
        <v>9</v>
      </c>
    </row>
    <row r="3706" spans="1:8" x14ac:dyDescent="0.2">
      <c r="A3706" s="52" t="s">
        <v>7449</v>
      </c>
      <c r="B3706" s="52"/>
      <c r="C3706" s="53" t="s">
        <v>7450</v>
      </c>
      <c r="D3706" s="54" t="s">
        <v>156</v>
      </c>
      <c r="E3706" s="55">
        <v>294.97000000000003</v>
      </c>
      <c r="F3706" s="55">
        <v>26.46</v>
      </c>
      <c r="G3706" s="55">
        <v>321.43</v>
      </c>
      <c r="H3706" s="33">
        <v>9</v>
      </c>
    </row>
    <row r="3707" spans="1:8" x14ac:dyDescent="0.2">
      <c r="A3707" s="52" t="s">
        <v>7451</v>
      </c>
      <c r="B3707" s="52"/>
      <c r="C3707" s="53" t="s">
        <v>7452</v>
      </c>
      <c r="D3707" s="54" t="s">
        <v>156</v>
      </c>
      <c r="E3707" s="55">
        <v>240.31</v>
      </c>
      <c r="F3707" s="55">
        <v>2.72</v>
      </c>
      <c r="G3707" s="55">
        <v>243.03</v>
      </c>
      <c r="H3707" s="33">
        <v>9</v>
      </c>
    </row>
    <row r="3708" spans="1:8" x14ac:dyDescent="0.2">
      <c r="A3708" s="52" t="s">
        <v>7453</v>
      </c>
      <c r="B3708" s="52"/>
      <c r="C3708" s="53" t="s">
        <v>7454</v>
      </c>
      <c r="D3708" s="54" t="s">
        <v>156</v>
      </c>
      <c r="E3708" s="55">
        <v>206.83</v>
      </c>
      <c r="F3708" s="55">
        <v>2.72</v>
      </c>
      <c r="G3708" s="55">
        <v>209.55</v>
      </c>
      <c r="H3708" s="33">
        <v>9</v>
      </c>
    </row>
    <row r="3709" spans="1:8" x14ac:dyDescent="0.2">
      <c r="A3709" s="52" t="s">
        <v>7455</v>
      </c>
      <c r="B3709" s="52"/>
      <c r="C3709" s="53" t="s">
        <v>7456</v>
      </c>
      <c r="D3709" s="54" t="s">
        <v>156</v>
      </c>
      <c r="E3709" s="55">
        <v>873.28</v>
      </c>
      <c r="F3709" s="55">
        <v>13.23</v>
      </c>
      <c r="G3709" s="55">
        <v>886.51</v>
      </c>
      <c r="H3709" s="33">
        <v>9</v>
      </c>
    </row>
    <row r="3710" spans="1:8" ht="25.5" x14ac:dyDescent="0.2">
      <c r="A3710" s="52" t="s">
        <v>7457</v>
      </c>
      <c r="B3710" s="52"/>
      <c r="C3710" s="53" t="s">
        <v>7458</v>
      </c>
      <c r="D3710" s="54" t="s">
        <v>156</v>
      </c>
      <c r="E3710" s="55">
        <v>298.11</v>
      </c>
      <c r="F3710" s="55"/>
      <c r="G3710" s="55">
        <v>298.11</v>
      </c>
      <c r="H3710" s="33">
        <v>9</v>
      </c>
    </row>
    <row r="3711" spans="1:8" ht="25.5" x14ac:dyDescent="0.2">
      <c r="A3711" s="52" t="s">
        <v>7459</v>
      </c>
      <c r="B3711" s="52"/>
      <c r="C3711" s="53" t="s">
        <v>7460</v>
      </c>
      <c r="D3711" s="54" t="s">
        <v>73</v>
      </c>
      <c r="E3711" s="55">
        <v>24.15</v>
      </c>
      <c r="F3711" s="55">
        <v>0.4</v>
      </c>
      <c r="G3711" s="55">
        <v>24.55</v>
      </c>
      <c r="H3711" s="33">
        <v>9</v>
      </c>
    </row>
    <row r="3712" spans="1:8" x14ac:dyDescent="0.2">
      <c r="A3712" s="52" t="s">
        <v>7461</v>
      </c>
      <c r="B3712" s="52"/>
      <c r="C3712" s="53" t="s">
        <v>7462</v>
      </c>
      <c r="D3712" s="54" t="s">
        <v>73</v>
      </c>
      <c r="E3712" s="55"/>
      <c r="F3712" s="55">
        <v>0.71</v>
      </c>
      <c r="G3712" s="55">
        <v>0.71</v>
      </c>
      <c r="H3712" s="33">
        <v>9</v>
      </c>
    </row>
    <row r="3713" spans="1:8" x14ac:dyDescent="0.2">
      <c r="A3713" s="52" t="s">
        <v>7463</v>
      </c>
      <c r="B3713" s="52"/>
      <c r="C3713" s="53" t="s">
        <v>7464</v>
      </c>
      <c r="D3713" s="54"/>
      <c r="E3713" s="55"/>
      <c r="F3713" s="55"/>
      <c r="G3713" s="55"/>
      <c r="H3713" s="33">
        <v>5</v>
      </c>
    </row>
    <row r="3714" spans="1:8" ht="25.5" x14ac:dyDescent="0.2">
      <c r="A3714" s="52" t="s">
        <v>7465</v>
      </c>
      <c r="B3714" s="52"/>
      <c r="C3714" s="53" t="s">
        <v>7466</v>
      </c>
      <c r="D3714" s="54" t="s">
        <v>156</v>
      </c>
      <c r="E3714" s="55">
        <v>116.97</v>
      </c>
      <c r="F3714" s="55">
        <v>11.29</v>
      </c>
      <c r="G3714" s="55">
        <v>128.26</v>
      </c>
      <c r="H3714" s="33">
        <v>9</v>
      </c>
    </row>
    <row r="3715" spans="1:8" ht="25.5" x14ac:dyDescent="0.2">
      <c r="A3715" s="52" t="s">
        <v>7467</v>
      </c>
      <c r="B3715" s="52"/>
      <c r="C3715" s="53" t="s">
        <v>7468</v>
      </c>
      <c r="D3715" s="54" t="s">
        <v>156</v>
      </c>
      <c r="E3715" s="55">
        <v>181.7</v>
      </c>
      <c r="F3715" s="55">
        <v>83.22</v>
      </c>
      <c r="G3715" s="55">
        <v>264.92</v>
      </c>
      <c r="H3715" s="33">
        <v>9</v>
      </c>
    </row>
    <row r="3716" spans="1:8" x14ac:dyDescent="0.2">
      <c r="A3716" s="52" t="s">
        <v>7469</v>
      </c>
      <c r="B3716" s="52"/>
      <c r="C3716" s="53" t="s">
        <v>7470</v>
      </c>
      <c r="D3716" s="54"/>
      <c r="E3716" s="55"/>
      <c r="F3716" s="55"/>
      <c r="G3716" s="55"/>
      <c r="H3716" s="33">
        <v>5</v>
      </c>
    </row>
    <row r="3717" spans="1:8" x14ac:dyDescent="0.2">
      <c r="A3717" s="52" t="s">
        <v>7471</v>
      </c>
      <c r="B3717" s="52"/>
      <c r="C3717" s="53" t="s">
        <v>7472</v>
      </c>
      <c r="D3717" s="54" t="s">
        <v>156</v>
      </c>
      <c r="E3717" s="55">
        <v>1350.38</v>
      </c>
      <c r="F3717" s="55">
        <v>14.7</v>
      </c>
      <c r="G3717" s="55">
        <v>1365.08</v>
      </c>
      <c r="H3717" s="33">
        <v>9</v>
      </c>
    </row>
    <row r="3718" spans="1:8" ht="25.5" x14ac:dyDescent="0.2">
      <c r="A3718" s="52" t="s">
        <v>7473</v>
      </c>
      <c r="B3718" s="52"/>
      <c r="C3718" s="53" t="s">
        <v>7474</v>
      </c>
      <c r="D3718" s="54" t="s">
        <v>156</v>
      </c>
      <c r="E3718" s="55">
        <v>1515.64</v>
      </c>
      <c r="F3718" s="55">
        <v>14.7</v>
      </c>
      <c r="G3718" s="55">
        <v>1530.34</v>
      </c>
      <c r="H3718" s="33">
        <v>9</v>
      </c>
    </row>
    <row r="3719" spans="1:8" ht="25.5" x14ac:dyDescent="0.2">
      <c r="A3719" s="52" t="s">
        <v>7475</v>
      </c>
      <c r="B3719" s="52"/>
      <c r="C3719" s="53" t="s">
        <v>7476</v>
      </c>
      <c r="D3719" s="54" t="s">
        <v>156</v>
      </c>
      <c r="E3719" s="55">
        <v>1515.64</v>
      </c>
      <c r="F3719" s="55">
        <v>14.7</v>
      </c>
      <c r="G3719" s="55">
        <v>1530.34</v>
      </c>
      <c r="H3719" s="33">
        <v>9</v>
      </c>
    </row>
    <row r="3720" spans="1:8" x14ac:dyDescent="0.2">
      <c r="A3720" s="52" t="s">
        <v>7477</v>
      </c>
      <c r="B3720" s="52"/>
      <c r="C3720" s="53" t="s">
        <v>7478</v>
      </c>
      <c r="D3720" s="54" t="s">
        <v>73</v>
      </c>
      <c r="E3720" s="55">
        <v>6.94</v>
      </c>
      <c r="F3720" s="55">
        <v>0.09</v>
      </c>
      <c r="G3720" s="55">
        <v>7.03</v>
      </c>
      <c r="H3720" s="33">
        <v>9</v>
      </c>
    </row>
    <row r="3721" spans="1:8" x14ac:dyDescent="0.2">
      <c r="A3721" s="52" t="s">
        <v>7479</v>
      </c>
      <c r="B3721" s="52"/>
      <c r="C3721" s="53" t="s">
        <v>7480</v>
      </c>
      <c r="D3721" s="54" t="s">
        <v>73</v>
      </c>
      <c r="E3721" s="55">
        <v>13.62</v>
      </c>
      <c r="F3721" s="55">
        <v>0.11</v>
      </c>
      <c r="G3721" s="55">
        <v>13.73</v>
      </c>
      <c r="H3721" s="33">
        <v>9</v>
      </c>
    </row>
    <row r="3722" spans="1:8" x14ac:dyDescent="0.2">
      <c r="A3722" s="52" t="s">
        <v>7481</v>
      </c>
      <c r="B3722" s="52"/>
      <c r="C3722" s="53" t="s">
        <v>7482</v>
      </c>
      <c r="D3722" s="54" t="s">
        <v>156</v>
      </c>
      <c r="E3722" s="55">
        <v>1374.23</v>
      </c>
      <c r="F3722" s="55">
        <v>14.7</v>
      </c>
      <c r="G3722" s="55">
        <v>1388.93</v>
      </c>
      <c r="H3722" s="33">
        <v>9</v>
      </c>
    </row>
    <row r="3723" spans="1:8" x14ac:dyDescent="0.2">
      <c r="A3723" s="52" t="s">
        <v>7483</v>
      </c>
      <c r="B3723" s="52"/>
      <c r="C3723" s="53" t="s">
        <v>7484</v>
      </c>
      <c r="D3723" s="54" t="s">
        <v>156</v>
      </c>
      <c r="E3723" s="55">
        <v>1410.42</v>
      </c>
      <c r="F3723" s="55">
        <v>35.28</v>
      </c>
      <c r="G3723" s="55">
        <v>1445.7</v>
      </c>
      <c r="H3723" s="33">
        <v>9</v>
      </c>
    </row>
    <row r="3724" spans="1:8" x14ac:dyDescent="0.2">
      <c r="A3724" s="52" t="s">
        <v>7485</v>
      </c>
      <c r="B3724" s="52"/>
      <c r="C3724" s="53" t="s">
        <v>7486</v>
      </c>
      <c r="D3724" s="54"/>
      <c r="E3724" s="55"/>
      <c r="F3724" s="55"/>
      <c r="G3724" s="55"/>
      <c r="H3724" s="33">
        <v>5</v>
      </c>
    </row>
    <row r="3725" spans="1:8" x14ac:dyDescent="0.2">
      <c r="A3725" s="52" t="s">
        <v>7487</v>
      </c>
      <c r="B3725" s="52"/>
      <c r="C3725" s="53" t="s">
        <v>7488</v>
      </c>
      <c r="D3725" s="54" t="s">
        <v>73</v>
      </c>
      <c r="E3725" s="55">
        <v>261.97000000000003</v>
      </c>
      <c r="F3725" s="55">
        <v>22.56</v>
      </c>
      <c r="G3725" s="55">
        <v>284.52999999999997</v>
      </c>
      <c r="H3725" s="33">
        <v>9</v>
      </c>
    </row>
    <row r="3726" spans="1:8" x14ac:dyDescent="0.2">
      <c r="A3726" s="52" t="s">
        <v>7489</v>
      </c>
      <c r="B3726" s="52"/>
      <c r="C3726" s="53" t="s">
        <v>7490</v>
      </c>
      <c r="D3726" s="54" t="s">
        <v>73</v>
      </c>
      <c r="E3726" s="55">
        <v>15.82</v>
      </c>
      <c r="F3726" s="55">
        <v>1.76</v>
      </c>
      <c r="G3726" s="55">
        <v>17.579999999999998</v>
      </c>
      <c r="H3726" s="33">
        <v>9</v>
      </c>
    </row>
    <row r="3727" spans="1:8" ht="25.5" x14ac:dyDescent="0.2">
      <c r="A3727" s="52" t="s">
        <v>7491</v>
      </c>
      <c r="B3727" s="52"/>
      <c r="C3727" s="53" t="s">
        <v>7492</v>
      </c>
      <c r="D3727" s="54" t="s">
        <v>73</v>
      </c>
      <c r="E3727" s="55">
        <v>9.92</v>
      </c>
      <c r="F3727" s="55">
        <v>5.47</v>
      </c>
      <c r="G3727" s="55">
        <v>15.39</v>
      </c>
      <c r="H3727" s="33">
        <v>9</v>
      </c>
    </row>
    <row r="3728" spans="1:8" x14ac:dyDescent="0.2">
      <c r="A3728" s="52" t="s">
        <v>7493</v>
      </c>
      <c r="B3728" s="52"/>
      <c r="C3728" s="53" t="s">
        <v>7494</v>
      </c>
      <c r="D3728" s="54" t="s">
        <v>73</v>
      </c>
      <c r="E3728" s="55">
        <v>45.98</v>
      </c>
      <c r="F3728" s="55">
        <v>4.41</v>
      </c>
      <c r="G3728" s="55">
        <v>50.39</v>
      </c>
      <c r="H3728" s="33">
        <v>9</v>
      </c>
    </row>
    <row r="3729" spans="1:8" ht="38.25" x14ac:dyDescent="0.2">
      <c r="A3729" s="52" t="s">
        <v>7495</v>
      </c>
      <c r="B3729" s="52"/>
      <c r="C3729" s="53" t="s">
        <v>7496</v>
      </c>
      <c r="D3729" s="54" t="s">
        <v>73</v>
      </c>
      <c r="E3729" s="55">
        <v>82.83</v>
      </c>
      <c r="F3729" s="55">
        <v>17.02</v>
      </c>
      <c r="G3729" s="55">
        <v>99.85</v>
      </c>
      <c r="H3729" s="33">
        <v>9</v>
      </c>
    </row>
    <row r="3730" spans="1:8" ht="38.25" x14ac:dyDescent="0.2">
      <c r="A3730" s="52" t="s">
        <v>7497</v>
      </c>
      <c r="B3730" s="52"/>
      <c r="C3730" s="53" t="s">
        <v>7498</v>
      </c>
      <c r="D3730" s="54" t="s">
        <v>73</v>
      </c>
      <c r="E3730" s="55">
        <v>84.65</v>
      </c>
      <c r="F3730" s="55">
        <v>17.02</v>
      </c>
      <c r="G3730" s="55">
        <v>101.67</v>
      </c>
      <c r="H3730" s="33">
        <v>9</v>
      </c>
    </row>
    <row r="3731" spans="1:8" ht="38.25" x14ac:dyDescent="0.2">
      <c r="A3731" s="52" t="s">
        <v>7499</v>
      </c>
      <c r="B3731" s="52"/>
      <c r="C3731" s="53" t="s">
        <v>7500</v>
      </c>
      <c r="D3731" s="54" t="s">
        <v>73</v>
      </c>
      <c r="E3731" s="55">
        <v>90.9</v>
      </c>
      <c r="F3731" s="55">
        <v>22.7</v>
      </c>
      <c r="G3731" s="55">
        <v>113.6</v>
      </c>
      <c r="H3731" s="33">
        <v>9</v>
      </c>
    </row>
    <row r="3732" spans="1:8" ht="25.5" x14ac:dyDescent="0.2">
      <c r="A3732" s="52" t="s">
        <v>7501</v>
      </c>
      <c r="B3732" s="52"/>
      <c r="C3732" s="53" t="s">
        <v>7502</v>
      </c>
      <c r="D3732" s="54" t="s">
        <v>73</v>
      </c>
      <c r="E3732" s="55">
        <v>91.28</v>
      </c>
      <c r="F3732" s="55">
        <v>8.34</v>
      </c>
      <c r="G3732" s="55">
        <v>99.62</v>
      </c>
      <c r="H3732" s="33">
        <v>9</v>
      </c>
    </row>
    <row r="3733" spans="1:8" ht="25.5" x14ac:dyDescent="0.2">
      <c r="A3733" s="52" t="s">
        <v>7503</v>
      </c>
      <c r="B3733" s="52"/>
      <c r="C3733" s="53" t="s">
        <v>7504</v>
      </c>
      <c r="D3733" s="54" t="s">
        <v>73</v>
      </c>
      <c r="E3733" s="55">
        <v>98.68</v>
      </c>
      <c r="F3733" s="55">
        <v>17.64</v>
      </c>
      <c r="G3733" s="55">
        <v>116.32</v>
      </c>
      <c r="H3733" s="33">
        <v>9</v>
      </c>
    </row>
    <row r="3734" spans="1:8" ht="25.5" x14ac:dyDescent="0.2">
      <c r="A3734" s="52" t="s">
        <v>7505</v>
      </c>
      <c r="B3734" s="52"/>
      <c r="C3734" s="53" t="s">
        <v>7506</v>
      </c>
      <c r="D3734" s="54" t="s">
        <v>73</v>
      </c>
      <c r="E3734" s="55">
        <v>111.62</v>
      </c>
      <c r="F3734" s="55">
        <v>17.64</v>
      </c>
      <c r="G3734" s="55">
        <v>129.26</v>
      </c>
      <c r="H3734" s="33">
        <v>9</v>
      </c>
    </row>
    <row r="3735" spans="1:8" x14ac:dyDescent="0.2">
      <c r="A3735" s="52" t="s">
        <v>7507</v>
      </c>
      <c r="B3735" s="52"/>
      <c r="C3735" s="53" t="s">
        <v>7508</v>
      </c>
      <c r="D3735" s="54"/>
      <c r="E3735" s="55"/>
      <c r="F3735" s="55"/>
      <c r="G3735" s="55"/>
      <c r="H3735" s="33">
        <v>5</v>
      </c>
    </row>
    <row r="3736" spans="1:8" x14ac:dyDescent="0.2">
      <c r="A3736" s="52" t="s">
        <v>7509</v>
      </c>
      <c r="B3736" s="52"/>
      <c r="C3736" s="53" t="s">
        <v>7510</v>
      </c>
      <c r="D3736" s="54" t="s">
        <v>131</v>
      </c>
      <c r="E3736" s="55">
        <v>44</v>
      </c>
      <c r="F3736" s="55">
        <v>10.65</v>
      </c>
      <c r="G3736" s="55">
        <v>54.65</v>
      </c>
      <c r="H3736" s="33">
        <v>9</v>
      </c>
    </row>
    <row r="3737" spans="1:8" x14ac:dyDescent="0.2">
      <c r="A3737" s="52" t="s">
        <v>7511</v>
      </c>
      <c r="B3737" s="52"/>
      <c r="C3737" s="53" t="s">
        <v>7512</v>
      </c>
      <c r="D3737" s="54" t="s">
        <v>131</v>
      </c>
      <c r="E3737" s="55">
        <v>42.84</v>
      </c>
      <c r="F3737" s="55">
        <v>10.65</v>
      </c>
      <c r="G3737" s="55">
        <v>53.49</v>
      </c>
      <c r="H3737" s="33">
        <v>9</v>
      </c>
    </row>
    <row r="3738" spans="1:8" ht="25.5" x14ac:dyDescent="0.2">
      <c r="A3738" s="52" t="s">
        <v>7513</v>
      </c>
      <c r="B3738" s="52"/>
      <c r="C3738" s="53" t="s">
        <v>7514</v>
      </c>
      <c r="D3738" s="54" t="s">
        <v>156</v>
      </c>
      <c r="E3738" s="55">
        <v>506.1</v>
      </c>
      <c r="F3738" s="55">
        <v>38.35</v>
      </c>
      <c r="G3738" s="55">
        <v>544.45000000000005</v>
      </c>
      <c r="H3738" s="33">
        <v>9</v>
      </c>
    </row>
    <row r="3739" spans="1:8" ht="25.5" x14ac:dyDescent="0.2">
      <c r="A3739" s="52" t="s">
        <v>7515</v>
      </c>
      <c r="B3739" s="52"/>
      <c r="C3739" s="53" t="s">
        <v>7516</v>
      </c>
      <c r="D3739" s="54" t="s">
        <v>156</v>
      </c>
      <c r="E3739" s="55">
        <v>526.85</v>
      </c>
      <c r="F3739" s="55">
        <v>38.35</v>
      </c>
      <c r="G3739" s="55">
        <v>565.20000000000005</v>
      </c>
      <c r="H3739" s="33">
        <v>9</v>
      </c>
    </row>
    <row r="3740" spans="1:8" x14ac:dyDescent="0.2">
      <c r="A3740" s="52" t="s">
        <v>7517</v>
      </c>
      <c r="B3740" s="52"/>
      <c r="C3740" s="53" t="s">
        <v>7518</v>
      </c>
      <c r="D3740" s="54" t="s">
        <v>156</v>
      </c>
      <c r="E3740" s="55">
        <v>81.61</v>
      </c>
      <c r="F3740" s="55">
        <v>276.23</v>
      </c>
      <c r="G3740" s="55">
        <v>357.84</v>
      </c>
      <c r="H3740" s="33">
        <v>9</v>
      </c>
    </row>
    <row r="3741" spans="1:8" ht="25.5" x14ac:dyDescent="0.2">
      <c r="A3741" s="52" t="s">
        <v>7519</v>
      </c>
      <c r="B3741" s="52"/>
      <c r="C3741" s="53" t="s">
        <v>7520</v>
      </c>
      <c r="D3741" s="54" t="s">
        <v>156</v>
      </c>
      <c r="E3741" s="55">
        <v>712.6</v>
      </c>
      <c r="F3741" s="55">
        <v>78.239999999999995</v>
      </c>
      <c r="G3741" s="55">
        <v>790.84</v>
      </c>
      <c r="H3741" s="33">
        <v>9</v>
      </c>
    </row>
    <row r="3742" spans="1:8" ht="25.5" x14ac:dyDescent="0.2">
      <c r="A3742" s="52" t="s">
        <v>7521</v>
      </c>
      <c r="B3742" s="52"/>
      <c r="C3742" s="53" t="s">
        <v>7522</v>
      </c>
      <c r="D3742" s="54" t="s">
        <v>156</v>
      </c>
      <c r="E3742" s="55">
        <v>733.35</v>
      </c>
      <c r="F3742" s="55">
        <v>78.239999999999995</v>
      </c>
      <c r="G3742" s="55">
        <v>811.59</v>
      </c>
      <c r="H3742" s="33">
        <v>9</v>
      </c>
    </row>
    <row r="3743" spans="1:8" x14ac:dyDescent="0.2">
      <c r="A3743" s="52" t="s">
        <v>7523</v>
      </c>
      <c r="B3743" s="52"/>
      <c r="C3743" s="53" t="s">
        <v>7524</v>
      </c>
      <c r="D3743" s="54"/>
      <c r="E3743" s="55"/>
      <c r="F3743" s="55"/>
      <c r="G3743" s="55"/>
      <c r="H3743" s="33">
        <v>5</v>
      </c>
    </row>
    <row r="3744" spans="1:8" x14ac:dyDescent="0.2">
      <c r="A3744" s="52" t="s">
        <v>7525</v>
      </c>
      <c r="B3744" s="52"/>
      <c r="C3744" s="53" t="s">
        <v>7526</v>
      </c>
      <c r="D3744" s="54" t="s">
        <v>73</v>
      </c>
      <c r="E3744" s="55">
        <v>315.64</v>
      </c>
      <c r="F3744" s="55"/>
      <c r="G3744" s="55">
        <v>315.64</v>
      </c>
      <c r="H3744" s="33">
        <v>9</v>
      </c>
    </row>
    <row r="3745" spans="1:8" ht="25.5" x14ac:dyDescent="0.2">
      <c r="A3745" s="52" t="s">
        <v>7527</v>
      </c>
      <c r="B3745" s="52"/>
      <c r="C3745" s="53" t="s">
        <v>7528</v>
      </c>
      <c r="D3745" s="54" t="s">
        <v>73</v>
      </c>
      <c r="E3745" s="55">
        <v>86.22</v>
      </c>
      <c r="F3745" s="55">
        <v>9.9700000000000006</v>
      </c>
      <c r="G3745" s="55">
        <v>96.19</v>
      </c>
      <c r="H3745" s="33">
        <v>9</v>
      </c>
    </row>
    <row r="3746" spans="1:8" ht="25.5" x14ac:dyDescent="0.2">
      <c r="A3746" s="52" t="s">
        <v>7529</v>
      </c>
      <c r="B3746" s="52"/>
      <c r="C3746" s="53" t="s">
        <v>7530</v>
      </c>
      <c r="D3746" s="54" t="s">
        <v>73</v>
      </c>
      <c r="E3746" s="55">
        <v>88.89</v>
      </c>
      <c r="F3746" s="55">
        <v>9.9700000000000006</v>
      </c>
      <c r="G3746" s="55">
        <v>98.86</v>
      </c>
      <c r="H3746" s="33">
        <v>9</v>
      </c>
    </row>
    <row r="3747" spans="1:8" ht="25.5" x14ac:dyDescent="0.2">
      <c r="A3747" s="52" t="s">
        <v>7531</v>
      </c>
      <c r="B3747" s="52"/>
      <c r="C3747" s="53" t="s">
        <v>7532</v>
      </c>
      <c r="D3747" s="54" t="s">
        <v>73</v>
      </c>
      <c r="E3747" s="55">
        <v>4.6500000000000004</v>
      </c>
      <c r="F3747" s="55">
        <v>8.9</v>
      </c>
      <c r="G3747" s="55">
        <v>13.55</v>
      </c>
      <c r="H3747" s="33">
        <v>9</v>
      </c>
    </row>
    <row r="3748" spans="1:8" ht="25.5" x14ac:dyDescent="0.2">
      <c r="A3748" s="52" t="s">
        <v>7533</v>
      </c>
      <c r="B3748" s="52"/>
      <c r="C3748" s="53" t="s">
        <v>7534</v>
      </c>
      <c r="D3748" s="54" t="s">
        <v>73</v>
      </c>
      <c r="E3748" s="55">
        <v>2.02</v>
      </c>
      <c r="F3748" s="55">
        <v>8.9</v>
      </c>
      <c r="G3748" s="55">
        <v>10.92</v>
      </c>
      <c r="H3748" s="33">
        <v>9</v>
      </c>
    </row>
    <row r="3749" spans="1:8" ht="25.5" x14ac:dyDescent="0.2">
      <c r="A3749" s="52" t="s">
        <v>7535</v>
      </c>
      <c r="B3749" s="52"/>
      <c r="C3749" s="53" t="s">
        <v>7536</v>
      </c>
      <c r="D3749" s="54" t="s">
        <v>73</v>
      </c>
      <c r="E3749" s="55">
        <v>106.3</v>
      </c>
      <c r="F3749" s="55">
        <v>25.24</v>
      </c>
      <c r="G3749" s="55">
        <v>131.54</v>
      </c>
      <c r="H3749" s="33">
        <v>9</v>
      </c>
    </row>
    <row r="3750" spans="1:8" x14ac:dyDescent="0.2">
      <c r="A3750" s="52" t="s">
        <v>8622</v>
      </c>
      <c r="B3750" s="52"/>
      <c r="C3750" s="53" t="s">
        <v>8623</v>
      </c>
      <c r="D3750" s="54"/>
      <c r="E3750" s="55"/>
      <c r="F3750" s="55"/>
      <c r="G3750" s="55"/>
      <c r="H3750" s="33">
        <v>5</v>
      </c>
    </row>
    <row r="3751" spans="1:8" ht="25.5" x14ac:dyDescent="0.2">
      <c r="A3751" s="52" t="s">
        <v>8624</v>
      </c>
      <c r="B3751" s="52"/>
      <c r="C3751" s="53" t="s">
        <v>8625</v>
      </c>
      <c r="D3751" s="54" t="s">
        <v>73</v>
      </c>
      <c r="E3751" s="55">
        <v>0.2</v>
      </c>
      <c r="F3751" s="55">
        <v>0.24</v>
      </c>
      <c r="G3751" s="55">
        <v>0.44</v>
      </c>
      <c r="H3751" s="33">
        <v>9</v>
      </c>
    </row>
    <row r="3752" spans="1:8" ht="25.5" x14ac:dyDescent="0.2">
      <c r="A3752" s="52" t="s">
        <v>8626</v>
      </c>
      <c r="B3752" s="52"/>
      <c r="C3752" s="53" t="s">
        <v>8627</v>
      </c>
      <c r="D3752" s="54" t="s">
        <v>73</v>
      </c>
      <c r="E3752" s="55">
        <v>0.68</v>
      </c>
      <c r="F3752" s="55">
        <v>0.24</v>
      </c>
      <c r="G3752" s="55">
        <v>0.92</v>
      </c>
      <c r="H3752" s="33">
        <v>9</v>
      </c>
    </row>
    <row r="3753" spans="1:8" ht="25.5" x14ac:dyDescent="0.2">
      <c r="A3753" s="52" t="s">
        <v>8628</v>
      </c>
      <c r="B3753" s="52"/>
      <c r="C3753" s="53" t="s">
        <v>8629</v>
      </c>
      <c r="D3753" s="54" t="s">
        <v>592</v>
      </c>
      <c r="E3753" s="55">
        <v>32.380000000000003</v>
      </c>
      <c r="F3753" s="55">
        <v>17.21</v>
      </c>
      <c r="G3753" s="55">
        <v>49.59</v>
      </c>
      <c r="H3753" s="33">
        <v>9</v>
      </c>
    </row>
    <row r="3754" spans="1:8" ht="25.5" x14ac:dyDescent="0.2">
      <c r="A3754" s="52" t="s">
        <v>8630</v>
      </c>
      <c r="B3754" s="52"/>
      <c r="C3754" s="53" t="s">
        <v>8631</v>
      </c>
      <c r="D3754" s="54" t="s">
        <v>592</v>
      </c>
      <c r="E3754" s="55">
        <v>25.76</v>
      </c>
      <c r="F3754" s="55">
        <v>17.21</v>
      </c>
      <c r="G3754" s="55">
        <v>42.97</v>
      </c>
      <c r="H3754" s="33">
        <v>9</v>
      </c>
    </row>
    <row r="3755" spans="1:8" x14ac:dyDescent="0.2">
      <c r="A3755" s="52" t="s">
        <v>7537</v>
      </c>
      <c r="B3755" s="52"/>
      <c r="C3755" s="53" t="s">
        <v>7538</v>
      </c>
      <c r="D3755" s="54"/>
      <c r="E3755" s="55"/>
      <c r="F3755" s="55"/>
      <c r="G3755" s="55"/>
      <c r="H3755" s="33">
        <v>5</v>
      </c>
    </row>
    <row r="3756" spans="1:8" x14ac:dyDescent="0.2">
      <c r="A3756" s="52" t="s">
        <v>7539</v>
      </c>
      <c r="B3756" s="52"/>
      <c r="C3756" s="53" t="s">
        <v>7540</v>
      </c>
      <c r="D3756" s="54" t="s">
        <v>131</v>
      </c>
      <c r="E3756" s="55">
        <v>67.56</v>
      </c>
      <c r="F3756" s="55">
        <v>12.17</v>
      </c>
      <c r="G3756" s="55">
        <v>79.73</v>
      </c>
      <c r="H3756" s="33">
        <v>9</v>
      </c>
    </row>
    <row r="3757" spans="1:8" x14ac:dyDescent="0.2">
      <c r="A3757" s="52" t="s">
        <v>8289</v>
      </c>
      <c r="B3757" s="52"/>
      <c r="C3757" s="53" t="s">
        <v>8290</v>
      </c>
      <c r="D3757" s="54" t="s">
        <v>21</v>
      </c>
      <c r="E3757" s="55">
        <v>108.7</v>
      </c>
      <c r="F3757" s="55">
        <v>17.2</v>
      </c>
      <c r="G3757" s="55">
        <v>125.9</v>
      </c>
      <c r="H3757" s="33">
        <v>9</v>
      </c>
    </row>
    <row r="3758" spans="1:8" x14ac:dyDescent="0.2">
      <c r="A3758" s="52" t="s">
        <v>7541</v>
      </c>
      <c r="B3758" s="52"/>
      <c r="C3758" s="53" t="s">
        <v>7542</v>
      </c>
      <c r="D3758" s="54" t="s">
        <v>131</v>
      </c>
      <c r="E3758" s="55">
        <v>9.76</v>
      </c>
      <c r="F3758" s="55">
        <v>10.65</v>
      </c>
      <c r="G3758" s="55">
        <v>20.41</v>
      </c>
      <c r="H3758" s="33">
        <v>9</v>
      </c>
    </row>
    <row r="3759" spans="1:8" x14ac:dyDescent="0.2">
      <c r="A3759" s="52" t="s">
        <v>7543</v>
      </c>
      <c r="B3759" s="52"/>
      <c r="C3759" s="53" t="s">
        <v>7544</v>
      </c>
      <c r="D3759" s="54" t="s">
        <v>73</v>
      </c>
      <c r="E3759" s="55">
        <v>15.46</v>
      </c>
      <c r="F3759" s="55">
        <v>22.56</v>
      </c>
      <c r="G3759" s="55">
        <v>38.020000000000003</v>
      </c>
      <c r="H3759" s="33">
        <v>9</v>
      </c>
    </row>
    <row r="3760" spans="1:8" ht="25.5" x14ac:dyDescent="0.2">
      <c r="A3760" s="52" t="s">
        <v>7545</v>
      </c>
      <c r="B3760" s="52"/>
      <c r="C3760" s="53" t="s">
        <v>7546</v>
      </c>
      <c r="D3760" s="54" t="s">
        <v>73</v>
      </c>
      <c r="E3760" s="55">
        <v>9.3800000000000008</v>
      </c>
      <c r="F3760" s="55">
        <v>13.94</v>
      </c>
      <c r="G3760" s="55">
        <v>23.32</v>
      </c>
      <c r="H3760" s="33">
        <v>9</v>
      </c>
    </row>
    <row r="3761" spans="1:8" ht="25.5" x14ac:dyDescent="0.2">
      <c r="A3761" s="52" t="s">
        <v>7547</v>
      </c>
      <c r="B3761" s="52"/>
      <c r="C3761" s="53" t="s">
        <v>7548</v>
      </c>
      <c r="D3761" s="54" t="s">
        <v>73</v>
      </c>
      <c r="E3761" s="55">
        <v>9.49</v>
      </c>
      <c r="F3761" s="55">
        <v>16.14</v>
      </c>
      <c r="G3761" s="55">
        <v>25.63</v>
      </c>
      <c r="H3761" s="33">
        <v>9</v>
      </c>
    </row>
    <row r="3762" spans="1:8" ht="25.5" x14ac:dyDescent="0.2">
      <c r="A3762" s="52" t="s">
        <v>7549</v>
      </c>
      <c r="B3762" s="52"/>
      <c r="C3762" s="53" t="s">
        <v>7550</v>
      </c>
      <c r="D3762" s="54" t="s">
        <v>73</v>
      </c>
      <c r="E3762" s="55">
        <v>9.66</v>
      </c>
      <c r="F3762" s="55">
        <v>19.39</v>
      </c>
      <c r="G3762" s="55">
        <v>29.05</v>
      </c>
      <c r="H3762" s="33">
        <v>9</v>
      </c>
    </row>
    <row r="3763" spans="1:8" x14ac:dyDescent="0.2">
      <c r="A3763" s="52" t="s">
        <v>7551</v>
      </c>
      <c r="B3763" s="52"/>
      <c r="C3763" s="53" t="s">
        <v>7552</v>
      </c>
      <c r="D3763" s="54"/>
      <c r="E3763" s="55"/>
      <c r="F3763" s="55"/>
      <c r="G3763" s="55"/>
      <c r="H3763" s="33">
        <v>2</v>
      </c>
    </row>
    <row r="3764" spans="1:8" x14ac:dyDescent="0.2">
      <c r="A3764" s="52" t="s">
        <v>7553</v>
      </c>
      <c r="B3764" s="52"/>
      <c r="C3764" s="53" t="s">
        <v>7554</v>
      </c>
      <c r="D3764" s="54"/>
      <c r="E3764" s="55"/>
      <c r="F3764" s="55"/>
      <c r="G3764" s="55"/>
      <c r="H3764" s="33">
        <v>5</v>
      </c>
    </row>
    <row r="3765" spans="1:8" x14ac:dyDescent="0.2">
      <c r="A3765" s="52" t="s">
        <v>7555</v>
      </c>
      <c r="B3765" s="52"/>
      <c r="C3765" s="53" t="s">
        <v>7556</v>
      </c>
      <c r="D3765" s="54" t="s">
        <v>73</v>
      </c>
      <c r="E3765" s="55"/>
      <c r="F3765" s="55">
        <v>12.35</v>
      </c>
      <c r="G3765" s="55">
        <v>12.35</v>
      </c>
      <c r="H3765" s="33">
        <v>9</v>
      </c>
    </row>
    <row r="3766" spans="1:8" x14ac:dyDescent="0.2">
      <c r="A3766" s="52" t="s">
        <v>7557</v>
      </c>
      <c r="B3766" s="52"/>
      <c r="C3766" s="53" t="s">
        <v>7558</v>
      </c>
      <c r="D3766" s="54" t="s">
        <v>73</v>
      </c>
      <c r="E3766" s="55">
        <v>2.67</v>
      </c>
      <c r="F3766" s="55">
        <v>5.12</v>
      </c>
      <c r="G3766" s="55">
        <v>7.79</v>
      </c>
      <c r="H3766" s="33">
        <v>9</v>
      </c>
    </row>
    <row r="3767" spans="1:8" x14ac:dyDescent="0.2">
      <c r="A3767" s="52" t="s">
        <v>7559</v>
      </c>
      <c r="B3767" s="52"/>
      <c r="C3767" s="53" t="s">
        <v>7560</v>
      </c>
      <c r="D3767" s="54" t="s">
        <v>73</v>
      </c>
      <c r="E3767" s="55">
        <v>2.84</v>
      </c>
      <c r="F3767" s="55">
        <v>3.53</v>
      </c>
      <c r="G3767" s="55">
        <v>6.37</v>
      </c>
      <c r="H3767" s="33">
        <v>9</v>
      </c>
    </row>
    <row r="3768" spans="1:8" ht="25.5" x14ac:dyDescent="0.2">
      <c r="A3768" s="52" t="s">
        <v>7561</v>
      </c>
      <c r="B3768" s="52"/>
      <c r="C3768" s="53" t="s">
        <v>7562</v>
      </c>
      <c r="D3768" s="54" t="s">
        <v>21</v>
      </c>
      <c r="E3768" s="55"/>
      <c r="F3768" s="55">
        <v>14.11</v>
      </c>
      <c r="G3768" s="55">
        <v>14.11</v>
      </c>
      <c r="H3768" s="33">
        <v>9</v>
      </c>
    </row>
    <row r="3769" spans="1:8" x14ac:dyDescent="0.2">
      <c r="A3769" s="52" t="s">
        <v>7563</v>
      </c>
      <c r="B3769" s="52"/>
      <c r="C3769" s="53" t="s">
        <v>7564</v>
      </c>
      <c r="D3769" s="54" t="s">
        <v>73</v>
      </c>
      <c r="E3769" s="55"/>
      <c r="F3769" s="55">
        <v>13.23</v>
      </c>
      <c r="G3769" s="55">
        <v>13.23</v>
      </c>
      <c r="H3769" s="33">
        <v>9</v>
      </c>
    </row>
    <row r="3770" spans="1:8" ht="25.5" x14ac:dyDescent="0.2">
      <c r="A3770" s="52" t="s">
        <v>7565</v>
      </c>
      <c r="B3770" s="52"/>
      <c r="C3770" s="53" t="s">
        <v>7566</v>
      </c>
      <c r="D3770" s="54" t="s">
        <v>73</v>
      </c>
      <c r="E3770" s="55">
        <v>7.55</v>
      </c>
      <c r="F3770" s="55">
        <v>5.12</v>
      </c>
      <c r="G3770" s="55">
        <v>12.67</v>
      </c>
      <c r="H3770" s="33">
        <v>9</v>
      </c>
    </row>
    <row r="3771" spans="1:8" x14ac:dyDescent="0.2">
      <c r="A3771" s="52" t="s">
        <v>7567</v>
      </c>
      <c r="B3771" s="52"/>
      <c r="C3771" s="53" t="s">
        <v>7568</v>
      </c>
      <c r="D3771" s="54" t="s">
        <v>73</v>
      </c>
      <c r="E3771" s="55">
        <v>7.16</v>
      </c>
      <c r="F3771" s="55"/>
      <c r="G3771" s="55">
        <v>7.16</v>
      </c>
      <c r="H3771" s="33">
        <v>9</v>
      </c>
    </row>
    <row r="3772" spans="1:8" x14ac:dyDescent="0.2">
      <c r="A3772" s="52" t="s">
        <v>7569</v>
      </c>
      <c r="B3772" s="52"/>
      <c r="C3772" s="53" t="s">
        <v>7570</v>
      </c>
      <c r="D3772" s="54"/>
      <c r="E3772" s="55"/>
      <c r="F3772" s="55"/>
      <c r="G3772" s="55"/>
      <c r="H3772" s="33">
        <v>5</v>
      </c>
    </row>
    <row r="3773" spans="1:8" x14ac:dyDescent="0.2">
      <c r="A3773" s="52" t="s">
        <v>7571</v>
      </c>
      <c r="B3773" s="52"/>
      <c r="C3773" s="53" t="s">
        <v>7572</v>
      </c>
      <c r="D3773" s="54" t="s">
        <v>21</v>
      </c>
      <c r="E3773" s="55"/>
      <c r="F3773" s="55">
        <v>5.29</v>
      </c>
      <c r="G3773" s="55">
        <v>5.29</v>
      </c>
      <c r="H3773" s="33">
        <v>9</v>
      </c>
    </row>
    <row r="3774" spans="1:8" x14ac:dyDescent="0.2">
      <c r="A3774" s="52" t="s">
        <v>7573</v>
      </c>
      <c r="B3774" s="52"/>
      <c r="C3774" s="53" t="s">
        <v>7574</v>
      </c>
      <c r="D3774" s="54" t="s">
        <v>21</v>
      </c>
      <c r="E3774" s="55">
        <v>26.66</v>
      </c>
      <c r="F3774" s="55">
        <v>17.64</v>
      </c>
      <c r="G3774" s="55">
        <v>44.3</v>
      </c>
      <c r="H3774" s="33">
        <v>9</v>
      </c>
    </row>
    <row r="3775" spans="1:8" x14ac:dyDescent="0.2">
      <c r="A3775" s="52" t="s">
        <v>7575</v>
      </c>
      <c r="B3775" s="52"/>
      <c r="C3775" s="53" t="s">
        <v>7576</v>
      </c>
      <c r="D3775" s="54" t="s">
        <v>156</v>
      </c>
      <c r="E3775" s="55">
        <v>194.92</v>
      </c>
      <c r="F3775" s="55"/>
      <c r="G3775" s="55">
        <v>194.92</v>
      </c>
      <c r="H3775" s="33">
        <v>9</v>
      </c>
    </row>
    <row r="3776" spans="1:8" x14ac:dyDescent="0.2">
      <c r="A3776" s="52" t="s">
        <v>7577</v>
      </c>
      <c r="B3776" s="52"/>
      <c r="C3776" s="53" t="s">
        <v>7578</v>
      </c>
      <c r="D3776" s="54" t="s">
        <v>21</v>
      </c>
      <c r="E3776" s="55"/>
      <c r="F3776" s="55">
        <v>19.559999999999999</v>
      </c>
      <c r="G3776" s="55">
        <v>19.559999999999999</v>
      </c>
      <c r="H3776" s="33">
        <v>9</v>
      </c>
    </row>
    <row r="3777" spans="1:8" ht="25.5" x14ac:dyDescent="0.2">
      <c r="A3777" s="52" t="s">
        <v>7579</v>
      </c>
      <c r="B3777" s="52"/>
      <c r="C3777" s="53" t="s">
        <v>7580</v>
      </c>
      <c r="D3777" s="54" t="s">
        <v>131</v>
      </c>
      <c r="E3777" s="55"/>
      <c r="F3777" s="55">
        <v>9.7799999999999994</v>
      </c>
      <c r="G3777" s="55">
        <v>9.7799999999999994</v>
      </c>
      <c r="H3777" s="33">
        <v>9</v>
      </c>
    </row>
    <row r="3778" spans="1:8" x14ac:dyDescent="0.2">
      <c r="A3778" s="52" t="s">
        <v>7581</v>
      </c>
      <c r="B3778" s="52"/>
      <c r="C3778" s="53" t="s">
        <v>7582</v>
      </c>
      <c r="D3778" s="54" t="s">
        <v>131</v>
      </c>
      <c r="E3778" s="55"/>
      <c r="F3778" s="55">
        <v>10.44</v>
      </c>
      <c r="G3778" s="55">
        <v>10.44</v>
      </c>
      <c r="H3778" s="33">
        <v>9</v>
      </c>
    </row>
    <row r="3779" spans="1:8" x14ac:dyDescent="0.2">
      <c r="A3779" s="52" t="s">
        <v>7583</v>
      </c>
      <c r="B3779" s="52"/>
      <c r="C3779" s="53" t="s">
        <v>7584</v>
      </c>
      <c r="D3779" s="54"/>
      <c r="E3779" s="55"/>
      <c r="F3779" s="55"/>
      <c r="G3779" s="55"/>
      <c r="H3779" s="33">
        <v>5</v>
      </c>
    </row>
    <row r="3780" spans="1:8" x14ac:dyDescent="0.2">
      <c r="A3780" s="52" t="s">
        <v>7585</v>
      </c>
      <c r="B3780" s="52"/>
      <c r="C3780" s="53" t="s">
        <v>7586</v>
      </c>
      <c r="D3780" s="54" t="s">
        <v>413</v>
      </c>
      <c r="E3780" s="55">
        <v>98.78</v>
      </c>
      <c r="F3780" s="55"/>
      <c r="G3780" s="55">
        <v>98.78</v>
      </c>
      <c r="H3780" s="33">
        <v>9</v>
      </c>
    </row>
    <row r="3781" spans="1:8" x14ac:dyDescent="0.2">
      <c r="A3781" s="52" t="s">
        <v>7587</v>
      </c>
      <c r="B3781" s="52"/>
      <c r="C3781" s="53" t="s">
        <v>7588</v>
      </c>
      <c r="D3781" s="54"/>
      <c r="E3781" s="55"/>
      <c r="F3781" s="55"/>
      <c r="G3781" s="55"/>
      <c r="H3781" s="33">
        <v>2</v>
      </c>
    </row>
    <row r="3782" spans="1:8" x14ac:dyDescent="0.2">
      <c r="A3782" s="52" t="s">
        <v>7589</v>
      </c>
      <c r="B3782" s="52"/>
      <c r="C3782" s="53" t="s">
        <v>7590</v>
      </c>
      <c r="D3782" s="54"/>
      <c r="E3782" s="55"/>
      <c r="F3782" s="55"/>
      <c r="G3782" s="55"/>
      <c r="H3782" s="33">
        <v>5</v>
      </c>
    </row>
    <row r="3783" spans="1:8" ht="25.5" x14ac:dyDescent="0.2">
      <c r="A3783" s="52" t="s">
        <v>7591</v>
      </c>
      <c r="B3783" s="52"/>
      <c r="C3783" s="53" t="s">
        <v>7592</v>
      </c>
      <c r="D3783" s="54" t="s">
        <v>334</v>
      </c>
      <c r="E3783" s="55">
        <v>103961.2</v>
      </c>
      <c r="F3783" s="55"/>
      <c r="G3783" s="55">
        <v>103961.2</v>
      </c>
      <c r="H3783" s="33">
        <v>9</v>
      </c>
    </row>
    <row r="3784" spans="1:8" ht="25.5" x14ac:dyDescent="0.2">
      <c r="A3784" s="52" t="s">
        <v>7593</v>
      </c>
      <c r="B3784" s="52"/>
      <c r="C3784" s="53" t="s">
        <v>7594</v>
      </c>
      <c r="D3784" s="54" t="s">
        <v>334</v>
      </c>
      <c r="E3784" s="55">
        <v>126100</v>
      </c>
      <c r="F3784" s="55"/>
      <c r="G3784" s="55">
        <v>126100</v>
      </c>
      <c r="H3784" s="33">
        <v>9</v>
      </c>
    </row>
    <row r="3785" spans="1:8" ht="25.5" x14ac:dyDescent="0.2">
      <c r="A3785" s="52" t="s">
        <v>7595</v>
      </c>
      <c r="B3785" s="52"/>
      <c r="C3785" s="53" t="s">
        <v>7596</v>
      </c>
      <c r="D3785" s="54" t="s">
        <v>334</v>
      </c>
      <c r="E3785" s="55">
        <v>119494.3</v>
      </c>
      <c r="F3785" s="55"/>
      <c r="G3785" s="55">
        <v>119494.3</v>
      </c>
      <c r="H3785" s="33">
        <v>9</v>
      </c>
    </row>
    <row r="3786" spans="1:8" ht="25.5" x14ac:dyDescent="0.2">
      <c r="A3786" s="52" t="s">
        <v>7597</v>
      </c>
      <c r="B3786" s="52"/>
      <c r="C3786" s="53" t="s">
        <v>7598</v>
      </c>
      <c r="D3786" s="54" t="s">
        <v>334</v>
      </c>
      <c r="E3786" s="55">
        <v>130288.3</v>
      </c>
      <c r="F3786" s="55"/>
      <c r="G3786" s="55">
        <v>130288.3</v>
      </c>
      <c r="H3786" s="33">
        <v>9</v>
      </c>
    </row>
    <row r="3787" spans="1:8" ht="25.5" x14ac:dyDescent="0.2">
      <c r="A3787" s="52" t="s">
        <v>7599</v>
      </c>
      <c r="B3787" s="52"/>
      <c r="C3787" s="53" t="s">
        <v>7600</v>
      </c>
      <c r="D3787" s="54" t="s">
        <v>334</v>
      </c>
      <c r="E3787" s="55">
        <v>135800</v>
      </c>
      <c r="F3787" s="55"/>
      <c r="G3787" s="55">
        <v>135800</v>
      </c>
      <c r="H3787" s="33">
        <v>9</v>
      </c>
    </row>
    <row r="3788" spans="1:8" x14ac:dyDescent="0.2">
      <c r="A3788" s="52" t="s">
        <v>7601</v>
      </c>
      <c r="B3788" s="52"/>
      <c r="C3788" s="53" t="s">
        <v>7602</v>
      </c>
      <c r="D3788" s="54" t="s">
        <v>73</v>
      </c>
      <c r="E3788" s="55">
        <v>1284.3900000000001</v>
      </c>
      <c r="F3788" s="55"/>
      <c r="G3788" s="55">
        <v>1284.3900000000001</v>
      </c>
      <c r="H3788" s="33">
        <v>9</v>
      </c>
    </row>
    <row r="3789" spans="1:8" x14ac:dyDescent="0.2">
      <c r="A3789" s="52" t="s">
        <v>7603</v>
      </c>
      <c r="B3789" s="52"/>
      <c r="C3789" s="53" t="s">
        <v>7604</v>
      </c>
      <c r="D3789" s="54"/>
      <c r="E3789" s="55"/>
      <c r="F3789" s="55"/>
      <c r="G3789" s="55"/>
      <c r="H3789" s="33">
        <v>5</v>
      </c>
    </row>
    <row r="3790" spans="1:8" ht="25.5" x14ac:dyDescent="0.2">
      <c r="A3790" s="52" t="s">
        <v>7605</v>
      </c>
      <c r="B3790" s="52"/>
      <c r="C3790" s="53" t="s">
        <v>7606</v>
      </c>
      <c r="D3790" s="54" t="s">
        <v>21</v>
      </c>
      <c r="E3790" s="55">
        <v>482945.29</v>
      </c>
      <c r="F3790" s="55">
        <v>26958.85</v>
      </c>
      <c r="G3790" s="55">
        <v>509904.14</v>
      </c>
      <c r="H3790" s="33">
        <v>9</v>
      </c>
    </row>
    <row r="3791" spans="1:8" ht="25.5" x14ac:dyDescent="0.2">
      <c r="A3791" s="52" t="s">
        <v>7607</v>
      </c>
      <c r="B3791" s="52"/>
      <c r="C3791" s="53" t="s">
        <v>7608</v>
      </c>
      <c r="D3791" s="54" t="s">
        <v>21</v>
      </c>
      <c r="E3791" s="55">
        <v>446379.73</v>
      </c>
      <c r="F3791" s="55">
        <v>28717.599999999999</v>
      </c>
      <c r="G3791" s="55">
        <v>475097.33</v>
      </c>
      <c r="H3791" s="33">
        <v>9</v>
      </c>
    </row>
    <row r="3792" spans="1:8" ht="25.5" x14ac:dyDescent="0.2">
      <c r="A3792" s="52" t="s">
        <v>7609</v>
      </c>
      <c r="B3792" s="52"/>
      <c r="C3792" s="53" t="s">
        <v>7610</v>
      </c>
      <c r="D3792" s="54" t="s">
        <v>21</v>
      </c>
      <c r="E3792" s="55">
        <v>728587.7</v>
      </c>
      <c r="F3792" s="55">
        <v>26109.25</v>
      </c>
      <c r="G3792" s="55">
        <v>754696.95</v>
      </c>
      <c r="H3792" s="33">
        <v>9</v>
      </c>
    </row>
    <row r="3793" spans="1:8" ht="25.5" x14ac:dyDescent="0.2">
      <c r="A3793" s="52" t="s">
        <v>7611</v>
      </c>
      <c r="B3793" s="52"/>
      <c r="C3793" s="53" t="s">
        <v>7612</v>
      </c>
      <c r="D3793" s="54" t="s">
        <v>21</v>
      </c>
      <c r="E3793" s="55">
        <v>295616.13</v>
      </c>
      <c r="F3793" s="55">
        <v>21567.08</v>
      </c>
      <c r="G3793" s="55">
        <v>317183.21000000002</v>
      </c>
      <c r="H3793" s="33">
        <v>9</v>
      </c>
    </row>
    <row r="3794" spans="1:8" ht="25.5" x14ac:dyDescent="0.2">
      <c r="A3794" s="52" t="s">
        <v>7613</v>
      </c>
      <c r="B3794" s="52"/>
      <c r="C3794" s="53" t="s">
        <v>7614</v>
      </c>
      <c r="D3794" s="54" t="s">
        <v>21</v>
      </c>
      <c r="E3794" s="55">
        <v>92307.49</v>
      </c>
      <c r="F3794" s="55">
        <v>13479.43</v>
      </c>
      <c r="G3794" s="55">
        <v>105786.92</v>
      </c>
      <c r="H3794" s="33">
        <v>9</v>
      </c>
    </row>
    <row r="3795" spans="1:8" ht="25.5" x14ac:dyDescent="0.2">
      <c r="A3795" s="52" t="s">
        <v>7615</v>
      </c>
      <c r="B3795" s="52"/>
      <c r="C3795" s="53" t="s">
        <v>7616</v>
      </c>
      <c r="D3795" s="54" t="s">
        <v>21</v>
      </c>
      <c r="E3795" s="55">
        <v>22020.240000000002</v>
      </c>
      <c r="F3795" s="55">
        <v>3190.45</v>
      </c>
      <c r="G3795" s="55">
        <v>25210.69</v>
      </c>
      <c r="H3795" s="33">
        <v>9</v>
      </c>
    </row>
    <row r="3796" spans="1:8" ht="25.5" x14ac:dyDescent="0.2">
      <c r="A3796" s="52" t="s">
        <v>7617</v>
      </c>
      <c r="B3796" s="52"/>
      <c r="C3796" s="53" t="s">
        <v>7618</v>
      </c>
      <c r="D3796" s="54" t="s">
        <v>21</v>
      </c>
      <c r="E3796" s="55">
        <v>18544.36</v>
      </c>
      <c r="F3796" s="55">
        <v>3190.45</v>
      </c>
      <c r="G3796" s="55">
        <v>21734.81</v>
      </c>
      <c r="H3796" s="33">
        <v>9</v>
      </c>
    </row>
    <row r="3797" spans="1:8" ht="25.5" x14ac:dyDescent="0.2">
      <c r="A3797" s="52" t="s">
        <v>7619</v>
      </c>
      <c r="B3797" s="52"/>
      <c r="C3797" s="53" t="s">
        <v>7620</v>
      </c>
      <c r="D3797" s="54" t="s">
        <v>21</v>
      </c>
      <c r="E3797" s="55">
        <v>60510.12</v>
      </c>
      <c r="F3797" s="55">
        <v>6970.28</v>
      </c>
      <c r="G3797" s="55">
        <v>67480.399999999994</v>
      </c>
      <c r="H3797" s="33">
        <v>9</v>
      </c>
    </row>
    <row r="3798" spans="1:8" ht="25.5" x14ac:dyDescent="0.2">
      <c r="A3798" s="52" t="s">
        <v>7621</v>
      </c>
      <c r="B3798" s="52"/>
      <c r="C3798" s="53" t="s">
        <v>7622</v>
      </c>
      <c r="D3798" s="54" t="s">
        <v>21</v>
      </c>
      <c r="E3798" s="55">
        <v>55181.59</v>
      </c>
      <c r="F3798" s="55">
        <v>8504.9</v>
      </c>
      <c r="G3798" s="55">
        <v>63686.49</v>
      </c>
      <c r="H3798" s="33">
        <v>9</v>
      </c>
    </row>
    <row r="3799" spans="1:8" ht="38.25" x14ac:dyDescent="0.2">
      <c r="A3799" s="52" t="s">
        <v>7623</v>
      </c>
      <c r="B3799" s="52"/>
      <c r="C3799" s="53" t="s">
        <v>7624</v>
      </c>
      <c r="D3799" s="54" t="s">
        <v>21</v>
      </c>
      <c r="E3799" s="55">
        <v>5468.41</v>
      </c>
      <c r="F3799" s="55">
        <v>538.55999999999995</v>
      </c>
      <c r="G3799" s="55">
        <v>6006.97</v>
      </c>
      <c r="H3799" s="33">
        <v>9</v>
      </c>
    </row>
    <row r="3800" spans="1:8" ht="38.25" x14ac:dyDescent="0.2">
      <c r="A3800" s="52" t="s">
        <v>7625</v>
      </c>
      <c r="B3800" s="52"/>
      <c r="C3800" s="53" t="s">
        <v>7626</v>
      </c>
      <c r="D3800" s="54" t="s">
        <v>21</v>
      </c>
      <c r="E3800" s="55">
        <v>6039.18</v>
      </c>
      <c r="F3800" s="55">
        <v>673.2</v>
      </c>
      <c r="G3800" s="55">
        <v>6712.38</v>
      </c>
      <c r="H3800" s="33">
        <v>9</v>
      </c>
    </row>
    <row r="3801" spans="1:8" ht="38.25" x14ac:dyDescent="0.2">
      <c r="A3801" s="52" t="s">
        <v>7627</v>
      </c>
      <c r="B3801" s="52"/>
      <c r="C3801" s="53" t="s">
        <v>7628</v>
      </c>
      <c r="D3801" s="54" t="s">
        <v>21</v>
      </c>
      <c r="E3801" s="55">
        <v>7491.04</v>
      </c>
      <c r="F3801" s="55">
        <v>807.84</v>
      </c>
      <c r="G3801" s="55">
        <v>8298.8799999999992</v>
      </c>
      <c r="H3801" s="33">
        <v>9</v>
      </c>
    </row>
    <row r="3802" spans="1:8" ht="38.25" x14ac:dyDescent="0.2">
      <c r="A3802" s="52" t="s">
        <v>7629</v>
      </c>
      <c r="B3802" s="52"/>
      <c r="C3802" s="53" t="s">
        <v>7630</v>
      </c>
      <c r="D3802" s="54" t="s">
        <v>21</v>
      </c>
      <c r="E3802" s="55">
        <v>7333.64</v>
      </c>
      <c r="F3802" s="55">
        <v>875.16</v>
      </c>
      <c r="G3802" s="55">
        <v>8208.7999999999993</v>
      </c>
      <c r="H3802" s="33">
        <v>9</v>
      </c>
    </row>
    <row r="3803" spans="1:8" ht="25.5" x14ac:dyDescent="0.2">
      <c r="A3803" s="52" t="s">
        <v>7631</v>
      </c>
      <c r="B3803" s="52"/>
      <c r="C3803" s="53" t="s">
        <v>7632</v>
      </c>
      <c r="D3803" s="54" t="s">
        <v>21</v>
      </c>
      <c r="E3803" s="55">
        <v>5342.76</v>
      </c>
      <c r="F3803" s="55">
        <v>421.56</v>
      </c>
      <c r="G3803" s="55">
        <v>5764.32</v>
      </c>
      <c r="H3803" s="33">
        <v>9</v>
      </c>
    </row>
    <row r="3804" spans="1:8" ht="25.5" x14ac:dyDescent="0.2">
      <c r="A3804" s="52" t="s">
        <v>7633</v>
      </c>
      <c r="B3804" s="52"/>
      <c r="C3804" s="53" t="s">
        <v>7634</v>
      </c>
      <c r="D3804" s="54" t="s">
        <v>21</v>
      </c>
      <c r="E3804" s="55">
        <v>5333.8</v>
      </c>
      <c r="F3804" s="55">
        <v>421.56</v>
      </c>
      <c r="G3804" s="55">
        <v>5755.36</v>
      </c>
      <c r="H3804" s="33">
        <v>9</v>
      </c>
    </row>
    <row r="3805" spans="1:8" ht="25.5" x14ac:dyDescent="0.2">
      <c r="A3805" s="52" t="s">
        <v>7635</v>
      </c>
      <c r="B3805" s="52"/>
      <c r="C3805" s="53" t="s">
        <v>7636</v>
      </c>
      <c r="D3805" s="54" t="s">
        <v>21</v>
      </c>
      <c r="E3805" s="55">
        <v>6011.31</v>
      </c>
      <c r="F3805" s="55">
        <v>421.56</v>
      </c>
      <c r="G3805" s="55">
        <v>6432.87</v>
      </c>
      <c r="H3805" s="33">
        <v>9</v>
      </c>
    </row>
    <row r="3806" spans="1:8" x14ac:dyDescent="0.2">
      <c r="A3806" s="52" t="s">
        <v>7637</v>
      </c>
      <c r="B3806" s="52"/>
      <c r="C3806" s="53" t="s">
        <v>7638</v>
      </c>
      <c r="D3806" s="54" t="s">
        <v>131</v>
      </c>
      <c r="E3806" s="55">
        <v>12.87</v>
      </c>
      <c r="F3806" s="55">
        <v>11.7</v>
      </c>
      <c r="G3806" s="55">
        <v>24.57</v>
      </c>
      <c r="H3806" s="33">
        <v>9</v>
      </c>
    </row>
    <row r="3807" spans="1:8" x14ac:dyDescent="0.2">
      <c r="A3807" s="52" t="s">
        <v>7639</v>
      </c>
      <c r="B3807" s="52"/>
      <c r="C3807" s="53" t="s">
        <v>7640</v>
      </c>
      <c r="D3807" s="54" t="s">
        <v>131</v>
      </c>
      <c r="E3807" s="55">
        <v>17.829999999999998</v>
      </c>
      <c r="F3807" s="55">
        <v>11.7</v>
      </c>
      <c r="G3807" s="55">
        <v>29.53</v>
      </c>
      <c r="H3807" s="33">
        <v>9</v>
      </c>
    </row>
    <row r="3808" spans="1:8" x14ac:dyDescent="0.2">
      <c r="A3808" s="52" t="s">
        <v>7641</v>
      </c>
      <c r="B3808" s="52"/>
      <c r="C3808" s="53" t="s">
        <v>7642</v>
      </c>
      <c r="D3808" s="54" t="s">
        <v>131</v>
      </c>
      <c r="E3808" s="55">
        <v>23.16</v>
      </c>
      <c r="F3808" s="55">
        <v>11.7</v>
      </c>
      <c r="G3808" s="55">
        <v>34.86</v>
      </c>
      <c r="H3808" s="33">
        <v>9</v>
      </c>
    </row>
    <row r="3809" spans="1:8" x14ac:dyDescent="0.2">
      <c r="A3809" s="52" t="s">
        <v>7643</v>
      </c>
      <c r="B3809" s="52"/>
      <c r="C3809" s="53" t="s">
        <v>7644</v>
      </c>
      <c r="D3809" s="54" t="s">
        <v>73</v>
      </c>
      <c r="E3809" s="55">
        <v>92.71</v>
      </c>
      <c r="F3809" s="55">
        <v>84.15</v>
      </c>
      <c r="G3809" s="55">
        <v>176.86</v>
      </c>
      <c r="H3809" s="33">
        <v>9</v>
      </c>
    </row>
    <row r="3810" spans="1:8" ht="25.5" x14ac:dyDescent="0.2">
      <c r="A3810" s="52" t="s">
        <v>7645</v>
      </c>
      <c r="B3810" s="52"/>
      <c r="C3810" s="53" t="s">
        <v>7646</v>
      </c>
      <c r="D3810" s="54" t="s">
        <v>73</v>
      </c>
      <c r="E3810" s="55">
        <v>6121.81</v>
      </c>
      <c r="F3810" s="55"/>
      <c r="G3810" s="55">
        <v>6121.81</v>
      </c>
      <c r="H3810" s="33">
        <v>9</v>
      </c>
    </row>
    <row r="3811" spans="1:8" x14ac:dyDescent="0.2">
      <c r="A3811" s="52" t="s">
        <v>7647</v>
      </c>
      <c r="B3811" s="52"/>
      <c r="C3811" s="53" t="s">
        <v>7648</v>
      </c>
      <c r="D3811" s="54" t="s">
        <v>73</v>
      </c>
      <c r="E3811" s="55">
        <v>2142.64</v>
      </c>
      <c r="F3811" s="55">
        <v>109.3</v>
      </c>
      <c r="G3811" s="55">
        <v>2251.94</v>
      </c>
      <c r="H3811" s="33">
        <v>9</v>
      </c>
    </row>
    <row r="3812" spans="1:8" x14ac:dyDescent="0.2">
      <c r="A3812" s="52" t="s">
        <v>7649</v>
      </c>
      <c r="B3812" s="52"/>
      <c r="C3812" s="53" t="s">
        <v>7650</v>
      </c>
      <c r="D3812" s="54" t="s">
        <v>73</v>
      </c>
      <c r="E3812" s="55">
        <v>1697.71</v>
      </c>
      <c r="F3812" s="55">
        <v>84.46</v>
      </c>
      <c r="G3812" s="55">
        <v>1782.17</v>
      </c>
      <c r="H3812" s="33">
        <v>9</v>
      </c>
    </row>
    <row r="3813" spans="1:8" x14ac:dyDescent="0.2">
      <c r="A3813" s="52" t="s">
        <v>7651</v>
      </c>
      <c r="B3813" s="52"/>
      <c r="C3813" s="53" t="s">
        <v>7652</v>
      </c>
      <c r="D3813" s="54" t="s">
        <v>73</v>
      </c>
      <c r="E3813" s="55">
        <v>1411.8</v>
      </c>
      <c r="F3813" s="55">
        <v>74.52</v>
      </c>
      <c r="G3813" s="55">
        <v>1486.32</v>
      </c>
      <c r="H3813" s="33">
        <v>9</v>
      </c>
    </row>
    <row r="3814" spans="1:8" x14ac:dyDescent="0.2">
      <c r="A3814" s="52" t="s">
        <v>7653</v>
      </c>
      <c r="B3814" s="52"/>
      <c r="C3814" s="53" t="s">
        <v>7654</v>
      </c>
      <c r="D3814" s="54" t="s">
        <v>21</v>
      </c>
      <c r="E3814" s="55"/>
      <c r="F3814" s="55">
        <v>317.8</v>
      </c>
      <c r="G3814" s="55">
        <v>317.8</v>
      </c>
      <c r="H3814" s="33">
        <v>9</v>
      </c>
    </row>
    <row r="3815" spans="1:8" ht="25.5" x14ac:dyDescent="0.2">
      <c r="A3815" s="52" t="s">
        <v>7655</v>
      </c>
      <c r="B3815" s="52"/>
      <c r="C3815" s="53" t="s">
        <v>7656</v>
      </c>
      <c r="D3815" s="54" t="s">
        <v>21</v>
      </c>
      <c r="E3815" s="55">
        <v>8086.07</v>
      </c>
      <c r="F3815" s="55">
        <v>1346.4</v>
      </c>
      <c r="G3815" s="55">
        <v>9432.4699999999993</v>
      </c>
      <c r="H3815" s="33">
        <v>9</v>
      </c>
    </row>
    <row r="3816" spans="1:8" x14ac:dyDescent="0.2">
      <c r="A3816" s="52" t="s">
        <v>7657</v>
      </c>
      <c r="B3816" s="52"/>
      <c r="C3816" s="53" t="s">
        <v>7658</v>
      </c>
      <c r="D3816" s="54" t="s">
        <v>21</v>
      </c>
      <c r="E3816" s="55">
        <v>173.44</v>
      </c>
      <c r="F3816" s="55">
        <v>39.74</v>
      </c>
      <c r="G3816" s="55">
        <v>213.18</v>
      </c>
      <c r="H3816" s="33">
        <v>9</v>
      </c>
    </row>
    <row r="3817" spans="1:8" ht="25.5" x14ac:dyDescent="0.2">
      <c r="A3817" s="52" t="s">
        <v>7659</v>
      </c>
      <c r="B3817" s="52"/>
      <c r="C3817" s="53" t="s">
        <v>7660</v>
      </c>
      <c r="D3817" s="54" t="s">
        <v>21</v>
      </c>
      <c r="E3817" s="55">
        <v>1220.6600000000001</v>
      </c>
      <c r="F3817" s="55">
        <v>114.26</v>
      </c>
      <c r="G3817" s="55">
        <v>1334.92</v>
      </c>
      <c r="H3817" s="33">
        <v>9</v>
      </c>
    </row>
    <row r="3818" spans="1:8" x14ac:dyDescent="0.2">
      <c r="A3818" s="52" t="s">
        <v>7661</v>
      </c>
      <c r="B3818" s="52"/>
      <c r="C3818" s="53" t="s">
        <v>7662</v>
      </c>
      <c r="D3818" s="54" t="s">
        <v>73</v>
      </c>
      <c r="E3818" s="55">
        <v>4058.1</v>
      </c>
      <c r="F3818" s="55">
        <v>173.88</v>
      </c>
      <c r="G3818" s="55">
        <v>4231.9799999999996</v>
      </c>
      <c r="H3818" s="33">
        <v>9</v>
      </c>
    </row>
    <row r="3819" spans="1:8" x14ac:dyDescent="0.2">
      <c r="A3819" s="52" t="s">
        <v>7663</v>
      </c>
      <c r="B3819" s="52"/>
      <c r="C3819" s="53" t="s">
        <v>7664</v>
      </c>
      <c r="D3819" s="54" t="s">
        <v>131</v>
      </c>
      <c r="E3819" s="55">
        <v>4381.67</v>
      </c>
      <c r="F3819" s="55">
        <v>43.37</v>
      </c>
      <c r="G3819" s="55">
        <v>4425.04</v>
      </c>
      <c r="H3819" s="33">
        <v>9</v>
      </c>
    </row>
    <row r="3820" spans="1:8" x14ac:dyDescent="0.2">
      <c r="A3820" s="52" t="s">
        <v>7665</v>
      </c>
      <c r="B3820" s="52"/>
      <c r="C3820" s="53" t="s">
        <v>7666</v>
      </c>
      <c r="D3820" s="54" t="s">
        <v>21</v>
      </c>
      <c r="E3820" s="55">
        <v>84.65</v>
      </c>
      <c r="F3820" s="55">
        <v>39.74</v>
      </c>
      <c r="G3820" s="55">
        <v>124.39</v>
      </c>
      <c r="H3820" s="33">
        <v>9</v>
      </c>
    </row>
    <row r="3821" spans="1:8" x14ac:dyDescent="0.2">
      <c r="A3821" s="52" t="s">
        <v>7667</v>
      </c>
      <c r="B3821" s="52"/>
      <c r="C3821" s="53" t="s">
        <v>7668</v>
      </c>
      <c r="D3821" s="54" t="s">
        <v>21</v>
      </c>
      <c r="E3821" s="55">
        <v>107.95</v>
      </c>
      <c r="F3821" s="55">
        <v>39.74</v>
      </c>
      <c r="G3821" s="55">
        <v>147.69</v>
      </c>
      <c r="H3821" s="33">
        <v>9</v>
      </c>
    </row>
    <row r="3822" spans="1:8" x14ac:dyDescent="0.2">
      <c r="A3822" s="52" t="s">
        <v>7669</v>
      </c>
      <c r="B3822" s="52"/>
      <c r="C3822" s="53" t="s">
        <v>7670</v>
      </c>
      <c r="D3822" s="54" t="s">
        <v>21</v>
      </c>
      <c r="E3822" s="55">
        <v>349.13</v>
      </c>
      <c r="F3822" s="55">
        <v>39.74</v>
      </c>
      <c r="G3822" s="55">
        <v>388.87</v>
      </c>
      <c r="H3822" s="33">
        <v>9</v>
      </c>
    </row>
    <row r="3823" spans="1:8" x14ac:dyDescent="0.2">
      <c r="A3823" s="52" t="s">
        <v>7671</v>
      </c>
      <c r="B3823" s="52"/>
      <c r="C3823" s="53" t="s">
        <v>7672</v>
      </c>
      <c r="D3823" s="54" t="s">
        <v>21</v>
      </c>
      <c r="E3823" s="55">
        <v>273.43</v>
      </c>
      <c r="F3823" s="55">
        <v>39.74</v>
      </c>
      <c r="G3823" s="55">
        <v>313.17</v>
      </c>
      <c r="H3823" s="33">
        <v>9</v>
      </c>
    </row>
    <row r="3824" spans="1:8" ht="25.5" x14ac:dyDescent="0.2">
      <c r="A3824" s="52" t="s">
        <v>7673</v>
      </c>
      <c r="B3824" s="52"/>
      <c r="C3824" s="53" t="s">
        <v>7674</v>
      </c>
      <c r="D3824" s="54" t="s">
        <v>73</v>
      </c>
      <c r="E3824" s="55">
        <v>2734.17</v>
      </c>
      <c r="F3824" s="55">
        <v>243.44</v>
      </c>
      <c r="G3824" s="55">
        <v>2977.61</v>
      </c>
      <c r="H3824" s="33">
        <v>9</v>
      </c>
    </row>
    <row r="3825" spans="1:8" ht="25.5" x14ac:dyDescent="0.2">
      <c r="A3825" s="52" t="s">
        <v>7675</v>
      </c>
      <c r="B3825" s="52"/>
      <c r="C3825" s="53" t="s">
        <v>7676</v>
      </c>
      <c r="D3825" s="54" t="s">
        <v>73</v>
      </c>
      <c r="E3825" s="55">
        <v>2031.97</v>
      </c>
      <c r="F3825" s="55">
        <v>99.36</v>
      </c>
      <c r="G3825" s="55">
        <v>2131.33</v>
      </c>
      <c r="H3825" s="33">
        <v>9</v>
      </c>
    </row>
    <row r="3826" spans="1:8" ht="25.5" x14ac:dyDescent="0.2">
      <c r="A3826" s="52" t="s">
        <v>7677</v>
      </c>
      <c r="B3826" s="52"/>
      <c r="C3826" s="53" t="s">
        <v>7678</v>
      </c>
      <c r="D3826" s="54" t="s">
        <v>73</v>
      </c>
      <c r="E3826" s="55">
        <v>1679.27</v>
      </c>
      <c r="F3826" s="55">
        <v>49.68</v>
      </c>
      <c r="G3826" s="55">
        <v>1728.95</v>
      </c>
      <c r="H3826" s="33">
        <v>9</v>
      </c>
    </row>
    <row r="3827" spans="1:8" x14ac:dyDescent="0.2">
      <c r="A3827" s="52" t="s">
        <v>7679</v>
      </c>
      <c r="B3827" s="52"/>
      <c r="C3827" s="53" t="s">
        <v>7680</v>
      </c>
      <c r="D3827" s="54" t="s">
        <v>73</v>
      </c>
      <c r="E3827" s="55">
        <v>1543.21</v>
      </c>
      <c r="F3827" s="55">
        <v>109.3</v>
      </c>
      <c r="G3827" s="55">
        <v>1652.51</v>
      </c>
      <c r="H3827" s="33">
        <v>9</v>
      </c>
    </row>
    <row r="3828" spans="1:8" x14ac:dyDescent="0.2">
      <c r="A3828" s="52" t="s">
        <v>7681</v>
      </c>
      <c r="B3828" s="52"/>
      <c r="C3828" s="53" t="s">
        <v>7682</v>
      </c>
      <c r="D3828" s="54" t="s">
        <v>73</v>
      </c>
      <c r="E3828" s="55">
        <v>1990.27</v>
      </c>
      <c r="F3828" s="55">
        <v>144.08000000000001</v>
      </c>
      <c r="G3828" s="55">
        <v>2134.35</v>
      </c>
      <c r="H3828" s="33">
        <v>9</v>
      </c>
    </row>
    <row r="3829" spans="1:8" x14ac:dyDescent="0.2">
      <c r="A3829" s="52" t="s">
        <v>7683</v>
      </c>
      <c r="B3829" s="52"/>
      <c r="C3829" s="53" t="s">
        <v>7684</v>
      </c>
      <c r="D3829" s="54" t="s">
        <v>73</v>
      </c>
      <c r="E3829" s="55">
        <v>3282.01</v>
      </c>
      <c r="F3829" s="55">
        <v>238.46</v>
      </c>
      <c r="G3829" s="55">
        <v>3520.47</v>
      </c>
      <c r="H3829" s="33">
        <v>9</v>
      </c>
    </row>
    <row r="3830" spans="1:8" ht="25.5" x14ac:dyDescent="0.2">
      <c r="A3830" s="52" t="s">
        <v>7685</v>
      </c>
      <c r="B3830" s="52"/>
      <c r="C3830" s="53" t="s">
        <v>7686</v>
      </c>
      <c r="D3830" s="54" t="s">
        <v>73</v>
      </c>
      <c r="E3830" s="55">
        <v>2469.67</v>
      </c>
      <c r="F3830" s="55">
        <v>178.84</v>
      </c>
      <c r="G3830" s="55">
        <v>2648.51</v>
      </c>
      <c r="H3830" s="33">
        <v>9</v>
      </c>
    </row>
    <row r="3831" spans="1:8" ht="25.5" x14ac:dyDescent="0.2">
      <c r="A3831" s="52" t="s">
        <v>7687</v>
      </c>
      <c r="B3831" s="52"/>
      <c r="C3831" s="53" t="s">
        <v>7688</v>
      </c>
      <c r="D3831" s="54" t="s">
        <v>73</v>
      </c>
      <c r="E3831" s="55">
        <v>1787.99</v>
      </c>
      <c r="F3831" s="55">
        <v>124.2</v>
      </c>
      <c r="G3831" s="55">
        <v>1912.19</v>
      </c>
      <c r="H3831" s="33">
        <v>9</v>
      </c>
    </row>
    <row r="3832" spans="1:8" ht="25.5" x14ac:dyDescent="0.2">
      <c r="A3832" s="52" t="s">
        <v>7689</v>
      </c>
      <c r="B3832" s="52"/>
      <c r="C3832" s="53" t="s">
        <v>7690</v>
      </c>
      <c r="D3832" s="54" t="s">
        <v>73</v>
      </c>
      <c r="E3832" s="55">
        <v>1494.13</v>
      </c>
      <c r="F3832" s="55">
        <v>99.36</v>
      </c>
      <c r="G3832" s="55">
        <v>1593.49</v>
      </c>
      <c r="H3832" s="33">
        <v>9</v>
      </c>
    </row>
    <row r="3833" spans="1:8" ht="25.5" x14ac:dyDescent="0.2">
      <c r="A3833" s="52" t="s">
        <v>7691</v>
      </c>
      <c r="B3833" s="52"/>
      <c r="C3833" s="53" t="s">
        <v>7692</v>
      </c>
      <c r="D3833" s="54" t="s">
        <v>73</v>
      </c>
      <c r="E3833" s="55">
        <v>1313.49</v>
      </c>
      <c r="F3833" s="55">
        <v>84.46</v>
      </c>
      <c r="G3833" s="55">
        <v>1397.95</v>
      </c>
      <c r="H3833" s="33">
        <v>9</v>
      </c>
    </row>
    <row r="3834" spans="1:8" ht="25.5" x14ac:dyDescent="0.2">
      <c r="A3834" s="52" t="s">
        <v>7693</v>
      </c>
      <c r="B3834" s="52"/>
      <c r="C3834" s="53" t="s">
        <v>7694</v>
      </c>
      <c r="D3834" s="54" t="s">
        <v>73</v>
      </c>
      <c r="E3834" s="55">
        <v>1150.18</v>
      </c>
      <c r="F3834" s="55">
        <v>74.52</v>
      </c>
      <c r="G3834" s="55">
        <v>1224.7</v>
      </c>
      <c r="H3834" s="33">
        <v>9</v>
      </c>
    </row>
    <row r="3835" spans="1:8" x14ac:dyDescent="0.2">
      <c r="A3835" s="52" t="s">
        <v>7695</v>
      </c>
      <c r="B3835" s="52"/>
      <c r="C3835" s="53" t="s">
        <v>7696</v>
      </c>
      <c r="D3835" s="54" t="s">
        <v>73</v>
      </c>
      <c r="E3835" s="55">
        <v>1551.69</v>
      </c>
      <c r="F3835" s="55">
        <v>99.36</v>
      </c>
      <c r="G3835" s="55">
        <v>1651.05</v>
      </c>
      <c r="H3835" s="33">
        <v>9</v>
      </c>
    </row>
    <row r="3836" spans="1:8" x14ac:dyDescent="0.2">
      <c r="A3836" s="52" t="s">
        <v>7697</v>
      </c>
      <c r="B3836" s="52"/>
      <c r="C3836" s="53" t="s">
        <v>7698</v>
      </c>
      <c r="D3836" s="54" t="s">
        <v>73</v>
      </c>
      <c r="E3836" s="55">
        <v>1078.8499999999999</v>
      </c>
      <c r="F3836" s="55">
        <v>59.62</v>
      </c>
      <c r="G3836" s="55">
        <v>1138.47</v>
      </c>
      <c r="H3836" s="33">
        <v>9</v>
      </c>
    </row>
    <row r="3837" spans="1:8" x14ac:dyDescent="0.2">
      <c r="A3837" s="52" t="s">
        <v>7699</v>
      </c>
      <c r="B3837" s="52"/>
      <c r="C3837" s="53" t="s">
        <v>7700</v>
      </c>
      <c r="D3837" s="54" t="s">
        <v>21</v>
      </c>
      <c r="E3837" s="55">
        <v>192.01</v>
      </c>
      <c r="F3837" s="55">
        <v>44.72</v>
      </c>
      <c r="G3837" s="55">
        <v>236.73</v>
      </c>
      <c r="H3837" s="33">
        <v>9</v>
      </c>
    </row>
    <row r="3838" spans="1:8" x14ac:dyDescent="0.2">
      <c r="A3838" s="52" t="s">
        <v>7701</v>
      </c>
      <c r="B3838" s="52"/>
      <c r="C3838" s="53" t="s">
        <v>7702</v>
      </c>
      <c r="D3838" s="54" t="s">
        <v>21</v>
      </c>
      <c r="E3838" s="55">
        <v>297.39</v>
      </c>
      <c r="F3838" s="55">
        <v>59.62</v>
      </c>
      <c r="G3838" s="55">
        <v>357.01</v>
      </c>
      <c r="H3838" s="33">
        <v>9</v>
      </c>
    </row>
    <row r="3839" spans="1:8" x14ac:dyDescent="0.2">
      <c r="A3839" s="52" t="s">
        <v>7703</v>
      </c>
      <c r="B3839" s="52"/>
      <c r="C3839" s="53" t="s">
        <v>7704</v>
      </c>
      <c r="D3839" s="54"/>
      <c r="E3839" s="55"/>
      <c r="F3839" s="55"/>
      <c r="G3839" s="55"/>
      <c r="H3839" s="33">
        <v>5</v>
      </c>
    </row>
    <row r="3840" spans="1:8" ht="25.5" x14ac:dyDescent="0.2">
      <c r="A3840" s="52" t="s">
        <v>7705</v>
      </c>
      <c r="B3840" s="52"/>
      <c r="C3840" s="53" t="s">
        <v>7706</v>
      </c>
      <c r="D3840" s="54" t="s">
        <v>21</v>
      </c>
      <c r="E3840" s="55">
        <v>7091.33</v>
      </c>
      <c r="F3840" s="55">
        <v>2019.6</v>
      </c>
      <c r="G3840" s="55">
        <v>9110.93</v>
      </c>
      <c r="H3840" s="33">
        <v>9</v>
      </c>
    </row>
    <row r="3841" spans="1:8" ht="25.5" x14ac:dyDescent="0.2">
      <c r="A3841" s="52" t="s">
        <v>7707</v>
      </c>
      <c r="B3841" s="52"/>
      <c r="C3841" s="53" t="s">
        <v>7708</v>
      </c>
      <c r="D3841" s="54" t="s">
        <v>21</v>
      </c>
      <c r="E3841" s="55">
        <v>21837.39</v>
      </c>
      <c r="F3841" s="55">
        <v>4712.3999999999996</v>
      </c>
      <c r="G3841" s="55">
        <v>26549.79</v>
      </c>
      <c r="H3841" s="33">
        <v>9</v>
      </c>
    </row>
    <row r="3842" spans="1:8" ht="25.5" x14ac:dyDescent="0.2">
      <c r="A3842" s="52" t="s">
        <v>7709</v>
      </c>
      <c r="B3842" s="52"/>
      <c r="C3842" s="53" t="s">
        <v>7710</v>
      </c>
      <c r="D3842" s="54" t="s">
        <v>21</v>
      </c>
      <c r="E3842" s="55">
        <v>10164.209999999999</v>
      </c>
      <c r="F3842" s="55">
        <v>260.22000000000003</v>
      </c>
      <c r="G3842" s="55">
        <v>10424.43</v>
      </c>
      <c r="H3842" s="33">
        <v>9</v>
      </c>
    </row>
    <row r="3843" spans="1:8" ht="25.5" x14ac:dyDescent="0.2">
      <c r="A3843" s="52" t="s">
        <v>7711</v>
      </c>
      <c r="B3843" s="52"/>
      <c r="C3843" s="53" t="s">
        <v>7712</v>
      </c>
      <c r="D3843" s="54" t="s">
        <v>21</v>
      </c>
      <c r="E3843" s="55">
        <v>9023.02</v>
      </c>
      <c r="F3843" s="55">
        <v>260.22000000000003</v>
      </c>
      <c r="G3843" s="55">
        <v>9283.24</v>
      </c>
      <c r="H3843" s="33">
        <v>9</v>
      </c>
    </row>
    <row r="3844" spans="1:8" ht="25.5" x14ac:dyDescent="0.2">
      <c r="A3844" s="52" t="s">
        <v>7713</v>
      </c>
      <c r="B3844" s="52"/>
      <c r="C3844" s="53" t="s">
        <v>7714</v>
      </c>
      <c r="D3844" s="54" t="s">
        <v>21</v>
      </c>
      <c r="E3844" s="55">
        <v>4942.5600000000004</v>
      </c>
      <c r="F3844" s="55">
        <v>260.22000000000003</v>
      </c>
      <c r="G3844" s="55">
        <v>5202.78</v>
      </c>
      <c r="H3844" s="33">
        <v>9</v>
      </c>
    </row>
    <row r="3845" spans="1:8" ht="25.5" x14ac:dyDescent="0.2">
      <c r="A3845" s="52" t="s">
        <v>7715</v>
      </c>
      <c r="B3845" s="52"/>
      <c r="C3845" s="53" t="s">
        <v>7716</v>
      </c>
      <c r="D3845" s="54" t="s">
        <v>21</v>
      </c>
      <c r="E3845" s="55">
        <v>4005.15</v>
      </c>
      <c r="F3845" s="55">
        <v>260.22000000000003</v>
      </c>
      <c r="G3845" s="55">
        <v>4265.37</v>
      </c>
      <c r="H3845" s="33">
        <v>9</v>
      </c>
    </row>
    <row r="3846" spans="1:8" ht="25.5" x14ac:dyDescent="0.2">
      <c r="A3846" s="52" t="s">
        <v>7717</v>
      </c>
      <c r="B3846" s="52"/>
      <c r="C3846" s="53" t="s">
        <v>7718</v>
      </c>
      <c r="D3846" s="54" t="s">
        <v>21</v>
      </c>
      <c r="E3846" s="55">
        <v>16987.990000000002</v>
      </c>
      <c r="F3846" s="55">
        <v>610.1</v>
      </c>
      <c r="G3846" s="55">
        <v>17598.09</v>
      </c>
      <c r="H3846" s="33">
        <v>9</v>
      </c>
    </row>
    <row r="3847" spans="1:8" x14ac:dyDescent="0.2">
      <c r="A3847" s="52" t="s">
        <v>7719</v>
      </c>
      <c r="B3847" s="52"/>
      <c r="C3847" s="53" t="s">
        <v>7720</v>
      </c>
      <c r="D3847" s="54"/>
      <c r="E3847" s="55"/>
      <c r="F3847" s="55"/>
      <c r="G3847" s="55"/>
      <c r="H3847" s="33">
        <v>5</v>
      </c>
    </row>
    <row r="3848" spans="1:8" ht="25.5" x14ac:dyDescent="0.2">
      <c r="A3848" s="52" t="s">
        <v>7721</v>
      </c>
      <c r="B3848" s="52"/>
      <c r="C3848" s="53" t="s">
        <v>7722</v>
      </c>
      <c r="D3848" s="54" t="s">
        <v>21</v>
      </c>
      <c r="E3848" s="55">
        <v>176.44</v>
      </c>
      <c r="F3848" s="55">
        <v>2.17</v>
      </c>
      <c r="G3848" s="55">
        <v>178.61</v>
      </c>
      <c r="H3848" s="33">
        <v>9</v>
      </c>
    </row>
    <row r="3849" spans="1:8" x14ac:dyDescent="0.2">
      <c r="A3849" s="52" t="s">
        <v>7723</v>
      </c>
      <c r="B3849" s="52"/>
      <c r="C3849" s="53" t="s">
        <v>7724</v>
      </c>
      <c r="D3849" s="54" t="s">
        <v>21</v>
      </c>
      <c r="E3849" s="55">
        <v>11.05</v>
      </c>
      <c r="F3849" s="55">
        <v>13.01</v>
      </c>
      <c r="G3849" s="55">
        <v>24.06</v>
      </c>
      <c r="H3849" s="33">
        <v>9</v>
      </c>
    </row>
    <row r="3850" spans="1:8" ht="25.5" x14ac:dyDescent="0.2">
      <c r="A3850" s="52" t="s">
        <v>7725</v>
      </c>
      <c r="B3850" s="52"/>
      <c r="C3850" s="53" t="s">
        <v>7726</v>
      </c>
      <c r="D3850" s="54" t="s">
        <v>21</v>
      </c>
      <c r="E3850" s="55">
        <v>239.56</v>
      </c>
      <c r="F3850" s="55">
        <v>2.17</v>
      </c>
      <c r="G3850" s="55">
        <v>241.73</v>
      </c>
      <c r="H3850" s="33">
        <v>9</v>
      </c>
    </row>
    <row r="3851" spans="1:8" ht="25.5" x14ac:dyDescent="0.2">
      <c r="A3851" s="52" t="s">
        <v>7727</v>
      </c>
      <c r="B3851" s="52"/>
      <c r="C3851" s="53" t="s">
        <v>7728</v>
      </c>
      <c r="D3851" s="54" t="s">
        <v>21</v>
      </c>
      <c r="E3851" s="55">
        <v>1670.34</v>
      </c>
      <c r="F3851" s="55">
        <v>13.24</v>
      </c>
      <c r="G3851" s="55">
        <v>1683.58</v>
      </c>
      <c r="H3851" s="33">
        <v>9</v>
      </c>
    </row>
    <row r="3852" spans="1:8" ht="25.5" x14ac:dyDescent="0.2">
      <c r="A3852" s="52" t="s">
        <v>7729</v>
      </c>
      <c r="B3852" s="52"/>
      <c r="C3852" s="53" t="s">
        <v>7730</v>
      </c>
      <c r="D3852" s="54" t="s">
        <v>21</v>
      </c>
      <c r="E3852" s="55">
        <v>2384.31</v>
      </c>
      <c r="F3852" s="55">
        <v>19.86</v>
      </c>
      <c r="G3852" s="55">
        <v>2404.17</v>
      </c>
      <c r="H3852" s="33">
        <v>9</v>
      </c>
    </row>
    <row r="3853" spans="1:8" x14ac:dyDescent="0.2">
      <c r="A3853" s="52" t="s">
        <v>7731</v>
      </c>
      <c r="B3853" s="52"/>
      <c r="C3853" s="53" t="s">
        <v>7732</v>
      </c>
      <c r="D3853" s="54" t="s">
        <v>21</v>
      </c>
      <c r="E3853" s="55">
        <v>1039.72</v>
      </c>
      <c r="F3853" s="55">
        <v>15.45</v>
      </c>
      <c r="G3853" s="55">
        <v>1055.17</v>
      </c>
      <c r="H3853" s="33">
        <v>9</v>
      </c>
    </row>
    <row r="3854" spans="1:8" ht="25.5" x14ac:dyDescent="0.2">
      <c r="A3854" s="52" t="s">
        <v>7733</v>
      </c>
      <c r="B3854" s="52"/>
      <c r="C3854" s="53" t="s">
        <v>7734</v>
      </c>
      <c r="D3854" s="54" t="s">
        <v>21</v>
      </c>
      <c r="E3854" s="55">
        <v>2803.97</v>
      </c>
      <c r="F3854" s="55">
        <v>19.86</v>
      </c>
      <c r="G3854" s="55">
        <v>2823.83</v>
      </c>
      <c r="H3854" s="33">
        <v>9</v>
      </c>
    </row>
    <row r="3855" spans="1:8" x14ac:dyDescent="0.2">
      <c r="A3855" s="52" t="s">
        <v>7735</v>
      </c>
      <c r="B3855" s="52"/>
      <c r="C3855" s="53" t="s">
        <v>7736</v>
      </c>
      <c r="D3855" s="54" t="s">
        <v>21</v>
      </c>
      <c r="E3855" s="55">
        <v>341.13</v>
      </c>
      <c r="F3855" s="55">
        <v>19.86</v>
      </c>
      <c r="G3855" s="55">
        <v>360.99</v>
      </c>
      <c r="H3855" s="33">
        <v>9</v>
      </c>
    </row>
    <row r="3856" spans="1:8" ht="25.5" x14ac:dyDescent="0.2">
      <c r="A3856" s="52" t="s">
        <v>7737</v>
      </c>
      <c r="B3856" s="52"/>
      <c r="C3856" s="53" t="s">
        <v>7738</v>
      </c>
      <c r="D3856" s="54" t="s">
        <v>21</v>
      </c>
      <c r="E3856" s="55">
        <v>2329.27</v>
      </c>
      <c r="F3856" s="55">
        <v>19.86</v>
      </c>
      <c r="G3856" s="55">
        <v>2349.13</v>
      </c>
      <c r="H3856" s="33">
        <v>9</v>
      </c>
    </row>
    <row r="3857" spans="1:8" ht="25.5" x14ac:dyDescent="0.2">
      <c r="A3857" s="52" t="s">
        <v>7739</v>
      </c>
      <c r="B3857" s="52"/>
      <c r="C3857" s="53" t="s">
        <v>7740</v>
      </c>
      <c r="D3857" s="54" t="s">
        <v>21</v>
      </c>
      <c r="E3857" s="55">
        <v>1065.72</v>
      </c>
      <c r="F3857" s="55">
        <v>13.24</v>
      </c>
      <c r="G3857" s="55">
        <v>1078.96</v>
      </c>
      <c r="H3857" s="33">
        <v>9</v>
      </c>
    </row>
    <row r="3858" spans="1:8" x14ac:dyDescent="0.2">
      <c r="A3858" s="52" t="s">
        <v>7741</v>
      </c>
      <c r="B3858" s="52"/>
      <c r="C3858" s="53" t="s">
        <v>7742</v>
      </c>
      <c r="D3858" s="54" t="s">
        <v>21</v>
      </c>
      <c r="E3858" s="55">
        <v>2370.96</v>
      </c>
      <c r="F3858" s="55">
        <v>15.45</v>
      </c>
      <c r="G3858" s="55">
        <v>2386.41</v>
      </c>
      <c r="H3858" s="33">
        <v>9</v>
      </c>
    </row>
    <row r="3859" spans="1:8" x14ac:dyDescent="0.2">
      <c r="A3859" s="52" t="s">
        <v>7743</v>
      </c>
      <c r="B3859" s="52"/>
      <c r="C3859" s="53" t="s">
        <v>7744</v>
      </c>
      <c r="D3859" s="54" t="s">
        <v>21</v>
      </c>
      <c r="E3859" s="55">
        <v>116.3</v>
      </c>
      <c r="F3859" s="55">
        <v>6.51</v>
      </c>
      <c r="G3859" s="55">
        <v>122.81</v>
      </c>
      <c r="H3859" s="33">
        <v>9</v>
      </c>
    </row>
    <row r="3860" spans="1:8" x14ac:dyDescent="0.2">
      <c r="A3860" s="52" t="s">
        <v>7745</v>
      </c>
      <c r="B3860" s="52"/>
      <c r="C3860" s="53" t="s">
        <v>7746</v>
      </c>
      <c r="D3860" s="54" t="s">
        <v>21</v>
      </c>
      <c r="E3860" s="55">
        <v>223.51</v>
      </c>
      <c r="F3860" s="55">
        <v>65.66</v>
      </c>
      <c r="G3860" s="55">
        <v>289.17</v>
      </c>
      <c r="H3860" s="33">
        <v>9</v>
      </c>
    </row>
    <row r="3861" spans="1:8" x14ac:dyDescent="0.2">
      <c r="A3861" s="52" t="s">
        <v>7747</v>
      </c>
      <c r="B3861" s="52"/>
      <c r="C3861" s="53" t="s">
        <v>7748</v>
      </c>
      <c r="D3861" s="54" t="s">
        <v>21</v>
      </c>
      <c r="E3861" s="55">
        <v>1571.45</v>
      </c>
      <c r="F3861" s="55">
        <v>44.95</v>
      </c>
      <c r="G3861" s="55">
        <v>1616.4</v>
      </c>
      <c r="H3861" s="33">
        <v>9</v>
      </c>
    </row>
    <row r="3862" spans="1:8" x14ac:dyDescent="0.2">
      <c r="A3862" s="52" t="s">
        <v>7749</v>
      </c>
      <c r="B3862" s="52"/>
      <c r="C3862" s="53" t="s">
        <v>7750</v>
      </c>
      <c r="D3862" s="54" t="s">
        <v>21</v>
      </c>
      <c r="E3862" s="55">
        <v>366.66</v>
      </c>
      <c r="F3862" s="55">
        <v>32.53</v>
      </c>
      <c r="G3862" s="55">
        <v>399.19</v>
      </c>
      <c r="H3862" s="33">
        <v>9</v>
      </c>
    </row>
    <row r="3863" spans="1:8" x14ac:dyDescent="0.2">
      <c r="A3863" s="52" t="s">
        <v>7751</v>
      </c>
      <c r="B3863" s="52"/>
      <c r="C3863" s="53" t="s">
        <v>7752</v>
      </c>
      <c r="D3863" s="54" t="s">
        <v>21</v>
      </c>
      <c r="E3863" s="55">
        <v>192.03</v>
      </c>
      <c r="F3863" s="55">
        <v>65.66</v>
      </c>
      <c r="G3863" s="55">
        <v>257.69</v>
      </c>
      <c r="H3863" s="33">
        <v>9</v>
      </c>
    </row>
    <row r="3864" spans="1:8" ht="25.5" x14ac:dyDescent="0.2">
      <c r="A3864" s="52" t="s">
        <v>7753</v>
      </c>
      <c r="B3864" s="52"/>
      <c r="C3864" s="53" t="s">
        <v>7754</v>
      </c>
      <c r="D3864" s="54" t="s">
        <v>21</v>
      </c>
      <c r="E3864" s="55">
        <v>71.47</v>
      </c>
      <c r="F3864" s="55">
        <v>71.64</v>
      </c>
      <c r="G3864" s="55">
        <v>143.11000000000001</v>
      </c>
      <c r="H3864" s="33">
        <v>9</v>
      </c>
    </row>
    <row r="3865" spans="1:8" x14ac:dyDescent="0.2">
      <c r="A3865" s="52" t="s">
        <v>7755</v>
      </c>
      <c r="B3865" s="52"/>
      <c r="C3865" s="53" t="s">
        <v>7756</v>
      </c>
      <c r="D3865" s="54" t="s">
        <v>21</v>
      </c>
      <c r="E3865" s="55">
        <v>1174.82</v>
      </c>
      <c r="F3865" s="55">
        <v>65.66</v>
      </c>
      <c r="G3865" s="55">
        <v>1240.48</v>
      </c>
      <c r="H3865" s="33">
        <v>9</v>
      </c>
    </row>
    <row r="3866" spans="1:8" ht="25.5" x14ac:dyDescent="0.2">
      <c r="A3866" s="52" t="s">
        <v>7757</v>
      </c>
      <c r="B3866" s="52"/>
      <c r="C3866" s="53" t="s">
        <v>7758</v>
      </c>
      <c r="D3866" s="54" t="s">
        <v>21</v>
      </c>
      <c r="E3866" s="55">
        <v>1104.53</v>
      </c>
      <c r="F3866" s="55">
        <v>65.66</v>
      </c>
      <c r="G3866" s="55">
        <v>1170.19</v>
      </c>
      <c r="H3866" s="33">
        <v>9</v>
      </c>
    </row>
    <row r="3867" spans="1:8" ht="25.5" x14ac:dyDescent="0.2">
      <c r="A3867" s="52" t="s">
        <v>7759</v>
      </c>
      <c r="B3867" s="52"/>
      <c r="C3867" s="53" t="s">
        <v>7760</v>
      </c>
      <c r="D3867" s="54" t="s">
        <v>21</v>
      </c>
      <c r="E3867" s="55">
        <v>1974.26</v>
      </c>
      <c r="F3867" s="55">
        <v>65.66</v>
      </c>
      <c r="G3867" s="55">
        <v>2039.92</v>
      </c>
      <c r="H3867" s="33">
        <v>9</v>
      </c>
    </row>
    <row r="3868" spans="1:8" x14ac:dyDescent="0.2">
      <c r="A3868" s="52" t="s">
        <v>7761</v>
      </c>
      <c r="B3868" s="52"/>
      <c r="C3868" s="53" t="s">
        <v>7762</v>
      </c>
      <c r="D3868" s="54" t="s">
        <v>21</v>
      </c>
      <c r="E3868" s="55">
        <v>4227.6099999999997</v>
      </c>
      <c r="F3868" s="55">
        <v>298.83</v>
      </c>
      <c r="G3868" s="55">
        <v>4526.4399999999996</v>
      </c>
      <c r="H3868" s="33">
        <v>9</v>
      </c>
    </row>
    <row r="3869" spans="1:8" x14ac:dyDescent="0.2">
      <c r="A3869" s="52" t="s">
        <v>7763</v>
      </c>
      <c r="B3869" s="52"/>
      <c r="C3869" s="53" t="s">
        <v>7764</v>
      </c>
      <c r="D3869" s="54" t="s">
        <v>21</v>
      </c>
      <c r="E3869" s="55">
        <v>3125.23</v>
      </c>
      <c r="F3869" s="55">
        <v>175.15</v>
      </c>
      <c r="G3869" s="55">
        <v>3300.38</v>
      </c>
      <c r="H3869" s="33">
        <v>9</v>
      </c>
    </row>
    <row r="3870" spans="1:8" x14ac:dyDescent="0.2">
      <c r="A3870" s="52" t="s">
        <v>7765</v>
      </c>
      <c r="B3870" s="52"/>
      <c r="C3870" s="53" t="s">
        <v>7766</v>
      </c>
      <c r="D3870" s="54" t="s">
        <v>21</v>
      </c>
      <c r="E3870" s="55">
        <v>4484.95</v>
      </c>
      <c r="F3870" s="55">
        <v>175.15</v>
      </c>
      <c r="G3870" s="55">
        <v>4660.1000000000004</v>
      </c>
      <c r="H3870" s="33">
        <v>9</v>
      </c>
    </row>
    <row r="3871" spans="1:8" x14ac:dyDescent="0.2">
      <c r="A3871" s="52" t="s">
        <v>7767</v>
      </c>
      <c r="B3871" s="52"/>
      <c r="C3871" s="53" t="s">
        <v>7768</v>
      </c>
      <c r="D3871" s="54" t="s">
        <v>21</v>
      </c>
      <c r="E3871" s="55">
        <v>903.32</v>
      </c>
      <c r="F3871" s="55">
        <v>200.94</v>
      </c>
      <c r="G3871" s="55">
        <v>1104.26</v>
      </c>
      <c r="H3871" s="33">
        <v>9</v>
      </c>
    </row>
    <row r="3872" spans="1:8" x14ac:dyDescent="0.2">
      <c r="A3872" s="52" t="s">
        <v>7769</v>
      </c>
      <c r="B3872" s="52"/>
      <c r="C3872" s="53" t="s">
        <v>7770</v>
      </c>
      <c r="D3872" s="54"/>
      <c r="E3872" s="55"/>
      <c r="F3872" s="55"/>
      <c r="G3872" s="55"/>
      <c r="H3872" s="33">
        <v>5</v>
      </c>
    </row>
    <row r="3873" spans="1:8" x14ac:dyDescent="0.2">
      <c r="A3873" s="52" t="s">
        <v>7771</v>
      </c>
      <c r="B3873" s="52"/>
      <c r="C3873" s="53" t="s">
        <v>7772</v>
      </c>
      <c r="D3873" s="54" t="s">
        <v>334</v>
      </c>
      <c r="E3873" s="55">
        <v>1062.96</v>
      </c>
      <c r="F3873" s="55">
        <v>11.39</v>
      </c>
      <c r="G3873" s="55">
        <v>1074.3499999999999</v>
      </c>
      <c r="H3873" s="33">
        <v>9</v>
      </c>
    </row>
    <row r="3874" spans="1:8" x14ac:dyDescent="0.2">
      <c r="A3874" s="52" t="s">
        <v>7773</v>
      </c>
      <c r="B3874" s="52"/>
      <c r="C3874" s="53" t="s">
        <v>7774</v>
      </c>
      <c r="D3874" s="54" t="s">
        <v>334</v>
      </c>
      <c r="E3874" s="55">
        <v>1339.74</v>
      </c>
      <c r="F3874" s="55">
        <v>11.39</v>
      </c>
      <c r="G3874" s="55">
        <v>1351.13</v>
      </c>
      <c r="H3874" s="33">
        <v>9</v>
      </c>
    </row>
    <row r="3875" spans="1:8" ht="25.5" x14ac:dyDescent="0.2">
      <c r="A3875" s="52" t="s">
        <v>7775</v>
      </c>
      <c r="B3875" s="52"/>
      <c r="C3875" s="53" t="s">
        <v>7776</v>
      </c>
      <c r="D3875" s="54" t="s">
        <v>334</v>
      </c>
      <c r="E3875" s="55">
        <v>1274.5899999999999</v>
      </c>
      <c r="F3875" s="55">
        <v>460.62</v>
      </c>
      <c r="G3875" s="55">
        <v>1735.21</v>
      </c>
      <c r="H3875" s="33">
        <v>9</v>
      </c>
    </row>
    <row r="3876" spans="1:8" ht="25.5" x14ac:dyDescent="0.2">
      <c r="A3876" s="52" t="s">
        <v>7777</v>
      </c>
      <c r="B3876" s="52"/>
      <c r="C3876" s="53" t="s">
        <v>7778</v>
      </c>
      <c r="D3876" s="54" t="s">
        <v>334</v>
      </c>
      <c r="E3876" s="55">
        <v>1415.33</v>
      </c>
      <c r="F3876" s="55">
        <v>491.13</v>
      </c>
      <c r="G3876" s="55">
        <v>1906.46</v>
      </c>
      <c r="H3876" s="33">
        <v>9</v>
      </c>
    </row>
    <row r="3877" spans="1:8" ht="25.5" x14ac:dyDescent="0.2">
      <c r="A3877" s="52" t="s">
        <v>7779</v>
      </c>
      <c r="B3877" s="52"/>
      <c r="C3877" s="53" t="s">
        <v>7780</v>
      </c>
      <c r="D3877" s="54" t="s">
        <v>334</v>
      </c>
      <c r="E3877" s="55">
        <v>1687.63</v>
      </c>
      <c r="F3877" s="55">
        <v>552.14</v>
      </c>
      <c r="G3877" s="55">
        <v>2239.77</v>
      </c>
      <c r="H3877" s="33">
        <v>9</v>
      </c>
    </row>
    <row r="3878" spans="1:8" ht="25.5" x14ac:dyDescent="0.2">
      <c r="A3878" s="52" t="s">
        <v>7781</v>
      </c>
      <c r="B3878" s="52"/>
      <c r="C3878" s="53" t="s">
        <v>7782</v>
      </c>
      <c r="D3878" s="54" t="s">
        <v>334</v>
      </c>
      <c r="E3878" s="55">
        <v>2239.06</v>
      </c>
      <c r="F3878" s="55">
        <v>582.64</v>
      </c>
      <c r="G3878" s="55">
        <v>2821.7</v>
      </c>
      <c r="H3878" s="33">
        <v>9</v>
      </c>
    </row>
    <row r="3879" spans="1:8" x14ac:dyDescent="0.2">
      <c r="A3879" s="52" t="s">
        <v>7783</v>
      </c>
      <c r="B3879" s="52"/>
      <c r="C3879" s="53" t="s">
        <v>7784</v>
      </c>
      <c r="D3879" s="54" t="s">
        <v>592</v>
      </c>
      <c r="E3879" s="55">
        <v>23.13</v>
      </c>
      <c r="F3879" s="55">
        <v>25.22</v>
      </c>
      <c r="G3879" s="55">
        <v>48.35</v>
      </c>
      <c r="H3879" s="33">
        <v>9</v>
      </c>
    </row>
    <row r="3880" spans="1:8" x14ac:dyDescent="0.2">
      <c r="A3880" s="52" t="s">
        <v>7785</v>
      </c>
      <c r="B3880" s="52"/>
      <c r="C3880" s="53" t="s">
        <v>7786</v>
      </c>
      <c r="D3880" s="54" t="s">
        <v>21</v>
      </c>
      <c r="E3880" s="55">
        <v>191.7</v>
      </c>
      <c r="F3880" s="55">
        <v>14.11</v>
      </c>
      <c r="G3880" s="55">
        <v>205.81</v>
      </c>
      <c r="H3880" s="33">
        <v>9</v>
      </c>
    </row>
    <row r="3881" spans="1:8" ht="25.5" x14ac:dyDescent="0.2">
      <c r="A3881" s="52" t="s">
        <v>7787</v>
      </c>
      <c r="B3881" s="52"/>
      <c r="C3881" s="53" t="s">
        <v>7788</v>
      </c>
      <c r="D3881" s="54"/>
      <c r="E3881" s="55"/>
      <c r="F3881" s="55"/>
      <c r="G3881" s="55"/>
      <c r="H3881" s="33">
        <v>2</v>
      </c>
    </row>
    <row r="3882" spans="1:8" x14ac:dyDescent="0.2">
      <c r="A3882" s="52" t="s">
        <v>7789</v>
      </c>
      <c r="B3882" s="52"/>
      <c r="C3882" s="53" t="s">
        <v>7790</v>
      </c>
      <c r="D3882" s="54"/>
      <c r="E3882" s="55"/>
      <c r="F3882" s="55"/>
      <c r="G3882" s="55"/>
      <c r="H3882" s="33">
        <v>5</v>
      </c>
    </row>
    <row r="3883" spans="1:8" ht="25.5" x14ac:dyDescent="0.2">
      <c r="A3883" s="52" t="s">
        <v>7791</v>
      </c>
      <c r="B3883" s="52"/>
      <c r="C3883" s="53" t="s">
        <v>7792</v>
      </c>
      <c r="D3883" s="54" t="s">
        <v>21</v>
      </c>
      <c r="E3883" s="55">
        <v>5601.32</v>
      </c>
      <c r="F3883" s="55">
        <v>21.69</v>
      </c>
      <c r="G3883" s="55">
        <v>5623.01</v>
      </c>
      <c r="H3883" s="33">
        <v>9</v>
      </c>
    </row>
    <row r="3884" spans="1:8" x14ac:dyDescent="0.2">
      <c r="A3884" s="52" t="s">
        <v>7793</v>
      </c>
      <c r="B3884" s="52"/>
      <c r="C3884" s="53" t="s">
        <v>7794</v>
      </c>
      <c r="D3884" s="54" t="s">
        <v>131</v>
      </c>
      <c r="E3884" s="55">
        <v>2413.91</v>
      </c>
      <c r="F3884" s="55"/>
      <c r="G3884" s="55">
        <v>2413.91</v>
      </c>
      <c r="H3884" s="33">
        <v>9</v>
      </c>
    </row>
    <row r="3885" spans="1:8" ht="25.5" x14ac:dyDescent="0.2">
      <c r="A3885" s="52" t="s">
        <v>7795</v>
      </c>
      <c r="B3885" s="52"/>
      <c r="C3885" s="53" t="s">
        <v>7796</v>
      </c>
      <c r="D3885" s="54" t="s">
        <v>131</v>
      </c>
      <c r="E3885" s="55">
        <v>2806.81</v>
      </c>
      <c r="F3885" s="55"/>
      <c r="G3885" s="55">
        <v>2806.81</v>
      </c>
      <c r="H3885" s="33">
        <v>9</v>
      </c>
    </row>
    <row r="3886" spans="1:8" x14ac:dyDescent="0.2">
      <c r="A3886" s="52" t="s">
        <v>7797</v>
      </c>
      <c r="B3886" s="52"/>
      <c r="C3886" s="53" t="s">
        <v>7798</v>
      </c>
      <c r="D3886" s="54"/>
      <c r="E3886" s="55"/>
      <c r="F3886" s="55"/>
      <c r="G3886" s="55"/>
      <c r="H3886" s="33">
        <v>5</v>
      </c>
    </row>
    <row r="3887" spans="1:8" ht="25.5" x14ac:dyDescent="0.2">
      <c r="A3887" s="52" t="s">
        <v>7799</v>
      </c>
      <c r="B3887" s="52"/>
      <c r="C3887" s="53" t="s">
        <v>7800</v>
      </c>
      <c r="D3887" s="54" t="s">
        <v>73</v>
      </c>
      <c r="E3887" s="55">
        <v>10654.28</v>
      </c>
      <c r="F3887" s="55"/>
      <c r="G3887" s="55">
        <v>10654.28</v>
      </c>
      <c r="H3887" s="33">
        <v>9</v>
      </c>
    </row>
    <row r="3888" spans="1:8" ht="25.5" x14ac:dyDescent="0.2">
      <c r="A3888" s="52" t="s">
        <v>7801</v>
      </c>
      <c r="B3888" s="52"/>
      <c r="C3888" s="53" t="s">
        <v>7802</v>
      </c>
      <c r="D3888" s="54" t="s">
        <v>73</v>
      </c>
      <c r="E3888" s="55">
        <v>8891.66</v>
      </c>
      <c r="F3888" s="55"/>
      <c r="G3888" s="55">
        <v>8891.66</v>
      </c>
      <c r="H3888" s="33">
        <v>9</v>
      </c>
    </row>
    <row r="3889" spans="1:8" ht="25.5" x14ac:dyDescent="0.2">
      <c r="A3889" s="52" t="s">
        <v>7803</v>
      </c>
      <c r="B3889" s="52"/>
      <c r="C3889" s="53" t="s">
        <v>7804</v>
      </c>
      <c r="D3889" s="54" t="s">
        <v>73</v>
      </c>
      <c r="E3889" s="55">
        <v>4566.18</v>
      </c>
      <c r="F3889" s="55"/>
      <c r="G3889" s="55">
        <v>4566.18</v>
      </c>
      <c r="H3889" s="33">
        <v>9</v>
      </c>
    </row>
    <row r="3890" spans="1:8" ht="25.5" x14ac:dyDescent="0.2">
      <c r="A3890" s="52" t="s">
        <v>7805</v>
      </c>
      <c r="B3890" s="52"/>
      <c r="C3890" s="53" t="s">
        <v>7806</v>
      </c>
      <c r="D3890" s="54"/>
      <c r="E3890" s="55"/>
      <c r="F3890" s="55"/>
      <c r="G3890" s="55"/>
      <c r="H3890" s="33">
        <v>2</v>
      </c>
    </row>
    <row r="3891" spans="1:8" x14ac:dyDescent="0.2">
      <c r="A3891" s="52" t="s">
        <v>7807</v>
      </c>
      <c r="B3891" s="52"/>
      <c r="C3891" s="53" t="s">
        <v>7808</v>
      </c>
      <c r="D3891" s="54"/>
      <c r="E3891" s="55"/>
      <c r="F3891" s="55"/>
      <c r="G3891" s="55"/>
      <c r="H3891" s="33">
        <v>5</v>
      </c>
    </row>
    <row r="3892" spans="1:8" x14ac:dyDescent="0.2">
      <c r="A3892" s="52" t="s">
        <v>7809</v>
      </c>
      <c r="B3892" s="52"/>
      <c r="C3892" s="53" t="s">
        <v>7810</v>
      </c>
      <c r="D3892" s="54" t="s">
        <v>73</v>
      </c>
      <c r="E3892" s="55">
        <v>1811.64</v>
      </c>
      <c r="F3892" s="55"/>
      <c r="G3892" s="55">
        <v>1811.64</v>
      </c>
      <c r="H3892" s="33">
        <v>9</v>
      </c>
    </row>
    <row r="3893" spans="1:8" x14ac:dyDescent="0.2">
      <c r="A3893" s="52" t="s">
        <v>7811</v>
      </c>
      <c r="B3893" s="52"/>
      <c r="C3893" s="53" t="s">
        <v>7812</v>
      </c>
      <c r="D3893" s="54"/>
      <c r="E3893" s="55"/>
      <c r="F3893" s="55"/>
      <c r="G3893" s="55"/>
      <c r="H3893" s="33">
        <v>5</v>
      </c>
    </row>
    <row r="3894" spans="1:8" x14ac:dyDescent="0.2">
      <c r="A3894" s="52" t="s">
        <v>7813</v>
      </c>
      <c r="B3894" s="52"/>
      <c r="C3894" s="53" t="s">
        <v>7814</v>
      </c>
      <c r="D3894" s="54" t="s">
        <v>73</v>
      </c>
      <c r="E3894" s="55">
        <v>2083.08</v>
      </c>
      <c r="F3894" s="55"/>
      <c r="G3894" s="55">
        <v>2083.08</v>
      </c>
      <c r="H3894" s="33">
        <v>9</v>
      </c>
    </row>
    <row r="3895" spans="1:8" ht="25.5" x14ac:dyDescent="0.2">
      <c r="A3895" s="52" t="s">
        <v>7815</v>
      </c>
      <c r="B3895" s="52"/>
      <c r="C3895" s="53" t="s">
        <v>7816</v>
      </c>
      <c r="D3895" s="54"/>
      <c r="E3895" s="55"/>
      <c r="F3895" s="55"/>
      <c r="G3895" s="55"/>
      <c r="H3895" s="33">
        <v>2</v>
      </c>
    </row>
    <row r="3896" spans="1:8" x14ac:dyDescent="0.2">
      <c r="A3896" s="52" t="s">
        <v>7817</v>
      </c>
      <c r="B3896" s="52"/>
      <c r="C3896" s="53" t="s">
        <v>7818</v>
      </c>
      <c r="D3896" s="54"/>
      <c r="E3896" s="55"/>
      <c r="F3896" s="55"/>
      <c r="G3896" s="55"/>
      <c r="H3896" s="33">
        <v>5</v>
      </c>
    </row>
    <row r="3897" spans="1:8" ht="25.5" x14ac:dyDescent="0.2">
      <c r="A3897" s="52" t="s">
        <v>7819</v>
      </c>
      <c r="B3897" s="52"/>
      <c r="C3897" s="53" t="s">
        <v>7820</v>
      </c>
      <c r="D3897" s="54" t="s">
        <v>21</v>
      </c>
      <c r="E3897" s="55">
        <v>872.52</v>
      </c>
      <c r="F3897" s="55">
        <v>13.01</v>
      </c>
      <c r="G3897" s="55">
        <v>885.53</v>
      </c>
      <c r="H3897" s="33">
        <v>9</v>
      </c>
    </row>
    <row r="3898" spans="1:8" x14ac:dyDescent="0.2">
      <c r="A3898" s="52" t="s">
        <v>7821</v>
      </c>
      <c r="B3898" s="52"/>
      <c r="C3898" s="53" t="s">
        <v>7822</v>
      </c>
      <c r="D3898" s="54" t="s">
        <v>21</v>
      </c>
      <c r="E3898" s="55">
        <v>11526.39</v>
      </c>
      <c r="F3898" s="55"/>
      <c r="G3898" s="55">
        <v>11526.39</v>
      </c>
      <c r="H3898" s="33">
        <v>9</v>
      </c>
    </row>
    <row r="3899" spans="1:8" x14ac:dyDescent="0.2">
      <c r="A3899" s="52" t="s">
        <v>7823</v>
      </c>
      <c r="B3899" s="52"/>
      <c r="C3899" s="53" t="s">
        <v>7824</v>
      </c>
      <c r="D3899" s="54" t="s">
        <v>334</v>
      </c>
      <c r="E3899" s="55">
        <v>180.21</v>
      </c>
      <c r="F3899" s="55">
        <v>43.37</v>
      </c>
      <c r="G3899" s="55">
        <v>223.58</v>
      </c>
      <c r="H3899" s="33">
        <v>9</v>
      </c>
    </row>
    <row r="3900" spans="1:8" ht="25.5" x14ac:dyDescent="0.2">
      <c r="A3900" s="52" t="s">
        <v>7825</v>
      </c>
      <c r="B3900" s="52"/>
      <c r="C3900" s="53" t="s">
        <v>7826</v>
      </c>
      <c r="D3900" s="54" t="s">
        <v>334</v>
      </c>
      <c r="E3900" s="55">
        <v>3250.31</v>
      </c>
      <c r="F3900" s="55"/>
      <c r="G3900" s="55">
        <v>3250.31</v>
      </c>
      <c r="H3900" s="33">
        <v>9</v>
      </c>
    </row>
    <row r="3901" spans="1:8" ht="25.5" x14ac:dyDescent="0.2">
      <c r="A3901" s="52" t="s">
        <v>7827</v>
      </c>
      <c r="B3901" s="52"/>
      <c r="C3901" s="53" t="s">
        <v>7828</v>
      </c>
      <c r="D3901" s="54" t="s">
        <v>334</v>
      </c>
      <c r="E3901" s="55">
        <v>5713.63</v>
      </c>
      <c r="F3901" s="55"/>
      <c r="G3901" s="55">
        <v>5713.63</v>
      </c>
      <c r="H3901" s="33">
        <v>9</v>
      </c>
    </row>
    <row r="3902" spans="1:8" x14ac:dyDescent="0.2">
      <c r="A3902" s="52" t="s">
        <v>7829</v>
      </c>
      <c r="B3902" s="52"/>
      <c r="C3902" s="53" t="s">
        <v>7830</v>
      </c>
      <c r="D3902" s="54" t="s">
        <v>334</v>
      </c>
      <c r="E3902" s="55">
        <v>1298.93</v>
      </c>
      <c r="F3902" s="55">
        <v>108.43</v>
      </c>
      <c r="G3902" s="55">
        <v>1407.36</v>
      </c>
      <c r="H3902" s="33">
        <v>9</v>
      </c>
    </row>
    <row r="3903" spans="1:8" x14ac:dyDescent="0.2">
      <c r="A3903" s="52" t="s">
        <v>7831</v>
      </c>
      <c r="B3903" s="52"/>
      <c r="C3903" s="53" t="s">
        <v>7832</v>
      </c>
      <c r="D3903" s="54" t="s">
        <v>21</v>
      </c>
      <c r="E3903" s="55">
        <v>2805.47</v>
      </c>
      <c r="F3903" s="55">
        <v>13.01</v>
      </c>
      <c r="G3903" s="55">
        <v>2818.48</v>
      </c>
      <c r="H3903" s="33">
        <v>9</v>
      </c>
    </row>
    <row r="3904" spans="1:8" ht="25.5" x14ac:dyDescent="0.2">
      <c r="A3904" s="52" t="s">
        <v>7833</v>
      </c>
      <c r="B3904" s="52"/>
      <c r="C3904" s="53" t="s">
        <v>7834</v>
      </c>
      <c r="D3904" s="54" t="s">
        <v>334</v>
      </c>
      <c r="E3904" s="55">
        <v>3180.51</v>
      </c>
      <c r="F3904" s="55">
        <v>592.17999999999995</v>
      </c>
      <c r="G3904" s="55">
        <v>3772.69</v>
      </c>
      <c r="H3904" s="33">
        <v>9</v>
      </c>
    </row>
    <row r="3905" spans="1:8" x14ac:dyDescent="0.2">
      <c r="A3905" s="52" t="s">
        <v>7835</v>
      </c>
      <c r="B3905" s="52"/>
      <c r="C3905" s="53" t="s">
        <v>7836</v>
      </c>
      <c r="D3905" s="54"/>
      <c r="E3905" s="55"/>
      <c r="F3905" s="55"/>
      <c r="G3905" s="55"/>
      <c r="H3905" s="33">
        <v>5</v>
      </c>
    </row>
    <row r="3906" spans="1:8" ht="25.5" x14ac:dyDescent="0.2">
      <c r="A3906" s="52" t="s">
        <v>7837</v>
      </c>
      <c r="B3906" s="52"/>
      <c r="C3906" s="53" t="s">
        <v>7838</v>
      </c>
      <c r="D3906" s="54" t="s">
        <v>21</v>
      </c>
      <c r="E3906" s="55">
        <v>4238.57</v>
      </c>
      <c r="F3906" s="55">
        <v>965.52</v>
      </c>
      <c r="G3906" s="55">
        <v>5204.09</v>
      </c>
      <c r="H3906" s="33">
        <v>9</v>
      </c>
    </row>
    <row r="3907" spans="1:8" x14ac:dyDescent="0.2">
      <c r="A3907" s="52" t="s">
        <v>7839</v>
      </c>
      <c r="B3907" s="52"/>
      <c r="C3907" s="53" t="s">
        <v>7840</v>
      </c>
      <c r="D3907" s="54" t="s">
        <v>21</v>
      </c>
      <c r="E3907" s="55">
        <v>814.81</v>
      </c>
      <c r="F3907" s="55">
        <v>301.73</v>
      </c>
      <c r="G3907" s="55">
        <v>1116.54</v>
      </c>
      <c r="H3907" s="33">
        <v>9</v>
      </c>
    </row>
    <row r="3908" spans="1:8" x14ac:dyDescent="0.2">
      <c r="A3908" s="52" t="s">
        <v>7841</v>
      </c>
      <c r="B3908" s="52"/>
      <c r="C3908" s="53" t="s">
        <v>7842</v>
      </c>
      <c r="D3908" s="54" t="s">
        <v>21</v>
      </c>
      <c r="E3908" s="55">
        <v>1256.27</v>
      </c>
      <c r="F3908" s="55">
        <v>301.73</v>
      </c>
      <c r="G3908" s="55">
        <v>1558</v>
      </c>
      <c r="H3908" s="33">
        <v>9</v>
      </c>
    </row>
    <row r="3909" spans="1:8" x14ac:dyDescent="0.2">
      <c r="A3909" s="52" t="s">
        <v>7843</v>
      </c>
      <c r="B3909" s="52"/>
      <c r="C3909" s="53" t="s">
        <v>7844</v>
      </c>
      <c r="D3909" s="54" t="s">
        <v>21</v>
      </c>
      <c r="E3909" s="55">
        <v>1272.4100000000001</v>
      </c>
      <c r="F3909" s="55">
        <v>301.73</v>
      </c>
      <c r="G3909" s="55">
        <v>1574.14</v>
      </c>
      <c r="H3909" s="33">
        <v>9</v>
      </c>
    </row>
    <row r="3910" spans="1:8" x14ac:dyDescent="0.2">
      <c r="A3910" s="52" t="s">
        <v>7845</v>
      </c>
      <c r="B3910" s="52"/>
      <c r="C3910" s="53" t="s">
        <v>7846</v>
      </c>
      <c r="D3910" s="54" t="s">
        <v>21</v>
      </c>
      <c r="E3910" s="55">
        <v>2621.56</v>
      </c>
      <c r="F3910" s="55">
        <v>603.45000000000005</v>
      </c>
      <c r="G3910" s="55">
        <v>3225.01</v>
      </c>
      <c r="H3910" s="33">
        <v>9</v>
      </c>
    </row>
    <row r="3911" spans="1:8" x14ac:dyDescent="0.2">
      <c r="A3911" s="52" t="s">
        <v>7847</v>
      </c>
      <c r="B3911" s="52"/>
      <c r="C3911" s="53" t="s">
        <v>7848</v>
      </c>
      <c r="D3911" s="54" t="s">
        <v>21</v>
      </c>
      <c r="E3911" s="55">
        <v>902.28</v>
      </c>
      <c r="F3911" s="55">
        <v>9.6199999999999992</v>
      </c>
      <c r="G3911" s="55">
        <v>911.9</v>
      </c>
      <c r="H3911" s="33">
        <v>9</v>
      </c>
    </row>
    <row r="3912" spans="1:8" x14ac:dyDescent="0.2">
      <c r="A3912" s="52" t="s">
        <v>7849</v>
      </c>
      <c r="B3912" s="52"/>
      <c r="C3912" s="53" t="s">
        <v>7850</v>
      </c>
      <c r="D3912" s="54" t="s">
        <v>21</v>
      </c>
      <c r="E3912" s="55">
        <v>13.86</v>
      </c>
      <c r="F3912" s="55">
        <v>21.69</v>
      </c>
      <c r="G3912" s="55">
        <v>35.549999999999997</v>
      </c>
      <c r="H3912" s="33">
        <v>9</v>
      </c>
    </row>
    <row r="3913" spans="1:8" ht="25.5" x14ac:dyDescent="0.2">
      <c r="A3913" s="52" t="s">
        <v>7851</v>
      </c>
      <c r="B3913" s="52"/>
      <c r="C3913" s="53" t="s">
        <v>7852</v>
      </c>
      <c r="D3913" s="54" t="s">
        <v>21</v>
      </c>
      <c r="E3913" s="55">
        <v>977.36</v>
      </c>
      <c r="F3913" s="55">
        <v>173.48</v>
      </c>
      <c r="G3913" s="55">
        <v>1150.8399999999999</v>
      </c>
      <c r="H3913" s="33">
        <v>9</v>
      </c>
    </row>
    <row r="3914" spans="1:8" x14ac:dyDescent="0.2">
      <c r="A3914" s="52" t="s">
        <v>7853</v>
      </c>
      <c r="B3914" s="52"/>
      <c r="C3914" s="53" t="s">
        <v>7854</v>
      </c>
      <c r="D3914" s="54" t="s">
        <v>21</v>
      </c>
      <c r="E3914" s="55">
        <v>180.73</v>
      </c>
      <c r="F3914" s="55">
        <v>43.37</v>
      </c>
      <c r="G3914" s="55">
        <v>224.1</v>
      </c>
      <c r="H3914" s="33">
        <v>9</v>
      </c>
    </row>
    <row r="3915" spans="1:8" x14ac:dyDescent="0.2">
      <c r="A3915" s="52" t="s">
        <v>7855</v>
      </c>
      <c r="B3915" s="52"/>
      <c r="C3915" s="53" t="s">
        <v>7856</v>
      </c>
      <c r="D3915" s="54" t="s">
        <v>21</v>
      </c>
      <c r="E3915" s="55">
        <v>494.39</v>
      </c>
      <c r="F3915" s="55">
        <v>13.01</v>
      </c>
      <c r="G3915" s="55">
        <v>507.4</v>
      </c>
      <c r="H3915" s="33">
        <v>9</v>
      </c>
    </row>
    <row r="3916" spans="1:8" ht="25.5" x14ac:dyDescent="0.2">
      <c r="A3916" s="52" t="s">
        <v>7857</v>
      </c>
      <c r="B3916" s="52"/>
      <c r="C3916" s="53" t="s">
        <v>7858</v>
      </c>
      <c r="D3916" s="54" t="s">
        <v>21</v>
      </c>
      <c r="E3916" s="55">
        <v>1049.96</v>
      </c>
      <c r="F3916" s="55">
        <v>177.22</v>
      </c>
      <c r="G3916" s="55">
        <v>1227.18</v>
      </c>
      <c r="H3916" s="33">
        <v>9</v>
      </c>
    </row>
    <row r="3917" spans="1:8" ht="25.5" x14ac:dyDescent="0.2">
      <c r="A3917" s="52" t="s">
        <v>7859</v>
      </c>
      <c r="B3917" s="52"/>
      <c r="C3917" s="53" t="s">
        <v>7860</v>
      </c>
      <c r="D3917" s="54" t="s">
        <v>21</v>
      </c>
      <c r="E3917" s="55">
        <v>3967.15</v>
      </c>
      <c r="F3917" s="55">
        <v>177.22</v>
      </c>
      <c r="G3917" s="55">
        <v>4144.37</v>
      </c>
      <c r="H3917" s="33">
        <v>9</v>
      </c>
    </row>
    <row r="3918" spans="1:8" ht="25.5" x14ac:dyDescent="0.2">
      <c r="A3918" s="52" t="s">
        <v>7861</v>
      </c>
      <c r="B3918" s="52"/>
      <c r="C3918" s="53" t="s">
        <v>7862</v>
      </c>
      <c r="D3918" s="54" t="s">
        <v>21</v>
      </c>
      <c r="E3918" s="55">
        <v>11347.56</v>
      </c>
      <c r="F3918" s="55">
        <v>177.22</v>
      </c>
      <c r="G3918" s="55">
        <v>11524.78</v>
      </c>
      <c r="H3918" s="33">
        <v>9</v>
      </c>
    </row>
    <row r="3919" spans="1:8" x14ac:dyDescent="0.2">
      <c r="A3919" s="52" t="s">
        <v>7863</v>
      </c>
      <c r="B3919" s="52"/>
      <c r="C3919" s="53" t="s">
        <v>7864</v>
      </c>
      <c r="D3919" s="54" t="s">
        <v>21</v>
      </c>
      <c r="E3919" s="55">
        <v>1630.99</v>
      </c>
      <c r="F3919" s="55">
        <v>3.21</v>
      </c>
      <c r="G3919" s="55">
        <v>1634.2</v>
      </c>
      <c r="H3919" s="33">
        <v>9</v>
      </c>
    </row>
    <row r="3920" spans="1:8" ht="25.5" x14ac:dyDescent="0.2">
      <c r="A3920" s="52" t="s">
        <v>7865</v>
      </c>
      <c r="B3920" s="52"/>
      <c r="C3920" s="53" t="s">
        <v>7866</v>
      </c>
      <c r="D3920" s="54" t="s">
        <v>334</v>
      </c>
      <c r="E3920" s="55">
        <v>11616.39</v>
      </c>
      <c r="F3920" s="55">
        <v>229.16</v>
      </c>
      <c r="G3920" s="55">
        <v>11845.55</v>
      </c>
      <c r="H3920" s="33">
        <v>9</v>
      </c>
    </row>
    <row r="3921" spans="1:8" ht="25.5" x14ac:dyDescent="0.2">
      <c r="A3921" s="52" t="s">
        <v>7867</v>
      </c>
      <c r="B3921" s="52"/>
      <c r="C3921" s="53" t="s">
        <v>7868</v>
      </c>
      <c r="D3921" s="54" t="s">
        <v>334</v>
      </c>
      <c r="E3921" s="55">
        <v>17559.71</v>
      </c>
      <c r="F3921" s="55">
        <v>229.16</v>
      </c>
      <c r="G3921" s="55">
        <v>17788.87</v>
      </c>
      <c r="H3921" s="33">
        <v>9</v>
      </c>
    </row>
    <row r="3922" spans="1:8" ht="38.25" x14ac:dyDescent="0.2">
      <c r="A3922" s="52" t="s">
        <v>7869</v>
      </c>
      <c r="B3922" s="52"/>
      <c r="C3922" s="53" t="s">
        <v>7870</v>
      </c>
      <c r="D3922" s="54" t="s">
        <v>21</v>
      </c>
      <c r="E3922" s="55">
        <v>1384.1</v>
      </c>
      <c r="F3922" s="55">
        <v>152.77000000000001</v>
      </c>
      <c r="G3922" s="55">
        <v>1536.87</v>
      </c>
      <c r="H3922" s="33">
        <v>9</v>
      </c>
    </row>
    <row r="3923" spans="1:8" ht="38.25" x14ac:dyDescent="0.2">
      <c r="A3923" s="52" t="s">
        <v>7871</v>
      </c>
      <c r="B3923" s="52"/>
      <c r="C3923" s="53" t="s">
        <v>7872</v>
      </c>
      <c r="D3923" s="54" t="s">
        <v>21</v>
      </c>
      <c r="E3923" s="55">
        <v>1748.79</v>
      </c>
      <c r="F3923" s="55">
        <v>229.16</v>
      </c>
      <c r="G3923" s="55">
        <v>1977.95</v>
      </c>
      <c r="H3923" s="33">
        <v>9</v>
      </c>
    </row>
    <row r="3924" spans="1:8" ht="38.25" x14ac:dyDescent="0.2">
      <c r="A3924" s="52" t="s">
        <v>7873</v>
      </c>
      <c r="B3924" s="52"/>
      <c r="C3924" s="53" t="s">
        <v>7874</v>
      </c>
      <c r="D3924" s="54" t="s">
        <v>21</v>
      </c>
      <c r="E3924" s="55">
        <v>4277.38</v>
      </c>
      <c r="F3924" s="55">
        <v>301.73</v>
      </c>
      <c r="G3924" s="55">
        <v>4579.1099999999997</v>
      </c>
      <c r="H3924" s="33">
        <v>9</v>
      </c>
    </row>
    <row r="3925" spans="1:8" x14ac:dyDescent="0.2">
      <c r="A3925" s="52" t="s">
        <v>7875</v>
      </c>
      <c r="B3925" s="52"/>
      <c r="C3925" s="53" t="s">
        <v>7876</v>
      </c>
      <c r="D3925" s="54"/>
      <c r="E3925" s="55"/>
      <c r="F3925" s="55"/>
      <c r="G3925" s="55"/>
      <c r="H3925" s="33">
        <v>5</v>
      </c>
    </row>
    <row r="3926" spans="1:8" x14ac:dyDescent="0.2">
      <c r="A3926" s="52" t="s">
        <v>7877</v>
      </c>
      <c r="B3926" s="52"/>
      <c r="C3926" s="53" t="s">
        <v>7878</v>
      </c>
      <c r="D3926" s="54" t="s">
        <v>21</v>
      </c>
      <c r="E3926" s="55">
        <v>19.760000000000002</v>
      </c>
      <c r="F3926" s="55">
        <v>12.07</v>
      </c>
      <c r="G3926" s="55">
        <v>31.83</v>
      </c>
      <c r="H3926" s="33">
        <v>9</v>
      </c>
    </row>
    <row r="3927" spans="1:8" x14ac:dyDescent="0.2">
      <c r="A3927" s="52" t="s">
        <v>7879</v>
      </c>
      <c r="B3927" s="52"/>
      <c r="C3927" s="53" t="s">
        <v>7880</v>
      </c>
      <c r="D3927" s="54" t="s">
        <v>21</v>
      </c>
      <c r="E3927" s="55">
        <v>35.520000000000003</v>
      </c>
      <c r="F3927" s="55">
        <v>12.07</v>
      </c>
      <c r="G3927" s="55">
        <v>47.59</v>
      </c>
      <c r="H3927" s="33">
        <v>9</v>
      </c>
    </row>
    <row r="3928" spans="1:8" x14ac:dyDescent="0.2">
      <c r="A3928" s="52" t="s">
        <v>7881</v>
      </c>
      <c r="B3928" s="52"/>
      <c r="C3928" s="53" t="s">
        <v>7882</v>
      </c>
      <c r="D3928" s="54" t="s">
        <v>21</v>
      </c>
      <c r="E3928" s="55"/>
      <c r="F3928" s="55">
        <v>177.22</v>
      </c>
      <c r="G3928" s="55">
        <v>177.22</v>
      </c>
      <c r="H3928" s="33">
        <v>9</v>
      </c>
    </row>
    <row r="3929" spans="1:8" x14ac:dyDescent="0.2">
      <c r="A3929" s="52" t="s">
        <v>7883</v>
      </c>
      <c r="B3929" s="52"/>
      <c r="C3929" s="53" t="s">
        <v>7884</v>
      </c>
      <c r="D3929" s="54" t="s">
        <v>21</v>
      </c>
      <c r="E3929" s="55"/>
      <c r="F3929" s="55">
        <v>177.22</v>
      </c>
      <c r="G3929" s="55">
        <v>177.22</v>
      </c>
      <c r="H3929" s="33">
        <v>9</v>
      </c>
    </row>
    <row r="3930" spans="1:8" ht="25.5" x14ac:dyDescent="0.2">
      <c r="A3930" s="52" t="s">
        <v>7885</v>
      </c>
      <c r="B3930" s="52"/>
      <c r="C3930" s="53" t="s">
        <v>7886</v>
      </c>
      <c r="D3930" s="54" t="s">
        <v>21</v>
      </c>
      <c r="E3930" s="55">
        <v>14197.32</v>
      </c>
      <c r="F3930" s="55">
        <v>16.04</v>
      </c>
      <c r="G3930" s="55">
        <v>14213.36</v>
      </c>
      <c r="H3930" s="33">
        <v>9</v>
      </c>
    </row>
    <row r="3931" spans="1:8" x14ac:dyDescent="0.2">
      <c r="A3931" s="52" t="s">
        <v>7887</v>
      </c>
      <c r="B3931" s="52"/>
      <c r="C3931" s="53" t="s">
        <v>7888</v>
      </c>
      <c r="D3931" s="54" t="s">
        <v>21</v>
      </c>
      <c r="E3931" s="55">
        <v>2672.35</v>
      </c>
      <c r="F3931" s="55">
        <v>16.04</v>
      </c>
      <c r="G3931" s="55">
        <v>2688.39</v>
      </c>
      <c r="H3931" s="33">
        <v>9</v>
      </c>
    </row>
    <row r="3932" spans="1:8" ht="25.5" x14ac:dyDescent="0.2">
      <c r="A3932" s="52" t="s">
        <v>7889</v>
      </c>
      <c r="B3932" s="52"/>
      <c r="C3932" s="53" t="s">
        <v>7890</v>
      </c>
      <c r="D3932" s="54"/>
      <c r="E3932" s="55"/>
      <c r="F3932" s="55"/>
      <c r="G3932" s="55"/>
      <c r="H3932" s="33">
        <v>2</v>
      </c>
    </row>
    <row r="3933" spans="1:8" x14ac:dyDescent="0.2">
      <c r="A3933" s="52" t="s">
        <v>7891</v>
      </c>
      <c r="B3933" s="52"/>
      <c r="C3933" s="53" t="s">
        <v>7892</v>
      </c>
      <c r="D3933" s="54"/>
      <c r="E3933" s="55"/>
      <c r="F3933" s="55"/>
      <c r="G3933" s="55"/>
      <c r="H3933" s="33">
        <v>5</v>
      </c>
    </row>
    <row r="3934" spans="1:8" x14ac:dyDescent="0.2">
      <c r="A3934" s="52" t="s">
        <v>7893</v>
      </c>
      <c r="B3934" s="52"/>
      <c r="C3934" s="53" t="s">
        <v>7894</v>
      </c>
      <c r="D3934" s="54" t="s">
        <v>21</v>
      </c>
      <c r="E3934" s="55">
        <v>2159.71</v>
      </c>
      <c r="F3934" s="55">
        <v>78.239999999999995</v>
      </c>
      <c r="G3934" s="55">
        <v>2237.9499999999998</v>
      </c>
      <c r="H3934" s="33">
        <v>9</v>
      </c>
    </row>
    <row r="3935" spans="1:8" x14ac:dyDescent="0.2">
      <c r="A3935" s="52" t="s">
        <v>7895</v>
      </c>
      <c r="B3935" s="52"/>
      <c r="C3935" s="53" t="s">
        <v>7896</v>
      </c>
      <c r="D3935" s="54" t="s">
        <v>73</v>
      </c>
      <c r="E3935" s="55">
        <v>1095.5899999999999</v>
      </c>
      <c r="F3935" s="55">
        <v>8.82</v>
      </c>
      <c r="G3935" s="55">
        <v>1104.4100000000001</v>
      </c>
      <c r="H3935" s="33">
        <v>9</v>
      </c>
    </row>
    <row r="3936" spans="1:8" ht="25.5" x14ac:dyDescent="0.2">
      <c r="A3936" s="52" t="s">
        <v>7897</v>
      </c>
      <c r="B3936" s="52"/>
      <c r="C3936" s="53" t="s">
        <v>7898</v>
      </c>
      <c r="D3936" s="54" t="s">
        <v>73</v>
      </c>
      <c r="E3936" s="55">
        <v>2766.18</v>
      </c>
      <c r="F3936" s="55">
        <v>8.82</v>
      </c>
      <c r="G3936" s="55">
        <v>2775</v>
      </c>
      <c r="H3936" s="33">
        <v>9</v>
      </c>
    </row>
    <row r="3937" spans="1:8" ht="25.5" x14ac:dyDescent="0.2">
      <c r="A3937" s="52" t="s">
        <v>7899</v>
      </c>
      <c r="B3937" s="52"/>
      <c r="C3937" s="53" t="s">
        <v>7900</v>
      </c>
      <c r="D3937" s="54" t="s">
        <v>21</v>
      </c>
      <c r="E3937" s="55">
        <v>1019.68</v>
      </c>
      <c r="F3937" s="55">
        <v>4.41</v>
      </c>
      <c r="G3937" s="55">
        <v>1024.0899999999999</v>
      </c>
      <c r="H3937" s="33">
        <v>9</v>
      </c>
    </row>
    <row r="3938" spans="1:8" ht="38.25" x14ac:dyDescent="0.2">
      <c r="A3938" s="52" t="s">
        <v>7901</v>
      </c>
      <c r="B3938" s="52"/>
      <c r="C3938" s="53" t="s">
        <v>7902</v>
      </c>
      <c r="D3938" s="54" t="s">
        <v>21</v>
      </c>
      <c r="E3938" s="55">
        <v>21927.49</v>
      </c>
      <c r="F3938" s="55">
        <v>156.88999999999999</v>
      </c>
      <c r="G3938" s="55">
        <v>22084.38</v>
      </c>
      <c r="H3938" s="33">
        <v>9</v>
      </c>
    </row>
    <row r="3939" spans="1:8" x14ac:dyDescent="0.2">
      <c r="A3939" s="52" t="s">
        <v>7903</v>
      </c>
      <c r="B3939" s="52"/>
      <c r="C3939" s="53" t="s">
        <v>7904</v>
      </c>
      <c r="D3939" s="54" t="s">
        <v>73</v>
      </c>
      <c r="E3939" s="55">
        <v>5264.42</v>
      </c>
      <c r="F3939" s="55">
        <v>28.38</v>
      </c>
      <c r="G3939" s="55">
        <v>5292.8</v>
      </c>
      <c r="H3939" s="33">
        <v>9</v>
      </c>
    </row>
    <row r="3940" spans="1:8" ht="25.5" x14ac:dyDescent="0.2">
      <c r="A3940" s="52" t="s">
        <v>7905</v>
      </c>
      <c r="B3940" s="52"/>
      <c r="C3940" s="53" t="s">
        <v>7906</v>
      </c>
      <c r="D3940" s="54" t="s">
        <v>21</v>
      </c>
      <c r="E3940" s="55">
        <v>104351.41</v>
      </c>
      <c r="F3940" s="55"/>
      <c r="G3940" s="55">
        <v>104351.41</v>
      </c>
      <c r="H3940" s="33">
        <v>9</v>
      </c>
    </row>
    <row r="3941" spans="1:8" ht="25.5" x14ac:dyDescent="0.2">
      <c r="A3941" s="52" t="s">
        <v>7907</v>
      </c>
      <c r="B3941" s="52"/>
      <c r="C3941" s="53" t="s">
        <v>7908</v>
      </c>
      <c r="D3941" s="54" t="s">
        <v>21</v>
      </c>
      <c r="E3941" s="55">
        <v>54886.51</v>
      </c>
      <c r="F3941" s="55">
        <v>253.59</v>
      </c>
      <c r="G3941" s="55">
        <v>55140.1</v>
      </c>
      <c r="H3941" s="33">
        <v>9</v>
      </c>
    </row>
    <row r="3942" spans="1:8" ht="38.25" x14ac:dyDescent="0.2">
      <c r="A3942" s="52" t="s">
        <v>7909</v>
      </c>
      <c r="B3942" s="52"/>
      <c r="C3942" s="53" t="s">
        <v>7910</v>
      </c>
      <c r="D3942" s="54" t="s">
        <v>334</v>
      </c>
      <c r="E3942" s="55">
        <v>470554.29</v>
      </c>
      <c r="F3942" s="55"/>
      <c r="G3942" s="55">
        <v>470554.29</v>
      </c>
      <c r="H3942" s="33">
        <v>9</v>
      </c>
    </row>
    <row r="3943" spans="1:8" ht="51" x14ac:dyDescent="0.2">
      <c r="A3943" s="52" t="s">
        <v>7911</v>
      </c>
      <c r="B3943" s="52"/>
      <c r="C3943" s="53" t="s">
        <v>7912</v>
      </c>
      <c r="D3943" s="54" t="s">
        <v>334</v>
      </c>
      <c r="E3943" s="55">
        <v>5972.07</v>
      </c>
      <c r="F3943" s="55">
        <v>55075.92</v>
      </c>
      <c r="G3943" s="55">
        <v>61047.99</v>
      </c>
      <c r="H3943" s="33">
        <v>9</v>
      </c>
    </row>
    <row r="3944" spans="1:8" ht="51" x14ac:dyDescent="0.2">
      <c r="A3944" s="52" t="s">
        <v>7913</v>
      </c>
      <c r="B3944" s="52"/>
      <c r="C3944" s="53" t="s">
        <v>7914</v>
      </c>
      <c r="D3944" s="54" t="s">
        <v>334</v>
      </c>
      <c r="E3944" s="55">
        <v>8266.1299999999992</v>
      </c>
      <c r="F3944" s="55">
        <v>66480.429999999993</v>
      </c>
      <c r="G3944" s="55">
        <v>74746.559999999998</v>
      </c>
      <c r="H3944" s="33">
        <v>9</v>
      </c>
    </row>
    <row r="3945" spans="1:8" x14ac:dyDescent="0.2">
      <c r="A3945" s="52" t="s">
        <v>7915</v>
      </c>
      <c r="B3945" s="52"/>
      <c r="C3945" s="53" t="s">
        <v>7916</v>
      </c>
      <c r="D3945" s="54"/>
      <c r="E3945" s="55"/>
      <c r="F3945" s="55"/>
      <c r="G3945" s="55"/>
      <c r="H3945" s="33">
        <v>2</v>
      </c>
    </row>
    <row r="3946" spans="1:8" x14ac:dyDescent="0.2">
      <c r="A3946" s="52" t="s">
        <v>7917</v>
      </c>
      <c r="B3946" s="52"/>
      <c r="C3946" s="53" t="s">
        <v>7918</v>
      </c>
      <c r="D3946" s="54"/>
      <c r="E3946" s="55"/>
      <c r="F3946" s="55"/>
      <c r="G3946" s="55"/>
      <c r="H3946" s="33">
        <v>5</v>
      </c>
    </row>
    <row r="3947" spans="1:8" x14ac:dyDescent="0.2">
      <c r="A3947" s="52" t="s">
        <v>7919</v>
      </c>
      <c r="B3947" s="52"/>
      <c r="C3947" s="53" t="s">
        <v>7920</v>
      </c>
      <c r="D3947" s="54" t="s">
        <v>21</v>
      </c>
      <c r="E3947" s="55">
        <v>1363.03</v>
      </c>
      <c r="F3947" s="55">
        <v>264.92</v>
      </c>
      <c r="G3947" s="55">
        <v>1627.95</v>
      </c>
      <c r="H3947" s="33">
        <v>9</v>
      </c>
    </row>
    <row r="3948" spans="1:8" x14ac:dyDescent="0.2">
      <c r="A3948" s="52" t="s">
        <v>7921</v>
      </c>
      <c r="B3948" s="52"/>
      <c r="C3948" s="53" t="s">
        <v>7922</v>
      </c>
      <c r="D3948" s="54" t="s">
        <v>21</v>
      </c>
      <c r="E3948" s="55">
        <v>1435.61</v>
      </c>
      <c r="F3948" s="55">
        <v>264.92</v>
      </c>
      <c r="G3948" s="55">
        <v>1700.53</v>
      </c>
      <c r="H3948" s="33">
        <v>9</v>
      </c>
    </row>
    <row r="3949" spans="1:8" x14ac:dyDescent="0.2">
      <c r="A3949" s="52" t="s">
        <v>7923</v>
      </c>
      <c r="B3949" s="52"/>
      <c r="C3949" s="53" t="s">
        <v>7924</v>
      </c>
      <c r="D3949" s="54" t="s">
        <v>21</v>
      </c>
      <c r="E3949" s="55">
        <v>1993.08</v>
      </c>
      <c r="F3949" s="55">
        <v>264.92</v>
      </c>
      <c r="G3949" s="55">
        <v>2258</v>
      </c>
      <c r="H3949" s="33">
        <v>9</v>
      </c>
    </row>
    <row r="3950" spans="1:8" x14ac:dyDescent="0.2">
      <c r="A3950" s="52" t="s">
        <v>7925</v>
      </c>
      <c r="B3950" s="52"/>
      <c r="C3950" s="53" t="s">
        <v>7926</v>
      </c>
      <c r="D3950" s="54" t="s">
        <v>21</v>
      </c>
      <c r="E3950" s="55">
        <v>1955.31</v>
      </c>
      <c r="F3950" s="55">
        <v>264.92</v>
      </c>
      <c r="G3950" s="55">
        <v>2220.23</v>
      </c>
      <c r="H3950" s="33">
        <v>9</v>
      </c>
    </row>
    <row r="3951" spans="1:8" x14ac:dyDescent="0.2">
      <c r="A3951" s="52" t="s">
        <v>7927</v>
      </c>
      <c r="B3951" s="52"/>
      <c r="C3951" s="53" t="s">
        <v>7928</v>
      </c>
      <c r="D3951" s="54" t="s">
        <v>21</v>
      </c>
      <c r="E3951" s="55">
        <v>2136.67</v>
      </c>
      <c r="F3951" s="55">
        <v>264.92</v>
      </c>
      <c r="G3951" s="55">
        <v>2401.59</v>
      </c>
      <c r="H3951" s="33">
        <v>9</v>
      </c>
    </row>
    <row r="3952" spans="1:8" x14ac:dyDescent="0.2">
      <c r="A3952" s="52" t="s">
        <v>7929</v>
      </c>
      <c r="B3952" s="52"/>
      <c r="C3952" s="53" t="s">
        <v>7930</v>
      </c>
      <c r="D3952" s="54" t="s">
        <v>21</v>
      </c>
      <c r="E3952" s="55">
        <v>1436.77</v>
      </c>
      <c r="F3952" s="55">
        <v>264.92</v>
      </c>
      <c r="G3952" s="55">
        <v>1701.69</v>
      </c>
      <c r="H3952" s="33">
        <v>9</v>
      </c>
    </row>
    <row r="3953" spans="1:8" x14ac:dyDescent="0.2">
      <c r="A3953" s="52" t="s">
        <v>7931</v>
      </c>
      <c r="B3953" s="52"/>
      <c r="C3953" s="53" t="s">
        <v>7932</v>
      </c>
      <c r="D3953" s="54" t="s">
        <v>21</v>
      </c>
      <c r="E3953" s="55">
        <v>1605.09</v>
      </c>
      <c r="F3953" s="55">
        <v>264.92</v>
      </c>
      <c r="G3953" s="55">
        <v>1870.01</v>
      </c>
      <c r="H3953" s="33">
        <v>9</v>
      </c>
    </row>
    <row r="3954" spans="1:8" x14ac:dyDescent="0.2">
      <c r="A3954" s="52" t="s">
        <v>7933</v>
      </c>
      <c r="B3954" s="52"/>
      <c r="C3954" s="53" t="s">
        <v>7934</v>
      </c>
      <c r="D3954" s="54" t="s">
        <v>21</v>
      </c>
      <c r="E3954" s="55">
        <v>2428.17</v>
      </c>
      <c r="F3954" s="55">
        <v>264.92</v>
      </c>
      <c r="G3954" s="55">
        <v>2693.09</v>
      </c>
      <c r="H3954" s="33">
        <v>9</v>
      </c>
    </row>
    <row r="3955" spans="1:8" x14ac:dyDescent="0.2">
      <c r="A3955" s="52" t="s">
        <v>7935</v>
      </c>
      <c r="B3955" s="52"/>
      <c r="C3955" s="53" t="s">
        <v>7936</v>
      </c>
      <c r="D3955" s="54" t="s">
        <v>21</v>
      </c>
      <c r="E3955" s="55">
        <v>2618.7600000000002</v>
      </c>
      <c r="F3955" s="55">
        <v>264.92</v>
      </c>
      <c r="G3955" s="55">
        <v>2883.68</v>
      </c>
      <c r="H3955" s="33">
        <v>9</v>
      </c>
    </row>
    <row r="3956" spans="1:8" x14ac:dyDescent="0.2">
      <c r="A3956" s="52" t="s">
        <v>7937</v>
      </c>
      <c r="B3956" s="52"/>
      <c r="C3956" s="53" t="s">
        <v>7938</v>
      </c>
      <c r="D3956" s="54" t="s">
        <v>21</v>
      </c>
      <c r="E3956" s="55">
        <v>2858.73</v>
      </c>
      <c r="F3956" s="55">
        <v>264.92</v>
      </c>
      <c r="G3956" s="55">
        <v>3123.65</v>
      </c>
      <c r="H3956" s="33">
        <v>9</v>
      </c>
    </row>
    <row r="3957" spans="1:8" x14ac:dyDescent="0.2">
      <c r="A3957" s="52" t="s">
        <v>7939</v>
      </c>
      <c r="B3957" s="52"/>
      <c r="C3957" s="53" t="s">
        <v>7940</v>
      </c>
      <c r="D3957" s="54" t="s">
        <v>21</v>
      </c>
      <c r="E3957" s="55">
        <v>3191.42</v>
      </c>
      <c r="F3957" s="55">
        <v>264.92</v>
      </c>
      <c r="G3957" s="55">
        <v>3456.34</v>
      </c>
      <c r="H3957" s="33">
        <v>9</v>
      </c>
    </row>
    <row r="3958" spans="1:8" x14ac:dyDescent="0.2">
      <c r="A3958" s="52" t="s">
        <v>7941</v>
      </c>
      <c r="B3958" s="52"/>
      <c r="C3958" s="53" t="s">
        <v>7942</v>
      </c>
      <c r="D3958" s="54" t="s">
        <v>21</v>
      </c>
      <c r="E3958" s="55">
        <v>3402.97</v>
      </c>
      <c r="F3958" s="55">
        <v>264.92</v>
      </c>
      <c r="G3958" s="55">
        <v>3667.89</v>
      </c>
      <c r="H3958" s="33">
        <v>9</v>
      </c>
    </row>
    <row r="3959" spans="1:8" x14ac:dyDescent="0.2">
      <c r="A3959" s="52" t="s">
        <v>7943</v>
      </c>
      <c r="B3959" s="52"/>
      <c r="C3959" s="53" t="s">
        <v>7944</v>
      </c>
      <c r="D3959" s="54" t="s">
        <v>21</v>
      </c>
      <c r="E3959" s="55">
        <v>6047.53</v>
      </c>
      <c r="F3959" s="55">
        <v>264.92</v>
      </c>
      <c r="G3959" s="55">
        <v>6312.45</v>
      </c>
      <c r="H3959" s="33">
        <v>9</v>
      </c>
    </row>
    <row r="3960" spans="1:8" x14ac:dyDescent="0.2">
      <c r="A3960" s="52" t="s">
        <v>7945</v>
      </c>
      <c r="B3960" s="52"/>
      <c r="C3960" s="53" t="s">
        <v>7946</v>
      </c>
      <c r="D3960" s="54"/>
      <c r="E3960" s="55"/>
      <c r="F3960" s="55"/>
      <c r="G3960" s="55"/>
      <c r="H3960" s="33">
        <v>5</v>
      </c>
    </row>
    <row r="3961" spans="1:8" x14ac:dyDescent="0.2">
      <c r="A3961" s="52" t="s">
        <v>7947</v>
      </c>
      <c r="B3961" s="52"/>
      <c r="C3961" s="53" t="s">
        <v>7948</v>
      </c>
      <c r="D3961" s="54" t="s">
        <v>21</v>
      </c>
      <c r="E3961" s="55">
        <v>629.92999999999995</v>
      </c>
      <c r="F3961" s="55">
        <v>155.4</v>
      </c>
      <c r="G3961" s="55">
        <v>785.33</v>
      </c>
      <c r="H3961" s="33">
        <v>9</v>
      </c>
    </row>
    <row r="3962" spans="1:8" x14ac:dyDescent="0.2">
      <c r="A3962" s="52" t="s">
        <v>7949</v>
      </c>
      <c r="B3962" s="52"/>
      <c r="C3962" s="53" t="s">
        <v>7950</v>
      </c>
      <c r="D3962" s="54" t="s">
        <v>21</v>
      </c>
      <c r="E3962" s="55">
        <v>469.89</v>
      </c>
      <c r="F3962" s="55">
        <v>186.48</v>
      </c>
      <c r="G3962" s="55">
        <v>656.37</v>
      </c>
      <c r="H3962" s="33">
        <v>9</v>
      </c>
    </row>
    <row r="3963" spans="1:8" x14ac:dyDescent="0.2">
      <c r="A3963" s="52" t="s">
        <v>7951</v>
      </c>
      <c r="B3963" s="52"/>
      <c r="C3963" s="53" t="s">
        <v>7952</v>
      </c>
      <c r="D3963" s="54" t="s">
        <v>21</v>
      </c>
      <c r="E3963" s="55">
        <v>1034.8900000000001</v>
      </c>
      <c r="F3963" s="55">
        <v>186.48</v>
      </c>
      <c r="G3963" s="55">
        <v>1221.3699999999999</v>
      </c>
      <c r="H3963" s="33">
        <v>9</v>
      </c>
    </row>
    <row r="3964" spans="1:8" x14ac:dyDescent="0.2">
      <c r="A3964" s="52" t="s">
        <v>7953</v>
      </c>
      <c r="B3964" s="52"/>
      <c r="C3964" s="53" t="s">
        <v>7954</v>
      </c>
      <c r="D3964" s="54" t="s">
        <v>21</v>
      </c>
      <c r="E3964" s="55">
        <v>1330.9</v>
      </c>
      <c r="F3964" s="55">
        <v>279.72000000000003</v>
      </c>
      <c r="G3964" s="55">
        <v>1610.62</v>
      </c>
      <c r="H3964" s="33">
        <v>9</v>
      </c>
    </row>
    <row r="3965" spans="1:8" x14ac:dyDescent="0.2">
      <c r="A3965" s="52" t="s">
        <v>7955</v>
      </c>
      <c r="B3965" s="52"/>
      <c r="C3965" s="53" t="s">
        <v>7956</v>
      </c>
      <c r="D3965" s="54" t="s">
        <v>21</v>
      </c>
      <c r="E3965" s="55">
        <v>1547.72</v>
      </c>
      <c r="F3965" s="55">
        <v>372.96</v>
      </c>
      <c r="G3965" s="55">
        <v>1920.68</v>
      </c>
      <c r="H3965" s="33">
        <v>9</v>
      </c>
    </row>
    <row r="3966" spans="1:8" x14ac:dyDescent="0.2">
      <c r="A3966" s="52" t="s">
        <v>7957</v>
      </c>
      <c r="B3966" s="52"/>
      <c r="C3966" s="53" t="s">
        <v>7958</v>
      </c>
      <c r="D3966" s="54" t="s">
        <v>21</v>
      </c>
      <c r="E3966" s="55">
        <v>2436.5700000000002</v>
      </c>
      <c r="F3966" s="55">
        <v>279.72000000000003</v>
      </c>
      <c r="G3966" s="55">
        <v>2716.29</v>
      </c>
      <c r="H3966" s="33">
        <v>9</v>
      </c>
    </row>
    <row r="3967" spans="1:8" x14ac:dyDescent="0.2">
      <c r="A3967" s="52" t="s">
        <v>7959</v>
      </c>
      <c r="B3967" s="52"/>
      <c r="C3967" s="53" t="s">
        <v>7960</v>
      </c>
      <c r="D3967" s="54" t="s">
        <v>21</v>
      </c>
      <c r="E3967" s="55">
        <v>1191.04</v>
      </c>
      <c r="F3967" s="55">
        <v>279.72000000000003</v>
      </c>
      <c r="G3967" s="55">
        <v>1470.76</v>
      </c>
      <c r="H3967" s="33">
        <v>9</v>
      </c>
    </row>
    <row r="3968" spans="1:8" x14ac:dyDescent="0.2">
      <c r="A3968" s="52" t="s">
        <v>7961</v>
      </c>
      <c r="B3968" s="52"/>
      <c r="C3968" s="53" t="s">
        <v>7962</v>
      </c>
      <c r="D3968" s="54" t="s">
        <v>21</v>
      </c>
      <c r="E3968" s="55">
        <v>2447.94</v>
      </c>
      <c r="F3968" s="55">
        <v>372.96</v>
      </c>
      <c r="G3968" s="55">
        <v>2820.9</v>
      </c>
      <c r="H3968" s="33">
        <v>9</v>
      </c>
    </row>
    <row r="3969" spans="1:8" x14ac:dyDescent="0.2">
      <c r="A3969" s="52" t="s">
        <v>7963</v>
      </c>
      <c r="B3969" s="52"/>
      <c r="C3969" s="53" t="s">
        <v>7964</v>
      </c>
      <c r="D3969" s="54" t="s">
        <v>21</v>
      </c>
      <c r="E3969" s="55">
        <v>127.15</v>
      </c>
      <c r="F3969" s="55">
        <v>124.32</v>
      </c>
      <c r="G3969" s="55">
        <v>251.47</v>
      </c>
      <c r="H3969" s="33">
        <v>9</v>
      </c>
    </row>
    <row r="3970" spans="1:8" x14ac:dyDescent="0.2">
      <c r="A3970" s="52" t="s">
        <v>7965</v>
      </c>
      <c r="B3970" s="52"/>
      <c r="C3970" s="53" t="s">
        <v>7966</v>
      </c>
      <c r="D3970" s="54" t="s">
        <v>21</v>
      </c>
      <c r="E3970" s="55">
        <v>135.96</v>
      </c>
      <c r="F3970" s="55">
        <v>124.32</v>
      </c>
      <c r="G3970" s="55">
        <v>260.27999999999997</v>
      </c>
      <c r="H3970" s="33">
        <v>9</v>
      </c>
    </row>
    <row r="3971" spans="1:8" x14ac:dyDescent="0.2">
      <c r="A3971" s="52" t="s">
        <v>7967</v>
      </c>
      <c r="B3971" s="52"/>
      <c r="C3971" s="53" t="s">
        <v>7968</v>
      </c>
      <c r="D3971" s="54" t="s">
        <v>21</v>
      </c>
      <c r="E3971" s="55">
        <v>233.64</v>
      </c>
      <c r="F3971" s="55">
        <v>155.4</v>
      </c>
      <c r="G3971" s="55">
        <v>389.04</v>
      </c>
      <c r="H3971" s="33">
        <v>9</v>
      </c>
    </row>
    <row r="3972" spans="1:8" x14ac:dyDescent="0.2">
      <c r="A3972" s="52" t="s">
        <v>7969</v>
      </c>
      <c r="B3972" s="52"/>
      <c r="C3972" s="53" t="s">
        <v>7970</v>
      </c>
      <c r="D3972" s="54" t="s">
        <v>21</v>
      </c>
      <c r="E3972" s="55">
        <v>467.28</v>
      </c>
      <c r="F3972" s="55">
        <v>186.48</v>
      </c>
      <c r="G3972" s="55">
        <v>653.76</v>
      </c>
      <c r="H3972" s="33">
        <v>9</v>
      </c>
    </row>
    <row r="3973" spans="1:8" x14ac:dyDescent="0.2">
      <c r="A3973" s="52" t="s">
        <v>7971</v>
      </c>
      <c r="B3973" s="52"/>
      <c r="C3973" s="53" t="s">
        <v>7972</v>
      </c>
      <c r="D3973" s="54"/>
      <c r="E3973" s="55"/>
      <c r="F3973" s="55"/>
      <c r="G3973" s="55"/>
      <c r="H3973" s="33">
        <v>5</v>
      </c>
    </row>
    <row r="3974" spans="1:8" x14ac:dyDescent="0.2">
      <c r="A3974" s="52" t="s">
        <v>7973</v>
      </c>
      <c r="B3974" s="52"/>
      <c r="C3974" s="53" t="s">
        <v>7974</v>
      </c>
      <c r="D3974" s="54" t="s">
        <v>21</v>
      </c>
      <c r="E3974" s="55">
        <v>237.12</v>
      </c>
      <c r="F3974" s="55">
        <v>209.09</v>
      </c>
      <c r="G3974" s="55">
        <v>446.21</v>
      </c>
      <c r="H3974" s="33">
        <v>9</v>
      </c>
    </row>
    <row r="3975" spans="1:8" ht="25.5" x14ac:dyDescent="0.2">
      <c r="A3975" s="52" t="s">
        <v>7975</v>
      </c>
      <c r="B3975" s="52"/>
      <c r="C3975" s="53" t="s">
        <v>7976</v>
      </c>
      <c r="D3975" s="54" t="s">
        <v>21</v>
      </c>
      <c r="E3975" s="55">
        <v>64.8</v>
      </c>
      <c r="F3975" s="55">
        <v>15.25</v>
      </c>
      <c r="G3975" s="55">
        <v>80.05</v>
      </c>
      <c r="H3975" s="33">
        <v>9</v>
      </c>
    </row>
    <row r="3976" spans="1:8" ht="25.5" x14ac:dyDescent="0.2">
      <c r="A3976" s="52" t="s">
        <v>7977</v>
      </c>
      <c r="B3976" s="52"/>
      <c r="C3976" s="53" t="s">
        <v>7978</v>
      </c>
      <c r="D3976" s="54" t="s">
        <v>21</v>
      </c>
      <c r="E3976" s="55">
        <v>655.69</v>
      </c>
      <c r="F3976" s="55">
        <v>30.51</v>
      </c>
      <c r="G3976" s="55">
        <v>686.2</v>
      </c>
      <c r="H3976" s="33">
        <v>9</v>
      </c>
    </row>
    <row r="3977" spans="1:8" x14ac:dyDescent="0.2">
      <c r="A3977" s="52" t="s">
        <v>7979</v>
      </c>
      <c r="B3977" s="52"/>
      <c r="C3977" s="53" t="s">
        <v>7980</v>
      </c>
      <c r="D3977" s="54" t="s">
        <v>21</v>
      </c>
      <c r="E3977" s="55">
        <v>34.29</v>
      </c>
      <c r="F3977" s="55">
        <v>30.36</v>
      </c>
      <c r="G3977" s="55">
        <v>64.650000000000006</v>
      </c>
      <c r="H3977" s="33">
        <v>9</v>
      </c>
    </row>
    <row r="3978" spans="1:8" ht="25.5" x14ac:dyDescent="0.2">
      <c r="A3978" s="52" t="s">
        <v>7981</v>
      </c>
      <c r="B3978" s="52"/>
      <c r="C3978" s="53" t="s">
        <v>7982</v>
      </c>
      <c r="D3978" s="54"/>
      <c r="E3978" s="55"/>
      <c r="F3978" s="55"/>
      <c r="G3978" s="55"/>
      <c r="H3978" s="33">
        <v>2</v>
      </c>
    </row>
    <row r="3979" spans="1:8" x14ac:dyDescent="0.2">
      <c r="A3979" s="52" t="s">
        <v>7983</v>
      </c>
      <c r="B3979" s="52"/>
      <c r="C3979" s="53" t="s">
        <v>7984</v>
      </c>
      <c r="D3979" s="54"/>
      <c r="E3979" s="55"/>
      <c r="F3979" s="55"/>
      <c r="G3979" s="55"/>
      <c r="H3979" s="33">
        <v>5</v>
      </c>
    </row>
    <row r="3980" spans="1:8" ht="25.5" x14ac:dyDescent="0.2">
      <c r="A3980" s="52" t="s">
        <v>7985</v>
      </c>
      <c r="B3980" s="52"/>
      <c r="C3980" s="53" t="s">
        <v>7986</v>
      </c>
      <c r="D3980" s="54" t="s">
        <v>21</v>
      </c>
      <c r="E3980" s="55">
        <v>70.67</v>
      </c>
      <c r="F3980" s="55"/>
      <c r="G3980" s="55">
        <v>70.67</v>
      </c>
      <c r="H3980" s="33">
        <v>9</v>
      </c>
    </row>
    <row r="3981" spans="1:8" ht="25.5" x14ac:dyDescent="0.2">
      <c r="A3981" s="52" t="s">
        <v>7987</v>
      </c>
      <c r="B3981" s="52"/>
      <c r="C3981" s="53" t="s">
        <v>7988</v>
      </c>
      <c r="D3981" s="54" t="s">
        <v>21</v>
      </c>
      <c r="E3981" s="55">
        <v>360.52</v>
      </c>
      <c r="F3981" s="55">
        <v>54.66</v>
      </c>
      <c r="G3981" s="55">
        <v>415.18</v>
      </c>
      <c r="H3981" s="33">
        <v>9</v>
      </c>
    </row>
    <row r="3982" spans="1:8" ht="25.5" x14ac:dyDescent="0.2">
      <c r="A3982" s="52" t="s">
        <v>7989</v>
      </c>
      <c r="B3982" s="52"/>
      <c r="C3982" s="53" t="s">
        <v>7990</v>
      </c>
      <c r="D3982" s="54" t="s">
        <v>21</v>
      </c>
      <c r="E3982" s="55">
        <v>722.27</v>
      </c>
      <c r="F3982" s="55">
        <v>116.25</v>
      </c>
      <c r="G3982" s="55">
        <v>838.52</v>
      </c>
      <c r="H3982" s="33">
        <v>9</v>
      </c>
    </row>
    <row r="3983" spans="1:8" x14ac:dyDescent="0.2">
      <c r="A3983" s="52" t="s">
        <v>7991</v>
      </c>
      <c r="B3983" s="52"/>
      <c r="C3983" s="53" t="s">
        <v>7992</v>
      </c>
      <c r="D3983" s="54" t="s">
        <v>21</v>
      </c>
      <c r="E3983" s="55">
        <v>1628.6</v>
      </c>
      <c r="F3983" s="55">
        <v>6.1</v>
      </c>
      <c r="G3983" s="55">
        <v>1634.7</v>
      </c>
      <c r="H3983" s="33">
        <v>9</v>
      </c>
    </row>
    <row r="3984" spans="1:8" ht="38.25" x14ac:dyDescent="0.2">
      <c r="A3984" s="52" t="s">
        <v>7993</v>
      </c>
      <c r="B3984" s="52"/>
      <c r="C3984" s="53" t="s">
        <v>7994</v>
      </c>
      <c r="D3984" s="54" t="s">
        <v>21</v>
      </c>
      <c r="E3984" s="55">
        <v>144.91</v>
      </c>
      <c r="F3984" s="55">
        <v>17.350000000000001</v>
      </c>
      <c r="G3984" s="55">
        <v>162.26</v>
      </c>
      <c r="H3984" s="33">
        <v>9</v>
      </c>
    </row>
    <row r="3985" spans="1:8" x14ac:dyDescent="0.2">
      <c r="A3985" s="52" t="s">
        <v>7995</v>
      </c>
      <c r="B3985" s="52"/>
      <c r="C3985" s="53" t="s">
        <v>7996</v>
      </c>
      <c r="D3985" s="54" t="s">
        <v>21</v>
      </c>
      <c r="E3985" s="55">
        <v>32.520000000000003</v>
      </c>
      <c r="F3985" s="55">
        <v>6.51</v>
      </c>
      <c r="G3985" s="55">
        <v>39.03</v>
      </c>
      <c r="H3985" s="33">
        <v>9</v>
      </c>
    </row>
    <row r="3986" spans="1:8" x14ac:dyDescent="0.2">
      <c r="A3986" s="52" t="s">
        <v>7997</v>
      </c>
      <c r="B3986" s="52"/>
      <c r="C3986" s="53" t="s">
        <v>7998</v>
      </c>
      <c r="D3986" s="54" t="s">
        <v>21</v>
      </c>
      <c r="E3986" s="55">
        <v>169.08</v>
      </c>
      <c r="F3986" s="55">
        <v>6.51</v>
      </c>
      <c r="G3986" s="55">
        <v>175.59</v>
      </c>
      <c r="H3986" s="33">
        <v>9</v>
      </c>
    </row>
    <row r="3987" spans="1:8" ht="25.5" x14ac:dyDescent="0.2">
      <c r="A3987" s="52" t="s">
        <v>7999</v>
      </c>
      <c r="B3987" s="52"/>
      <c r="C3987" s="53" t="s">
        <v>8000</v>
      </c>
      <c r="D3987" s="54" t="s">
        <v>334</v>
      </c>
      <c r="E3987" s="55">
        <v>6618.8</v>
      </c>
      <c r="F3987" s="55"/>
      <c r="G3987" s="55">
        <v>6618.8</v>
      </c>
      <c r="H3987" s="33">
        <v>9</v>
      </c>
    </row>
    <row r="3988" spans="1:8" ht="25.5" x14ac:dyDescent="0.2">
      <c r="A3988" s="52" t="s">
        <v>8001</v>
      </c>
      <c r="B3988" s="52"/>
      <c r="C3988" s="53" t="s">
        <v>8002</v>
      </c>
      <c r="D3988" s="54" t="s">
        <v>334</v>
      </c>
      <c r="E3988" s="55">
        <v>33263.9</v>
      </c>
      <c r="F3988" s="55"/>
      <c r="G3988" s="55">
        <v>33263.9</v>
      </c>
      <c r="H3988" s="33">
        <v>9</v>
      </c>
    </row>
    <row r="3989" spans="1:8" ht="25.5" x14ac:dyDescent="0.2">
      <c r="A3989" s="52" t="s">
        <v>8003</v>
      </c>
      <c r="B3989" s="52"/>
      <c r="C3989" s="53" t="s">
        <v>8004</v>
      </c>
      <c r="D3989" s="54" t="s">
        <v>334</v>
      </c>
      <c r="E3989" s="55">
        <v>45279.67</v>
      </c>
      <c r="F3989" s="55"/>
      <c r="G3989" s="55">
        <v>45279.67</v>
      </c>
      <c r="H3989" s="33">
        <v>9</v>
      </c>
    </row>
    <row r="3990" spans="1:8" x14ac:dyDescent="0.2">
      <c r="A3990" s="52" t="s">
        <v>8005</v>
      </c>
      <c r="B3990" s="52"/>
      <c r="C3990" s="53" t="s">
        <v>8006</v>
      </c>
      <c r="D3990" s="54"/>
      <c r="E3990" s="55"/>
      <c r="F3990" s="55"/>
      <c r="G3990" s="55"/>
      <c r="H3990" s="33">
        <v>5</v>
      </c>
    </row>
    <row r="3991" spans="1:8" ht="25.5" x14ac:dyDescent="0.2">
      <c r="A3991" s="52" t="s">
        <v>8007</v>
      </c>
      <c r="B3991" s="52"/>
      <c r="C3991" s="53" t="s">
        <v>8008</v>
      </c>
      <c r="D3991" s="54" t="s">
        <v>21</v>
      </c>
      <c r="E3991" s="55">
        <v>9865.2999999999993</v>
      </c>
      <c r="F3991" s="55">
        <v>65.06</v>
      </c>
      <c r="G3991" s="55">
        <v>9930.36</v>
      </c>
      <c r="H3991" s="33">
        <v>9</v>
      </c>
    </row>
    <row r="3992" spans="1:8" ht="25.5" x14ac:dyDescent="0.2">
      <c r="A3992" s="52" t="s">
        <v>8009</v>
      </c>
      <c r="B3992" s="52"/>
      <c r="C3992" s="53" t="s">
        <v>8010</v>
      </c>
      <c r="D3992" s="54" t="s">
        <v>21</v>
      </c>
      <c r="E3992" s="55">
        <v>13792.79</v>
      </c>
      <c r="F3992" s="55">
        <v>65.06</v>
      </c>
      <c r="G3992" s="55">
        <v>13857.85</v>
      </c>
      <c r="H3992" s="33">
        <v>9</v>
      </c>
    </row>
    <row r="3993" spans="1:8" ht="25.5" x14ac:dyDescent="0.2">
      <c r="A3993" s="52" t="s">
        <v>8011</v>
      </c>
      <c r="B3993" s="52"/>
      <c r="C3993" s="53" t="s">
        <v>8012</v>
      </c>
      <c r="D3993" s="54" t="s">
        <v>21</v>
      </c>
      <c r="E3993" s="55">
        <v>42339.33</v>
      </c>
      <c r="F3993" s="55">
        <v>65.06</v>
      </c>
      <c r="G3993" s="55">
        <v>42404.39</v>
      </c>
      <c r="H3993" s="33">
        <v>9</v>
      </c>
    </row>
    <row r="3994" spans="1:8" x14ac:dyDescent="0.2">
      <c r="A3994" s="52" t="s">
        <v>8013</v>
      </c>
      <c r="B3994" s="52"/>
      <c r="C3994" s="53" t="s">
        <v>8014</v>
      </c>
      <c r="D3994" s="54"/>
      <c r="E3994" s="55"/>
      <c r="F3994" s="55"/>
      <c r="G3994" s="55"/>
      <c r="H3994" s="33">
        <v>5</v>
      </c>
    </row>
    <row r="3995" spans="1:8" ht="25.5" x14ac:dyDescent="0.2">
      <c r="A3995" s="52" t="s">
        <v>8015</v>
      </c>
      <c r="B3995" s="52"/>
      <c r="C3995" s="53" t="s">
        <v>8016</v>
      </c>
      <c r="D3995" s="54" t="s">
        <v>21</v>
      </c>
      <c r="E3995" s="55">
        <v>38357.519999999997</v>
      </c>
      <c r="F3995" s="55">
        <v>122.02</v>
      </c>
      <c r="G3995" s="55">
        <v>38479.54</v>
      </c>
      <c r="H3995" s="33">
        <v>9</v>
      </c>
    </row>
    <row r="3996" spans="1:8" ht="25.5" x14ac:dyDescent="0.2">
      <c r="A3996" s="52" t="s">
        <v>8017</v>
      </c>
      <c r="B3996" s="52"/>
      <c r="C3996" s="53" t="s">
        <v>8018</v>
      </c>
      <c r="D3996" s="54" t="s">
        <v>21</v>
      </c>
      <c r="E3996" s="55">
        <v>47601.93</v>
      </c>
      <c r="F3996" s="55">
        <v>122.02</v>
      </c>
      <c r="G3996" s="55">
        <v>47723.95</v>
      </c>
      <c r="H3996" s="33">
        <v>9</v>
      </c>
    </row>
    <row r="3997" spans="1:8" ht="25.5" x14ac:dyDescent="0.2">
      <c r="A3997" s="52" t="s">
        <v>8019</v>
      </c>
      <c r="B3997" s="52"/>
      <c r="C3997" s="53" t="s">
        <v>8020</v>
      </c>
      <c r="D3997" s="54" t="s">
        <v>21</v>
      </c>
      <c r="E3997" s="55">
        <v>44611.34</v>
      </c>
      <c r="F3997" s="55">
        <v>122.02</v>
      </c>
      <c r="G3997" s="55">
        <v>44733.36</v>
      </c>
      <c r="H3997" s="33">
        <v>9</v>
      </c>
    </row>
    <row r="3998" spans="1:8" ht="25.5" x14ac:dyDescent="0.2">
      <c r="A3998" s="52" t="s">
        <v>8021</v>
      </c>
      <c r="B3998" s="52"/>
      <c r="C3998" s="53" t="s">
        <v>8022</v>
      </c>
      <c r="D3998" s="54" t="s">
        <v>21</v>
      </c>
      <c r="E3998" s="55">
        <v>5352.81</v>
      </c>
      <c r="F3998" s="55">
        <v>86.74</v>
      </c>
      <c r="G3998" s="55">
        <v>5439.55</v>
      </c>
      <c r="H3998" s="33">
        <v>9</v>
      </c>
    </row>
    <row r="3999" spans="1:8" ht="25.5" x14ac:dyDescent="0.2">
      <c r="A3999" s="52" t="s">
        <v>8023</v>
      </c>
      <c r="B3999" s="52"/>
      <c r="C3999" s="53" t="s">
        <v>8024</v>
      </c>
      <c r="D3999" s="54" t="s">
        <v>21</v>
      </c>
      <c r="E3999" s="55">
        <v>17369.88</v>
      </c>
      <c r="F3999" s="55">
        <v>122.02</v>
      </c>
      <c r="G3999" s="55">
        <v>17491.900000000001</v>
      </c>
      <c r="H3999" s="33">
        <v>9</v>
      </c>
    </row>
    <row r="4000" spans="1:8" ht="25.5" x14ac:dyDescent="0.2">
      <c r="A4000" s="52" t="s">
        <v>8025</v>
      </c>
      <c r="B4000" s="52"/>
      <c r="C4000" s="53" t="s">
        <v>8026</v>
      </c>
      <c r="D4000" s="54" t="s">
        <v>21</v>
      </c>
      <c r="E4000" s="55">
        <v>20906.650000000001</v>
      </c>
      <c r="F4000" s="55">
        <v>86.74</v>
      </c>
      <c r="G4000" s="55">
        <v>20993.39</v>
      </c>
      <c r="H4000" s="33">
        <v>9</v>
      </c>
    </row>
    <row r="4001" spans="1:8" ht="25.5" x14ac:dyDescent="0.2">
      <c r="A4001" s="52" t="s">
        <v>8027</v>
      </c>
      <c r="B4001" s="52"/>
      <c r="C4001" s="53" t="s">
        <v>8028</v>
      </c>
      <c r="D4001" s="54" t="s">
        <v>21</v>
      </c>
      <c r="E4001" s="55">
        <v>842</v>
      </c>
      <c r="F4001" s="55">
        <v>43.37</v>
      </c>
      <c r="G4001" s="55">
        <v>885.37</v>
      </c>
      <c r="H4001" s="33">
        <v>9</v>
      </c>
    </row>
    <row r="4002" spans="1:8" ht="25.5" x14ac:dyDescent="0.2">
      <c r="A4002" s="52" t="s">
        <v>8029</v>
      </c>
      <c r="B4002" s="52"/>
      <c r="C4002" s="53" t="s">
        <v>8030</v>
      </c>
      <c r="D4002" s="54" t="s">
        <v>21</v>
      </c>
      <c r="E4002" s="55">
        <v>44733.31</v>
      </c>
      <c r="F4002" s="55">
        <v>122.02</v>
      </c>
      <c r="G4002" s="55">
        <v>44855.33</v>
      </c>
      <c r="H4002" s="33">
        <v>9</v>
      </c>
    </row>
    <row r="4003" spans="1:8" ht="25.5" x14ac:dyDescent="0.2">
      <c r="A4003" s="52" t="s">
        <v>8031</v>
      </c>
      <c r="B4003" s="52"/>
      <c r="C4003" s="53" t="s">
        <v>8032</v>
      </c>
      <c r="D4003" s="54" t="s">
        <v>21</v>
      </c>
      <c r="E4003" s="55">
        <v>58157.2</v>
      </c>
      <c r="F4003" s="55">
        <v>122.02</v>
      </c>
      <c r="G4003" s="55">
        <v>58279.22</v>
      </c>
      <c r="H4003" s="33">
        <v>9</v>
      </c>
    </row>
    <row r="4004" spans="1:8" ht="25.5" x14ac:dyDescent="0.2">
      <c r="A4004" s="52" t="s">
        <v>8033</v>
      </c>
      <c r="B4004" s="52"/>
      <c r="C4004" s="53" t="s">
        <v>8034</v>
      </c>
      <c r="D4004" s="54" t="s">
        <v>21</v>
      </c>
      <c r="E4004" s="55">
        <v>112916.18</v>
      </c>
      <c r="F4004" s="55">
        <v>122.02</v>
      </c>
      <c r="G4004" s="55">
        <v>113038.2</v>
      </c>
      <c r="H4004" s="33">
        <v>9</v>
      </c>
    </row>
    <row r="4005" spans="1:8" ht="25.5" x14ac:dyDescent="0.2">
      <c r="A4005" s="52" t="s">
        <v>8035</v>
      </c>
      <c r="B4005" s="52"/>
      <c r="C4005" s="53" t="s">
        <v>8036</v>
      </c>
      <c r="D4005" s="54" t="s">
        <v>21</v>
      </c>
      <c r="E4005" s="55">
        <v>146488.69</v>
      </c>
      <c r="F4005" s="55">
        <v>122.02</v>
      </c>
      <c r="G4005" s="55">
        <v>146610.71</v>
      </c>
      <c r="H4005" s="33">
        <v>9</v>
      </c>
    </row>
    <row r="4006" spans="1:8" ht="25.5" x14ac:dyDescent="0.2">
      <c r="A4006" s="52" t="s">
        <v>8037</v>
      </c>
      <c r="B4006" s="52"/>
      <c r="C4006" s="53" t="s">
        <v>8038</v>
      </c>
      <c r="D4006" s="54" t="s">
        <v>21</v>
      </c>
      <c r="E4006" s="55">
        <v>51810.55</v>
      </c>
      <c r="F4006" s="55">
        <v>122.02</v>
      </c>
      <c r="G4006" s="55">
        <v>51932.57</v>
      </c>
      <c r="H4006" s="33">
        <v>9</v>
      </c>
    </row>
    <row r="4007" spans="1:8" ht="25.5" x14ac:dyDescent="0.2">
      <c r="A4007" s="52" t="s">
        <v>8039</v>
      </c>
      <c r="B4007" s="52"/>
      <c r="C4007" s="53" t="s">
        <v>8040</v>
      </c>
      <c r="D4007" s="54" t="s">
        <v>21</v>
      </c>
      <c r="E4007" s="55">
        <v>26052.71</v>
      </c>
      <c r="F4007" s="55">
        <v>122.02</v>
      </c>
      <c r="G4007" s="55">
        <v>26174.73</v>
      </c>
      <c r="H4007" s="33">
        <v>9</v>
      </c>
    </row>
    <row r="4008" spans="1:8" ht="25.5" x14ac:dyDescent="0.2">
      <c r="A4008" s="52" t="s">
        <v>8041</v>
      </c>
      <c r="B4008" s="52"/>
      <c r="C4008" s="53" t="s">
        <v>8042</v>
      </c>
      <c r="D4008" s="54" t="s">
        <v>21</v>
      </c>
      <c r="E4008" s="55">
        <v>38012.949999999997</v>
      </c>
      <c r="F4008" s="55">
        <v>122.02</v>
      </c>
      <c r="G4008" s="55">
        <v>38134.97</v>
      </c>
      <c r="H4008" s="33">
        <v>9</v>
      </c>
    </row>
    <row r="4009" spans="1:8" ht="25.5" x14ac:dyDescent="0.2">
      <c r="A4009" s="52" t="s">
        <v>8043</v>
      </c>
      <c r="B4009" s="52"/>
      <c r="C4009" s="53" t="s">
        <v>8044</v>
      </c>
      <c r="D4009" s="54" t="s">
        <v>21</v>
      </c>
      <c r="E4009" s="55">
        <v>73373.05</v>
      </c>
      <c r="F4009" s="55">
        <v>122.02</v>
      </c>
      <c r="G4009" s="55">
        <v>73495.070000000007</v>
      </c>
      <c r="H4009" s="33">
        <v>9</v>
      </c>
    </row>
    <row r="4010" spans="1:8" ht="25.5" x14ac:dyDescent="0.2">
      <c r="A4010" s="52" t="s">
        <v>8045</v>
      </c>
      <c r="B4010" s="52"/>
      <c r="C4010" s="53" t="s">
        <v>8046</v>
      </c>
      <c r="D4010" s="54" t="s">
        <v>21</v>
      </c>
      <c r="E4010" s="55">
        <v>30869.02</v>
      </c>
      <c r="F4010" s="55">
        <v>122.02</v>
      </c>
      <c r="G4010" s="55">
        <v>30991.040000000001</v>
      </c>
      <c r="H4010" s="33">
        <v>9</v>
      </c>
    </row>
    <row r="4011" spans="1:8" ht="25.5" x14ac:dyDescent="0.2">
      <c r="A4011" s="52" t="s">
        <v>8047</v>
      </c>
      <c r="B4011" s="52"/>
      <c r="C4011" s="53" t="s">
        <v>8048</v>
      </c>
      <c r="D4011" s="54" t="s">
        <v>21</v>
      </c>
      <c r="E4011" s="55">
        <v>90321.42</v>
      </c>
      <c r="F4011" s="55">
        <v>122.02</v>
      </c>
      <c r="G4011" s="55">
        <v>90443.44</v>
      </c>
      <c r="H4011" s="33">
        <v>9</v>
      </c>
    </row>
    <row r="4012" spans="1:8" x14ac:dyDescent="0.2">
      <c r="A4012" s="52" t="s">
        <v>8049</v>
      </c>
      <c r="B4012" s="52"/>
      <c r="C4012" s="53" t="s">
        <v>8050</v>
      </c>
      <c r="D4012" s="54"/>
      <c r="E4012" s="55"/>
      <c r="F4012" s="55"/>
      <c r="G4012" s="55"/>
      <c r="H4012" s="33">
        <v>5</v>
      </c>
    </row>
    <row r="4013" spans="1:8" x14ac:dyDescent="0.2">
      <c r="A4013" s="52" t="s">
        <v>8051</v>
      </c>
      <c r="B4013" s="52"/>
      <c r="C4013" s="53" t="s">
        <v>8052</v>
      </c>
      <c r="D4013" s="54" t="s">
        <v>21</v>
      </c>
      <c r="E4013" s="55">
        <v>828.34</v>
      </c>
      <c r="F4013" s="55">
        <v>49.72</v>
      </c>
      <c r="G4013" s="55">
        <v>878.06</v>
      </c>
      <c r="H4013" s="33">
        <v>9</v>
      </c>
    </row>
    <row r="4014" spans="1:8" x14ac:dyDescent="0.2">
      <c r="A4014" s="52" t="s">
        <v>8053</v>
      </c>
      <c r="B4014" s="52"/>
      <c r="C4014" s="53" t="s">
        <v>8054</v>
      </c>
      <c r="D4014" s="54"/>
      <c r="E4014" s="55"/>
      <c r="F4014" s="55"/>
      <c r="G4014" s="55"/>
      <c r="H4014" s="33">
        <v>5</v>
      </c>
    </row>
    <row r="4015" spans="1:8" x14ac:dyDescent="0.2">
      <c r="A4015" s="52" t="s">
        <v>8055</v>
      </c>
      <c r="B4015" s="52"/>
      <c r="C4015" s="53" t="s">
        <v>8056</v>
      </c>
      <c r="D4015" s="54" t="s">
        <v>21</v>
      </c>
      <c r="E4015" s="55">
        <v>48.8</v>
      </c>
      <c r="F4015" s="55">
        <v>8.68</v>
      </c>
      <c r="G4015" s="55">
        <v>57.48</v>
      </c>
      <c r="H4015" s="33">
        <v>9</v>
      </c>
    </row>
    <row r="4016" spans="1:8" x14ac:dyDescent="0.2">
      <c r="A4016" s="52" t="s">
        <v>8057</v>
      </c>
      <c r="B4016" s="52"/>
      <c r="C4016" s="53" t="s">
        <v>8058</v>
      </c>
      <c r="D4016" s="54" t="s">
        <v>21</v>
      </c>
      <c r="E4016" s="55">
        <v>799.94</v>
      </c>
      <c r="F4016" s="55">
        <v>34.69</v>
      </c>
      <c r="G4016" s="55">
        <v>834.63</v>
      </c>
      <c r="H4016" s="33">
        <v>9</v>
      </c>
    </row>
    <row r="4017" spans="1:8" x14ac:dyDescent="0.2">
      <c r="A4017" s="52" t="s">
        <v>8059</v>
      </c>
      <c r="B4017" s="52"/>
      <c r="C4017" s="53" t="s">
        <v>8060</v>
      </c>
      <c r="D4017" s="54" t="s">
        <v>21</v>
      </c>
      <c r="E4017" s="55">
        <v>561.72</v>
      </c>
      <c r="F4017" s="55">
        <v>34.69</v>
      </c>
      <c r="G4017" s="55">
        <v>596.41</v>
      </c>
      <c r="H4017" s="33">
        <v>9</v>
      </c>
    </row>
    <row r="4018" spans="1:8" x14ac:dyDescent="0.2">
      <c r="A4018" s="52" t="s">
        <v>8061</v>
      </c>
      <c r="B4018" s="52"/>
      <c r="C4018" s="53" t="s">
        <v>8062</v>
      </c>
      <c r="D4018" s="54" t="s">
        <v>21</v>
      </c>
      <c r="E4018" s="55">
        <v>141.9</v>
      </c>
      <c r="F4018" s="55">
        <v>8.68</v>
      </c>
      <c r="G4018" s="55">
        <v>150.58000000000001</v>
      </c>
      <c r="H4018" s="33">
        <v>9</v>
      </c>
    </row>
    <row r="4019" spans="1:8" x14ac:dyDescent="0.2">
      <c r="A4019" s="52" t="s">
        <v>8063</v>
      </c>
      <c r="B4019" s="52"/>
      <c r="C4019" s="53" t="s">
        <v>8064</v>
      </c>
      <c r="D4019" s="54" t="s">
        <v>21</v>
      </c>
      <c r="E4019" s="55">
        <v>1395.38</v>
      </c>
      <c r="F4019" s="55">
        <v>3.21</v>
      </c>
      <c r="G4019" s="55">
        <v>1398.59</v>
      </c>
      <c r="H4019" s="33">
        <v>9</v>
      </c>
    </row>
    <row r="4020" spans="1:8" x14ac:dyDescent="0.2">
      <c r="A4020" s="52" t="s">
        <v>8065</v>
      </c>
      <c r="B4020" s="52"/>
      <c r="C4020" s="53" t="s">
        <v>8066</v>
      </c>
      <c r="D4020" s="54"/>
      <c r="E4020" s="55"/>
      <c r="F4020" s="55"/>
      <c r="G4020" s="55"/>
      <c r="H4020" s="33">
        <v>5</v>
      </c>
    </row>
    <row r="4021" spans="1:8" ht="25.5" x14ac:dyDescent="0.2">
      <c r="A4021" s="52" t="s">
        <v>8067</v>
      </c>
      <c r="B4021" s="52"/>
      <c r="C4021" s="53" t="s">
        <v>8291</v>
      </c>
      <c r="D4021" s="54" t="s">
        <v>21</v>
      </c>
      <c r="E4021" s="55">
        <v>466.35</v>
      </c>
      <c r="F4021" s="55">
        <v>19.89</v>
      </c>
      <c r="G4021" s="55">
        <v>486.24</v>
      </c>
      <c r="H4021" s="33">
        <v>9</v>
      </c>
    </row>
    <row r="4022" spans="1:8" ht="25.5" x14ac:dyDescent="0.2">
      <c r="A4022" s="52" t="s">
        <v>8069</v>
      </c>
      <c r="B4022" s="52"/>
      <c r="C4022" s="53" t="s">
        <v>8070</v>
      </c>
      <c r="D4022" s="54" t="s">
        <v>334</v>
      </c>
      <c r="E4022" s="55">
        <v>451.22</v>
      </c>
      <c r="F4022" s="55">
        <v>346.96</v>
      </c>
      <c r="G4022" s="55">
        <v>798.18</v>
      </c>
      <c r="H4022" s="33">
        <v>9</v>
      </c>
    </row>
    <row r="4023" spans="1:8" ht="25.5" x14ac:dyDescent="0.2">
      <c r="A4023" s="52" t="s">
        <v>8292</v>
      </c>
      <c r="B4023" s="52"/>
      <c r="C4023" s="53" t="s">
        <v>8293</v>
      </c>
      <c r="D4023" s="54" t="s">
        <v>21</v>
      </c>
      <c r="E4023" s="55">
        <v>1051.53</v>
      </c>
      <c r="F4023" s="55">
        <v>25.36</v>
      </c>
      <c r="G4023" s="55">
        <v>1076.8900000000001</v>
      </c>
      <c r="H4023" s="33">
        <v>9</v>
      </c>
    </row>
    <row r="4024" spans="1:8" x14ac:dyDescent="0.2">
      <c r="A4024" s="52" t="s">
        <v>8071</v>
      </c>
      <c r="B4024" s="52"/>
      <c r="C4024" s="53" t="s">
        <v>8072</v>
      </c>
      <c r="D4024" s="54"/>
      <c r="E4024" s="55"/>
      <c r="F4024" s="55"/>
      <c r="G4024" s="55"/>
      <c r="H4024" s="33">
        <v>5</v>
      </c>
    </row>
    <row r="4025" spans="1:8" x14ac:dyDescent="0.2">
      <c r="A4025" s="52" t="s">
        <v>8073</v>
      </c>
      <c r="B4025" s="52"/>
      <c r="C4025" s="53" t="s">
        <v>8074</v>
      </c>
      <c r="D4025" s="54" t="s">
        <v>131</v>
      </c>
      <c r="E4025" s="55">
        <v>0.45</v>
      </c>
      <c r="F4025" s="55">
        <v>4.33</v>
      </c>
      <c r="G4025" s="55">
        <v>4.78</v>
      </c>
      <c r="H4025" s="33">
        <v>9</v>
      </c>
    </row>
    <row r="4026" spans="1:8" x14ac:dyDescent="0.2">
      <c r="A4026" s="52" t="s">
        <v>8075</v>
      </c>
      <c r="B4026" s="52"/>
      <c r="C4026" s="53" t="s">
        <v>8076</v>
      </c>
      <c r="D4026" s="54" t="s">
        <v>21</v>
      </c>
      <c r="E4026" s="55">
        <v>5.74</v>
      </c>
      <c r="F4026" s="55">
        <v>8.68</v>
      </c>
      <c r="G4026" s="55">
        <v>14.42</v>
      </c>
      <c r="H4026" s="33">
        <v>9</v>
      </c>
    </row>
    <row r="4027" spans="1:8" x14ac:dyDescent="0.2">
      <c r="A4027" s="52" t="s">
        <v>8077</v>
      </c>
      <c r="B4027" s="52"/>
      <c r="C4027" s="53" t="s">
        <v>8078</v>
      </c>
      <c r="D4027" s="54" t="s">
        <v>21</v>
      </c>
      <c r="E4027" s="55">
        <v>2.2599999999999998</v>
      </c>
      <c r="F4027" s="55">
        <v>8.68</v>
      </c>
      <c r="G4027" s="55">
        <v>10.94</v>
      </c>
      <c r="H4027" s="33">
        <v>9</v>
      </c>
    </row>
    <row r="4028" spans="1:8" ht="25.5" x14ac:dyDescent="0.2">
      <c r="A4028" s="52" t="s">
        <v>8079</v>
      </c>
      <c r="B4028" s="52"/>
      <c r="C4028" s="53" t="s">
        <v>8080</v>
      </c>
      <c r="D4028" s="54" t="s">
        <v>21</v>
      </c>
      <c r="E4028" s="55">
        <v>2.78</v>
      </c>
      <c r="F4028" s="55">
        <v>8.68</v>
      </c>
      <c r="G4028" s="55">
        <v>11.46</v>
      </c>
      <c r="H4028" s="33">
        <v>9</v>
      </c>
    </row>
    <row r="4029" spans="1:8" x14ac:dyDescent="0.2">
      <c r="A4029" s="52" t="s">
        <v>8081</v>
      </c>
      <c r="B4029" s="52"/>
      <c r="C4029" s="53" t="s">
        <v>8082</v>
      </c>
      <c r="D4029" s="54" t="s">
        <v>21</v>
      </c>
      <c r="E4029" s="55">
        <v>235.41</v>
      </c>
      <c r="F4029" s="55">
        <v>9.6300000000000008</v>
      </c>
      <c r="G4029" s="55">
        <v>245.04</v>
      </c>
      <c r="H4029" s="33">
        <v>9</v>
      </c>
    </row>
    <row r="4030" spans="1:8" x14ac:dyDescent="0.2">
      <c r="A4030" s="52" t="s">
        <v>8083</v>
      </c>
      <c r="B4030" s="52"/>
      <c r="C4030" s="53" t="s">
        <v>8084</v>
      </c>
      <c r="D4030" s="54" t="s">
        <v>21</v>
      </c>
      <c r="E4030" s="55">
        <v>493.31</v>
      </c>
      <c r="F4030" s="55">
        <v>9.6300000000000008</v>
      </c>
      <c r="G4030" s="55">
        <v>502.94</v>
      </c>
      <c r="H4030" s="33">
        <v>9</v>
      </c>
    </row>
    <row r="4031" spans="1:8" x14ac:dyDescent="0.2">
      <c r="A4031" s="52" t="s">
        <v>8085</v>
      </c>
      <c r="B4031" s="52"/>
      <c r="C4031" s="53" t="s">
        <v>8086</v>
      </c>
      <c r="D4031" s="54" t="s">
        <v>21</v>
      </c>
      <c r="E4031" s="55">
        <v>5.62</v>
      </c>
      <c r="F4031" s="55">
        <v>15.25</v>
      </c>
      <c r="G4031" s="55">
        <v>20.87</v>
      </c>
      <c r="H4031" s="33">
        <v>9</v>
      </c>
    </row>
    <row r="4032" spans="1:8" x14ac:dyDescent="0.2">
      <c r="A4032" s="52" t="s">
        <v>8087</v>
      </c>
      <c r="B4032" s="52"/>
      <c r="C4032" s="53" t="s">
        <v>8088</v>
      </c>
      <c r="D4032" s="54" t="s">
        <v>21</v>
      </c>
      <c r="E4032" s="55">
        <v>25.79</v>
      </c>
      <c r="F4032" s="55">
        <v>15.25</v>
      </c>
      <c r="G4032" s="55">
        <v>41.04</v>
      </c>
      <c r="H4032" s="33">
        <v>9</v>
      </c>
    </row>
    <row r="4033" spans="1:8" x14ac:dyDescent="0.2">
      <c r="A4033" s="52" t="s">
        <v>8089</v>
      </c>
      <c r="B4033" s="52"/>
      <c r="C4033" s="53" t="s">
        <v>8090</v>
      </c>
      <c r="D4033" s="54" t="s">
        <v>21</v>
      </c>
      <c r="E4033" s="55">
        <v>73.13</v>
      </c>
      <c r="F4033" s="55">
        <v>1.76</v>
      </c>
      <c r="G4033" s="55">
        <v>74.89</v>
      </c>
      <c r="H4033" s="33">
        <v>9</v>
      </c>
    </row>
    <row r="4034" spans="1:8" x14ac:dyDescent="0.2">
      <c r="A4034" s="52" t="s">
        <v>8091</v>
      </c>
      <c r="B4034" s="52"/>
      <c r="C4034" s="53" t="s">
        <v>8092</v>
      </c>
      <c r="D4034" s="54" t="s">
        <v>21</v>
      </c>
      <c r="E4034" s="55">
        <v>186.98</v>
      </c>
      <c r="F4034" s="55">
        <v>9.9499999999999993</v>
      </c>
      <c r="G4034" s="55">
        <v>196.93</v>
      </c>
      <c r="H4034" s="33">
        <v>9</v>
      </c>
    </row>
    <row r="4035" spans="1:8" x14ac:dyDescent="0.2">
      <c r="A4035" s="52" t="s">
        <v>8093</v>
      </c>
      <c r="B4035" s="52"/>
      <c r="C4035" s="53" t="s">
        <v>8094</v>
      </c>
      <c r="D4035" s="54" t="s">
        <v>21</v>
      </c>
      <c r="E4035" s="55">
        <v>79.040000000000006</v>
      </c>
      <c r="F4035" s="55">
        <v>6.42</v>
      </c>
      <c r="G4035" s="55">
        <v>85.46</v>
      </c>
      <c r="H4035" s="33">
        <v>9</v>
      </c>
    </row>
    <row r="4036" spans="1:8" x14ac:dyDescent="0.2">
      <c r="A4036" s="52" t="s">
        <v>8095</v>
      </c>
      <c r="B4036" s="52"/>
      <c r="C4036" s="53" t="s">
        <v>8096</v>
      </c>
      <c r="D4036" s="54" t="s">
        <v>21</v>
      </c>
      <c r="E4036" s="55">
        <v>102.32</v>
      </c>
      <c r="F4036" s="55">
        <v>6.42</v>
      </c>
      <c r="G4036" s="55">
        <v>108.74</v>
      </c>
      <c r="H4036" s="33">
        <v>9</v>
      </c>
    </row>
    <row r="4037" spans="1:8" x14ac:dyDescent="0.2">
      <c r="A4037" s="52" t="s">
        <v>8097</v>
      </c>
      <c r="B4037" s="52"/>
      <c r="C4037" s="53" t="s">
        <v>8098</v>
      </c>
      <c r="D4037" s="54" t="s">
        <v>21</v>
      </c>
      <c r="E4037" s="55">
        <v>157.69</v>
      </c>
      <c r="F4037" s="55">
        <v>6.42</v>
      </c>
      <c r="G4037" s="55">
        <v>164.11</v>
      </c>
      <c r="H4037" s="33">
        <v>9</v>
      </c>
    </row>
    <row r="4038" spans="1:8" x14ac:dyDescent="0.2">
      <c r="A4038" s="52" t="s">
        <v>8099</v>
      </c>
      <c r="B4038" s="52"/>
      <c r="C4038" s="53" t="s">
        <v>8100</v>
      </c>
      <c r="D4038" s="54" t="s">
        <v>21</v>
      </c>
      <c r="E4038" s="55">
        <v>99.37</v>
      </c>
      <c r="F4038" s="55">
        <v>1.76</v>
      </c>
      <c r="G4038" s="55">
        <v>101.13</v>
      </c>
      <c r="H4038" s="33">
        <v>9</v>
      </c>
    </row>
    <row r="4039" spans="1:8" x14ac:dyDescent="0.2">
      <c r="A4039" s="52" t="s">
        <v>8101</v>
      </c>
      <c r="B4039" s="52"/>
      <c r="C4039" s="53" t="s">
        <v>8102</v>
      </c>
      <c r="D4039" s="54" t="s">
        <v>21</v>
      </c>
      <c r="E4039" s="55">
        <v>102.34</v>
      </c>
      <c r="F4039" s="55">
        <v>1.76</v>
      </c>
      <c r="G4039" s="55">
        <v>104.1</v>
      </c>
      <c r="H4039" s="33">
        <v>9</v>
      </c>
    </row>
    <row r="4040" spans="1:8" x14ac:dyDescent="0.2">
      <c r="A4040" s="52" t="s">
        <v>8103</v>
      </c>
      <c r="B4040" s="52"/>
      <c r="C4040" s="53" t="s">
        <v>8104</v>
      </c>
      <c r="D4040" s="54" t="s">
        <v>21</v>
      </c>
      <c r="E4040" s="55">
        <v>10.49</v>
      </c>
      <c r="F4040" s="55">
        <v>3.53</v>
      </c>
      <c r="G4040" s="55">
        <v>14.02</v>
      </c>
      <c r="H4040" s="33">
        <v>9</v>
      </c>
    </row>
    <row r="4041" spans="1:8" x14ac:dyDescent="0.2">
      <c r="A4041" s="52" t="s">
        <v>8105</v>
      </c>
      <c r="B4041" s="52"/>
      <c r="C4041" s="53" t="s">
        <v>8106</v>
      </c>
      <c r="D4041" s="54" t="s">
        <v>21</v>
      </c>
      <c r="E4041" s="55">
        <v>14.43</v>
      </c>
      <c r="F4041" s="55">
        <v>3.53</v>
      </c>
      <c r="G4041" s="55">
        <v>17.96</v>
      </c>
      <c r="H4041" s="33">
        <v>9</v>
      </c>
    </row>
    <row r="4042" spans="1:8" x14ac:dyDescent="0.2">
      <c r="A4042" s="52" t="s">
        <v>8107</v>
      </c>
      <c r="B4042" s="52"/>
      <c r="C4042" s="53" t="s">
        <v>8108</v>
      </c>
      <c r="D4042" s="54" t="s">
        <v>21</v>
      </c>
      <c r="E4042" s="55">
        <v>17.54</v>
      </c>
      <c r="F4042" s="55">
        <v>16.41</v>
      </c>
      <c r="G4042" s="55">
        <v>33.950000000000003</v>
      </c>
      <c r="H4042" s="33">
        <v>9</v>
      </c>
    </row>
    <row r="4043" spans="1:8" x14ac:dyDescent="0.2">
      <c r="A4043" s="52" t="s">
        <v>8109</v>
      </c>
      <c r="B4043" s="52"/>
      <c r="C4043" s="53" t="s">
        <v>8110</v>
      </c>
      <c r="D4043" s="54" t="s">
        <v>21</v>
      </c>
      <c r="E4043" s="55">
        <v>8.0399999999999991</v>
      </c>
      <c r="F4043" s="55">
        <v>9.9499999999999993</v>
      </c>
      <c r="G4043" s="55">
        <v>17.989999999999998</v>
      </c>
      <c r="H4043" s="33">
        <v>9</v>
      </c>
    </row>
    <row r="4044" spans="1:8" x14ac:dyDescent="0.2">
      <c r="A4044" s="52" t="s">
        <v>8111</v>
      </c>
      <c r="B4044" s="52"/>
      <c r="C4044" s="53" t="s">
        <v>8112</v>
      </c>
      <c r="D4044" s="54" t="s">
        <v>21</v>
      </c>
      <c r="E4044" s="55">
        <v>11.38</v>
      </c>
      <c r="F4044" s="55">
        <v>9.9499999999999993</v>
      </c>
      <c r="G4044" s="55">
        <v>21.33</v>
      </c>
      <c r="H4044" s="33">
        <v>9</v>
      </c>
    </row>
    <row r="4045" spans="1:8" ht="25.5" x14ac:dyDescent="0.2">
      <c r="A4045" s="52" t="s">
        <v>8113</v>
      </c>
      <c r="B4045" s="52"/>
      <c r="C4045" s="53" t="s">
        <v>8114</v>
      </c>
      <c r="D4045" s="54" t="s">
        <v>21</v>
      </c>
      <c r="E4045" s="55">
        <v>14.48</v>
      </c>
      <c r="F4045" s="55">
        <v>9.9499999999999993</v>
      </c>
      <c r="G4045" s="55">
        <v>24.43</v>
      </c>
      <c r="H4045" s="33">
        <v>9</v>
      </c>
    </row>
    <row r="4046" spans="1:8" ht="25.5" x14ac:dyDescent="0.2">
      <c r="A4046" s="52" t="s">
        <v>8115</v>
      </c>
      <c r="B4046" s="52"/>
      <c r="C4046" s="53" t="s">
        <v>8116</v>
      </c>
      <c r="D4046" s="54" t="s">
        <v>21</v>
      </c>
      <c r="E4046" s="55">
        <v>34.909999999999997</v>
      </c>
      <c r="F4046" s="55">
        <v>16.84</v>
      </c>
      <c r="G4046" s="55">
        <v>51.75</v>
      </c>
      <c r="H4046" s="33">
        <v>9</v>
      </c>
    </row>
    <row r="4047" spans="1:8" x14ac:dyDescent="0.2">
      <c r="A4047" s="52" t="s">
        <v>8117</v>
      </c>
      <c r="B4047" s="52"/>
      <c r="C4047" s="53" t="s">
        <v>8118</v>
      </c>
      <c r="D4047" s="54" t="s">
        <v>21</v>
      </c>
      <c r="E4047" s="55">
        <v>11.41</v>
      </c>
      <c r="F4047" s="55">
        <v>8.68</v>
      </c>
      <c r="G4047" s="55">
        <v>20.09</v>
      </c>
      <c r="H4047" s="33">
        <v>9</v>
      </c>
    </row>
    <row r="4048" spans="1:8" x14ac:dyDescent="0.2">
      <c r="A4048" s="52" t="s">
        <v>8119</v>
      </c>
      <c r="B4048" s="52"/>
      <c r="C4048" s="53" t="s">
        <v>8120</v>
      </c>
      <c r="D4048" s="54" t="s">
        <v>21</v>
      </c>
      <c r="E4048" s="55">
        <v>85.89</v>
      </c>
      <c r="F4048" s="55">
        <v>30.51</v>
      </c>
      <c r="G4048" s="55">
        <v>116.4</v>
      </c>
      <c r="H4048" s="33">
        <v>9</v>
      </c>
    </row>
    <row r="4049" spans="1:8" x14ac:dyDescent="0.2">
      <c r="A4049" s="52" t="s">
        <v>8121</v>
      </c>
      <c r="B4049" s="52"/>
      <c r="C4049" s="53" t="s">
        <v>8122</v>
      </c>
      <c r="D4049" s="54"/>
      <c r="E4049" s="55"/>
      <c r="F4049" s="55"/>
      <c r="G4049" s="55"/>
      <c r="H4049" s="33">
        <v>2</v>
      </c>
    </row>
    <row r="4050" spans="1:8" x14ac:dyDescent="0.2">
      <c r="A4050" s="52" t="s">
        <v>8123</v>
      </c>
      <c r="B4050" s="52"/>
      <c r="C4050" s="53" t="s">
        <v>8124</v>
      </c>
      <c r="D4050" s="54"/>
      <c r="E4050" s="55"/>
      <c r="F4050" s="55"/>
      <c r="G4050" s="55"/>
      <c r="H4050" s="33">
        <v>5</v>
      </c>
    </row>
    <row r="4051" spans="1:8" ht="25.5" x14ac:dyDescent="0.2">
      <c r="A4051" s="52" t="s">
        <v>8125</v>
      </c>
      <c r="B4051" s="52"/>
      <c r="C4051" s="53" t="s">
        <v>8294</v>
      </c>
      <c r="D4051" s="54" t="s">
        <v>73</v>
      </c>
      <c r="E4051" s="55">
        <v>263.73</v>
      </c>
      <c r="F4051" s="55">
        <v>2.96</v>
      </c>
      <c r="G4051" s="55">
        <v>266.69</v>
      </c>
      <c r="H4051" s="33">
        <v>9</v>
      </c>
    </row>
    <row r="4052" spans="1:8" ht="25.5" x14ac:dyDescent="0.2">
      <c r="A4052" s="52" t="s">
        <v>8127</v>
      </c>
      <c r="B4052" s="52"/>
      <c r="C4052" s="53" t="s">
        <v>8295</v>
      </c>
      <c r="D4052" s="54" t="s">
        <v>73</v>
      </c>
      <c r="E4052" s="55">
        <v>214.96</v>
      </c>
      <c r="F4052" s="55">
        <v>2.4900000000000002</v>
      </c>
      <c r="G4052" s="55">
        <v>217.45</v>
      </c>
      <c r="H4052" s="33">
        <v>9</v>
      </c>
    </row>
    <row r="4053" spans="1:8" ht="25.5" x14ac:dyDescent="0.2">
      <c r="A4053" s="52" t="s">
        <v>8129</v>
      </c>
      <c r="B4053" s="52"/>
      <c r="C4053" s="53" t="s">
        <v>8296</v>
      </c>
      <c r="D4053" s="54" t="s">
        <v>73</v>
      </c>
      <c r="E4053" s="55">
        <v>215.69</v>
      </c>
      <c r="F4053" s="55">
        <v>2.5</v>
      </c>
      <c r="G4053" s="55">
        <v>218.19</v>
      </c>
      <c r="H4053" s="33">
        <v>9</v>
      </c>
    </row>
    <row r="4054" spans="1:8" x14ac:dyDescent="0.2">
      <c r="A4054" s="52" t="s">
        <v>8131</v>
      </c>
      <c r="B4054" s="52"/>
      <c r="C4054" s="53" t="s">
        <v>8132</v>
      </c>
      <c r="D4054" s="54" t="s">
        <v>131</v>
      </c>
      <c r="E4054" s="55">
        <v>420.03</v>
      </c>
      <c r="F4054" s="55">
        <v>12.42</v>
      </c>
      <c r="G4054" s="55">
        <v>432.45</v>
      </c>
      <c r="H4054" s="33">
        <v>9</v>
      </c>
    </row>
    <row r="4055" spans="1:8" x14ac:dyDescent="0.2">
      <c r="A4055" s="52" t="s">
        <v>8133</v>
      </c>
      <c r="B4055" s="52"/>
      <c r="C4055" s="53" t="s">
        <v>8134</v>
      </c>
      <c r="D4055" s="54"/>
      <c r="E4055" s="55"/>
      <c r="F4055" s="55"/>
      <c r="G4055" s="55"/>
      <c r="H4055" s="33">
        <v>5</v>
      </c>
    </row>
    <row r="4056" spans="1:8" x14ac:dyDescent="0.2">
      <c r="A4056" s="52" t="s">
        <v>8135</v>
      </c>
      <c r="B4056" s="52"/>
      <c r="C4056" s="53" t="s">
        <v>8136</v>
      </c>
      <c r="D4056" s="54" t="s">
        <v>73</v>
      </c>
      <c r="E4056" s="55">
        <v>75.06</v>
      </c>
      <c r="F4056" s="55"/>
      <c r="G4056" s="55">
        <v>75.06</v>
      </c>
      <c r="H4056" s="33">
        <v>9</v>
      </c>
    </row>
    <row r="4057" spans="1:8" x14ac:dyDescent="0.2">
      <c r="A4057" s="52" t="s">
        <v>8137</v>
      </c>
      <c r="B4057" s="52"/>
      <c r="C4057" s="53" t="s">
        <v>8138</v>
      </c>
      <c r="D4057" s="54" t="s">
        <v>73</v>
      </c>
      <c r="E4057" s="55">
        <v>40.72</v>
      </c>
      <c r="F4057" s="55"/>
      <c r="G4057" s="55">
        <v>40.72</v>
      </c>
      <c r="H4057" s="33">
        <v>9</v>
      </c>
    </row>
    <row r="4058" spans="1:8" ht="25.5" x14ac:dyDescent="0.2">
      <c r="A4058" s="52" t="s">
        <v>8139</v>
      </c>
      <c r="B4058" s="52"/>
      <c r="C4058" s="53" t="s">
        <v>8140</v>
      </c>
      <c r="D4058" s="54" t="s">
        <v>73</v>
      </c>
      <c r="E4058" s="55">
        <v>175.62</v>
      </c>
      <c r="F4058" s="55"/>
      <c r="G4058" s="55">
        <v>175.62</v>
      </c>
      <c r="H4058" s="33">
        <v>9</v>
      </c>
    </row>
    <row r="4059" spans="1:8" ht="25.5" x14ac:dyDescent="0.2">
      <c r="A4059" s="52" t="s">
        <v>8141</v>
      </c>
      <c r="B4059" s="52"/>
      <c r="C4059" s="53" t="s">
        <v>8142</v>
      </c>
      <c r="D4059" s="54" t="s">
        <v>73</v>
      </c>
      <c r="E4059" s="55">
        <v>219.53</v>
      </c>
      <c r="F4059" s="55"/>
      <c r="G4059" s="55">
        <v>219.53</v>
      </c>
      <c r="H4059" s="33">
        <v>9</v>
      </c>
    </row>
    <row r="4060" spans="1:8" ht="25.5" x14ac:dyDescent="0.2">
      <c r="A4060" s="52" t="s">
        <v>8143</v>
      </c>
      <c r="B4060" s="52"/>
      <c r="C4060" s="53" t="s">
        <v>8144</v>
      </c>
      <c r="D4060" s="54" t="s">
        <v>73</v>
      </c>
      <c r="E4060" s="55">
        <v>75.510000000000005</v>
      </c>
      <c r="F4060" s="55"/>
      <c r="G4060" s="55">
        <v>75.510000000000005</v>
      </c>
      <c r="H4060" s="33">
        <v>9</v>
      </c>
    </row>
    <row r="4061" spans="1:8" ht="25.5" x14ac:dyDescent="0.2">
      <c r="A4061" s="52" t="s">
        <v>8145</v>
      </c>
      <c r="B4061" s="52"/>
      <c r="C4061" s="53" t="s">
        <v>8146</v>
      </c>
      <c r="D4061" s="54" t="s">
        <v>73</v>
      </c>
      <c r="E4061" s="55">
        <v>121.2</v>
      </c>
      <c r="F4061" s="55"/>
      <c r="G4061" s="55">
        <v>121.2</v>
      </c>
      <c r="H4061" s="33">
        <v>9</v>
      </c>
    </row>
    <row r="4062" spans="1:8" ht="25.5" x14ac:dyDescent="0.2">
      <c r="A4062" s="52" t="s">
        <v>8147</v>
      </c>
      <c r="B4062" s="52"/>
      <c r="C4062" s="53" t="s">
        <v>8148</v>
      </c>
      <c r="D4062" s="54" t="s">
        <v>73</v>
      </c>
      <c r="E4062" s="55">
        <v>125.11</v>
      </c>
      <c r="F4062" s="55"/>
      <c r="G4062" s="55">
        <v>125.11</v>
      </c>
      <c r="H4062" s="33">
        <v>9</v>
      </c>
    </row>
    <row r="4063" spans="1:8" x14ac:dyDescent="0.2">
      <c r="A4063" s="52" t="s">
        <v>8149</v>
      </c>
      <c r="B4063" s="52"/>
      <c r="C4063" s="53" t="s">
        <v>8150</v>
      </c>
      <c r="D4063" s="54" t="s">
        <v>73</v>
      </c>
      <c r="E4063" s="55">
        <v>226.27</v>
      </c>
      <c r="F4063" s="55"/>
      <c r="G4063" s="55">
        <v>226.27</v>
      </c>
      <c r="H4063" s="33">
        <v>9</v>
      </c>
    </row>
    <row r="4064" spans="1:8" x14ac:dyDescent="0.2">
      <c r="A4064" s="52" t="s">
        <v>8151</v>
      </c>
      <c r="B4064" s="52"/>
      <c r="C4064" s="53" t="s">
        <v>8152</v>
      </c>
      <c r="D4064" s="54" t="s">
        <v>73</v>
      </c>
      <c r="E4064" s="55">
        <v>190.27</v>
      </c>
      <c r="F4064" s="55"/>
      <c r="G4064" s="55">
        <v>190.27</v>
      </c>
      <c r="H4064" s="33">
        <v>9</v>
      </c>
    </row>
    <row r="4065" spans="1:8" ht="25.5" x14ac:dyDescent="0.2">
      <c r="A4065" s="52" t="s">
        <v>8153</v>
      </c>
      <c r="B4065" s="52"/>
      <c r="C4065" s="53" t="s">
        <v>8154</v>
      </c>
      <c r="D4065" s="54" t="s">
        <v>73</v>
      </c>
      <c r="E4065" s="55">
        <v>39.46</v>
      </c>
      <c r="F4065" s="55"/>
      <c r="G4065" s="55">
        <v>39.46</v>
      </c>
      <c r="H4065" s="33">
        <v>9</v>
      </c>
    </row>
    <row r="4066" spans="1:8" x14ac:dyDescent="0.2">
      <c r="A4066" s="52" t="s">
        <v>8155</v>
      </c>
      <c r="B4066" s="52"/>
      <c r="C4066" s="53" t="s">
        <v>8156</v>
      </c>
      <c r="D4066" s="54"/>
      <c r="E4066" s="55"/>
      <c r="F4066" s="55"/>
      <c r="G4066" s="55"/>
      <c r="H4066" s="33">
        <v>5</v>
      </c>
    </row>
    <row r="4067" spans="1:8" ht="25.5" x14ac:dyDescent="0.2">
      <c r="A4067" s="52" t="s">
        <v>8157</v>
      </c>
      <c r="B4067" s="52"/>
      <c r="C4067" s="53" t="s">
        <v>8158</v>
      </c>
      <c r="D4067" s="54" t="s">
        <v>73</v>
      </c>
      <c r="E4067" s="55">
        <v>1484.35</v>
      </c>
      <c r="F4067" s="55">
        <v>22.45</v>
      </c>
      <c r="G4067" s="55">
        <v>1506.8</v>
      </c>
      <c r="H4067" s="33">
        <v>9</v>
      </c>
    </row>
    <row r="4068" spans="1:8" ht="25.5" x14ac:dyDescent="0.2">
      <c r="A4068" s="52" t="s">
        <v>8159</v>
      </c>
      <c r="B4068" s="52"/>
      <c r="C4068" s="53" t="s">
        <v>8160</v>
      </c>
      <c r="D4068" s="54" t="s">
        <v>73</v>
      </c>
      <c r="E4068" s="55">
        <v>1547.27</v>
      </c>
      <c r="F4068" s="55">
        <v>22.44</v>
      </c>
      <c r="G4068" s="55">
        <v>1569.71</v>
      </c>
      <c r="H4068" s="33">
        <v>9</v>
      </c>
    </row>
    <row r="4069" spans="1:8" ht="25.5" x14ac:dyDescent="0.2">
      <c r="A4069" s="52" t="s">
        <v>8161</v>
      </c>
      <c r="B4069" s="52"/>
      <c r="C4069" s="53" t="s">
        <v>8162</v>
      </c>
      <c r="D4069" s="54" t="s">
        <v>73</v>
      </c>
      <c r="E4069" s="55">
        <v>1670.17</v>
      </c>
      <c r="F4069" s="55">
        <v>22.44</v>
      </c>
      <c r="G4069" s="55">
        <v>1692.61</v>
      </c>
      <c r="H4069" s="33">
        <v>9</v>
      </c>
    </row>
    <row r="4070" spans="1:8" ht="25.5" x14ac:dyDescent="0.2">
      <c r="A4070" s="52" t="s">
        <v>8163</v>
      </c>
      <c r="B4070" s="52"/>
      <c r="C4070" s="53" t="s">
        <v>8164</v>
      </c>
      <c r="D4070" s="54" t="s">
        <v>73</v>
      </c>
      <c r="E4070" s="55">
        <v>1724.26</v>
      </c>
      <c r="F4070" s="55">
        <v>22.44</v>
      </c>
      <c r="G4070" s="55">
        <v>1746.7</v>
      </c>
      <c r="H4070" s="33">
        <v>9</v>
      </c>
    </row>
    <row r="4071" spans="1:8" ht="25.5" x14ac:dyDescent="0.2">
      <c r="A4071" s="52" t="s">
        <v>8165</v>
      </c>
      <c r="B4071" s="52"/>
      <c r="C4071" s="53" t="s">
        <v>8166</v>
      </c>
      <c r="D4071" s="54" t="s">
        <v>73</v>
      </c>
      <c r="E4071" s="55">
        <v>2105.48</v>
      </c>
      <c r="F4071" s="55">
        <v>22.44</v>
      </c>
      <c r="G4071" s="55">
        <v>2127.92</v>
      </c>
      <c r="H4071" s="33">
        <v>9</v>
      </c>
    </row>
    <row r="4072" spans="1:8" ht="25.5" x14ac:dyDescent="0.2">
      <c r="A4072" s="52" t="s">
        <v>8167</v>
      </c>
      <c r="B4072" s="52"/>
      <c r="C4072" s="53" t="s">
        <v>8168</v>
      </c>
      <c r="D4072" s="54" t="s">
        <v>73</v>
      </c>
      <c r="E4072" s="55">
        <v>1688.2</v>
      </c>
      <c r="F4072" s="55">
        <v>33.659999999999997</v>
      </c>
      <c r="G4072" s="55">
        <v>1721.86</v>
      </c>
      <c r="H4072" s="33">
        <v>9</v>
      </c>
    </row>
    <row r="4073" spans="1:8" ht="25.5" x14ac:dyDescent="0.2">
      <c r="A4073" s="52" t="s">
        <v>8169</v>
      </c>
      <c r="B4073" s="52"/>
      <c r="C4073" s="53" t="s">
        <v>8170</v>
      </c>
      <c r="D4073" s="54" t="s">
        <v>73</v>
      </c>
      <c r="E4073" s="55">
        <v>1614.61</v>
      </c>
      <c r="F4073" s="55">
        <v>33.659999999999997</v>
      </c>
      <c r="G4073" s="55">
        <v>1648.27</v>
      </c>
      <c r="H4073" s="33">
        <v>9</v>
      </c>
    </row>
    <row r="4074" spans="1:8" ht="25.5" x14ac:dyDescent="0.2">
      <c r="A4074" s="52" t="s">
        <v>8171</v>
      </c>
      <c r="B4074" s="52"/>
      <c r="C4074" s="53" t="s">
        <v>8172</v>
      </c>
      <c r="D4074" s="54" t="s">
        <v>73</v>
      </c>
      <c r="E4074" s="55">
        <v>1914.5</v>
      </c>
      <c r="F4074" s="55">
        <v>33.659999999999997</v>
      </c>
      <c r="G4074" s="55">
        <v>1948.16</v>
      </c>
      <c r="H4074" s="33">
        <v>9</v>
      </c>
    </row>
    <row r="4075" spans="1:8" x14ac:dyDescent="0.2">
      <c r="A4075" s="52" t="s">
        <v>8173</v>
      </c>
      <c r="B4075" s="52"/>
      <c r="C4075" s="53" t="s">
        <v>8174</v>
      </c>
      <c r="D4075" s="54"/>
      <c r="E4075" s="55"/>
      <c r="F4075" s="55"/>
      <c r="G4075" s="55"/>
      <c r="H4075" s="33">
        <v>5</v>
      </c>
    </row>
    <row r="4076" spans="1:8" x14ac:dyDescent="0.2">
      <c r="A4076" s="52" t="s">
        <v>8175</v>
      </c>
      <c r="B4076" s="52"/>
      <c r="C4076" s="53" t="s">
        <v>8176</v>
      </c>
      <c r="D4076" s="54" t="s">
        <v>21</v>
      </c>
      <c r="E4076" s="55">
        <v>1151.8499999999999</v>
      </c>
      <c r="F4076" s="55">
        <v>98.01</v>
      </c>
      <c r="G4076" s="55">
        <v>1249.8599999999999</v>
      </c>
      <c r="H4076" s="33">
        <v>9</v>
      </c>
    </row>
    <row r="4077" spans="1:8" x14ac:dyDescent="0.2">
      <c r="A4077" s="52" t="s">
        <v>8177</v>
      </c>
      <c r="B4077" s="52"/>
      <c r="C4077" s="53" t="s">
        <v>8178</v>
      </c>
      <c r="D4077" s="54" t="s">
        <v>21</v>
      </c>
      <c r="E4077" s="55">
        <v>3311.17</v>
      </c>
      <c r="F4077" s="55">
        <v>98.01</v>
      </c>
      <c r="G4077" s="55">
        <v>3409.18</v>
      </c>
      <c r="H4077" s="33">
        <v>9</v>
      </c>
    </row>
    <row r="4078" spans="1:8" x14ac:dyDescent="0.2">
      <c r="A4078" s="52" t="s">
        <v>8179</v>
      </c>
      <c r="B4078" s="52"/>
      <c r="C4078" s="53" t="s">
        <v>8180</v>
      </c>
      <c r="D4078" s="54" t="s">
        <v>21</v>
      </c>
      <c r="E4078" s="55">
        <v>5600.09</v>
      </c>
      <c r="F4078" s="55">
        <v>167.63</v>
      </c>
      <c r="G4078" s="55">
        <v>5767.72</v>
      </c>
      <c r="H4078" s="33">
        <v>9</v>
      </c>
    </row>
    <row r="4079" spans="1:8" ht="25.5" x14ac:dyDescent="0.2">
      <c r="A4079" s="52" t="s">
        <v>8181</v>
      </c>
      <c r="B4079" s="52"/>
      <c r="C4079" s="53" t="s">
        <v>8182</v>
      </c>
      <c r="D4079" s="54" t="s">
        <v>21</v>
      </c>
      <c r="E4079" s="55">
        <v>5627.3</v>
      </c>
      <c r="F4079" s="55">
        <v>98.01</v>
      </c>
      <c r="G4079" s="55">
        <v>5725.31</v>
      </c>
      <c r="H4079" s="33">
        <v>9</v>
      </c>
    </row>
    <row r="4080" spans="1:8" x14ac:dyDescent="0.2">
      <c r="A4080" s="52" t="s">
        <v>8183</v>
      </c>
      <c r="B4080" s="52"/>
      <c r="C4080" s="53" t="s">
        <v>8184</v>
      </c>
      <c r="D4080" s="54" t="s">
        <v>21</v>
      </c>
      <c r="E4080" s="55">
        <v>2784.49</v>
      </c>
      <c r="F4080" s="55">
        <v>61.01</v>
      </c>
      <c r="G4080" s="55">
        <v>2845.5</v>
      </c>
      <c r="H4080" s="33">
        <v>9</v>
      </c>
    </row>
    <row r="4081" spans="1:8" ht="25.5" x14ac:dyDescent="0.2">
      <c r="A4081" s="52" t="s">
        <v>8185</v>
      </c>
      <c r="B4081" s="52"/>
      <c r="C4081" s="53" t="s">
        <v>8186</v>
      </c>
      <c r="D4081" s="54" t="s">
        <v>21</v>
      </c>
      <c r="E4081" s="55">
        <v>1882.62</v>
      </c>
      <c r="F4081" s="55">
        <v>98.01</v>
      </c>
      <c r="G4081" s="55">
        <v>1980.63</v>
      </c>
      <c r="H4081" s="33">
        <v>9</v>
      </c>
    </row>
    <row r="4082" spans="1:8" x14ac:dyDescent="0.2">
      <c r="A4082" s="52" t="s">
        <v>8187</v>
      </c>
      <c r="B4082" s="52"/>
      <c r="C4082" s="53" t="s">
        <v>8188</v>
      </c>
      <c r="D4082" s="54" t="s">
        <v>21</v>
      </c>
      <c r="E4082" s="55">
        <v>2808.74</v>
      </c>
      <c r="F4082" s="55">
        <v>98.01</v>
      </c>
      <c r="G4082" s="55">
        <v>2906.75</v>
      </c>
      <c r="H4082" s="33">
        <v>9</v>
      </c>
    </row>
    <row r="4083" spans="1:8" x14ac:dyDescent="0.2">
      <c r="A4083" s="52" t="s">
        <v>8189</v>
      </c>
      <c r="B4083" s="52"/>
      <c r="C4083" s="53" t="s">
        <v>8190</v>
      </c>
      <c r="D4083" s="54"/>
      <c r="E4083" s="55"/>
      <c r="F4083" s="55"/>
      <c r="G4083" s="55"/>
      <c r="H4083" s="33">
        <v>5</v>
      </c>
    </row>
    <row r="4084" spans="1:8" x14ac:dyDescent="0.2">
      <c r="A4084" s="52" t="s">
        <v>8191</v>
      </c>
      <c r="B4084" s="52"/>
      <c r="C4084" s="53" t="s">
        <v>8192</v>
      </c>
      <c r="D4084" s="54" t="s">
        <v>21</v>
      </c>
      <c r="E4084" s="55">
        <v>425.02</v>
      </c>
      <c r="F4084" s="55">
        <v>20.64</v>
      </c>
      <c r="G4084" s="55">
        <v>445.66</v>
      </c>
      <c r="H4084" s="33">
        <v>9</v>
      </c>
    </row>
    <row r="4085" spans="1:8" x14ac:dyDescent="0.2">
      <c r="A4085" s="52" t="s">
        <v>8193</v>
      </c>
      <c r="B4085" s="52"/>
      <c r="C4085" s="53" t="s">
        <v>8194</v>
      </c>
      <c r="D4085" s="54" t="s">
        <v>21</v>
      </c>
      <c r="E4085" s="55">
        <v>3428.66</v>
      </c>
      <c r="F4085" s="55">
        <v>45.86</v>
      </c>
      <c r="G4085" s="55">
        <v>3474.52</v>
      </c>
      <c r="H4085" s="33">
        <v>9</v>
      </c>
    </row>
    <row r="4086" spans="1:8" x14ac:dyDescent="0.2">
      <c r="A4086" s="52" t="s">
        <v>8195</v>
      </c>
      <c r="B4086" s="52"/>
      <c r="C4086" s="53" t="s">
        <v>8196</v>
      </c>
      <c r="D4086" s="54" t="s">
        <v>21</v>
      </c>
      <c r="E4086" s="55">
        <v>1558.75</v>
      </c>
      <c r="F4086" s="55">
        <v>30.51</v>
      </c>
      <c r="G4086" s="55">
        <v>1589.26</v>
      </c>
      <c r="H4086" s="33">
        <v>9</v>
      </c>
    </row>
    <row r="4087" spans="1:8" ht="25.5" x14ac:dyDescent="0.2">
      <c r="A4087" s="52" t="s">
        <v>8197</v>
      </c>
      <c r="B4087" s="52"/>
      <c r="C4087" s="53" t="s">
        <v>8198</v>
      </c>
      <c r="D4087" s="54" t="s">
        <v>21</v>
      </c>
      <c r="E4087" s="55">
        <v>3019.29</v>
      </c>
      <c r="F4087" s="55">
        <v>521.9</v>
      </c>
      <c r="G4087" s="55">
        <v>3541.19</v>
      </c>
      <c r="H4087" s="33">
        <v>9</v>
      </c>
    </row>
    <row r="4088" spans="1:8" ht="25.5" x14ac:dyDescent="0.2">
      <c r="A4088" s="52" t="s">
        <v>8199</v>
      </c>
      <c r="B4088" s="52"/>
      <c r="C4088" s="53" t="s">
        <v>8200</v>
      </c>
      <c r="D4088" s="54" t="s">
        <v>21</v>
      </c>
      <c r="E4088" s="55">
        <v>8455.74</v>
      </c>
      <c r="F4088" s="55">
        <v>608.64</v>
      </c>
      <c r="G4088" s="55">
        <v>9064.3799999999992</v>
      </c>
      <c r="H4088" s="33">
        <v>9</v>
      </c>
    </row>
    <row r="4089" spans="1:8" x14ac:dyDescent="0.2">
      <c r="A4089" s="52" t="s">
        <v>8201</v>
      </c>
      <c r="B4089" s="52"/>
      <c r="C4089" s="53" t="s">
        <v>8202</v>
      </c>
      <c r="D4089" s="54"/>
      <c r="E4089" s="55"/>
      <c r="F4089" s="55"/>
      <c r="G4089" s="55"/>
      <c r="H4089" s="33">
        <v>5</v>
      </c>
    </row>
    <row r="4090" spans="1:8" x14ac:dyDescent="0.2">
      <c r="A4090" s="52" t="s">
        <v>8203</v>
      </c>
      <c r="B4090" s="52"/>
      <c r="C4090" s="53" t="s">
        <v>8297</v>
      </c>
      <c r="D4090" s="54" t="s">
        <v>21</v>
      </c>
      <c r="E4090" s="55">
        <v>98.29</v>
      </c>
      <c r="F4090" s="55">
        <v>9.94</v>
      </c>
      <c r="G4090" s="55">
        <v>108.23</v>
      </c>
      <c r="H4090" s="33">
        <v>9</v>
      </c>
    </row>
    <row r="4091" spans="1:8" ht="25.5" x14ac:dyDescent="0.2">
      <c r="A4091" s="52" t="s">
        <v>8205</v>
      </c>
      <c r="B4091" s="52"/>
      <c r="C4091" s="53" t="s">
        <v>8298</v>
      </c>
      <c r="D4091" s="54" t="s">
        <v>21</v>
      </c>
      <c r="E4091" s="55">
        <v>43.7</v>
      </c>
      <c r="F4091" s="55">
        <v>7.46</v>
      </c>
      <c r="G4091" s="55">
        <v>51.16</v>
      </c>
      <c r="H4091" s="33">
        <v>9</v>
      </c>
    </row>
    <row r="4092" spans="1:8" x14ac:dyDescent="0.2">
      <c r="A4092" s="52" t="s">
        <v>8207</v>
      </c>
      <c r="B4092" s="52"/>
      <c r="C4092" s="53" t="s">
        <v>8208</v>
      </c>
      <c r="D4092" s="54" t="s">
        <v>21</v>
      </c>
      <c r="E4092" s="55">
        <v>19.14</v>
      </c>
      <c r="F4092" s="55">
        <v>7.46</v>
      </c>
      <c r="G4092" s="55">
        <v>26.6</v>
      </c>
      <c r="H4092" s="33">
        <v>9</v>
      </c>
    </row>
    <row r="4093" spans="1:8" x14ac:dyDescent="0.2">
      <c r="A4093" s="52" t="s">
        <v>8209</v>
      </c>
      <c r="B4093" s="52"/>
      <c r="C4093" s="53" t="s">
        <v>8210</v>
      </c>
      <c r="D4093" s="54" t="s">
        <v>21</v>
      </c>
      <c r="E4093" s="55">
        <v>16.03</v>
      </c>
      <c r="F4093" s="55">
        <v>7.46</v>
      </c>
      <c r="G4093" s="55">
        <v>23.49</v>
      </c>
      <c r="H4093" s="33">
        <v>9</v>
      </c>
    </row>
    <row r="4094" spans="1:8" x14ac:dyDescent="0.2">
      <c r="A4094" s="52" t="s">
        <v>8211</v>
      </c>
      <c r="B4094" s="52"/>
      <c r="C4094" s="53" t="s">
        <v>8212</v>
      </c>
      <c r="D4094" s="54" t="s">
        <v>21</v>
      </c>
      <c r="E4094" s="55">
        <v>31.31</v>
      </c>
      <c r="F4094" s="55">
        <v>7.46</v>
      </c>
      <c r="G4094" s="55">
        <v>38.770000000000003</v>
      </c>
      <c r="H4094" s="33">
        <v>9</v>
      </c>
    </row>
    <row r="4095" spans="1:8" x14ac:dyDescent="0.2">
      <c r="A4095" s="52" t="s">
        <v>8213</v>
      </c>
      <c r="B4095" s="52"/>
      <c r="C4095" s="53" t="s">
        <v>8214</v>
      </c>
      <c r="D4095" s="54" t="s">
        <v>21</v>
      </c>
      <c r="E4095" s="55">
        <v>24.14</v>
      </c>
      <c r="F4095" s="55">
        <v>7.46</v>
      </c>
      <c r="G4095" s="55">
        <v>31.6</v>
      </c>
      <c r="H4095" s="33">
        <v>9</v>
      </c>
    </row>
    <row r="4096" spans="1:8" x14ac:dyDescent="0.2">
      <c r="A4096" s="52" t="s">
        <v>8215</v>
      </c>
      <c r="B4096" s="52"/>
      <c r="C4096" s="53" t="s">
        <v>8216</v>
      </c>
      <c r="D4096" s="54" t="s">
        <v>21</v>
      </c>
      <c r="E4096" s="55">
        <v>73.040000000000006</v>
      </c>
      <c r="F4096" s="55">
        <v>8.34</v>
      </c>
      <c r="G4096" s="55">
        <v>81.38</v>
      </c>
      <c r="H4096" s="33">
        <v>9</v>
      </c>
    </row>
    <row r="4097" spans="1:8" x14ac:dyDescent="0.2">
      <c r="A4097" s="52" t="s">
        <v>8217</v>
      </c>
      <c r="B4097" s="52"/>
      <c r="C4097" s="53" t="s">
        <v>8218</v>
      </c>
      <c r="D4097" s="54" t="s">
        <v>21</v>
      </c>
      <c r="E4097" s="55">
        <v>71.59</v>
      </c>
      <c r="F4097" s="55">
        <v>8.34</v>
      </c>
      <c r="G4097" s="55">
        <v>79.930000000000007</v>
      </c>
      <c r="H4097" s="33">
        <v>9</v>
      </c>
    </row>
    <row r="4098" spans="1:8" x14ac:dyDescent="0.2">
      <c r="A4098" s="52" t="s">
        <v>8299</v>
      </c>
      <c r="B4098" s="52"/>
      <c r="C4098" s="53" t="s">
        <v>8300</v>
      </c>
      <c r="D4098" s="54" t="s">
        <v>21</v>
      </c>
      <c r="E4098" s="55">
        <v>52.94</v>
      </c>
      <c r="F4098" s="55">
        <v>7.46</v>
      </c>
      <c r="G4098" s="55">
        <v>60.4</v>
      </c>
      <c r="H4098" s="33">
        <v>9</v>
      </c>
    </row>
    <row r="4099" spans="1:8" x14ac:dyDescent="0.2">
      <c r="A4099" s="52" t="s">
        <v>8301</v>
      </c>
      <c r="B4099" s="52"/>
      <c r="C4099" s="53" t="s">
        <v>8302</v>
      </c>
      <c r="D4099" s="54" t="s">
        <v>21</v>
      </c>
      <c r="E4099" s="55">
        <v>32.880000000000003</v>
      </c>
      <c r="F4099" s="55">
        <v>7.46</v>
      </c>
      <c r="G4099" s="55">
        <v>40.340000000000003</v>
      </c>
      <c r="H4099" s="33">
        <v>9</v>
      </c>
    </row>
    <row r="4100" spans="1:8" x14ac:dyDescent="0.2">
      <c r="A4100" s="52" t="s">
        <v>8303</v>
      </c>
      <c r="B4100" s="52"/>
      <c r="C4100" s="53" t="s">
        <v>8304</v>
      </c>
      <c r="D4100" s="54" t="s">
        <v>21</v>
      </c>
      <c r="E4100" s="55">
        <v>39.99</v>
      </c>
      <c r="F4100" s="55">
        <v>7.46</v>
      </c>
      <c r="G4100" s="55">
        <v>47.45</v>
      </c>
      <c r="H4100" s="33">
        <v>9</v>
      </c>
    </row>
    <row r="4101" spans="1:8" x14ac:dyDescent="0.2">
      <c r="A4101" s="52" t="s">
        <v>8305</v>
      </c>
      <c r="B4101" s="52"/>
      <c r="C4101" s="53" t="s">
        <v>8306</v>
      </c>
      <c r="D4101" s="54" t="s">
        <v>21</v>
      </c>
      <c r="E4101" s="55">
        <v>39.99</v>
      </c>
      <c r="F4101" s="55">
        <v>7.46</v>
      </c>
      <c r="G4101" s="55">
        <v>47.45</v>
      </c>
      <c r="H4101" s="33">
        <v>9</v>
      </c>
    </row>
    <row r="4102" spans="1:8" x14ac:dyDescent="0.2">
      <c r="A4102" s="52" t="s">
        <v>8307</v>
      </c>
      <c r="B4102" s="52"/>
      <c r="C4102" s="53" t="s">
        <v>8308</v>
      </c>
      <c r="D4102" s="54" t="s">
        <v>21</v>
      </c>
      <c r="E4102" s="55">
        <v>56.07</v>
      </c>
      <c r="F4102" s="55">
        <v>8.34</v>
      </c>
      <c r="G4102" s="55">
        <v>64.41</v>
      </c>
      <c r="H4102" s="33">
        <v>9</v>
      </c>
    </row>
    <row r="4103" spans="1:8" x14ac:dyDescent="0.2">
      <c r="A4103" s="52" t="s">
        <v>8309</v>
      </c>
      <c r="B4103" s="52"/>
      <c r="C4103" s="53" t="s">
        <v>8310</v>
      </c>
      <c r="D4103" s="54" t="s">
        <v>21</v>
      </c>
      <c r="E4103" s="55">
        <v>54.11</v>
      </c>
      <c r="F4103" s="55">
        <v>8.34</v>
      </c>
      <c r="G4103" s="55">
        <v>62.45</v>
      </c>
      <c r="H4103" s="33">
        <v>9</v>
      </c>
    </row>
    <row r="4104" spans="1:8" x14ac:dyDescent="0.2">
      <c r="A4104" s="52" t="s">
        <v>8311</v>
      </c>
      <c r="B4104" s="52"/>
      <c r="C4104" s="53" t="s">
        <v>8312</v>
      </c>
      <c r="D4104" s="54"/>
      <c r="E4104" s="55"/>
      <c r="F4104" s="55"/>
      <c r="G4104" s="55"/>
      <c r="H4104" s="33">
        <v>5</v>
      </c>
    </row>
    <row r="4105" spans="1:8" ht="25.5" x14ac:dyDescent="0.2">
      <c r="A4105" s="52" t="s">
        <v>8313</v>
      </c>
      <c r="B4105" s="52"/>
      <c r="C4105" s="53" t="s">
        <v>8314</v>
      </c>
      <c r="D4105" s="54" t="s">
        <v>73</v>
      </c>
      <c r="E4105" s="55">
        <v>341.1</v>
      </c>
      <c r="F4105" s="55">
        <v>11.89</v>
      </c>
      <c r="G4105" s="55">
        <v>352.99</v>
      </c>
      <c r="H4105" s="33">
        <v>9</v>
      </c>
    </row>
    <row r="4106" spans="1:8" ht="25.5" x14ac:dyDescent="0.2">
      <c r="A4106" s="52" t="s">
        <v>8315</v>
      </c>
      <c r="B4106" s="52"/>
      <c r="C4106" s="53" t="s">
        <v>8316</v>
      </c>
      <c r="D4106" s="54" t="s">
        <v>73</v>
      </c>
      <c r="E4106" s="55">
        <v>248.96</v>
      </c>
      <c r="F4106" s="55">
        <v>10.97</v>
      </c>
      <c r="G4106" s="55">
        <v>259.93</v>
      </c>
      <c r="H4106" s="33">
        <v>9</v>
      </c>
    </row>
    <row r="4107" spans="1:8" ht="25.5" x14ac:dyDescent="0.2">
      <c r="A4107" s="52" t="s">
        <v>8317</v>
      </c>
      <c r="B4107" s="52"/>
      <c r="C4107" s="53" t="s">
        <v>8318</v>
      </c>
      <c r="D4107" s="54" t="s">
        <v>73</v>
      </c>
      <c r="E4107" s="55">
        <v>250.62</v>
      </c>
      <c r="F4107" s="55">
        <v>11.04</v>
      </c>
      <c r="G4107" s="55">
        <v>261.66000000000003</v>
      </c>
      <c r="H4107" s="33">
        <v>9</v>
      </c>
    </row>
    <row r="4108" spans="1:8" ht="25.5" x14ac:dyDescent="0.2">
      <c r="A4108" s="52" t="s">
        <v>8319</v>
      </c>
      <c r="B4108" s="52"/>
      <c r="C4108" s="53" t="s">
        <v>8320</v>
      </c>
      <c r="D4108" s="54" t="s">
        <v>120</v>
      </c>
      <c r="E4108" s="55">
        <v>8.35</v>
      </c>
      <c r="F4108" s="55">
        <v>1.92</v>
      </c>
      <c r="G4108" s="55">
        <v>10.27</v>
      </c>
      <c r="H4108" s="33">
        <v>9</v>
      </c>
    </row>
    <row r="4109" spans="1:8" x14ac:dyDescent="0.2">
      <c r="A4109" s="52" t="s">
        <v>8321</v>
      </c>
      <c r="B4109" s="52"/>
      <c r="C4109" s="53" t="s">
        <v>8322</v>
      </c>
      <c r="D4109" s="54" t="s">
        <v>8323</v>
      </c>
      <c r="E4109" s="55">
        <v>570.46</v>
      </c>
      <c r="F4109" s="55">
        <v>1176.8</v>
      </c>
      <c r="G4109" s="55">
        <v>1747.26</v>
      </c>
      <c r="H4109" s="33">
        <v>9</v>
      </c>
    </row>
    <row r="4110" spans="1:8" x14ac:dyDescent="0.2">
      <c r="A4110" s="52" t="s">
        <v>8219</v>
      </c>
      <c r="B4110" s="52"/>
      <c r="C4110" s="53" t="s">
        <v>8220</v>
      </c>
      <c r="D4110" s="54"/>
      <c r="E4110" s="55"/>
      <c r="F4110" s="55"/>
      <c r="G4110" s="55"/>
      <c r="H4110" s="33">
        <v>2</v>
      </c>
    </row>
    <row r="4111" spans="1:8" x14ac:dyDescent="0.2">
      <c r="A4111" s="52" t="s">
        <v>8221</v>
      </c>
      <c r="B4111" s="52"/>
      <c r="C4111" s="53" t="s">
        <v>8222</v>
      </c>
      <c r="D4111" s="54"/>
      <c r="E4111" s="55"/>
      <c r="F4111" s="55"/>
      <c r="G4111" s="55"/>
      <c r="H4111" s="33">
        <v>5</v>
      </c>
    </row>
    <row r="4112" spans="1:8" x14ac:dyDescent="0.2">
      <c r="A4112" s="52" t="s">
        <v>8223</v>
      </c>
      <c r="B4112" s="52"/>
      <c r="C4112" s="53" t="s">
        <v>8224</v>
      </c>
      <c r="D4112" s="54" t="s">
        <v>73</v>
      </c>
      <c r="E4112" s="55">
        <v>12391.37</v>
      </c>
      <c r="F4112" s="55">
        <v>78.239999999999995</v>
      </c>
      <c r="G4112" s="55">
        <v>12469.61</v>
      </c>
      <c r="H4112" s="33">
        <v>9</v>
      </c>
    </row>
    <row r="4113" spans="1:8" x14ac:dyDescent="0.2">
      <c r="A4113" s="52" t="s">
        <v>8225</v>
      </c>
      <c r="B4113" s="52"/>
      <c r="C4113" s="53" t="s">
        <v>8226</v>
      </c>
      <c r="D4113" s="54" t="s">
        <v>73</v>
      </c>
      <c r="E4113" s="55">
        <v>346.7</v>
      </c>
      <c r="F4113" s="55">
        <v>78.239999999999995</v>
      </c>
      <c r="G4113" s="55">
        <v>424.94</v>
      </c>
      <c r="H4113" s="33">
        <v>9</v>
      </c>
    </row>
    <row r="4114" spans="1:8" x14ac:dyDescent="0.2">
      <c r="A4114" s="52" t="s">
        <v>8227</v>
      </c>
      <c r="B4114" s="52"/>
      <c r="C4114" s="53" t="s">
        <v>8228</v>
      </c>
      <c r="D4114" s="54" t="s">
        <v>73</v>
      </c>
      <c r="E4114" s="55">
        <v>3935.28</v>
      </c>
      <c r="F4114" s="55">
        <v>78.239999999999995</v>
      </c>
      <c r="G4114" s="55">
        <v>4013.52</v>
      </c>
      <c r="H4114" s="33">
        <v>9</v>
      </c>
    </row>
    <row r="4115" spans="1:8" ht="38.25" x14ac:dyDescent="0.2">
      <c r="A4115" s="52" t="s">
        <v>8229</v>
      </c>
      <c r="B4115" s="52"/>
      <c r="C4115" s="53" t="s">
        <v>8230</v>
      </c>
      <c r="D4115" s="54" t="s">
        <v>21</v>
      </c>
      <c r="E4115" s="55">
        <v>12.48</v>
      </c>
      <c r="F4115" s="55">
        <v>5.68</v>
      </c>
      <c r="G4115" s="55">
        <v>18.16</v>
      </c>
      <c r="H4115" s="33">
        <v>9</v>
      </c>
    </row>
    <row r="4116" spans="1:8" ht="25.5" x14ac:dyDescent="0.2">
      <c r="A4116" s="52" t="s">
        <v>8231</v>
      </c>
      <c r="B4116" s="52"/>
      <c r="C4116" s="53" t="s">
        <v>8232</v>
      </c>
      <c r="D4116" s="54" t="s">
        <v>21</v>
      </c>
      <c r="E4116" s="55">
        <v>7.26</v>
      </c>
      <c r="F4116" s="55">
        <v>5.68</v>
      </c>
      <c r="G4116" s="55">
        <v>12.94</v>
      </c>
      <c r="H4116" s="33">
        <v>9</v>
      </c>
    </row>
    <row r="4117" spans="1:8" ht="25.5" x14ac:dyDescent="0.2">
      <c r="A4117" s="52" t="s">
        <v>8233</v>
      </c>
      <c r="B4117" s="52"/>
      <c r="C4117" s="53" t="s">
        <v>8234</v>
      </c>
      <c r="D4117" s="54" t="s">
        <v>21</v>
      </c>
      <c r="E4117" s="55">
        <v>11.35</v>
      </c>
      <c r="F4117" s="55">
        <v>5.68</v>
      </c>
      <c r="G4117" s="55">
        <v>17.03</v>
      </c>
      <c r="H4117" s="33">
        <v>9</v>
      </c>
    </row>
    <row r="4118" spans="1:8" ht="25.5" x14ac:dyDescent="0.2">
      <c r="A4118" s="52" t="s">
        <v>8235</v>
      </c>
      <c r="B4118" s="52"/>
      <c r="C4118" s="53" t="s">
        <v>8236</v>
      </c>
      <c r="D4118" s="54" t="s">
        <v>21</v>
      </c>
      <c r="E4118" s="55">
        <v>9.7100000000000009</v>
      </c>
      <c r="F4118" s="55">
        <v>5.68</v>
      </c>
      <c r="G4118" s="55">
        <v>15.39</v>
      </c>
      <c r="H4118" s="33">
        <v>9</v>
      </c>
    </row>
    <row r="4119" spans="1:8" x14ac:dyDescent="0.2">
      <c r="A4119" s="52" t="s">
        <v>8237</v>
      </c>
      <c r="B4119" s="52"/>
      <c r="C4119" s="53" t="s">
        <v>8238</v>
      </c>
      <c r="D4119" s="54" t="s">
        <v>21</v>
      </c>
      <c r="E4119" s="55">
        <v>17.27</v>
      </c>
      <c r="F4119" s="55">
        <v>5.68</v>
      </c>
      <c r="G4119" s="55">
        <v>22.95</v>
      </c>
      <c r="H4119" s="33">
        <v>9</v>
      </c>
    </row>
    <row r="4120" spans="1:8" ht="25.5" x14ac:dyDescent="0.2">
      <c r="A4120" s="52" t="s">
        <v>8239</v>
      </c>
      <c r="B4120" s="52"/>
      <c r="C4120" s="53" t="s">
        <v>8240</v>
      </c>
      <c r="D4120" s="54" t="s">
        <v>21</v>
      </c>
      <c r="E4120" s="55">
        <v>6.05</v>
      </c>
      <c r="F4120" s="55">
        <v>5.68</v>
      </c>
      <c r="G4120" s="55">
        <v>11.73</v>
      </c>
      <c r="H4120" s="33">
        <v>9</v>
      </c>
    </row>
    <row r="4121" spans="1:8" x14ac:dyDescent="0.2">
      <c r="A4121" s="52" t="s">
        <v>8241</v>
      </c>
      <c r="B4121" s="52"/>
      <c r="C4121" s="53" t="s">
        <v>8242</v>
      </c>
      <c r="D4121" s="54" t="s">
        <v>21</v>
      </c>
      <c r="E4121" s="55">
        <v>215.84</v>
      </c>
      <c r="F4121" s="55">
        <v>3.22</v>
      </c>
      <c r="G4121" s="55">
        <v>219.06</v>
      </c>
      <c r="H4121" s="33">
        <v>9</v>
      </c>
    </row>
    <row r="4122" spans="1:8" x14ac:dyDescent="0.2">
      <c r="A4122" s="52" t="s">
        <v>8243</v>
      </c>
      <c r="B4122" s="52"/>
      <c r="C4122" s="53" t="s">
        <v>8244</v>
      </c>
      <c r="D4122" s="54"/>
      <c r="E4122" s="55"/>
      <c r="F4122" s="55"/>
      <c r="G4122" s="55"/>
      <c r="H4122" s="33">
        <v>5</v>
      </c>
    </row>
    <row r="4123" spans="1:8" x14ac:dyDescent="0.2">
      <c r="A4123" s="52" t="s">
        <v>8245</v>
      </c>
      <c r="B4123" s="52"/>
      <c r="C4123" s="53" t="s">
        <v>8246</v>
      </c>
      <c r="D4123" s="54" t="s">
        <v>21</v>
      </c>
      <c r="E4123" s="55">
        <v>10.77</v>
      </c>
      <c r="F4123" s="55">
        <v>49.47</v>
      </c>
      <c r="G4123" s="55">
        <v>60.24</v>
      </c>
      <c r="H4123" s="33">
        <v>9</v>
      </c>
    </row>
    <row r="4124" spans="1:8" x14ac:dyDescent="0.2">
      <c r="A4124" s="52" t="s">
        <v>8247</v>
      </c>
      <c r="B4124" s="52"/>
      <c r="C4124" s="53" t="s">
        <v>8248</v>
      </c>
      <c r="D4124" s="54"/>
      <c r="E4124" s="55"/>
      <c r="F4124" s="55"/>
      <c r="G4124" s="55"/>
      <c r="H4124" s="33">
        <v>5</v>
      </c>
    </row>
    <row r="4125" spans="1:8" ht="38.25" x14ac:dyDescent="0.2">
      <c r="A4125" s="52" t="s">
        <v>8249</v>
      </c>
      <c r="B4125" s="52"/>
      <c r="C4125" s="53" t="s">
        <v>8250</v>
      </c>
      <c r="D4125" s="54" t="s">
        <v>21</v>
      </c>
      <c r="E4125" s="55">
        <v>89.23</v>
      </c>
      <c r="F4125" s="55">
        <v>6.65</v>
      </c>
      <c r="G4125" s="55">
        <v>95.88</v>
      </c>
      <c r="H4125" s="33">
        <v>15</v>
      </c>
    </row>
    <row r="4126" spans="1:8" ht="25.5" x14ac:dyDescent="0.2">
      <c r="A4126" s="52" t="s">
        <v>8251</v>
      </c>
      <c r="B4126" s="52"/>
      <c r="C4126" s="53" t="s">
        <v>8252</v>
      </c>
      <c r="D4126" s="54" t="s">
        <v>21</v>
      </c>
      <c r="E4126" s="55">
        <v>34.58</v>
      </c>
      <c r="F4126" s="55">
        <v>1.37</v>
      </c>
      <c r="G4126" s="55">
        <v>35.950000000000003</v>
      </c>
      <c r="H4126" s="33">
        <v>15</v>
      </c>
    </row>
    <row r="4127" spans="1:8" x14ac:dyDescent="0.2">
      <c r="A4127" s="52" t="s">
        <v>8253</v>
      </c>
      <c r="B4127" s="52"/>
      <c r="C4127" s="53" t="s">
        <v>8254</v>
      </c>
      <c r="D4127" s="54" t="s">
        <v>73</v>
      </c>
      <c r="E4127" s="55">
        <v>68.95</v>
      </c>
      <c r="F4127" s="55"/>
      <c r="G4127" s="55">
        <v>68.95</v>
      </c>
      <c r="H4127" s="33">
        <v>15</v>
      </c>
    </row>
    <row r="4128" spans="1:8" x14ac:dyDescent="0.2">
      <c r="A4128" s="52" t="s">
        <v>8255</v>
      </c>
      <c r="B4128" s="52"/>
      <c r="C4128" s="53" t="s">
        <v>8256</v>
      </c>
      <c r="D4128" s="54" t="s">
        <v>592</v>
      </c>
      <c r="E4128" s="55">
        <v>27.39</v>
      </c>
      <c r="F4128" s="55"/>
      <c r="G4128" s="55">
        <v>27.39</v>
      </c>
      <c r="H4128" s="33">
        <v>15</v>
      </c>
    </row>
    <row r="4129" spans="1:8" x14ac:dyDescent="0.2">
      <c r="A4129" s="52" t="s">
        <v>8257</v>
      </c>
      <c r="B4129" s="52"/>
      <c r="C4129" s="53" t="s">
        <v>8258</v>
      </c>
      <c r="D4129" s="54"/>
      <c r="E4129" s="55"/>
      <c r="F4129" s="55"/>
      <c r="G4129" s="55"/>
    </row>
    <row r="4130" spans="1:8" x14ac:dyDescent="0.2">
      <c r="A4130" s="52" t="s">
        <v>8259</v>
      </c>
      <c r="B4130" s="52"/>
      <c r="C4130" s="53" t="s">
        <v>8260</v>
      </c>
      <c r="D4130" s="54"/>
      <c r="E4130" s="55"/>
      <c r="F4130" s="55"/>
      <c r="G4130" s="55"/>
    </row>
    <row r="4131" spans="1:8" x14ac:dyDescent="0.2">
      <c r="A4131" s="52" t="s">
        <v>8261</v>
      </c>
      <c r="B4131" s="52"/>
      <c r="C4131" s="53" t="s">
        <v>8262</v>
      </c>
      <c r="D4131" s="54" t="s">
        <v>21</v>
      </c>
      <c r="E4131" s="55">
        <v>661.08</v>
      </c>
      <c r="F4131" s="55"/>
      <c r="G4131" s="55">
        <v>661.08</v>
      </c>
      <c r="H4131" s="33">
        <v>9</v>
      </c>
    </row>
  </sheetData>
  <mergeCells count="4">
    <mergeCell ref="C1:G1"/>
    <mergeCell ref="A2:G2"/>
    <mergeCell ref="A3:G3"/>
    <mergeCell ref="A4:G4"/>
  </mergeCells>
  <conditionalFormatting sqref="A9:B4130">
    <cfRule type="expression" dxfId="13" priority="6" stopIfTrue="1">
      <formula>H9&lt;6</formula>
    </cfRule>
  </conditionalFormatting>
  <conditionalFormatting sqref="C9:C4130">
    <cfRule type="expression" dxfId="12" priority="5" stopIfTrue="1">
      <formula>H9&lt;6</formula>
    </cfRule>
  </conditionalFormatting>
  <conditionalFormatting sqref="D9:D4130">
    <cfRule type="expression" dxfId="11" priority="4" stopIfTrue="1">
      <formula>H9&lt;6</formula>
    </cfRule>
  </conditionalFormatting>
  <conditionalFormatting sqref="E9:E4130">
    <cfRule type="expression" dxfId="10" priority="3" stopIfTrue="1">
      <formula>H9&lt;6</formula>
    </cfRule>
  </conditionalFormatting>
  <conditionalFormatting sqref="F9:F4130">
    <cfRule type="expression" dxfId="9" priority="2" stopIfTrue="1">
      <formula>H9&lt;6</formula>
    </cfRule>
  </conditionalFormatting>
  <conditionalFormatting sqref="G9:G4130">
    <cfRule type="expression" dxfId="8" priority="1" stopIfTrue="1">
      <formula>H9&lt;6</formula>
    </cfRule>
  </conditionalFormatting>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4131"/>
  <sheetViews>
    <sheetView topLeftCell="A1076" workbookViewId="0">
      <selection activeCell="C1078" sqref="C1078"/>
    </sheetView>
  </sheetViews>
  <sheetFormatPr defaultColWidth="8.85546875" defaultRowHeight="12.75" x14ac:dyDescent="0.2"/>
  <cols>
    <col min="1" max="1" width="11.7109375" style="29" bestFit="1" customWidth="1"/>
    <col min="2" max="2" width="11.7109375" style="29" customWidth="1"/>
    <col min="3" max="3" width="57.42578125" style="30" customWidth="1"/>
    <col min="4" max="4" width="8.85546875" style="31" customWidth="1"/>
    <col min="5" max="5" width="9.85546875" style="32" bestFit="1" customWidth="1"/>
    <col min="6" max="7" width="12.7109375" style="32" customWidth="1"/>
    <col min="8" max="8" width="2.28515625" style="33" hidden="1" customWidth="1"/>
    <col min="9" max="16384" width="8.85546875" style="33"/>
  </cols>
  <sheetData>
    <row r="1" spans="1:8" ht="16.5" x14ac:dyDescent="0.2">
      <c r="C1" s="413" t="s">
        <v>0</v>
      </c>
      <c r="D1" s="413"/>
      <c r="E1" s="413"/>
      <c r="F1" s="413"/>
      <c r="G1" s="413"/>
    </row>
    <row r="2" spans="1:8" ht="16.5" x14ac:dyDescent="0.2">
      <c r="A2" s="413" t="s">
        <v>1</v>
      </c>
      <c r="B2" s="413"/>
      <c r="C2" s="413"/>
      <c r="D2" s="413"/>
      <c r="E2" s="413"/>
      <c r="F2" s="413"/>
      <c r="G2" s="413"/>
    </row>
    <row r="3" spans="1:8" x14ac:dyDescent="0.2">
      <c r="A3" s="414" t="s">
        <v>2</v>
      </c>
      <c r="B3" s="414"/>
      <c r="C3" s="414"/>
      <c r="D3" s="414"/>
      <c r="E3" s="414"/>
      <c r="F3" s="414"/>
      <c r="G3" s="414"/>
    </row>
    <row r="4" spans="1:8" ht="15.75" x14ac:dyDescent="0.2">
      <c r="A4" s="415" t="s">
        <v>3</v>
      </c>
      <c r="B4" s="415"/>
      <c r="C4" s="415"/>
      <c r="D4" s="415"/>
      <c r="E4" s="415"/>
      <c r="F4" s="415"/>
      <c r="G4" s="415"/>
    </row>
    <row r="5" spans="1:8" ht="15" x14ac:dyDescent="0.2">
      <c r="A5" s="34"/>
      <c r="B5" s="34"/>
      <c r="C5"/>
      <c r="D5"/>
      <c r="E5" s="372"/>
      <c r="F5" s="373"/>
      <c r="G5" s="374" t="s">
        <v>8633</v>
      </c>
    </row>
    <row r="6" spans="1:8" ht="15" x14ac:dyDescent="0.2">
      <c r="A6" s="34"/>
      <c r="B6" s="34"/>
      <c r="C6" s="38"/>
      <c r="D6" s="375"/>
      <c r="E6" s="372"/>
      <c r="F6" s="376" t="s">
        <v>5</v>
      </c>
      <c r="G6" s="388" t="s">
        <v>8634</v>
      </c>
    </row>
    <row r="7" spans="1:8" ht="14.25" x14ac:dyDescent="0.2">
      <c r="A7" s="34"/>
      <c r="B7" s="34"/>
      <c r="C7" s="38"/>
      <c r="D7" s="378" t="s">
        <v>7</v>
      </c>
      <c r="E7" s="389">
        <v>0</v>
      </c>
      <c r="F7" s="380" t="s">
        <v>8</v>
      </c>
      <c r="G7" s="379">
        <v>0.9778</v>
      </c>
    </row>
    <row r="8" spans="1:8" s="31" customFormat="1" x14ac:dyDescent="0.2">
      <c r="A8" s="381" t="s">
        <v>9</v>
      </c>
      <c r="B8" s="387"/>
      <c r="C8" s="382" t="s">
        <v>10</v>
      </c>
      <c r="D8" s="383" t="s">
        <v>11</v>
      </c>
      <c r="E8" s="384" t="s">
        <v>12</v>
      </c>
      <c r="F8" s="384" t="s">
        <v>13</v>
      </c>
      <c r="G8" s="384" t="s">
        <v>14</v>
      </c>
    </row>
    <row r="9" spans="1:8" x14ac:dyDescent="0.2">
      <c r="A9" s="385" t="s">
        <v>15</v>
      </c>
      <c r="B9" s="385"/>
      <c r="C9" s="49" t="s">
        <v>16</v>
      </c>
      <c r="D9" s="50"/>
      <c r="E9" s="51"/>
      <c r="F9" s="51"/>
      <c r="G9" s="51"/>
      <c r="H9" s="33">
        <f>LEN(A9)</f>
        <v>2</v>
      </c>
    </row>
    <row r="10" spans="1:8" x14ac:dyDescent="0.2">
      <c r="A10" s="52" t="s">
        <v>17</v>
      </c>
      <c r="B10" s="52"/>
      <c r="C10" s="53" t="s">
        <v>18</v>
      </c>
      <c r="D10" s="54"/>
      <c r="E10" s="55"/>
      <c r="F10" s="55"/>
      <c r="G10" s="55"/>
      <c r="H10" s="33">
        <f t="shared" ref="H10:H73" si="0">LEN(A10)</f>
        <v>5</v>
      </c>
    </row>
    <row r="11" spans="1:8" ht="25.5" x14ac:dyDescent="0.2">
      <c r="A11" s="52" t="s">
        <v>19</v>
      </c>
      <c r="B11" s="52"/>
      <c r="C11" s="53" t="s">
        <v>20</v>
      </c>
      <c r="D11" s="54" t="s">
        <v>21</v>
      </c>
      <c r="E11" s="55"/>
      <c r="F11" s="55">
        <v>5636.66</v>
      </c>
      <c r="G11" s="55">
        <v>5636.66</v>
      </c>
      <c r="H11" s="33">
        <f t="shared" si="0"/>
        <v>9</v>
      </c>
    </row>
    <row r="12" spans="1:8" ht="38.25" x14ac:dyDescent="0.2">
      <c r="A12" s="52" t="s">
        <v>22</v>
      </c>
      <c r="B12" s="52"/>
      <c r="C12" s="53" t="s">
        <v>23</v>
      </c>
      <c r="D12" s="54" t="s">
        <v>21</v>
      </c>
      <c r="E12" s="55"/>
      <c r="F12" s="55">
        <v>7495.66</v>
      </c>
      <c r="G12" s="55">
        <v>7495.66</v>
      </c>
      <c r="H12" s="33">
        <f t="shared" si="0"/>
        <v>9</v>
      </c>
    </row>
    <row r="13" spans="1:8" ht="38.25" x14ac:dyDescent="0.2">
      <c r="A13" s="52" t="s">
        <v>24</v>
      </c>
      <c r="B13" s="52"/>
      <c r="C13" s="53" t="s">
        <v>25</v>
      </c>
      <c r="D13" s="54" t="s">
        <v>21</v>
      </c>
      <c r="E13" s="55"/>
      <c r="F13" s="55">
        <v>12804.27</v>
      </c>
      <c r="G13" s="55">
        <v>12804.27</v>
      </c>
      <c r="H13" s="33">
        <f t="shared" si="0"/>
        <v>9</v>
      </c>
    </row>
    <row r="14" spans="1:8" ht="38.25" x14ac:dyDescent="0.2">
      <c r="A14" s="52" t="s">
        <v>26</v>
      </c>
      <c r="B14" s="52"/>
      <c r="C14" s="53" t="s">
        <v>27</v>
      </c>
      <c r="D14" s="54" t="s">
        <v>21</v>
      </c>
      <c r="E14" s="55"/>
      <c r="F14" s="55">
        <v>17556.16</v>
      </c>
      <c r="G14" s="55">
        <v>17556.16</v>
      </c>
      <c r="H14" s="33">
        <f t="shared" si="0"/>
        <v>9</v>
      </c>
    </row>
    <row r="15" spans="1:8" ht="38.25" x14ac:dyDescent="0.2">
      <c r="A15" s="52" t="s">
        <v>28</v>
      </c>
      <c r="B15" s="52"/>
      <c r="C15" s="53" t="s">
        <v>29</v>
      </c>
      <c r="D15" s="54" t="s">
        <v>21</v>
      </c>
      <c r="E15" s="55"/>
      <c r="F15" s="55">
        <v>20458.990000000002</v>
      </c>
      <c r="G15" s="55">
        <v>20458.990000000002</v>
      </c>
      <c r="H15" s="33">
        <f t="shared" si="0"/>
        <v>9</v>
      </c>
    </row>
    <row r="16" spans="1:8" x14ac:dyDescent="0.2">
      <c r="A16" s="52" t="s">
        <v>30</v>
      </c>
      <c r="B16" s="52"/>
      <c r="C16" s="53" t="s">
        <v>31</v>
      </c>
      <c r="D16" s="54"/>
      <c r="E16" s="55"/>
      <c r="F16" s="55"/>
      <c r="G16" s="55"/>
      <c r="H16" s="33">
        <f t="shared" si="0"/>
        <v>5</v>
      </c>
    </row>
    <row r="17" spans="1:8" ht="38.25" x14ac:dyDescent="0.2">
      <c r="A17" s="52" t="s">
        <v>32</v>
      </c>
      <c r="B17" s="52"/>
      <c r="C17" s="53" t="s">
        <v>33</v>
      </c>
      <c r="D17" s="54" t="s">
        <v>21</v>
      </c>
      <c r="E17" s="55"/>
      <c r="F17" s="55">
        <v>7199.56</v>
      </c>
      <c r="G17" s="55">
        <v>7199.56</v>
      </c>
      <c r="H17" s="33">
        <f t="shared" si="0"/>
        <v>9</v>
      </c>
    </row>
    <row r="18" spans="1:8" ht="38.25" x14ac:dyDescent="0.2">
      <c r="A18" s="52" t="s">
        <v>34</v>
      </c>
      <c r="B18" s="52"/>
      <c r="C18" s="53" t="s">
        <v>35</v>
      </c>
      <c r="D18" s="54" t="s">
        <v>21</v>
      </c>
      <c r="E18" s="55"/>
      <c r="F18" s="55">
        <v>12194.64</v>
      </c>
      <c r="G18" s="55">
        <v>12194.64</v>
      </c>
      <c r="H18" s="33">
        <f t="shared" si="0"/>
        <v>9</v>
      </c>
    </row>
    <row r="19" spans="1:8" ht="38.25" x14ac:dyDescent="0.2">
      <c r="A19" s="52" t="s">
        <v>36</v>
      </c>
      <c r="B19" s="52"/>
      <c r="C19" s="53" t="s">
        <v>37</v>
      </c>
      <c r="D19" s="54" t="s">
        <v>21</v>
      </c>
      <c r="E19" s="55"/>
      <c r="F19" s="55">
        <v>16501.64</v>
      </c>
      <c r="G19" s="55">
        <v>16501.64</v>
      </c>
      <c r="H19" s="33">
        <f t="shared" si="0"/>
        <v>9</v>
      </c>
    </row>
    <row r="20" spans="1:8" ht="38.25" x14ac:dyDescent="0.2">
      <c r="A20" s="52" t="s">
        <v>38</v>
      </c>
      <c r="B20" s="52"/>
      <c r="C20" s="53" t="s">
        <v>39</v>
      </c>
      <c r="D20" s="54" t="s">
        <v>21</v>
      </c>
      <c r="E20" s="55"/>
      <c r="F20" s="55">
        <v>21949.1</v>
      </c>
      <c r="G20" s="55">
        <v>21949.1</v>
      </c>
      <c r="H20" s="33">
        <f t="shared" si="0"/>
        <v>9</v>
      </c>
    </row>
    <row r="21" spans="1:8" x14ac:dyDescent="0.2">
      <c r="A21" s="52" t="s">
        <v>40</v>
      </c>
      <c r="B21" s="52"/>
      <c r="C21" s="53" t="s">
        <v>41</v>
      </c>
      <c r="D21" s="54"/>
      <c r="E21" s="55"/>
      <c r="F21" s="55"/>
      <c r="G21" s="55"/>
      <c r="H21" s="33">
        <f t="shared" si="0"/>
        <v>5</v>
      </c>
    </row>
    <row r="22" spans="1:8" x14ac:dyDescent="0.2">
      <c r="A22" s="52" t="s">
        <v>42</v>
      </c>
      <c r="B22" s="52"/>
      <c r="C22" s="53" t="s">
        <v>43</v>
      </c>
      <c r="D22" s="54" t="s">
        <v>21</v>
      </c>
      <c r="E22" s="55"/>
      <c r="F22" s="55">
        <v>2836.01</v>
      </c>
      <c r="G22" s="55">
        <v>2836.01</v>
      </c>
      <c r="H22" s="33">
        <f t="shared" si="0"/>
        <v>9</v>
      </c>
    </row>
    <row r="23" spans="1:8" x14ac:dyDescent="0.2">
      <c r="A23" s="52" t="s">
        <v>44</v>
      </c>
      <c r="B23" s="52"/>
      <c r="C23" s="53" t="s">
        <v>45</v>
      </c>
      <c r="D23" s="54" t="s">
        <v>21</v>
      </c>
      <c r="E23" s="55"/>
      <c r="F23" s="55">
        <v>3833.98</v>
      </c>
      <c r="G23" s="55">
        <v>3833.98</v>
      </c>
      <c r="H23" s="33">
        <f t="shared" si="0"/>
        <v>9</v>
      </c>
    </row>
    <row r="24" spans="1:8" x14ac:dyDescent="0.2">
      <c r="A24" s="52" t="s">
        <v>46</v>
      </c>
      <c r="B24" s="52"/>
      <c r="C24" s="53" t="s">
        <v>47</v>
      </c>
      <c r="D24" s="54" t="s">
        <v>21</v>
      </c>
      <c r="E24" s="55"/>
      <c r="F24" s="55">
        <v>2079.88</v>
      </c>
      <c r="G24" s="55">
        <v>2079.88</v>
      </c>
      <c r="H24" s="33">
        <f t="shared" si="0"/>
        <v>9</v>
      </c>
    </row>
    <row r="25" spans="1:8" x14ac:dyDescent="0.2">
      <c r="A25" s="52" t="s">
        <v>48</v>
      </c>
      <c r="B25" s="52"/>
      <c r="C25" s="53" t="s">
        <v>49</v>
      </c>
      <c r="D25" s="54" t="s">
        <v>21</v>
      </c>
      <c r="E25" s="55"/>
      <c r="F25" s="55">
        <v>2845.66</v>
      </c>
      <c r="G25" s="55">
        <v>2845.66</v>
      </c>
      <c r="H25" s="33">
        <f t="shared" si="0"/>
        <v>9</v>
      </c>
    </row>
    <row r="26" spans="1:8" x14ac:dyDescent="0.2">
      <c r="A26" s="52" t="s">
        <v>50</v>
      </c>
      <c r="B26" s="52"/>
      <c r="C26" s="53" t="s">
        <v>51</v>
      </c>
      <c r="D26" s="54" t="s">
        <v>21</v>
      </c>
      <c r="E26" s="55"/>
      <c r="F26" s="55">
        <v>892.89</v>
      </c>
      <c r="G26" s="55">
        <v>892.89</v>
      </c>
      <c r="H26" s="33">
        <f t="shared" si="0"/>
        <v>9</v>
      </c>
    </row>
    <row r="27" spans="1:8" x14ac:dyDescent="0.2">
      <c r="A27" s="52" t="s">
        <v>52</v>
      </c>
      <c r="B27" s="52"/>
      <c r="C27" s="53" t="s">
        <v>53</v>
      </c>
      <c r="D27" s="54" t="s">
        <v>21</v>
      </c>
      <c r="E27" s="55"/>
      <c r="F27" s="55">
        <v>1188.55</v>
      </c>
      <c r="G27" s="55">
        <v>1188.55</v>
      </c>
      <c r="H27" s="33">
        <f t="shared" si="0"/>
        <v>9</v>
      </c>
    </row>
    <row r="28" spans="1:8" x14ac:dyDescent="0.2">
      <c r="A28" s="52" t="s">
        <v>54</v>
      </c>
      <c r="B28" s="52"/>
      <c r="C28" s="53" t="s">
        <v>55</v>
      </c>
      <c r="D28" s="54" t="s">
        <v>21</v>
      </c>
      <c r="E28" s="55"/>
      <c r="F28" s="55">
        <v>991.52</v>
      </c>
      <c r="G28" s="55">
        <v>991.52</v>
      </c>
      <c r="H28" s="33">
        <f t="shared" si="0"/>
        <v>9</v>
      </c>
    </row>
    <row r="29" spans="1:8" x14ac:dyDescent="0.2">
      <c r="A29" s="52" t="s">
        <v>56</v>
      </c>
      <c r="B29" s="52"/>
      <c r="C29" s="53" t="s">
        <v>57</v>
      </c>
      <c r="D29" s="54" t="s">
        <v>21</v>
      </c>
      <c r="E29" s="55"/>
      <c r="F29" s="55">
        <v>1374.79</v>
      </c>
      <c r="G29" s="55">
        <v>1374.79</v>
      </c>
      <c r="H29" s="33">
        <f t="shared" si="0"/>
        <v>9</v>
      </c>
    </row>
    <row r="30" spans="1:8" x14ac:dyDescent="0.2">
      <c r="A30" s="52" t="s">
        <v>58</v>
      </c>
      <c r="B30" s="52"/>
      <c r="C30" s="53" t="s">
        <v>59</v>
      </c>
      <c r="D30" s="54" t="s">
        <v>21</v>
      </c>
      <c r="E30" s="55"/>
      <c r="F30" s="55">
        <v>1908.51</v>
      </c>
      <c r="G30" s="55">
        <v>1908.51</v>
      </c>
      <c r="H30" s="33">
        <f t="shared" si="0"/>
        <v>9</v>
      </c>
    </row>
    <row r="31" spans="1:8" x14ac:dyDescent="0.2">
      <c r="A31" s="52" t="s">
        <v>60</v>
      </c>
      <c r="B31" s="52"/>
      <c r="C31" s="53" t="s">
        <v>61</v>
      </c>
      <c r="D31" s="54" t="s">
        <v>21</v>
      </c>
      <c r="E31" s="55"/>
      <c r="F31" s="55">
        <v>2601.48</v>
      </c>
      <c r="G31" s="55">
        <v>2601.48</v>
      </c>
      <c r="H31" s="33">
        <f t="shared" si="0"/>
        <v>9</v>
      </c>
    </row>
    <row r="32" spans="1:8" x14ac:dyDescent="0.2">
      <c r="A32" s="52" t="s">
        <v>62</v>
      </c>
      <c r="B32" s="52"/>
      <c r="C32" s="53" t="s">
        <v>63</v>
      </c>
      <c r="D32" s="54" t="s">
        <v>21</v>
      </c>
      <c r="E32" s="55"/>
      <c r="F32" s="55">
        <v>1647.55</v>
      </c>
      <c r="G32" s="55">
        <v>1647.55</v>
      </c>
      <c r="H32" s="33">
        <f t="shared" si="0"/>
        <v>9</v>
      </c>
    </row>
    <row r="33" spans="1:8" x14ac:dyDescent="0.2">
      <c r="A33" s="52" t="s">
        <v>64</v>
      </c>
      <c r="B33" s="52"/>
      <c r="C33" s="53" t="s">
        <v>65</v>
      </c>
      <c r="D33" s="54" t="s">
        <v>21</v>
      </c>
      <c r="E33" s="55"/>
      <c r="F33" s="55">
        <v>2129.5300000000002</v>
      </c>
      <c r="G33" s="55">
        <v>2129.5300000000002</v>
      </c>
      <c r="H33" s="33">
        <f t="shared" si="0"/>
        <v>9</v>
      </c>
    </row>
    <row r="34" spans="1:8" x14ac:dyDescent="0.2">
      <c r="A34" s="52" t="s">
        <v>66</v>
      </c>
      <c r="B34" s="52"/>
      <c r="C34" s="53" t="s">
        <v>67</v>
      </c>
      <c r="D34" s="54"/>
      <c r="E34" s="55"/>
      <c r="F34" s="55"/>
      <c r="G34" s="55"/>
      <c r="H34" s="33">
        <f t="shared" si="0"/>
        <v>5</v>
      </c>
    </row>
    <row r="35" spans="1:8" ht="25.5" x14ac:dyDescent="0.2">
      <c r="A35" s="52" t="s">
        <v>68</v>
      </c>
      <c r="B35" s="52"/>
      <c r="C35" s="53" t="s">
        <v>69</v>
      </c>
      <c r="D35" s="54" t="s">
        <v>70</v>
      </c>
      <c r="E35" s="55">
        <v>1237.02</v>
      </c>
      <c r="F35" s="55"/>
      <c r="G35" s="55">
        <v>1237.02</v>
      </c>
      <c r="H35" s="33">
        <f t="shared" si="0"/>
        <v>9</v>
      </c>
    </row>
    <row r="36" spans="1:8" ht="25.5" x14ac:dyDescent="0.2">
      <c r="A36" s="52" t="s">
        <v>71</v>
      </c>
      <c r="B36" s="52"/>
      <c r="C36" s="53" t="s">
        <v>72</v>
      </c>
      <c r="D36" s="54" t="s">
        <v>73</v>
      </c>
      <c r="E36" s="55">
        <v>0.04</v>
      </c>
      <c r="F36" s="55">
        <v>0.13</v>
      </c>
      <c r="G36" s="55">
        <v>0.17</v>
      </c>
      <c r="H36" s="33">
        <f t="shared" si="0"/>
        <v>9</v>
      </c>
    </row>
    <row r="37" spans="1:8" ht="38.25" x14ac:dyDescent="0.2">
      <c r="A37" s="52" t="s">
        <v>74</v>
      </c>
      <c r="B37" s="52"/>
      <c r="C37" s="53" t="s">
        <v>75</v>
      </c>
      <c r="D37" s="54" t="s">
        <v>73</v>
      </c>
      <c r="E37" s="55">
        <v>0.4</v>
      </c>
      <c r="F37" s="55">
        <v>0.46</v>
      </c>
      <c r="G37" s="55">
        <v>0.86</v>
      </c>
      <c r="H37" s="33">
        <f t="shared" si="0"/>
        <v>9</v>
      </c>
    </row>
    <row r="38" spans="1:8" ht="38.25" x14ac:dyDescent="0.2">
      <c r="A38" s="52" t="s">
        <v>76</v>
      </c>
      <c r="B38" s="52"/>
      <c r="C38" s="53" t="s">
        <v>77</v>
      </c>
      <c r="D38" s="54" t="s">
        <v>73</v>
      </c>
      <c r="E38" s="55">
        <v>0.32</v>
      </c>
      <c r="F38" s="55">
        <v>0.35</v>
      </c>
      <c r="G38" s="55">
        <v>0.67</v>
      </c>
      <c r="H38" s="33">
        <f t="shared" si="0"/>
        <v>9</v>
      </c>
    </row>
    <row r="39" spans="1:8" ht="25.5" x14ac:dyDescent="0.2">
      <c r="A39" s="52" t="s">
        <v>78</v>
      </c>
      <c r="B39" s="52"/>
      <c r="C39" s="53" t="s">
        <v>79</v>
      </c>
      <c r="D39" s="54" t="s">
        <v>73</v>
      </c>
      <c r="E39" s="55">
        <v>0.26</v>
      </c>
      <c r="F39" s="55">
        <v>0.28999999999999998</v>
      </c>
      <c r="G39" s="55">
        <v>0.55000000000000004</v>
      </c>
      <c r="H39" s="33">
        <f t="shared" si="0"/>
        <v>9</v>
      </c>
    </row>
    <row r="40" spans="1:8" ht="25.5" x14ac:dyDescent="0.2">
      <c r="A40" s="52" t="s">
        <v>80</v>
      </c>
      <c r="B40" s="52"/>
      <c r="C40" s="53" t="s">
        <v>81</v>
      </c>
      <c r="D40" s="54" t="s">
        <v>73</v>
      </c>
      <c r="E40" s="55">
        <v>0.35</v>
      </c>
      <c r="F40" s="55">
        <v>0.4</v>
      </c>
      <c r="G40" s="55">
        <v>0.75</v>
      </c>
      <c r="H40" s="33">
        <f t="shared" si="0"/>
        <v>9</v>
      </c>
    </row>
    <row r="41" spans="1:8" ht="25.5" x14ac:dyDescent="0.2">
      <c r="A41" s="52" t="s">
        <v>82</v>
      </c>
      <c r="B41" s="52"/>
      <c r="C41" s="53" t="s">
        <v>83</v>
      </c>
      <c r="D41" s="54" t="s">
        <v>73</v>
      </c>
      <c r="E41" s="55">
        <v>0.17</v>
      </c>
      <c r="F41" s="55">
        <v>0.45</v>
      </c>
      <c r="G41" s="55">
        <v>0.62</v>
      </c>
      <c r="H41" s="33">
        <f t="shared" si="0"/>
        <v>9</v>
      </c>
    </row>
    <row r="42" spans="1:8" ht="25.5" x14ac:dyDescent="0.2">
      <c r="A42" s="52" t="s">
        <v>84</v>
      </c>
      <c r="B42" s="52"/>
      <c r="C42" s="53" t="s">
        <v>85</v>
      </c>
      <c r="D42" s="54" t="s">
        <v>73</v>
      </c>
      <c r="E42" s="55">
        <v>0.22</v>
      </c>
      <c r="F42" s="55">
        <v>0.25</v>
      </c>
      <c r="G42" s="55">
        <v>0.47</v>
      </c>
      <c r="H42" s="33">
        <f t="shared" si="0"/>
        <v>9</v>
      </c>
    </row>
    <row r="43" spans="1:8" ht="25.5" x14ac:dyDescent="0.2">
      <c r="A43" s="52" t="s">
        <v>86</v>
      </c>
      <c r="B43" s="52"/>
      <c r="C43" s="53" t="s">
        <v>87</v>
      </c>
      <c r="D43" s="54" t="s">
        <v>73</v>
      </c>
      <c r="E43" s="55">
        <v>0.31</v>
      </c>
      <c r="F43" s="55">
        <v>0.35</v>
      </c>
      <c r="G43" s="55">
        <v>0.66</v>
      </c>
      <c r="H43" s="33">
        <f t="shared" si="0"/>
        <v>9</v>
      </c>
    </row>
    <row r="44" spans="1:8" ht="25.5" x14ac:dyDescent="0.2">
      <c r="A44" s="52" t="s">
        <v>88</v>
      </c>
      <c r="B44" s="52"/>
      <c r="C44" s="53" t="s">
        <v>89</v>
      </c>
      <c r="D44" s="54" t="s">
        <v>73</v>
      </c>
      <c r="E44" s="55">
        <v>0.26</v>
      </c>
      <c r="F44" s="55">
        <v>0.3</v>
      </c>
      <c r="G44" s="55">
        <v>0.56000000000000005</v>
      </c>
      <c r="H44" s="33">
        <f t="shared" si="0"/>
        <v>9</v>
      </c>
    </row>
    <row r="45" spans="1:8" ht="25.5" x14ac:dyDescent="0.2">
      <c r="A45" s="52" t="s">
        <v>90</v>
      </c>
      <c r="B45" s="52"/>
      <c r="C45" s="53" t="s">
        <v>91</v>
      </c>
      <c r="D45" s="54" t="s">
        <v>73</v>
      </c>
      <c r="E45" s="55">
        <v>0.26</v>
      </c>
      <c r="F45" s="55">
        <v>0.3</v>
      </c>
      <c r="G45" s="55">
        <v>0.56000000000000005</v>
      </c>
      <c r="H45" s="33">
        <f t="shared" si="0"/>
        <v>9</v>
      </c>
    </row>
    <row r="46" spans="1:8" ht="38.25" x14ac:dyDescent="0.2">
      <c r="A46" s="52" t="s">
        <v>92</v>
      </c>
      <c r="B46" s="52"/>
      <c r="C46" s="53" t="s">
        <v>93</v>
      </c>
      <c r="D46" s="54" t="s">
        <v>73</v>
      </c>
      <c r="E46" s="55">
        <v>0.42</v>
      </c>
      <c r="F46" s="55">
        <v>0.49</v>
      </c>
      <c r="G46" s="55">
        <v>0.91</v>
      </c>
      <c r="H46" s="33">
        <f t="shared" si="0"/>
        <v>9</v>
      </c>
    </row>
    <row r="47" spans="1:8" ht="38.25" x14ac:dyDescent="0.2">
      <c r="A47" s="52" t="s">
        <v>94</v>
      </c>
      <c r="B47" s="52"/>
      <c r="C47" s="53" t="s">
        <v>95</v>
      </c>
      <c r="D47" s="54" t="s">
        <v>73</v>
      </c>
      <c r="E47" s="55">
        <v>0.34</v>
      </c>
      <c r="F47" s="55">
        <v>0.39</v>
      </c>
      <c r="G47" s="55">
        <v>0.73</v>
      </c>
      <c r="H47" s="33">
        <f t="shared" si="0"/>
        <v>9</v>
      </c>
    </row>
    <row r="48" spans="1:8" ht="25.5" x14ac:dyDescent="0.2">
      <c r="A48" s="52" t="s">
        <v>96</v>
      </c>
      <c r="B48" s="52"/>
      <c r="C48" s="53" t="s">
        <v>97</v>
      </c>
      <c r="D48" s="54" t="s">
        <v>73</v>
      </c>
      <c r="E48" s="55">
        <v>0.26</v>
      </c>
      <c r="F48" s="55">
        <v>0.3</v>
      </c>
      <c r="G48" s="55">
        <v>0.56000000000000005</v>
      </c>
      <c r="H48" s="33">
        <f t="shared" si="0"/>
        <v>9</v>
      </c>
    </row>
    <row r="49" spans="1:8" ht="25.5" x14ac:dyDescent="0.2">
      <c r="A49" s="52" t="s">
        <v>98</v>
      </c>
      <c r="B49" s="52"/>
      <c r="C49" s="53" t="s">
        <v>99</v>
      </c>
      <c r="D49" s="54" t="s">
        <v>73</v>
      </c>
      <c r="E49" s="55">
        <v>0.36</v>
      </c>
      <c r="F49" s="55">
        <v>0.42</v>
      </c>
      <c r="G49" s="55">
        <v>0.78</v>
      </c>
      <c r="H49" s="33">
        <f t="shared" si="0"/>
        <v>9</v>
      </c>
    </row>
    <row r="50" spans="1:8" ht="25.5" x14ac:dyDescent="0.2">
      <c r="A50" s="52" t="s">
        <v>100</v>
      </c>
      <c r="B50" s="52"/>
      <c r="C50" s="53" t="s">
        <v>101</v>
      </c>
      <c r="D50" s="54" t="s">
        <v>73</v>
      </c>
      <c r="E50" s="55">
        <v>0.28999999999999998</v>
      </c>
      <c r="F50" s="55">
        <v>0.35</v>
      </c>
      <c r="G50" s="55">
        <v>0.64</v>
      </c>
      <c r="H50" s="33">
        <f t="shared" si="0"/>
        <v>9</v>
      </c>
    </row>
    <row r="51" spans="1:8" ht="25.5" x14ac:dyDescent="0.2">
      <c r="A51" s="52" t="s">
        <v>102</v>
      </c>
      <c r="B51" s="52"/>
      <c r="C51" s="53" t="s">
        <v>103</v>
      </c>
      <c r="D51" s="54" t="s">
        <v>73</v>
      </c>
      <c r="E51" s="55">
        <v>0.25</v>
      </c>
      <c r="F51" s="55">
        <v>0.28000000000000003</v>
      </c>
      <c r="G51" s="55">
        <v>0.53</v>
      </c>
      <c r="H51" s="33">
        <f t="shared" si="0"/>
        <v>9</v>
      </c>
    </row>
    <row r="52" spans="1:8" ht="25.5" x14ac:dyDescent="0.2">
      <c r="A52" s="52" t="s">
        <v>104</v>
      </c>
      <c r="B52" s="52"/>
      <c r="C52" s="53" t="s">
        <v>105</v>
      </c>
      <c r="D52" s="54" t="s">
        <v>73</v>
      </c>
      <c r="E52" s="55">
        <v>0.41</v>
      </c>
      <c r="F52" s="55">
        <v>0.49</v>
      </c>
      <c r="G52" s="55">
        <v>0.9</v>
      </c>
      <c r="H52" s="33">
        <f t="shared" si="0"/>
        <v>9</v>
      </c>
    </row>
    <row r="53" spans="1:8" ht="25.5" x14ac:dyDescent="0.2">
      <c r="A53" s="52" t="s">
        <v>106</v>
      </c>
      <c r="B53" s="52"/>
      <c r="C53" s="53" t="s">
        <v>107</v>
      </c>
      <c r="D53" s="54" t="s">
        <v>73</v>
      </c>
      <c r="E53" s="55">
        <v>0.27</v>
      </c>
      <c r="F53" s="55">
        <v>0.31</v>
      </c>
      <c r="G53" s="55">
        <v>0.57999999999999996</v>
      </c>
      <c r="H53" s="33">
        <f t="shared" si="0"/>
        <v>9</v>
      </c>
    </row>
    <row r="54" spans="1:8" ht="25.5" x14ac:dyDescent="0.2">
      <c r="A54" s="52" t="s">
        <v>108</v>
      </c>
      <c r="B54" s="52"/>
      <c r="C54" s="53" t="s">
        <v>109</v>
      </c>
      <c r="D54" s="54" t="s">
        <v>73</v>
      </c>
      <c r="E54" s="55">
        <v>0.17</v>
      </c>
      <c r="F54" s="55">
        <v>0.34</v>
      </c>
      <c r="G54" s="55">
        <v>0.51</v>
      </c>
      <c r="H54" s="33">
        <f t="shared" si="0"/>
        <v>9</v>
      </c>
    </row>
    <row r="55" spans="1:8" ht="25.5" x14ac:dyDescent="0.2">
      <c r="A55" s="52" t="s">
        <v>110</v>
      </c>
      <c r="B55" s="52"/>
      <c r="C55" s="53" t="s">
        <v>111</v>
      </c>
      <c r="D55" s="54" t="s">
        <v>73</v>
      </c>
      <c r="E55" s="55">
        <v>0.17</v>
      </c>
      <c r="F55" s="55">
        <v>0.21</v>
      </c>
      <c r="G55" s="55">
        <v>0.38</v>
      </c>
      <c r="H55" s="33">
        <f t="shared" si="0"/>
        <v>9</v>
      </c>
    </row>
    <row r="56" spans="1:8" ht="25.5" x14ac:dyDescent="0.2">
      <c r="A56" s="52" t="s">
        <v>112</v>
      </c>
      <c r="B56" s="52"/>
      <c r="C56" s="53" t="s">
        <v>113</v>
      </c>
      <c r="D56" s="54" t="s">
        <v>73</v>
      </c>
      <c r="E56" s="55">
        <v>0.12</v>
      </c>
      <c r="F56" s="55">
        <v>0.14000000000000001</v>
      </c>
      <c r="G56" s="55">
        <v>0.26</v>
      </c>
      <c r="H56" s="33">
        <f t="shared" si="0"/>
        <v>9</v>
      </c>
    </row>
    <row r="57" spans="1:8" ht="25.5" x14ac:dyDescent="0.2">
      <c r="A57" s="52" t="s">
        <v>114</v>
      </c>
      <c r="B57" s="52"/>
      <c r="C57" s="53" t="s">
        <v>115</v>
      </c>
      <c r="D57" s="54" t="s">
        <v>73</v>
      </c>
      <c r="E57" s="55">
        <v>0.09</v>
      </c>
      <c r="F57" s="55">
        <v>0.12</v>
      </c>
      <c r="G57" s="55">
        <v>0.21</v>
      </c>
      <c r="H57" s="33">
        <f t="shared" si="0"/>
        <v>9</v>
      </c>
    </row>
    <row r="58" spans="1:8" ht="25.5" x14ac:dyDescent="0.2">
      <c r="A58" s="52" t="s">
        <v>116</v>
      </c>
      <c r="B58" s="52"/>
      <c r="C58" s="53" t="s">
        <v>117</v>
      </c>
      <c r="D58" s="54" t="s">
        <v>73</v>
      </c>
      <c r="E58" s="55">
        <v>0.08</v>
      </c>
      <c r="F58" s="55">
        <v>0.09</v>
      </c>
      <c r="G58" s="55">
        <v>0.17</v>
      </c>
      <c r="H58" s="33">
        <f t="shared" si="0"/>
        <v>9</v>
      </c>
    </row>
    <row r="59" spans="1:8" ht="25.5" x14ac:dyDescent="0.2">
      <c r="A59" s="52" t="s">
        <v>118</v>
      </c>
      <c r="B59" s="52"/>
      <c r="C59" s="53" t="s">
        <v>119</v>
      </c>
      <c r="D59" s="54" t="s">
        <v>120</v>
      </c>
      <c r="E59" s="55">
        <v>629.20000000000005</v>
      </c>
      <c r="F59" s="55">
        <v>587.25</v>
      </c>
      <c r="G59" s="55">
        <v>1216.45</v>
      </c>
      <c r="H59" s="33">
        <f t="shared" si="0"/>
        <v>9</v>
      </c>
    </row>
    <row r="60" spans="1:8" ht="25.5" x14ac:dyDescent="0.2">
      <c r="A60" s="52" t="s">
        <v>121</v>
      </c>
      <c r="B60" s="52"/>
      <c r="C60" s="53" t="s">
        <v>122</v>
      </c>
      <c r="D60" s="54" t="s">
        <v>21</v>
      </c>
      <c r="E60" s="55">
        <v>760.2</v>
      </c>
      <c r="F60" s="55">
        <v>401.39</v>
      </c>
      <c r="G60" s="55">
        <v>1161.5899999999999</v>
      </c>
      <c r="H60" s="33">
        <f t="shared" si="0"/>
        <v>9</v>
      </c>
    </row>
    <row r="61" spans="1:8" x14ac:dyDescent="0.2">
      <c r="A61" s="52" t="s">
        <v>123</v>
      </c>
      <c r="B61" s="52"/>
      <c r="C61" s="53" t="s">
        <v>124</v>
      </c>
      <c r="D61" s="54"/>
      <c r="E61" s="55"/>
      <c r="F61" s="55"/>
      <c r="G61" s="55"/>
      <c r="H61" s="33">
        <f t="shared" si="0"/>
        <v>5</v>
      </c>
    </row>
    <row r="62" spans="1:8" ht="25.5" x14ac:dyDescent="0.2">
      <c r="A62" s="52" t="s">
        <v>125</v>
      </c>
      <c r="B62" s="52"/>
      <c r="C62" s="53" t="s">
        <v>126</v>
      </c>
      <c r="D62" s="54" t="s">
        <v>70</v>
      </c>
      <c r="E62" s="55">
        <v>1249.33</v>
      </c>
      <c r="F62" s="55"/>
      <c r="G62" s="55">
        <v>1249.33</v>
      </c>
      <c r="H62" s="33">
        <f t="shared" si="0"/>
        <v>9</v>
      </c>
    </row>
    <row r="63" spans="1:8" ht="25.5" x14ac:dyDescent="0.2">
      <c r="A63" s="52" t="s">
        <v>127</v>
      </c>
      <c r="B63" s="52"/>
      <c r="C63" s="53" t="s">
        <v>128</v>
      </c>
      <c r="D63" s="54" t="s">
        <v>70</v>
      </c>
      <c r="E63" s="55">
        <v>6440.38</v>
      </c>
      <c r="F63" s="55"/>
      <c r="G63" s="55">
        <v>6440.38</v>
      </c>
      <c r="H63" s="33">
        <f t="shared" si="0"/>
        <v>9</v>
      </c>
    </row>
    <row r="64" spans="1:8" x14ac:dyDescent="0.2">
      <c r="A64" s="52" t="s">
        <v>129</v>
      </c>
      <c r="B64" s="52"/>
      <c r="C64" s="53" t="s">
        <v>130</v>
      </c>
      <c r="D64" s="54" t="s">
        <v>131</v>
      </c>
      <c r="E64" s="55">
        <v>95.12</v>
      </c>
      <c r="F64" s="55"/>
      <c r="G64" s="55">
        <v>95.12</v>
      </c>
      <c r="H64" s="33">
        <f t="shared" si="0"/>
        <v>9</v>
      </c>
    </row>
    <row r="65" spans="1:8" x14ac:dyDescent="0.2">
      <c r="A65" s="52" t="s">
        <v>132</v>
      </c>
      <c r="B65" s="52"/>
      <c r="C65" s="53" t="s">
        <v>133</v>
      </c>
      <c r="D65" s="54" t="s">
        <v>131</v>
      </c>
      <c r="E65" s="55">
        <v>94.11</v>
      </c>
      <c r="F65" s="55"/>
      <c r="G65" s="55">
        <v>94.11</v>
      </c>
      <c r="H65" s="33">
        <f t="shared" si="0"/>
        <v>9</v>
      </c>
    </row>
    <row r="66" spans="1:8" x14ac:dyDescent="0.2">
      <c r="A66" s="52" t="s">
        <v>134</v>
      </c>
      <c r="B66" s="52"/>
      <c r="C66" s="53" t="s">
        <v>135</v>
      </c>
      <c r="D66" s="54" t="s">
        <v>131</v>
      </c>
      <c r="E66" s="55">
        <v>377.02</v>
      </c>
      <c r="F66" s="55"/>
      <c r="G66" s="55">
        <v>377.02</v>
      </c>
      <c r="H66" s="33">
        <f t="shared" si="0"/>
        <v>9</v>
      </c>
    </row>
    <row r="67" spans="1:8" x14ac:dyDescent="0.2">
      <c r="A67" s="52" t="s">
        <v>136</v>
      </c>
      <c r="B67" s="52"/>
      <c r="C67" s="53" t="s">
        <v>137</v>
      </c>
      <c r="D67" s="54" t="s">
        <v>131</v>
      </c>
      <c r="E67" s="55">
        <v>628.59</v>
      </c>
      <c r="F67" s="55"/>
      <c r="G67" s="55">
        <v>628.59</v>
      </c>
      <c r="H67" s="33">
        <f t="shared" si="0"/>
        <v>9</v>
      </c>
    </row>
    <row r="68" spans="1:8" ht="25.5" x14ac:dyDescent="0.2">
      <c r="A68" s="52" t="s">
        <v>138</v>
      </c>
      <c r="B68" s="52"/>
      <c r="C68" s="53" t="s">
        <v>139</v>
      </c>
      <c r="D68" s="54" t="s">
        <v>131</v>
      </c>
      <c r="E68" s="55">
        <v>95</v>
      </c>
      <c r="F68" s="55"/>
      <c r="G68" s="55">
        <v>95</v>
      </c>
      <c r="H68" s="33">
        <f t="shared" si="0"/>
        <v>9</v>
      </c>
    </row>
    <row r="69" spans="1:8" x14ac:dyDescent="0.2">
      <c r="A69" s="52" t="s">
        <v>140</v>
      </c>
      <c r="B69" s="52"/>
      <c r="C69" s="53" t="s">
        <v>141</v>
      </c>
      <c r="D69" s="54"/>
      <c r="E69" s="55"/>
      <c r="F69" s="55"/>
      <c r="G69" s="55"/>
      <c r="H69" s="33">
        <f t="shared" si="0"/>
        <v>5</v>
      </c>
    </row>
    <row r="70" spans="1:8" ht="25.5" x14ac:dyDescent="0.2">
      <c r="A70" s="52" t="s">
        <v>142</v>
      </c>
      <c r="B70" s="52"/>
      <c r="C70" s="53" t="s">
        <v>143</v>
      </c>
      <c r="D70" s="54" t="s">
        <v>70</v>
      </c>
      <c r="E70" s="55">
        <v>333.58</v>
      </c>
      <c r="F70" s="55"/>
      <c r="G70" s="55">
        <v>333.58</v>
      </c>
      <c r="H70" s="33">
        <f t="shared" si="0"/>
        <v>9</v>
      </c>
    </row>
    <row r="71" spans="1:8" x14ac:dyDescent="0.2">
      <c r="A71" s="52" t="s">
        <v>144</v>
      </c>
      <c r="B71" s="52"/>
      <c r="C71" s="53" t="s">
        <v>145</v>
      </c>
      <c r="D71" s="54" t="s">
        <v>73</v>
      </c>
      <c r="E71" s="55">
        <v>2.69</v>
      </c>
      <c r="F71" s="55">
        <v>5.29</v>
      </c>
      <c r="G71" s="55">
        <v>7.98</v>
      </c>
      <c r="H71" s="33">
        <f t="shared" si="0"/>
        <v>9</v>
      </c>
    </row>
    <row r="72" spans="1:8" x14ac:dyDescent="0.2">
      <c r="A72" s="52" t="s">
        <v>146</v>
      </c>
      <c r="B72" s="52"/>
      <c r="C72" s="53" t="s">
        <v>147</v>
      </c>
      <c r="D72" s="54" t="s">
        <v>73</v>
      </c>
      <c r="E72" s="55">
        <v>117.01</v>
      </c>
      <c r="F72" s="55">
        <v>39.119999999999997</v>
      </c>
      <c r="G72" s="55">
        <v>156.13</v>
      </c>
      <c r="H72" s="33">
        <f t="shared" si="0"/>
        <v>9</v>
      </c>
    </row>
    <row r="73" spans="1:8" ht="25.5" x14ac:dyDescent="0.2">
      <c r="A73" s="52" t="s">
        <v>148</v>
      </c>
      <c r="B73" s="52"/>
      <c r="C73" s="53" t="s">
        <v>149</v>
      </c>
      <c r="D73" s="54" t="s">
        <v>73</v>
      </c>
      <c r="E73" s="55">
        <v>25.38</v>
      </c>
      <c r="F73" s="55">
        <v>37.299999999999997</v>
      </c>
      <c r="G73" s="55">
        <v>62.68</v>
      </c>
      <c r="H73" s="33">
        <f t="shared" si="0"/>
        <v>9</v>
      </c>
    </row>
    <row r="74" spans="1:8" x14ac:dyDescent="0.2">
      <c r="A74" s="52" t="s">
        <v>150</v>
      </c>
      <c r="B74" s="52"/>
      <c r="C74" s="53" t="s">
        <v>151</v>
      </c>
      <c r="D74" s="54" t="s">
        <v>73</v>
      </c>
      <c r="E74" s="55"/>
      <c r="F74" s="55">
        <v>26.46</v>
      </c>
      <c r="G74" s="55">
        <v>26.46</v>
      </c>
      <c r="H74" s="33">
        <f t="shared" ref="H74:H137" si="1">LEN(A74)</f>
        <v>9</v>
      </c>
    </row>
    <row r="75" spans="1:8" x14ac:dyDescent="0.2">
      <c r="A75" s="52" t="s">
        <v>152</v>
      </c>
      <c r="B75" s="52"/>
      <c r="C75" s="53" t="s">
        <v>153</v>
      </c>
      <c r="D75" s="54" t="s">
        <v>131</v>
      </c>
      <c r="E75" s="55">
        <v>1.04</v>
      </c>
      <c r="F75" s="55">
        <v>3.91</v>
      </c>
      <c r="G75" s="55">
        <v>4.95</v>
      </c>
      <c r="H75" s="33">
        <f t="shared" si="1"/>
        <v>9</v>
      </c>
    </row>
    <row r="76" spans="1:8" ht="25.5" x14ac:dyDescent="0.2">
      <c r="A76" s="52" t="s">
        <v>154</v>
      </c>
      <c r="B76" s="52"/>
      <c r="C76" s="53" t="s">
        <v>155</v>
      </c>
      <c r="D76" s="54" t="s">
        <v>156</v>
      </c>
      <c r="E76" s="55"/>
      <c r="F76" s="55">
        <v>399.37</v>
      </c>
      <c r="G76" s="55">
        <v>399.37</v>
      </c>
      <c r="H76" s="33">
        <f t="shared" si="1"/>
        <v>9</v>
      </c>
    </row>
    <row r="77" spans="1:8" x14ac:dyDescent="0.2">
      <c r="A77" s="52" t="s">
        <v>157</v>
      </c>
      <c r="B77" s="52"/>
      <c r="C77" s="53" t="s">
        <v>158</v>
      </c>
      <c r="D77" s="54" t="s">
        <v>131</v>
      </c>
      <c r="E77" s="55">
        <v>207.43</v>
      </c>
      <c r="F77" s="55"/>
      <c r="G77" s="55">
        <v>207.43</v>
      </c>
      <c r="H77" s="33">
        <f t="shared" si="1"/>
        <v>9</v>
      </c>
    </row>
    <row r="78" spans="1:8" x14ac:dyDescent="0.2">
      <c r="A78" s="52" t="s">
        <v>159</v>
      </c>
      <c r="B78" s="52"/>
      <c r="C78" s="53" t="s">
        <v>160</v>
      </c>
      <c r="D78" s="54" t="s">
        <v>131</v>
      </c>
      <c r="E78" s="55">
        <v>248.74</v>
      </c>
      <c r="F78" s="55"/>
      <c r="G78" s="55">
        <v>248.74</v>
      </c>
      <c r="H78" s="33">
        <f t="shared" si="1"/>
        <v>9</v>
      </c>
    </row>
    <row r="79" spans="1:8" x14ac:dyDescent="0.2">
      <c r="A79" s="52" t="s">
        <v>161</v>
      </c>
      <c r="B79" s="52"/>
      <c r="C79" s="53" t="s">
        <v>162</v>
      </c>
      <c r="D79" s="54" t="s">
        <v>131</v>
      </c>
      <c r="E79" s="55">
        <v>322.54000000000002</v>
      </c>
      <c r="F79" s="55"/>
      <c r="G79" s="55">
        <v>322.54000000000002</v>
      </c>
      <c r="H79" s="33">
        <f t="shared" si="1"/>
        <v>9</v>
      </c>
    </row>
    <row r="80" spans="1:8" x14ac:dyDescent="0.2">
      <c r="A80" s="52" t="s">
        <v>163</v>
      </c>
      <c r="B80" s="52"/>
      <c r="C80" s="53" t="s">
        <v>164</v>
      </c>
      <c r="D80" s="54" t="s">
        <v>131</v>
      </c>
      <c r="E80" s="55">
        <v>330</v>
      </c>
      <c r="F80" s="55"/>
      <c r="G80" s="55">
        <v>330</v>
      </c>
      <c r="H80" s="33">
        <f t="shared" si="1"/>
        <v>9</v>
      </c>
    </row>
    <row r="81" spans="1:8" ht="25.5" x14ac:dyDescent="0.2">
      <c r="A81" s="52" t="s">
        <v>165</v>
      </c>
      <c r="B81" s="52"/>
      <c r="C81" s="53" t="s">
        <v>166</v>
      </c>
      <c r="D81" s="54" t="s">
        <v>70</v>
      </c>
      <c r="E81" s="55">
        <v>254.65</v>
      </c>
      <c r="F81" s="55"/>
      <c r="G81" s="55">
        <v>254.65</v>
      </c>
      <c r="H81" s="33">
        <f t="shared" si="1"/>
        <v>9</v>
      </c>
    </row>
    <row r="82" spans="1:8" ht="25.5" x14ac:dyDescent="0.2">
      <c r="A82" s="52" t="s">
        <v>167</v>
      </c>
      <c r="B82" s="52"/>
      <c r="C82" s="53" t="s">
        <v>168</v>
      </c>
      <c r="D82" s="54" t="s">
        <v>21</v>
      </c>
      <c r="E82" s="55">
        <v>12.35</v>
      </c>
      <c r="F82" s="55"/>
      <c r="G82" s="55">
        <v>12.35</v>
      </c>
      <c r="H82" s="33">
        <f t="shared" si="1"/>
        <v>9</v>
      </c>
    </row>
    <row r="83" spans="1:8" ht="25.5" x14ac:dyDescent="0.2">
      <c r="A83" s="52" t="s">
        <v>169</v>
      </c>
      <c r="B83" s="52"/>
      <c r="C83" s="53" t="s">
        <v>170</v>
      </c>
      <c r="D83" s="54" t="s">
        <v>21</v>
      </c>
      <c r="E83" s="55">
        <v>13.29</v>
      </c>
      <c r="F83" s="55"/>
      <c r="G83" s="55">
        <v>13.29</v>
      </c>
      <c r="H83" s="33">
        <f t="shared" si="1"/>
        <v>9</v>
      </c>
    </row>
    <row r="84" spans="1:8" ht="25.5" x14ac:dyDescent="0.2">
      <c r="A84" s="52" t="s">
        <v>171</v>
      </c>
      <c r="B84" s="52"/>
      <c r="C84" s="53" t="s">
        <v>172</v>
      </c>
      <c r="D84" s="54" t="s">
        <v>21</v>
      </c>
      <c r="E84" s="55">
        <v>15.15</v>
      </c>
      <c r="F84" s="55"/>
      <c r="G84" s="55">
        <v>15.15</v>
      </c>
      <c r="H84" s="33">
        <f t="shared" si="1"/>
        <v>9</v>
      </c>
    </row>
    <row r="85" spans="1:8" ht="25.5" x14ac:dyDescent="0.2">
      <c r="A85" s="52" t="s">
        <v>173</v>
      </c>
      <c r="B85" s="52"/>
      <c r="C85" s="53" t="s">
        <v>174</v>
      </c>
      <c r="D85" s="54" t="s">
        <v>21</v>
      </c>
      <c r="E85" s="55">
        <v>18.53</v>
      </c>
      <c r="F85" s="55"/>
      <c r="G85" s="55">
        <v>18.53</v>
      </c>
      <c r="H85" s="33">
        <f t="shared" si="1"/>
        <v>9</v>
      </c>
    </row>
    <row r="86" spans="1:8" ht="25.5" x14ac:dyDescent="0.2">
      <c r="A86" s="52" t="s">
        <v>175</v>
      </c>
      <c r="B86" s="52"/>
      <c r="C86" s="53" t="s">
        <v>176</v>
      </c>
      <c r="D86" s="54" t="s">
        <v>21</v>
      </c>
      <c r="E86" s="55">
        <v>19.600000000000001</v>
      </c>
      <c r="F86" s="55"/>
      <c r="G86" s="55">
        <v>19.600000000000001</v>
      </c>
      <c r="H86" s="33">
        <f t="shared" si="1"/>
        <v>9</v>
      </c>
    </row>
    <row r="87" spans="1:8" ht="25.5" x14ac:dyDescent="0.2">
      <c r="A87" s="52" t="s">
        <v>177</v>
      </c>
      <c r="B87" s="52"/>
      <c r="C87" s="53" t="s">
        <v>178</v>
      </c>
      <c r="D87" s="54" t="s">
        <v>21</v>
      </c>
      <c r="E87" s="55">
        <v>22.34</v>
      </c>
      <c r="F87" s="55"/>
      <c r="G87" s="55">
        <v>22.34</v>
      </c>
      <c r="H87" s="33">
        <f t="shared" si="1"/>
        <v>9</v>
      </c>
    </row>
    <row r="88" spans="1:8" ht="25.5" x14ac:dyDescent="0.2">
      <c r="A88" s="52" t="s">
        <v>179</v>
      </c>
      <c r="B88" s="52"/>
      <c r="C88" s="53" t="s">
        <v>180</v>
      </c>
      <c r="D88" s="54" t="s">
        <v>21</v>
      </c>
      <c r="E88" s="55">
        <v>23.87</v>
      </c>
      <c r="F88" s="55"/>
      <c r="G88" s="55">
        <v>23.87</v>
      </c>
      <c r="H88" s="33">
        <f t="shared" si="1"/>
        <v>9</v>
      </c>
    </row>
    <row r="89" spans="1:8" ht="25.5" x14ac:dyDescent="0.2">
      <c r="A89" s="52" t="s">
        <v>181</v>
      </c>
      <c r="B89" s="52"/>
      <c r="C89" s="53" t="s">
        <v>182</v>
      </c>
      <c r="D89" s="54" t="s">
        <v>21</v>
      </c>
      <c r="E89" s="55">
        <v>24.7</v>
      </c>
      <c r="F89" s="55"/>
      <c r="G89" s="55">
        <v>24.7</v>
      </c>
      <c r="H89" s="33">
        <f t="shared" si="1"/>
        <v>9</v>
      </c>
    </row>
    <row r="90" spans="1:8" ht="25.5" x14ac:dyDescent="0.2">
      <c r="A90" s="52" t="s">
        <v>183</v>
      </c>
      <c r="B90" s="52"/>
      <c r="C90" s="53" t="s">
        <v>184</v>
      </c>
      <c r="D90" s="54" t="s">
        <v>21</v>
      </c>
      <c r="E90" s="55">
        <v>26.14</v>
      </c>
      <c r="F90" s="55"/>
      <c r="G90" s="55">
        <v>26.14</v>
      </c>
      <c r="H90" s="33">
        <f t="shared" si="1"/>
        <v>9</v>
      </c>
    </row>
    <row r="91" spans="1:8" ht="25.5" x14ac:dyDescent="0.2">
      <c r="A91" s="52" t="s">
        <v>185</v>
      </c>
      <c r="B91" s="52"/>
      <c r="C91" s="53" t="s">
        <v>186</v>
      </c>
      <c r="D91" s="54" t="s">
        <v>21</v>
      </c>
      <c r="E91" s="55">
        <v>29.78</v>
      </c>
      <c r="F91" s="55"/>
      <c r="G91" s="55">
        <v>29.78</v>
      </c>
      <c r="H91" s="33">
        <f t="shared" si="1"/>
        <v>9</v>
      </c>
    </row>
    <row r="92" spans="1:8" ht="25.5" x14ac:dyDescent="0.2">
      <c r="A92" s="52" t="s">
        <v>187</v>
      </c>
      <c r="B92" s="52"/>
      <c r="C92" s="53" t="s">
        <v>188</v>
      </c>
      <c r="D92" s="54" t="s">
        <v>21</v>
      </c>
      <c r="E92" s="55">
        <v>31.83</v>
      </c>
      <c r="F92" s="55"/>
      <c r="G92" s="55">
        <v>31.83</v>
      </c>
      <c r="H92" s="33">
        <f t="shared" si="1"/>
        <v>9</v>
      </c>
    </row>
    <row r="93" spans="1:8" x14ac:dyDescent="0.2">
      <c r="A93" s="52" t="s">
        <v>189</v>
      </c>
      <c r="B93" s="52"/>
      <c r="C93" s="53" t="s">
        <v>190</v>
      </c>
      <c r="D93" s="54" t="s">
        <v>131</v>
      </c>
      <c r="E93" s="55">
        <v>223.93</v>
      </c>
      <c r="F93" s="55"/>
      <c r="G93" s="55">
        <v>223.93</v>
      </c>
      <c r="H93" s="33">
        <f t="shared" si="1"/>
        <v>9</v>
      </c>
    </row>
    <row r="94" spans="1:8" x14ac:dyDescent="0.2">
      <c r="A94" s="52" t="s">
        <v>191</v>
      </c>
      <c r="B94" s="52"/>
      <c r="C94" s="53" t="s">
        <v>192</v>
      </c>
      <c r="D94" s="54" t="s">
        <v>131</v>
      </c>
      <c r="E94" s="55">
        <v>312.69</v>
      </c>
      <c r="F94" s="55"/>
      <c r="G94" s="55">
        <v>312.69</v>
      </c>
      <c r="H94" s="33">
        <f t="shared" si="1"/>
        <v>9</v>
      </c>
    </row>
    <row r="95" spans="1:8" x14ac:dyDescent="0.2">
      <c r="A95" s="52" t="s">
        <v>193</v>
      </c>
      <c r="B95" s="52"/>
      <c r="C95" s="53" t="s">
        <v>194</v>
      </c>
      <c r="D95" s="54" t="s">
        <v>131</v>
      </c>
      <c r="E95" s="55">
        <v>363.22</v>
      </c>
      <c r="F95" s="55"/>
      <c r="G95" s="55">
        <v>363.22</v>
      </c>
      <c r="H95" s="33">
        <f t="shared" si="1"/>
        <v>9</v>
      </c>
    </row>
    <row r="96" spans="1:8" x14ac:dyDescent="0.2">
      <c r="A96" s="52" t="s">
        <v>195</v>
      </c>
      <c r="B96" s="52"/>
      <c r="C96" s="53" t="s">
        <v>196</v>
      </c>
      <c r="D96" s="54" t="s">
        <v>131</v>
      </c>
      <c r="E96" s="55">
        <v>379.26</v>
      </c>
      <c r="F96" s="55"/>
      <c r="G96" s="55">
        <v>379.26</v>
      </c>
      <c r="H96" s="33">
        <f t="shared" si="1"/>
        <v>9</v>
      </c>
    </row>
    <row r="97" spans="1:8" x14ac:dyDescent="0.2">
      <c r="A97" s="52" t="s">
        <v>197</v>
      </c>
      <c r="B97" s="52"/>
      <c r="C97" s="53" t="s">
        <v>198</v>
      </c>
      <c r="D97" s="54" t="s">
        <v>131</v>
      </c>
      <c r="E97" s="55">
        <v>412.63</v>
      </c>
      <c r="F97" s="55"/>
      <c r="G97" s="55">
        <v>412.63</v>
      </c>
      <c r="H97" s="33">
        <f t="shared" si="1"/>
        <v>9</v>
      </c>
    </row>
    <row r="98" spans="1:8" x14ac:dyDescent="0.2">
      <c r="A98" s="52" t="s">
        <v>199</v>
      </c>
      <c r="B98" s="52"/>
      <c r="C98" s="53" t="s">
        <v>200</v>
      </c>
      <c r="D98" s="54" t="s">
        <v>131</v>
      </c>
      <c r="E98" s="55">
        <v>454.4</v>
      </c>
      <c r="F98" s="55"/>
      <c r="G98" s="55">
        <v>454.4</v>
      </c>
      <c r="H98" s="33">
        <f t="shared" si="1"/>
        <v>9</v>
      </c>
    </row>
    <row r="99" spans="1:8" x14ac:dyDescent="0.2">
      <c r="A99" s="52" t="s">
        <v>201</v>
      </c>
      <c r="B99" s="52"/>
      <c r="C99" s="53" t="s">
        <v>202</v>
      </c>
      <c r="D99" s="54" t="s">
        <v>131</v>
      </c>
      <c r="E99" s="55">
        <v>199.09</v>
      </c>
      <c r="F99" s="55"/>
      <c r="G99" s="55">
        <v>199.09</v>
      </c>
      <c r="H99" s="33">
        <f t="shared" si="1"/>
        <v>9</v>
      </c>
    </row>
    <row r="100" spans="1:8" ht="25.5" x14ac:dyDescent="0.2">
      <c r="A100" s="52" t="s">
        <v>203</v>
      </c>
      <c r="B100" s="52"/>
      <c r="C100" s="53" t="s">
        <v>204</v>
      </c>
      <c r="D100" s="54" t="s">
        <v>70</v>
      </c>
      <c r="E100" s="55">
        <v>1626.72</v>
      </c>
      <c r="F100" s="55">
        <v>3596.56</v>
      </c>
      <c r="G100" s="55">
        <v>5223.28</v>
      </c>
      <c r="H100" s="33">
        <f t="shared" si="1"/>
        <v>9</v>
      </c>
    </row>
    <row r="101" spans="1:8" ht="25.5" x14ac:dyDescent="0.2">
      <c r="A101" s="52" t="s">
        <v>205</v>
      </c>
      <c r="B101" s="52"/>
      <c r="C101" s="53" t="s">
        <v>206</v>
      </c>
      <c r="D101" s="54" t="s">
        <v>73</v>
      </c>
      <c r="E101" s="55">
        <v>6.7</v>
      </c>
      <c r="F101" s="55">
        <v>38.24</v>
      </c>
      <c r="G101" s="55">
        <v>44.94</v>
      </c>
      <c r="H101" s="33">
        <f t="shared" si="1"/>
        <v>9</v>
      </c>
    </row>
    <row r="102" spans="1:8" ht="25.5" x14ac:dyDescent="0.2">
      <c r="A102" s="52" t="s">
        <v>207</v>
      </c>
      <c r="B102" s="52"/>
      <c r="C102" s="53" t="s">
        <v>208</v>
      </c>
      <c r="D102" s="54" t="s">
        <v>73</v>
      </c>
      <c r="E102" s="55">
        <v>302.60000000000002</v>
      </c>
      <c r="F102" s="55">
        <v>272.79000000000002</v>
      </c>
      <c r="G102" s="55">
        <v>575.39</v>
      </c>
      <c r="H102" s="33">
        <f t="shared" si="1"/>
        <v>9</v>
      </c>
    </row>
    <row r="103" spans="1:8" x14ac:dyDescent="0.2">
      <c r="A103" s="52" t="s">
        <v>209</v>
      </c>
      <c r="B103" s="52"/>
      <c r="C103" s="53" t="s">
        <v>210</v>
      </c>
      <c r="D103" s="54"/>
      <c r="E103" s="55"/>
      <c r="F103" s="55"/>
      <c r="G103" s="55"/>
      <c r="H103" s="33">
        <f t="shared" si="1"/>
        <v>5</v>
      </c>
    </row>
    <row r="104" spans="1:8" ht="25.5" x14ac:dyDescent="0.2">
      <c r="A104" s="52" t="s">
        <v>211</v>
      </c>
      <c r="B104" s="52"/>
      <c r="C104" s="53" t="s">
        <v>212</v>
      </c>
      <c r="D104" s="54" t="s">
        <v>21</v>
      </c>
      <c r="E104" s="55">
        <v>222.85</v>
      </c>
      <c r="F104" s="55">
        <v>7990.44</v>
      </c>
      <c r="G104" s="55">
        <v>8213.2900000000009</v>
      </c>
      <c r="H104" s="33">
        <f t="shared" si="1"/>
        <v>9</v>
      </c>
    </row>
    <row r="105" spans="1:8" x14ac:dyDescent="0.2">
      <c r="A105" s="52" t="s">
        <v>213</v>
      </c>
      <c r="B105" s="52"/>
      <c r="C105" s="53" t="s">
        <v>214</v>
      </c>
      <c r="D105" s="54" t="s">
        <v>21</v>
      </c>
      <c r="E105" s="55">
        <v>222.85</v>
      </c>
      <c r="F105" s="55">
        <v>10703.22</v>
      </c>
      <c r="G105" s="55">
        <v>10926.07</v>
      </c>
      <c r="H105" s="33">
        <f t="shared" si="1"/>
        <v>9</v>
      </c>
    </row>
    <row r="106" spans="1:8" x14ac:dyDescent="0.2">
      <c r="A106" s="52" t="s">
        <v>215</v>
      </c>
      <c r="B106" s="52"/>
      <c r="C106" s="53" t="s">
        <v>216</v>
      </c>
      <c r="D106" s="54" t="s">
        <v>21</v>
      </c>
      <c r="E106" s="55">
        <v>222.85</v>
      </c>
      <c r="F106" s="55">
        <v>9470.64</v>
      </c>
      <c r="G106" s="55">
        <v>9693.49</v>
      </c>
      <c r="H106" s="33">
        <f t="shared" si="1"/>
        <v>9</v>
      </c>
    </row>
    <row r="107" spans="1:8" x14ac:dyDescent="0.2">
      <c r="A107" s="52" t="s">
        <v>217</v>
      </c>
      <c r="B107" s="52"/>
      <c r="C107" s="53" t="s">
        <v>218</v>
      </c>
      <c r="D107" s="54" t="s">
        <v>21</v>
      </c>
      <c r="E107" s="55">
        <v>644.6</v>
      </c>
      <c r="F107" s="55">
        <v>22054.82</v>
      </c>
      <c r="G107" s="55">
        <v>22699.42</v>
      </c>
      <c r="H107" s="33">
        <f t="shared" si="1"/>
        <v>9</v>
      </c>
    </row>
    <row r="108" spans="1:8" x14ac:dyDescent="0.2">
      <c r="A108" s="52" t="s">
        <v>219</v>
      </c>
      <c r="B108" s="52"/>
      <c r="C108" s="53" t="s">
        <v>220</v>
      </c>
      <c r="D108" s="54" t="s">
        <v>21</v>
      </c>
      <c r="E108" s="55">
        <v>644.6</v>
      </c>
      <c r="F108" s="55">
        <v>33842.639999999999</v>
      </c>
      <c r="G108" s="55">
        <v>34487.24</v>
      </c>
      <c r="H108" s="33">
        <f t="shared" si="1"/>
        <v>9</v>
      </c>
    </row>
    <row r="109" spans="1:8" ht="25.5" x14ac:dyDescent="0.2">
      <c r="A109" s="52" t="s">
        <v>221</v>
      </c>
      <c r="B109" s="52"/>
      <c r="C109" s="53" t="s">
        <v>222</v>
      </c>
      <c r="D109" s="54" t="s">
        <v>21</v>
      </c>
      <c r="E109" s="55">
        <v>644.6</v>
      </c>
      <c r="F109" s="55">
        <v>13416.08</v>
      </c>
      <c r="G109" s="55">
        <v>14060.68</v>
      </c>
      <c r="H109" s="33">
        <f t="shared" si="1"/>
        <v>9</v>
      </c>
    </row>
    <row r="110" spans="1:8" x14ac:dyDescent="0.2">
      <c r="A110" s="52" t="s">
        <v>223</v>
      </c>
      <c r="B110" s="52"/>
      <c r="C110" s="53" t="s">
        <v>224</v>
      </c>
      <c r="D110" s="54" t="s">
        <v>21</v>
      </c>
      <c r="E110" s="55">
        <v>524.1</v>
      </c>
      <c r="F110" s="55">
        <v>16102.4</v>
      </c>
      <c r="G110" s="55">
        <v>16626.5</v>
      </c>
      <c r="H110" s="33">
        <f t="shared" si="1"/>
        <v>9</v>
      </c>
    </row>
    <row r="111" spans="1:8" x14ac:dyDescent="0.2">
      <c r="A111" s="52" t="s">
        <v>225</v>
      </c>
      <c r="B111" s="52"/>
      <c r="C111" s="53" t="s">
        <v>226</v>
      </c>
      <c r="D111" s="54" t="s">
        <v>21</v>
      </c>
      <c r="E111" s="55">
        <v>319.25</v>
      </c>
      <c r="F111" s="55">
        <v>26081.08</v>
      </c>
      <c r="G111" s="55">
        <v>26400.33</v>
      </c>
      <c r="H111" s="33">
        <f t="shared" si="1"/>
        <v>9</v>
      </c>
    </row>
    <row r="112" spans="1:8" x14ac:dyDescent="0.2">
      <c r="A112" s="52" t="s">
        <v>227</v>
      </c>
      <c r="B112" s="52"/>
      <c r="C112" s="53" t="s">
        <v>228</v>
      </c>
      <c r="D112" s="54"/>
      <c r="E112" s="55"/>
      <c r="F112" s="55"/>
      <c r="G112" s="55"/>
      <c r="H112" s="33">
        <f t="shared" si="1"/>
        <v>5</v>
      </c>
    </row>
    <row r="113" spans="1:8" ht="38.25" x14ac:dyDescent="0.2">
      <c r="A113" s="52" t="s">
        <v>229</v>
      </c>
      <c r="B113" s="52"/>
      <c r="C113" s="53" t="s">
        <v>230</v>
      </c>
      <c r="D113" s="54" t="s">
        <v>70</v>
      </c>
      <c r="E113" s="55">
        <v>8405.0300000000007</v>
      </c>
      <c r="F113" s="55"/>
      <c r="G113" s="55">
        <v>8405.0300000000007</v>
      </c>
      <c r="H113" s="33">
        <f t="shared" si="1"/>
        <v>9</v>
      </c>
    </row>
    <row r="114" spans="1:8" ht="38.25" x14ac:dyDescent="0.2">
      <c r="A114" s="52" t="s">
        <v>231</v>
      </c>
      <c r="B114" s="52"/>
      <c r="C114" s="53" t="s">
        <v>232</v>
      </c>
      <c r="D114" s="54" t="s">
        <v>70</v>
      </c>
      <c r="E114" s="55">
        <v>11884.6</v>
      </c>
      <c r="F114" s="55"/>
      <c r="G114" s="55">
        <v>11884.6</v>
      </c>
      <c r="H114" s="33">
        <f t="shared" si="1"/>
        <v>9</v>
      </c>
    </row>
    <row r="115" spans="1:8" ht="38.25" x14ac:dyDescent="0.2">
      <c r="A115" s="52" t="s">
        <v>233</v>
      </c>
      <c r="B115" s="52"/>
      <c r="C115" s="53" t="s">
        <v>234</v>
      </c>
      <c r="D115" s="54" t="s">
        <v>70</v>
      </c>
      <c r="E115" s="55">
        <v>12445.58</v>
      </c>
      <c r="F115" s="55"/>
      <c r="G115" s="55">
        <v>12445.58</v>
      </c>
      <c r="H115" s="33">
        <f t="shared" si="1"/>
        <v>9</v>
      </c>
    </row>
    <row r="116" spans="1:8" ht="25.5" x14ac:dyDescent="0.2">
      <c r="A116" s="52" t="s">
        <v>235</v>
      </c>
      <c r="B116" s="52"/>
      <c r="C116" s="53" t="s">
        <v>236</v>
      </c>
      <c r="D116" s="54" t="s">
        <v>131</v>
      </c>
      <c r="E116" s="55">
        <v>512.76</v>
      </c>
      <c r="F116" s="55"/>
      <c r="G116" s="55">
        <v>512.76</v>
      </c>
      <c r="H116" s="33">
        <f t="shared" si="1"/>
        <v>9</v>
      </c>
    </row>
    <row r="117" spans="1:8" ht="25.5" x14ac:dyDescent="0.2">
      <c r="A117" s="52" t="s">
        <v>237</v>
      </c>
      <c r="B117" s="52"/>
      <c r="C117" s="53" t="s">
        <v>238</v>
      </c>
      <c r="D117" s="54" t="s">
        <v>131</v>
      </c>
      <c r="E117" s="55">
        <v>464.85</v>
      </c>
      <c r="F117" s="55"/>
      <c r="G117" s="55">
        <v>464.85</v>
      </c>
      <c r="H117" s="33">
        <f t="shared" si="1"/>
        <v>9</v>
      </c>
    </row>
    <row r="118" spans="1:8" ht="25.5" x14ac:dyDescent="0.2">
      <c r="A118" s="52" t="s">
        <v>239</v>
      </c>
      <c r="B118" s="52"/>
      <c r="C118" s="53" t="s">
        <v>240</v>
      </c>
      <c r="D118" s="54" t="s">
        <v>131</v>
      </c>
      <c r="E118" s="55">
        <v>1097.1400000000001</v>
      </c>
      <c r="F118" s="55"/>
      <c r="G118" s="55">
        <v>1097.1400000000001</v>
      </c>
      <c r="H118" s="33">
        <f t="shared" si="1"/>
        <v>9</v>
      </c>
    </row>
    <row r="119" spans="1:8" ht="25.5" x14ac:dyDescent="0.2">
      <c r="A119" s="52" t="s">
        <v>241</v>
      </c>
      <c r="B119" s="52"/>
      <c r="C119" s="53" t="s">
        <v>242</v>
      </c>
      <c r="D119" s="54" t="s">
        <v>131</v>
      </c>
      <c r="E119" s="55">
        <v>1167.44</v>
      </c>
      <c r="F119" s="55"/>
      <c r="G119" s="55">
        <v>1167.44</v>
      </c>
      <c r="H119" s="33">
        <f t="shared" si="1"/>
        <v>9</v>
      </c>
    </row>
    <row r="120" spans="1:8" ht="25.5" x14ac:dyDescent="0.2">
      <c r="A120" s="52" t="s">
        <v>243</v>
      </c>
      <c r="B120" s="52"/>
      <c r="C120" s="53" t="s">
        <v>244</v>
      </c>
      <c r="D120" s="54" t="s">
        <v>131</v>
      </c>
      <c r="E120" s="55">
        <v>1452.85</v>
      </c>
      <c r="F120" s="55"/>
      <c r="G120" s="55">
        <v>1452.85</v>
      </c>
      <c r="H120" s="33">
        <f t="shared" si="1"/>
        <v>9</v>
      </c>
    </row>
    <row r="121" spans="1:8" ht="25.5" x14ac:dyDescent="0.2">
      <c r="A121" s="52" t="s">
        <v>245</v>
      </c>
      <c r="B121" s="52"/>
      <c r="C121" s="53" t="s">
        <v>246</v>
      </c>
      <c r="D121" s="54" t="s">
        <v>131</v>
      </c>
      <c r="E121" s="55">
        <v>1843.98</v>
      </c>
      <c r="F121" s="55"/>
      <c r="G121" s="55">
        <v>1843.98</v>
      </c>
      <c r="H121" s="33">
        <f t="shared" si="1"/>
        <v>9</v>
      </c>
    </row>
    <row r="122" spans="1:8" ht="25.5" x14ac:dyDescent="0.2">
      <c r="A122" s="52" t="s">
        <v>247</v>
      </c>
      <c r="B122" s="52"/>
      <c r="C122" s="53" t="s">
        <v>248</v>
      </c>
      <c r="D122" s="54" t="s">
        <v>131</v>
      </c>
      <c r="E122" s="55">
        <v>2078.94</v>
      </c>
      <c r="F122" s="55"/>
      <c r="G122" s="55">
        <v>2078.94</v>
      </c>
      <c r="H122" s="33">
        <f t="shared" si="1"/>
        <v>9</v>
      </c>
    </row>
    <row r="123" spans="1:8" ht="25.5" x14ac:dyDescent="0.2">
      <c r="A123" s="52" t="s">
        <v>249</v>
      </c>
      <c r="B123" s="52"/>
      <c r="C123" s="53" t="s">
        <v>250</v>
      </c>
      <c r="D123" s="54" t="s">
        <v>131</v>
      </c>
      <c r="E123" s="55">
        <v>2294.59</v>
      </c>
      <c r="F123" s="55"/>
      <c r="G123" s="55">
        <v>2294.59</v>
      </c>
      <c r="H123" s="33">
        <f t="shared" si="1"/>
        <v>9</v>
      </c>
    </row>
    <row r="124" spans="1:8" ht="25.5" x14ac:dyDescent="0.2">
      <c r="A124" s="52" t="s">
        <v>251</v>
      </c>
      <c r="B124" s="52"/>
      <c r="C124" s="53" t="s">
        <v>252</v>
      </c>
      <c r="D124" s="54" t="s">
        <v>131</v>
      </c>
      <c r="E124" s="55">
        <v>2789.57</v>
      </c>
      <c r="F124" s="55"/>
      <c r="G124" s="55">
        <v>2789.57</v>
      </c>
      <c r="H124" s="33">
        <f t="shared" si="1"/>
        <v>9</v>
      </c>
    </row>
    <row r="125" spans="1:8" ht="25.5" x14ac:dyDescent="0.2">
      <c r="A125" s="52" t="s">
        <v>253</v>
      </c>
      <c r="B125" s="52"/>
      <c r="C125" s="53" t="s">
        <v>254</v>
      </c>
      <c r="D125" s="54" t="s">
        <v>131</v>
      </c>
      <c r="E125" s="55">
        <v>364.7</v>
      </c>
      <c r="F125" s="55"/>
      <c r="G125" s="55">
        <v>364.7</v>
      </c>
      <c r="H125" s="33">
        <f t="shared" si="1"/>
        <v>9</v>
      </c>
    </row>
    <row r="126" spans="1:8" ht="25.5" x14ac:dyDescent="0.2">
      <c r="A126" s="52" t="s">
        <v>255</v>
      </c>
      <c r="B126" s="52"/>
      <c r="C126" s="53" t="s">
        <v>256</v>
      </c>
      <c r="D126" s="54" t="s">
        <v>131</v>
      </c>
      <c r="E126" s="55">
        <v>1559.47</v>
      </c>
      <c r="F126" s="55"/>
      <c r="G126" s="55">
        <v>1559.47</v>
      </c>
      <c r="H126" s="33">
        <f t="shared" si="1"/>
        <v>9</v>
      </c>
    </row>
    <row r="127" spans="1:8" ht="25.5" x14ac:dyDescent="0.2">
      <c r="A127" s="52" t="s">
        <v>257</v>
      </c>
      <c r="B127" s="52"/>
      <c r="C127" s="53" t="s">
        <v>258</v>
      </c>
      <c r="D127" s="54" t="s">
        <v>131</v>
      </c>
      <c r="E127" s="55">
        <v>6172.53</v>
      </c>
      <c r="F127" s="55"/>
      <c r="G127" s="55">
        <v>6172.53</v>
      </c>
      <c r="H127" s="33">
        <f t="shared" si="1"/>
        <v>9</v>
      </c>
    </row>
    <row r="128" spans="1:8" ht="25.5" x14ac:dyDescent="0.2">
      <c r="A128" s="52" t="s">
        <v>259</v>
      </c>
      <c r="B128" s="52"/>
      <c r="C128" s="53" t="s">
        <v>260</v>
      </c>
      <c r="D128" s="54" t="s">
        <v>131</v>
      </c>
      <c r="E128" s="55">
        <v>395.2</v>
      </c>
      <c r="F128" s="55"/>
      <c r="G128" s="55">
        <v>395.2</v>
      </c>
      <c r="H128" s="33">
        <f t="shared" si="1"/>
        <v>9</v>
      </c>
    </row>
    <row r="129" spans="1:8" ht="25.5" x14ac:dyDescent="0.2">
      <c r="A129" s="52" t="s">
        <v>261</v>
      </c>
      <c r="B129" s="52"/>
      <c r="C129" s="53" t="s">
        <v>262</v>
      </c>
      <c r="D129" s="54" t="s">
        <v>131</v>
      </c>
      <c r="E129" s="55">
        <v>479.67</v>
      </c>
      <c r="F129" s="55"/>
      <c r="G129" s="55">
        <v>479.67</v>
      </c>
      <c r="H129" s="33">
        <f t="shared" si="1"/>
        <v>9</v>
      </c>
    </row>
    <row r="130" spans="1:8" ht="25.5" x14ac:dyDescent="0.2">
      <c r="A130" s="52" t="s">
        <v>263</v>
      </c>
      <c r="B130" s="52"/>
      <c r="C130" s="53" t="s">
        <v>264</v>
      </c>
      <c r="D130" s="54" t="s">
        <v>131</v>
      </c>
      <c r="E130" s="55">
        <v>561.62</v>
      </c>
      <c r="F130" s="55"/>
      <c r="G130" s="55">
        <v>561.62</v>
      </c>
      <c r="H130" s="33">
        <f t="shared" si="1"/>
        <v>9</v>
      </c>
    </row>
    <row r="131" spans="1:8" ht="25.5" x14ac:dyDescent="0.2">
      <c r="A131" s="52" t="s">
        <v>265</v>
      </c>
      <c r="B131" s="52"/>
      <c r="C131" s="53" t="s">
        <v>266</v>
      </c>
      <c r="D131" s="54" t="s">
        <v>131</v>
      </c>
      <c r="E131" s="55">
        <v>320.48</v>
      </c>
      <c r="F131" s="55"/>
      <c r="G131" s="55">
        <v>320.48</v>
      </c>
      <c r="H131" s="33">
        <f t="shared" si="1"/>
        <v>9</v>
      </c>
    </row>
    <row r="132" spans="1:8" ht="25.5" x14ac:dyDescent="0.2">
      <c r="A132" s="52" t="s">
        <v>267</v>
      </c>
      <c r="B132" s="52"/>
      <c r="C132" s="53" t="s">
        <v>268</v>
      </c>
      <c r="D132" s="54" t="s">
        <v>131</v>
      </c>
      <c r="E132" s="55">
        <v>512.96</v>
      </c>
      <c r="F132" s="55"/>
      <c r="G132" s="55">
        <v>512.96</v>
      </c>
      <c r="H132" s="33">
        <f t="shared" si="1"/>
        <v>9</v>
      </c>
    </row>
    <row r="133" spans="1:8" ht="25.5" x14ac:dyDescent="0.2">
      <c r="A133" s="52" t="s">
        <v>269</v>
      </c>
      <c r="B133" s="52"/>
      <c r="C133" s="53" t="s">
        <v>270</v>
      </c>
      <c r="D133" s="54" t="s">
        <v>131</v>
      </c>
      <c r="E133" s="55">
        <v>765.51</v>
      </c>
      <c r="F133" s="55"/>
      <c r="G133" s="55">
        <v>765.51</v>
      </c>
      <c r="H133" s="33">
        <f t="shared" si="1"/>
        <v>9</v>
      </c>
    </row>
    <row r="134" spans="1:8" ht="25.5" x14ac:dyDescent="0.2">
      <c r="A134" s="52" t="s">
        <v>271</v>
      </c>
      <c r="B134" s="52"/>
      <c r="C134" s="53" t="s">
        <v>272</v>
      </c>
      <c r="D134" s="54" t="s">
        <v>131</v>
      </c>
      <c r="E134" s="55">
        <v>1691.27</v>
      </c>
      <c r="F134" s="55"/>
      <c r="G134" s="55">
        <v>1691.27</v>
      </c>
      <c r="H134" s="33">
        <f t="shared" si="1"/>
        <v>9</v>
      </c>
    </row>
    <row r="135" spans="1:8" ht="25.5" x14ac:dyDescent="0.2">
      <c r="A135" s="52" t="s">
        <v>273</v>
      </c>
      <c r="B135" s="52"/>
      <c r="C135" s="53" t="s">
        <v>274</v>
      </c>
      <c r="D135" s="54" t="s">
        <v>131</v>
      </c>
      <c r="E135" s="55">
        <v>2292.58</v>
      </c>
      <c r="F135" s="55"/>
      <c r="G135" s="55">
        <v>2292.58</v>
      </c>
      <c r="H135" s="33">
        <f t="shared" si="1"/>
        <v>9</v>
      </c>
    </row>
    <row r="136" spans="1:8" ht="25.5" x14ac:dyDescent="0.2">
      <c r="A136" s="52" t="s">
        <v>275</v>
      </c>
      <c r="B136" s="52"/>
      <c r="C136" s="53" t="s">
        <v>276</v>
      </c>
      <c r="D136" s="54" t="s">
        <v>131</v>
      </c>
      <c r="E136" s="55">
        <v>2838.9</v>
      </c>
      <c r="F136" s="55"/>
      <c r="G136" s="55">
        <v>2838.9</v>
      </c>
      <c r="H136" s="33">
        <f t="shared" si="1"/>
        <v>9</v>
      </c>
    </row>
    <row r="137" spans="1:8" ht="25.5" x14ac:dyDescent="0.2">
      <c r="A137" s="52" t="s">
        <v>277</v>
      </c>
      <c r="B137" s="52"/>
      <c r="C137" s="53" t="s">
        <v>278</v>
      </c>
      <c r="D137" s="54" t="s">
        <v>131</v>
      </c>
      <c r="E137" s="55">
        <v>720.1</v>
      </c>
      <c r="F137" s="55"/>
      <c r="G137" s="55">
        <v>720.1</v>
      </c>
      <c r="H137" s="33">
        <f t="shared" si="1"/>
        <v>9</v>
      </c>
    </row>
    <row r="138" spans="1:8" ht="25.5" x14ac:dyDescent="0.2">
      <c r="A138" s="52" t="s">
        <v>279</v>
      </c>
      <c r="B138" s="52"/>
      <c r="C138" s="53" t="s">
        <v>280</v>
      </c>
      <c r="D138" s="54" t="s">
        <v>131</v>
      </c>
      <c r="E138" s="55">
        <v>339.55</v>
      </c>
      <c r="F138" s="55"/>
      <c r="G138" s="55">
        <v>339.55</v>
      </c>
      <c r="H138" s="33">
        <f t="shared" ref="H138:H201" si="2">LEN(A138)</f>
        <v>9</v>
      </c>
    </row>
    <row r="139" spans="1:8" ht="25.5" x14ac:dyDescent="0.2">
      <c r="A139" s="52" t="s">
        <v>281</v>
      </c>
      <c r="B139" s="52"/>
      <c r="C139" s="53" t="s">
        <v>282</v>
      </c>
      <c r="D139" s="54" t="s">
        <v>131</v>
      </c>
      <c r="E139" s="55">
        <v>703.19</v>
      </c>
      <c r="F139" s="55"/>
      <c r="G139" s="55">
        <v>703.19</v>
      </c>
      <c r="H139" s="33">
        <f t="shared" si="2"/>
        <v>9</v>
      </c>
    </row>
    <row r="140" spans="1:8" ht="25.5" x14ac:dyDescent="0.2">
      <c r="A140" s="52" t="s">
        <v>283</v>
      </c>
      <c r="B140" s="52"/>
      <c r="C140" s="53" t="s">
        <v>284</v>
      </c>
      <c r="D140" s="54" t="s">
        <v>131</v>
      </c>
      <c r="E140" s="55">
        <v>771.29</v>
      </c>
      <c r="F140" s="55"/>
      <c r="G140" s="55">
        <v>771.29</v>
      </c>
      <c r="H140" s="33">
        <f t="shared" si="2"/>
        <v>9</v>
      </c>
    </row>
    <row r="141" spans="1:8" ht="25.5" x14ac:dyDescent="0.2">
      <c r="A141" s="52" t="s">
        <v>285</v>
      </c>
      <c r="B141" s="52"/>
      <c r="C141" s="53" t="s">
        <v>286</v>
      </c>
      <c r="D141" s="54" t="s">
        <v>131</v>
      </c>
      <c r="E141" s="55">
        <v>600.65</v>
      </c>
      <c r="F141" s="55"/>
      <c r="G141" s="55">
        <v>600.65</v>
      </c>
      <c r="H141" s="33">
        <f t="shared" si="2"/>
        <v>9</v>
      </c>
    </row>
    <row r="142" spans="1:8" ht="25.5" x14ac:dyDescent="0.2">
      <c r="A142" s="52" t="s">
        <v>287</v>
      </c>
      <c r="B142" s="52"/>
      <c r="C142" s="53" t="s">
        <v>288</v>
      </c>
      <c r="D142" s="54" t="s">
        <v>131</v>
      </c>
      <c r="E142" s="55">
        <v>921.46</v>
      </c>
      <c r="F142" s="55"/>
      <c r="G142" s="55">
        <v>921.46</v>
      </c>
      <c r="H142" s="33">
        <f t="shared" si="2"/>
        <v>9</v>
      </c>
    </row>
    <row r="143" spans="1:8" ht="25.5" x14ac:dyDescent="0.2">
      <c r="A143" s="52" t="s">
        <v>289</v>
      </c>
      <c r="B143" s="52"/>
      <c r="C143" s="53" t="s">
        <v>290</v>
      </c>
      <c r="D143" s="54" t="s">
        <v>131</v>
      </c>
      <c r="E143" s="55">
        <v>2155.0100000000002</v>
      </c>
      <c r="F143" s="55"/>
      <c r="G143" s="55">
        <v>2155.0100000000002</v>
      </c>
      <c r="H143" s="33">
        <f t="shared" si="2"/>
        <v>9</v>
      </c>
    </row>
    <row r="144" spans="1:8" ht="25.5" x14ac:dyDescent="0.2">
      <c r="A144" s="52" t="s">
        <v>291</v>
      </c>
      <c r="B144" s="52"/>
      <c r="C144" s="53" t="s">
        <v>292</v>
      </c>
      <c r="D144" s="54" t="s">
        <v>131</v>
      </c>
      <c r="E144" s="55">
        <v>1477.36</v>
      </c>
      <c r="F144" s="55"/>
      <c r="G144" s="55">
        <v>1477.36</v>
      </c>
      <c r="H144" s="33">
        <f t="shared" si="2"/>
        <v>9</v>
      </c>
    </row>
    <row r="145" spans="1:8" ht="25.5" x14ac:dyDescent="0.2">
      <c r="A145" s="52" t="s">
        <v>293</v>
      </c>
      <c r="B145" s="52"/>
      <c r="C145" s="53" t="s">
        <v>294</v>
      </c>
      <c r="D145" s="54" t="s">
        <v>131</v>
      </c>
      <c r="E145" s="55">
        <v>1469.59</v>
      </c>
      <c r="F145" s="55"/>
      <c r="G145" s="55">
        <v>1469.59</v>
      </c>
      <c r="H145" s="33">
        <f t="shared" si="2"/>
        <v>9</v>
      </c>
    </row>
    <row r="146" spans="1:8" ht="25.5" x14ac:dyDescent="0.2">
      <c r="A146" s="52" t="s">
        <v>295</v>
      </c>
      <c r="B146" s="52"/>
      <c r="C146" s="53" t="s">
        <v>296</v>
      </c>
      <c r="D146" s="54" t="s">
        <v>131</v>
      </c>
      <c r="E146" s="55">
        <v>2078.5500000000002</v>
      </c>
      <c r="F146" s="55"/>
      <c r="G146" s="55">
        <v>2078.5500000000002</v>
      </c>
      <c r="H146" s="33">
        <f t="shared" si="2"/>
        <v>9</v>
      </c>
    </row>
    <row r="147" spans="1:8" ht="25.5" x14ac:dyDescent="0.2">
      <c r="A147" s="52" t="s">
        <v>297</v>
      </c>
      <c r="B147" s="52"/>
      <c r="C147" s="53" t="s">
        <v>298</v>
      </c>
      <c r="D147" s="54" t="s">
        <v>131</v>
      </c>
      <c r="E147" s="55">
        <v>2069.25</v>
      </c>
      <c r="F147" s="55"/>
      <c r="G147" s="55">
        <v>2069.25</v>
      </c>
      <c r="H147" s="33">
        <f t="shared" si="2"/>
        <v>9</v>
      </c>
    </row>
    <row r="148" spans="1:8" ht="25.5" x14ac:dyDescent="0.2">
      <c r="A148" s="52" t="s">
        <v>299</v>
      </c>
      <c r="B148" s="52"/>
      <c r="C148" s="53" t="s">
        <v>300</v>
      </c>
      <c r="D148" s="54" t="s">
        <v>131</v>
      </c>
      <c r="E148" s="55">
        <v>468.96</v>
      </c>
      <c r="F148" s="55"/>
      <c r="G148" s="55">
        <v>468.96</v>
      </c>
      <c r="H148" s="33">
        <f t="shared" si="2"/>
        <v>9</v>
      </c>
    </row>
    <row r="149" spans="1:8" ht="25.5" x14ac:dyDescent="0.2">
      <c r="A149" s="52" t="s">
        <v>301</v>
      </c>
      <c r="B149" s="52"/>
      <c r="C149" s="53" t="s">
        <v>302</v>
      </c>
      <c r="D149" s="54" t="s">
        <v>131</v>
      </c>
      <c r="E149" s="55">
        <v>783.44</v>
      </c>
      <c r="F149" s="55"/>
      <c r="G149" s="55">
        <v>783.44</v>
      </c>
      <c r="H149" s="33">
        <f t="shared" si="2"/>
        <v>9</v>
      </c>
    </row>
    <row r="150" spans="1:8" ht="25.5" x14ac:dyDescent="0.2">
      <c r="A150" s="52" t="s">
        <v>303</v>
      </c>
      <c r="B150" s="52"/>
      <c r="C150" s="53" t="s">
        <v>304</v>
      </c>
      <c r="D150" s="54" t="s">
        <v>131</v>
      </c>
      <c r="E150" s="55">
        <v>1253.17</v>
      </c>
      <c r="F150" s="55"/>
      <c r="G150" s="55">
        <v>1253.17</v>
      </c>
      <c r="H150" s="33">
        <f t="shared" si="2"/>
        <v>9</v>
      </c>
    </row>
    <row r="151" spans="1:8" ht="25.5" x14ac:dyDescent="0.2">
      <c r="A151" s="52" t="s">
        <v>305</v>
      </c>
      <c r="B151" s="52"/>
      <c r="C151" s="53" t="s">
        <v>306</v>
      </c>
      <c r="D151" s="54" t="s">
        <v>131</v>
      </c>
      <c r="E151" s="55">
        <v>1438.65</v>
      </c>
      <c r="F151" s="55"/>
      <c r="G151" s="55">
        <v>1438.65</v>
      </c>
      <c r="H151" s="33">
        <f t="shared" si="2"/>
        <v>9</v>
      </c>
    </row>
    <row r="152" spans="1:8" ht="25.5" x14ac:dyDescent="0.2">
      <c r="A152" s="52" t="s">
        <v>307</v>
      </c>
      <c r="B152" s="52"/>
      <c r="C152" s="53" t="s">
        <v>308</v>
      </c>
      <c r="D152" s="54" t="s">
        <v>131</v>
      </c>
      <c r="E152" s="55">
        <v>2580.31</v>
      </c>
      <c r="F152" s="55"/>
      <c r="G152" s="55">
        <v>2580.31</v>
      </c>
      <c r="H152" s="33">
        <f t="shared" si="2"/>
        <v>9</v>
      </c>
    </row>
    <row r="153" spans="1:8" ht="25.5" x14ac:dyDescent="0.2">
      <c r="A153" s="52" t="s">
        <v>309</v>
      </c>
      <c r="B153" s="52"/>
      <c r="C153" s="53" t="s">
        <v>310</v>
      </c>
      <c r="D153" s="54" t="s">
        <v>131</v>
      </c>
      <c r="E153" s="55">
        <v>1039.1500000000001</v>
      </c>
      <c r="F153" s="55"/>
      <c r="G153" s="55">
        <v>1039.1500000000001</v>
      </c>
      <c r="H153" s="33">
        <f t="shared" si="2"/>
        <v>9</v>
      </c>
    </row>
    <row r="154" spans="1:8" x14ac:dyDescent="0.2">
      <c r="A154" s="52" t="s">
        <v>311</v>
      </c>
      <c r="B154" s="52"/>
      <c r="C154" s="53" t="s">
        <v>312</v>
      </c>
      <c r="D154" s="54" t="s">
        <v>156</v>
      </c>
      <c r="E154" s="55">
        <v>1693.74</v>
      </c>
      <c r="F154" s="55"/>
      <c r="G154" s="55">
        <v>1693.74</v>
      </c>
      <c r="H154" s="33">
        <f t="shared" si="2"/>
        <v>9</v>
      </c>
    </row>
    <row r="155" spans="1:8" x14ac:dyDescent="0.2">
      <c r="A155" s="52" t="s">
        <v>313</v>
      </c>
      <c r="B155" s="52"/>
      <c r="C155" s="53" t="s">
        <v>314</v>
      </c>
      <c r="D155" s="54" t="s">
        <v>156</v>
      </c>
      <c r="E155" s="55">
        <v>2150.85</v>
      </c>
      <c r="F155" s="55"/>
      <c r="G155" s="55">
        <v>2150.85</v>
      </c>
      <c r="H155" s="33">
        <f t="shared" si="2"/>
        <v>9</v>
      </c>
    </row>
    <row r="156" spans="1:8" x14ac:dyDescent="0.2">
      <c r="A156" s="52" t="s">
        <v>315</v>
      </c>
      <c r="B156" s="52"/>
      <c r="C156" s="53" t="s">
        <v>316</v>
      </c>
      <c r="D156" s="54" t="s">
        <v>131</v>
      </c>
      <c r="E156" s="55">
        <v>89.24</v>
      </c>
      <c r="F156" s="55"/>
      <c r="G156" s="55">
        <v>89.24</v>
      </c>
      <c r="H156" s="33">
        <f t="shared" si="2"/>
        <v>9</v>
      </c>
    </row>
    <row r="157" spans="1:8" x14ac:dyDescent="0.2">
      <c r="A157" s="52" t="s">
        <v>317</v>
      </c>
      <c r="B157" s="52"/>
      <c r="C157" s="53" t="s">
        <v>318</v>
      </c>
      <c r="D157" s="54" t="s">
        <v>131</v>
      </c>
      <c r="E157" s="55">
        <v>193.24</v>
      </c>
      <c r="F157" s="55"/>
      <c r="G157" s="55">
        <v>193.24</v>
      </c>
      <c r="H157" s="33">
        <f t="shared" si="2"/>
        <v>9</v>
      </c>
    </row>
    <row r="158" spans="1:8" ht="38.25" x14ac:dyDescent="0.2">
      <c r="A158" s="52" t="s">
        <v>319</v>
      </c>
      <c r="B158" s="52"/>
      <c r="C158" s="53" t="s">
        <v>320</v>
      </c>
      <c r="D158" s="54" t="s">
        <v>70</v>
      </c>
      <c r="E158" s="55">
        <v>4402.0200000000004</v>
      </c>
      <c r="F158" s="55"/>
      <c r="G158" s="55">
        <v>4402.0200000000004</v>
      </c>
      <c r="H158" s="33">
        <f t="shared" si="2"/>
        <v>9</v>
      </c>
    </row>
    <row r="159" spans="1:8" x14ac:dyDescent="0.2">
      <c r="A159" s="52" t="s">
        <v>321</v>
      </c>
      <c r="B159" s="52"/>
      <c r="C159" s="53" t="s">
        <v>322</v>
      </c>
      <c r="D159" s="54" t="s">
        <v>323</v>
      </c>
      <c r="E159" s="55">
        <v>492.4</v>
      </c>
      <c r="F159" s="55"/>
      <c r="G159" s="55">
        <v>492.4</v>
      </c>
      <c r="H159" s="33">
        <f t="shared" si="2"/>
        <v>9</v>
      </c>
    </row>
    <row r="160" spans="1:8" ht="25.5" x14ac:dyDescent="0.2">
      <c r="A160" s="52" t="s">
        <v>324</v>
      </c>
      <c r="B160" s="52"/>
      <c r="C160" s="53" t="s">
        <v>325</v>
      </c>
      <c r="D160" s="54" t="s">
        <v>323</v>
      </c>
      <c r="E160" s="55">
        <v>380.78</v>
      </c>
      <c r="F160" s="55"/>
      <c r="G160" s="55">
        <v>380.78</v>
      </c>
      <c r="H160" s="33">
        <f t="shared" si="2"/>
        <v>9</v>
      </c>
    </row>
    <row r="161" spans="1:8" x14ac:dyDescent="0.2">
      <c r="A161" s="52" t="s">
        <v>326</v>
      </c>
      <c r="B161" s="52"/>
      <c r="C161" s="53" t="s">
        <v>327</v>
      </c>
      <c r="D161" s="54" t="s">
        <v>323</v>
      </c>
      <c r="E161" s="55">
        <v>334.33</v>
      </c>
      <c r="F161" s="55"/>
      <c r="G161" s="55">
        <v>334.33</v>
      </c>
      <c r="H161" s="33">
        <f t="shared" si="2"/>
        <v>9</v>
      </c>
    </row>
    <row r="162" spans="1:8" x14ac:dyDescent="0.2">
      <c r="A162" s="52" t="s">
        <v>328</v>
      </c>
      <c r="B162" s="52"/>
      <c r="C162" s="53" t="s">
        <v>329</v>
      </c>
      <c r="D162" s="54" t="s">
        <v>323</v>
      </c>
      <c r="E162" s="55">
        <v>315.36</v>
      </c>
      <c r="F162" s="55"/>
      <c r="G162" s="55">
        <v>315.36</v>
      </c>
      <c r="H162" s="33">
        <f t="shared" si="2"/>
        <v>9</v>
      </c>
    </row>
    <row r="163" spans="1:8" x14ac:dyDescent="0.2">
      <c r="A163" s="52" t="s">
        <v>330</v>
      </c>
      <c r="B163" s="52"/>
      <c r="C163" s="53" t="s">
        <v>331</v>
      </c>
      <c r="D163" s="54" t="s">
        <v>21</v>
      </c>
      <c r="E163" s="55">
        <v>2610.7399999999998</v>
      </c>
      <c r="F163" s="55"/>
      <c r="G163" s="55">
        <v>2610.7399999999998</v>
      </c>
      <c r="H163" s="33">
        <f t="shared" si="2"/>
        <v>9</v>
      </c>
    </row>
    <row r="164" spans="1:8" ht="25.5" x14ac:dyDescent="0.2">
      <c r="A164" s="52" t="s">
        <v>332</v>
      </c>
      <c r="B164" s="52"/>
      <c r="C164" s="53" t="s">
        <v>333</v>
      </c>
      <c r="D164" s="54" t="s">
        <v>334</v>
      </c>
      <c r="E164" s="55">
        <v>3597.61</v>
      </c>
      <c r="F164" s="55"/>
      <c r="G164" s="55">
        <v>3597.61</v>
      </c>
      <c r="H164" s="33">
        <f t="shared" si="2"/>
        <v>9</v>
      </c>
    </row>
    <row r="165" spans="1:8" x14ac:dyDescent="0.2">
      <c r="A165" s="52" t="s">
        <v>335</v>
      </c>
      <c r="B165" s="52"/>
      <c r="C165" s="53" t="s">
        <v>336</v>
      </c>
      <c r="D165" s="54" t="s">
        <v>21</v>
      </c>
      <c r="E165" s="55">
        <v>298.01</v>
      </c>
      <c r="F165" s="55"/>
      <c r="G165" s="55">
        <v>298.01</v>
      </c>
      <c r="H165" s="33">
        <f t="shared" si="2"/>
        <v>9</v>
      </c>
    </row>
    <row r="166" spans="1:8" ht="25.5" x14ac:dyDescent="0.2">
      <c r="A166" s="52" t="s">
        <v>337</v>
      </c>
      <c r="B166" s="52"/>
      <c r="C166" s="53" t="s">
        <v>338</v>
      </c>
      <c r="D166" s="54" t="s">
        <v>156</v>
      </c>
      <c r="E166" s="55">
        <v>2683.92</v>
      </c>
      <c r="F166" s="55"/>
      <c r="G166" s="55">
        <v>2683.92</v>
      </c>
      <c r="H166" s="33">
        <f t="shared" si="2"/>
        <v>9</v>
      </c>
    </row>
    <row r="167" spans="1:8" ht="25.5" x14ac:dyDescent="0.2">
      <c r="A167" s="52" t="s">
        <v>339</v>
      </c>
      <c r="B167" s="52"/>
      <c r="C167" s="53" t="s">
        <v>340</v>
      </c>
      <c r="D167" s="54" t="s">
        <v>21</v>
      </c>
      <c r="E167" s="55">
        <v>1249.25</v>
      </c>
      <c r="F167" s="55">
        <v>459.36</v>
      </c>
      <c r="G167" s="55">
        <v>1708.61</v>
      </c>
      <c r="H167" s="33">
        <f t="shared" si="2"/>
        <v>9</v>
      </c>
    </row>
    <row r="168" spans="1:8" x14ac:dyDescent="0.2">
      <c r="A168" s="52" t="s">
        <v>341</v>
      </c>
      <c r="B168" s="52"/>
      <c r="C168" s="53" t="s">
        <v>342</v>
      </c>
      <c r="D168" s="54" t="s">
        <v>21</v>
      </c>
      <c r="E168" s="55">
        <v>1117.04</v>
      </c>
      <c r="F168" s="55"/>
      <c r="G168" s="55">
        <v>1117.04</v>
      </c>
      <c r="H168" s="33">
        <f t="shared" si="2"/>
        <v>9</v>
      </c>
    </row>
    <row r="169" spans="1:8" x14ac:dyDescent="0.2">
      <c r="A169" s="52" t="s">
        <v>343</v>
      </c>
      <c r="B169" s="52"/>
      <c r="C169" s="53" t="s">
        <v>344</v>
      </c>
      <c r="D169" s="54" t="s">
        <v>21</v>
      </c>
      <c r="E169" s="55">
        <v>4687.09</v>
      </c>
      <c r="F169" s="55"/>
      <c r="G169" s="55">
        <v>4687.09</v>
      </c>
      <c r="H169" s="33">
        <f t="shared" si="2"/>
        <v>9</v>
      </c>
    </row>
    <row r="170" spans="1:8" x14ac:dyDescent="0.2">
      <c r="A170" s="52" t="s">
        <v>345</v>
      </c>
      <c r="B170" s="52"/>
      <c r="C170" s="53" t="s">
        <v>346</v>
      </c>
      <c r="D170" s="54" t="s">
        <v>21</v>
      </c>
      <c r="E170" s="55">
        <v>4689.4399999999996</v>
      </c>
      <c r="F170" s="55"/>
      <c r="G170" s="55">
        <v>4689.4399999999996</v>
      </c>
      <c r="H170" s="33">
        <f t="shared" si="2"/>
        <v>9</v>
      </c>
    </row>
    <row r="171" spans="1:8" x14ac:dyDescent="0.2">
      <c r="A171" s="52" t="s">
        <v>347</v>
      </c>
      <c r="B171" s="52"/>
      <c r="C171" s="53" t="s">
        <v>348</v>
      </c>
      <c r="D171" s="54" t="s">
        <v>21</v>
      </c>
      <c r="E171" s="55">
        <v>5691.76</v>
      </c>
      <c r="F171" s="55"/>
      <c r="G171" s="55">
        <v>5691.76</v>
      </c>
      <c r="H171" s="33">
        <f t="shared" si="2"/>
        <v>9</v>
      </c>
    </row>
    <row r="172" spans="1:8" x14ac:dyDescent="0.2">
      <c r="A172" s="52" t="s">
        <v>349</v>
      </c>
      <c r="B172" s="52"/>
      <c r="C172" s="53" t="s">
        <v>350</v>
      </c>
      <c r="D172" s="54"/>
      <c r="E172" s="55"/>
      <c r="F172" s="55"/>
      <c r="G172" s="55"/>
      <c r="H172" s="33">
        <f t="shared" si="2"/>
        <v>2</v>
      </c>
    </row>
    <row r="173" spans="1:8" x14ac:dyDescent="0.2">
      <c r="A173" s="52" t="s">
        <v>351</v>
      </c>
      <c r="B173" s="52"/>
      <c r="C173" s="53" t="s">
        <v>352</v>
      </c>
      <c r="D173" s="54"/>
      <c r="E173" s="55"/>
      <c r="F173" s="55"/>
      <c r="G173" s="55"/>
      <c r="H173" s="33">
        <f t="shared" si="2"/>
        <v>5</v>
      </c>
    </row>
    <row r="174" spans="1:8" x14ac:dyDescent="0.2">
      <c r="A174" s="52" t="s">
        <v>353</v>
      </c>
      <c r="B174" s="52"/>
      <c r="C174" s="53" t="s">
        <v>354</v>
      </c>
      <c r="D174" s="54" t="s">
        <v>73</v>
      </c>
      <c r="E174" s="55">
        <v>408.05</v>
      </c>
      <c r="F174" s="55">
        <v>113.07</v>
      </c>
      <c r="G174" s="55">
        <v>521.12</v>
      </c>
      <c r="H174" s="33">
        <f t="shared" si="2"/>
        <v>9</v>
      </c>
    </row>
    <row r="175" spans="1:8" x14ac:dyDescent="0.2">
      <c r="A175" s="52" t="s">
        <v>355</v>
      </c>
      <c r="B175" s="52"/>
      <c r="C175" s="53" t="s">
        <v>356</v>
      </c>
      <c r="D175" s="54" t="s">
        <v>73</v>
      </c>
      <c r="E175" s="55">
        <v>653.29999999999995</v>
      </c>
      <c r="F175" s="55">
        <v>285.44</v>
      </c>
      <c r="G175" s="55">
        <v>938.74</v>
      </c>
      <c r="H175" s="33">
        <f t="shared" si="2"/>
        <v>9</v>
      </c>
    </row>
    <row r="176" spans="1:8" ht="25.5" x14ac:dyDescent="0.2">
      <c r="A176" s="52" t="s">
        <v>357</v>
      </c>
      <c r="B176" s="52"/>
      <c r="C176" s="53" t="s">
        <v>358</v>
      </c>
      <c r="D176" s="54" t="s">
        <v>359</v>
      </c>
      <c r="E176" s="55">
        <v>1025.8499999999999</v>
      </c>
      <c r="F176" s="55"/>
      <c r="G176" s="55">
        <v>1025.8499999999999</v>
      </c>
      <c r="H176" s="33">
        <f t="shared" si="2"/>
        <v>9</v>
      </c>
    </row>
    <row r="177" spans="1:8" x14ac:dyDescent="0.2">
      <c r="A177" s="52" t="s">
        <v>360</v>
      </c>
      <c r="B177" s="52"/>
      <c r="C177" s="53" t="s">
        <v>361</v>
      </c>
      <c r="D177" s="54" t="s">
        <v>73</v>
      </c>
      <c r="E177" s="55">
        <v>17.489999999999998</v>
      </c>
      <c r="F177" s="55">
        <v>6.24</v>
      </c>
      <c r="G177" s="55">
        <v>23.73</v>
      </c>
      <c r="H177" s="33">
        <f t="shared" si="2"/>
        <v>9</v>
      </c>
    </row>
    <row r="178" spans="1:8" x14ac:dyDescent="0.2">
      <c r="A178" s="52" t="s">
        <v>362</v>
      </c>
      <c r="B178" s="52"/>
      <c r="C178" s="53" t="s">
        <v>363</v>
      </c>
      <c r="D178" s="54"/>
      <c r="E178" s="55"/>
      <c r="F178" s="55"/>
      <c r="G178" s="55"/>
      <c r="H178" s="33">
        <f t="shared" si="2"/>
        <v>5</v>
      </c>
    </row>
    <row r="179" spans="1:8" x14ac:dyDescent="0.2">
      <c r="A179" s="52" t="s">
        <v>364</v>
      </c>
      <c r="B179" s="52"/>
      <c r="C179" s="53" t="s">
        <v>365</v>
      </c>
      <c r="D179" s="54" t="s">
        <v>359</v>
      </c>
      <c r="E179" s="55">
        <v>768.43</v>
      </c>
      <c r="F179" s="55">
        <v>72.03</v>
      </c>
      <c r="G179" s="55">
        <v>840.46</v>
      </c>
      <c r="H179" s="33">
        <f t="shared" si="2"/>
        <v>9</v>
      </c>
    </row>
    <row r="180" spans="1:8" ht="25.5" x14ac:dyDescent="0.2">
      <c r="A180" s="52" t="s">
        <v>366</v>
      </c>
      <c r="B180" s="52"/>
      <c r="C180" s="53" t="s">
        <v>367</v>
      </c>
      <c r="D180" s="54" t="s">
        <v>359</v>
      </c>
      <c r="E180" s="55">
        <v>1232.48</v>
      </c>
      <c r="F180" s="55">
        <v>120.78</v>
      </c>
      <c r="G180" s="55">
        <v>1353.26</v>
      </c>
      <c r="H180" s="33">
        <f t="shared" si="2"/>
        <v>9</v>
      </c>
    </row>
    <row r="181" spans="1:8" ht="38.25" x14ac:dyDescent="0.2">
      <c r="A181" s="52" t="s">
        <v>368</v>
      </c>
      <c r="B181" s="52"/>
      <c r="C181" s="53" t="s">
        <v>369</v>
      </c>
      <c r="D181" s="54" t="s">
        <v>359</v>
      </c>
      <c r="E181" s="55">
        <v>1120.2</v>
      </c>
      <c r="F181" s="55">
        <v>120.78</v>
      </c>
      <c r="G181" s="55">
        <v>1240.98</v>
      </c>
      <c r="H181" s="33">
        <f t="shared" si="2"/>
        <v>9</v>
      </c>
    </row>
    <row r="182" spans="1:8" x14ac:dyDescent="0.2">
      <c r="A182" s="52" t="s">
        <v>370</v>
      </c>
      <c r="B182" s="52"/>
      <c r="C182" s="53" t="s">
        <v>371</v>
      </c>
      <c r="D182" s="54" t="s">
        <v>359</v>
      </c>
      <c r="E182" s="55">
        <v>739.17</v>
      </c>
      <c r="F182" s="55">
        <v>72.03</v>
      </c>
      <c r="G182" s="55">
        <v>811.2</v>
      </c>
      <c r="H182" s="33">
        <f t="shared" si="2"/>
        <v>9</v>
      </c>
    </row>
    <row r="183" spans="1:8" x14ac:dyDescent="0.2">
      <c r="A183" s="52" t="s">
        <v>372</v>
      </c>
      <c r="B183" s="52"/>
      <c r="C183" s="53" t="s">
        <v>373</v>
      </c>
      <c r="D183" s="54" t="s">
        <v>359</v>
      </c>
      <c r="E183" s="55">
        <v>760.95</v>
      </c>
      <c r="F183" s="55">
        <v>24.01</v>
      </c>
      <c r="G183" s="55">
        <v>784.96</v>
      </c>
      <c r="H183" s="33">
        <f t="shared" si="2"/>
        <v>9</v>
      </c>
    </row>
    <row r="184" spans="1:8" x14ac:dyDescent="0.2">
      <c r="A184" s="52" t="s">
        <v>374</v>
      </c>
      <c r="B184" s="52"/>
      <c r="C184" s="53" t="s">
        <v>375</v>
      </c>
      <c r="D184" s="54"/>
      <c r="E184" s="55"/>
      <c r="F184" s="55"/>
      <c r="G184" s="55"/>
      <c r="H184" s="33">
        <f t="shared" si="2"/>
        <v>5</v>
      </c>
    </row>
    <row r="185" spans="1:8" x14ac:dyDescent="0.2">
      <c r="A185" s="52" t="s">
        <v>376</v>
      </c>
      <c r="B185" s="52"/>
      <c r="C185" s="53" t="s">
        <v>377</v>
      </c>
      <c r="D185" s="54" t="s">
        <v>73</v>
      </c>
      <c r="E185" s="55">
        <v>0.61</v>
      </c>
      <c r="F185" s="55">
        <v>1.76</v>
      </c>
      <c r="G185" s="55">
        <v>2.37</v>
      </c>
      <c r="H185" s="33">
        <f t="shared" si="2"/>
        <v>9</v>
      </c>
    </row>
    <row r="186" spans="1:8" x14ac:dyDescent="0.2">
      <c r="A186" s="52" t="s">
        <v>378</v>
      </c>
      <c r="B186" s="52"/>
      <c r="C186" s="53" t="s">
        <v>379</v>
      </c>
      <c r="D186" s="54" t="s">
        <v>73</v>
      </c>
      <c r="E186" s="55">
        <v>5.23</v>
      </c>
      <c r="F186" s="55">
        <v>17.41</v>
      </c>
      <c r="G186" s="55">
        <v>22.64</v>
      </c>
      <c r="H186" s="33">
        <f t="shared" si="2"/>
        <v>9</v>
      </c>
    </row>
    <row r="187" spans="1:8" ht="25.5" x14ac:dyDescent="0.2">
      <c r="A187" s="52" t="s">
        <v>380</v>
      </c>
      <c r="B187" s="52"/>
      <c r="C187" s="53" t="s">
        <v>381</v>
      </c>
      <c r="D187" s="54" t="s">
        <v>73</v>
      </c>
      <c r="E187" s="55">
        <v>17.13</v>
      </c>
      <c r="F187" s="55">
        <v>25.95</v>
      </c>
      <c r="G187" s="55">
        <v>43.08</v>
      </c>
      <c r="H187" s="33">
        <f t="shared" si="2"/>
        <v>9</v>
      </c>
    </row>
    <row r="188" spans="1:8" x14ac:dyDescent="0.2">
      <c r="A188" s="52" t="s">
        <v>382</v>
      </c>
      <c r="B188" s="52"/>
      <c r="C188" s="53" t="s">
        <v>383</v>
      </c>
      <c r="D188" s="54" t="s">
        <v>73</v>
      </c>
      <c r="E188" s="55">
        <v>53.02</v>
      </c>
      <c r="F188" s="55">
        <v>47.05</v>
      </c>
      <c r="G188" s="55">
        <v>100.07</v>
      </c>
      <c r="H188" s="33">
        <f t="shared" si="2"/>
        <v>9</v>
      </c>
    </row>
    <row r="189" spans="1:8" x14ac:dyDescent="0.2">
      <c r="A189" s="52" t="s">
        <v>384</v>
      </c>
      <c r="B189" s="52"/>
      <c r="C189" s="53" t="s">
        <v>385</v>
      </c>
      <c r="D189" s="54" t="s">
        <v>73</v>
      </c>
      <c r="E189" s="55">
        <v>53.02</v>
      </c>
      <c r="F189" s="55">
        <v>46.74</v>
      </c>
      <c r="G189" s="55">
        <v>99.76</v>
      </c>
      <c r="H189" s="33">
        <f t="shared" si="2"/>
        <v>9</v>
      </c>
    </row>
    <row r="190" spans="1:8" ht="25.5" x14ac:dyDescent="0.2">
      <c r="A190" s="52" t="s">
        <v>386</v>
      </c>
      <c r="B190" s="52"/>
      <c r="C190" s="53" t="s">
        <v>387</v>
      </c>
      <c r="D190" s="54" t="s">
        <v>388</v>
      </c>
      <c r="E190" s="55">
        <v>42.86</v>
      </c>
      <c r="F190" s="55">
        <v>0.88</v>
      </c>
      <c r="G190" s="55">
        <v>43.74</v>
      </c>
      <c r="H190" s="33">
        <f t="shared" si="2"/>
        <v>9</v>
      </c>
    </row>
    <row r="191" spans="1:8" x14ac:dyDescent="0.2">
      <c r="A191" s="52" t="s">
        <v>389</v>
      </c>
      <c r="B191" s="52"/>
      <c r="C191" s="53" t="s">
        <v>390</v>
      </c>
      <c r="D191" s="54" t="s">
        <v>73</v>
      </c>
      <c r="E191" s="55">
        <v>12.9</v>
      </c>
      <c r="F191" s="55">
        <v>3.53</v>
      </c>
      <c r="G191" s="55">
        <v>16.43</v>
      </c>
      <c r="H191" s="33">
        <f t="shared" si="2"/>
        <v>9</v>
      </c>
    </row>
    <row r="192" spans="1:8" x14ac:dyDescent="0.2">
      <c r="A192" s="52" t="s">
        <v>393</v>
      </c>
      <c r="B192" s="52"/>
      <c r="C192" s="53" t="s">
        <v>394</v>
      </c>
      <c r="D192" s="54" t="s">
        <v>73</v>
      </c>
      <c r="E192" s="55">
        <v>87.94</v>
      </c>
      <c r="F192" s="55">
        <v>33.659999999999997</v>
      </c>
      <c r="G192" s="55">
        <v>121.6</v>
      </c>
      <c r="H192" s="33">
        <f t="shared" si="2"/>
        <v>9</v>
      </c>
    </row>
    <row r="193" spans="1:8" x14ac:dyDescent="0.2">
      <c r="A193" s="52" t="s">
        <v>395</v>
      </c>
      <c r="B193" s="52"/>
      <c r="C193" s="53" t="s">
        <v>396</v>
      </c>
      <c r="D193" s="54" t="s">
        <v>73</v>
      </c>
      <c r="E193" s="55">
        <v>102.02</v>
      </c>
      <c r="F193" s="55">
        <v>33.659999999999997</v>
      </c>
      <c r="G193" s="55">
        <v>135.68</v>
      </c>
      <c r="H193" s="33">
        <f t="shared" si="2"/>
        <v>9</v>
      </c>
    </row>
    <row r="194" spans="1:8" ht="25.5" x14ac:dyDescent="0.2">
      <c r="A194" s="52" t="s">
        <v>397</v>
      </c>
      <c r="B194" s="52"/>
      <c r="C194" s="53" t="s">
        <v>398</v>
      </c>
      <c r="D194" s="54" t="s">
        <v>156</v>
      </c>
      <c r="E194" s="55">
        <v>64.209999999999994</v>
      </c>
      <c r="F194" s="55">
        <v>38.83</v>
      </c>
      <c r="G194" s="55">
        <v>103.04</v>
      </c>
      <c r="H194" s="33">
        <f t="shared" si="2"/>
        <v>9</v>
      </c>
    </row>
    <row r="195" spans="1:8" x14ac:dyDescent="0.2">
      <c r="A195" s="52" t="s">
        <v>399</v>
      </c>
      <c r="B195" s="52"/>
      <c r="C195" s="53" t="s">
        <v>400</v>
      </c>
      <c r="D195" s="54"/>
      <c r="E195" s="55"/>
      <c r="F195" s="55"/>
      <c r="G195" s="55"/>
      <c r="H195" s="33">
        <f t="shared" si="2"/>
        <v>5</v>
      </c>
    </row>
    <row r="196" spans="1:8" ht="25.5" x14ac:dyDescent="0.2">
      <c r="A196" s="52" t="s">
        <v>401</v>
      </c>
      <c r="B196" s="52"/>
      <c r="C196" s="53" t="s">
        <v>402</v>
      </c>
      <c r="D196" s="54" t="s">
        <v>131</v>
      </c>
      <c r="E196" s="55"/>
      <c r="F196" s="55">
        <v>10.77</v>
      </c>
      <c r="G196" s="55">
        <v>10.77</v>
      </c>
      <c r="H196" s="33">
        <f t="shared" si="2"/>
        <v>9</v>
      </c>
    </row>
    <row r="197" spans="1:8" ht="25.5" x14ac:dyDescent="0.2">
      <c r="A197" s="52" t="s">
        <v>403</v>
      </c>
      <c r="B197" s="52"/>
      <c r="C197" s="53" t="s">
        <v>404</v>
      </c>
      <c r="D197" s="54" t="s">
        <v>131</v>
      </c>
      <c r="E197" s="55"/>
      <c r="F197" s="55">
        <v>27.18</v>
      </c>
      <c r="G197" s="55">
        <v>27.18</v>
      </c>
      <c r="H197" s="33">
        <f t="shared" si="2"/>
        <v>9</v>
      </c>
    </row>
    <row r="198" spans="1:8" ht="25.5" x14ac:dyDescent="0.2">
      <c r="A198" s="52" t="s">
        <v>405</v>
      </c>
      <c r="B198" s="52"/>
      <c r="C198" s="53" t="s">
        <v>406</v>
      </c>
      <c r="D198" s="54" t="s">
        <v>73</v>
      </c>
      <c r="E198" s="55"/>
      <c r="F198" s="55">
        <v>10.77</v>
      </c>
      <c r="G198" s="55">
        <v>10.77</v>
      </c>
      <c r="H198" s="33">
        <f t="shared" si="2"/>
        <v>9</v>
      </c>
    </row>
    <row r="199" spans="1:8" ht="25.5" x14ac:dyDescent="0.2">
      <c r="A199" s="52" t="s">
        <v>407</v>
      </c>
      <c r="B199" s="52"/>
      <c r="C199" s="53" t="s">
        <v>408</v>
      </c>
      <c r="D199" s="54" t="s">
        <v>73</v>
      </c>
      <c r="E199" s="55"/>
      <c r="F199" s="55">
        <v>27.18</v>
      </c>
      <c r="G199" s="55">
        <v>27.18</v>
      </c>
      <c r="H199" s="33">
        <f t="shared" si="2"/>
        <v>9</v>
      </c>
    </row>
    <row r="200" spans="1:8" ht="25.5" x14ac:dyDescent="0.2">
      <c r="A200" s="52" t="s">
        <v>409</v>
      </c>
      <c r="B200" s="52"/>
      <c r="C200" s="53" t="s">
        <v>410</v>
      </c>
      <c r="D200" s="54" t="s">
        <v>359</v>
      </c>
      <c r="E200" s="55">
        <v>2136.5700000000002</v>
      </c>
      <c r="F200" s="55"/>
      <c r="G200" s="55">
        <v>2136.5700000000002</v>
      </c>
      <c r="H200" s="33">
        <f t="shared" si="2"/>
        <v>9</v>
      </c>
    </row>
    <row r="201" spans="1:8" x14ac:dyDescent="0.2">
      <c r="A201" s="52" t="s">
        <v>411</v>
      </c>
      <c r="B201" s="52"/>
      <c r="C201" s="53" t="s">
        <v>412</v>
      </c>
      <c r="D201" s="54" t="s">
        <v>413</v>
      </c>
      <c r="E201" s="55">
        <v>24.03</v>
      </c>
      <c r="F201" s="55">
        <v>4.2300000000000004</v>
      </c>
      <c r="G201" s="55">
        <v>28.26</v>
      </c>
      <c r="H201" s="33">
        <f t="shared" si="2"/>
        <v>9</v>
      </c>
    </row>
    <row r="202" spans="1:8" ht="25.5" x14ac:dyDescent="0.2">
      <c r="A202" s="52" t="s">
        <v>414</v>
      </c>
      <c r="B202" s="52"/>
      <c r="C202" s="53" t="s">
        <v>415</v>
      </c>
      <c r="D202" s="54" t="s">
        <v>388</v>
      </c>
      <c r="E202" s="55">
        <v>12.84</v>
      </c>
      <c r="F202" s="55">
        <v>4.2300000000000004</v>
      </c>
      <c r="G202" s="55">
        <v>17.07</v>
      </c>
      <c r="H202" s="33">
        <f t="shared" ref="H202:H265" si="3">LEN(A202)</f>
        <v>9</v>
      </c>
    </row>
    <row r="203" spans="1:8" x14ac:dyDescent="0.2">
      <c r="A203" s="52" t="s">
        <v>416</v>
      </c>
      <c r="B203" s="52"/>
      <c r="C203" s="53" t="s">
        <v>417</v>
      </c>
      <c r="D203" s="54"/>
      <c r="E203" s="55"/>
      <c r="F203" s="55"/>
      <c r="G203" s="55"/>
      <c r="H203" s="33">
        <f t="shared" si="3"/>
        <v>5</v>
      </c>
    </row>
    <row r="204" spans="1:8" ht="25.5" x14ac:dyDescent="0.2">
      <c r="A204" s="52" t="s">
        <v>418</v>
      </c>
      <c r="B204" s="52"/>
      <c r="C204" s="53" t="s">
        <v>419</v>
      </c>
      <c r="D204" s="54" t="s">
        <v>359</v>
      </c>
      <c r="E204" s="55">
        <v>10396.35</v>
      </c>
      <c r="F204" s="55">
        <v>3022.2</v>
      </c>
      <c r="G204" s="55">
        <v>13418.55</v>
      </c>
      <c r="H204" s="33">
        <f t="shared" si="3"/>
        <v>9</v>
      </c>
    </row>
    <row r="205" spans="1:8" ht="25.5" x14ac:dyDescent="0.2">
      <c r="A205" s="52" t="s">
        <v>420</v>
      </c>
      <c r="B205" s="52"/>
      <c r="C205" s="53" t="s">
        <v>421</v>
      </c>
      <c r="D205" s="54" t="s">
        <v>359</v>
      </c>
      <c r="E205" s="55">
        <v>21130.91</v>
      </c>
      <c r="F205" s="55">
        <v>3022.2</v>
      </c>
      <c r="G205" s="55">
        <v>24153.11</v>
      </c>
      <c r="H205" s="33">
        <f t="shared" si="3"/>
        <v>9</v>
      </c>
    </row>
    <row r="206" spans="1:8" x14ac:dyDescent="0.2">
      <c r="A206" s="52" t="s">
        <v>422</v>
      </c>
      <c r="B206" s="52"/>
      <c r="C206" s="53" t="s">
        <v>423</v>
      </c>
      <c r="D206" s="54"/>
      <c r="E206" s="55"/>
      <c r="F206" s="55"/>
      <c r="G206" s="55"/>
      <c r="H206" s="33">
        <f t="shared" si="3"/>
        <v>5</v>
      </c>
    </row>
    <row r="207" spans="1:8" x14ac:dyDescent="0.2">
      <c r="A207" s="52" t="s">
        <v>424</v>
      </c>
      <c r="B207" s="52"/>
      <c r="C207" s="53" t="s">
        <v>425</v>
      </c>
      <c r="D207" s="54" t="s">
        <v>73</v>
      </c>
      <c r="E207" s="55">
        <v>797.33</v>
      </c>
      <c r="F207" s="55">
        <v>81.069999999999993</v>
      </c>
      <c r="G207" s="55">
        <v>878.4</v>
      </c>
      <c r="H207" s="33">
        <f t="shared" si="3"/>
        <v>9</v>
      </c>
    </row>
    <row r="208" spans="1:8" x14ac:dyDescent="0.2">
      <c r="A208" s="52" t="s">
        <v>426</v>
      </c>
      <c r="B208" s="52"/>
      <c r="C208" s="53" t="s">
        <v>427</v>
      </c>
      <c r="D208" s="54" t="s">
        <v>73</v>
      </c>
      <c r="E208" s="55">
        <v>291.49</v>
      </c>
      <c r="F208" s="55">
        <v>22.93</v>
      </c>
      <c r="G208" s="55">
        <v>314.42</v>
      </c>
      <c r="H208" s="33">
        <f t="shared" si="3"/>
        <v>9</v>
      </c>
    </row>
    <row r="209" spans="1:8" x14ac:dyDescent="0.2">
      <c r="A209" s="52" t="s">
        <v>428</v>
      </c>
      <c r="B209" s="52"/>
      <c r="C209" s="53" t="s">
        <v>429</v>
      </c>
      <c r="D209" s="54" t="s">
        <v>73</v>
      </c>
      <c r="E209" s="55">
        <v>126.33</v>
      </c>
      <c r="F209" s="55">
        <v>46.27</v>
      </c>
      <c r="G209" s="55">
        <v>172.6</v>
      </c>
      <c r="H209" s="33">
        <f t="shared" si="3"/>
        <v>9</v>
      </c>
    </row>
    <row r="210" spans="1:8" x14ac:dyDescent="0.2">
      <c r="A210" s="52" t="s">
        <v>430</v>
      </c>
      <c r="B210" s="52"/>
      <c r="C210" s="53" t="s">
        <v>431</v>
      </c>
      <c r="D210" s="54"/>
      <c r="E210" s="55"/>
      <c r="F210" s="55"/>
      <c r="G210" s="55"/>
      <c r="H210" s="33">
        <f t="shared" si="3"/>
        <v>5</v>
      </c>
    </row>
    <row r="211" spans="1:8" ht="38.25" x14ac:dyDescent="0.2">
      <c r="A211" s="52" t="s">
        <v>432</v>
      </c>
      <c r="B211" s="52"/>
      <c r="C211" s="53" t="s">
        <v>433</v>
      </c>
      <c r="D211" s="54" t="s">
        <v>73</v>
      </c>
      <c r="E211" s="55">
        <v>2.56</v>
      </c>
      <c r="F211" s="55">
        <v>4.41</v>
      </c>
      <c r="G211" s="55">
        <v>6.97</v>
      </c>
      <c r="H211" s="33">
        <f t="shared" si="3"/>
        <v>9</v>
      </c>
    </row>
    <row r="212" spans="1:8" ht="38.25" x14ac:dyDescent="0.2">
      <c r="A212" s="52" t="s">
        <v>434</v>
      </c>
      <c r="B212" s="52"/>
      <c r="C212" s="53" t="s">
        <v>435</v>
      </c>
      <c r="D212" s="54" t="s">
        <v>73</v>
      </c>
      <c r="E212" s="55">
        <v>3.99</v>
      </c>
      <c r="F212" s="55">
        <v>0.14000000000000001</v>
      </c>
      <c r="G212" s="55">
        <v>4.13</v>
      </c>
      <c r="H212" s="33">
        <f t="shared" si="3"/>
        <v>9</v>
      </c>
    </row>
    <row r="213" spans="1:8" ht="38.25" x14ac:dyDescent="0.2">
      <c r="A213" s="52" t="s">
        <v>436</v>
      </c>
      <c r="B213" s="52"/>
      <c r="C213" s="53" t="s">
        <v>437</v>
      </c>
      <c r="D213" s="54" t="s">
        <v>73</v>
      </c>
      <c r="E213" s="55">
        <v>4.29</v>
      </c>
      <c r="F213" s="55">
        <v>0.14000000000000001</v>
      </c>
      <c r="G213" s="55">
        <v>4.43</v>
      </c>
      <c r="H213" s="33">
        <f t="shared" si="3"/>
        <v>9</v>
      </c>
    </row>
    <row r="214" spans="1:8" x14ac:dyDescent="0.2">
      <c r="A214" s="52" t="s">
        <v>438</v>
      </c>
      <c r="B214" s="52"/>
      <c r="C214" s="53" t="s">
        <v>439</v>
      </c>
      <c r="D214" s="54" t="s">
        <v>156</v>
      </c>
      <c r="E214" s="55">
        <v>67.34</v>
      </c>
      <c r="F214" s="55">
        <v>7.94</v>
      </c>
      <c r="G214" s="55">
        <v>75.28</v>
      </c>
      <c r="H214" s="33">
        <f t="shared" si="3"/>
        <v>9</v>
      </c>
    </row>
    <row r="215" spans="1:8" x14ac:dyDescent="0.2">
      <c r="A215" s="52" t="s">
        <v>440</v>
      </c>
      <c r="B215" s="52"/>
      <c r="C215" s="53" t="s">
        <v>441</v>
      </c>
      <c r="D215" s="54" t="s">
        <v>156</v>
      </c>
      <c r="E215" s="55">
        <v>79.319999999999993</v>
      </c>
      <c r="F215" s="55">
        <v>9.35</v>
      </c>
      <c r="G215" s="55">
        <v>88.67</v>
      </c>
      <c r="H215" s="33">
        <f t="shared" si="3"/>
        <v>9</v>
      </c>
    </row>
    <row r="216" spans="1:8" x14ac:dyDescent="0.2">
      <c r="A216" s="52" t="s">
        <v>442</v>
      </c>
      <c r="B216" s="52"/>
      <c r="C216" s="53" t="s">
        <v>443</v>
      </c>
      <c r="D216" s="54"/>
      <c r="E216" s="55"/>
      <c r="F216" s="55"/>
      <c r="G216" s="55"/>
      <c r="H216" s="33">
        <f t="shared" si="3"/>
        <v>5</v>
      </c>
    </row>
    <row r="217" spans="1:8" x14ac:dyDescent="0.2">
      <c r="A217" s="52" t="s">
        <v>444</v>
      </c>
      <c r="B217" s="52"/>
      <c r="C217" s="53" t="s">
        <v>445</v>
      </c>
      <c r="D217" s="54" t="s">
        <v>73</v>
      </c>
      <c r="E217" s="55">
        <v>10.97</v>
      </c>
      <c r="F217" s="55">
        <v>5.08</v>
      </c>
      <c r="G217" s="55">
        <v>16.05</v>
      </c>
      <c r="H217" s="33">
        <f t="shared" si="3"/>
        <v>9</v>
      </c>
    </row>
    <row r="218" spans="1:8" x14ac:dyDescent="0.2">
      <c r="A218" s="52" t="s">
        <v>446</v>
      </c>
      <c r="B218" s="52"/>
      <c r="C218" s="53" t="s">
        <v>447</v>
      </c>
      <c r="D218" s="54" t="s">
        <v>131</v>
      </c>
      <c r="E218" s="55">
        <v>1.02</v>
      </c>
      <c r="F218" s="55">
        <v>0.36</v>
      </c>
      <c r="G218" s="55">
        <v>1.38</v>
      </c>
      <c r="H218" s="33">
        <f t="shared" si="3"/>
        <v>9</v>
      </c>
    </row>
    <row r="219" spans="1:8" x14ac:dyDescent="0.2">
      <c r="A219" s="52" t="s">
        <v>448</v>
      </c>
      <c r="B219" s="52"/>
      <c r="C219" s="53" t="s">
        <v>449</v>
      </c>
      <c r="D219" s="54" t="s">
        <v>131</v>
      </c>
      <c r="E219" s="55">
        <v>1.02</v>
      </c>
      <c r="F219" s="55">
        <v>0.36</v>
      </c>
      <c r="G219" s="55">
        <v>1.38</v>
      </c>
      <c r="H219" s="33">
        <f t="shared" si="3"/>
        <v>9</v>
      </c>
    </row>
    <row r="220" spans="1:8" x14ac:dyDescent="0.2">
      <c r="A220" s="52" t="s">
        <v>450</v>
      </c>
      <c r="B220" s="52"/>
      <c r="C220" s="53" t="s">
        <v>451</v>
      </c>
      <c r="D220" s="54" t="s">
        <v>73</v>
      </c>
      <c r="E220" s="55">
        <v>1</v>
      </c>
      <c r="F220" s="55">
        <v>0.72</v>
      </c>
      <c r="G220" s="55">
        <v>1.72</v>
      </c>
      <c r="H220" s="33">
        <f t="shared" si="3"/>
        <v>9</v>
      </c>
    </row>
    <row r="221" spans="1:8" x14ac:dyDescent="0.2">
      <c r="A221" s="52" t="s">
        <v>452</v>
      </c>
      <c r="B221" s="52"/>
      <c r="C221" s="53" t="s">
        <v>453</v>
      </c>
      <c r="D221" s="54"/>
      <c r="E221" s="55"/>
      <c r="F221" s="55"/>
      <c r="G221" s="55"/>
      <c r="H221" s="33">
        <f t="shared" si="3"/>
        <v>2</v>
      </c>
    </row>
    <row r="222" spans="1:8" x14ac:dyDescent="0.2">
      <c r="A222" s="52" t="s">
        <v>454</v>
      </c>
      <c r="B222" s="52"/>
      <c r="C222" s="53" t="s">
        <v>455</v>
      </c>
      <c r="D222" s="54"/>
      <c r="E222" s="55"/>
      <c r="F222" s="55"/>
      <c r="G222" s="55"/>
      <c r="H222" s="33">
        <f t="shared" si="3"/>
        <v>5</v>
      </c>
    </row>
    <row r="223" spans="1:8" x14ac:dyDescent="0.2">
      <c r="A223" s="52" t="s">
        <v>456</v>
      </c>
      <c r="B223" s="52"/>
      <c r="C223" s="53" t="s">
        <v>457</v>
      </c>
      <c r="D223" s="54" t="s">
        <v>156</v>
      </c>
      <c r="E223" s="55"/>
      <c r="F223" s="55">
        <v>194.04</v>
      </c>
      <c r="G223" s="55">
        <v>194.04</v>
      </c>
      <c r="H223" s="33">
        <f t="shared" si="3"/>
        <v>9</v>
      </c>
    </row>
    <row r="224" spans="1:8" x14ac:dyDescent="0.2">
      <c r="A224" s="52" t="s">
        <v>458</v>
      </c>
      <c r="B224" s="52"/>
      <c r="C224" s="53" t="s">
        <v>459</v>
      </c>
      <c r="D224" s="54" t="s">
        <v>156</v>
      </c>
      <c r="E224" s="55"/>
      <c r="F224" s="55">
        <v>352.8</v>
      </c>
      <c r="G224" s="55">
        <v>352.8</v>
      </c>
      <c r="H224" s="33">
        <f t="shared" si="3"/>
        <v>9</v>
      </c>
    </row>
    <row r="225" spans="1:8" x14ac:dyDescent="0.2">
      <c r="A225" s="52" t="s">
        <v>460</v>
      </c>
      <c r="B225" s="52"/>
      <c r="C225" s="53" t="s">
        <v>461</v>
      </c>
      <c r="D225" s="54" t="s">
        <v>73</v>
      </c>
      <c r="E225" s="55"/>
      <c r="F225" s="55">
        <v>26.46</v>
      </c>
      <c r="G225" s="55">
        <v>26.46</v>
      </c>
      <c r="H225" s="33">
        <f t="shared" si="3"/>
        <v>9</v>
      </c>
    </row>
    <row r="226" spans="1:8" ht="38.25" x14ac:dyDescent="0.2">
      <c r="A226" s="52" t="s">
        <v>462</v>
      </c>
      <c r="B226" s="52"/>
      <c r="C226" s="53" t="s">
        <v>463</v>
      </c>
      <c r="D226" s="54" t="s">
        <v>156</v>
      </c>
      <c r="E226" s="55">
        <v>448.13</v>
      </c>
      <c r="F226" s="55">
        <v>105.84</v>
      </c>
      <c r="G226" s="55">
        <v>553.97</v>
      </c>
      <c r="H226" s="33">
        <f t="shared" si="3"/>
        <v>9</v>
      </c>
    </row>
    <row r="227" spans="1:8" ht="25.5" x14ac:dyDescent="0.2">
      <c r="A227" s="52" t="s">
        <v>464</v>
      </c>
      <c r="B227" s="52"/>
      <c r="C227" s="53" t="s">
        <v>465</v>
      </c>
      <c r="D227" s="54" t="s">
        <v>156</v>
      </c>
      <c r="E227" s="55">
        <v>426.22</v>
      </c>
      <c r="F227" s="55">
        <v>105.84</v>
      </c>
      <c r="G227" s="55">
        <v>532.05999999999995</v>
      </c>
      <c r="H227" s="33">
        <f t="shared" si="3"/>
        <v>9</v>
      </c>
    </row>
    <row r="228" spans="1:8" ht="38.25" x14ac:dyDescent="0.2">
      <c r="A228" s="52" t="s">
        <v>466</v>
      </c>
      <c r="B228" s="52"/>
      <c r="C228" s="53" t="s">
        <v>467</v>
      </c>
      <c r="D228" s="54" t="s">
        <v>156</v>
      </c>
      <c r="E228" s="55">
        <v>235.02</v>
      </c>
      <c r="F228" s="55">
        <v>70.56</v>
      </c>
      <c r="G228" s="55">
        <v>305.58</v>
      </c>
      <c r="H228" s="33">
        <f t="shared" si="3"/>
        <v>9</v>
      </c>
    </row>
    <row r="229" spans="1:8" ht="25.5" x14ac:dyDescent="0.2">
      <c r="A229" s="52" t="s">
        <v>468</v>
      </c>
      <c r="B229" s="52"/>
      <c r="C229" s="53" t="s">
        <v>469</v>
      </c>
      <c r="D229" s="54" t="s">
        <v>156</v>
      </c>
      <c r="E229" s="55">
        <v>213.11</v>
      </c>
      <c r="F229" s="55">
        <v>70.56</v>
      </c>
      <c r="G229" s="55">
        <v>283.67</v>
      </c>
      <c r="H229" s="33">
        <f t="shared" si="3"/>
        <v>9</v>
      </c>
    </row>
    <row r="230" spans="1:8" ht="38.25" x14ac:dyDescent="0.2">
      <c r="A230" s="52" t="s">
        <v>470</v>
      </c>
      <c r="B230" s="52"/>
      <c r="C230" s="53" t="s">
        <v>471</v>
      </c>
      <c r="D230" s="54" t="s">
        <v>73</v>
      </c>
      <c r="E230" s="55">
        <v>22.99</v>
      </c>
      <c r="F230" s="55">
        <v>7.06</v>
      </c>
      <c r="G230" s="55">
        <v>30.05</v>
      </c>
      <c r="H230" s="33">
        <f t="shared" si="3"/>
        <v>9</v>
      </c>
    </row>
    <row r="231" spans="1:8" ht="25.5" x14ac:dyDescent="0.2">
      <c r="A231" s="52" t="s">
        <v>472</v>
      </c>
      <c r="B231" s="52"/>
      <c r="C231" s="53" t="s">
        <v>473</v>
      </c>
      <c r="D231" s="54" t="s">
        <v>73</v>
      </c>
      <c r="E231" s="55">
        <v>21.31</v>
      </c>
      <c r="F231" s="55">
        <v>7.06</v>
      </c>
      <c r="G231" s="55">
        <v>28.37</v>
      </c>
      <c r="H231" s="33">
        <f t="shared" si="3"/>
        <v>9</v>
      </c>
    </row>
    <row r="232" spans="1:8" ht="38.25" x14ac:dyDescent="0.2">
      <c r="A232" s="52" t="s">
        <v>474</v>
      </c>
      <c r="B232" s="52"/>
      <c r="C232" s="53" t="s">
        <v>475</v>
      </c>
      <c r="D232" s="54" t="s">
        <v>156</v>
      </c>
      <c r="E232" s="55">
        <v>229.94</v>
      </c>
      <c r="F232" s="55">
        <v>70.56</v>
      </c>
      <c r="G232" s="55">
        <v>300.5</v>
      </c>
      <c r="H232" s="33">
        <f t="shared" si="3"/>
        <v>9</v>
      </c>
    </row>
    <row r="233" spans="1:8" ht="25.5" x14ac:dyDescent="0.2">
      <c r="A233" s="52" t="s">
        <v>476</v>
      </c>
      <c r="B233" s="52"/>
      <c r="C233" s="53" t="s">
        <v>477</v>
      </c>
      <c r="D233" s="54" t="s">
        <v>156</v>
      </c>
      <c r="E233" s="55">
        <v>213.11</v>
      </c>
      <c r="F233" s="55">
        <v>70.56</v>
      </c>
      <c r="G233" s="55">
        <v>283.67</v>
      </c>
      <c r="H233" s="33">
        <f t="shared" si="3"/>
        <v>9</v>
      </c>
    </row>
    <row r="234" spans="1:8" x14ac:dyDescent="0.2">
      <c r="A234" s="52" t="s">
        <v>478</v>
      </c>
      <c r="B234" s="52"/>
      <c r="C234" s="53" t="s">
        <v>479</v>
      </c>
      <c r="D234" s="54"/>
      <c r="E234" s="55"/>
      <c r="F234" s="55"/>
      <c r="G234" s="55"/>
      <c r="H234" s="33">
        <f t="shared" si="3"/>
        <v>5</v>
      </c>
    </row>
    <row r="235" spans="1:8" x14ac:dyDescent="0.2">
      <c r="A235" s="52" t="s">
        <v>480</v>
      </c>
      <c r="B235" s="52"/>
      <c r="C235" s="53" t="s">
        <v>481</v>
      </c>
      <c r="D235" s="54" t="s">
        <v>156</v>
      </c>
      <c r="E235" s="55"/>
      <c r="F235" s="55">
        <v>105.84</v>
      </c>
      <c r="G235" s="55">
        <v>105.84</v>
      </c>
      <c r="H235" s="33">
        <f t="shared" si="3"/>
        <v>9</v>
      </c>
    </row>
    <row r="236" spans="1:8" ht="25.5" x14ac:dyDescent="0.2">
      <c r="A236" s="52" t="s">
        <v>482</v>
      </c>
      <c r="B236" s="52"/>
      <c r="C236" s="53" t="s">
        <v>483</v>
      </c>
      <c r="D236" s="54" t="s">
        <v>156</v>
      </c>
      <c r="E236" s="55"/>
      <c r="F236" s="55">
        <v>70.56</v>
      </c>
      <c r="G236" s="55">
        <v>70.56</v>
      </c>
      <c r="H236" s="33">
        <f t="shared" si="3"/>
        <v>9</v>
      </c>
    </row>
    <row r="237" spans="1:8" x14ac:dyDescent="0.2">
      <c r="A237" s="52" t="s">
        <v>484</v>
      </c>
      <c r="B237" s="52"/>
      <c r="C237" s="53" t="s">
        <v>485</v>
      </c>
      <c r="D237" s="54"/>
      <c r="E237" s="55"/>
      <c r="F237" s="55"/>
      <c r="G237" s="55"/>
      <c r="H237" s="33">
        <f t="shared" si="3"/>
        <v>5</v>
      </c>
    </row>
    <row r="238" spans="1:8" x14ac:dyDescent="0.2">
      <c r="A238" s="52" t="s">
        <v>486</v>
      </c>
      <c r="B238" s="52"/>
      <c r="C238" s="53" t="s">
        <v>487</v>
      </c>
      <c r="D238" s="54" t="s">
        <v>73</v>
      </c>
      <c r="E238" s="55"/>
      <c r="F238" s="55">
        <v>2.65</v>
      </c>
      <c r="G238" s="55">
        <v>2.65</v>
      </c>
      <c r="H238" s="33">
        <f t="shared" si="3"/>
        <v>9</v>
      </c>
    </row>
    <row r="239" spans="1:8" x14ac:dyDescent="0.2">
      <c r="A239" s="52" t="s">
        <v>488</v>
      </c>
      <c r="B239" s="52"/>
      <c r="C239" s="53" t="s">
        <v>489</v>
      </c>
      <c r="D239" s="54" t="s">
        <v>73</v>
      </c>
      <c r="E239" s="55"/>
      <c r="F239" s="55">
        <v>5.29</v>
      </c>
      <c r="G239" s="55">
        <v>5.29</v>
      </c>
      <c r="H239" s="33">
        <f t="shared" si="3"/>
        <v>9</v>
      </c>
    </row>
    <row r="240" spans="1:8" x14ac:dyDescent="0.2">
      <c r="A240" s="52" t="s">
        <v>490</v>
      </c>
      <c r="B240" s="52"/>
      <c r="C240" s="53" t="s">
        <v>491</v>
      </c>
      <c r="D240" s="54" t="s">
        <v>73</v>
      </c>
      <c r="E240" s="55"/>
      <c r="F240" s="55">
        <v>8.82</v>
      </c>
      <c r="G240" s="55">
        <v>8.82</v>
      </c>
      <c r="H240" s="33">
        <f t="shared" si="3"/>
        <v>9</v>
      </c>
    </row>
    <row r="241" spans="1:8" x14ac:dyDescent="0.2">
      <c r="A241" s="52" t="s">
        <v>492</v>
      </c>
      <c r="B241" s="52"/>
      <c r="C241" s="53" t="s">
        <v>493</v>
      </c>
      <c r="D241" s="54"/>
      <c r="E241" s="55"/>
      <c r="F241" s="55"/>
      <c r="G241" s="55"/>
      <c r="H241" s="33">
        <f t="shared" si="3"/>
        <v>5</v>
      </c>
    </row>
    <row r="242" spans="1:8" x14ac:dyDescent="0.2">
      <c r="A242" s="52" t="s">
        <v>494</v>
      </c>
      <c r="B242" s="52"/>
      <c r="C242" s="53" t="s">
        <v>495</v>
      </c>
      <c r="D242" s="54" t="s">
        <v>73</v>
      </c>
      <c r="E242" s="55"/>
      <c r="F242" s="55">
        <v>10.58</v>
      </c>
      <c r="G242" s="55">
        <v>10.58</v>
      </c>
      <c r="H242" s="33">
        <f t="shared" si="3"/>
        <v>9</v>
      </c>
    </row>
    <row r="243" spans="1:8" ht="25.5" x14ac:dyDescent="0.2">
      <c r="A243" s="52" t="s">
        <v>496</v>
      </c>
      <c r="B243" s="52"/>
      <c r="C243" s="53" t="s">
        <v>497</v>
      </c>
      <c r="D243" s="54" t="s">
        <v>73</v>
      </c>
      <c r="E243" s="55"/>
      <c r="F243" s="55">
        <v>8.82</v>
      </c>
      <c r="G243" s="55">
        <v>8.82</v>
      </c>
      <c r="H243" s="33">
        <f t="shared" si="3"/>
        <v>9</v>
      </c>
    </row>
    <row r="244" spans="1:8" ht="25.5" x14ac:dyDescent="0.2">
      <c r="A244" s="52" t="s">
        <v>498</v>
      </c>
      <c r="B244" s="52"/>
      <c r="C244" s="53" t="s">
        <v>499</v>
      </c>
      <c r="D244" s="54" t="s">
        <v>131</v>
      </c>
      <c r="E244" s="55"/>
      <c r="F244" s="55">
        <v>2.65</v>
      </c>
      <c r="G244" s="55">
        <v>2.65</v>
      </c>
      <c r="H244" s="33">
        <f t="shared" si="3"/>
        <v>9</v>
      </c>
    </row>
    <row r="245" spans="1:8" x14ac:dyDescent="0.2">
      <c r="A245" s="52" t="s">
        <v>500</v>
      </c>
      <c r="B245" s="52"/>
      <c r="C245" s="53" t="s">
        <v>501</v>
      </c>
      <c r="D245" s="54"/>
      <c r="E245" s="55"/>
      <c r="F245" s="55"/>
      <c r="G245" s="55"/>
      <c r="H245" s="33">
        <f t="shared" si="3"/>
        <v>5</v>
      </c>
    </row>
    <row r="246" spans="1:8" x14ac:dyDescent="0.2">
      <c r="A246" s="52" t="s">
        <v>502</v>
      </c>
      <c r="B246" s="52"/>
      <c r="C246" s="53" t="s">
        <v>503</v>
      </c>
      <c r="D246" s="54" t="s">
        <v>73</v>
      </c>
      <c r="E246" s="55"/>
      <c r="F246" s="55">
        <v>7.06</v>
      </c>
      <c r="G246" s="55">
        <v>7.06</v>
      </c>
      <c r="H246" s="33">
        <f t="shared" si="3"/>
        <v>9</v>
      </c>
    </row>
    <row r="247" spans="1:8" x14ac:dyDescent="0.2">
      <c r="A247" s="52" t="s">
        <v>504</v>
      </c>
      <c r="B247" s="52"/>
      <c r="C247" s="53" t="s">
        <v>505</v>
      </c>
      <c r="D247" s="54"/>
      <c r="E247" s="55"/>
      <c r="F247" s="55"/>
      <c r="G247" s="55"/>
      <c r="H247" s="33">
        <f t="shared" si="3"/>
        <v>5</v>
      </c>
    </row>
    <row r="248" spans="1:8" ht="38.25" x14ac:dyDescent="0.2">
      <c r="A248" s="52" t="s">
        <v>506</v>
      </c>
      <c r="B248" s="52"/>
      <c r="C248" s="53" t="s">
        <v>507</v>
      </c>
      <c r="D248" s="54" t="s">
        <v>73</v>
      </c>
      <c r="E248" s="55">
        <v>17.579999999999998</v>
      </c>
      <c r="F248" s="55">
        <v>8.82</v>
      </c>
      <c r="G248" s="55">
        <v>26.4</v>
      </c>
      <c r="H248" s="33">
        <f t="shared" si="3"/>
        <v>9</v>
      </c>
    </row>
    <row r="249" spans="1:8" ht="38.25" x14ac:dyDescent="0.2">
      <c r="A249" s="52" t="s">
        <v>508</v>
      </c>
      <c r="B249" s="52"/>
      <c r="C249" s="53" t="s">
        <v>509</v>
      </c>
      <c r="D249" s="54" t="s">
        <v>73</v>
      </c>
      <c r="E249" s="55">
        <v>1.53</v>
      </c>
      <c r="F249" s="55">
        <v>8.82</v>
      </c>
      <c r="G249" s="55">
        <v>10.35</v>
      </c>
      <c r="H249" s="33">
        <f t="shared" si="3"/>
        <v>9</v>
      </c>
    </row>
    <row r="250" spans="1:8" x14ac:dyDescent="0.2">
      <c r="A250" s="52" t="s">
        <v>510</v>
      </c>
      <c r="B250" s="52"/>
      <c r="C250" s="53" t="s">
        <v>511</v>
      </c>
      <c r="D250" s="54"/>
      <c r="E250" s="55"/>
      <c r="F250" s="55"/>
      <c r="G250" s="55"/>
      <c r="H250" s="33">
        <f t="shared" si="3"/>
        <v>5</v>
      </c>
    </row>
    <row r="251" spans="1:8" ht="38.25" x14ac:dyDescent="0.2">
      <c r="A251" s="52" t="s">
        <v>512</v>
      </c>
      <c r="B251" s="52"/>
      <c r="C251" s="53" t="s">
        <v>513</v>
      </c>
      <c r="D251" s="54" t="s">
        <v>73</v>
      </c>
      <c r="E251" s="55">
        <v>23.61</v>
      </c>
      <c r="F251" s="55">
        <v>3.53</v>
      </c>
      <c r="G251" s="55">
        <v>27.14</v>
      </c>
      <c r="H251" s="33">
        <f t="shared" si="3"/>
        <v>9</v>
      </c>
    </row>
    <row r="252" spans="1:8" ht="25.5" x14ac:dyDescent="0.2">
      <c r="A252" s="52" t="s">
        <v>514</v>
      </c>
      <c r="B252" s="52"/>
      <c r="C252" s="53" t="s">
        <v>515</v>
      </c>
      <c r="D252" s="54" t="s">
        <v>73</v>
      </c>
      <c r="E252" s="55">
        <v>21.31</v>
      </c>
      <c r="F252" s="55">
        <v>3.53</v>
      </c>
      <c r="G252" s="55">
        <v>24.84</v>
      </c>
      <c r="H252" s="33">
        <f t="shared" si="3"/>
        <v>9</v>
      </c>
    </row>
    <row r="253" spans="1:8" ht="38.25" x14ac:dyDescent="0.2">
      <c r="A253" s="52" t="s">
        <v>516</v>
      </c>
      <c r="B253" s="52"/>
      <c r="C253" s="53" t="s">
        <v>517</v>
      </c>
      <c r="D253" s="54" t="s">
        <v>73</v>
      </c>
      <c r="E253" s="55">
        <v>9.4700000000000006</v>
      </c>
      <c r="F253" s="55">
        <v>1.23</v>
      </c>
      <c r="G253" s="55">
        <v>10.7</v>
      </c>
      <c r="H253" s="33">
        <f t="shared" si="3"/>
        <v>9</v>
      </c>
    </row>
    <row r="254" spans="1:8" ht="25.5" x14ac:dyDescent="0.2">
      <c r="A254" s="52" t="s">
        <v>518</v>
      </c>
      <c r="B254" s="52"/>
      <c r="C254" s="53" t="s">
        <v>519</v>
      </c>
      <c r="D254" s="54" t="s">
        <v>73</v>
      </c>
      <c r="E254" s="55">
        <v>6.8</v>
      </c>
      <c r="F254" s="55">
        <v>1.23</v>
      </c>
      <c r="G254" s="55">
        <v>8.0299999999999994</v>
      </c>
      <c r="H254" s="33">
        <f t="shared" si="3"/>
        <v>9</v>
      </c>
    </row>
    <row r="255" spans="1:8" ht="38.25" x14ac:dyDescent="0.2">
      <c r="A255" s="52" t="s">
        <v>520</v>
      </c>
      <c r="B255" s="52"/>
      <c r="C255" s="53" t="s">
        <v>521</v>
      </c>
      <c r="D255" s="54" t="s">
        <v>73</v>
      </c>
      <c r="E255" s="55">
        <v>12.89</v>
      </c>
      <c r="F255" s="55">
        <v>0.53</v>
      </c>
      <c r="G255" s="55">
        <v>13.42</v>
      </c>
      <c r="H255" s="33">
        <f t="shared" si="3"/>
        <v>9</v>
      </c>
    </row>
    <row r="256" spans="1:8" x14ac:dyDescent="0.2">
      <c r="A256" s="52" t="s">
        <v>522</v>
      </c>
      <c r="B256" s="52"/>
      <c r="C256" s="53" t="s">
        <v>523</v>
      </c>
      <c r="D256" s="54"/>
      <c r="E256" s="55"/>
      <c r="F256" s="55"/>
      <c r="G256" s="55"/>
      <c r="H256" s="33">
        <f t="shared" si="3"/>
        <v>5</v>
      </c>
    </row>
    <row r="257" spans="1:8" ht="25.5" x14ac:dyDescent="0.2">
      <c r="A257" s="52" t="s">
        <v>524</v>
      </c>
      <c r="B257" s="52"/>
      <c r="C257" s="53" t="s">
        <v>525</v>
      </c>
      <c r="D257" s="54" t="s">
        <v>73</v>
      </c>
      <c r="E257" s="55"/>
      <c r="F257" s="55">
        <v>9.17</v>
      </c>
      <c r="G257" s="55">
        <v>9.17</v>
      </c>
      <c r="H257" s="33">
        <f t="shared" si="3"/>
        <v>9</v>
      </c>
    </row>
    <row r="258" spans="1:8" ht="25.5" x14ac:dyDescent="0.2">
      <c r="A258" s="52" t="s">
        <v>526</v>
      </c>
      <c r="B258" s="52"/>
      <c r="C258" s="53" t="s">
        <v>527</v>
      </c>
      <c r="D258" s="54" t="s">
        <v>73</v>
      </c>
      <c r="E258" s="55"/>
      <c r="F258" s="55">
        <v>5.29</v>
      </c>
      <c r="G258" s="55">
        <v>5.29</v>
      </c>
      <c r="H258" s="33">
        <f t="shared" si="3"/>
        <v>9</v>
      </c>
    </row>
    <row r="259" spans="1:8" ht="25.5" x14ac:dyDescent="0.2">
      <c r="A259" s="52" t="s">
        <v>528</v>
      </c>
      <c r="B259" s="52"/>
      <c r="C259" s="53" t="s">
        <v>529</v>
      </c>
      <c r="D259" s="54" t="s">
        <v>73</v>
      </c>
      <c r="E259" s="55"/>
      <c r="F259" s="55">
        <v>5.29</v>
      </c>
      <c r="G259" s="55">
        <v>5.29</v>
      </c>
      <c r="H259" s="33">
        <f t="shared" si="3"/>
        <v>9</v>
      </c>
    </row>
    <row r="260" spans="1:8" ht="25.5" x14ac:dyDescent="0.2">
      <c r="A260" s="52" t="s">
        <v>530</v>
      </c>
      <c r="B260" s="52"/>
      <c r="C260" s="53" t="s">
        <v>531</v>
      </c>
      <c r="D260" s="54" t="s">
        <v>73</v>
      </c>
      <c r="E260" s="55"/>
      <c r="F260" s="55">
        <v>5.82</v>
      </c>
      <c r="G260" s="55">
        <v>5.82</v>
      </c>
      <c r="H260" s="33">
        <f t="shared" si="3"/>
        <v>9</v>
      </c>
    </row>
    <row r="261" spans="1:8" x14ac:dyDescent="0.2">
      <c r="A261" s="52" t="s">
        <v>532</v>
      </c>
      <c r="B261" s="52"/>
      <c r="C261" s="53" t="s">
        <v>533</v>
      </c>
      <c r="D261" s="54"/>
      <c r="E261" s="55"/>
      <c r="F261" s="55"/>
      <c r="G261" s="55"/>
      <c r="H261" s="33">
        <f t="shared" si="3"/>
        <v>5</v>
      </c>
    </row>
    <row r="262" spans="1:8" x14ac:dyDescent="0.2">
      <c r="A262" s="52" t="s">
        <v>534</v>
      </c>
      <c r="B262" s="52"/>
      <c r="C262" s="53" t="s">
        <v>535</v>
      </c>
      <c r="D262" s="54" t="s">
        <v>73</v>
      </c>
      <c r="E262" s="55"/>
      <c r="F262" s="55">
        <v>14.19</v>
      </c>
      <c r="G262" s="55">
        <v>14.19</v>
      </c>
      <c r="H262" s="33">
        <f t="shared" si="3"/>
        <v>9</v>
      </c>
    </row>
    <row r="263" spans="1:8" ht="25.5" x14ac:dyDescent="0.2">
      <c r="A263" s="52" t="s">
        <v>536</v>
      </c>
      <c r="B263" s="52"/>
      <c r="C263" s="53" t="s">
        <v>537</v>
      </c>
      <c r="D263" s="54" t="s">
        <v>73</v>
      </c>
      <c r="E263" s="55"/>
      <c r="F263" s="55">
        <v>17.02</v>
      </c>
      <c r="G263" s="55">
        <v>17.02</v>
      </c>
      <c r="H263" s="33">
        <f t="shared" si="3"/>
        <v>9</v>
      </c>
    </row>
    <row r="264" spans="1:8" ht="25.5" x14ac:dyDescent="0.2">
      <c r="A264" s="52" t="s">
        <v>538</v>
      </c>
      <c r="B264" s="52"/>
      <c r="C264" s="53" t="s">
        <v>539</v>
      </c>
      <c r="D264" s="54" t="s">
        <v>131</v>
      </c>
      <c r="E264" s="55"/>
      <c r="F264" s="55">
        <v>5.68</v>
      </c>
      <c r="G264" s="55">
        <v>5.68</v>
      </c>
      <c r="H264" s="33">
        <f t="shared" si="3"/>
        <v>9</v>
      </c>
    </row>
    <row r="265" spans="1:8" x14ac:dyDescent="0.2">
      <c r="A265" s="52" t="s">
        <v>540</v>
      </c>
      <c r="B265" s="52"/>
      <c r="C265" s="53" t="s">
        <v>541</v>
      </c>
      <c r="D265" s="54"/>
      <c r="E265" s="55"/>
      <c r="F265" s="55"/>
      <c r="G265" s="55"/>
      <c r="H265" s="33">
        <f t="shared" si="3"/>
        <v>5</v>
      </c>
    </row>
    <row r="266" spans="1:8" x14ac:dyDescent="0.2">
      <c r="A266" s="52" t="s">
        <v>542</v>
      </c>
      <c r="B266" s="52"/>
      <c r="C266" s="53" t="s">
        <v>543</v>
      </c>
      <c r="D266" s="54" t="s">
        <v>131</v>
      </c>
      <c r="E266" s="55">
        <v>7.0000000000000007E-2</v>
      </c>
      <c r="F266" s="55">
        <v>1.29</v>
      </c>
      <c r="G266" s="55">
        <v>1.36</v>
      </c>
      <c r="H266" s="33">
        <f t="shared" ref="H266:H329" si="4">LEN(A266)</f>
        <v>9</v>
      </c>
    </row>
    <row r="267" spans="1:8" ht="25.5" x14ac:dyDescent="0.2">
      <c r="A267" s="52" t="s">
        <v>544</v>
      </c>
      <c r="B267" s="52"/>
      <c r="C267" s="53" t="s">
        <v>545</v>
      </c>
      <c r="D267" s="54" t="s">
        <v>131</v>
      </c>
      <c r="E267" s="55">
        <v>0.8</v>
      </c>
      <c r="F267" s="55">
        <v>1.29</v>
      </c>
      <c r="G267" s="55">
        <v>2.09</v>
      </c>
      <c r="H267" s="33">
        <f t="shared" si="4"/>
        <v>9</v>
      </c>
    </row>
    <row r="268" spans="1:8" ht="25.5" x14ac:dyDescent="0.2">
      <c r="A268" s="52" t="s">
        <v>546</v>
      </c>
      <c r="B268" s="52"/>
      <c r="C268" s="53" t="s">
        <v>547</v>
      </c>
      <c r="D268" s="54" t="s">
        <v>73</v>
      </c>
      <c r="E268" s="55">
        <v>4</v>
      </c>
      <c r="F268" s="55">
        <v>10.29</v>
      </c>
      <c r="G268" s="55">
        <v>14.29</v>
      </c>
      <c r="H268" s="33">
        <f t="shared" si="4"/>
        <v>9</v>
      </c>
    </row>
    <row r="269" spans="1:8" ht="25.5" x14ac:dyDescent="0.2">
      <c r="A269" s="52" t="s">
        <v>548</v>
      </c>
      <c r="B269" s="52"/>
      <c r="C269" s="53" t="s">
        <v>549</v>
      </c>
      <c r="D269" s="54" t="s">
        <v>73</v>
      </c>
      <c r="E269" s="55">
        <v>0.34</v>
      </c>
      <c r="F269" s="55">
        <v>7.72</v>
      </c>
      <c r="G269" s="55">
        <v>8.06</v>
      </c>
      <c r="H269" s="33">
        <f t="shared" si="4"/>
        <v>9</v>
      </c>
    </row>
    <row r="270" spans="1:8" x14ac:dyDescent="0.2">
      <c r="A270" s="52" t="s">
        <v>550</v>
      </c>
      <c r="B270" s="52"/>
      <c r="C270" s="53" t="s">
        <v>551</v>
      </c>
      <c r="D270" s="54" t="s">
        <v>73</v>
      </c>
      <c r="E270" s="55">
        <v>4</v>
      </c>
      <c r="F270" s="55">
        <v>7.72</v>
      </c>
      <c r="G270" s="55">
        <v>11.72</v>
      </c>
      <c r="H270" s="33">
        <f t="shared" si="4"/>
        <v>9</v>
      </c>
    </row>
    <row r="271" spans="1:8" x14ac:dyDescent="0.2">
      <c r="A271" s="52" t="s">
        <v>552</v>
      </c>
      <c r="B271" s="52"/>
      <c r="C271" s="53" t="s">
        <v>553</v>
      </c>
      <c r="D271" s="54" t="s">
        <v>73</v>
      </c>
      <c r="E271" s="55">
        <v>0.34</v>
      </c>
      <c r="F271" s="55">
        <v>5.15</v>
      </c>
      <c r="G271" s="55">
        <v>5.49</v>
      </c>
      <c r="H271" s="33">
        <f t="shared" si="4"/>
        <v>9</v>
      </c>
    </row>
    <row r="272" spans="1:8" x14ac:dyDescent="0.2">
      <c r="A272" s="52" t="s">
        <v>554</v>
      </c>
      <c r="B272" s="52"/>
      <c r="C272" s="53" t="s">
        <v>555</v>
      </c>
      <c r="D272" s="54"/>
      <c r="E272" s="55"/>
      <c r="F272" s="55"/>
      <c r="G272" s="55"/>
      <c r="H272" s="33">
        <f t="shared" si="4"/>
        <v>5</v>
      </c>
    </row>
    <row r="273" spans="1:8" x14ac:dyDescent="0.2">
      <c r="A273" s="52" t="s">
        <v>556</v>
      </c>
      <c r="B273" s="52"/>
      <c r="C273" s="53" t="s">
        <v>557</v>
      </c>
      <c r="D273" s="54" t="s">
        <v>73</v>
      </c>
      <c r="E273" s="55">
        <v>97.72</v>
      </c>
      <c r="F273" s="55"/>
      <c r="G273" s="55">
        <v>97.72</v>
      </c>
      <c r="H273" s="33">
        <f t="shared" si="4"/>
        <v>9</v>
      </c>
    </row>
    <row r="274" spans="1:8" x14ac:dyDescent="0.2">
      <c r="A274" s="52" t="s">
        <v>558</v>
      </c>
      <c r="B274" s="52"/>
      <c r="C274" s="53" t="s">
        <v>559</v>
      </c>
      <c r="D274" s="54" t="s">
        <v>21</v>
      </c>
      <c r="E274" s="55">
        <v>3.23</v>
      </c>
      <c r="F274" s="55">
        <v>7.83</v>
      </c>
      <c r="G274" s="55">
        <v>11.06</v>
      </c>
      <c r="H274" s="33">
        <f t="shared" si="4"/>
        <v>9</v>
      </c>
    </row>
    <row r="275" spans="1:8" x14ac:dyDescent="0.2">
      <c r="A275" s="52" t="s">
        <v>560</v>
      </c>
      <c r="B275" s="52"/>
      <c r="C275" s="53" t="s">
        <v>561</v>
      </c>
      <c r="D275" s="54"/>
      <c r="E275" s="55"/>
      <c r="F275" s="55"/>
      <c r="G275" s="55"/>
      <c r="H275" s="33">
        <f t="shared" si="4"/>
        <v>2</v>
      </c>
    </row>
    <row r="276" spans="1:8" x14ac:dyDescent="0.2">
      <c r="A276" s="52" t="s">
        <v>562</v>
      </c>
      <c r="B276" s="52"/>
      <c r="C276" s="53" t="s">
        <v>563</v>
      </c>
      <c r="D276" s="54"/>
      <c r="E276" s="55"/>
      <c r="F276" s="55"/>
      <c r="G276" s="55"/>
      <c r="H276" s="33">
        <f t="shared" si="4"/>
        <v>5</v>
      </c>
    </row>
    <row r="277" spans="1:8" ht="25.5" x14ac:dyDescent="0.2">
      <c r="A277" s="52" t="s">
        <v>564</v>
      </c>
      <c r="B277" s="52"/>
      <c r="C277" s="53" t="s">
        <v>565</v>
      </c>
      <c r="D277" s="54" t="s">
        <v>73</v>
      </c>
      <c r="E277" s="55"/>
      <c r="F277" s="55">
        <v>32.22</v>
      </c>
      <c r="G277" s="55">
        <v>32.22</v>
      </c>
      <c r="H277" s="33">
        <f t="shared" si="4"/>
        <v>9</v>
      </c>
    </row>
    <row r="278" spans="1:8" ht="25.5" x14ac:dyDescent="0.2">
      <c r="A278" s="52" t="s">
        <v>566</v>
      </c>
      <c r="B278" s="52"/>
      <c r="C278" s="53" t="s">
        <v>567</v>
      </c>
      <c r="D278" s="54" t="s">
        <v>73</v>
      </c>
      <c r="E278" s="55"/>
      <c r="F278" s="55">
        <v>27.92</v>
      </c>
      <c r="G278" s="55">
        <v>27.92</v>
      </c>
      <c r="H278" s="33">
        <f t="shared" si="4"/>
        <v>9</v>
      </c>
    </row>
    <row r="279" spans="1:8" ht="25.5" x14ac:dyDescent="0.2">
      <c r="A279" s="52" t="s">
        <v>568</v>
      </c>
      <c r="B279" s="52"/>
      <c r="C279" s="53" t="s">
        <v>569</v>
      </c>
      <c r="D279" s="54" t="s">
        <v>73</v>
      </c>
      <c r="E279" s="55"/>
      <c r="F279" s="55">
        <v>17.18</v>
      </c>
      <c r="G279" s="55">
        <v>17.18</v>
      </c>
      <c r="H279" s="33">
        <f t="shared" si="4"/>
        <v>9</v>
      </c>
    </row>
    <row r="280" spans="1:8" x14ac:dyDescent="0.2">
      <c r="A280" s="52" t="s">
        <v>570</v>
      </c>
      <c r="B280" s="52"/>
      <c r="C280" s="53" t="s">
        <v>571</v>
      </c>
      <c r="D280" s="54" t="s">
        <v>73</v>
      </c>
      <c r="E280" s="55">
        <v>2.6</v>
      </c>
      <c r="F280" s="55">
        <v>0.6</v>
      </c>
      <c r="G280" s="55">
        <v>3.2</v>
      </c>
      <c r="H280" s="33">
        <f t="shared" si="4"/>
        <v>9</v>
      </c>
    </row>
    <row r="281" spans="1:8" ht="25.5" x14ac:dyDescent="0.2">
      <c r="A281" s="52" t="s">
        <v>572</v>
      </c>
      <c r="B281" s="52"/>
      <c r="C281" s="53" t="s">
        <v>573</v>
      </c>
      <c r="D281" s="54" t="s">
        <v>131</v>
      </c>
      <c r="E281" s="55"/>
      <c r="F281" s="55">
        <v>3.72</v>
      </c>
      <c r="G281" s="55">
        <v>3.72</v>
      </c>
      <c r="H281" s="33">
        <f t="shared" si="4"/>
        <v>9</v>
      </c>
    </row>
    <row r="282" spans="1:8" x14ac:dyDescent="0.2">
      <c r="A282" s="52" t="s">
        <v>574</v>
      </c>
      <c r="B282" s="52"/>
      <c r="C282" s="53" t="s">
        <v>575</v>
      </c>
      <c r="D282" s="54" t="s">
        <v>131</v>
      </c>
      <c r="E282" s="55"/>
      <c r="F282" s="55">
        <v>10.94</v>
      </c>
      <c r="G282" s="55">
        <v>10.94</v>
      </c>
      <c r="H282" s="33">
        <f t="shared" si="4"/>
        <v>9</v>
      </c>
    </row>
    <row r="283" spans="1:8" ht="25.5" x14ac:dyDescent="0.2">
      <c r="A283" s="52" t="s">
        <v>576</v>
      </c>
      <c r="B283" s="52"/>
      <c r="C283" s="53" t="s">
        <v>577</v>
      </c>
      <c r="D283" s="54"/>
      <c r="E283" s="55"/>
      <c r="F283" s="55"/>
      <c r="G283" s="55"/>
      <c r="H283" s="33">
        <f t="shared" si="4"/>
        <v>5</v>
      </c>
    </row>
    <row r="284" spans="1:8" x14ac:dyDescent="0.2">
      <c r="A284" s="52" t="s">
        <v>578</v>
      </c>
      <c r="B284" s="52"/>
      <c r="C284" s="53" t="s">
        <v>579</v>
      </c>
      <c r="D284" s="54" t="s">
        <v>131</v>
      </c>
      <c r="E284" s="55"/>
      <c r="F284" s="55">
        <v>1.17</v>
      </c>
      <c r="G284" s="55">
        <v>1.17</v>
      </c>
      <c r="H284" s="33">
        <f t="shared" si="4"/>
        <v>9</v>
      </c>
    </row>
    <row r="285" spans="1:8" ht="25.5" x14ac:dyDescent="0.2">
      <c r="A285" s="52" t="s">
        <v>580</v>
      </c>
      <c r="B285" s="52"/>
      <c r="C285" s="53" t="s">
        <v>581</v>
      </c>
      <c r="D285" s="54" t="s">
        <v>131</v>
      </c>
      <c r="E285" s="55"/>
      <c r="F285" s="55">
        <v>3.91</v>
      </c>
      <c r="G285" s="55">
        <v>3.91</v>
      </c>
      <c r="H285" s="33">
        <f t="shared" si="4"/>
        <v>9</v>
      </c>
    </row>
    <row r="286" spans="1:8" x14ac:dyDescent="0.2">
      <c r="A286" s="52" t="s">
        <v>582</v>
      </c>
      <c r="B286" s="52"/>
      <c r="C286" s="53" t="s">
        <v>583</v>
      </c>
      <c r="D286" s="54" t="s">
        <v>73</v>
      </c>
      <c r="E286" s="55"/>
      <c r="F286" s="55">
        <v>21.51</v>
      </c>
      <c r="G286" s="55">
        <v>21.51</v>
      </c>
      <c r="H286" s="33">
        <f t="shared" si="4"/>
        <v>9</v>
      </c>
    </row>
    <row r="287" spans="1:8" x14ac:dyDescent="0.2">
      <c r="A287" s="52" t="s">
        <v>584</v>
      </c>
      <c r="B287" s="52"/>
      <c r="C287" s="53" t="s">
        <v>585</v>
      </c>
      <c r="D287" s="54" t="s">
        <v>73</v>
      </c>
      <c r="E287" s="55"/>
      <c r="F287" s="55">
        <v>17.61</v>
      </c>
      <c r="G287" s="55">
        <v>17.61</v>
      </c>
      <c r="H287" s="33">
        <f t="shared" si="4"/>
        <v>9</v>
      </c>
    </row>
    <row r="288" spans="1:8" x14ac:dyDescent="0.2">
      <c r="A288" s="52" t="s">
        <v>586</v>
      </c>
      <c r="B288" s="52"/>
      <c r="C288" s="53" t="s">
        <v>587</v>
      </c>
      <c r="D288" s="54" t="s">
        <v>73</v>
      </c>
      <c r="E288" s="55"/>
      <c r="F288" s="55">
        <v>15.65</v>
      </c>
      <c r="G288" s="55">
        <v>15.65</v>
      </c>
      <c r="H288" s="33">
        <f t="shared" si="4"/>
        <v>9</v>
      </c>
    </row>
    <row r="289" spans="1:8" ht="25.5" x14ac:dyDescent="0.2">
      <c r="A289" s="52" t="s">
        <v>588</v>
      </c>
      <c r="B289" s="52"/>
      <c r="C289" s="53" t="s">
        <v>589</v>
      </c>
      <c r="D289" s="54" t="s">
        <v>73</v>
      </c>
      <c r="E289" s="55"/>
      <c r="F289" s="55">
        <v>11.73</v>
      </c>
      <c r="G289" s="55">
        <v>11.73</v>
      </c>
      <c r="H289" s="33">
        <f t="shared" si="4"/>
        <v>9</v>
      </c>
    </row>
    <row r="290" spans="1:8" x14ac:dyDescent="0.2">
      <c r="A290" s="52" t="s">
        <v>590</v>
      </c>
      <c r="B290" s="52"/>
      <c r="C290" s="53" t="s">
        <v>591</v>
      </c>
      <c r="D290" s="54" t="s">
        <v>592</v>
      </c>
      <c r="E290" s="55">
        <v>2.33</v>
      </c>
      <c r="F290" s="55"/>
      <c r="G290" s="55">
        <v>2.33</v>
      </c>
      <c r="H290" s="33">
        <f t="shared" si="4"/>
        <v>9</v>
      </c>
    </row>
    <row r="291" spans="1:8" x14ac:dyDescent="0.2">
      <c r="A291" s="52" t="s">
        <v>593</v>
      </c>
      <c r="B291" s="52"/>
      <c r="C291" s="53" t="s">
        <v>594</v>
      </c>
      <c r="D291" s="54"/>
      <c r="E291" s="55"/>
      <c r="F291" s="55"/>
      <c r="G291" s="55"/>
      <c r="H291" s="33">
        <f t="shared" si="4"/>
        <v>5</v>
      </c>
    </row>
    <row r="292" spans="1:8" x14ac:dyDescent="0.2">
      <c r="A292" s="52" t="s">
        <v>595</v>
      </c>
      <c r="B292" s="52"/>
      <c r="C292" s="53" t="s">
        <v>596</v>
      </c>
      <c r="D292" s="54" t="s">
        <v>73</v>
      </c>
      <c r="E292" s="55"/>
      <c r="F292" s="55">
        <v>14.11</v>
      </c>
      <c r="G292" s="55">
        <v>14.11</v>
      </c>
      <c r="H292" s="33">
        <f t="shared" si="4"/>
        <v>9</v>
      </c>
    </row>
    <row r="293" spans="1:8" x14ac:dyDescent="0.2">
      <c r="A293" s="52" t="s">
        <v>597</v>
      </c>
      <c r="B293" s="52"/>
      <c r="C293" s="53" t="s">
        <v>598</v>
      </c>
      <c r="D293" s="54" t="s">
        <v>73</v>
      </c>
      <c r="E293" s="55"/>
      <c r="F293" s="55">
        <v>7.06</v>
      </c>
      <c r="G293" s="55">
        <v>7.06</v>
      </c>
      <c r="H293" s="33">
        <f t="shared" si="4"/>
        <v>9</v>
      </c>
    </row>
    <row r="294" spans="1:8" x14ac:dyDescent="0.2">
      <c r="A294" s="52" t="s">
        <v>599</v>
      </c>
      <c r="B294" s="52"/>
      <c r="C294" s="53" t="s">
        <v>600</v>
      </c>
      <c r="D294" s="54" t="s">
        <v>131</v>
      </c>
      <c r="E294" s="55"/>
      <c r="F294" s="55">
        <v>5.29</v>
      </c>
      <c r="G294" s="55">
        <v>5.29</v>
      </c>
      <c r="H294" s="33">
        <f t="shared" si="4"/>
        <v>9</v>
      </c>
    </row>
    <row r="295" spans="1:8" x14ac:dyDescent="0.2">
      <c r="A295" s="52" t="s">
        <v>601</v>
      </c>
      <c r="B295" s="52"/>
      <c r="C295" s="53" t="s">
        <v>602</v>
      </c>
      <c r="D295" s="54" t="s">
        <v>131</v>
      </c>
      <c r="E295" s="55"/>
      <c r="F295" s="55">
        <v>8.82</v>
      </c>
      <c r="G295" s="55">
        <v>8.82</v>
      </c>
      <c r="H295" s="33">
        <f t="shared" si="4"/>
        <v>9</v>
      </c>
    </row>
    <row r="296" spans="1:8" x14ac:dyDescent="0.2">
      <c r="A296" s="52" t="s">
        <v>603</v>
      </c>
      <c r="B296" s="52"/>
      <c r="C296" s="53" t="s">
        <v>604</v>
      </c>
      <c r="D296" s="54" t="s">
        <v>73</v>
      </c>
      <c r="E296" s="55"/>
      <c r="F296" s="55">
        <v>10.74</v>
      </c>
      <c r="G296" s="55">
        <v>10.74</v>
      </c>
      <c r="H296" s="33">
        <f t="shared" si="4"/>
        <v>9</v>
      </c>
    </row>
    <row r="297" spans="1:8" x14ac:dyDescent="0.2">
      <c r="A297" s="52" t="s">
        <v>605</v>
      </c>
      <c r="B297" s="52"/>
      <c r="C297" s="53" t="s">
        <v>606</v>
      </c>
      <c r="D297" s="54"/>
      <c r="E297" s="55"/>
      <c r="F297" s="55"/>
      <c r="G297" s="55"/>
      <c r="H297" s="33">
        <f t="shared" si="4"/>
        <v>5</v>
      </c>
    </row>
    <row r="298" spans="1:8" ht="25.5" x14ac:dyDescent="0.2">
      <c r="A298" s="52" t="s">
        <v>607</v>
      </c>
      <c r="B298" s="52"/>
      <c r="C298" s="53" t="s">
        <v>608</v>
      </c>
      <c r="D298" s="54" t="s">
        <v>73</v>
      </c>
      <c r="E298" s="55"/>
      <c r="F298" s="55">
        <v>37.74</v>
      </c>
      <c r="G298" s="55">
        <v>37.74</v>
      </c>
      <c r="H298" s="33">
        <f t="shared" si="4"/>
        <v>9</v>
      </c>
    </row>
    <row r="299" spans="1:8" x14ac:dyDescent="0.2">
      <c r="A299" s="52" t="s">
        <v>609</v>
      </c>
      <c r="B299" s="52"/>
      <c r="C299" s="53" t="s">
        <v>610</v>
      </c>
      <c r="D299" s="54" t="s">
        <v>73</v>
      </c>
      <c r="E299" s="55"/>
      <c r="F299" s="55">
        <v>22.93</v>
      </c>
      <c r="G299" s="55">
        <v>22.93</v>
      </c>
      <c r="H299" s="33">
        <f t="shared" si="4"/>
        <v>9</v>
      </c>
    </row>
    <row r="300" spans="1:8" x14ac:dyDescent="0.2">
      <c r="A300" s="52" t="s">
        <v>611</v>
      </c>
      <c r="B300" s="52"/>
      <c r="C300" s="53" t="s">
        <v>612</v>
      </c>
      <c r="D300" s="54" t="s">
        <v>131</v>
      </c>
      <c r="E300" s="55"/>
      <c r="F300" s="55">
        <v>15.88</v>
      </c>
      <c r="G300" s="55">
        <v>15.88</v>
      </c>
      <c r="H300" s="33">
        <f t="shared" si="4"/>
        <v>9</v>
      </c>
    </row>
    <row r="301" spans="1:8" x14ac:dyDescent="0.2">
      <c r="A301" s="52" t="s">
        <v>613</v>
      </c>
      <c r="B301" s="52"/>
      <c r="C301" s="53" t="s">
        <v>614</v>
      </c>
      <c r="D301" s="54" t="s">
        <v>131</v>
      </c>
      <c r="E301" s="55"/>
      <c r="F301" s="55">
        <v>17.64</v>
      </c>
      <c r="G301" s="55">
        <v>17.64</v>
      </c>
      <c r="H301" s="33">
        <f t="shared" si="4"/>
        <v>9</v>
      </c>
    </row>
    <row r="302" spans="1:8" x14ac:dyDescent="0.2">
      <c r="A302" s="52" t="s">
        <v>615</v>
      </c>
      <c r="B302" s="52"/>
      <c r="C302" s="53" t="s">
        <v>616</v>
      </c>
      <c r="D302" s="54" t="s">
        <v>131</v>
      </c>
      <c r="E302" s="55"/>
      <c r="F302" s="55">
        <v>14.11</v>
      </c>
      <c r="G302" s="55">
        <v>14.11</v>
      </c>
      <c r="H302" s="33">
        <f t="shared" si="4"/>
        <v>9</v>
      </c>
    </row>
    <row r="303" spans="1:8" x14ac:dyDescent="0.2">
      <c r="A303" s="52" t="s">
        <v>617</v>
      </c>
      <c r="B303" s="52"/>
      <c r="C303" s="53" t="s">
        <v>618</v>
      </c>
      <c r="D303" s="54"/>
      <c r="E303" s="55"/>
      <c r="F303" s="55"/>
      <c r="G303" s="55"/>
      <c r="H303" s="33">
        <f t="shared" si="4"/>
        <v>5</v>
      </c>
    </row>
    <row r="304" spans="1:8" x14ac:dyDescent="0.2">
      <c r="A304" s="52" t="s">
        <v>619</v>
      </c>
      <c r="B304" s="52"/>
      <c r="C304" s="53" t="s">
        <v>620</v>
      </c>
      <c r="D304" s="54" t="s">
        <v>73</v>
      </c>
      <c r="E304" s="55"/>
      <c r="F304" s="55">
        <v>49.47</v>
      </c>
      <c r="G304" s="55">
        <v>49.47</v>
      </c>
      <c r="H304" s="33">
        <f t="shared" si="4"/>
        <v>9</v>
      </c>
    </row>
    <row r="305" spans="1:8" x14ac:dyDescent="0.2">
      <c r="A305" s="52" t="s">
        <v>621</v>
      </c>
      <c r="B305" s="52"/>
      <c r="C305" s="53" t="s">
        <v>622</v>
      </c>
      <c r="D305" s="54" t="s">
        <v>73</v>
      </c>
      <c r="E305" s="55"/>
      <c r="F305" s="55">
        <v>10.58</v>
      </c>
      <c r="G305" s="55">
        <v>10.58</v>
      </c>
      <c r="H305" s="33">
        <f t="shared" si="4"/>
        <v>9</v>
      </c>
    </row>
    <row r="306" spans="1:8" x14ac:dyDescent="0.2">
      <c r="A306" s="52" t="s">
        <v>623</v>
      </c>
      <c r="B306" s="52"/>
      <c r="C306" s="53" t="s">
        <v>624</v>
      </c>
      <c r="D306" s="54" t="s">
        <v>73</v>
      </c>
      <c r="E306" s="55"/>
      <c r="F306" s="55">
        <v>13.69</v>
      </c>
      <c r="G306" s="55">
        <v>13.69</v>
      </c>
      <c r="H306" s="33">
        <f t="shared" si="4"/>
        <v>9</v>
      </c>
    </row>
    <row r="307" spans="1:8" x14ac:dyDescent="0.2">
      <c r="A307" s="52" t="s">
        <v>625</v>
      </c>
      <c r="B307" s="52"/>
      <c r="C307" s="53" t="s">
        <v>626</v>
      </c>
      <c r="D307" s="54" t="s">
        <v>73</v>
      </c>
      <c r="E307" s="55"/>
      <c r="F307" s="55">
        <v>23.47</v>
      </c>
      <c r="G307" s="55">
        <v>23.47</v>
      </c>
      <c r="H307" s="33">
        <f t="shared" si="4"/>
        <v>9</v>
      </c>
    </row>
    <row r="308" spans="1:8" x14ac:dyDescent="0.2">
      <c r="A308" s="52" t="s">
        <v>627</v>
      </c>
      <c r="B308" s="52"/>
      <c r="C308" s="53" t="s">
        <v>628</v>
      </c>
      <c r="D308" s="54" t="s">
        <v>131</v>
      </c>
      <c r="E308" s="55"/>
      <c r="F308" s="55">
        <v>11.73</v>
      </c>
      <c r="G308" s="55">
        <v>11.73</v>
      </c>
      <c r="H308" s="33">
        <f t="shared" si="4"/>
        <v>9</v>
      </c>
    </row>
    <row r="309" spans="1:8" x14ac:dyDescent="0.2">
      <c r="A309" s="52" t="s">
        <v>629</v>
      </c>
      <c r="B309" s="52"/>
      <c r="C309" s="53" t="s">
        <v>630</v>
      </c>
      <c r="D309" s="54" t="s">
        <v>131</v>
      </c>
      <c r="E309" s="55"/>
      <c r="F309" s="55">
        <v>2.65</v>
      </c>
      <c r="G309" s="55">
        <v>2.65</v>
      </c>
      <c r="H309" s="33">
        <f t="shared" si="4"/>
        <v>9</v>
      </c>
    </row>
    <row r="310" spans="1:8" x14ac:dyDescent="0.2">
      <c r="A310" s="52" t="s">
        <v>631</v>
      </c>
      <c r="B310" s="52"/>
      <c r="C310" s="53" t="s">
        <v>632</v>
      </c>
      <c r="D310" s="54"/>
      <c r="E310" s="55"/>
      <c r="F310" s="55"/>
      <c r="G310" s="55"/>
      <c r="H310" s="33">
        <f t="shared" si="4"/>
        <v>5</v>
      </c>
    </row>
    <row r="311" spans="1:8" x14ac:dyDescent="0.2">
      <c r="A311" s="52" t="s">
        <v>633</v>
      </c>
      <c r="B311" s="52"/>
      <c r="C311" s="53" t="s">
        <v>634</v>
      </c>
      <c r="D311" s="54" t="s">
        <v>73</v>
      </c>
      <c r="E311" s="55"/>
      <c r="F311" s="55">
        <v>49.47</v>
      </c>
      <c r="G311" s="55">
        <v>49.47</v>
      </c>
      <c r="H311" s="33">
        <f t="shared" si="4"/>
        <v>9</v>
      </c>
    </row>
    <row r="312" spans="1:8" x14ac:dyDescent="0.2">
      <c r="A312" s="52" t="s">
        <v>635</v>
      </c>
      <c r="B312" s="52"/>
      <c r="C312" s="53" t="s">
        <v>636</v>
      </c>
      <c r="D312" s="54" t="s">
        <v>73</v>
      </c>
      <c r="E312" s="55"/>
      <c r="F312" s="55">
        <v>3.91</v>
      </c>
      <c r="G312" s="55">
        <v>3.91</v>
      </c>
      <c r="H312" s="33">
        <f t="shared" si="4"/>
        <v>9</v>
      </c>
    </row>
    <row r="313" spans="1:8" x14ac:dyDescent="0.2">
      <c r="A313" s="52" t="s">
        <v>637</v>
      </c>
      <c r="B313" s="52"/>
      <c r="C313" s="53" t="s">
        <v>638</v>
      </c>
      <c r="D313" s="54" t="s">
        <v>131</v>
      </c>
      <c r="E313" s="55"/>
      <c r="F313" s="55">
        <v>3.64</v>
      </c>
      <c r="G313" s="55">
        <v>3.64</v>
      </c>
      <c r="H313" s="33">
        <f t="shared" si="4"/>
        <v>9</v>
      </c>
    </row>
    <row r="314" spans="1:8" x14ac:dyDescent="0.2">
      <c r="A314" s="52" t="s">
        <v>639</v>
      </c>
      <c r="B314" s="52"/>
      <c r="C314" s="53" t="s">
        <v>640</v>
      </c>
      <c r="D314" s="54" t="s">
        <v>131</v>
      </c>
      <c r="E314" s="55"/>
      <c r="F314" s="55">
        <v>0.88</v>
      </c>
      <c r="G314" s="55">
        <v>0.88</v>
      </c>
      <c r="H314" s="33">
        <f t="shared" si="4"/>
        <v>9</v>
      </c>
    </row>
    <row r="315" spans="1:8" ht="25.5" x14ac:dyDescent="0.2">
      <c r="A315" s="52" t="s">
        <v>641</v>
      </c>
      <c r="B315" s="52"/>
      <c r="C315" s="53" t="s">
        <v>642</v>
      </c>
      <c r="D315" s="54" t="s">
        <v>73</v>
      </c>
      <c r="E315" s="55"/>
      <c r="F315" s="55">
        <v>43.04</v>
      </c>
      <c r="G315" s="55">
        <v>43.04</v>
      </c>
      <c r="H315" s="33">
        <f t="shared" si="4"/>
        <v>9</v>
      </c>
    </row>
    <row r="316" spans="1:8" x14ac:dyDescent="0.2">
      <c r="A316" s="52" t="s">
        <v>643</v>
      </c>
      <c r="B316" s="52"/>
      <c r="C316" s="53" t="s">
        <v>644</v>
      </c>
      <c r="D316" s="54"/>
      <c r="E316" s="55"/>
      <c r="F316" s="55"/>
      <c r="G316" s="55"/>
      <c r="H316" s="33">
        <f t="shared" si="4"/>
        <v>5</v>
      </c>
    </row>
    <row r="317" spans="1:8" x14ac:dyDescent="0.2">
      <c r="A317" s="52" t="s">
        <v>645</v>
      </c>
      <c r="B317" s="52"/>
      <c r="C317" s="53" t="s">
        <v>646</v>
      </c>
      <c r="D317" s="54" t="s">
        <v>73</v>
      </c>
      <c r="E317" s="55"/>
      <c r="F317" s="55">
        <v>10.95</v>
      </c>
      <c r="G317" s="55">
        <v>10.95</v>
      </c>
      <c r="H317" s="33">
        <f t="shared" si="4"/>
        <v>9</v>
      </c>
    </row>
    <row r="318" spans="1:8" x14ac:dyDescent="0.2">
      <c r="A318" s="52" t="s">
        <v>647</v>
      </c>
      <c r="B318" s="52"/>
      <c r="C318" s="53" t="s">
        <v>648</v>
      </c>
      <c r="D318" s="54" t="s">
        <v>73</v>
      </c>
      <c r="E318" s="55"/>
      <c r="F318" s="55">
        <v>5.87</v>
      </c>
      <c r="G318" s="55">
        <v>5.87</v>
      </c>
      <c r="H318" s="33">
        <f t="shared" si="4"/>
        <v>9</v>
      </c>
    </row>
    <row r="319" spans="1:8" x14ac:dyDescent="0.2">
      <c r="A319" s="52" t="s">
        <v>649</v>
      </c>
      <c r="B319" s="52"/>
      <c r="C319" s="53" t="s">
        <v>650</v>
      </c>
      <c r="D319" s="54" t="s">
        <v>73</v>
      </c>
      <c r="E319" s="55"/>
      <c r="F319" s="55">
        <v>4.41</v>
      </c>
      <c r="G319" s="55">
        <v>4.41</v>
      </c>
      <c r="H319" s="33">
        <f t="shared" si="4"/>
        <v>9</v>
      </c>
    </row>
    <row r="320" spans="1:8" x14ac:dyDescent="0.2">
      <c r="A320" s="52" t="s">
        <v>651</v>
      </c>
      <c r="B320" s="52"/>
      <c r="C320" s="53" t="s">
        <v>652</v>
      </c>
      <c r="D320" s="54"/>
      <c r="E320" s="55"/>
      <c r="F320" s="55"/>
      <c r="G320" s="55"/>
      <c r="H320" s="33">
        <f t="shared" si="4"/>
        <v>5</v>
      </c>
    </row>
    <row r="321" spans="1:8" x14ac:dyDescent="0.2">
      <c r="A321" s="52" t="s">
        <v>653</v>
      </c>
      <c r="B321" s="52"/>
      <c r="C321" s="53" t="s">
        <v>654</v>
      </c>
      <c r="D321" s="54" t="s">
        <v>21</v>
      </c>
      <c r="E321" s="55"/>
      <c r="F321" s="55">
        <v>19.559999999999999</v>
      </c>
      <c r="G321" s="55">
        <v>19.559999999999999</v>
      </c>
      <c r="H321" s="33">
        <f t="shared" si="4"/>
        <v>9</v>
      </c>
    </row>
    <row r="322" spans="1:8" ht="25.5" x14ac:dyDescent="0.2">
      <c r="A322" s="52" t="s">
        <v>655</v>
      </c>
      <c r="B322" s="52"/>
      <c r="C322" s="53" t="s">
        <v>656</v>
      </c>
      <c r="D322" s="54" t="s">
        <v>131</v>
      </c>
      <c r="E322" s="55"/>
      <c r="F322" s="55">
        <v>1.5</v>
      </c>
      <c r="G322" s="55">
        <v>1.5</v>
      </c>
      <c r="H322" s="33">
        <f t="shared" si="4"/>
        <v>9</v>
      </c>
    </row>
    <row r="323" spans="1:8" ht="25.5" x14ac:dyDescent="0.2">
      <c r="A323" s="52" t="s">
        <v>657</v>
      </c>
      <c r="B323" s="52"/>
      <c r="C323" s="53" t="s">
        <v>658</v>
      </c>
      <c r="D323" s="54" t="s">
        <v>131</v>
      </c>
      <c r="E323" s="55"/>
      <c r="F323" s="55">
        <v>11.73</v>
      </c>
      <c r="G323" s="55">
        <v>11.73</v>
      </c>
      <c r="H323" s="33">
        <f t="shared" si="4"/>
        <v>9</v>
      </c>
    </row>
    <row r="324" spans="1:8" ht="25.5" x14ac:dyDescent="0.2">
      <c r="A324" s="52" t="s">
        <v>659</v>
      </c>
      <c r="B324" s="52"/>
      <c r="C324" s="53" t="s">
        <v>660</v>
      </c>
      <c r="D324" s="54" t="s">
        <v>73</v>
      </c>
      <c r="E324" s="55"/>
      <c r="F324" s="55">
        <v>5.29</v>
      </c>
      <c r="G324" s="55">
        <v>5.29</v>
      </c>
      <c r="H324" s="33">
        <f t="shared" si="4"/>
        <v>9</v>
      </c>
    </row>
    <row r="325" spans="1:8" x14ac:dyDescent="0.2">
      <c r="A325" s="52" t="s">
        <v>661</v>
      </c>
      <c r="B325" s="52"/>
      <c r="C325" s="53" t="s">
        <v>662</v>
      </c>
      <c r="D325" s="54" t="s">
        <v>73</v>
      </c>
      <c r="E325" s="55"/>
      <c r="F325" s="55">
        <v>17.61</v>
      </c>
      <c r="G325" s="55">
        <v>17.61</v>
      </c>
      <c r="H325" s="33">
        <f t="shared" si="4"/>
        <v>9</v>
      </c>
    </row>
    <row r="326" spans="1:8" x14ac:dyDescent="0.2">
      <c r="A326" s="52" t="s">
        <v>663</v>
      </c>
      <c r="B326" s="52"/>
      <c r="C326" s="53" t="s">
        <v>664</v>
      </c>
      <c r="D326" s="54"/>
      <c r="E326" s="55"/>
      <c r="F326" s="55"/>
      <c r="G326" s="55"/>
      <c r="H326" s="33">
        <f t="shared" si="4"/>
        <v>5</v>
      </c>
    </row>
    <row r="327" spans="1:8" x14ac:dyDescent="0.2">
      <c r="A327" s="52" t="s">
        <v>665</v>
      </c>
      <c r="B327" s="52"/>
      <c r="C327" s="53" t="s">
        <v>666</v>
      </c>
      <c r="D327" s="54" t="s">
        <v>73</v>
      </c>
      <c r="E327" s="55"/>
      <c r="F327" s="55">
        <v>27.39</v>
      </c>
      <c r="G327" s="55">
        <v>27.39</v>
      </c>
      <c r="H327" s="33">
        <f t="shared" si="4"/>
        <v>9</v>
      </c>
    </row>
    <row r="328" spans="1:8" x14ac:dyDescent="0.2">
      <c r="A328" s="52" t="s">
        <v>667</v>
      </c>
      <c r="B328" s="52"/>
      <c r="C328" s="53" t="s">
        <v>668</v>
      </c>
      <c r="D328" s="54" t="s">
        <v>21</v>
      </c>
      <c r="E328" s="55"/>
      <c r="F328" s="55">
        <v>22.93</v>
      </c>
      <c r="G328" s="55">
        <v>22.93</v>
      </c>
      <c r="H328" s="33">
        <f t="shared" si="4"/>
        <v>9</v>
      </c>
    </row>
    <row r="329" spans="1:8" ht="25.5" x14ac:dyDescent="0.2">
      <c r="A329" s="52" t="s">
        <v>669</v>
      </c>
      <c r="B329" s="52"/>
      <c r="C329" s="53" t="s">
        <v>670</v>
      </c>
      <c r="D329" s="54" t="s">
        <v>131</v>
      </c>
      <c r="E329" s="55"/>
      <c r="F329" s="55">
        <v>9.39</v>
      </c>
      <c r="G329" s="55">
        <v>9.39</v>
      </c>
      <c r="H329" s="33">
        <f t="shared" si="4"/>
        <v>9</v>
      </c>
    </row>
    <row r="330" spans="1:8" ht="25.5" x14ac:dyDescent="0.2">
      <c r="A330" s="52" t="s">
        <v>671</v>
      </c>
      <c r="B330" s="52"/>
      <c r="C330" s="53" t="s">
        <v>672</v>
      </c>
      <c r="D330" s="54" t="s">
        <v>131</v>
      </c>
      <c r="E330" s="55"/>
      <c r="F330" s="55">
        <v>6.44</v>
      </c>
      <c r="G330" s="55">
        <v>6.44</v>
      </c>
      <c r="H330" s="33">
        <f t="shared" ref="H330:H393" si="5">LEN(A330)</f>
        <v>9</v>
      </c>
    </row>
    <row r="331" spans="1:8" x14ac:dyDescent="0.2">
      <c r="A331" s="52" t="s">
        <v>673</v>
      </c>
      <c r="B331" s="52"/>
      <c r="C331" s="53" t="s">
        <v>674</v>
      </c>
      <c r="D331" s="54" t="s">
        <v>73</v>
      </c>
      <c r="E331" s="55"/>
      <c r="F331" s="55">
        <v>27.39</v>
      </c>
      <c r="G331" s="55">
        <v>27.39</v>
      </c>
      <c r="H331" s="33">
        <f t="shared" si="5"/>
        <v>9</v>
      </c>
    </row>
    <row r="332" spans="1:8" x14ac:dyDescent="0.2">
      <c r="A332" s="52" t="s">
        <v>675</v>
      </c>
      <c r="B332" s="52"/>
      <c r="C332" s="53" t="s">
        <v>676</v>
      </c>
      <c r="D332" s="54" t="s">
        <v>131</v>
      </c>
      <c r="E332" s="55"/>
      <c r="F332" s="55">
        <v>31.29</v>
      </c>
      <c r="G332" s="55">
        <v>31.29</v>
      </c>
      <c r="H332" s="33">
        <f t="shared" si="5"/>
        <v>9</v>
      </c>
    </row>
    <row r="333" spans="1:8" ht="25.5" x14ac:dyDescent="0.2">
      <c r="A333" s="52" t="s">
        <v>677</v>
      </c>
      <c r="B333" s="52"/>
      <c r="C333" s="53" t="s">
        <v>678</v>
      </c>
      <c r="D333" s="54" t="s">
        <v>21</v>
      </c>
      <c r="E333" s="55"/>
      <c r="F333" s="55">
        <v>22.93</v>
      </c>
      <c r="G333" s="55">
        <v>22.93</v>
      </c>
      <c r="H333" s="33">
        <f t="shared" si="5"/>
        <v>9</v>
      </c>
    </row>
    <row r="334" spans="1:8" x14ac:dyDescent="0.2">
      <c r="A334" s="52" t="s">
        <v>679</v>
      </c>
      <c r="B334" s="52"/>
      <c r="C334" s="53" t="s">
        <v>680</v>
      </c>
      <c r="D334" s="54" t="s">
        <v>73</v>
      </c>
      <c r="E334" s="55"/>
      <c r="F334" s="55">
        <v>3.72</v>
      </c>
      <c r="G334" s="55">
        <v>3.72</v>
      </c>
      <c r="H334" s="33">
        <f t="shared" si="5"/>
        <v>9</v>
      </c>
    </row>
    <row r="335" spans="1:8" x14ac:dyDescent="0.2">
      <c r="A335" s="52" t="s">
        <v>681</v>
      </c>
      <c r="B335" s="52"/>
      <c r="C335" s="53" t="s">
        <v>682</v>
      </c>
      <c r="D335" s="54"/>
      <c r="E335" s="55"/>
      <c r="F335" s="55"/>
      <c r="G335" s="55"/>
      <c r="H335" s="33">
        <f t="shared" si="5"/>
        <v>5</v>
      </c>
    </row>
    <row r="336" spans="1:8" x14ac:dyDescent="0.2">
      <c r="A336" s="52" t="s">
        <v>683</v>
      </c>
      <c r="B336" s="52"/>
      <c r="C336" s="53" t="s">
        <v>684</v>
      </c>
      <c r="D336" s="54" t="s">
        <v>21</v>
      </c>
      <c r="E336" s="55"/>
      <c r="F336" s="55">
        <v>10.74</v>
      </c>
      <c r="G336" s="55">
        <v>10.74</v>
      </c>
      <c r="H336" s="33">
        <f t="shared" si="5"/>
        <v>9</v>
      </c>
    </row>
    <row r="337" spans="1:8" x14ac:dyDescent="0.2">
      <c r="A337" s="52" t="s">
        <v>685</v>
      </c>
      <c r="B337" s="52"/>
      <c r="C337" s="53" t="s">
        <v>686</v>
      </c>
      <c r="D337" s="54" t="s">
        <v>21</v>
      </c>
      <c r="E337" s="55"/>
      <c r="F337" s="55">
        <v>4.3</v>
      </c>
      <c r="G337" s="55">
        <v>4.3</v>
      </c>
      <c r="H337" s="33">
        <f t="shared" si="5"/>
        <v>9</v>
      </c>
    </row>
    <row r="338" spans="1:8" x14ac:dyDescent="0.2">
      <c r="A338" s="52" t="s">
        <v>687</v>
      </c>
      <c r="B338" s="52"/>
      <c r="C338" s="53" t="s">
        <v>688</v>
      </c>
      <c r="D338" s="54" t="s">
        <v>21</v>
      </c>
      <c r="E338" s="55"/>
      <c r="F338" s="55">
        <v>2.15</v>
      </c>
      <c r="G338" s="55">
        <v>2.15</v>
      </c>
      <c r="H338" s="33">
        <f t="shared" si="5"/>
        <v>9</v>
      </c>
    </row>
    <row r="339" spans="1:8" ht="25.5" x14ac:dyDescent="0.2">
      <c r="A339" s="52" t="s">
        <v>689</v>
      </c>
      <c r="B339" s="52"/>
      <c r="C339" s="53" t="s">
        <v>690</v>
      </c>
      <c r="D339" s="54" t="s">
        <v>21</v>
      </c>
      <c r="E339" s="55"/>
      <c r="F339" s="55">
        <v>16.93</v>
      </c>
      <c r="G339" s="55">
        <v>16.93</v>
      </c>
      <c r="H339" s="33">
        <f t="shared" si="5"/>
        <v>9</v>
      </c>
    </row>
    <row r="340" spans="1:8" x14ac:dyDescent="0.2">
      <c r="A340" s="52" t="s">
        <v>691</v>
      </c>
      <c r="B340" s="52"/>
      <c r="C340" s="53" t="s">
        <v>692</v>
      </c>
      <c r="D340" s="54"/>
      <c r="E340" s="55"/>
      <c r="F340" s="55"/>
      <c r="G340" s="55"/>
      <c r="H340" s="33">
        <f t="shared" si="5"/>
        <v>5</v>
      </c>
    </row>
    <row r="341" spans="1:8" x14ac:dyDescent="0.2">
      <c r="A341" s="52" t="s">
        <v>693</v>
      </c>
      <c r="B341" s="52"/>
      <c r="C341" s="53" t="s">
        <v>694</v>
      </c>
      <c r="D341" s="54" t="s">
        <v>21</v>
      </c>
      <c r="E341" s="55"/>
      <c r="F341" s="55">
        <v>38.6</v>
      </c>
      <c r="G341" s="55">
        <v>38.6</v>
      </c>
      <c r="H341" s="33">
        <f t="shared" si="5"/>
        <v>9</v>
      </c>
    </row>
    <row r="342" spans="1:8" x14ac:dyDescent="0.2">
      <c r="A342" s="52" t="s">
        <v>695</v>
      </c>
      <c r="B342" s="52"/>
      <c r="C342" s="53" t="s">
        <v>696</v>
      </c>
      <c r="D342" s="54" t="s">
        <v>73</v>
      </c>
      <c r="E342" s="55"/>
      <c r="F342" s="55">
        <v>54.77</v>
      </c>
      <c r="G342" s="55">
        <v>54.77</v>
      </c>
      <c r="H342" s="33">
        <f t="shared" si="5"/>
        <v>9</v>
      </c>
    </row>
    <row r="343" spans="1:8" x14ac:dyDescent="0.2">
      <c r="A343" s="52" t="s">
        <v>697</v>
      </c>
      <c r="B343" s="52"/>
      <c r="C343" s="53" t="s">
        <v>698</v>
      </c>
      <c r="D343" s="54" t="s">
        <v>21</v>
      </c>
      <c r="E343" s="55"/>
      <c r="F343" s="55">
        <v>12.89</v>
      </c>
      <c r="G343" s="55">
        <v>12.89</v>
      </c>
      <c r="H343" s="33">
        <f t="shared" si="5"/>
        <v>9</v>
      </c>
    </row>
    <row r="344" spans="1:8" x14ac:dyDescent="0.2">
      <c r="A344" s="52" t="s">
        <v>699</v>
      </c>
      <c r="B344" s="52"/>
      <c r="C344" s="53" t="s">
        <v>700</v>
      </c>
      <c r="D344" s="54" t="s">
        <v>21</v>
      </c>
      <c r="E344" s="55"/>
      <c r="F344" s="55">
        <v>5.37</v>
      </c>
      <c r="G344" s="55">
        <v>5.37</v>
      </c>
      <c r="H344" s="33">
        <f t="shared" si="5"/>
        <v>9</v>
      </c>
    </row>
    <row r="345" spans="1:8" x14ac:dyDescent="0.2">
      <c r="A345" s="52" t="s">
        <v>701</v>
      </c>
      <c r="B345" s="52"/>
      <c r="C345" s="53" t="s">
        <v>702</v>
      </c>
      <c r="D345" s="54" t="s">
        <v>21</v>
      </c>
      <c r="E345" s="55"/>
      <c r="F345" s="55">
        <v>49.34</v>
      </c>
      <c r="G345" s="55">
        <v>49.34</v>
      </c>
      <c r="H345" s="33">
        <f t="shared" si="5"/>
        <v>9</v>
      </c>
    </row>
    <row r="346" spans="1:8" x14ac:dyDescent="0.2">
      <c r="A346" s="52" t="s">
        <v>703</v>
      </c>
      <c r="B346" s="52"/>
      <c r="C346" s="53" t="s">
        <v>704</v>
      </c>
      <c r="D346" s="54" t="s">
        <v>21</v>
      </c>
      <c r="E346" s="55"/>
      <c r="F346" s="55">
        <v>28.3</v>
      </c>
      <c r="G346" s="55">
        <v>28.3</v>
      </c>
      <c r="H346" s="33">
        <f t="shared" si="5"/>
        <v>9</v>
      </c>
    </row>
    <row r="347" spans="1:8" x14ac:dyDescent="0.2">
      <c r="A347" s="52" t="s">
        <v>705</v>
      </c>
      <c r="B347" s="52"/>
      <c r="C347" s="53" t="s">
        <v>706</v>
      </c>
      <c r="D347" s="54" t="s">
        <v>21</v>
      </c>
      <c r="E347" s="55"/>
      <c r="F347" s="55">
        <v>28.3</v>
      </c>
      <c r="G347" s="55">
        <v>28.3</v>
      </c>
      <c r="H347" s="33">
        <f t="shared" si="5"/>
        <v>9</v>
      </c>
    </row>
    <row r="348" spans="1:8" x14ac:dyDescent="0.2">
      <c r="A348" s="52" t="s">
        <v>707</v>
      </c>
      <c r="B348" s="52"/>
      <c r="C348" s="53" t="s">
        <v>708</v>
      </c>
      <c r="D348" s="54" t="s">
        <v>21</v>
      </c>
      <c r="E348" s="55"/>
      <c r="F348" s="55">
        <v>6.69</v>
      </c>
      <c r="G348" s="55">
        <v>6.69</v>
      </c>
      <c r="H348" s="33">
        <f t="shared" si="5"/>
        <v>9</v>
      </c>
    </row>
    <row r="349" spans="1:8" x14ac:dyDescent="0.2">
      <c r="A349" s="52" t="s">
        <v>709</v>
      </c>
      <c r="B349" s="52"/>
      <c r="C349" s="53" t="s">
        <v>710</v>
      </c>
      <c r="D349" s="54" t="s">
        <v>21</v>
      </c>
      <c r="E349" s="55"/>
      <c r="F349" s="55">
        <v>10.29</v>
      </c>
      <c r="G349" s="55">
        <v>10.29</v>
      </c>
      <c r="H349" s="33">
        <f t="shared" si="5"/>
        <v>9</v>
      </c>
    </row>
    <row r="350" spans="1:8" x14ac:dyDescent="0.2">
      <c r="A350" s="52" t="s">
        <v>711</v>
      </c>
      <c r="B350" s="52"/>
      <c r="C350" s="53" t="s">
        <v>712</v>
      </c>
      <c r="D350" s="54" t="s">
        <v>21</v>
      </c>
      <c r="E350" s="55"/>
      <c r="F350" s="55">
        <v>19.55</v>
      </c>
      <c r="G350" s="55">
        <v>19.55</v>
      </c>
      <c r="H350" s="33">
        <f t="shared" si="5"/>
        <v>9</v>
      </c>
    </row>
    <row r="351" spans="1:8" x14ac:dyDescent="0.2">
      <c r="A351" s="52" t="s">
        <v>713</v>
      </c>
      <c r="B351" s="52"/>
      <c r="C351" s="53" t="s">
        <v>714</v>
      </c>
      <c r="D351" s="54"/>
      <c r="E351" s="55"/>
      <c r="F351" s="55"/>
      <c r="G351" s="55"/>
      <c r="H351" s="33">
        <f t="shared" si="5"/>
        <v>5</v>
      </c>
    </row>
    <row r="352" spans="1:8" x14ac:dyDescent="0.2">
      <c r="A352" s="52" t="s">
        <v>715</v>
      </c>
      <c r="B352" s="52"/>
      <c r="C352" s="53" t="s">
        <v>716</v>
      </c>
      <c r="D352" s="54" t="s">
        <v>21</v>
      </c>
      <c r="E352" s="55"/>
      <c r="F352" s="55">
        <v>81.97</v>
      </c>
      <c r="G352" s="55">
        <v>81.97</v>
      </c>
      <c r="H352" s="33">
        <f t="shared" si="5"/>
        <v>9</v>
      </c>
    </row>
    <row r="353" spans="1:8" x14ac:dyDescent="0.2">
      <c r="A353" s="52" t="s">
        <v>717</v>
      </c>
      <c r="B353" s="52"/>
      <c r="C353" s="53" t="s">
        <v>718</v>
      </c>
      <c r="D353" s="54" t="s">
        <v>21</v>
      </c>
      <c r="E353" s="55"/>
      <c r="F353" s="55">
        <v>65.06</v>
      </c>
      <c r="G353" s="55">
        <v>65.06</v>
      </c>
      <c r="H353" s="33">
        <f t="shared" si="5"/>
        <v>9</v>
      </c>
    </row>
    <row r="354" spans="1:8" x14ac:dyDescent="0.2">
      <c r="A354" s="52" t="s">
        <v>719</v>
      </c>
      <c r="B354" s="52"/>
      <c r="C354" s="53" t="s">
        <v>720</v>
      </c>
      <c r="D354" s="54"/>
      <c r="E354" s="55"/>
      <c r="F354" s="55"/>
      <c r="G354" s="55"/>
      <c r="H354" s="33">
        <f t="shared" si="5"/>
        <v>5</v>
      </c>
    </row>
    <row r="355" spans="1:8" x14ac:dyDescent="0.2">
      <c r="A355" s="52" t="s">
        <v>721</v>
      </c>
      <c r="B355" s="52"/>
      <c r="C355" s="53" t="s">
        <v>722</v>
      </c>
      <c r="D355" s="54" t="s">
        <v>73</v>
      </c>
      <c r="E355" s="55"/>
      <c r="F355" s="55">
        <v>5.29</v>
      </c>
      <c r="G355" s="55">
        <v>5.29</v>
      </c>
      <c r="H355" s="33">
        <f t="shared" si="5"/>
        <v>9</v>
      </c>
    </row>
    <row r="356" spans="1:8" x14ac:dyDescent="0.2">
      <c r="A356" s="52" t="s">
        <v>723</v>
      </c>
      <c r="B356" s="52"/>
      <c r="C356" s="53" t="s">
        <v>724</v>
      </c>
      <c r="D356" s="54" t="s">
        <v>73</v>
      </c>
      <c r="E356" s="55"/>
      <c r="F356" s="55">
        <v>0.88</v>
      </c>
      <c r="G356" s="55">
        <v>0.88</v>
      </c>
      <c r="H356" s="33">
        <f t="shared" si="5"/>
        <v>9</v>
      </c>
    </row>
    <row r="357" spans="1:8" x14ac:dyDescent="0.2">
      <c r="A357" s="52" t="s">
        <v>725</v>
      </c>
      <c r="B357" s="52"/>
      <c r="C357" s="53" t="s">
        <v>726</v>
      </c>
      <c r="D357" s="54"/>
      <c r="E357" s="55"/>
      <c r="F357" s="55"/>
      <c r="G357" s="55"/>
      <c r="H357" s="33">
        <f t="shared" si="5"/>
        <v>5</v>
      </c>
    </row>
    <row r="358" spans="1:8" ht="25.5" x14ac:dyDescent="0.2">
      <c r="A358" s="52" t="s">
        <v>727</v>
      </c>
      <c r="B358" s="52"/>
      <c r="C358" s="53" t="s">
        <v>728</v>
      </c>
      <c r="D358" s="54" t="s">
        <v>73</v>
      </c>
      <c r="E358" s="55"/>
      <c r="F358" s="55">
        <v>12.87</v>
      </c>
      <c r="G358" s="55">
        <v>12.87</v>
      </c>
      <c r="H358" s="33">
        <f t="shared" si="5"/>
        <v>9</v>
      </c>
    </row>
    <row r="359" spans="1:8" x14ac:dyDescent="0.2">
      <c r="A359" s="52" t="s">
        <v>729</v>
      </c>
      <c r="B359" s="52"/>
      <c r="C359" s="53" t="s">
        <v>730</v>
      </c>
      <c r="D359" s="54" t="s">
        <v>73</v>
      </c>
      <c r="E359" s="55"/>
      <c r="F359" s="55">
        <v>39.119999999999997</v>
      </c>
      <c r="G359" s="55">
        <v>39.119999999999997</v>
      </c>
      <c r="H359" s="33">
        <f t="shared" si="5"/>
        <v>9</v>
      </c>
    </row>
    <row r="360" spans="1:8" x14ac:dyDescent="0.2">
      <c r="A360" s="52" t="s">
        <v>731</v>
      </c>
      <c r="B360" s="52"/>
      <c r="C360" s="53" t="s">
        <v>732</v>
      </c>
      <c r="D360" s="54"/>
      <c r="E360" s="55"/>
      <c r="F360" s="55"/>
      <c r="G360" s="55"/>
      <c r="H360" s="33">
        <f t="shared" si="5"/>
        <v>5</v>
      </c>
    </row>
    <row r="361" spans="1:8" ht="25.5" x14ac:dyDescent="0.2">
      <c r="A361" s="52" t="s">
        <v>733</v>
      </c>
      <c r="B361" s="52"/>
      <c r="C361" s="53" t="s">
        <v>734</v>
      </c>
      <c r="D361" s="54" t="s">
        <v>21</v>
      </c>
      <c r="E361" s="55"/>
      <c r="F361" s="55">
        <v>17.350000000000001</v>
      </c>
      <c r="G361" s="55">
        <v>17.350000000000001</v>
      </c>
      <c r="H361" s="33">
        <f t="shared" si="5"/>
        <v>9</v>
      </c>
    </row>
    <row r="362" spans="1:8" ht="25.5" x14ac:dyDescent="0.2">
      <c r="A362" s="52" t="s">
        <v>735</v>
      </c>
      <c r="B362" s="52"/>
      <c r="C362" s="53" t="s">
        <v>736</v>
      </c>
      <c r="D362" s="54" t="s">
        <v>21</v>
      </c>
      <c r="E362" s="55"/>
      <c r="F362" s="55">
        <v>65.06</v>
      </c>
      <c r="G362" s="55">
        <v>65.06</v>
      </c>
      <c r="H362" s="33">
        <f t="shared" si="5"/>
        <v>9</v>
      </c>
    </row>
    <row r="363" spans="1:8" x14ac:dyDescent="0.2">
      <c r="A363" s="52" t="s">
        <v>737</v>
      </c>
      <c r="B363" s="52"/>
      <c r="C363" s="53" t="s">
        <v>738</v>
      </c>
      <c r="D363" s="54" t="s">
        <v>21</v>
      </c>
      <c r="E363" s="55"/>
      <c r="F363" s="55">
        <v>21.69</v>
      </c>
      <c r="G363" s="55">
        <v>21.69</v>
      </c>
      <c r="H363" s="33">
        <f t="shared" si="5"/>
        <v>9</v>
      </c>
    </row>
    <row r="364" spans="1:8" x14ac:dyDescent="0.2">
      <c r="A364" s="52" t="s">
        <v>739</v>
      </c>
      <c r="B364" s="52"/>
      <c r="C364" s="53" t="s">
        <v>740</v>
      </c>
      <c r="D364" s="54" t="s">
        <v>131</v>
      </c>
      <c r="E364" s="55"/>
      <c r="F364" s="55">
        <v>17.350000000000001</v>
      </c>
      <c r="G364" s="55">
        <v>17.350000000000001</v>
      </c>
      <c r="H364" s="33">
        <f t="shared" si="5"/>
        <v>9</v>
      </c>
    </row>
    <row r="365" spans="1:8" x14ac:dyDescent="0.2">
      <c r="A365" s="52" t="s">
        <v>741</v>
      </c>
      <c r="B365" s="52"/>
      <c r="C365" s="53" t="s">
        <v>742</v>
      </c>
      <c r="D365" s="54" t="s">
        <v>21</v>
      </c>
      <c r="E365" s="55"/>
      <c r="F365" s="55">
        <v>6.51</v>
      </c>
      <c r="G365" s="55">
        <v>6.51</v>
      </c>
      <c r="H365" s="33">
        <f t="shared" si="5"/>
        <v>9</v>
      </c>
    </row>
    <row r="366" spans="1:8" x14ac:dyDescent="0.2">
      <c r="A366" s="52" t="s">
        <v>743</v>
      </c>
      <c r="B366" s="52"/>
      <c r="C366" s="53" t="s">
        <v>744</v>
      </c>
      <c r="D366" s="54" t="s">
        <v>21</v>
      </c>
      <c r="E366" s="55"/>
      <c r="F366" s="55">
        <v>6.51</v>
      </c>
      <c r="G366" s="55">
        <v>6.51</v>
      </c>
      <c r="H366" s="33">
        <f t="shared" si="5"/>
        <v>9</v>
      </c>
    </row>
    <row r="367" spans="1:8" x14ac:dyDescent="0.2">
      <c r="A367" s="52" t="s">
        <v>745</v>
      </c>
      <c r="B367" s="52"/>
      <c r="C367" s="53" t="s">
        <v>746</v>
      </c>
      <c r="D367" s="54" t="s">
        <v>21</v>
      </c>
      <c r="E367" s="55"/>
      <c r="F367" s="55">
        <v>43.37</v>
      </c>
      <c r="G367" s="55">
        <v>43.37</v>
      </c>
      <c r="H367" s="33">
        <f t="shared" si="5"/>
        <v>9</v>
      </c>
    </row>
    <row r="368" spans="1:8" x14ac:dyDescent="0.2">
      <c r="A368" s="52" t="s">
        <v>747</v>
      </c>
      <c r="B368" s="52"/>
      <c r="C368" s="53" t="s">
        <v>748</v>
      </c>
      <c r="D368" s="54" t="s">
        <v>21</v>
      </c>
      <c r="E368" s="55"/>
      <c r="F368" s="55">
        <v>21.69</v>
      </c>
      <c r="G368" s="55">
        <v>21.69</v>
      </c>
      <c r="H368" s="33">
        <f t="shared" si="5"/>
        <v>9</v>
      </c>
    </row>
    <row r="369" spans="1:8" x14ac:dyDescent="0.2">
      <c r="A369" s="52" t="s">
        <v>749</v>
      </c>
      <c r="B369" s="52"/>
      <c r="C369" s="53" t="s">
        <v>750</v>
      </c>
      <c r="D369" s="54" t="s">
        <v>21</v>
      </c>
      <c r="E369" s="55"/>
      <c r="F369" s="55">
        <v>19.52</v>
      </c>
      <c r="G369" s="55">
        <v>19.52</v>
      </c>
      <c r="H369" s="33">
        <f t="shared" si="5"/>
        <v>9</v>
      </c>
    </row>
    <row r="370" spans="1:8" x14ac:dyDescent="0.2">
      <c r="A370" s="52" t="s">
        <v>751</v>
      </c>
      <c r="B370" s="52"/>
      <c r="C370" s="53" t="s">
        <v>752</v>
      </c>
      <c r="D370" s="54" t="s">
        <v>21</v>
      </c>
      <c r="E370" s="55"/>
      <c r="F370" s="55">
        <v>17.350000000000001</v>
      </c>
      <c r="G370" s="55">
        <v>17.350000000000001</v>
      </c>
      <c r="H370" s="33">
        <f t="shared" si="5"/>
        <v>9</v>
      </c>
    </row>
    <row r="371" spans="1:8" x14ac:dyDescent="0.2">
      <c r="A371" s="52" t="s">
        <v>753</v>
      </c>
      <c r="B371" s="52"/>
      <c r="C371" s="53" t="s">
        <v>754</v>
      </c>
      <c r="D371" s="54" t="s">
        <v>21</v>
      </c>
      <c r="E371" s="55"/>
      <c r="F371" s="55">
        <v>17.350000000000001</v>
      </c>
      <c r="G371" s="55">
        <v>17.350000000000001</v>
      </c>
      <c r="H371" s="33">
        <f t="shared" si="5"/>
        <v>9</v>
      </c>
    </row>
    <row r="372" spans="1:8" x14ac:dyDescent="0.2">
      <c r="A372" s="52" t="s">
        <v>755</v>
      </c>
      <c r="B372" s="52"/>
      <c r="C372" s="53" t="s">
        <v>756</v>
      </c>
      <c r="D372" s="54" t="s">
        <v>21</v>
      </c>
      <c r="E372" s="55"/>
      <c r="F372" s="55">
        <v>13.01</v>
      </c>
      <c r="G372" s="55">
        <v>13.01</v>
      </c>
      <c r="H372" s="33">
        <f t="shared" si="5"/>
        <v>9</v>
      </c>
    </row>
    <row r="373" spans="1:8" x14ac:dyDescent="0.2">
      <c r="A373" s="52" t="s">
        <v>757</v>
      </c>
      <c r="B373" s="52"/>
      <c r="C373" s="53" t="s">
        <v>758</v>
      </c>
      <c r="D373" s="54"/>
      <c r="E373" s="55"/>
      <c r="F373" s="55"/>
      <c r="G373" s="55"/>
      <c r="H373" s="33">
        <f t="shared" si="5"/>
        <v>5</v>
      </c>
    </row>
    <row r="374" spans="1:8" x14ac:dyDescent="0.2">
      <c r="A374" s="52" t="s">
        <v>759</v>
      </c>
      <c r="B374" s="52"/>
      <c r="C374" s="53" t="s">
        <v>760</v>
      </c>
      <c r="D374" s="54" t="s">
        <v>21</v>
      </c>
      <c r="E374" s="55"/>
      <c r="F374" s="55">
        <v>10.84</v>
      </c>
      <c r="G374" s="55">
        <v>10.84</v>
      </c>
      <c r="H374" s="33">
        <f t="shared" si="5"/>
        <v>9</v>
      </c>
    </row>
    <row r="375" spans="1:8" x14ac:dyDescent="0.2">
      <c r="A375" s="52" t="s">
        <v>761</v>
      </c>
      <c r="B375" s="52"/>
      <c r="C375" s="53" t="s">
        <v>762</v>
      </c>
      <c r="D375" s="54" t="s">
        <v>131</v>
      </c>
      <c r="E375" s="55"/>
      <c r="F375" s="55">
        <v>15.18</v>
      </c>
      <c r="G375" s="55">
        <v>15.18</v>
      </c>
      <c r="H375" s="33">
        <f t="shared" si="5"/>
        <v>9</v>
      </c>
    </row>
    <row r="376" spans="1:8" ht="25.5" x14ac:dyDescent="0.2">
      <c r="A376" s="52" t="s">
        <v>763</v>
      </c>
      <c r="B376" s="52"/>
      <c r="C376" s="53" t="s">
        <v>764</v>
      </c>
      <c r="D376" s="54" t="s">
        <v>21</v>
      </c>
      <c r="E376" s="55"/>
      <c r="F376" s="55">
        <v>216.85</v>
      </c>
      <c r="G376" s="55">
        <v>216.85</v>
      </c>
      <c r="H376" s="33">
        <f t="shared" si="5"/>
        <v>9</v>
      </c>
    </row>
    <row r="377" spans="1:8" ht="25.5" x14ac:dyDescent="0.2">
      <c r="A377" s="52" t="s">
        <v>765</v>
      </c>
      <c r="B377" s="52"/>
      <c r="C377" s="53" t="s">
        <v>766</v>
      </c>
      <c r="D377" s="54" t="s">
        <v>21</v>
      </c>
      <c r="E377" s="55"/>
      <c r="F377" s="55">
        <v>173.48</v>
      </c>
      <c r="G377" s="55">
        <v>173.48</v>
      </c>
      <c r="H377" s="33">
        <f t="shared" si="5"/>
        <v>9</v>
      </c>
    </row>
    <row r="378" spans="1:8" x14ac:dyDescent="0.2">
      <c r="A378" s="52" t="s">
        <v>767</v>
      </c>
      <c r="B378" s="52"/>
      <c r="C378" s="53" t="s">
        <v>768</v>
      </c>
      <c r="D378" s="54" t="s">
        <v>21</v>
      </c>
      <c r="E378" s="55"/>
      <c r="F378" s="55">
        <v>86.74</v>
      </c>
      <c r="G378" s="55">
        <v>86.74</v>
      </c>
      <c r="H378" s="33">
        <f t="shared" si="5"/>
        <v>9</v>
      </c>
    </row>
    <row r="379" spans="1:8" x14ac:dyDescent="0.2">
      <c r="A379" s="52" t="s">
        <v>769</v>
      </c>
      <c r="B379" s="52"/>
      <c r="C379" s="53" t="s">
        <v>770</v>
      </c>
      <c r="D379" s="54" t="s">
        <v>21</v>
      </c>
      <c r="E379" s="55"/>
      <c r="F379" s="55">
        <v>48.15</v>
      </c>
      <c r="G379" s="55">
        <v>48.15</v>
      </c>
      <c r="H379" s="33">
        <f t="shared" si="5"/>
        <v>9</v>
      </c>
    </row>
    <row r="380" spans="1:8" x14ac:dyDescent="0.2">
      <c r="A380" s="52" t="s">
        <v>771</v>
      </c>
      <c r="B380" s="52"/>
      <c r="C380" s="53" t="s">
        <v>772</v>
      </c>
      <c r="D380" s="54" t="s">
        <v>21</v>
      </c>
      <c r="E380" s="55"/>
      <c r="F380" s="55">
        <v>6.43</v>
      </c>
      <c r="G380" s="55">
        <v>6.43</v>
      </c>
      <c r="H380" s="33">
        <f t="shared" si="5"/>
        <v>9</v>
      </c>
    </row>
    <row r="381" spans="1:8" x14ac:dyDescent="0.2">
      <c r="A381" s="52" t="s">
        <v>773</v>
      </c>
      <c r="B381" s="52"/>
      <c r="C381" s="53" t="s">
        <v>774</v>
      </c>
      <c r="D381" s="54" t="s">
        <v>21</v>
      </c>
      <c r="E381" s="55"/>
      <c r="F381" s="55">
        <v>7.72</v>
      </c>
      <c r="G381" s="55">
        <v>7.72</v>
      </c>
      <c r="H381" s="33">
        <f t="shared" si="5"/>
        <v>9</v>
      </c>
    </row>
    <row r="382" spans="1:8" x14ac:dyDescent="0.2">
      <c r="A382" s="52" t="s">
        <v>775</v>
      </c>
      <c r="B382" s="52"/>
      <c r="C382" s="53" t="s">
        <v>776</v>
      </c>
      <c r="D382" s="54" t="s">
        <v>21</v>
      </c>
      <c r="E382" s="55"/>
      <c r="F382" s="55">
        <v>48.15</v>
      </c>
      <c r="G382" s="55">
        <v>48.15</v>
      </c>
      <c r="H382" s="33">
        <f t="shared" si="5"/>
        <v>9</v>
      </c>
    </row>
    <row r="383" spans="1:8" x14ac:dyDescent="0.2">
      <c r="A383" s="52" t="s">
        <v>777</v>
      </c>
      <c r="B383" s="52"/>
      <c r="C383" s="53" t="s">
        <v>778</v>
      </c>
      <c r="D383" s="54" t="s">
        <v>131</v>
      </c>
      <c r="E383" s="55"/>
      <c r="F383" s="55">
        <v>10.84</v>
      </c>
      <c r="G383" s="55">
        <v>10.84</v>
      </c>
      <c r="H383" s="33">
        <f t="shared" si="5"/>
        <v>9</v>
      </c>
    </row>
    <row r="384" spans="1:8" x14ac:dyDescent="0.2">
      <c r="A384" s="52" t="s">
        <v>779</v>
      </c>
      <c r="B384" s="52"/>
      <c r="C384" s="53" t="s">
        <v>780</v>
      </c>
      <c r="D384" s="54" t="s">
        <v>21</v>
      </c>
      <c r="E384" s="55"/>
      <c r="F384" s="55">
        <v>21.69</v>
      </c>
      <c r="G384" s="55">
        <v>21.69</v>
      </c>
      <c r="H384" s="33">
        <f t="shared" si="5"/>
        <v>9</v>
      </c>
    </row>
    <row r="385" spans="1:8" x14ac:dyDescent="0.2">
      <c r="A385" s="52" t="s">
        <v>781</v>
      </c>
      <c r="B385" s="52"/>
      <c r="C385" s="53" t="s">
        <v>782</v>
      </c>
      <c r="D385" s="54" t="s">
        <v>21</v>
      </c>
      <c r="E385" s="55"/>
      <c r="F385" s="55">
        <v>17.350000000000001</v>
      </c>
      <c r="G385" s="55">
        <v>17.350000000000001</v>
      </c>
      <c r="H385" s="33">
        <f t="shared" si="5"/>
        <v>9</v>
      </c>
    </row>
    <row r="386" spans="1:8" x14ac:dyDescent="0.2">
      <c r="A386" s="52" t="s">
        <v>783</v>
      </c>
      <c r="B386" s="52"/>
      <c r="C386" s="53" t="s">
        <v>784</v>
      </c>
      <c r="D386" s="54" t="s">
        <v>21</v>
      </c>
      <c r="E386" s="55"/>
      <c r="F386" s="55">
        <v>26.02</v>
      </c>
      <c r="G386" s="55">
        <v>26.02</v>
      </c>
      <c r="H386" s="33">
        <f t="shared" si="5"/>
        <v>9</v>
      </c>
    </row>
    <row r="387" spans="1:8" x14ac:dyDescent="0.2">
      <c r="A387" s="52" t="s">
        <v>785</v>
      </c>
      <c r="B387" s="52"/>
      <c r="C387" s="53" t="s">
        <v>786</v>
      </c>
      <c r="D387" s="54" t="s">
        <v>21</v>
      </c>
      <c r="E387" s="55"/>
      <c r="F387" s="55">
        <v>21.69</v>
      </c>
      <c r="G387" s="55">
        <v>21.69</v>
      </c>
      <c r="H387" s="33">
        <f t="shared" si="5"/>
        <v>9</v>
      </c>
    </row>
    <row r="388" spans="1:8" ht="25.5" x14ac:dyDescent="0.2">
      <c r="A388" s="52" t="s">
        <v>787</v>
      </c>
      <c r="B388" s="52"/>
      <c r="C388" s="53" t="s">
        <v>788</v>
      </c>
      <c r="D388" s="54" t="s">
        <v>21</v>
      </c>
      <c r="E388" s="55"/>
      <c r="F388" s="55">
        <v>43.37</v>
      </c>
      <c r="G388" s="55">
        <v>43.37</v>
      </c>
      <c r="H388" s="33">
        <f t="shared" si="5"/>
        <v>9</v>
      </c>
    </row>
    <row r="389" spans="1:8" x14ac:dyDescent="0.2">
      <c r="A389" s="52" t="s">
        <v>789</v>
      </c>
      <c r="B389" s="52"/>
      <c r="C389" s="53" t="s">
        <v>790</v>
      </c>
      <c r="D389" s="54" t="s">
        <v>21</v>
      </c>
      <c r="E389" s="55"/>
      <c r="F389" s="55">
        <v>65.06</v>
      </c>
      <c r="G389" s="55">
        <v>65.06</v>
      </c>
      <c r="H389" s="33">
        <f t="shared" si="5"/>
        <v>9</v>
      </c>
    </row>
    <row r="390" spans="1:8" ht="25.5" x14ac:dyDescent="0.2">
      <c r="A390" s="52" t="s">
        <v>791</v>
      </c>
      <c r="B390" s="52"/>
      <c r="C390" s="53" t="s">
        <v>792</v>
      </c>
      <c r="D390" s="54" t="s">
        <v>21</v>
      </c>
      <c r="E390" s="55"/>
      <c r="F390" s="55">
        <v>122.02</v>
      </c>
      <c r="G390" s="55">
        <v>122.02</v>
      </c>
      <c r="H390" s="33">
        <f t="shared" si="5"/>
        <v>9</v>
      </c>
    </row>
    <row r="391" spans="1:8" x14ac:dyDescent="0.2">
      <c r="A391" s="52" t="s">
        <v>793</v>
      </c>
      <c r="B391" s="52"/>
      <c r="C391" s="53" t="s">
        <v>794</v>
      </c>
      <c r="D391" s="54" t="s">
        <v>21</v>
      </c>
      <c r="E391" s="55"/>
      <c r="F391" s="55">
        <v>32.53</v>
      </c>
      <c r="G391" s="55">
        <v>32.53</v>
      </c>
      <c r="H391" s="33">
        <f t="shared" si="5"/>
        <v>9</v>
      </c>
    </row>
    <row r="392" spans="1:8" ht="25.5" x14ac:dyDescent="0.2">
      <c r="A392" s="52" t="s">
        <v>795</v>
      </c>
      <c r="B392" s="52"/>
      <c r="C392" s="53" t="s">
        <v>796</v>
      </c>
      <c r="D392" s="54" t="s">
        <v>21</v>
      </c>
      <c r="E392" s="55"/>
      <c r="F392" s="55">
        <v>8.82</v>
      </c>
      <c r="G392" s="55">
        <v>8.82</v>
      </c>
      <c r="H392" s="33">
        <f t="shared" si="5"/>
        <v>9</v>
      </c>
    </row>
    <row r="393" spans="1:8" x14ac:dyDescent="0.2">
      <c r="A393" s="52" t="s">
        <v>797</v>
      </c>
      <c r="B393" s="52"/>
      <c r="C393" s="53" t="s">
        <v>798</v>
      </c>
      <c r="D393" s="54" t="s">
        <v>21</v>
      </c>
      <c r="E393" s="55"/>
      <c r="F393" s="55">
        <v>17.28</v>
      </c>
      <c r="G393" s="55">
        <v>17.28</v>
      </c>
      <c r="H393" s="33">
        <f t="shared" si="5"/>
        <v>9</v>
      </c>
    </row>
    <row r="394" spans="1:8" ht="25.5" x14ac:dyDescent="0.2">
      <c r="A394" s="52" t="s">
        <v>799</v>
      </c>
      <c r="B394" s="52"/>
      <c r="C394" s="53" t="s">
        <v>800</v>
      </c>
      <c r="D394" s="54" t="s">
        <v>131</v>
      </c>
      <c r="E394" s="55"/>
      <c r="F394" s="55">
        <v>5.21</v>
      </c>
      <c r="G394" s="55">
        <v>5.21</v>
      </c>
      <c r="H394" s="33">
        <f t="shared" ref="H394:H457" si="6">LEN(A394)</f>
        <v>9</v>
      </c>
    </row>
    <row r="395" spans="1:8" x14ac:dyDescent="0.2">
      <c r="A395" s="52" t="s">
        <v>801</v>
      </c>
      <c r="B395" s="52"/>
      <c r="C395" s="53" t="s">
        <v>802</v>
      </c>
      <c r="D395" s="54" t="s">
        <v>131</v>
      </c>
      <c r="E395" s="55"/>
      <c r="F395" s="55">
        <v>2.6</v>
      </c>
      <c r="G395" s="55">
        <v>2.6</v>
      </c>
      <c r="H395" s="33">
        <f t="shared" si="6"/>
        <v>9</v>
      </c>
    </row>
    <row r="396" spans="1:8" ht="25.5" x14ac:dyDescent="0.2">
      <c r="A396" s="52" t="s">
        <v>803</v>
      </c>
      <c r="B396" s="52"/>
      <c r="C396" s="53" t="s">
        <v>804</v>
      </c>
      <c r="D396" s="54" t="s">
        <v>131</v>
      </c>
      <c r="E396" s="55"/>
      <c r="F396" s="55">
        <v>4.33</v>
      </c>
      <c r="G396" s="55">
        <v>4.33</v>
      </c>
      <c r="H396" s="33">
        <f t="shared" si="6"/>
        <v>9</v>
      </c>
    </row>
    <row r="397" spans="1:8" x14ac:dyDescent="0.2">
      <c r="A397" s="52" t="s">
        <v>805</v>
      </c>
      <c r="B397" s="52"/>
      <c r="C397" s="53" t="s">
        <v>806</v>
      </c>
      <c r="D397" s="54" t="s">
        <v>131</v>
      </c>
      <c r="E397" s="55"/>
      <c r="F397" s="55">
        <v>2.17</v>
      </c>
      <c r="G397" s="55">
        <v>2.17</v>
      </c>
      <c r="H397" s="33">
        <f t="shared" si="6"/>
        <v>9</v>
      </c>
    </row>
    <row r="398" spans="1:8" x14ac:dyDescent="0.2">
      <c r="A398" s="52" t="s">
        <v>807</v>
      </c>
      <c r="B398" s="52"/>
      <c r="C398" s="53" t="s">
        <v>808</v>
      </c>
      <c r="D398" s="54" t="s">
        <v>131</v>
      </c>
      <c r="E398" s="55"/>
      <c r="F398" s="55">
        <v>30.51</v>
      </c>
      <c r="G398" s="55">
        <v>30.51</v>
      </c>
      <c r="H398" s="33">
        <f t="shared" si="6"/>
        <v>9</v>
      </c>
    </row>
    <row r="399" spans="1:8" x14ac:dyDescent="0.2">
      <c r="A399" s="52" t="s">
        <v>809</v>
      </c>
      <c r="B399" s="52"/>
      <c r="C399" s="53" t="s">
        <v>810</v>
      </c>
      <c r="D399" s="54" t="s">
        <v>131</v>
      </c>
      <c r="E399" s="55"/>
      <c r="F399" s="55">
        <v>8.68</v>
      </c>
      <c r="G399" s="55">
        <v>8.68</v>
      </c>
      <c r="H399" s="33">
        <f t="shared" si="6"/>
        <v>9</v>
      </c>
    </row>
    <row r="400" spans="1:8" x14ac:dyDescent="0.2">
      <c r="A400" s="52" t="s">
        <v>811</v>
      </c>
      <c r="B400" s="52"/>
      <c r="C400" s="53" t="s">
        <v>812</v>
      </c>
      <c r="D400" s="54" t="s">
        <v>21</v>
      </c>
      <c r="E400" s="55"/>
      <c r="F400" s="55">
        <v>43.37</v>
      </c>
      <c r="G400" s="55">
        <v>43.37</v>
      </c>
      <c r="H400" s="33">
        <f t="shared" si="6"/>
        <v>9</v>
      </c>
    </row>
    <row r="401" spans="1:8" x14ac:dyDescent="0.2">
      <c r="A401" s="52" t="s">
        <v>813</v>
      </c>
      <c r="B401" s="52"/>
      <c r="C401" s="53" t="s">
        <v>814</v>
      </c>
      <c r="D401" s="54" t="s">
        <v>21</v>
      </c>
      <c r="E401" s="55"/>
      <c r="F401" s="55">
        <v>8.68</v>
      </c>
      <c r="G401" s="55">
        <v>8.68</v>
      </c>
      <c r="H401" s="33">
        <f t="shared" si="6"/>
        <v>9</v>
      </c>
    </row>
    <row r="402" spans="1:8" x14ac:dyDescent="0.2">
      <c r="A402" s="52" t="s">
        <v>815</v>
      </c>
      <c r="B402" s="52"/>
      <c r="C402" s="53" t="s">
        <v>816</v>
      </c>
      <c r="D402" s="54" t="s">
        <v>21</v>
      </c>
      <c r="E402" s="55"/>
      <c r="F402" s="55">
        <v>65.06</v>
      </c>
      <c r="G402" s="55">
        <v>65.06</v>
      </c>
      <c r="H402" s="33">
        <f t="shared" si="6"/>
        <v>9</v>
      </c>
    </row>
    <row r="403" spans="1:8" x14ac:dyDescent="0.2">
      <c r="A403" s="52" t="s">
        <v>817</v>
      </c>
      <c r="B403" s="52"/>
      <c r="C403" s="53" t="s">
        <v>818</v>
      </c>
      <c r="D403" s="54" t="s">
        <v>21</v>
      </c>
      <c r="E403" s="55"/>
      <c r="F403" s="55">
        <v>91.52</v>
      </c>
      <c r="G403" s="55">
        <v>91.52</v>
      </c>
      <c r="H403" s="33">
        <f t="shared" si="6"/>
        <v>9</v>
      </c>
    </row>
    <row r="404" spans="1:8" x14ac:dyDescent="0.2">
      <c r="A404" s="52" t="s">
        <v>819</v>
      </c>
      <c r="B404" s="52"/>
      <c r="C404" s="53" t="s">
        <v>820</v>
      </c>
      <c r="D404" s="54"/>
      <c r="E404" s="55"/>
      <c r="F404" s="55"/>
      <c r="G404" s="55"/>
      <c r="H404" s="33">
        <f t="shared" si="6"/>
        <v>5</v>
      </c>
    </row>
    <row r="405" spans="1:8" x14ac:dyDescent="0.2">
      <c r="A405" s="52" t="s">
        <v>821</v>
      </c>
      <c r="B405" s="52"/>
      <c r="C405" s="53" t="s">
        <v>822</v>
      </c>
      <c r="D405" s="54" t="s">
        <v>21</v>
      </c>
      <c r="E405" s="55"/>
      <c r="F405" s="55">
        <v>178.55</v>
      </c>
      <c r="G405" s="55">
        <v>178.55</v>
      </c>
      <c r="H405" s="33">
        <f t="shared" si="6"/>
        <v>9</v>
      </c>
    </row>
    <row r="406" spans="1:8" x14ac:dyDescent="0.2">
      <c r="A406" s="52" t="s">
        <v>823</v>
      </c>
      <c r="B406" s="52"/>
      <c r="C406" s="53" t="s">
        <v>824</v>
      </c>
      <c r="D406" s="54" t="s">
        <v>21</v>
      </c>
      <c r="E406" s="55"/>
      <c r="F406" s="55">
        <v>43.37</v>
      </c>
      <c r="G406" s="55">
        <v>43.37</v>
      </c>
      <c r="H406" s="33">
        <f t="shared" si="6"/>
        <v>9</v>
      </c>
    </row>
    <row r="407" spans="1:8" x14ac:dyDescent="0.2">
      <c r="A407" s="52" t="s">
        <v>825</v>
      </c>
      <c r="B407" s="52"/>
      <c r="C407" s="53" t="s">
        <v>826</v>
      </c>
      <c r="D407" s="54" t="s">
        <v>21</v>
      </c>
      <c r="E407" s="55"/>
      <c r="F407" s="55">
        <v>10.84</v>
      </c>
      <c r="G407" s="55">
        <v>10.84</v>
      </c>
      <c r="H407" s="33">
        <f t="shared" si="6"/>
        <v>9</v>
      </c>
    </row>
    <row r="408" spans="1:8" ht="25.5" x14ac:dyDescent="0.2">
      <c r="A408" s="52" t="s">
        <v>827</v>
      </c>
      <c r="B408" s="52"/>
      <c r="C408" s="53" t="s">
        <v>828</v>
      </c>
      <c r="D408" s="54" t="s">
        <v>73</v>
      </c>
      <c r="E408" s="55"/>
      <c r="F408" s="55">
        <v>43.37</v>
      </c>
      <c r="G408" s="55">
        <v>43.37</v>
      </c>
      <c r="H408" s="33">
        <f t="shared" si="6"/>
        <v>9</v>
      </c>
    </row>
    <row r="409" spans="1:8" x14ac:dyDescent="0.2">
      <c r="A409" s="52" t="s">
        <v>829</v>
      </c>
      <c r="B409" s="52"/>
      <c r="C409" s="53" t="s">
        <v>830</v>
      </c>
      <c r="D409" s="54" t="s">
        <v>21</v>
      </c>
      <c r="E409" s="55"/>
      <c r="F409" s="55">
        <v>8.68</v>
      </c>
      <c r="G409" s="55">
        <v>8.68</v>
      </c>
      <c r="H409" s="33">
        <f t="shared" si="6"/>
        <v>9</v>
      </c>
    </row>
    <row r="410" spans="1:8" ht="25.5" x14ac:dyDescent="0.2">
      <c r="A410" s="52" t="s">
        <v>831</v>
      </c>
      <c r="B410" s="52"/>
      <c r="C410" s="53" t="s">
        <v>832</v>
      </c>
      <c r="D410" s="54" t="s">
        <v>21</v>
      </c>
      <c r="E410" s="55"/>
      <c r="F410" s="55">
        <v>17.350000000000001</v>
      </c>
      <c r="G410" s="55">
        <v>17.350000000000001</v>
      </c>
      <c r="H410" s="33">
        <f t="shared" si="6"/>
        <v>9</v>
      </c>
    </row>
    <row r="411" spans="1:8" x14ac:dyDescent="0.2">
      <c r="A411" s="52" t="s">
        <v>833</v>
      </c>
      <c r="B411" s="52"/>
      <c r="C411" s="53" t="s">
        <v>834</v>
      </c>
      <c r="D411" s="54" t="s">
        <v>21</v>
      </c>
      <c r="E411" s="55"/>
      <c r="F411" s="55">
        <v>4.33</v>
      </c>
      <c r="G411" s="55">
        <v>4.33</v>
      </c>
      <c r="H411" s="33">
        <f t="shared" si="6"/>
        <v>9</v>
      </c>
    </row>
    <row r="412" spans="1:8" x14ac:dyDescent="0.2">
      <c r="A412" s="52" t="s">
        <v>835</v>
      </c>
      <c r="B412" s="52"/>
      <c r="C412" s="53" t="s">
        <v>836</v>
      </c>
      <c r="D412" s="54" t="s">
        <v>21</v>
      </c>
      <c r="E412" s="55"/>
      <c r="F412" s="55">
        <v>6.51</v>
      </c>
      <c r="G412" s="55">
        <v>6.51</v>
      </c>
      <c r="H412" s="33">
        <f t="shared" si="6"/>
        <v>9</v>
      </c>
    </row>
    <row r="413" spans="1:8" x14ac:dyDescent="0.2">
      <c r="A413" s="52" t="s">
        <v>837</v>
      </c>
      <c r="B413" s="52"/>
      <c r="C413" s="53" t="s">
        <v>838</v>
      </c>
      <c r="D413" s="54" t="s">
        <v>21</v>
      </c>
      <c r="E413" s="55"/>
      <c r="F413" s="55">
        <v>10.84</v>
      </c>
      <c r="G413" s="55">
        <v>10.84</v>
      </c>
      <c r="H413" s="33">
        <f t="shared" si="6"/>
        <v>9</v>
      </c>
    </row>
    <row r="414" spans="1:8" x14ac:dyDescent="0.2">
      <c r="A414" s="52" t="s">
        <v>839</v>
      </c>
      <c r="B414" s="52"/>
      <c r="C414" s="53" t="s">
        <v>840</v>
      </c>
      <c r="D414" s="54" t="s">
        <v>21</v>
      </c>
      <c r="E414" s="55"/>
      <c r="F414" s="55">
        <v>10.84</v>
      </c>
      <c r="G414" s="55">
        <v>10.84</v>
      </c>
      <c r="H414" s="33">
        <f t="shared" si="6"/>
        <v>9</v>
      </c>
    </row>
    <row r="415" spans="1:8" x14ac:dyDescent="0.2">
      <c r="A415" s="52" t="s">
        <v>841</v>
      </c>
      <c r="B415" s="52"/>
      <c r="C415" s="53" t="s">
        <v>842</v>
      </c>
      <c r="D415" s="54"/>
      <c r="E415" s="55"/>
      <c r="F415" s="55"/>
      <c r="G415" s="55"/>
      <c r="H415" s="33">
        <f t="shared" si="6"/>
        <v>5</v>
      </c>
    </row>
    <row r="416" spans="1:8" ht="25.5" x14ac:dyDescent="0.2">
      <c r="A416" s="52" t="s">
        <v>843</v>
      </c>
      <c r="B416" s="52"/>
      <c r="C416" s="53" t="s">
        <v>844</v>
      </c>
      <c r="D416" s="54" t="s">
        <v>21</v>
      </c>
      <c r="E416" s="55"/>
      <c r="F416" s="55">
        <v>30.51</v>
      </c>
      <c r="G416" s="55">
        <v>30.51</v>
      </c>
      <c r="H416" s="33">
        <f t="shared" si="6"/>
        <v>9</v>
      </c>
    </row>
    <row r="417" spans="1:8" x14ac:dyDescent="0.2">
      <c r="A417" s="52" t="s">
        <v>845</v>
      </c>
      <c r="B417" s="52"/>
      <c r="C417" s="53" t="s">
        <v>846</v>
      </c>
      <c r="D417" s="54" t="s">
        <v>21</v>
      </c>
      <c r="E417" s="55"/>
      <c r="F417" s="55">
        <v>3.53</v>
      </c>
      <c r="G417" s="55">
        <v>3.53</v>
      </c>
      <c r="H417" s="33">
        <f t="shared" si="6"/>
        <v>9</v>
      </c>
    </row>
    <row r="418" spans="1:8" x14ac:dyDescent="0.2">
      <c r="A418" s="52" t="s">
        <v>847</v>
      </c>
      <c r="B418" s="52"/>
      <c r="C418" s="53" t="s">
        <v>848</v>
      </c>
      <c r="D418" s="54" t="s">
        <v>21</v>
      </c>
      <c r="E418" s="55"/>
      <c r="F418" s="55">
        <v>43.37</v>
      </c>
      <c r="G418" s="55">
        <v>43.37</v>
      </c>
      <c r="H418" s="33">
        <f t="shared" si="6"/>
        <v>9</v>
      </c>
    </row>
    <row r="419" spans="1:8" x14ac:dyDescent="0.2">
      <c r="A419" s="52" t="s">
        <v>849</v>
      </c>
      <c r="B419" s="52"/>
      <c r="C419" s="53" t="s">
        <v>850</v>
      </c>
      <c r="D419" s="54" t="s">
        <v>21</v>
      </c>
      <c r="E419" s="55"/>
      <c r="F419" s="55">
        <v>21.69</v>
      </c>
      <c r="G419" s="55">
        <v>21.69</v>
      </c>
      <c r="H419" s="33">
        <f t="shared" si="6"/>
        <v>9</v>
      </c>
    </row>
    <row r="420" spans="1:8" x14ac:dyDescent="0.2">
      <c r="A420" s="52" t="s">
        <v>851</v>
      </c>
      <c r="B420" s="52"/>
      <c r="C420" s="53" t="s">
        <v>852</v>
      </c>
      <c r="D420" s="54" t="s">
        <v>21</v>
      </c>
      <c r="E420" s="55"/>
      <c r="F420" s="55">
        <v>17.64</v>
      </c>
      <c r="G420" s="55">
        <v>17.64</v>
      </c>
      <c r="H420" s="33">
        <f t="shared" si="6"/>
        <v>9</v>
      </c>
    </row>
    <row r="421" spans="1:8" x14ac:dyDescent="0.2">
      <c r="A421" s="52" t="s">
        <v>853</v>
      </c>
      <c r="B421" s="52"/>
      <c r="C421" s="53" t="s">
        <v>854</v>
      </c>
      <c r="D421" s="54" t="s">
        <v>21</v>
      </c>
      <c r="E421" s="55"/>
      <c r="F421" s="55">
        <v>61.01</v>
      </c>
      <c r="G421" s="55">
        <v>61.01</v>
      </c>
      <c r="H421" s="33">
        <f t="shared" si="6"/>
        <v>9</v>
      </c>
    </row>
    <row r="422" spans="1:8" x14ac:dyDescent="0.2">
      <c r="A422" s="52" t="s">
        <v>855</v>
      </c>
      <c r="B422" s="52"/>
      <c r="C422" s="53" t="s">
        <v>856</v>
      </c>
      <c r="D422" s="54"/>
      <c r="E422" s="55"/>
      <c r="F422" s="55"/>
      <c r="G422" s="55"/>
      <c r="H422" s="33">
        <f t="shared" si="6"/>
        <v>5</v>
      </c>
    </row>
    <row r="423" spans="1:8" x14ac:dyDescent="0.2">
      <c r="A423" s="52" t="s">
        <v>857</v>
      </c>
      <c r="B423" s="52"/>
      <c r="C423" s="53" t="s">
        <v>858</v>
      </c>
      <c r="D423" s="54" t="s">
        <v>859</v>
      </c>
      <c r="E423" s="55"/>
      <c r="F423" s="55">
        <v>0.71</v>
      </c>
      <c r="G423" s="55">
        <v>0.71</v>
      </c>
      <c r="H423" s="33">
        <f t="shared" si="6"/>
        <v>9</v>
      </c>
    </row>
    <row r="424" spans="1:8" x14ac:dyDescent="0.2">
      <c r="A424" s="52" t="s">
        <v>860</v>
      </c>
      <c r="B424" s="52"/>
      <c r="C424" s="53" t="s">
        <v>861</v>
      </c>
      <c r="D424" s="54" t="s">
        <v>21</v>
      </c>
      <c r="E424" s="55"/>
      <c r="F424" s="55">
        <v>65.06</v>
      </c>
      <c r="G424" s="55">
        <v>65.06</v>
      </c>
      <c r="H424" s="33">
        <f t="shared" si="6"/>
        <v>9</v>
      </c>
    </row>
    <row r="425" spans="1:8" ht="25.5" x14ac:dyDescent="0.2">
      <c r="A425" s="52" t="s">
        <v>862</v>
      </c>
      <c r="B425" s="52"/>
      <c r="C425" s="53" t="s">
        <v>863</v>
      </c>
      <c r="D425" s="54" t="s">
        <v>21</v>
      </c>
      <c r="E425" s="55"/>
      <c r="F425" s="55">
        <v>86.74</v>
      </c>
      <c r="G425" s="55">
        <v>86.74</v>
      </c>
      <c r="H425" s="33">
        <f t="shared" si="6"/>
        <v>9</v>
      </c>
    </row>
    <row r="426" spans="1:8" x14ac:dyDescent="0.2">
      <c r="A426" s="52" t="s">
        <v>864</v>
      </c>
      <c r="B426" s="52"/>
      <c r="C426" s="53" t="s">
        <v>865</v>
      </c>
      <c r="D426" s="54" t="s">
        <v>131</v>
      </c>
      <c r="E426" s="55"/>
      <c r="F426" s="55">
        <v>17.350000000000001</v>
      </c>
      <c r="G426" s="55">
        <v>17.350000000000001</v>
      </c>
      <c r="H426" s="33">
        <f t="shared" si="6"/>
        <v>9</v>
      </c>
    </row>
    <row r="427" spans="1:8" x14ac:dyDescent="0.2">
      <c r="A427" s="52" t="s">
        <v>866</v>
      </c>
      <c r="B427" s="52"/>
      <c r="C427" s="53" t="s">
        <v>867</v>
      </c>
      <c r="D427" s="54" t="s">
        <v>73</v>
      </c>
      <c r="E427" s="55"/>
      <c r="F427" s="55">
        <v>43.37</v>
      </c>
      <c r="G427" s="55">
        <v>43.37</v>
      </c>
      <c r="H427" s="33">
        <f t="shared" si="6"/>
        <v>9</v>
      </c>
    </row>
    <row r="428" spans="1:8" x14ac:dyDescent="0.2">
      <c r="A428" s="52" t="s">
        <v>868</v>
      </c>
      <c r="B428" s="52"/>
      <c r="C428" s="53" t="s">
        <v>869</v>
      </c>
      <c r="D428" s="54" t="s">
        <v>21</v>
      </c>
      <c r="E428" s="55">
        <v>134.56</v>
      </c>
      <c r="F428" s="55">
        <v>122.02</v>
      </c>
      <c r="G428" s="55">
        <v>256.58</v>
      </c>
      <c r="H428" s="33">
        <f t="shared" si="6"/>
        <v>9</v>
      </c>
    </row>
    <row r="429" spans="1:8" x14ac:dyDescent="0.2">
      <c r="A429" s="52" t="s">
        <v>870</v>
      </c>
      <c r="B429" s="52"/>
      <c r="C429" s="53" t="s">
        <v>871</v>
      </c>
      <c r="D429" s="54" t="s">
        <v>21</v>
      </c>
      <c r="E429" s="55">
        <v>134.56</v>
      </c>
      <c r="F429" s="55">
        <v>122.02</v>
      </c>
      <c r="G429" s="55">
        <v>256.58</v>
      </c>
      <c r="H429" s="33">
        <f t="shared" si="6"/>
        <v>9</v>
      </c>
    </row>
    <row r="430" spans="1:8" x14ac:dyDescent="0.2">
      <c r="A430" s="52" t="s">
        <v>872</v>
      </c>
      <c r="B430" s="52"/>
      <c r="C430" s="53" t="s">
        <v>873</v>
      </c>
      <c r="D430" s="54" t="s">
        <v>21</v>
      </c>
      <c r="E430" s="55"/>
      <c r="F430" s="55">
        <v>136.65</v>
      </c>
      <c r="G430" s="55">
        <v>136.65</v>
      </c>
      <c r="H430" s="33">
        <f t="shared" si="6"/>
        <v>9</v>
      </c>
    </row>
    <row r="431" spans="1:8" ht="25.5" x14ac:dyDescent="0.2">
      <c r="A431" s="52" t="s">
        <v>874</v>
      </c>
      <c r="B431" s="52"/>
      <c r="C431" s="53" t="s">
        <v>875</v>
      </c>
      <c r="D431" s="54" t="s">
        <v>73</v>
      </c>
      <c r="E431" s="55"/>
      <c r="F431" s="55">
        <v>86.74</v>
      </c>
      <c r="G431" s="55">
        <v>86.74</v>
      </c>
      <c r="H431" s="33">
        <f t="shared" si="6"/>
        <v>9</v>
      </c>
    </row>
    <row r="432" spans="1:8" x14ac:dyDescent="0.2">
      <c r="A432" s="52" t="s">
        <v>876</v>
      </c>
      <c r="B432" s="52"/>
      <c r="C432" s="53" t="s">
        <v>877</v>
      </c>
      <c r="D432" s="54" t="s">
        <v>21</v>
      </c>
      <c r="E432" s="55"/>
      <c r="F432" s="55">
        <v>15.25</v>
      </c>
      <c r="G432" s="55">
        <v>15.25</v>
      </c>
      <c r="H432" s="33">
        <f t="shared" si="6"/>
        <v>9</v>
      </c>
    </row>
    <row r="433" spans="1:8" x14ac:dyDescent="0.2">
      <c r="A433" s="52" t="s">
        <v>878</v>
      </c>
      <c r="B433" s="52"/>
      <c r="C433" s="53" t="s">
        <v>879</v>
      </c>
      <c r="D433" s="54" t="s">
        <v>21</v>
      </c>
      <c r="E433" s="55"/>
      <c r="F433" s="55">
        <v>86.74</v>
      </c>
      <c r="G433" s="55">
        <v>86.74</v>
      </c>
      <c r="H433" s="33">
        <f t="shared" si="6"/>
        <v>9</v>
      </c>
    </row>
    <row r="434" spans="1:8" x14ac:dyDescent="0.2">
      <c r="A434" s="52" t="s">
        <v>880</v>
      </c>
      <c r="B434" s="52"/>
      <c r="C434" s="53" t="s">
        <v>881</v>
      </c>
      <c r="D434" s="54" t="s">
        <v>21</v>
      </c>
      <c r="E434" s="55"/>
      <c r="F434" s="55">
        <v>20.58</v>
      </c>
      <c r="G434" s="55">
        <v>20.58</v>
      </c>
      <c r="H434" s="33">
        <f t="shared" si="6"/>
        <v>9</v>
      </c>
    </row>
    <row r="435" spans="1:8" x14ac:dyDescent="0.2">
      <c r="A435" s="52" t="s">
        <v>882</v>
      </c>
      <c r="B435" s="52"/>
      <c r="C435" s="53" t="s">
        <v>883</v>
      </c>
      <c r="D435" s="54" t="s">
        <v>21</v>
      </c>
      <c r="E435" s="55"/>
      <c r="F435" s="55">
        <v>3.53</v>
      </c>
      <c r="G435" s="55">
        <v>3.53</v>
      </c>
      <c r="H435" s="33">
        <f t="shared" si="6"/>
        <v>9</v>
      </c>
    </row>
    <row r="436" spans="1:8" x14ac:dyDescent="0.2">
      <c r="A436" s="52" t="s">
        <v>884</v>
      </c>
      <c r="B436" s="52"/>
      <c r="C436" s="53" t="s">
        <v>885</v>
      </c>
      <c r="D436" s="54" t="s">
        <v>21</v>
      </c>
      <c r="E436" s="55"/>
      <c r="F436" s="55">
        <v>3.53</v>
      </c>
      <c r="G436" s="55">
        <v>3.53</v>
      </c>
      <c r="H436" s="33">
        <f t="shared" si="6"/>
        <v>9</v>
      </c>
    </row>
    <row r="437" spans="1:8" ht="25.5" x14ac:dyDescent="0.2">
      <c r="A437" s="52" t="s">
        <v>886</v>
      </c>
      <c r="B437" s="52"/>
      <c r="C437" s="53" t="s">
        <v>887</v>
      </c>
      <c r="D437" s="54" t="s">
        <v>21</v>
      </c>
      <c r="E437" s="55"/>
      <c r="F437" s="55">
        <v>28.22</v>
      </c>
      <c r="G437" s="55">
        <v>28.22</v>
      </c>
      <c r="H437" s="33">
        <f t="shared" si="6"/>
        <v>9</v>
      </c>
    </row>
    <row r="438" spans="1:8" x14ac:dyDescent="0.2">
      <c r="A438" s="52" t="s">
        <v>888</v>
      </c>
      <c r="B438" s="52"/>
      <c r="C438" s="53" t="s">
        <v>889</v>
      </c>
      <c r="D438" s="54"/>
      <c r="E438" s="55"/>
      <c r="F438" s="55"/>
      <c r="G438" s="55"/>
      <c r="H438" s="33">
        <f t="shared" si="6"/>
        <v>5</v>
      </c>
    </row>
    <row r="439" spans="1:8" x14ac:dyDescent="0.2">
      <c r="A439" s="52" t="s">
        <v>890</v>
      </c>
      <c r="B439" s="52"/>
      <c r="C439" s="53" t="s">
        <v>891</v>
      </c>
      <c r="D439" s="54" t="s">
        <v>21</v>
      </c>
      <c r="E439" s="55"/>
      <c r="F439" s="55">
        <v>4.41</v>
      </c>
      <c r="G439" s="55">
        <v>4.41</v>
      </c>
      <c r="H439" s="33">
        <f t="shared" si="6"/>
        <v>9</v>
      </c>
    </row>
    <row r="440" spans="1:8" x14ac:dyDescent="0.2">
      <c r="A440" s="52" t="s">
        <v>892</v>
      </c>
      <c r="B440" s="52"/>
      <c r="C440" s="53" t="s">
        <v>893</v>
      </c>
      <c r="D440" s="54" t="s">
        <v>21</v>
      </c>
      <c r="E440" s="55"/>
      <c r="F440" s="55">
        <v>300.57</v>
      </c>
      <c r="G440" s="55">
        <v>300.57</v>
      </c>
      <c r="H440" s="33">
        <f t="shared" si="6"/>
        <v>9</v>
      </c>
    </row>
    <row r="441" spans="1:8" x14ac:dyDescent="0.2">
      <c r="A441" s="52" t="s">
        <v>894</v>
      </c>
      <c r="B441" s="52"/>
      <c r="C441" s="53" t="s">
        <v>895</v>
      </c>
      <c r="D441" s="54" t="s">
        <v>21</v>
      </c>
      <c r="E441" s="55"/>
      <c r="F441" s="55">
        <v>28.19</v>
      </c>
      <c r="G441" s="55">
        <v>28.19</v>
      </c>
      <c r="H441" s="33">
        <f t="shared" si="6"/>
        <v>9</v>
      </c>
    </row>
    <row r="442" spans="1:8" ht="25.5" x14ac:dyDescent="0.2">
      <c r="A442" s="52" t="s">
        <v>896</v>
      </c>
      <c r="B442" s="52"/>
      <c r="C442" s="53" t="s">
        <v>897</v>
      </c>
      <c r="D442" s="54" t="s">
        <v>21</v>
      </c>
      <c r="E442" s="55">
        <v>269.11</v>
      </c>
      <c r="F442" s="55">
        <v>346.96</v>
      </c>
      <c r="G442" s="55">
        <v>616.07000000000005</v>
      </c>
      <c r="H442" s="33">
        <f t="shared" si="6"/>
        <v>9</v>
      </c>
    </row>
    <row r="443" spans="1:8" ht="25.5" x14ac:dyDescent="0.2">
      <c r="A443" s="52" t="s">
        <v>898</v>
      </c>
      <c r="B443" s="52"/>
      <c r="C443" s="53" t="s">
        <v>899</v>
      </c>
      <c r="D443" s="54" t="s">
        <v>131</v>
      </c>
      <c r="E443" s="55"/>
      <c r="F443" s="55">
        <v>21.69</v>
      </c>
      <c r="G443" s="55">
        <v>21.69</v>
      </c>
      <c r="H443" s="33">
        <f t="shared" si="6"/>
        <v>9</v>
      </c>
    </row>
    <row r="444" spans="1:8" ht="25.5" x14ac:dyDescent="0.2">
      <c r="A444" s="52" t="s">
        <v>900</v>
      </c>
      <c r="B444" s="52"/>
      <c r="C444" s="53" t="s">
        <v>901</v>
      </c>
      <c r="D444" s="54" t="s">
        <v>131</v>
      </c>
      <c r="E444" s="55"/>
      <c r="F444" s="55">
        <v>10.84</v>
      </c>
      <c r="G444" s="55">
        <v>10.84</v>
      </c>
      <c r="H444" s="33">
        <f t="shared" si="6"/>
        <v>9</v>
      </c>
    </row>
    <row r="445" spans="1:8" ht="25.5" x14ac:dyDescent="0.2">
      <c r="A445" s="52" t="s">
        <v>902</v>
      </c>
      <c r="B445" s="52"/>
      <c r="C445" s="53" t="s">
        <v>903</v>
      </c>
      <c r="D445" s="54" t="s">
        <v>131</v>
      </c>
      <c r="E445" s="55"/>
      <c r="F445" s="55">
        <v>43.37</v>
      </c>
      <c r="G445" s="55">
        <v>43.37</v>
      </c>
      <c r="H445" s="33">
        <f t="shared" si="6"/>
        <v>9</v>
      </c>
    </row>
    <row r="446" spans="1:8" ht="25.5" x14ac:dyDescent="0.2">
      <c r="A446" s="52" t="s">
        <v>904</v>
      </c>
      <c r="B446" s="52"/>
      <c r="C446" s="53" t="s">
        <v>905</v>
      </c>
      <c r="D446" s="54" t="s">
        <v>131</v>
      </c>
      <c r="E446" s="55"/>
      <c r="F446" s="55">
        <v>21.69</v>
      </c>
      <c r="G446" s="55">
        <v>21.69</v>
      </c>
      <c r="H446" s="33">
        <f t="shared" si="6"/>
        <v>9</v>
      </c>
    </row>
    <row r="447" spans="1:8" x14ac:dyDescent="0.2">
      <c r="A447" s="52" t="s">
        <v>906</v>
      </c>
      <c r="B447" s="52"/>
      <c r="C447" s="53" t="s">
        <v>907</v>
      </c>
      <c r="D447" s="54" t="s">
        <v>131</v>
      </c>
      <c r="E447" s="55"/>
      <c r="F447" s="55">
        <v>8.68</v>
      </c>
      <c r="G447" s="55">
        <v>8.68</v>
      </c>
      <c r="H447" s="33">
        <f t="shared" si="6"/>
        <v>9</v>
      </c>
    </row>
    <row r="448" spans="1:8" x14ac:dyDescent="0.2">
      <c r="A448" s="52" t="s">
        <v>908</v>
      </c>
      <c r="B448" s="52"/>
      <c r="C448" s="53" t="s">
        <v>909</v>
      </c>
      <c r="D448" s="54"/>
      <c r="E448" s="55"/>
      <c r="F448" s="55"/>
      <c r="G448" s="55"/>
      <c r="H448" s="33">
        <f t="shared" si="6"/>
        <v>5</v>
      </c>
    </row>
    <row r="449" spans="1:8" x14ac:dyDescent="0.2">
      <c r="A449" s="52" t="s">
        <v>910</v>
      </c>
      <c r="B449" s="52"/>
      <c r="C449" s="53" t="s">
        <v>911</v>
      </c>
      <c r="D449" s="54" t="s">
        <v>131</v>
      </c>
      <c r="E449" s="55"/>
      <c r="F449" s="55">
        <v>4.0599999999999996</v>
      </c>
      <c r="G449" s="55">
        <v>4.0599999999999996</v>
      </c>
      <c r="H449" s="33">
        <f t="shared" si="6"/>
        <v>9</v>
      </c>
    </row>
    <row r="450" spans="1:8" x14ac:dyDescent="0.2">
      <c r="A450" s="52" t="s">
        <v>912</v>
      </c>
      <c r="B450" s="52"/>
      <c r="C450" s="53" t="s">
        <v>913</v>
      </c>
      <c r="D450" s="54" t="s">
        <v>131</v>
      </c>
      <c r="E450" s="55"/>
      <c r="F450" s="55">
        <v>2.65</v>
      </c>
      <c r="G450" s="55">
        <v>2.65</v>
      </c>
      <c r="H450" s="33">
        <f t="shared" si="6"/>
        <v>9</v>
      </c>
    </row>
    <row r="451" spans="1:8" ht="25.5" x14ac:dyDescent="0.2">
      <c r="A451" s="52" t="s">
        <v>914</v>
      </c>
      <c r="B451" s="52"/>
      <c r="C451" s="53" t="s">
        <v>915</v>
      </c>
      <c r="D451" s="54" t="s">
        <v>131</v>
      </c>
      <c r="E451" s="55"/>
      <c r="F451" s="55">
        <v>7.06</v>
      </c>
      <c r="G451" s="55">
        <v>7.06</v>
      </c>
      <c r="H451" s="33">
        <f t="shared" si="6"/>
        <v>9</v>
      </c>
    </row>
    <row r="452" spans="1:8" x14ac:dyDescent="0.2">
      <c r="A452" s="52" t="s">
        <v>916</v>
      </c>
      <c r="B452" s="52"/>
      <c r="C452" s="53" t="s">
        <v>917</v>
      </c>
      <c r="D452" s="54" t="s">
        <v>21</v>
      </c>
      <c r="E452" s="55"/>
      <c r="F452" s="55">
        <v>77.19</v>
      </c>
      <c r="G452" s="55">
        <v>77.19</v>
      </c>
      <c r="H452" s="33">
        <f t="shared" si="6"/>
        <v>9</v>
      </c>
    </row>
    <row r="453" spans="1:8" x14ac:dyDescent="0.2">
      <c r="A453" s="52" t="s">
        <v>918</v>
      </c>
      <c r="B453" s="52"/>
      <c r="C453" s="53" t="s">
        <v>919</v>
      </c>
      <c r="D453" s="54" t="s">
        <v>21</v>
      </c>
      <c r="E453" s="55"/>
      <c r="F453" s="55">
        <v>130.11000000000001</v>
      </c>
      <c r="G453" s="55">
        <v>130.11000000000001</v>
      </c>
      <c r="H453" s="33">
        <f t="shared" si="6"/>
        <v>9</v>
      </c>
    </row>
    <row r="454" spans="1:8" x14ac:dyDescent="0.2">
      <c r="A454" s="52" t="s">
        <v>920</v>
      </c>
      <c r="B454" s="52"/>
      <c r="C454" s="53" t="s">
        <v>921</v>
      </c>
      <c r="D454" s="54"/>
      <c r="E454" s="55"/>
      <c r="F454" s="55"/>
      <c r="G454" s="55"/>
      <c r="H454" s="33">
        <f t="shared" si="6"/>
        <v>5</v>
      </c>
    </row>
    <row r="455" spans="1:8" x14ac:dyDescent="0.2">
      <c r="A455" s="52" t="s">
        <v>922</v>
      </c>
      <c r="B455" s="52"/>
      <c r="C455" s="53" t="s">
        <v>923</v>
      </c>
      <c r="D455" s="54" t="s">
        <v>21</v>
      </c>
      <c r="E455" s="55"/>
      <c r="F455" s="55">
        <v>12.21</v>
      </c>
      <c r="G455" s="55">
        <v>12.21</v>
      </c>
      <c r="H455" s="33">
        <f t="shared" si="6"/>
        <v>9</v>
      </c>
    </row>
    <row r="456" spans="1:8" x14ac:dyDescent="0.2">
      <c r="A456" s="52" t="s">
        <v>924</v>
      </c>
      <c r="B456" s="52"/>
      <c r="C456" s="53" t="s">
        <v>925</v>
      </c>
      <c r="D456" s="54"/>
      <c r="E456" s="55"/>
      <c r="F456" s="55"/>
      <c r="G456" s="55"/>
      <c r="H456" s="33">
        <f t="shared" si="6"/>
        <v>5</v>
      </c>
    </row>
    <row r="457" spans="1:8" x14ac:dyDescent="0.2">
      <c r="A457" s="52" t="s">
        <v>926</v>
      </c>
      <c r="B457" s="52"/>
      <c r="C457" s="53" t="s">
        <v>927</v>
      </c>
      <c r="D457" s="54" t="s">
        <v>21</v>
      </c>
      <c r="E457" s="55"/>
      <c r="F457" s="55">
        <v>19.66</v>
      </c>
      <c r="G457" s="55">
        <v>19.66</v>
      </c>
      <c r="H457" s="33">
        <f t="shared" si="6"/>
        <v>9</v>
      </c>
    </row>
    <row r="458" spans="1:8" x14ac:dyDescent="0.2">
      <c r="A458" s="52" t="s">
        <v>928</v>
      </c>
      <c r="B458" s="52"/>
      <c r="C458" s="53" t="s">
        <v>929</v>
      </c>
      <c r="D458" s="54"/>
      <c r="E458" s="55"/>
      <c r="F458" s="55"/>
      <c r="G458" s="55"/>
      <c r="H458" s="33">
        <f t="shared" ref="H458:H521" si="7">LEN(A458)</f>
        <v>5</v>
      </c>
    </row>
    <row r="459" spans="1:8" ht="25.5" x14ac:dyDescent="0.2">
      <c r="A459" s="52" t="s">
        <v>930</v>
      </c>
      <c r="B459" s="52"/>
      <c r="C459" s="53" t="s">
        <v>931</v>
      </c>
      <c r="D459" s="54" t="s">
        <v>131</v>
      </c>
      <c r="E459" s="55">
        <v>0.91</v>
      </c>
      <c r="F459" s="55">
        <v>7.06</v>
      </c>
      <c r="G459" s="55">
        <v>7.97</v>
      </c>
      <c r="H459" s="33">
        <f t="shared" si="7"/>
        <v>9</v>
      </c>
    </row>
    <row r="460" spans="1:8" x14ac:dyDescent="0.2">
      <c r="A460" s="52" t="s">
        <v>932</v>
      </c>
      <c r="B460" s="52"/>
      <c r="C460" s="53" t="s">
        <v>933</v>
      </c>
      <c r="D460" s="54" t="s">
        <v>131</v>
      </c>
      <c r="E460" s="55"/>
      <c r="F460" s="55">
        <v>3.53</v>
      </c>
      <c r="G460" s="55">
        <v>3.53</v>
      </c>
      <c r="H460" s="33">
        <f t="shared" si="7"/>
        <v>9</v>
      </c>
    </row>
    <row r="461" spans="1:8" ht="25.5" x14ac:dyDescent="0.2">
      <c r="A461" s="52" t="s">
        <v>934</v>
      </c>
      <c r="B461" s="52"/>
      <c r="C461" s="53" t="s">
        <v>935</v>
      </c>
      <c r="D461" s="54" t="s">
        <v>131</v>
      </c>
      <c r="E461" s="55"/>
      <c r="F461" s="55">
        <v>7.06</v>
      </c>
      <c r="G461" s="55">
        <v>7.06</v>
      </c>
      <c r="H461" s="33">
        <f t="shared" si="7"/>
        <v>9</v>
      </c>
    </row>
    <row r="462" spans="1:8" ht="38.25" x14ac:dyDescent="0.2">
      <c r="A462" s="52" t="s">
        <v>936</v>
      </c>
      <c r="B462" s="52"/>
      <c r="C462" s="53" t="s">
        <v>937</v>
      </c>
      <c r="D462" s="54" t="s">
        <v>73</v>
      </c>
      <c r="E462" s="55">
        <v>7.28</v>
      </c>
      <c r="F462" s="55">
        <v>10.58</v>
      </c>
      <c r="G462" s="55">
        <v>17.86</v>
      </c>
      <c r="H462" s="33">
        <f t="shared" si="7"/>
        <v>9</v>
      </c>
    </row>
    <row r="463" spans="1:8" ht="25.5" x14ac:dyDescent="0.2">
      <c r="A463" s="52" t="s">
        <v>938</v>
      </c>
      <c r="B463" s="52"/>
      <c r="C463" s="53" t="s">
        <v>939</v>
      </c>
      <c r="D463" s="54" t="s">
        <v>73</v>
      </c>
      <c r="E463" s="55"/>
      <c r="F463" s="55">
        <v>10.58</v>
      </c>
      <c r="G463" s="55">
        <v>10.58</v>
      </c>
      <c r="H463" s="33">
        <f t="shared" si="7"/>
        <v>9</v>
      </c>
    </row>
    <row r="464" spans="1:8" x14ac:dyDescent="0.2">
      <c r="A464" s="52" t="s">
        <v>940</v>
      </c>
      <c r="B464" s="52"/>
      <c r="C464" s="53" t="s">
        <v>941</v>
      </c>
      <c r="D464" s="54"/>
      <c r="E464" s="55"/>
      <c r="F464" s="55"/>
      <c r="G464" s="55"/>
      <c r="H464" s="33">
        <f t="shared" si="7"/>
        <v>5</v>
      </c>
    </row>
    <row r="465" spans="1:8" x14ac:dyDescent="0.2">
      <c r="A465" s="52" t="s">
        <v>942</v>
      </c>
      <c r="B465" s="52"/>
      <c r="C465" s="53" t="s">
        <v>943</v>
      </c>
      <c r="D465" s="54" t="s">
        <v>73</v>
      </c>
      <c r="E465" s="55">
        <v>44.94</v>
      </c>
      <c r="F465" s="55">
        <v>15.65</v>
      </c>
      <c r="G465" s="55">
        <v>60.59</v>
      </c>
      <c r="H465" s="33">
        <f t="shared" si="7"/>
        <v>9</v>
      </c>
    </row>
    <row r="466" spans="1:8" ht="25.5" x14ac:dyDescent="0.2">
      <c r="A466" s="52" t="s">
        <v>944</v>
      </c>
      <c r="B466" s="52"/>
      <c r="C466" s="53" t="s">
        <v>945</v>
      </c>
      <c r="D466" s="54"/>
      <c r="E466" s="55"/>
      <c r="F466" s="55"/>
      <c r="G466" s="55"/>
      <c r="H466" s="33">
        <f t="shared" si="7"/>
        <v>2</v>
      </c>
    </row>
    <row r="467" spans="1:8" x14ac:dyDescent="0.2">
      <c r="A467" s="52" t="s">
        <v>946</v>
      </c>
      <c r="B467" s="52"/>
      <c r="C467" s="53" t="s">
        <v>947</v>
      </c>
      <c r="D467" s="54"/>
      <c r="E467" s="55"/>
      <c r="F467" s="55"/>
      <c r="G467" s="55"/>
      <c r="H467" s="33">
        <f t="shared" si="7"/>
        <v>5</v>
      </c>
    </row>
    <row r="468" spans="1:8" ht="25.5" x14ac:dyDescent="0.2">
      <c r="A468" s="52" t="s">
        <v>948</v>
      </c>
      <c r="B468" s="52"/>
      <c r="C468" s="53" t="s">
        <v>949</v>
      </c>
      <c r="D468" s="54" t="s">
        <v>156</v>
      </c>
      <c r="E468" s="55">
        <v>30.42</v>
      </c>
      <c r="F468" s="55">
        <v>95.26</v>
      </c>
      <c r="G468" s="55">
        <v>125.68</v>
      </c>
      <c r="H468" s="33">
        <f t="shared" si="7"/>
        <v>9</v>
      </c>
    </row>
    <row r="469" spans="1:8" x14ac:dyDescent="0.2">
      <c r="A469" s="52" t="s">
        <v>950</v>
      </c>
      <c r="B469" s="52"/>
      <c r="C469" s="53" t="s">
        <v>951</v>
      </c>
      <c r="D469" s="54"/>
      <c r="E469" s="55"/>
      <c r="F469" s="55"/>
      <c r="G469" s="55"/>
      <c r="H469" s="33">
        <f t="shared" si="7"/>
        <v>5</v>
      </c>
    </row>
    <row r="470" spans="1:8" ht="38.25" x14ac:dyDescent="0.2">
      <c r="A470" s="52" t="s">
        <v>952</v>
      </c>
      <c r="B470" s="52"/>
      <c r="C470" s="53" t="s">
        <v>953</v>
      </c>
      <c r="D470" s="54" t="s">
        <v>156</v>
      </c>
      <c r="E470" s="55">
        <v>93.36</v>
      </c>
      <c r="F470" s="55">
        <v>10.58</v>
      </c>
      <c r="G470" s="55">
        <v>103.94</v>
      </c>
      <c r="H470" s="33">
        <f t="shared" si="7"/>
        <v>9</v>
      </c>
    </row>
    <row r="471" spans="1:8" ht="38.25" x14ac:dyDescent="0.2">
      <c r="A471" s="52" t="s">
        <v>954</v>
      </c>
      <c r="B471" s="52"/>
      <c r="C471" s="53" t="s">
        <v>955</v>
      </c>
      <c r="D471" s="54" t="s">
        <v>156</v>
      </c>
      <c r="E471" s="55">
        <v>103.95</v>
      </c>
      <c r="F471" s="55">
        <v>10.58</v>
      </c>
      <c r="G471" s="55">
        <v>114.53</v>
      </c>
      <c r="H471" s="33">
        <f t="shared" si="7"/>
        <v>9</v>
      </c>
    </row>
    <row r="472" spans="1:8" ht="38.25" x14ac:dyDescent="0.2">
      <c r="A472" s="52" t="s">
        <v>956</v>
      </c>
      <c r="B472" s="52"/>
      <c r="C472" s="53" t="s">
        <v>957</v>
      </c>
      <c r="D472" s="54" t="s">
        <v>156</v>
      </c>
      <c r="E472" s="55">
        <v>119.59</v>
      </c>
      <c r="F472" s="55">
        <v>10.58</v>
      </c>
      <c r="G472" s="55">
        <v>130.16999999999999</v>
      </c>
      <c r="H472" s="33">
        <f t="shared" si="7"/>
        <v>9</v>
      </c>
    </row>
    <row r="473" spans="1:8" ht="25.5" x14ac:dyDescent="0.2">
      <c r="A473" s="52" t="s">
        <v>958</v>
      </c>
      <c r="B473" s="52"/>
      <c r="C473" s="53" t="s">
        <v>959</v>
      </c>
      <c r="D473" s="54" t="s">
        <v>156</v>
      </c>
      <c r="E473" s="55">
        <v>111.05</v>
      </c>
      <c r="F473" s="55">
        <v>10.58</v>
      </c>
      <c r="G473" s="55">
        <v>121.63</v>
      </c>
      <c r="H473" s="33">
        <f t="shared" si="7"/>
        <v>9</v>
      </c>
    </row>
    <row r="474" spans="1:8" ht="25.5" x14ac:dyDescent="0.2">
      <c r="A474" s="52" t="s">
        <v>8635</v>
      </c>
      <c r="B474" s="52"/>
      <c r="C474" s="53" t="s">
        <v>8636</v>
      </c>
      <c r="D474" s="54" t="s">
        <v>979</v>
      </c>
      <c r="E474" s="55">
        <v>258.01</v>
      </c>
      <c r="F474" s="55">
        <v>0.88</v>
      </c>
      <c r="G474" s="55">
        <v>258.89</v>
      </c>
      <c r="H474" s="33">
        <f t="shared" si="7"/>
        <v>9</v>
      </c>
    </row>
    <row r="475" spans="1:8" x14ac:dyDescent="0.2">
      <c r="A475" s="52" t="s">
        <v>960</v>
      </c>
      <c r="B475" s="52"/>
      <c r="C475" s="53" t="s">
        <v>961</v>
      </c>
      <c r="D475" s="54"/>
      <c r="E475" s="55"/>
      <c r="F475" s="55"/>
      <c r="G475" s="55"/>
      <c r="H475" s="33">
        <f t="shared" si="7"/>
        <v>5</v>
      </c>
    </row>
    <row r="476" spans="1:8" ht="25.5" x14ac:dyDescent="0.2">
      <c r="A476" s="52" t="s">
        <v>962</v>
      </c>
      <c r="B476" s="52"/>
      <c r="C476" s="53" t="s">
        <v>963</v>
      </c>
      <c r="D476" s="54" t="s">
        <v>156</v>
      </c>
      <c r="E476" s="55">
        <v>22.01</v>
      </c>
      <c r="F476" s="55"/>
      <c r="G476" s="55">
        <v>22.01</v>
      </c>
      <c r="H476" s="33">
        <f t="shared" si="7"/>
        <v>9</v>
      </c>
    </row>
    <row r="477" spans="1:8" ht="25.5" x14ac:dyDescent="0.2">
      <c r="A477" s="52" t="s">
        <v>964</v>
      </c>
      <c r="B477" s="52"/>
      <c r="C477" s="53" t="s">
        <v>965</v>
      </c>
      <c r="D477" s="54" t="s">
        <v>156</v>
      </c>
      <c r="E477" s="55">
        <v>41.27</v>
      </c>
      <c r="F477" s="55"/>
      <c r="G477" s="55">
        <v>41.27</v>
      </c>
      <c r="H477" s="33">
        <f t="shared" si="7"/>
        <v>9</v>
      </c>
    </row>
    <row r="478" spans="1:8" ht="25.5" x14ac:dyDescent="0.2">
      <c r="A478" s="52" t="s">
        <v>966</v>
      </c>
      <c r="B478" s="52"/>
      <c r="C478" s="53" t="s">
        <v>967</v>
      </c>
      <c r="D478" s="54" t="s">
        <v>156</v>
      </c>
      <c r="E478" s="55">
        <v>51.25</v>
      </c>
      <c r="F478" s="55"/>
      <c r="G478" s="55">
        <v>51.25</v>
      </c>
      <c r="H478" s="33">
        <f t="shared" si="7"/>
        <v>9</v>
      </c>
    </row>
    <row r="479" spans="1:8" ht="25.5" x14ac:dyDescent="0.2">
      <c r="A479" s="52" t="s">
        <v>968</v>
      </c>
      <c r="B479" s="52"/>
      <c r="C479" s="53" t="s">
        <v>969</v>
      </c>
      <c r="D479" s="54" t="s">
        <v>156</v>
      </c>
      <c r="E479" s="55">
        <v>58.28</v>
      </c>
      <c r="F479" s="55"/>
      <c r="G479" s="55">
        <v>58.28</v>
      </c>
      <c r="H479" s="33">
        <f t="shared" si="7"/>
        <v>9</v>
      </c>
    </row>
    <row r="480" spans="1:8" x14ac:dyDescent="0.2">
      <c r="A480" s="52" t="s">
        <v>970</v>
      </c>
      <c r="B480" s="52"/>
      <c r="C480" s="53" t="s">
        <v>971</v>
      </c>
      <c r="D480" s="54" t="s">
        <v>972</v>
      </c>
      <c r="E480" s="55">
        <v>2.92</v>
      </c>
      <c r="F480" s="55"/>
      <c r="G480" s="55">
        <v>2.92</v>
      </c>
      <c r="H480" s="33">
        <f t="shared" si="7"/>
        <v>9</v>
      </c>
    </row>
    <row r="481" spans="1:8" ht="25.5" x14ac:dyDescent="0.2">
      <c r="A481" s="52" t="s">
        <v>973</v>
      </c>
      <c r="B481" s="52"/>
      <c r="C481" s="53" t="s">
        <v>974</v>
      </c>
      <c r="D481" s="54" t="s">
        <v>156</v>
      </c>
      <c r="E481" s="55">
        <v>17.37</v>
      </c>
      <c r="F481" s="55"/>
      <c r="G481" s="55">
        <v>17.37</v>
      </c>
      <c r="H481" s="33">
        <f t="shared" si="7"/>
        <v>9</v>
      </c>
    </row>
    <row r="482" spans="1:8" x14ac:dyDescent="0.2">
      <c r="A482" s="52" t="s">
        <v>975</v>
      </c>
      <c r="B482" s="52"/>
      <c r="C482" s="53" t="s">
        <v>976</v>
      </c>
      <c r="D482" s="54"/>
      <c r="E482" s="55"/>
      <c r="F482" s="55"/>
      <c r="G482" s="55"/>
      <c r="H482" s="33">
        <f t="shared" si="7"/>
        <v>5</v>
      </c>
    </row>
    <row r="483" spans="1:8" x14ac:dyDescent="0.2">
      <c r="A483" s="52" t="s">
        <v>977</v>
      </c>
      <c r="B483" s="52"/>
      <c r="C483" s="53" t="s">
        <v>978</v>
      </c>
      <c r="D483" s="54" t="s">
        <v>979</v>
      </c>
      <c r="E483" s="55">
        <v>38.24</v>
      </c>
      <c r="F483" s="55"/>
      <c r="G483" s="55">
        <v>38.24</v>
      </c>
      <c r="H483" s="33">
        <f t="shared" si="7"/>
        <v>9</v>
      </c>
    </row>
    <row r="484" spans="1:8" x14ac:dyDescent="0.2">
      <c r="A484" s="52" t="s">
        <v>980</v>
      </c>
      <c r="B484" s="52"/>
      <c r="C484" s="53" t="s">
        <v>981</v>
      </c>
      <c r="D484" s="54" t="s">
        <v>156</v>
      </c>
      <c r="E484" s="55">
        <v>29.28</v>
      </c>
      <c r="F484" s="55"/>
      <c r="G484" s="55">
        <v>29.28</v>
      </c>
      <c r="H484" s="33">
        <f t="shared" si="7"/>
        <v>9</v>
      </c>
    </row>
    <row r="485" spans="1:8" ht="25.5" x14ac:dyDescent="0.2">
      <c r="A485" s="52" t="s">
        <v>982</v>
      </c>
      <c r="B485" s="52"/>
      <c r="C485" s="53" t="s">
        <v>8637</v>
      </c>
      <c r="D485" s="54" t="s">
        <v>979</v>
      </c>
      <c r="E485" s="55">
        <v>748.3</v>
      </c>
      <c r="F485" s="55"/>
      <c r="G485" s="55">
        <v>748.3</v>
      </c>
      <c r="H485" s="33">
        <f t="shared" si="7"/>
        <v>9</v>
      </c>
    </row>
    <row r="486" spans="1:8" x14ac:dyDescent="0.2">
      <c r="A486" s="52" t="s">
        <v>984</v>
      </c>
      <c r="B486" s="52"/>
      <c r="C486" s="53" t="s">
        <v>985</v>
      </c>
      <c r="D486" s="54"/>
      <c r="E486" s="55"/>
      <c r="F486" s="55"/>
      <c r="G486" s="55"/>
      <c r="H486" s="33">
        <f t="shared" si="7"/>
        <v>5</v>
      </c>
    </row>
    <row r="487" spans="1:8" x14ac:dyDescent="0.2">
      <c r="A487" s="52" t="s">
        <v>986</v>
      </c>
      <c r="B487" s="52"/>
      <c r="C487" s="53" t="s">
        <v>987</v>
      </c>
      <c r="D487" s="54" t="s">
        <v>156</v>
      </c>
      <c r="E487" s="55">
        <v>5.19</v>
      </c>
      <c r="F487" s="55"/>
      <c r="G487" s="55">
        <v>5.19</v>
      </c>
      <c r="H487" s="33">
        <f t="shared" si="7"/>
        <v>9</v>
      </c>
    </row>
    <row r="488" spans="1:8" x14ac:dyDescent="0.2">
      <c r="A488" s="52" t="s">
        <v>988</v>
      </c>
      <c r="B488" s="52"/>
      <c r="C488" s="53" t="s">
        <v>989</v>
      </c>
      <c r="D488" s="54" t="s">
        <v>156</v>
      </c>
      <c r="E488" s="55">
        <v>8.57</v>
      </c>
      <c r="F488" s="55"/>
      <c r="G488" s="55">
        <v>8.57</v>
      </c>
      <c r="H488" s="33">
        <f t="shared" si="7"/>
        <v>9</v>
      </c>
    </row>
    <row r="489" spans="1:8" ht="25.5" x14ac:dyDescent="0.2">
      <c r="A489" s="52" t="s">
        <v>990</v>
      </c>
      <c r="B489" s="52"/>
      <c r="C489" s="53" t="s">
        <v>991</v>
      </c>
      <c r="D489" s="54" t="s">
        <v>156</v>
      </c>
      <c r="E489" s="55">
        <v>12.79</v>
      </c>
      <c r="F489" s="55"/>
      <c r="G489" s="55">
        <v>12.79</v>
      </c>
      <c r="H489" s="33">
        <f t="shared" si="7"/>
        <v>9</v>
      </c>
    </row>
    <row r="490" spans="1:8" ht="25.5" x14ac:dyDescent="0.2">
      <c r="A490" s="52" t="s">
        <v>992</v>
      </c>
      <c r="B490" s="52"/>
      <c r="C490" s="53" t="s">
        <v>993</v>
      </c>
      <c r="D490" s="54" t="s">
        <v>156</v>
      </c>
      <c r="E490" s="55">
        <v>14.13</v>
      </c>
      <c r="F490" s="55"/>
      <c r="G490" s="55">
        <v>14.13</v>
      </c>
      <c r="H490" s="33">
        <f t="shared" si="7"/>
        <v>9</v>
      </c>
    </row>
    <row r="491" spans="1:8" ht="25.5" x14ac:dyDescent="0.2">
      <c r="A491" s="52" t="s">
        <v>994</v>
      </c>
      <c r="B491" s="52"/>
      <c r="C491" s="53" t="s">
        <v>995</v>
      </c>
      <c r="D491" s="54" t="s">
        <v>156</v>
      </c>
      <c r="E491" s="55">
        <v>18.89</v>
      </c>
      <c r="F491" s="55"/>
      <c r="G491" s="55">
        <v>18.89</v>
      </c>
      <c r="H491" s="33">
        <f t="shared" si="7"/>
        <v>9</v>
      </c>
    </row>
    <row r="492" spans="1:8" ht="25.5" x14ac:dyDescent="0.2">
      <c r="A492" s="52" t="s">
        <v>996</v>
      </c>
      <c r="B492" s="52"/>
      <c r="C492" s="53" t="s">
        <v>997</v>
      </c>
      <c r="D492" s="54" t="s">
        <v>156</v>
      </c>
      <c r="E492" s="55">
        <v>28.31</v>
      </c>
      <c r="F492" s="55"/>
      <c r="G492" s="55">
        <v>28.31</v>
      </c>
      <c r="H492" s="33">
        <f t="shared" si="7"/>
        <v>9</v>
      </c>
    </row>
    <row r="493" spans="1:8" ht="25.5" x14ac:dyDescent="0.2">
      <c r="A493" s="52" t="s">
        <v>998</v>
      </c>
      <c r="B493" s="52"/>
      <c r="C493" s="53" t="s">
        <v>999</v>
      </c>
      <c r="D493" s="54" t="s">
        <v>156</v>
      </c>
      <c r="E493" s="55">
        <v>37.71</v>
      </c>
      <c r="F493" s="55"/>
      <c r="G493" s="55">
        <v>37.71</v>
      </c>
      <c r="H493" s="33">
        <f t="shared" si="7"/>
        <v>9</v>
      </c>
    </row>
    <row r="494" spans="1:8" ht="25.5" x14ac:dyDescent="0.2">
      <c r="A494" s="52" t="s">
        <v>1000</v>
      </c>
      <c r="B494" s="52"/>
      <c r="C494" s="53" t="s">
        <v>1001</v>
      </c>
      <c r="D494" s="54" t="s">
        <v>972</v>
      </c>
      <c r="E494" s="55">
        <v>1.82</v>
      </c>
      <c r="F494" s="55"/>
      <c r="G494" s="55">
        <v>1.82</v>
      </c>
      <c r="H494" s="33">
        <f t="shared" si="7"/>
        <v>9</v>
      </c>
    </row>
    <row r="495" spans="1:8" x14ac:dyDescent="0.2">
      <c r="A495" s="52" t="s">
        <v>1002</v>
      </c>
      <c r="B495" s="52"/>
      <c r="C495" s="53" t="s">
        <v>1003</v>
      </c>
      <c r="D495" s="54" t="s">
        <v>156</v>
      </c>
      <c r="E495" s="55">
        <v>14.73</v>
      </c>
      <c r="F495" s="55"/>
      <c r="G495" s="55">
        <v>14.73</v>
      </c>
      <c r="H495" s="33">
        <f t="shared" si="7"/>
        <v>9</v>
      </c>
    </row>
    <row r="496" spans="1:8" ht="25.5" x14ac:dyDescent="0.2">
      <c r="A496" s="52" t="s">
        <v>1004</v>
      </c>
      <c r="B496" s="52"/>
      <c r="C496" s="53" t="s">
        <v>1005</v>
      </c>
      <c r="D496" s="54" t="s">
        <v>156</v>
      </c>
      <c r="E496" s="55">
        <v>20.32</v>
      </c>
      <c r="F496" s="55"/>
      <c r="G496" s="55">
        <v>20.32</v>
      </c>
      <c r="H496" s="33">
        <f t="shared" si="7"/>
        <v>9</v>
      </c>
    </row>
    <row r="497" spans="1:8" ht="25.5" x14ac:dyDescent="0.2">
      <c r="A497" s="52" t="s">
        <v>1006</v>
      </c>
      <c r="B497" s="52"/>
      <c r="C497" s="53" t="s">
        <v>1007</v>
      </c>
      <c r="D497" s="54" t="s">
        <v>156</v>
      </c>
      <c r="E497" s="55">
        <v>21.21</v>
      </c>
      <c r="F497" s="55"/>
      <c r="G497" s="55">
        <v>21.21</v>
      </c>
      <c r="H497" s="33">
        <f t="shared" si="7"/>
        <v>9</v>
      </c>
    </row>
    <row r="498" spans="1:8" ht="25.5" x14ac:dyDescent="0.2">
      <c r="A498" s="52" t="s">
        <v>1008</v>
      </c>
      <c r="B498" s="52"/>
      <c r="C498" s="53" t="s">
        <v>1009</v>
      </c>
      <c r="D498" s="54" t="s">
        <v>156</v>
      </c>
      <c r="E498" s="55">
        <v>27.11</v>
      </c>
      <c r="F498" s="55"/>
      <c r="G498" s="55">
        <v>27.11</v>
      </c>
      <c r="H498" s="33">
        <f t="shared" si="7"/>
        <v>9</v>
      </c>
    </row>
    <row r="499" spans="1:8" ht="25.5" x14ac:dyDescent="0.2">
      <c r="A499" s="52" t="s">
        <v>1010</v>
      </c>
      <c r="B499" s="52"/>
      <c r="C499" s="53" t="s">
        <v>1011</v>
      </c>
      <c r="D499" s="54" t="s">
        <v>156</v>
      </c>
      <c r="E499" s="55">
        <v>40.64</v>
      </c>
      <c r="F499" s="55"/>
      <c r="G499" s="55">
        <v>40.64</v>
      </c>
      <c r="H499" s="33">
        <f t="shared" si="7"/>
        <v>9</v>
      </c>
    </row>
    <row r="500" spans="1:8" ht="25.5" x14ac:dyDescent="0.2">
      <c r="A500" s="52" t="s">
        <v>1012</v>
      </c>
      <c r="B500" s="52"/>
      <c r="C500" s="53" t="s">
        <v>1013</v>
      </c>
      <c r="D500" s="54" t="s">
        <v>156</v>
      </c>
      <c r="E500" s="55">
        <v>54.18</v>
      </c>
      <c r="F500" s="55"/>
      <c r="G500" s="55">
        <v>54.18</v>
      </c>
      <c r="H500" s="33">
        <f t="shared" si="7"/>
        <v>9</v>
      </c>
    </row>
    <row r="501" spans="1:8" ht="25.5" x14ac:dyDescent="0.2">
      <c r="A501" s="52" t="s">
        <v>1014</v>
      </c>
      <c r="B501" s="52"/>
      <c r="C501" s="53" t="s">
        <v>1015</v>
      </c>
      <c r="D501" s="54" t="s">
        <v>972</v>
      </c>
      <c r="E501" s="55">
        <v>2.63</v>
      </c>
      <c r="F501" s="55"/>
      <c r="G501" s="55">
        <v>2.63</v>
      </c>
      <c r="H501" s="33">
        <f t="shared" si="7"/>
        <v>9</v>
      </c>
    </row>
    <row r="502" spans="1:8" x14ac:dyDescent="0.2">
      <c r="A502" s="52" t="s">
        <v>1016</v>
      </c>
      <c r="B502" s="52"/>
      <c r="C502" s="53" t="s">
        <v>1017</v>
      </c>
      <c r="D502" s="54"/>
      <c r="E502" s="55"/>
      <c r="F502" s="55"/>
      <c r="G502" s="55"/>
      <c r="H502" s="33">
        <f t="shared" si="7"/>
        <v>2</v>
      </c>
    </row>
    <row r="503" spans="1:8" x14ac:dyDescent="0.2">
      <c r="A503" s="52" t="s">
        <v>1018</v>
      </c>
      <c r="B503" s="52"/>
      <c r="C503" s="53" t="s">
        <v>1019</v>
      </c>
      <c r="D503" s="54"/>
      <c r="E503" s="55"/>
      <c r="F503" s="55"/>
      <c r="G503" s="55"/>
      <c r="H503" s="33">
        <f t="shared" si="7"/>
        <v>5</v>
      </c>
    </row>
    <row r="504" spans="1:8" x14ac:dyDescent="0.2">
      <c r="A504" s="52" t="s">
        <v>1020</v>
      </c>
      <c r="B504" s="52"/>
      <c r="C504" s="53" t="s">
        <v>1021</v>
      </c>
      <c r="D504" s="54" t="s">
        <v>156</v>
      </c>
      <c r="E504" s="55"/>
      <c r="F504" s="55">
        <v>44.1</v>
      </c>
      <c r="G504" s="55">
        <v>44.1</v>
      </c>
      <c r="H504" s="33">
        <f t="shared" si="7"/>
        <v>9</v>
      </c>
    </row>
    <row r="505" spans="1:8" x14ac:dyDescent="0.2">
      <c r="A505" s="52" t="s">
        <v>1022</v>
      </c>
      <c r="B505" s="52"/>
      <c r="C505" s="53" t="s">
        <v>1023</v>
      </c>
      <c r="D505" s="54" t="s">
        <v>156</v>
      </c>
      <c r="E505" s="55"/>
      <c r="F505" s="55">
        <v>55.04</v>
      </c>
      <c r="G505" s="55">
        <v>55.04</v>
      </c>
      <c r="H505" s="33">
        <f t="shared" si="7"/>
        <v>9</v>
      </c>
    </row>
    <row r="506" spans="1:8" x14ac:dyDescent="0.2">
      <c r="A506" s="52" t="s">
        <v>1024</v>
      </c>
      <c r="B506" s="52"/>
      <c r="C506" s="53" t="s">
        <v>1025</v>
      </c>
      <c r="D506" s="54"/>
      <c r="E506" s="55"/>
      <c r="F506" s="55"/>
      <c r="G506" s="55"/>
      <c r="H506" s="33">
        <f t="shared" si="7"/>
        <v>5</v>
      </c>
    </row>
    <row r="507" spans="1:8" ht="25.5" x14ac:dyDescent="0.2">
      <c r="A507" s="52" t="s">
        <v>1026</v>
      </c>
      <c r="B507" s="52"/>
      <c r="C507" s="53" t="s">
        <v>1027</v>
      </c>
      <c r="D507" s="54" t="s">
        <v>156</v>
      </c>
      <c r="E507" s="55"/>
      <c r="F507" s="55">
        <v>52.92</v>
      </c>
      <c r="G507" s="55">
        <v>52.92</v>
      </c>
      <c r="H507" s="33">
        <f t="shared" si="7"/>
        <v>9</v>
      </c>
    </row>
    <row r="508" spans="1:8" ht="25.5" x14ac:dyDescent="0.2">
      <c r="A508" s="52" t="s">
        <v>1028</v>
      </c>
      <c r="B508" s="52"/>
      <c r="C508" s="53" t="s">
        <v>1029</v>
      </c>
      <c r="D508" s="54" t="s">
        <v>156</v>
      </c>
      <c r="E508" s="55"/>
      <c r="F508" s="55">
        <v>68.44</v>
      </c>
      <c r="G508" s="55">
        <v>68.44</v>
      </c>
      <c r="H508" s="33">
        <f t="shared" si="7"/>
        <v>9</v>
      </c>
    </row>
    <row r="509" spans="1:8" x14ac:dyDescent="0.2">
      <c r="A509" s="52" t="s">
        <v>1030</v>
      </c>
      <c r="B509" s="52"/>
      <c r="C509" s="53" t="s">
        <v>1031</v>
      </c>
      <c r="D509" s="54"/>
      <c r="E509" s="55"/>
      <c r="F509" s="55"/>
      <c r="G509" s="55"/>
      <c r="H509" s="33">
        <f t="shared" si="7"/>
        <v>5</v>
      </c>
    </row>
    <row r="510" spans="1:8" x14ac:dyDescent="0.2">
      <c r="A510" s="52" t="s">
        <v>1032</v>
      </c>
      <c r="B510" s="52"/>
      <c r="C510" s="53" t="s">
        <v>1033</v>
      </c>
      <c r="D510" s="54" t="s">
        <v>156</v>
      </c>
      <c r="E510" s="55"/>
      <c r="F510" s="55">
        <v>7.59</v>
      </c>
      <c r="G510" s="55">
        <v>7.59</v>
      </c>
      <c r="H510" s="33">
        <f t="shared" si="7"/>
        <v>9</v>
      </c>
    </row>
    <row r="511" spans="1:8" x14ac:dyDescent="0.2">
      <c r="A511" s="52" t="s">
        <v>1034</v>
      </c>
      <c r="B511" s="52"/>
      <c r="C511" s="53" t="s">
        <v>1035</v>
      </c>
      <c r="D511" s="54" t="s">
        <v>156</v>
      </c>
      <c r="E511" s="55"/>
      <c r="F511" s="55">
        <v>16.46</v>
      </c>
      <c r="G511" s="55">
        <v>16.46</v>
      </c>
      <c r="H511" s="33">
        <f t="shared" si="7"/>
        <v>9</v>
      </c>
    </row>
    <row r="512" spans="1:8" x14ac:dyDescent="0.2">
      <c r="A512" s="52" t="s">
        <v>1036</v>
      </c>
      <c r="B512" s="52"/>
      <c r="C512" s="53" t="s">
        <v>1037</v>
      </c>
      <c r="D512" s="54" t="s">
        <v>156</v>
      </c>
      <c r="E512" s="55">
        <v>17.61</v>
      </c>
      <c r="F512" s="55">
        <v>59.27</v>
      </c>
      <c r="G512" s="55">
        <v>76.88</v>
      </c>
      <c r="H512" s="33">
        <f t="shared" si="7"/>
        <v>9</v>
      </c>
    </row>
    <row r="513" spans="1:8" x14ac:dyDescent="0.2">
      <c r="A513" s="52" t="s">
        <v>1038</v>
      </c>
      <c r="B513" s="52"/>
      <c r="C513" s="53" t="s">
        <v>1039</v>
      </c>
      <c r="D513" s="54"/>
      <c r="E513" s="55"/>
      <c r="F513" s="55"/>
      <c r="G513" s="55"/>
      <c r="H513" s="33">
        <f t="shared" si="7"/>
        <v>5</v>
      </c>
    </row>
    <row r="514" spans="1:8" x14ac:dyDescent="0.2">
      <c r="A514" s="52" t="s">
        <v>1040</v>
      </c>
      <c r="B514" s="52"/>
      <c r="C514" s="53" t="s">
        <v>1041</v>
      </c>
      <c r="D514" s="54" t="s">
        <v>156</v>
      </c>
      <c r="E514" s="55"/>
      <c r="F514" s="55">
        <v>54.49</v>
      </c>
      <c r="G514" s="55">
        <v>54.49</v>
      </c>
      <c r="H514" s="33">
        <f t="shared" si="7"/>
        <v>9</v>
      </c>
    </row>
    <row r="515" spans="1:8" x14ac:dyDescent="0.2">
      <c r="A515" s="52" t="s">
        <v>1042</v>
      </c>
      <c r="B515" s="52"/>
      <c r="C515" s="53" t="s">
        <v>1043</v>
      </c>
      <c r="D515" s="54"/>
      <c r="E515" s="55"/>
      <c r="F515" s="55"/>
      <c r="G515" s="55"/>
      <c r="H515" s="33">
        <f t="shared" si="7"/>
        <v>5</v>
      </c>
    </row>
    <row r="516" spans="1:8" x14ac:dyDescent="0.2">
      <c r="A516" s="52" t="s">
        <v>1044</v>
      </c>
      <c r="B516" s="52"/>
      <c r="C516" s="53" t="s">
        <v>1045</v>
      </c>
      <c r="D516" s="54" t="s">
        <v>156</v>
      </c>
      <c r="E516" s="55"/>
      <c r="F516" s="55">
        <v>10.58</v>
      </c>
      <c r="G516" s="55">
        <v>10.58</v>
      </c>
      <c r="H516" s="33">
        <f t="shared" si="7"/>
        <v>9</v>
      </c>
    </row>
    <row r="517" spans="1:8" x14ac:dyDescent="0.2">
      <c r="A517" s="52" t="s">
        <v>1046</v>
      </c>
      <c r="B517" s="52"/>
      <c r="C517" s="53" t="s">
        <v>1047</v>
      </c>
      <c r="D517" s="54"/>
      <c r="E517" s="55"/>
      <c r="F517" s="55"/>
      <c r="G517" s="55"/>
      <c r="H517" s="33">
        <f t="shared" si="7"/>
        <v>2</v>
      </c>
    </row>
    <row r="518" spans="1:8" ht="25.5" x14ac:dyDescent="0.2">
      <c r="A518" s="52" t="s">
        <v>1048</v>
      </c>
      <c r="B518" s="52"/>
      <c r="C518" s="53" t="s">
        <v>1049</v>
      </c>
      <c r="D518" s="54"/>
      <c r="E518" s="55"/>
      <c r="F518" s="55"/>
      <c r="G518" s="55"/>
      <c r="H518" s="33">
        <f t="shared" si="7"/>
        <v>5</v>
      </c>
    </row>
    <row r="519" spans="1:8" ht="25.5" x14ac:dyDescent="0.2">
      <c r="A519" s="52" t="s">
        <v>1050</v>
      </c>
      <c r="B519" s="52"/>
      <c r="C519" s="53" t="s">
        <v>1051</v>
      </c>
      <c r="D519" s="54" t="s">
        <v>156</v>
      </c>
      <c r="E519" s="55">
        <v>16.34</v>
      </c>
      <c r="F519" s="55">
        <v>0.25</v>
      </c>
      <c r="G519" s="55">
        <v>16.59</v>
      </c>
      <c r="H519" s="33">
        <f t="shared" si="7"/>
        <v>9</v>
      </c>
    </row>
    <row r="520" spans="1:8" ht="25.5" x14ac:dyDescent="0.2">
      <c r="A520" s="52" t="s">
        <v>1052</v>
      </c>
      <c r="B520" s="52"/>
      <c r="C520" s="53" t="s">
        <v>1053</v>
      </c>
      <c r="D520" s="54" t="s">
        <v>156</v>
      </c>
      <c r="E520" s="55">
        <v>16.78</v>
      </c>
      <c r="F520" s="55">
        <v>0.25</v>
      </c>
      <c r="G520" s="55">
        <v>17.03</v>
      </c>
      <c r="H520" s="33">
        <f t="shared" si="7"/>
        <v>9</v>
      </c>
    </row>
    <row r="521" spans="1:8" ht="25.5" x14ac:dyDescent="0.2">
      <c r="A521" s="52" t="s">
        <v>1054</v>
      </c>
      <c r="B521" s="52"/>
      <c r="C521" s="53" t="s">
        <v>1055</v>
      </c>
      <c r="D521" s="54" t="s">
        <v>156</v>
      </c>
      <c r="E521" s="55">
        <v>26.67</v>
      </c>
      <c r="F521" s="55">
        <v>0.83</v>
      </c>
      <c r="G521" s="55">
        <v>27.5</v>
      </c>
      <c r="H521" s="33">
        <f t="shared" si="7"/>
        <v>9</v>
      </c>
    </row>
    <row r="522" spans="1:8" x14ac:dyDescent="0.2">
      <c r="A522" s="52" t="s">
        <v>1056</v>
      </c>
      <c r="B522" s="52"/>
      <c r="C522" s="53" t="s">
        <v>1057</v>
      </c>
      <c r="D522" s="54" t="s">
        <v>156</v>
      </c>
      <c r="E522" s="55">
        <v>15.09</v>
      </c>
      <c r="F522" s="55"/>
      <c r="G522" s="55">
        <v>15.09</v>
      </c>
      <c r="H522" s="33">
        <f t="shared" ref="H522:H585" si="8">LEN(A522)</f>
        <v>9</v>
      </c>
    </row>
    <row r="523" spans="1:8" x14ac:dyDescent="0.2">
      <c r="A523" s="52" t="s">
        <v>1058</v>
      </c>
      <c r="B523" s="52"/>
      <c r="C523" s="53" t="s">
        <v>1059</v>
      </c>
      <c r="D523" s="54"/>
      <c r="E523" s="55"/>
      <c r="F523" s="55"/>
      <c r="G523" s="55"/>
      <c r="H523" s="33">
        <f t="shared" si="8"/>
        <v>5</v>
      </c>
    </row>
    <row r="524" spans="1:8" ht="25.5" x14ac:dyDescent="0.2">
      <c r="A524" s="52" t="s">
        <v>1060</v>
      </c>
      <c r="B524" s="52"/>
      <c r="C524" s="53" t="s">
        <v>1061</v>
      </c>
      <c r="D524" s="54" t="s">
        <v>156</v>
      </c>
      <c r="E524" s="55">
        <v>9.8699999999999992</v>
      </c>
      <c r="F524" s="55">
        <v>1.1399999999999999</v>
      </c>
      <c r="G524" s="55">
        <v>11.01</v>
      </c>
      <c r="H524" s="33">
        <f t="shared" si="8"/>
        <v>9</v>
      </c>
    </row>
    <row r="525" spans="1:8" ht="25.5" x14ac:dyDescent="0.2">
      <c r="A525" s="52" t="s">
        <v>1062</v>
      </c>
      <c r="B525" s="52"/>
      <c r="C525" s="53" t="s">
        <v>1063</v>
      </c>
      <c r="D525" s="54" t="s">
        <v>156</v>
      </c>
      <c r="E525" s="55">
        <v>11.12</v>
      </c>
      <c r="F525" s="55">
        <v>1.28</v>
      </c>
      <c r="G525" s="55">
        <v>12.4</v>
      </c>
      <c r="H525" s="33">
        <f t="shared" si="8"/>
        <v>9</v>
      </c>
    </row>
    <row r="526" spans="1:8" ht="25.5" x14ac:dyDescent="0.2">
      <c r="A526" s="52" t="s">
        <v>1064</v>
      </c>
      <c r="B526" s="52"/>
      <c r="C526" s="53" t="s">
        <v>1065</v>
      </c>
      <c r="D526" s="54" t="s">
        <v>156</v>
      </c>
      <c r="E526" s="55">
        <v>20.53</v>
      </c>
      <c r="F526" s="55">
        <v>0.74</v>
      </c>
      <c r="G526" s="55">
        <v>21.27</v>
      </c>
      <c r="H526" s="33">
        <f t="shared" si="8"/>
        <v>9</v>
      </c>
    </row>
    <row r="527" spans="1:8" ht="25.5" x14ac:dyDescent="0.2">
      <c r="A527" s="52" t="s">
        <v>1066</v>
      </c>
      <c r="B527" s="52"/>
      <c r="C527" s="53" t="s">
        <v>1067</v>
      </c>
      <c r="D527" s="54" t="s">
        <v>156</v>
      </c>
      <c r="E527" s="55">
        <v>21.68</v>
      </c>
      <c r="F527" s="55">
        <v>0.7</v>
      </c>
      <c r="G527" s="55">
        <v>22.38</v>
      </c>
      <c r="H527" s="33">
        <f t="shared" si="8"/>
        <v>9</v>
      </c>
    </row>
    <row r="528" spans="1:8" x14ac:dyDescent="0.2">
      <c r="A528" s="52" t="s">
        <v>1068</v>
      </c>
      <c r="B528" s="52"/>
      <c r="C528" s="53" t="s">
        <v>1069</v>
      </c>
      <c r="D528" s="54"/>
      <c r="E528" s="55"/>
      <c r="F528" s="55"/>
      <c r="G528" s="55"/>
      <c r="H528" s="33">
        <f t="shared" si="8"/>
        <v>5</v>
      </c>
    </row>
    <row r="529" spans="1:8" x14ac:dyDescent="0.2">
      <c r="A529" s="52" t="s">
        <v>1070</v>
      </c>
      <c r="B529" s="52"/>
      <c r="C529" s="53" t="s">
        <v>1071</v>
      </c>
      <c r="D529" s="54" t="s">
        <v>156</v>
      </c>
      <c r="E529" s="55">
        <v>38.39</v>
      </c>
      <c r="F529" s="55">
        <v>1.65</v>
      </c>
      <c r="G529" s="55">
        <v>40.04</v>
      </c>
      <c r="H529" s="33">
        <f t="shared" si="8"/>
        <v>9</v>
      </c>
    </row>
    <row r="530" spans="1:8" x14ac:dyDescent="0.2">
      <c r="A530" s="52" t="s">
        <v>1072</v>
      </c>
      <c r="B530" s="52"/>
      <c r="C530" s="53" t="s">
        <v>1073</v>
      </c>
      <c r="D530" s="54" t="s">
        <v>156</v>
      </c>
      <c r="E530" s="55">
        <v>32.85</v>
      </c>
      <c r="F530" s="55">
        <v>1.32</v>
      </c>
      <c r="G530" s="55">
        <v>34.17</v>
      </c>
      <c r="H530" s="33">
        <f t="shared" si="8"/>
        <v>9</v>
      </c>
    </row>
    <row r="531" spans="1:8" x14ac:dyDescent="0.2">
      <c r="A531" s="52" t="s">
        <v>1074</v>
      </c>
      <c r="B531" s="52"/>
      <c r="C531" s="53" t="s">
        <v>1075</v>
      </c>
      <c r="D531" s="54"/>
      <c r="E531" s="55"/>
      <c r="F531" s="55"/>
      <c r="G531" s="55"/>
      <c r="H531" s="33">
        <f t="shared" si="8"/>
        <v>5</v>
      </c>
    </row>
    <row r="532" spans="1:8" ht="25.5" x14ac:dyDescent="0.2">
      <c r="A532" s="52" t="s">
        <v>1076</v>
      </c>
      <c r="B532" s="52"/>
      <c r="C532" s="53" t="s">
        <v>1077</v>
      </c>
      <c r="D532" s="54" t="s">
        <v>156</v>
      </c>
      <c r="E532" s="55">
        <v>278.83</v>
      </c>
      <c r="F532" s="55"/>
      <c r="G532" s="55">
        <v>278.83</v>
      </c>
      <c r="H532" s="33">
        <f t="shared" si="8"/>
        <v>9</v>
      </c>
    </row>
    <row r="533" spans="1:8" x14ac:dyDescent="0.2">
      <c r="A533" s="52" t="s">
        <v>1078</v>
      </c>
      <c r="B533" s="52"/>
      <c r="C533" s="53" t="s">
        <v>1079</v>
      </c>
      <c r="D533" s="54"/>
      <c r="E533" s="55"/>
      <c r="F533" s="55"/>
      <c r="G533" s="55"/>
      <c r="H533" s="33">
        <f t="shared" si="8"/>
        <v>5</v>
      </c>
    </row>
    <row r="534" spans="1:8" ht="25.5" x14ac:dyDescent="0.2">
      <c r="A534" s="52" t="s">
        <v>1080</v>
      </c>
      <c r="B534" s="52"/>
      <c r="C534" s="53" t="s">
        <v>1081</v>
      </c>
      <c r="D534" s="54" t="s">
        <v>156</v>
      </c>
      <c r="E534" s="55">
        <v>6.75</v>
      </c>
      <c r="F534" s="55">
        <v>0.1</v>
      </c>
      <c r="G534" s="55">
        <v>6.85</v>
      </c>
      <c r="H534" s="33">
        <f t="shared" si="8"/>
        <v>9</v>
      </c>
    </row>
    <row r="535" spans="1:8" x14ac:dyDescent="0.2">
      <c r="A535" s="52" t="s">
        <v>1082</v>
      </c>
      <c r="B535" s="52"/>
      <c r="C535" s="53" t="s">
        <v>1083</v>
      </c>
      <c r="D535" s="54"/>
      <c r="E535" s="55"/>
      <c r="F535" s="55"/>
      <c r="G535" s="55"/>
      <c r="H535" s="33">
        <f t="shared" si="8"/>
        <v>5</v>
      </c>
    </row>
    <row r="536" spans="1:8" ht="25.5" x14ac:dyDescent="0.2">
      <c r="A536" s="52" t="s">
        <v>1084</v>
      </c>
      <c r="B536" s="52"/>
      <c r="C536" s="53" t="s">
        <v>1085</v>
      </c>
      <c r="D536" s="54" t="s">
        <v>156</v>
      </c>
      <c r="E536" s="55">
        <v>3.86</v>
      </c>
      <c r="F536" s="55">
        <v>2.46</v>
      </c>
      <c r="G536" s="55">
        <v>6.32</v>
      </c>
      <c r="H536" s="33">
        <f t="shared" si="8"/>
        <v>9</v>
      </c>
    </row>
    <row r="537" spans="1:8" ht="25.5" x14ac:dyDescent="0.2">
      <c r="A537" s="52" t="s">
        <v>1086</v>
      </c>
      <c r="B537" s="52"/>
      <c r="C537" s="53" t="s">
        <v>1087</v>
      </c>
      <c r="D537" s="54" t="s">
        <v>156</v>
      </c>
      <c r="E537" s="55">
        <v>20.99</v>
      </c>
      <c r="F537" s="55">
        <v>2.2599999999999998</v>
      </c>
      <c r="G537" s="55">
        <v>23.25</v>
      </c>
      <c r="H537" s="33">
        <f t="shared" si="8"/>
        <v>9</v>
      </c>
    </row>
    <row r="538" spans="1:8" x14ac:dyDescent="0.2">
      <c r="A538" s="52" t="s">
        <v>1088</v>
      </c>
      <c r="B538" s="52"/>
      <c r="C538" s="53" t="s">
        <v>1089</v>
      </c>
      <c r="D538" s="54"/>
      <c r="E538" s="55"/>
      <c r="F538" s="55"/>
      <c r="G538" s="55"/>
      <c r="H538" s="33">
        <f t="shared" si="8"/>
        <v>5</v>
      </c>
    </row>
    <row r="539" spans="1:8" ht="25.5" x14ac:dyDescent="0.2">
      <c r="A539" s="52" t="s">
        <v>1090</v>
      </c>
      <c r="B539" s="52"/>
      <c r="C539" s="53" t="s">
        <v>1091</v>
      </c>
      <c r="D539" s="54" t="s">
        <v>156</v>
      </c>
      <c r="E539" s="55">
        <v>18.329999999999998</v>
      </c>
      <c r="F539" s="55">
        <v>0.37</v>
      </c>
      <c r="G539" s="55">
        <v>18.7</v>
      </c>
      <c r="H539" s="33">
        <f t="shared" si="8"/>
        <v>9</v>
      </c>
    </row>
    <row r="540" spans="1:8" ht="25.5" x14ac:dyDescent="0.2">
      <c r="A540" s="52" t="s">
        <v>1092</v>
      </c>
      <c r="B540" s="52"/>
      <c r="C540" s="53" t="s">
        <v>1093</v>
      </c>
      <c r="D540" s="54" t="s">
        <v>156</v>
      </c>
      <c r="E540" s="55">
        <v>13.04</v>
      </c>
      <c r="F540" s="55">
        <v>0.26</v>
      </c>
      <c r="G540" s="55">
        <v>13.3</v>
      </c>
      <c r="H540" s="33">
        <f t="shared" si="8"/>
        <v>9</v>
      </c>
    </row>
    <row r="541" spans="1:8" ht="25.5" x14ac:dyDescent="0.2">
      <c r="A541" s="52" t="s">
        <v>1094</v>
      </c>
      <c r="B541" s="52"/>
      <c r="C541" s="53" t="s">
        <v>1095</v>
      </c>
      <c r="D541" s="54" t="s">
        <v>156</v>
      </c>
      <c r="E541" s="55">
        <v>13.23</v>
      </c>
      <c r="F541" s="55">
        <v>0.12</v>
      </c>
      <c r="G541" s="55">
        <v>13.35</v>
      </c>
      <c r="H541" s="33">
        <f t="shared" si="8"/>
        <v>9</v>
      </c>
    </row>
    <row r="542" spans="1:8" ht="25.5" x14ac:dyDescent="0.2">
      <c r="A542" s="52" t="s">
        <v>1096</v>
      </c>
      <c r="B542" s="52"/>
      <c r="C542" s="53" t="s">
        <v>1097</v>
      </c>
      <c r="D542" s="54" t="s">
        <v>156</v>
      </c>
      <c r="E542" s="55">
        <v>21.05</v>
      </c>
      <c r="F542" s="55">
        <v>0.35</v>
      </c>
      <c r="G542" s="55">
        <v>21.4</v>
      </c>
      <c r="H542" s="33">
        <f t="shared" si="8"/>
        <v>9</v>
      </c>
    </row>
    <row r="543" spans="1:8" x14ac:dyDescent="0.2">
      <c r="A543" s="52" t="s">
        <v>1098</v>
      </c>
      <c r="B543" s="52"/>
      <c r="C543" s="53" t="s">
        <v>1099</v>
      </c>
      <c r="D543" s="54"/>
      <c r="E543" s="55"/>
      <c r="F543" s="55"/>
      <c r="G543" s="55"/>
      <c r="H543" s="33">
        <f t="shared" si="8"/>
        <v>2</v>
      </c>
    </row>
    <row r="544" spans="1:8" x14ac:dyDescent="0.2">
      <c r="A544" s="52" t="s">
        <v>1100</v>
      </c>
      <c r="B544" s="52"/>
      <c r="C544" s="53" t="s">
        <v>1101</v>
      </c>
      <c r="D544" s="54"/>
      <c r="E544" s="55"/>
      <c r="F544" s="55"/>
      <c r="G544" s="55"/>
      <c r="H544" s="33">
        <f t="shared" si="8"/>
        <v>5</v>
      </c>
    </row>
    <row r="545" spans="1:8" x14ac:dyDescent="0.2">
      <c r="A545" s="52" t="s">
        <v>1102</v>
      </c>
      <c r="B545" s="52"/>
      <c r="C545" s="53" t="s">
        <v>1103</v>
      </c>
      <c r="D545" s="54" t="s">
        <v>73</v>
      </c>
      <c r="E545" s="55">
        <v>37.42</v>
      </c>
      <c r="F545" s="55">
        <v>52.03</v>
      </c>
      <c r="G545" s="55">
        <v>89.45</v>
      </c>
      <c r="H545" s="33">
        <f t="shared" si="8"/>
        <v>9</v>
      </c>
    </row>
    <row r="546" spans="1:8" x14ac:dyDescent="0.2">
      <c r="A546" s="52" t="s">
        <v>1104</v>
      </c>
      <c r="B546" s="52"/>
      <c r="C546" s="53" t="s">
        <v>1105</v>
      </c>
      <c r="D546" s="54" t="s">
        <v>73</v>
      </c>
      <c r="E546" s="55">
        <v>20.38</v>
      </c>
      <c r="F546" s="55">
        <v>31.29</v>
      </c>
      <c r="G546" s="55">
        <v>51.67</v>
      </c>
      <c r="H546" s="33">
        <f t="shared" si="8"/>
        <v>9</v>
      </c>
    </row>
    <row r="547" spans="1:8" x14ac:dyDescent="0.2">
      <c r="A547" s="52" t="s">
        <v>1106</v>
      </c>
      <c r="B547" s="52"/>
      <c r="C547" s="53" t="s">
        <v>1107</v>
      </c>
      <c r="D547" s="54" t="s">
        <v>73</v>
      </c>
      <c r="E547" s="55">
        <v>13.71</v>
      </c>
      <c r="F547" s="55">
        <v>7.56</v>
      </c>
      <c r="G547" s="55">
        <v>21.27</v>
      </c>
      <c r="H547" s="33">
        <f t="shared" si="8"/>
        <v>9</v>
      </c>
    </row>
    <row r="548" spans="1:8" x14ac:dyDescent="0.2">
      <c r="A548" s="52" t="s">
        <v>1108</v>
      </c>
      <c r="B548" s="52"/>
      <c r="C548" s="53" t="s">
        <v>1109</v>
      </c>
      <c r="D548" s="54" t="s">
        <v>73</v>
      </c>
      <c r="E548" s="55">
        <v>47.73</v>
      </c>
      <c r="F548" s="55">
        <v>60.54</v>
      </c>
      <c r="G548" s="55">
        <v>108.27</v>
      </c>
      <c r="H548" s="33">
        <f t="shared" si="8"/>
        <v>9</v>
      </c>
    </row>
    <row r="549" spans="1:8" ht="25.5" x14ac:dyDescent="0.2">
      <c r="A549" s="52" t="s">
        <v>1110</v>
      </c>
      <c r="B549" s="52"/>
      <c r="C549" s="53" t="s">
        <v>1111</v>
      </c>
      <c r="D549" s="54" t="s">
        <v>73</v>
      </c>
      <c r="E549" s="55">
        <v>366.14</v>
      </c>
      <c r="F549" s="55"/>
      <c r="G549" s="55">
        <v>366.14</v>
      </c>
      <c r="H549" s="33">
        <f t="shared" si="8"/>
        <v>9</v>
      </c>
    </row>
    <row r="550" spans="1:8" ht="25.5" x14ac:dyDescent="0.2">
      <c r="A550" s="52" t="s">
        <v>1112</v>
      </c>
      <c r="B550" s="52"/>
      <c r="C550" s="53" t="s">
        <v>1113</v>
      </c>
      <c r="D550" s="54" t="s">
        <v>73</v>
      </c>
      <c r="E550" s="55">
        <v>401.42</v>
      </c>
      <c r="F550" s="55"/>
      <c r="G550" s="55">
        <v>401.42</v>
      </c>
      <c r="H550" s="33">
        <f t="shared" si="8"/>
        <v>9</v>
      </c>
    </row>
    <row r="551" spans="1:8" ht="25.5" x14ac:dyDescent="0.2">
      <c r="A551" s="52" t="s">
        <v>1114</v>
      </c>
      <c r="B551" s="52"/>
      <c r="C551" s="53" t="s">
        <v>1115</v>
      </c>
      <c r="D551" s="54" t="s">
        <v>73</v>
      </c>
      <c r="E551" s="55">
        <v>444.93</v>
      </c>
      <c r="F551" s="55"/>
      <c r="G551" s="55">
        <v>444.93</v>
      </c>
      <c r="H551" s="33">
        <f t="shared" si="8"/>
        <v>9</v>
      </c>
    </row>
    <row r="552" spans="1:8" x14ac:dyDescent="0.2">
      <c r="A552" s="52" t="s">
        <v>1116</v>
      </c>
      <c r="B552" s="52"/>
      <c r="C552" s="53" t="s">
        <v>1117</v>
      </c>
      <c r="D552" s="54"/>
      <c r="E552" s="55"/>
      <c r="F552" s="55"/>
      <c r="G552" s="55"/>
      <c r="H552" s="33">
        <f t="shared" si="8"/>
        <v>5</v>
      </c>
    </row>
    <row r="553" spans="1:8" x14ac:dyDescent="0.2">
      <c r="A553" s="52" t="s">
        <v>1118</v>
      </c>
      <c r="B553" s="52"/>
      <c r="C553" s="53" t="s">
        <v>1119</v>
      </c>
      <c r="D553" s="54" t="s">
        <v>156</v>
      </c>
      <c r="E553" s="55">
        <v>20.12</v>
      </c>
      <c r="F553" s="55">
        <v>28.38</v>
      </c>
      <c r="G553" s="55">
        <v>48.5</v>
      </c>
      <c r="H553" s="33">
        <f t="shared" si="8"/>
        <v>9</v>
      </c>
    </row>
    <row r="554" spans="1:8" x14ac:dyDescent="0.2">
      <c r="A554" s="52" t="s">
        <v>1120</v>
      </c>
      <c r="B554" s="52"/>
      <c r="C554" s="53" t="s">
        <v>1121</v>
      </c>
      <c r="D554" s="54" t="s">
        <v>592</v>
      </c>
      <c r="E554" s="55">
        <v>10.029999999999999</v>
      </c>
      <c r="F554" s="55">
        <v>1.95</v>
      </c>
      <c r="G554" s="55">
        <v>11.98</v>
      </c>
      <c r="H554" s="33">
        <f t="shared" si="8"/>
        <v>9</v>
      </c>
    </row>
    <row r="555" spans="1:8" x14ac:dyDescent="0.2">
      <c r="A555" s="52" t="s">
        <v>1122</v>
      </c>
      <c r="B555" s="52"/>
      <c r="C555" s="53" t="s">
        <v>1123</v>
      </c>
      <c r="D555" s="54" t="s">
        <v>1124</v>
      </c>
      <c r="E555" s="55">
        <v>5.97</v>
      </c>
      <c r="F555" s="55">
        <v>1.76</v>
      </c>
      <c r="G555" s="55">
        <v>7.73</v>
      </c>
      <c r="H555" s="33">
        <f t="shared" si="8"/>
        <v>9</v>
      </c>
    </row>
    <row r="556" spans="1:8" x14ac:dyDescent="0.2">
      <c r="A556" s="52" t="s">
        <v>1125</v>
      </c>
      <c r="B556" s="52"/>
      <c r="C556" s="53" t="s">
        <v>1126</v>
      </c>
      <c r="D556" s="54" t="s">
        <v>156</v>
      </c>
      <c r="E556" s="55"/>
      <c r="F556" s="55">
        <v>13.42</v>
      </c>
      <c r="G556" s="55">
        <v>13.42</v>
      </c>
      <c r="H556" s="33">
        <f t="shared" si="8"/>
        <v>9</v>
      </c>
    </row>
    <row r="557" spans="1:8" x14ac:dyDescent="0.2">
      <c r="A557" s="52" t="s">
        <v>1127</v>
      </c>
      <c r="B557" s="52"/>
      <c r="C557" s="53" t="s">
        <v>1128</v>
      </c>
      <c r="D557" s="54"/>
      <c r="E557" s="55"/>
      <c r="F557" s="55"/>
      <c r="G557" s="55"/>
      <c r="H557" s="33">
        <f t="shared" si="8"/>
        <v>5</v>
      </c>
    </row>
    <row r="558" spans="1:8" x14ac:dyDescent="0.2">
      <c r="A558" s="52" t="s">
        <v>1129</v>
      </c>
      <c r="B558" s="52"/>
      <c r="C558" s="53" t="s">
        <v>1130</v>
      </c>
      <c r="D558" s="54" t="s">
        <v>156</v>
      </c>
      <c r="E558" s="55"/>
      <c r="F558" s="55">
        <v>7.83</v>
      </c>
      <c r="G558" s="55">
        <v>7.83</v>
      </c>
      <c r="H558" s="33">
        <f t="shared" si="8"/>
        <v>9</v>
      </c>
    </row>
    <row r="559" spans="1:8" x14ac:dyDescent="0.2">
      <c r="A559" s="52" t="s">
        <v>1131</v>
      </c>
      <c r="B559" s="52"/>
      <c r="C559" s="53" t="s">
        <v>1132</v>
      </c>
      <c r="D559" s="54"/>
      <c r="E559" s="55"/>
      <c r="F559" s="55"/>
      <c r="G559" s="55"/>
      <c r="H559" s="33">
        <f t="shared" si="8"/>
        <v>5</v>
      </c>
    </row>
    <row r="560" spans="1:8" x14ac:dyDescent="0.2">
      <c r="A560" s="52" t="s">
        <v>1133</v>
      </c>
      <c r="B560" s="52"/>
      <c r="C560" s="53" t="s">
        <v>1134</v>
      </c>
      <c r="D560" s="54" t="s">
        <v>73</v>
      </c>
      <c r="E560" s="55">
        <v>26.03</v>
      </c>
      <c r="F560" s="55">
        <v>0.66</v>
      </c>
      <c r="G560" s="55">
        <v>26.69</v>
      </c>
      <c r="H560" s="33">
        <f t="shared" si="8"/>
        <v>9</v>
      </c>
    </row>
    <row r="561" spans="1:8" x14ac:dyDescent="0.2">
      <c r="A561" s="52" t="s">
        <v>1135</v>
      </c>
      <c r="B561" s="52"/>
      <c r="C561" s="53" t="s">
        <v>1136</v>
      </c>
      <c r="D561" s="54" t="s">
        <v>156</v>
      </c>
      <c r="E561" s="55">
        <v>131.12</v>
      </c>
      <c r="F561" s="55">
        <v>19.559999999999999</v>
      </c>
      <c r="G561" s="55">
        <v>150.68</v>
      </c>
      <c r="H561" s="33">
        <f t="shared" si="8"/>
        <v>9</v>
      </c>
    </row>
    <row r="562" spans="1:8" x14ac:dyDescent="0.2">
      <c r="A562" s="52" t="s">
        <v>1137</v>
      </c>
      <c r="B562" s="52"/>
      <c r="C562" s="53" t="s">
        <v>1138</v>
      </c>
      <c r="D562" s="54" t="s">
        <v>156</v>
      </c>
      <c r="E562" s="55">
        <v>149.66</v>
      </c>
      <c r="F562" s="55">
        <v>11.73</v>
      </c>
      <c r="G562" s="55">
        <v>161.38999999999999</v>
      </c>
      <c r="H562" s="33">
        <f t="shared" si="8"/>
        <v>9</v>
      </c>
    </row>
    <row r="563" spans="1:8" ht="25.5" x14ac:dyDescent="0.2">
      <c r="A563" s="52" t="s">
        <v>1139</v>
      </c>
      <c r="B563" s="52"/>
      <c r="C563" s="53" t="s">
        <v>1140</v>
      </c>
      <c r="D563" s="54" t="s">
        <v>73</v>
      </c>
      <c r="E563" s="55">
        <v>5.93</v>
      </c>
      <c r="F563" s="55">
        <v>11.73</v>
      </c>
      <c r="G563" s="55">
        <v>17.66</v>
      </c>
      <c r="H563" s="33">
        <f t="shared" si="8"/>
        <v>9</v>
      </c>
    </row>
    <row r="564" spans="1:8" ht="25.5" x14ac:dyDescent="0.2">
      <c r="A564" s="52" t="s">
        <v>1141</v>
      </c>
      <c r="B564" s="52"/>
      <c r="C564" s="53" t="s">
        <v>1142</v>
      </c>
      <c r="D564" s="54" t="s">
        <v>73</v>
      </c>
      <c r="E564" s="55">
        <v>8.35</v>
      </c>
      <c r="F564" s="55">
        <v>11.73</v>
      </c>
      <c r="G564" s="55">
        <v>20.079999999999998</v>
      </c>
      <c r="H564" s="33">
        <f t="shared" si="8"/>
        <v>9</v>
      </c>
    </row>
    <row r="565" spans="1:8" ht="25.5" x14ac:dyDescent="0.2">
      <c r="A565" s="52" t="s">
        <v>1143</v>
      </c>
      <c r="B565" s="52"/>
      <c r="C565" s="53" t="s">
        <v>1144</v>
      </c>
      <c r="D565" s="54" t="s">
        <v>73</v>
      </c>
      <c r="E565" s="55">
        <v>16.46</v>
      </c>
      <c r="F565" s="55">
        <v>11.73</v>
      </c>
      <c r="G565" s="55">
        <v>28.19</v>
      </c>
      <c r="H565" s="33">
        <f t="shared" si="8"/>
        <v>9</v>
      </c>
    </row>
    <row r="566" spans="1:8" x14ac:dyDescent="0.2">
      <c r="A566" s="52" t="s">
        <v>1145</v>
      </c>
      <c r="B566" s="52"/>
      <c r="C566" s="53" t="s">
        <v>1146</v>
      </c>
      <c r="D566" s="54"/>
      <c r="E566" s="55"/>
      <c r="F566" s="55"/>
      <c r="G566" s="55"/>
      <c r="H566" s="33">
        <f t="shared" si="8"/>
        <v>5</v>
      </c>
    </row>
    <row r="567" spans="1:8" x14ac:dyDescent="0.2">
      <c r="A567" s="52" t="s">
        <v>1147</v>
      </c>
      <c r="B567" s="52"/>
      <c r="C567" s="53" t="s">
        <v>1148</v>
      </c>
      <c r="D567" s="54" t="s">
        <v>131</v>
      </c>
      <c r="E567" s="55">
        <v>11.45</v>
      </c>
      <c r="F567" s="55">
        <v>13.69</v>
      </c>
      <c r="G567" s="55">
        <v>25.14</v>
      </c>
      <c r="H567" s="33">
        <f t="shared" si="8"/>
        <v>9</v>
      </c>
    </row>
    <row r="568" spans="1:8" x14ac:dyDescent="0.2">
      <c r="A568" s="52" t="s">
        <v>1149</v>
      </c>
      <c r="B568" s="52"/>
      <c r="C568" s="53" t="s">
        <v>1150</v>
      </c>
      <c r="D568" s="54" t="s">
        <v>131</v>
      </c>
      <c r="E568" s="55">
        <v>16.57</v>
      </c>
      <c r="F568" s="55">
        <v>15.65</v>
      </c>
      <c r="G568" s="55">
        <v>32.22</v>
      </c>
      <c r="H568" s="33">
        <f t="shared" si="8"/>
        <v>9</v>
      </c>
    </row>
    <row r="569" spans="1:8" x14ac:dyDescent="0.2">
      <c r="A569" s="52" t="s">
        <v>1151</v>
      </c>
      <c r="B569" s="52"/>
      <c r="C569" s="53" t="s">
        <v>1152</v>
      </c>
      <c r="D569" s="54" t="s">
        <v>131</v>
      </c>
      <c r="E569" s="55">
        <v>15.99</v>
      </c>
      <c r="F569" s="55">
        <v>19.559999999999999</v>
      </c>
      <c r="G569" s="55">
        <v>35.549999999999997</v>
      </c>
      <c r="H569" s="33">
        <f t="shared" si="8"/>
        <v>9</v>
      </c>
    </row>
    <row r="570" spans="1:8" x14ac:dyDescent="0.2">
      <c r="A570" s="52" t="s">
        <v>1153</v>
      </c>
      <c r="B570" s="52"/>
      <c r="C570" s="53" t="s">
        <v>1154</v>
      </c>
      <c r="D570" s="54"/>
      <c r="E570" s="55"/>
      <c r="F570" s="55"/>
      <c r="G570" s="55"/>
      <c r="H570" s="33">
        <f t="shared" si="8"/>
        <v>5</v>
      </c>
    </row>
    <row r="571" spans="1:8" ht="25.5" x14ac:dyDescent="0.2">
      <c r="A571" s="52" t="s">
        <v>1155</v>
      </c>
      <c r="B571" s="52"/>
      <c r="C571" s="53" t="s">
        <v>1156</v>
      </c>
      <c r="D571" s="54" t="s">
        <v>70</v>
      </c>
      <c r="E571" s="55">
        <v>12151.28</v>
      </c>
      <c r="F571" s="55"/>
      <c r="G571" s="55">
        <v>12151.28</v>
      </c>
      <c r="H571" s="33">
        <f t="shared" si="8"/>
        <v>9</v>
      </c>
    </row>
    <row r="572" spans="1:8" ht="38.25" x14ac:dyDescent="0.2">
      <c r="A572" s="52" t="s">
        <v>1157</v>
      </c>
      <c r="B572" s="52"/>
      <c r="C572" s="53" t="s">
        <v>1158</v>
      </c>
      <c r="D572" s="54" t="s">
        <v>1159</v>
      </c>
      <c r="E572" s="55">
        <v>728.44</v>
      </c>
      <c r="F572" s="55"/>
      <c r="G572" s="55">
        <v>728.44</v>
      </c>
      <c r="H572" s="33">
        <f t="shared" si="8"/>
        <v>9</v>
      </c>
    </row>
    <row r="573" spans="1:8" x14ac:dyDescent="0.2">
      <c r="A573" s="52" t="s">
        <v>1160</v>
      </c>
      <c r="B573" s="52"/>
      <c r="C573" s="53" t="s">
        <v>1161</v>
      </c>
      <c r="D573" s="54" t="s">
        <v>21</v>
      </c>
      <c r="E573" s="55">
        <v>419.19</v>
      </c>
      <c r="F573" s="55"/>
      <c r="G573" s="55">
        <v>419.19</v>
      </c>
      <c r="H573" s="33">
        <f t="shared" si="8"/>
        <v>9</v>
      </c>
    </row>
    <row r="574" spans="1:8" ht="25.5" x14ac:dyDescent="0.2">
      <c r="A574" s="52" t="s">
        <v>1162</v>
      </c>
      <c r="B574" s="52"/>
      <c r="C574" s="53" t="s">
        <v>1163</v>
      </c>
      <c r="D574" s="54" t="s">
        <v>1164</v>
      </c>
      <c r="E574" s="55">
        <v>2.85</v>
      </c>
      <c r="F574" s="55">
        <v>3.53</v>
      </c>
      <c r="G574" s="55">
        <v>6.38</v>
      </c>
      <c r="H574" s="33">
        <f t="shared" si="8"/>
        <v>9</v>
      </c>
    </row>
    <row r="575" spans="1:8" x14ac:dyDescent="0.2">
      <c r="A575" s="52" t="s">
        <v>1165</v>
      </c>
      <c r="B575" s="52"/>
      <c r="C575" s="53" t="s">
        <v>1166</v>
      </c>
      <c r="D575" s="54"/>
      <c r="E575" s="55"/>
      <c r="F575" s="55"/>
      <c r="G575" s="55"/>
      <c r="H575" s="33">
        <f t="shared" si="8"/>
        <v>5</v>
      </c>
    </row>
    <row r="576" spans="1:8" x14ac:dyDescent="0.2">
      <c r="A576" s="52" t="s">
        <v>1167</v>
      </c>
      <c r="B576" s="52"/>
      <c r="C576" s="53" t="s">
        <v>1168</v>
      </c>
      <c r="D576" s="54" t="s">
        <v>156</v>
      </c>
      <c r="E576" s="55">
        <v>153.93</v>
      </c>
      <c r="F576" s="55">
        <v>117.36</v>
      </c>
      <c r="G576" s="55">
        <v>271.29000000000002</v>
      </c>
      <c r="H576" s="33">
        <f t="shared" si="8"/>
        <v>9</v>
      </c>
    </row>
    <row r="577" spans="1:8" x14ac:dyDescent="0.2">
      <c r="A577" s="52" t="s">
        <v>1169</v>
      </c>
      <c r="B577" s="52"/>
      <c r="C577" s="53" t="s">
        <v>1170</v>
      </c>
      <c r="D577" s="54" t="s">
        <v>156</v>
      </c>
      <c r="E577" s="55">
        <v>285.48</v>
      </c>
      <c r="F577" s="55">
        <v>227.04</v>
      </c>
      <c r="G577" s="55">
        <v>512.52</v>
      </c>
      <c r="H577" s="33">
        <f t="shared" si="8"/>
        <v>9</v>
      </c>
    </row>
    <row r="578" spans="1:8" ht="38.25" x14ac:dyDescent="0.2">
      <c r="A578" s="52" t="s">
        <v>1171</v>
      </c>
      <c r="B578" s="52"/>
      <c r="C578" s="53" t="s">
        <v>1172</v>
      </c>
      <c r="D578" s="54" t="s">
        <v>156</v>
      </c>
      <c r="E578" s="55">
        <v>725.55</v>
      </c>
      <c r="F578" s="55">
        <v>105.57</v>
      </c>
      <c r="G578" s="55">
        <v>831.12</v>
      </c>
      <c r="H578" s="33">
        <f t="shared" si="8"/>
        <v>9</v>
      </c>
    </row>
    <row r="579" spans="1:8" ht="38.25" x14ac:dyDescent="0.2">
      <c r="A579" s="52" t="s">
        <v>1173</v>
      </c>
      <c r="B579" s="52"/>
      <c r="C579" s="53" t="s">
        <v>1174</v>
      </c>
      <c r="D579" s="54" t="s">
        <v>156</v>
      </c>
      <c r="E579" s="55">
        <v>572.13</v>
      </c>
      <c r="F579" s="55">
        <v>129.66</v>
      </c>
      <c r="G579" s="55">
        <v>701.79</v>
      </c>
      <c r="H579" s="33">
        <f t="shared" si="8"/>
        <v>9</v>
      </c>
    </row>
    <row r="580" spans="1:8" x14ac:dyDescent="0.2">
      <c r="A580" s="52" t="s">
        <v>1175</v>
      </c>
      <c r="B580" s="52"/>
      <c r="C580" s="53" t="s">
        <v>1176</v>
      </c>
      <c r="D580" s="54"/>
      <c r="E580" s="55"/>
      <c r="F580" s="55"/>
      <c r="G580" s="55"/>
      <c r="H580" s="33">
        <f t="shared" si="8"/>
        <v>2</v>
      </c>
    </row>
    <row r="581" spans="1:8" x14ac:dyDescent="0.2">
      <c r="A581" s="52" t="s">
        <v>1177</v>
      </c>
      <c r="B581" s="52"/>
      <c r="C581" s="53" t="s">
        <v>1178</v>
      </c>
      <c r="D581" s="54"/>
      <c r="E581" s="55"/>
      <c r="F581" s="55"/>
      <c r="G581" s="55"/>
      <c r="H581" s="33">
        <f t="shared" si="8"/>
        <v>5</v>
      </c>
    </row>
    <row r="582" spans="1:8" x14ac:dyDescent="0.2">
      <c r="A582" s="52" t="s">
        <v>1179</v>
      </c>
      <c r="B582" s="52"/>
      <c r="C582" s="53" t="s">
        <v>1180</v>
      </c>
      <c r="D582" s="54" t="s">
        <v>73</v>
      </c>
      <c r="E582" s="55">
        <v>42.04</v>
      </c>
      <c r="F582" s="55">
        <v>50.85</v>
      </c>
      <c r="G582" s="55">
        <v>92.89</v>
      </c>
      <c r="H582" s="33">
        <f t="shared" si="8"/>
        <v>9</v>
      </c>
    </row>
    <row r="583" spans="1:8" x14ac:dyDescent="0.2">
      <c r="A583" s="52" t="s">
        <v>1181</v>
      </c>
      <c r="B583" s="52"/>
      <c r="C583" s="53" t="s">
        <v>1182</v>
      </c>
      <c r="D583" s="54" t="s">
        <v>73</v>
      </c>
      <c r="E583" s="55">
        <v>176.28</v>
      </c>
      <c r="F583" s="55">
        <v>58.68</v>
      </c>
      <c r="G583" s="55">
        <v>234.96</v>
      </c>
      <c r="H583" s="33">
        <f t="shared" si="8"/>
        <v>9</v>
      </c>
    </row>
    <row r="584" spans="1:8" x14ac:dyDescent="0.2">
      <c r="A584" s="52" t="s">
        <v>1183</v>
      </c>
      <c r="B584" s="52"/>
      <c r="C584" s="53" t="s">
        <v>1184</v>
      </c>
      <c r="D584" s="54" t="s">
        <v>73</v>
      </c>
      <c r="E584" s="55">
        <v>67.599999999999994</v>
      </c>
      <c r="F584" s="55">
        <v>46.95</v>
      </c>
      <c r="G584" s="55">
        <v>114.55</v>
      </c>
      <c r="H584" s="33">
        <f t="shared" si="8"/>
        <v>9</v>
      </c>
    </row>
    <row r="585" spans="1:8" ht="25.5" x14ac:dyDescent="0.2">
      <c r="A585" s="52" t="s">
        <v>1185</v>
      </c>
      <c r="B585" s="52"/>
      <c r="C585" s="53" t="s">
        <v>1186</v>
      </c>
      <c r="D585" s="54" t="s">
        <v>73</v>
      </c>
      <c r="E585" s="55"/>
      <c r="F585" s="55">
        <v>6.02</v>
      </c>
      <c r="G585" s="55">
        <v>6.02</v>
      </c>
      <c r="H585" s="33">
        <f t="shared" si="8"/>
        <v>9</v>
      </c>
    </row>
    <row r="586" spans="1:8" ht="25.5" x14ac:dyDescent="0.2">
      <c r="A586" s="52" t="s">
        <v>1187</v>
      </c>
      <c r="B586" s="52"/>
      <c r="C586" s="53" t="s">
        <v>1188</v>
      </c>
      <c r="D586" s="54" t="s">
        <v>73</v>
      </c>
      <c r="E586" s="55"/>
      <c r="F586" s="55">
        <v>7.17</v>
      </c>
      <c r="G586" s="55">
        <v>7.17</v>
      </c>
      <c r="H586" s="33">
        <f t="shared" ref="H586:H649" si="9">LEN(A586)</f>
        <v>9</v>
      </c>
    </row>
    <row r="587" spans="1:8" x14ac:dyDescent="0.2">
      <c r="A587" s="52" t="s">
        <v>1189</v>
      </c>
      <c r="B587" s="52"/>
      <c r="C587" s="53" t="s">
        <v>1190</v>
      </c>
      <c r="D587" s="54"/>
      <c r="E587" s="55"/>
      <c r="F587" s="55"/>
      <c r="G587" s="55"/>
      <c r="H587" s="33">
        <f t="shared" si="9"/>
        <v>5</v>
      </c>
    </row>
    <row r="588" spans="1:8" x14ac:dyDescent="0.2">
      <c r="A588" s="52" t="s">
        <v>1191</v>
      </c>
      <c r="B588" s="52"/>
      <c r="C588" s="53" t="s">
        <v>1192</v>
      </c>
      <c r="D588" s="54" t="s">
        <v>73</v>
      </c>
      <c r="E588" s="55">
        <v>125.98</v>
      </c>
      <c r="F588" s="55">
        <v>54.77</v>
      </c>
      <c r="G588" s="55">
        <v>180.75</v>
      </c>
      <c r="H588" s="33">
        <f t="shared" si="9"/>
        <v>9</v>
      </c>
    </row>
    <row r="589" spans="1:8" x14ac:dyDescent="0.2">
      <c r="A589" s="52" t="s">
        <v>1193</v>
      </c>
      <c r="B589" s="52"/>
      <c r="C589" s="53" t="s">
        <v>1194</v>
      </c>
      <c r="D589" s="54" t="s">
        <v>73</v>
      </c>
      <c r="E589" s="55">
        <v>130.97999999999999</v>
      </c>
      <c r="F589" s="55">
        <v>54.77</v>
      </c>
      <c r="G589" s="55">
        <v>185.75</v>
      </c>
      <c r="H589" s="33">
        <f t="shared" si="9"/>
        <v>9</v>
      </c>
    </row>
    <row r="590" spans="1:8" x14ac:dyDescent="0.2">
      <c r="A590" s="52" t="s">
        <v>1195</v>
      </c>
      <c r="B590" s="52"/>
      <c r="C590" s="53" t="s">
        <v>1196</v>
      </c>
      <c r="D590" s="54" t="s">
        <v>73</v>
      </c>
      <c r="E590" s="55">
        <v>122.35</v>
      </c>
      <c r="F590" s="55">
        <v>97.8</v>
      </c>
      <c r="G590" s="55">
        <v>220.15</v>
      </c>
      <c r="H590" s="33">
        <f t="shared" si="9"/>
        <v>9</v>
      </c>
    </row>
    <row r="591" spans="1:8" ht="25.5" x14ac:dyDescent="0.2">
      <c r="A591" s="52" t="s">
        <v>1197</v>
      </c>
      <c r="B591" s="52"/>
      <c r="C591" s="53" t="s">
        <v>1198</v>
      </c>
      <c r="D591" s="54" t="s">
        <v>73</v>
      </c>
      <c r="E591" s="55">
        <v>87.19</v>
      </c>
      <c r="F591" s="55">
        <v>52.81</v>
      </c>
      <c r="G591" s="55">
        <v>140</v>
      </c>
      <c r="H591" s="33">
        <f t="shared" si="9"/>
        <v>9</v>
      </c>
    </row>
    <row r="592" spans="1:8" x14ac:dyDescent="0.2">
      <c r="A592" s="52" t="s">
        <v>1199</v>
      </c>
      <c r="B592" s="52"/>
      <c r="C592" s="53" t="s">
        <v>1200</v>
      </c>
      <c r="D592" s="54" t="s">
        <v>73</v>
      </c>
      <c r="E592" s="55">
        <v>42.95</v>
      </c>
      <c r="F592" s="55">
        <v>43.03</v>
      </c>
      <c r="G592" s="55">
        <v>85.98</v>
      </c>
      <c r="H592" s="33">
        <f t="shared" si="9"/>
        <v>9</v>
      </c>
    </row>
    <row r="593" spans="1:8" x14ac:dyDescent="0.2">
      <c r="A593" s="52" t="s">
        <v>1201</v>
      </c>
      <c r="B593" s="52"/>
      <c r="C593" s="53" t="s">
        <v>1202</v>
      </c>
      <c r="D593" s="54" t="s">
        <v>73</v>
      </c>
      <c r="E593" s="55">
        <v>96.15</v>
      </c>
      <c r="F593" s="55">
        <v>85.61</v>
      </c>
      <c r="G593" s="55">
        <v>181.76</v>
      </c>
      <c r="H593" s="33">
        <f t="shared" si="9"/>
        <v>9</v>
      </c>
    </row>
    <row r="594" spans="1:8" ht="25.5" x14ac:dyDescent="0.2">
      <c r="A594" s="52" t="s">
        <v>1203</v>
      </c>
      <c r="B594" s="52"/>
      <c r="C594" s="53" t="s">
        <v>1204</v>
      </c>
      <c r="D594" s="54" t="s">
        <v>73</v>
      </c>
      <c r="E594" s="55">
        <v>96.7</v>
      </c>
      <c r="F594" s="55">
        <v>33.67</v>
      </c>
      <c r="G594" s="55">
        <v>130.37</v>
      </c>
      <c r="H594" s="33">
        <f t="shared" si="9"/>
        <v>9</v>
      </c>
    </row>
    <row r="595" spans="1:8" ht="25.5" x14ac:dyDescent="0.2">
      <c r="A595" s="52" t="s">
        <v>1205</v>
      </c>
      <c r="B595" s="52"/>
      <c r="C595" s="53" t="s">
        <v>1206</v>
      </c>
      <c r="D595" s="54" t="s">
        <v>73</v>
      </c>
      <c r="E595" s="55">
        <v>96.7</v>
      </c>
      <c r="F595" s="55">
        <v>60.06</v>
      </c>
      <c r="G595" s="55">
        <v>156.76</v>
      </c>
      <c r="H595" s="33">
        <f t="shared" si="9"/>
        <v>9</v>
      </c>
    </row>
    <row r="596" spans="1:8" ht="25.5" x14ac:dyDescent="0.2">
      <c r="A596" s="52" t="s">
        <v>1207</v>
      </c>
      <c r="B596" s="52"/>
      <c r="C596" s="53" t="s">
        <v>1208</v>
      </c>
      <c r="D596" s="54" t="s">
        <v>73</v>
      </c>
      <c r="E596" s="55">
        <v>62.09</v>
      </c>
      <c r="F596" s="55">
        <v>103.09</v>
      </c>
      <c r="G596" s="55">
        <v>165.18</v>
      </c>
      <c r="H596" s="33">
        <f t="shared" si="9"/>
        <v>9</v>
      </c>
    </row>
    <row r="597" spans="1:8" x14ac:dyDescent="0.2">
      <c r="A597" s="52" t="s">
        <v>1209</v>
      </c>
      <c r="B597" s="52"/>
      <c r="C597" s="53" t="s">
        <v>1210</v>
      </c>
      <c r="D597" s="54"/>
      <c r="E597" s="55"/>
      <c r="F597" s="55"/>
      <c r="G597" s="55"/>
      <c r="H597" s="33">
        <f t="shared" si="9"/>
        <v>5</v>
      </c>
    </row>
    <row r="598" spans="1:8" x14ac:dyDescent="0.2">
      <c r="A598" s="52" t="s">
        <v>1211</v>
      </c>
      <c r="B598" s="52"/>
      <c r="C598" s="53" t="s">
        <v>1212</v>
      </c>
      <c r="D598" s="54" t="s">
        <v>131</v>
      </c>
      <c r="E598" s="55">
        <v>93.13</v>
      </c>
      <c r="F598" s="55">
        <v>9.2899999999999991</v>
      </c>
      <c r="G598" s="55">
        <v>102.42</v>
      </c>
      <c r="H598" s="33">
        <f t="shared" si="9"/>
        <v>9</v>
      </c>
    </row>
    <row r="599" spans="1:8" x14ac:dyDescent="0.2">
      <c r="A599" s="52" t="s">
        <v>1213</v>
      </c>
      <c r="B599" s="52"/>
      <c r="C599" s="53" t="s">
        <v>1214</v>
      </c>
      <c r="D599" s="54" t="s">
        <v>131</v>
      </c>
      <c r="E599" s="55">
        <v>145.33000000000001</v>
      </c>
      <c r="F599" s="55">
        <v>9.2899999999999991</v>
      </c>
      <c r="G599" s="55">
        <v>154.62</v>
      </c>
      <c r="H599" s="33">
        <f t="shared" si="9"/>
        <v>9</v>
      </c>
    </row>
    <row r="600" spans="1:8" x14ac:dyDescent="0.2">
      <c r="A600" s="52" t="s">
        <v>1215</v>
      </c>
      <c r="B600" s="52"/>
      <c r="C600" s="53" t="s">
        <v>1216</v>
      </c>
      <c r="D600" s="54" t="s">
        <v>131</v>
      </c>
      <c r="E600" s="55">
        <v>175.42</v>
      </c>
      <c r="F600" s="55">
        <v>9.2899999999999991</v>
      </c>
      <c r="G600" s="55">
        <v>184.71</v>
      </c>
      <c r="H600" s="33">
        <f t="shared" si="9"/>
        <v>9</v>
      </c>
    </row>
    <row r="601" spans="1:8" x14ac:dyDescent="0.2">
      <c r="A601" s="52" t="s">
        <v>1217</v>
      </c>
      <c r="B601" s="52"/>
      <c r="C601" s="53" t="s">
        <v>1218</v>
      </c>
      <c r="D601" s="54" t="s">
        <v>131</v>
      </c>
      <c r="E601" s="55">
        <v>205.28</v>
      </c>
      <c r="F601" s="55">
        <v>9.2899999999999991</v>
      </c>
      <c r="G601" s="55">
        <v>214.57</v>
      </c>
      <c r="H601" s="33">
        <f t="shared" si="9"/>
        <v>9</v>
      </c>
    </row>
    <row r="602" spans="1:8" x14ac:dyDescent="0.2">
      <c r="A602" s="52" t="s">
        <v>1219</v>
      </c>
      <c r="B602" s="52"/>
      <c r="C602" s="53" t="s">
        <v>1220</v>
      </c>
      <c r="D602" s="54" t="s">
        <v>131</v>
      </c>
      <c r="E602" s="55">
        <v>227.21</v>
      </c>
      <c r="F602" s="55">
        <v>9.2899999999999991</v>
      </c>
      <c r="G602" s="55">
        <v>236.5</v>
      </c>
      <c r="H602" s="33">
        <f t="shared" si="9"/>
        <v>9</v>
      </c>
    </row>
    <row r="603" spans="1:8" x14ac:dyDescent="0.2">
      <c r="A603" s="52" t="s">
        <v>1221</v>
      </c>
      <c r="B603" s="52"/>
      <c r="C603" s="53" t="s">
        <v>1222</v>
      </c>
      <c r="D603" s="54" t="s">
        <v>131</v>
      </c>
      <c r="E603" s="55">
        <v>206.08</v>
      </c>
      <c r="F603" s="55">
        <v>9.2899999999999991</v>
      </c>
      <c r="G603" s="55">
        <v>215.37</v>
      </c>
      <c r="H603" s="33">
        <f t="shared" si="9"/>
        <v>9</v>
      </c>
    </row>
    <row r="604" spans="1:8" x14ac:dyDescent="0.2">
      <c r="A604" s="52" t="s">
        <v>1223</v>
      </c>
      <c r="B604" s="52"/>
      <c r="C604" s="53" t="s">
        <v>1224</v>
      </c>
      <c r="D604" s="54"/>
      <c r="E604" s="55"/>
      <c r="F604" s="55"/>
      <c r="G604" s="55"/>
      <c r="H604" s="33">
        <f t="shared" si="9"/>
        <v>5</v>
      </c>
    </row>
    <row r="605" spans="1:8" ht="25.5" x14ac:dyDescent="0.2">
      <c r="A605" s="52" t="s">
        <v>1225</v>
      </c>
      <c r="B605" s="52"/>
      <c r="C605" s="53" t="s">
        <v>1226</v>
      </c>
      <c r="D605" s="54" t="s">
        <v>156</v>
      </c>
      <c r="E605" s="55">
        <v>398.85</v>
      </c>
      <c r="F605" s="55">
        <v>68.47</v>
      </c>
      <c r="G605" s="55">
        <v>467.32</v>
      </c>
      <c r="H605" s="33">
        <f t="shared" si="9"/>
        <v>9</v>
      </c>
    </row>
    <row r="606" spans="1:8" x14ac:dyDescent="0.2">
      <c r="A606" s="52" t="s">
        <v>1227</v>
      </c>
      <c r="B606" s="52"/>
      <c r="C606" s="53" t="s">
        <v>1228</v>
      </c>
      <c r="D606" s="54"/>
      <c r="E606" s="55"/>
      <c r="F606" s="55"/>
      <c r="G606" s="55"/>
      <c r="H606" s="33">
        <f t="shared" si="9"/>
        <v>2</v>
      </c>
    </row>
    <row r="607" spans="1:8" x14ac:dyDescent="0.2">
      <c r="A607" s="52" t="s">
        <v>1229</v>
      </c>
      <c r="B607" s="52"/>
      <c r="C607" s="53" t="s">
        <v>1230</v>
      </c>
      <c r="D607" s="54"/>
      <c r="E607" s="55"/>
      <c r="F607" s="55"/>
      <c r="G607" s="55"/>
      <c r="H607" s="33">
        <f t="shared" si="9"/>
        <v>5</v>
      </c>
    </row>
    <row r="608" spans="1:8" x14ac:dyDescent="0.2">
      <c r="A608" s="52" t="s">
        <v>1231</v>
      </c>
      <c r="B608" s="52"/>
      <c r="C608" s="53" t="s">
        <v>1232</v>
      </c>
      <c r="D608" s="54" t="s">
        <v>592</v>
      </c>
      <c r="E608" s="55">
        <v>11.04</v>
      </c>
      <c r="F608" s="55">
        <v>2.27</v>
      </c>
      <c r="G608" s="55">
        <v>13.31</v>
      </c>
      <c r="H608" s="33">
        <f t="shared" si="9"/>
        <v>9</v>
      </c>
    </row>
    <row r="609" spans="1:8" x14ac:dyDescent="0.2">
      <c r="A609" s="52" t="s">
        <v>1233</v>
      </c>
      <c r="B609" s="52"/>
      <c r="C609" s="53" t="s">
        <v>1234</v>
      </c>
      <c r="D609" s="54" t="s">
        <v>592</v>
      </c>
      <c r="E609" s="55">
        <v>8.83</v>
      </c>
      <c r="F609" s="55">
        <v>2.27</v>
      </c>
      <c r="G609" s="55">
        <v>11.1</v>
      </c>
      <c r="H609" s="33">
        <f t="shared" si="9"/>
        <v>9</v>
      </c>
    </row>
    <row r="610" spans="1:8" x14ac:dyDescent="0.2">
      <c r="A610" s="52" t="s">
        <v>1235</v>
      </c>
      <c r="B610" s="52"/>
      <c r="C610" s="53" t="s">
        <v>1236</v>
      </c>
      <c r="D610" s="54" t="s">
        <v>592</v>
      </c>
      <c r="E610" s="55">
        <v>9.3800000000000008</v>
      </c>
      <c r="F610" s="55">
        <v>2.27</v>
      </c>
      <c r="G610" s="55">
        <v>11.65</v>
      </c>
      <c r="H610" s="33">
        <f t="shared" si="9"/>
        <v>9</v>
      </c>
    </row>
    <row r="611" spans="1:8" x14ac:dyDescent="0.2">
      <c r="A611" s="52" t="s">
        <v>1237</v>
      </c>
      <c r="B611" s="52"/>
      <c r="C611" s="53" t="s">
        <v>1238</v>
      </c>
      <c r="D611" s="54"/>
      <c r="E611" s="55"/>
      <c r="F611" s="55"/>
      <c r="G611" s="55"/>
      <c r="H611" s="33">
        <f t="shared" si="9"/>
        <v>5</v>
      </c>
    </row>
    <row r="612" spans="1:8" x14ac:dyDescent="0.2">
      <c r="A612" s="52" t="s">
        <v>1239</v>
      </c>
      <c r="B612" s="52"/>
      <c r="C612" s="53" t="s">
        <v>1240</v>
      </c>
      <c r="D612" s="54" t="s">
        <v>592</v>
      </c>
      <c r="E612" s="55">
        <v>11.73</v>
      </c>
      <c r="F612" s="55">
        <v>1.1399999999999999</v>
      </c>
      <c r="G612" s="55">
        <v>12.87</v>
      </c>
      <c r="H612" s="33">
        <f t="shared" si="9"/>
        <v>9</v>
      </c>
    </row>
    <row r="613" spans="1:8" x14ac:dyDescent="0.2">
      <c r="A613" s="52" t="s">
        <v>8597</v>
      </c>
      <c r="B613" s="52"/>
      <c r="C613" s="53" t="s">
        <v>8598</v>
      </c>
      <c r="D613" s="54"/>
      <c r="E613" s="55"/>
      <c r="F613" s="55"/>
      <c r="G613" s="55"/>
      <c r="H613" s="33">
        <f t="shared" si="9"/>
        <v>5</v>
      </c>
    </row>
    <row r="614" spans="1:8" ht="25.5" x14ac:dyDescent="0.2">
      <c r="A614" s="52" t="s">
        <v>8599</v>
      </c>
      <c r="B614" s="52"/>
      <c r="C614" s="53" t="s">
        <v>8600</v>
      </c>
      <c r="D614" s="54" t="s">
        <v>592</v>
      </c>
      <c r="E614" s="55">
        <v>46.83</v>
      </c>
      <c r="F614" s="55">
        <v>11.4</v>
      </c>
      <c r="G614" s="55">
        <v>58.23</v>
      </c>
      <c r="H614" s="33">
        <f t="shared" si="9"/>
        <v>9</v>
      </c>
    </row>
    <row r="615" spans="1:8" x14ac:dyDescent="0.2">
      <c r="A615" s="52" t="s">
        <v>1241</v>
      </c>
      <c r="B615" s="52"/>
      <c r="C615" s="53" t="s">
        <v>1242</v>
      </c>
      <c r="D615" s="54"/>
      <c r="E615" s="55"/>
      <c r="F615" s="55"/>
      <c r="G615" s="55"/>
      <c r="H615" s="33">
        <f t="shared" si="9"/>
        <v>2</v>
      </c>
    </row>
    <row r="616" spans="1:8" x14ac:dyDescent="0.2">
      <c r="A616" s="52" t="s">
        <v>1243</v>
      </c>
      <c r="B616" s="52"/>
      <c r="C616" s="53" t="s">
        <v>1244</v>
      </c>
      <c r="D616" s="54"/>
      <c r="E616" s="55"/>
      <c r="F616" s="55"/>
      <c r="G616" s="55"/>
      <c r="H616" s="33">
        <f t="shared" si="9"/>
        <v>5</v>
      </c>
    </row>
    <row r="617" spans="1:8" x14ac:dyDescent="0.2">
      <c r="A617" s="52" t="s">
        <v>1245</v>
      </c>
      <c r="B617" s="52"/>
      <c r="C617" s="53" t="s">
        <v>1246</v>
      </c>
      <c r="D617" s="54" t="s">
        <v>156</v>
      </c>
      <c r="E617" s="55">
        <v>443.9</v>
      </c>
      <c r="F617" s="55"/>
      <c r="G617" s="55">
        <v>443.9</v>
      </c>
      <c r="H617" s="33">
        <f t="shared" si="9"/>
        <v>9</v>
      </c>
    </row>
    <row r="618" spans="1:8" x14ac:dyDescent="0.2">
      <c r="A618" s="52" t="s">
        <v>1247</v>
      </c>
      <c r="B618" s="52"/>
      <c r="C618" s="53" t="s">
        <v>1248</v>
      </c>
      <c r="D618" s="54" t="s">
        <v>156</v>
      </c>
      <c r="E618" s="55">
        <v>465.21</v>
      </c>
      <c r="F618" s="55"/>
      <c r="G618" s="55">
        <v>465.21</v>
      </c>
      <c r="H618" s="33">
        <f t="shared" si="9"/>
        <v>9</v>
      </c>
    </row>
    <row r="619" spans="1:8" x14ac:dyDescent="0.2">
      <c r="A619" s="52" t="s">
        <v>1249</v>
      </c>
      <c r="B619" s="52"/>
      <c r="C619" s="53" t="s">
        <v>1250</v>
      </c>
      <c r="D619" s="54" t="s">
        <v>156</v>
      </c>
      <c r="E619" s="55">
        <v>487.57</v>
      </c>
      <c r="F619" s="55"/>
      <c r="G619" s="55">
        <v>487.57</v>
      </c>
      <c r="H619" s="33">
        <f t="shared" si="9"/>
        <v>9</v>
      </c>
    </row>
    <row r="620" spans="1:8" x14ac:dyDescent="0.2">
      <c r="A620" s="52" t="s">
        <v>1251</v>
      </c>
      <c r="B620" s="52"/>
      <c r="C620" s="53" t="s">
        <v>1252</v>
      </c>
      <c r="D620" s="54" t="s">
        <v>156</v>
      </c>
      <c r="E620" s="55">
        <v>510.98</v>
      </c>
      <c r="F620" s="55"/>
      <c r="G620" s="55">
        <v>510.98</v>
      </c>
      <c r="H620" s="33">
        <f t="shared" si="9"/>
        <v>9</v>
      </c>
    </row>
    <row r="621" spans="1:8" x14ac:dyDescent="0.2">
      <c r="A621" s="52" t="s">
        <v>1253</v>
      </c>
      <c r="B621" s="52"/>
      <c r="C621" s="53" t="s">
        <v>1254</v>
      </c>
      <c r="D621" s="54" t="s">
        <v>156</v>
      </c>
      <c r="E621" s="55">
        <v>535.53</v>
      </c>
      <c r="F621" s="55"/>
      <c r="G621" s="55">
        <v>535.53</v>
      </c>
      <c r="H621" s="33">
        <f t="shared" si="9"/>
        <v>9</v>
      </c>
    </row>
    <row r="622" spans="1:8" x14ac:dyDescent="0.2">
      <c r="A622" s="52" t="s">
        <v>1255</v>
      </c>
      <c r="B622" s="52"/>
      <c r="C622" s="53" t="s">
        <v>1256</v>
      </c>
      <c r="D622" s="54" t="s">
        <v>156</v>
      </c>
      <c r="E622" s="55">
        <v>498.56</v>
      </c>
      <c r="F622" s="55"/>
      <c r="G622" s="55">
        <v>498.56</v>
      </c>
      <c r="H622" s="33">
        <f t="shared" si="9"/>
        <v>9</v>
      </c>
    </row>
    <row r="623" spans="1:8" x14ac:dyDescent="0.2">
      <c r="A623" s="52" t="s">
        <v>1257</v>
      </c>
      <c r="B623" s="52"/>
      <c r="C623" s="53" t="s">
        <v>1258</v>
      </c>
      <c r="D623" s="54" t="s">
        <v>156</v>
      </c>
      <c r="E623" s="55">
        <v>519.42999999999995</v>
      </c>
      <c r="F623" s="55"/>
      <c r="G623" s="55">
        <v>519.42999999999995</v>
      </c>
      <c r="H623" s="33">
        <f t="shared" si="9"/>
        <v>9</v>
      </c>
    </row>
    <row r="624" spans="1:8" x14ac:dyDescent="0.2">
      <c r="A624" s="52" t="s">
        <v>1259</v>
      </c>
      <c r="B624" s="52"/>
      <c r="C624" s="53" t="s">
        <v>1260</v>
      </c>
      <c r="D624" s="54" t="s">
        <v>156</v>
      </c>
      <c r="E624" s="55">
        <v>541.75</v>
      </c>
      <c r="F624" s="55"/>
      <c r="G624" s="55">
        <v>541.75</v>
      </c>
      <c r="H624" s="33">
        <f t="shared" si="9"/>
        <v>9</v>
      </c>
    </row>
    <row r="625" spans="1:8" x14ac:dyDescent="0.2">
      <c r="A625" s="52" t="s">
        <v>1261</v>
      </c>
      <c r="B625" s="52"/>
      <c r="C625" s="53" t="s">
        <v>1262</v>
      </c>
      <c r="D625" s="54" t="s">
        <v>156</v>
      </c>
      <c r="E625" s="55">
        <v>565.15</v>
      </c>
      <c r="F625" s="55"/>
      <c r="G625" s="55">
        <v>565.15</v>
      </c>
      <c r="H625" s="33">
        <f t="shared" si="9"/>
        <v>9</v>
      </c>
    </row>
    <row r="626" spans="1:8" x14ac:dyDescent="0.2">
      <c r="A626" s="52" t="s">
        <v>1263</v>
      </c>
      <c r="B626" s="52"/>
      <c r="C626" s="53" t="s">
        <v>1264</v>
      </c>
      <c r="D626" s="54" t="s">
        <v>156</v>
      </c>
      <c r="E626" s="55">
        <v>590.19000000000005</v>
      </c>
      <c r="F626" s="55"/>
      <c r="G626" s="55">
        <v>590.19000000000005</v>
      </c>
      <c r="H626" s="33">
        <f t="shared" si="9"/>
        <v>9</v>
      </c>
    </row>
    <row r="627" spans="1:8" ht="25.5" x14ac:dyDescent="0.2">
      <c r="A627" s="52" t="s">
        <v>1265</v>
      </c>
      <c r="B627" s="52"/>
      <c r="C627" s="53" t="s">
        <v>1266</v>
      </c>
      <c r="D627" s="54" t="s">
        <v>156</v>
      </c>
      <c r="E627" s="55">
        <v>573.6</v>
      </c>
      <c r="F627" s="55"/>
      <c r="G627" s="55">
        <v>573.6</v>
      </c>
      <c r="H627" s="33">
        <f t="shared" si="9"/>
        <v>9</v>
      </c>
    </row>
    <row r="628" spans="1:8" x14ac:dyDescent="0.2">
      <c r="A628" s="52" t="s">
        <v>8601</v>
      </c>
      <c r="B628" s="52"/>
      <c r="C628" s="53" t="s">
        <v>8602</v>
      </c>
      <c r="D628" s="54" t="s">
        <v>156</v>
      </c>
      <c r="E628" s="55">
        <v>486.01</v>
      </c>
      <c r="F628" s="55"/>
      <c r="G628" s="55">
        <v>486.01</v>
      </c>
      <c r="H628" s="33">
        <f t="shared" si="9"/>
        <v>9</v>
      </c>
    </row>
    <row r="629" spans="1:8" x14ac:dyDescent="0.2">
      <c r="A629" s="52" t="s">
        <v>1267</v>
      </c>
      <c r="B629" s="52"/>
      <c r="C629" s="53" t="s">
        <v>1268</v>
      </c>
      <c r="D629" s="54" t="s">
        <v>156</v>
      </c>
      <c r="E629" s="55">
        <v>557.94000000000005</v>
      </c>
      <c r="F629" s="55"/>
      <c r="G629" s="55">
        <v>557.94000000000005</v>
      </c>
      <c r="H629" s="33">
        <f t="shared" si="9"/>
        <v>9</v>
      </c>
    </row>
    <row r="630" spans="1:8" x14ac:dyDescent="0.2">
      <c r="A630" s="52" t="s">
        <v>1269</v>
      </c>
      <c r="B630" s="52"/>
      <c r="C630" s="53" t="s">
        <v>1270</v>
      </c>
      <c r="D630" s="54"/>
      <c r="E630" s="55"/>
      <c r="F630" s="55"/>
      <c r="G630" s="55"/>
      <c r="H630" s="33">
        <f t="shared" si="9"/>
        <v>5</v>
      </c>
    </row>
    <row r="631" spans="1:8" x14ac:dyDescent="0.2">
      <c r="A631" s="52" t="s">
        <v>1271</v>
      </c>
      <c r="B631" s="52"/>
      <c r="C631" s="53" t="s">
        <v>1272</v>
      </c>
      <c r="D631" s="54" t="s">
        <v>156</v>
      </c>
      <c r="E631" s="55">
        <v>493.5</v>
      </c>
      <c r="F631" s="55"/>
      <c r="G631" s="55">
        <v>493.5</v>
      </c>
      <c r="H631" s="33">
        <f t="shared" si="9"/>
        <v>9</v>
      </c>
    </row>
    <row r="632" spans="1:8" x14ac:dyDescent="0.2">
      <c r="A632" s="52" t="s">
        <v>1273</v>
      </c>
      <c r="B632" s="52"/>
      <c r="C632" s="53" t="s">
        <v>1274</v>
      </c>
      <c r="D632" s="54" t="s">
        <v>156</v>
      </c>
      <c r="E632" s="55">
        <v>518.70000000000005</v>
      </c>
      <c r="F632" s="55"/>
      <c r="G632" s="55">
        <v>518.70000000000005</v>
      </c>
      <c r="H632" s="33">
        <f t="shared" si="9"/>
        <v>9</v>
      </c>
    </row>
    <row r="633" spans="1:8" x14ac:dyDescent="0.2">
      <c r="A633" s="52" t="s">
        <v>1275</v>
      </c>
      <c r="B633" s="52"/>
      <c r="C633" s="53" t="s">
        <v>1276</v>
      </c>
      <c r="D633" s="54" t="s">
        <v>156</v>
      </c>
      <c r="E633" s="55">
        <v>492</v>
      </c>
      <c r="F633" s="55"/>
      <c r="G633" s="55">
        <v>492</v>
      </c>
      <c r="H633" s="33">
        <f t="shared" si="9"/>
        <v>9</v>
      </c>
    </row>
    <row r="634" spans="1:8" ht="25.5" x14ac:dyDescent="0.2">
      <c r="A634" s="52" t="s">
        <v>1277</v>
      </c>
      <c r="B634" s="52"/>
      <c r="C634" s="53" t="s">
        <v>1278</v>
      </c>
      <c r="D634" s="54"/>
      <c r="E634" s="55"/>
      <c r="F634" s="55"/>
      <c r="G634" s="55"/>
      <c r="H634" s="33">
        <f t="shared" si="9"/>
        <v>5</v>
      </c>
    </row>
    <row r="635" spans="1:8" x14ac:dyDescent="0.2">
      <c r="A635" s="52" t="s">
        <v>1279</v>
      </c>
      <c r="B635" s="52"/>
      <c r="C635" s="53" t="s">
        <v>1280</v>
      </c>
      <c r="D635" s="54" t="s">
        <v>156</v>
      </c>
      <c r="E635" s="55">
        <v>383.49</v>
      </c>
      <c r="F635" s="55">
        <v>105.84</v>
      </c>
      <c r="G635" s="55">
        <v>489.33</v>
      </c>
      <c r="H635" s="33">
        <f t="shared" si="9"/>
        <v>9</v>
      </c>
    </row>
    <row r="636" spans="1:8" ht="25.5" x14ac:dyDescent="0.2">
      <c r="A636" s="52" t="s">
        <v>1283</v>
      </c>
      <c r="B636" s="52"/>
      <c r="C636" s="53" t="s">
        <v>1284</v>
      </c>
      <c r="D636" s="54"/>
      <c r="E636" s="55"/>
      <c r="F636" s="55"/>
      <c r="G636" s="55"/>
      <c r="H636" s="33">
        <f t="shared" si="9"/>
        <v>5</v>
      </c>
    </row>
    <row r="637" spans="1:8" ht="25.5" x14ac:dyDescent="0.2">
      <c r="A637" s="52" t="s">
        <v>1285</v>
      </c>
      <c r="B637" s="52"/>
      <c r="C637" s="53" t="s">
        <v>1286</v>
      </c>
      <c r="D637" s="54" t="s">
        <v>156</v>
      </c>
      <c r="E637" s="55">
        <v>310.87</v>
      </c>
      <c r="F637" s="55">
        <v>44.1</v>
      </c>
      <c r="G637" s="55">
        <v>354.97</v>
      </c>
      <c r="H637" s="33">
        <f t="shared" si="9"/>
        <v>9</v>
      </c>
    </row>
    <row r="638" spans="1:8" ht="25.5" x14ac:dyDescent="0.2">
      <c r="A638" s="52" t="s">
        <v>1287</v>
      </c>
      <c r="B638" s="52"/>
      <c r="C638" s="53" t="s">
        <v>1288</v>
      </c>
      <c r="D638" s="54" t="s">
        <v>156</v>
      </c>
      <c r="E638" s="55">
        <v>341.87</v>
      </c>
      <c r="F638" s="55">
        <v>44.1</v>
      </c>
      <c r="G638" s="55">
        <v>385.97</v>
      </c>
      <c r="H638" s="33">
        <f t="shared" si="9"/>
        <v>9</v>
      </c>
    </row>
    <row r="639" spans="1:8" ht="25.5" x14ac:dyDescent="0.2">
      <c r="A639" s="52" t="s">
        <v>1289</v>
      </c>
      <c r="B639" s="52"/>
      <c r="C639" s="53" t="s">
        <v>1290</v>
      </c>
      <c r="D639" s="54" t="s">
        <v>156</v>
      </c>
      <c r="E639" s="55">
        <v>407.45</v>
      </c>
      <c r="F639" s="55">
        <v>44.1</v>
      </c>
      <c r="G639" s="55">
        <v>451.55</v>
      </c>
      <c r="H639" s="33">
        <f t="shared" si="9"/>
        <v>9</v>
      </c>
    </row>
    <row r="640" spans="1:8" x14ac:dyDescent="0.2">
      <c r="A640" s="52" t="s">
        <v>1291</v>
      </c>
      <c r="B640" s="52"/>
      <c r="C640" s="53" t="s">
        <v>1292</v>
      </c>
      <c r="D640" s="54"/>
      <c r="E640" s="55"/>
      <c r="F640" s="55"/>
      <c r="G640" s="55"/>
      <c r="H640" s="33">
        <f t="shared" si="9"/>
        <v>5</v>
      </c>
    </row>
    <row r="641" spans="1:8" x14ac:dyDescent="0.2">
      <c r="A641" s="52" t="s">
        <v>1293</v>
      </c>
      <c r="B641" s="52"/>
      <c r="C641" s="53" t="s">
        <v>1294</v>
      </c>
      <c r="D641" s="54" t="s">
        <v>156</v>
      </c>
      <c r="E641" s="55">
        <v>76.31</v>
      </c>
      <c r="F641" s="55">
        <v>44.1</v>
      </c>
      <c r="G641" s="55">
        <v>120.41</v>
      </c>
      <c r="H641" s="33">
        <f t="shared" si="9"/>
        <v>9</v>
      </c>
    </row>
    <row r="642" spans="1:8" x14ac:dyDescent="0.2">
      <c r="A642" s="52" t="s">
        <v>1295</v>
      </c>
      <c r="B642" s="52"/>
      <c r="C642" s="53" t="s">
        <v>1296</v>
      </c>
      <c r="D642" s="54" t="s">
        <v>156</v>
      </c>
      <c r="E642" s="55">
        <v>3833.21</v>
      </c>
      <c r="F642" s="55">
        <v>49.47</v>
      </c>
      <c r="G642" s="55">
        <v>3882.68</v>
      </c>
      <c r="H642" s="33">
        <f t="shared" si="9"/>
        <v>9</v>
      </c>
    </row>
    <row r="643" spans="1:8" x14ac:dyDescent="0.2">
      <c r="A643" s="52" t="s">
        <v>1297</v>
      </c>
      <c r="B643" s="52"/>
      <c r="C643" s="53" t="s">
        <v>1298</v>
      </c>
      <c r="D643" s="54" t="s">
        <v>156</v>
      </c>
      <c r="E643" s="55">
        <v>353.57</v>
      </c>
      <c r="F643" s="55">
        <v>49.47</v>
      </c>
      <c r="G643" s="55">
        <v>403.04</v>
      </c>
      <c r="H643" s="33">
        <f t="shared" si="9"/>
        <v>9</v>
      </c>
    </row>
    <row r="644" spans="1:8" ht="25.5" x14ac:dyDescent="0.2">
      <c r="A644" s="52" t="s">
        <v>1299</v>
      </c>
      <c r="B644" s="52"/>
      <c r="C644" s="53" t="s">
        <v>1300</v>
      </c>
      <c r="D644" s="54" t="s">
        <v>156</v>
      </c>
      <c r="E644" s="55">
        <v>359.49</v>
      </c>
      <c r="F644" s="55">
        <v>325.2</v>
      </c>
      <c r="G644" s="55">
        <v>684.69</v>
      </c>
      <c r="H644" s="33">
        <f t="shared" si="9"/>
        <v>9</v>
      </c>
    </row>
    <row r="645" spans="1:8" x14ac:dyDescent="0.2">
      <c r="A645" s="52" t="s">
        <v>1301</v>
      </c>
      <c r="B645" s="52"/>
      <c r="C645" s="53" t="s">
        <v>1302</v>
      </c>
      <c r="D645" s="54" t="s">
        <v>156</v>
      </c>
      <c r="E645" s="55">
        <v>2056.31</v>
      </c>
      <c r="F645" s="55">
        <v>595.20000000000005</v>
      </c>
      <c r="G645" s="55">
        <v>2651.51</v>
      </c>
      <c r="H645" s="33">
        <f t="shared" si="9"/>
        <v>9</v>
      </c>
    </row>
    <row r="646" spans="1:8" x14ac:dyDescent="0.2">
      <c r="A646" s="52" t="s">
        <v>1303</v>
      </c>
      <c r="B646" s="52"/>
      <c r="C646" s="53" t="s">
        <v>1304</v>
      </c>
      <c r="D646" s="54"/>
      <c r="E646" s="55"/>
      <c r="F646" s="55"/>
      <c r="G646" s="55"/>
      <c r="H646" s="33">
        <f t="shared" si="9"/>
        <v>5</v>
      </c>
    </row>
    <row r="647" spans="1:8" ht="25.5" x14ac:dyDescent="0.2">
      <c r="A647" s="52" t="s">
        <v>1305</v>
      </c>
      <c r="B647" s="52"/>
      <c r="C647" s="53" t="s">
        <v>1306</v>
      </c>
      <c r="D647" s="54" t="s">
        <v>156</v>
      </c>
      <c r="E647" s="55">
        <v>499.94</v>
      </c>
      <c r="F647" s="55">
        <v>44.1</v>
      </c>
      <c r="G647" s="55">
        <v>544.04</v>
      </c>
      <c r="H647" s="33">
        <f t="shared" si="9"/>
        <v>9</v>
      </c>
    </row>
    <row r="648" spans="1:8" x14ac:dyDescent="0.2">
      <c r="A648" s="52" t="s">
        <v>1307</v>
      </c>
      <c r="B648" s="52"/>
      <c r="C648" s="53" t="s">
        <v>1308</v>
      </c>
      <c r="D648" s="54"/>
      <c r="E648" s="55"/>
      <c r="F648" s="55"/>
      <c r="G648" s="55"/>
      <c r="H648" s="33">
        <f t="shared" si="9"/>
        <v>5</v>
      </c>
    </row>
    <row r="649" spans="1:8" ht="25.5" x14ac:dyDescent="0.2">
      <c r="A649" s="52" t="s">
        <v>1309</v>
      </c>
      <c r="B649" s="52"/>
      <c r="C649" s="53" t="s">
        <v>1310</v>
      </c>
      <c r="D649" s="54" t="s">
        <v>156</v>
      </c>
      <c r="E649" s="55"/>
      <c r="F649" s="55">
        <v>74.400000000000006</v>
      </c>
      <c r="G649" s="55">
        <v>74.400000000000006</v>
      </c>
      <c r="H649" s="33">
        <f t="shared" si="9"/>
        <v>9</v>
      </c>
    </row>
    <row r="650" spans="1:8" x14ac:dyDescent="0.2">
      <c r="A650" s="52" t="s">
        <v>1311</v>
      </c>
      <c r="B650" s="52"/>
      <c r="C650" s="53" t="s">
        <v>1312</v>
      </c>
      <c r="D650" s="54" t="s">
        <v>156</v>
      </c>
      <c r="E650" s="55"/>
      <c r="F650" s="55">
        <v>148.80000000000001</v>
      </c>
      <c r="G650" s="55">
        <v>148.80000000000001</v>
      </c>
      <c r="H650" s="33">
        <f t="shared" ref="H650:H713" si="10">LEN(A650)</f>
        <v>9</v>
      </c>
    </row>
    <row r="651" spans="1:8" x14ac:dyDescent="0.2">
      <c r="A651" s="52" t="s">
        <v>1313</v>
      </c>
      <c r="B651" s="52"/>
      <c r="C651" s="53" t="s">
        <v>1314</v>
      </c>
      <c r="D651" s="54" t="s">
        <v>156</v>
      </c>
      <c r="E651" s="55"/>
      <c r="F651" s="55">
        <v>102.78</v>
      </c>
      <c r="G651" s="55">
        <v>102.78</v>
      </c>
      <c r="H651" s="33">
        <f t="shared" si="10"/>
        <v>9</v>
      </c>
    </row>
    <row r="652" spans="1:8" ht="25.5" x14ac:dyDescent="0.2">
      <c r="A652" s="52" t="s">
        <v>1315</v>
      </c>
      <c r="B652" s="52"/>
      <c r="C652" s="53" t="s">
        <v>1316</v>
      </c>
      <c r="D652" s="54" t="s">
        <v>156</v>
      </c>
      <c r="E652" s="55">
        <v>53.14</v>
      </c>
      <c r="F652" s="55">
        <v>56.76</v>
      </c>
      <c r="G652" s="55">
        <v>109.9</v>
      </c>
      <c r="H652" s="33">
        <f t="shared" si="10"/>
        <v>9</v>
      </c>
    </row>
    <row r="653" spans="1:8" x14ac:dyDescent="0.2">
      <c r="A653" s="52" t="s">
        <v>1317</v>
      </c>
      <c r="B653" s="52"/>
      <c r="C653" s="53" t="s">
        <v>1318</v>
      </c>
      <c r="D653" s="54" t="s">
        <v>73</v>
      </c>
      <c r="E653" s="55">
        <v>15.9</v>
      </c>
      <c r="F653" s="55"/>
      <c r="G653" s="55">
        <v>15.9</v>
      </c>
      <c r="H653" s="33">
        <f t="shared" si="10"/>
        <v>9</v>
      </c>
    </row>
    <row r="654" spans="1:8" x14ac:dyDescent="0.2">
      <c r="A654" s="52" t="s">
        <v>1319</v>
      </c>
      <c r="B654" s="52"/>
      <c r="C654" s="53" t="s">
        <v>1320</v>
      </c>
      <c r="D654" s="54"/>
      <c r="E654" s="55"/>
      <c r="F654" s="55"/>
      <c r="G654" s="55"/>
      <c r="H654" s="33">
        <f t="shared" si="10"/>
        <v>5</v>
      </c>
    </row>
    <row r="655" spans="1:8" x14ac:dyDescent="0.2">
      <c r="A655" s="52" t="s">
        <v>1321</v>
      </c>
      <c r="B655" s="52"/>
      <c r="C655" s="53" t="s">
        <v>1322</v>
      </c>
      <c r="D655" s="54" t="s">
        <v>156</v>
      </c>
      <c r="E655" s="55">
        <v>175.44</v>
      </c>
      <c r="F655" s="55">
        <v>61.74</v>
      </c>
      <c r="G655" s="55">
        <v>237.18</v>
      </c>
      <c r="H655" s="33">
        <f t="shared" si="10"/>
        <v>9</v>
      </c>
    </row>
    <row r="656" spans="1:8" x14ac:dyDescent="0.2">
      <c r="A656" s="52" t="s">
        <v>1323</v>
      </c>
      <c r="B656" s="52"/>
      <c r="C656" s="53" t="s">
        <v>1324</v>
      </c>
      <c r="D656" s="54" t="s">
        <v>156</v>
      </c>
      <c r="E656" s="55">
        <v>157.34</v>
      </c>
      <c r="F656" s="55">
        <v>26.46</v>
      </c>
      <c r="G656" s="55">
        <v>183.8</v>
      </c>
      <c r="H656" s="33">
        <f t="shared" si="10"/>
        <v>9</v>
      </c>
    </row>
    <row r="657" spans="1:8" x14ac:dyDescent="0.2">
      <c r="A657" s="52" t="s">
        <v>1325</v>
      </c>
      <c r="B657" s="52"/>
      <c r="C657" s="53" t="s">
        <v>8603</v>
      </c>
      <c r="D657" s="54" t="s">
        <v>73</v>
      </c>
      <c r="E657" s="55">
        <v>3.28</v>
      </c>
      <c r="F657" s="55">
        <v>0.53</v>
      </c>
      <c r="G657" s="55">
        <v>3.81</v>
      </c>
      <c r="H657" s="33">
        <f t="shared" si="10"/>
        <v>9</v>
      </c>
    </row>
    <row r="658" spans="1:8" ht="25.5" x14ac:dyDescent="0.2">
      <c r="A658" s="52" t="s">
        <v>1327</v>
      </c>
      <c r="B658" s="52"/>
      <c r="C658" s="53" t="s">
        <v>1328</v>
      </c>
      <c r="D658" s="54" t="s">
        <v>156</v>
      </c>
      <c r="E658" s="55">
        <v>920.86</v>
      </c>
      <c r="F658" s="55">
        <v>81.3</v>
      </c>
      <c r="G658" s="55">
        <v>1002.16</v>
      </c>
      <c r="H658" s="33">
        <f t="shared" si="10"/>
        <v>9</v>
      </c>
    </row>
    <row r="659" spans="1:8" x14ac:dyDescent="0.2">
      <c r="A659" s="52" t="s">
        <v>1329</v>
      </c>
      <c r="B659" s="52"/>
      <c r="C659" s="53" t="s">
        <v>1330</v>
      </c>
      <c r="D659" s="54" t="s">
        <v>156</v>
      </c>
      <c r="E659" s="55">
        <v>338.63</v>
      </c>
      <c r="F659" s="55">
        <v>35.28</v>
      </c>
      <c r="G659" s="55">
        <v>373.91</v>
      </c>
      <c r="H659" s="33">
        <f t="shared" si="10"/>
        <v>9</v>
      </c>
    </row>
    <row r="660" spans="1:8" ht="25.5" x14ac:dyDescent="0.2">
      <c r="A660" s="52" t="s">
        <v>1331</v>
      </c>
      <c r="B660" s="52"/>
      <c r="C660" s="53" t="s">
        <v>1332</v>
      </c>
      <c r="D660" s="54" t="s">
        <v>156</v>
      </c>
      <c r="E660" s="55"/>
      <c r="F660" s="55">
        <v>35.28</v>
      </c>
      <c r="G660" s="55">
        <v>35.28</v>
      </c>
      <c r="H660" s="33">
        <f t="shared" si="10"/>
        <v>9</v>
      </c>
    </row>
    <row r="661" spans="1:8" x14ac:dyDescent="0.2">
      <c r="A661" s="52" t="s">
        <v>1333</v>
      </c>
      <c r="B661" s="52"/>
      <c r="C661" s="53" t="s">
        <v>1334</v>
      </c>
      <c r="D661" s="54" t="s">
        <v>156</v>
      </c>
      <c r="E661" s="55">
        <v>197.73</v>
      </c>
      <c r="F661" s="55">
        <v>17.64</v>
      </c>
      <c r="G661" s="55">
        <v>215.37</v>
      </c>
      <c r="H661" s="33">
        <f t="shared" si="10"/>
        <v>9</v>
      </c>
    </row>
    <row r="662" spans="1:8" x14ac:dyDescent="0.2">
      <c r="A662" s="52" t="s">
        <v>1335</v>
      </c>
      <c r="B662" s="52"/>
      <c r="C662" s="53" t="s">
        <v>1336</v>
      </c>
      <c r="D662" s="54" t="s">
        <v>156</v>
      </c>
      <c r="E662" s="55">
        <v>165.51</v>
      </c>
      <c r="F662" s="55">
        <v>52.92</v>
      </c>
      <c r="G662" s="55">
        <v>218.43</v>
      </c>
      <c r="H662" s="33">
        <f t="shared" si="10"/>
        <v>9</v>
      </c>
    </row>
    <row r="663" spans="1:8" x14ac:dyDescent="0.2">
      <c r="A663" s="52" t="s">
        <v>1337</v>
      </c>
      <c r="B663" s="52"/>
      <c r="C663" s="53" t="s">
        <v>1338</v>
      </c>
      <c r="D663" s="54" t="s">
        <v>156</v>
      </c>
      <c r="E663" s="55">
        <v>175.44</v>
      </c>
      <c r="F663" s="55">
        <v>83.22</v>
      </c>
      <c r="G663" s="55">
        <v>258.66000000000003</v>
      </c>
      <c r="H663" s="33">
        <f t="shared" si="10"/>
        <v>9</v>
      </c>
    </row>
    <row r="664" spans="1:8" x14ac:dyDescent="0.2">
      <c r="A664" s="52" t="s">
        <v>1339</v>
      </c>
      <c r="B664" s="52"/>
      <c r="C664" s="53" t="s">
        <v>1340</v>
      </c>
      <c r="D664" s="54" t="s">
        <v>156</v>
      </c>
      <c r="E664" s="55">
        <v>192.54</v>
      </c>
      <c r="F664" s="55">
        <v>0.18</v>
      </c>
      <c r="G664" s="55">
        <v>192.72</v>
      </c>
      <c r="H664" s="33">
        <f t="shared" si="10"/>
        <v>9</v>
      </c>
    </row>
    <row r="665" spans="1:8" x14ac:dyDescent="0.2">
      <c r="A665" s="52" t="s">
        <v>1341</v>
      </c>
      <c r="B665" s="52"/>
      <c r="C665" s="53" t="s">
        <v>1342</v>
      </c>
      <c r="D665" s="54" t="s">
        <v>156</v>
      </c>
      <c r="E665" s="55">
        <v>339.74</v>
      </c>
      <c r="F665" s="55">
        <v>14.11</v>
      </c>
      <c r="G665" s="55">
        <v>353.85</v>
      </c>
      <c r="H665" s="33">
        <f t="shared" si="10"/>
        <v>9</v>
      </c>
    </row>
    <row r="666" spans="1:8" x14ac:dyDescent="0.2">
      <c r="A666" s="52" t="s">
        <v>1343</v>
      </c>
      <c r="B666" s="52"/>
      <c r="C666" s="53" t="s">
        <v>1344</v>
      </c>
      <c r="D666" s="54" t="s">
        <v>156</v>
      </c>
      <c r="E666" s="55">
        <v>1401.36</v>
      </c>
      <c r="F666" s="55">
        <v>14.11</v>
      </c>
      <c r="G666" s="55">
        <v>1415.47</v>
      </c>
      <c r="H666" s="33">
        <f t="shared" si="10"/>
        <v>9</v>
      </c>
    </row>
    <row r="667" spans="1:8" x14ac:dyDescent="0.2">
      <c r="A667" s="52" t="s">
        <v>1345</v>
      </c>
      <c r="B667" s="52"/>
      <c r="C667" s="53" t="s">
        <v>1346</v>
      </c>
      <c r="D667" s="54"/>
      <c r="E667" s="55"/>
      <c r="F667" s="55"/>
      <c r="G667" s="55"/>
      <c r="H667" s="33">
        <f t="shared" si="10"/>
        <v>5</v>
      </c>
    </row>
    <row r="668" spans="1:8" x14ac:dyDescent="0.2">
      <c r="A668" s="52" t="s">
        <v>1347</v>
      </c>
      <c r="B668" s="52"/>
      <c r="C668" s="53" t="s">
        <v>8604</v>
      </c>
      <c r="D668" s="54" t="s">
        <v>73</v>
      </c>
      <c r="E668" s="55">
        <v>2.92</v>
      </c>
      <c r="F668" s="55">
        <v>4.41</v>
      </c>
      <c r="G668" s="55">
        <v>7.33</v>
      </c>
      <c r="H668" s="33">
        <f t="shared" si="10"/>
        <v>9</v>
      </c>
    </row>
    <row r="669" spans="1:8" ht="25.5" x14ac:dyDescent="0.2">
      <c r="A669" s="52" t="s">
        <v>1349</v>
      </c>
      <c r="B669" s="52"/>
      <c r="C669" s="53" t="s">
        <v>1350</v>
      </c>
      <c r="D669" s="54" t="s">
        <v>131</v>
      </c>
      <c r="E669" s="55">
        <v>19.63</v>
      </c>
      <c r="F669" s="55"/>
      <c r="G669" s="55">
        <v>19.63</v>
      </c>
      <c r="H669" s="33">
        <f t="shared" si="10"/>
        <v>9</v>
      </c>
    </row>
    <row r="670" spans="1:8" x14ac:dyDescent="0.2">
      <c r="A670" s="52" t="s">
        <v>1351</v>
      </c>
      <c r="B670" s="52"/>
      <c r="C670" s="53" t="s">
        <v>1352</v>
      </c>
      <c r="D670" s="54" t="s">
        <v>73</v>
      </c>
      <c r="E670" s="55">
        <v>3.82</v>
      </c>
      <c r="F670" s="55">
        <v>4.41</v>
      </c>
      <c r="G670" s="55">
        <v>8.23</v>
      </c>
      <c r="H670" s="33">
        <f t="shared" si="10"/>
        <v>9</v>
      </c>
    </row>
    <row r="671" spans="1:8" ht="25.5" x14ac:dyDescent="0.2">
      <c r="A671" s="52" t="s">
        <v>1353</v>
      </c>
      <c r="B671" s="52"/>
      <c r="C671" s="53" t="s">
        <v>1354</v>
      </c>
      <c r="D671" s="54" t="s">
        <v>156</v>
      </c>
      <c r="E671" s="55">
        <v>9225.24</v>
      </c>
      <c r="F671" s="55">
        <v>1532.64</v>
      </c>
      <c r="G671" s="55">
        <v>10757.88</v>
      </c>
      <c r="H671" s="33">
        <f t="shared" si="10"/>
        <v>9</v>
      </c>
    </row>
    <row r="672" spans="1:8" ht="25.5" x14ac:dyDescent="0.2">
      <c r="A672" s="52" t="s">
        <v>1355</v>
      </c>
      <c r="B672" s="52"/>
      <c r="C672" s="53" t="s">
        <v>1356</v>
      </c>
      <c r="D672" s="54" t="s">
        <v>131</v>
      </c>
      <c r="E672" s="55">
        <v>203.77</v>
      </c>
      <c r="F672" s="55">
        <v>117.36</v>
      </c>
      <c r="G672" s="55">
        <v>321.13</v>
      </c>
      <c r="H672" s="33">
        <f t="shared" si="10"/>
        <v>9</v>
      </c>
    </row>
    <row r="673" spans="1:8" x14ac:dyDescent="0.2">
      <c r="A673" s="52" t="s">
        <v>1357</v>
      </c>
      <c r="B673" s="52"/>
      <c r="C673" s="53" t="s">
        <v>1358</v>
      </c>
      <c r="D673" s="54"/>
      <c r="E673" s="55"/>
      <c r="F673" s="55"/>
      <c r="G673" s="55"/>
      <c r="H673" s="33">
        <f t="shared" si="10"/>
        <v>2</v>
      </c>
    </row>
    <row r="674" spans="1:8" x14ac:dyDescent="0.2">
      <c r="A674" s="52" t="s">
        <v>1359</v>
      </c>
      <c r="B674" s="52"/>
      <c r="C674" s="53" t="s">
        <v>1360</v>
      </c>
      <c r="D674" s="54"/>
      <c r="E674" s="55"/>
      <c r="F674" s="55"/>
      <c r="G674" s="55"/>
      <c r="H674" s="33">
        <f t="shared" si="10"/>
        <v>5</v>
      </c>
    </row>
    <row r="675" spans="1:8" x14ac:dyDescent="0.2">
      <c r="A675" s="52" t="s">
        <v>1361</v>
      </c>
      <c r="B675" s="52"/>
      <c r="C675" s="53" t="s">
        <v>1362</v>
      </c>
      <c r="D675" s="54" t="s">
        <v>131</v>
      </c>
      <c r="E675" s="55">
        <v>18.22</v>
      </c>
      <c r="F675" s="55">
        <v>41.17</v>
      </c>
      <c r="G675" s="55">
        <v>59.39</v>
      </c>
      <c r="H675" s="33">
        <f t="shared" si="10"/>
        <v>9</v>
      </c>
    </row>
    <row r="676" spans="1:8" x14ac:dyDescent="0.2">
      <c r="A676" s="52" t="s">
        <v>1363</v>
      </c>
      <c r="B676" s="52"/>
      <c r="C676" s="53" t="s">
        <v>1364</v>
      </c>
      <c r="D676" s="54" t="s">
        <v>131</v>
      </c>
      <c r="E676" s="55">
        <v>28.41</v>
      </c>
      <c r="F676" s="55">
        <v>42.82</v>
      </c>
      <c r="G676" s="55">
        <v>71.23</v>
      </c>
      <c r="H676" s="33">
        <f t="shared" si="10"/>
        <v>9</v>
      </c>
    </row>
    <row r="677" spans="1:8" x14ac:dyDescent="0.2">
      <c r="A677" s="52" t="s">
        <v>1365</v>
      </c>
      <c r="B677" s="52"/>
      <c r="C677" s="53" t="s">
        <v>1366</v>
      </c>
      <c r="D677" s="54" t="s">
        <v>131</v>
      </c>
      <c r="E677" s="55">
        <v>41.04</v>
      </c>
      <c r="F677" s="55">
        <v>68.150000000000006</v>
      </c>
      <c r="G677" s="55">
        <v>109.19</v>
      </c>
      <c r="H677" s="33">
        <f t="shared" si="10"/>
        <v>9</v>
      </c>
    </row>
    <row r="678" spans="1:8" x14ac:dyDescent="0.2">
      <c r="A678" s="52" t="s">
        <v>1367</v>
      </c>
      <c r="B678" s="52"/>
      <c r="C678" s="53" t="s">
        <v>1368</v>
      </c>
      <c r="D678" s="54"/>
      <c r="E678" s="55"/>
      <c r="F678" s="55"/>
      <c r="G678" s="55"/>
      <c r="H678" s="33">
        <f t="shared" si="10"/>
        <v>5</v>
      </c>
    </row>
    <row r="679" spans="1:8" ht="25.5" x14ac:dyDescent="0.2">
      <c r="A679" s="52" t="s">
        <v>8265</v>
      </c>
      <c r="B679" s="52"/>
      <c r="C679" s="53" t="s">
        <v>1370</v>
      </c>
      <c r="D679" s="54" t="s">
        <v>70</v>
      </c>
      <c r="E679" s="55">
        <v>24029.200000000001</v>
      </c>
      <c r="F679" s="55"/>
      <c r="G679" s="55">
        <v>24029.200000000001</v>
      </c>
      <c r="H679" s="33">
        <f t="shared" si="10"/>
        <v>9</v>
      </c>
    </row>
    <row r="680" spans="1:8" x14ac:dyDescent="0.2">
      <c r="A680" s="52" t="s">
        <v>8266</v>
      </c>
      <c r="B680" s="52"/>
      <c r="C680" s="53" t="s">
        <v>8267</v>
      </c>
      <c r="D680" s="54" t="s">
        <v>131</v>
      </c>
      <c r="E680" s="55">
        <v>153.58000000000001</v>
      </c>
      <c r="F680" s="55">
        <v>1.76</v>
      </c>
      <c r="G680" s="55">
        <v>155.34</v>
      </c>
      <c r="H680" s="33">
        <f t="shared" si="10"/>
        <v>9</v>
      </c>
    </row>
    <row r="681" spans="1:8" x14ac:dyDescent="0.2">
      <c r="A681" s="52" t="s">
        <v>8268</v>
      </c>
      <c r="B681" s="52"/>
      <c r="C681" s="53" t="s">
        <v>8269</v>
      </c>
      <c r="D681" s="54" t="s">
        <v>131</v>
      </c>
      <c r="E681" s="55">
        <v>165.38</v>
      </c>
      <c r="F681" s="55">
        <v>1.76</v>
      </c>
      <c r="G681" s="55">
        <v>167.14</v>
      </c>
      <c r="H681" s="33">
        <f t="shared" si="10"/>
        <v>9</v>
      </c>
    </row>
    <row r="682" spans="1:8" x14ac:dyDescent="0.2">
      <c r="A682" s="52" t="s">
        <v>8270</v>
      </c>
      <c r="B682" s="52"/>
      <c r="C682" s="53" t="s">
        <v>8271</v>
      </c>
      <c r="D682" s="54" t="s">
        <v>131</v>
      </c>
      <c r="E682" s="55">
        <v>200.45</v>
      </c>
      <c r="F682" s="55">
        <v>1.76</v>
      </c>
      <c r="G682" s="55">
        <v>202.21</v>
      </c>
      <c r="H682" s="33">
        <f t="shared" si="10"/>
        <v>9</v>
      </c>
    </row>
    <row r="683" spans="1:8" x14ac:dyDescent="0.2">
      <c r="A683" s="52" t="s">
        <v>8272</v>
      </c>
      <c r="B683" s="52"/>
      <c r="C683" s="53" t="s">
        <v>8273</v>
      </c>
      <c r="D683" s="54" t="s">
        <v>131</v>
      </c>
      <c r="E683" s="55">
        <v>226.76</v>
      </c>
      <c r="F683" s="55">
        <v>1.76</v>
      </c>
      <c r="G683" s="55">
        <v>228.52</v>
      </c>
      <c r="H683" s="33">
        <f t="shared" si="10"/>
        <v>9</v>
      </c>
    </row>
    <row r="684" spans="1:8" x14ac:dyDescent="0.2">
      <c r="A684" s="52" t="s">
        <v>8274</v>
      </c>
      <c r="B684" s="52"/>
      <c r="C684" s="53" t="s">
        <v>8275</v>
      </c>
      <c r="D684" s="54" t="s">
        <v>131</v>
      </c>
      <c r="E684" s="55">
        <v>265.70999999999998</v>
      </c>
      <c r="F684" s="55">
        <v>1.76</v>
      </c>
      <c r="G684" s="55">
        <v>267.47000000000003</v>
      </c>
      <c r="H684" s="33">
        <f t="shared" si="10"/>
        <v>9</v>
      </c>
    </row>
    <row r="685" spans="1:8" x14ac:dyDescent="0.2">
      <c r="A685" s="52" t="s">
        <v>1383</v>
      </c>
      <c r="B685" s="52"/>
      <c r="C685" s="53" t="s">
        <v>1384</v>
      </c>
      <c r="D685" s="54"/>
      <c r="E685" s="55"/>
      <c r="F685" s="55"/>
      <c r="G685" s="55"/>
      <c r="H685" s="33">
        <f t="shared" si="10"/>
        <v>5</v>
      </c>
    </row>
    <row r="686" spans="1:8" ht="25.5" x14ac:dyDescent="0.2">
      <c r="A686" s="52" t="s">
        <v>1385</v>
      </c>
      <c r="B686" s="52"/>
      <c r="C686" s="53" t="s">
        <v>1386</v>
      </c>
      <c r="D686" s="54" t="s">
        <v>70</v>
      </c>
      <c r="E686" s="55">
        <v>2238.6</v>
      </c>
      <c r="F686" s="55"/>
      <c r="G686" s="55">
        <v>2238.6</v>
      </c>
      <c r="H686" s="33">
        <f t="shared" si="10"/>
        <v>9</v>
      </c>
    </row>
    <row r="687" spans="1:8" x14ac:dyDescent="0.2">
      <c r="A687" s="52" t="s">
        <v>1387</v>
      </c>
      <c r="B687" s="52"/>
      <c r="C687" s="53" t="s">
        <v>1388</v>
      </c>
      <c r="D687" s="54" t="s">
        <v>131</v>
      </c>
      <c r="E687" s="55">
        <v>38.89</v>
      </c>
      <c r="F687" s="55">
        <v>13.05</v>
      </c>
      <c r="G687" s="55">
        <v>51.94</v>
      </c>
      <c r="H687" s="33">
        <f t="shared" si="10"/>
        <v>9</v>
      </c>
    </row>
    <row r="688" spans="1:8" x14ac:dyDescent="0.2">
      <c r="A688" s="52" t="s">
        <v>1389</v>
      </c>
      <c r="B688" s="52"/>
      <c r="C688" s="53" t="s">
        <v>1390</v>
      </c>
      <c r="D688" s="54" t="s">
        <v>131</v>
      </c>
      <c r="E688" s="55">
        <v>52.52</v>
      </c>
      <c r="F688" s="55">
        <v>18.850000000000001</v>
      </c>
      <c r="G688" s="55">
        <v>71.37</v>
      </c>
      <c r="H688" s="33">
        <f t="shared" si="10"/>
        <v>9</v>
      </c>
    </row>
    <row r="689" spans="1:8" x14ac:dyDescent="0.2">
      <c r="A689" s="52" t="s">
        <v>1391</v>
      </c>
      <c r="B689" s="52"/>
      <c r="C689" s="53" t="s">
        <v>1392</v>
      </c>
      <c r="D689" s="54" t="s">
        <v>131</v>
      </c>
      <c r="E689" s="55">
        <v>70.56</v>
      </c>
      <c r="F689" s="55">
        <v>25.81</v>
      </c>
      <c r="G689" s="55">
        <v>96.37</v>
      </c>
      <c r="H689" s="33">
        <f t="shared" si="10"/>
        <v>9</v>
      </c>
    </row>
    <row r="690" spans="1:8" x14ac:dyDescent="0.2">
      <c r="A690" s="52" t="s">
        <v>1393</v>
      </c>
      <c r="B690" s="52"/>
      <c r="C690" s="53" t="s">
        <v>1394</v>
      </c>
      <c r="D690" s="54" t="s">
        <v>131</v>
      </c>
      <c r="E690" s="55">
        <v>90.73</v>
      </c>
      <c r="F690" s="55">
        <v>34.159999999999997</v>
      </c>
      <c r="G690" s="55">
        <v>124.89</v>
      </c>
      <c r="H690" s="33">
        <f t="shared" si="10"/>
        <v>9</v>
      </c>
    </row>
    <row r="691" spans="1:8" x14ac:dyDescent="0.2">
      <c r="A691" s="52" t="s">
        <v>1395</v>
      </c>
      <c r="B691" s="52"/>
      <c r="C691" s="53" t="s">
        <v>1396</v>
      </c>
      <c r="D691" s="54"/>
      <c r="E691" s="55"/>
      <c r="F691" s="55"/>
      <c r="G691" s="55"/>
      <c r="H691" s="33">
        <f t="shared" si="10"/>
        <v>5</v>
      </c>
    </row>
    <row r="692" spans="1:8" ht="25.5" x14ac:dyDescent="0.2">
      <c r="A692" s="52" t="s">
        <v>1397</v>
      </c>
      <c r="B692" s="52"/>
      <c r="C692" s="53" t="s">
        <v>1398</v>
      </c>
      <c r="D692" s="54" t="s">
        <v>70</v>
      </c>
      <c r="E692" s="55">
        <v>2490.94</v>
      </c>
      <c r="F692" s="55"/>
      <c r="G692" s="55">
        <v>2490.94</v>
      </c>
      <c r="H692" s="33">
        <f t="shared" si="10"/>
        <v>9</v>
      </c>
    </row>
    <row r="693" spans="1:8" x14ac:dyDescent="0.2">
      <c r="A693" s="52" t="s">
        <v>1399</v>
      </c>
      <c r="B693" s="52"/>
      <c r="C693" s="53" t="s">
        <v>1400</v>
      </c>
      <c r="D693" s="54" t="s">
        <v>131</v>
      </c>
      <c r="E693" s="55">
        <v>64.19</v>
      </c>
      <c r="F693" s="55">
        <v>10.97</v>
      </c>
      <c r="G693" s="55">
        <v>75.16</v>
      </c>
      <c r="H693" s="33">
        <f t="shared" si="10"/>
        <v>9</v>
      </c>
    </row>
    <row r="694" spans="1:8" x14ac:dyDescent="0.2">
      <c r="A694" s="52" t="s">
        <v>1401</v>
      </c>
      <c r="B694" s="52"/>
      <c r="C694" s="53" t="s">
        <v>1402</v>
      </c>
      <c r="D694" s="54" t="s">
        <v>131</v>
      </c>
      <c r="E694" s="55">
        <v>82.16</v>
      </c>
      <c r="F694" s="55">
        <v>15.84</v>
      </c>
      <c r="G694" s="55">
        <v>98</v>
      </c>
      <c r="H694" s="33">
        <f t="shared" si="10"/>
        <v>9</v>
      </c>
    </row>
    <row r="695" spans="1:8" x14ac:dyDescent="0.2">
      <c r="A695" s="52" t="s">
        <v>1403</v>
      </c>
      <c r="B695" s="52"/>
      <c r="C695" s="53" t="s">
        <v>1404</v>
      </c>
      <c r="D695" s="54" t="s">
        <v>131</v>
      </c>
      <c r="E695" s="55">
        <v>103.81</v>
      </c>
      <c r="F695" s="55">
        <v>21.6</v>
      </c>
      <c r="G695" s="55">
        <v>125.41</v>
      </c>
      <c r="H695" s="33">
        <f t="shared" si="10"/>
        <v>9</v>
      </c>
    </row>
    <row r="696" spans="1:8" x14ac:dyDescent="0.2">
      <c r="A696" s="52" t="s">
        <v>1405</v>
      </c>
      <c r="B696" s="52"/>
      <c r="C696" s="53" t="s">
        <v>1406</v>
      </c>
      <c r="D696" s="54" t="s">
        <v>131</v>
      </c>
      <c r="E696" s="55">
        <v>167.51</v>
      </c>
      <c r="F696" s="55">
        <v>28.16</v>
      </c>
      <c r="G696" s="55">
        <v>195.67</v>
      </c>
      <c r="H696" s="33">
        <f t="shared" si="10"/>
        <v>9</v>
      </c>
    </row>
    <row r="697" spans="1:8" x14ac:dyDescent="0.2">
      <c r="A697" s="52" t="s">
        <v>1407</v>
      </c>
      <c r="B697" s="52"/>
      <c r="C697" s="53" t="s">
        <v>1408</v>
      </c>
      <c r="D697" s="54"/>
      <c r="E697" s="55"/>
      <c r="F697" s="55"/>
      <c r="G697" s="55"/>
      <c r="H697" s="33">
        <f t="shared" si="10"/>
        <v>5</v>
      </c>
    </row>
    <row r="698" spans="1:8" ht="25.5" x14ac:dyDescent="0.2">
      <c r="A698" s="52" t="s">
        <v>1409</v>
      </c>
      <c r="B698" s="52"/>
      <c r="C698" s="53" t="s">
        <v>1410</v>
      </c>
      <c r="D698" s="54" t="s">
        <v>70</v>
      </c>
      <c r="E698" s="55">
        <v>20862.55</v>
      </c>
      <c r="F698" s="55"/>
      <c r="G698" s="55">
        <v>20862.55</v>
      </c>
      <c r="H698" s="33">
        <f t="shared" si="10"/>
        <v>9</v>
      </c>
    </row>
    <row r="699" spans="1:8" x14ac:dyDescent="0.2">
      <c r="A699" s="52" t="s">
        <v>1411</v>
      </c>
      <c r="B699" s="52"/>
      <c r="C699" s="53" t="s">
        <v>1412</v>
      </c>
      <c r="D699" s="54" t="s">
        <v>131</v>
      </c>
      <c r="E699" s="55">
        <v>214.85</v>
      </c>
      <c r="F699" s="55">
        <v>7.98</v>
      </c>
      <c r="G699" s="55">
        <v>222.83</v>
      </c>
      <c r="H699" s="33">
        <f t="shared" si="10"/>
        <v>9</v>
      </c>
    </row>
    <row r="700" spans="1:8" x14ac:dyDescent="0.2">
      <c r="A700" s="52" t="s">
        <v>1413</v>
      </c>
      <c r="B700" s="52"/>
      <c r="C700" s="53" t="s">
        <v>1414</v>
      </c>
      <c r="D700" s="54" t="s">
        <v>131</v>
      </c>
      <c r="E700" s="55">
        <v>224.75</v>
      </c>
      <c r="F700" s="55">
        <v>10.01</v>
      </c>
      <c r="G700" s="55">
        <v>234.76</v>
      </c>
      <c r="H700" s="33">
        <f t="shared" si="10"/>
        <v>9</v>
      </c>
    </row>
    <row r="701" spans="1:8" x14ac:dyDescent="0.2">
      <c r="A701" s="52" t="s">
        <v>1415</v>
      </c>
      <c r="B701" s="52"/>
      <c r="C701" s="53" t="s">
        <v>1416</v>
      </c>
      <c r="D701" s="54" t="s">
        <v>131</v>
      </c>
      <c r="E701" s="55">
        <v>261.64999999999998</v>
      </c>
      <c r="F701" s="55">
        <v>15.15</v>
      </c>
      <c r="G701" s="55">
        <v>276.8</v>
      </c>
      <c r="H701" s="33">
        <f t="shared" si="10"/>
        <v>9</v>
      </c>
    </row>
    <row r="702" spans="1:8" x14ac:dyDescent="0.2">
      <c r="A702" s="52" t="s">
        <v>1417</v>
      </c>
      <c r="B702" s="52"/>
      <c r="C702" s="53" t="s">
        <v>1418</v>
      </c>
      <c r="D702" s="54" t="s">
        <v>131</v>
      </c>
      <c r="E702" s="55">
        <v>297.82</v>
      </c>
      <c r="F702" s="55">
        <v>21.2</v>
      </c>
      <c r="G702" s="55">
        <v>319.02</v>
      </c>
      <c r="H702" s="33">
        <f t="shared" si="10"/>
        <v>9</v>
      </c>
    </row>
    <row r="703" spans="1:8" x14ac:dyDescent="0.2">
      <c r="A703" s="52" t="s">
        <v>1419</v>
      </c>
      <c r="B703" s="52"/>
      <c r="C703" s="53" t="s">
        <v>1420</v>
      </c>
      <c r="D703" s="54" t="s">
        <v>131</v>
      </c>
      <c r="E703" s="55">
        <v>366.7</v>
      </c>
      <c r="F703" s="55">
        <v>32.4</v>
      </c>
      <c r="G703" s="55">
        <v>399.1</v>
      </c>
      <c r="H703" s="33">
        <f t="shared" si="10"/>
        <v>9</v>
      </c>
    </row>
    <row r="704" spans="1:8" x14ac:dyDescent="0.2">
      <c r="A704" s="52" t="s">
        <v>1421</v>
      </c>
      <c r="B704" s="52"/>
      <c r="C704" s="53" t="s">
        <v>1422</v>
      </c>
      <c r="D704" s="54" t="s">
        <v>131</v>
      </c>
      <c r="E704" s="55">
        <v>425.21</v>
      </c>
      <c r="F704" s="55">
        <v>38</v>
      </c>
      <c r="G704" s="55">
        <v>463.21</v>
      </c>
      <c r="H704" s="33">
        <f t="shared" si="10"/>
        <v>9</v>
      </c>
    </row>
    <row r="705" spans="1:8" x14ac:dyDescent="0.2">
      <c r="A705" s="52" t="s">
        <v>1423</v>
      </c>
      <c r="B705" s="52"/>
      <c r="C705" s="53" t="s">
        <v>1424</v>
      </c>
      <c r="D705" s="54" t="s">
        <v>131</v>
      </c>
      <c r="E705" s="55">
        <v>508.51</v>
      </c>
      <c r="F705" s="55">
        <v>44.93</v>
      </c>
      <c r="G705" s="55">
        <v>553.44000000000005</v>
      </c>
      <c r="H705" s="33">
        <f t="shared" si="10"/>
        <v>9</v>
      </c>
    </row>
    <row r="706" spans="1:8" x14ac:dyDescent="0.2">
      <c r="A706" s="52" t="s">
        <v>1425</v>
      </c>
      <c r="B706" s="52"/>
      <c r="C706" s="53" t="s">
        <v>1426</v>
      </c>
      <c r="D706" s="54" t="s">
        <v>131</v>
      </c>
      <c r="E706" s="55">
        <v>596.32000000000005</v>
      </c>
      <c r="F706" s="55">
        <v>38</v>
      </c>
      <c r="G706" s="55">
        <v>634.32000000000005</v>
      </c>
      <c r="H706" s="33">
        <f t="shared" si="10"/>
        <v>9</v>
      </c>
    </row>
    <row r="707" spans="1:8" x14ac:dyDescent="0.2">
      <c r="A707" s="52" t="s">
        <v>1427</v>
      </c>
      <c r="B707" s="52"/>
      <c r="C707" s="53" t="s">
        <v>1428</v>
      </c>
      <c r="D707" s="54" t="s">
        <v>131</v>
      </c>
      <c r="E707" s="55">
        <v>289.47000000000003</v>
      </c>
      <c r="F707" s="55"/>
      <c r="G707" s="55">
        <v>289.47000000000003</v>
      </c>
      <c r="H707" s="33">
        <f t="shared" si="10"/>
        <v>9</v>
      </c>
    </row>
    <row r="708" spans="1:8" x14ac:dyDescent="0.2">
      <c r="A708" s="52" t="s">
        <v>1429</v>
      </c>
      <c r="B708" s="52"/>
      <c r="C708" s="53" t="s">
        <v>1430</v>
      </c>
      <c r="D708" s="54" t="s">
        <v>131</v>
      </c>
      <c r="E708" s="55">
        <v>513.29999999999995</v>
      </c>
      <c r="F708" s="55"/>
      <c r="G708" s="55">
        <v>513.29999999999995</v>
      </c>
      <c r="H708" s="33">
        <f t="shared" si="10"/>
        <v>9</v>
      </c>
    </row>
    <row r="709" spans="1:8" ht="25.5" x14ac:dyDescent="0.2">
      <c r="A709" s="52" t="s">
        <v>1431</v>
      </c>
      <c r="B709" s="52"/>
      <c r="C709" s="53" t="s">
        <v>1432</v>
      </c>
      <c r="D709" s="54" t="s">
        <v>70</v>
      </c>
      <c r="E709" s="55">
        <v>20862.55</v>
      </c>
      <c r="F709" s="55"/>
      <c r="G709" s="55">
        <v>20862.55</v>
      </c>
      <c r="H709" s="33">
        <f t="shared" si="10"/>
        <v>9</v>
      </c>
    </row>
    <row r="710" spans="1:8" x14ac:dyDescent="0.2">
      <c r="A710" s="52" t="s">
        <v>1433</v>
      </c>
      <c r="B710" s="52"/>
      <c r="C710" s="53" t="s">
        <v>1434</v>
      </c>
      <c r="D710" s="54" t="s">
        <v>131</v>
      </c>
      <c r="E710" s="55">
        <v>1004.01</v>
      </c>
      <c r="F710" s="55"/>
      <c r="G710" s="55">
        <v>1004.01</v>
      </c>
      <c r="H710" s="33">
        <f t="shared" si="10"/>
        <v>9</v>
      </c>
    </row>
    <row r="711" spans="1:8" x14ac:dyDescent="0.2">
      <c r="A711" s="52" t="s">
        <v>1435</v>
      </c>
      <c r="B711" s="52"/>
      <c r="C711" s="53" t="s">
        <v>1436</v>
      </c>
      <c r="D711" s="54" t="s">
        <v>131</v>
      </c>
      <c r="E711" s="55">
        <v>1304.71</v>
      </c>
      <c r="F711" s="55"/>
      <c r="G711" s="55">
        <v>1304.71</v>
      </c>
      <c r="H711" s="33">
        <f t="shared" si="10"/>
        <v>9</v>
      </c>
    </row>
    <row r="712" spans="1:8" x14ac:dyDescent="0.2">
      <c r="A712" s="52" t="s">
        <v>1437</v>
      </c>
      <c r="B712" s="52"/>
      <c r="C712" s="53" t="s">
        <v>1438</v>
      </c>
      <c r="D712" s="54" t="s">
        <v>131</v>
      </c>
      <c r="E712" s="55">
        <v>1446.85</v>
      </c>
      <c r="F712" s="55"/>
      <c r="G712" s="55">
        <v>1446.85</v>
      </c>
      <c r="H712" s="33">
        <f t="shared" si="10"/>
        <v>9</v>
      </c>
    </row>
    <row r="713" spans="1:8" ht="25.5" x14ac:dyDescent="0.2">
      <c r="A713" s="52" t="s">
        <v>1439</v>
      </c>
      <c r="B713" s="52"/>
      <c r="C713" s="53" t="s">
        <v>1440</v>
      </c>
      <c r="D713" s="54" t="s">
        <v>131</v>
      </c>
      <c r="E713" s="55">
        <v>582.71</v>
      </c>
      <c r="F713" s="55"/>
      <c r="G713" s="55">
        <v>582.71</v>
      </c>
      <c r="H713" s="33">
        <f t="shared" si="10"/>
        <v>9</v>
      </c>
    </row>
    <row r="714" spans="1:8" ht="25.5" x14ac:dyDescent="0.2">
      <c r="A714" s="52" t="s">
        <v>1441</v>
      </c>
      <c r="B714" s="52"/>
      <c r="C714" s="53" t="s">
        <v>1442</v>
      </c>
      <c r="D714" s="54" t="s">
        <v>131</v>
      </c>
      <c r="E714" s="55">
        <v>676.36</v>
      </c>
      <c r="F714" s="55"/>
      <c r="G714" s="55">
        <v>676.36</v>
      </c>
      <c r="H714" s="33">
        <f t="shared" ref="H714:H777" si="11">LEN(A714)</f>
        <v>9</v>
      </c>
    </row>
    <row r="715" spans="1:8" ht="25.5" x14ac:dyDescent="0.2">
      <c r="A715" s="52" t="s">
        <v>1443</v>
      </c>
      <c r="B715" s="52"/>
      <c r="C715" s="53" t="s">
        <v>1444</v>
      </c>
      <c r="D715" s="54" t="s">
        <v>156</v>
      </c>
      <c r="E715" s="55">
        <v>502.84</v>
      </c>
      <c r="F715" s="55"/>
      <c r="G715" s="55">
        <v>502.84</v>
      </c>
      <c r="H715" s="33">
        <f t="shared" si="11"/>
        <v>9</v>
      </c>
    </row>
    <row r="716" spans="1:8" x14ac:dyDescent="0.2">
      <c r="A716" s="52" t="s">
        <v>1445</v>
      </c>
      <c r="B716" s="52"/>
      <c r="C716" s="53" t="s">
        <v>1446</v>
      </c>
      <c r="D716" s="54"/>
      <c r="E716" s="55"/>
      <c r="F716" s="55"/>
      <c r="G716" s="55"/>
      <c r="H716" s="33">
        <f t="shared" si="11"/>
        <v>5</v>
      </c>
    </row>
    <row r="717" spans="1:8" ht="25.5" x14ac:dyDescent="0.2">
      <c r="A717" s="52" t="s">
        <v>1447</v>
      </c>
      <c r="B717" s="52"/>
      <c r="C717" s="53" t="s">
        <v>1448</v>
      </c>
      <c r="D717" s="54" t="s">
        <v>70</v>
      </c>
      <c r="E717" s="55">
        <v>1978.99</v>
      </c>
      <c r="F717" s="55"/>
      <c r="G717" s="55">
        <v>1978.99</v>
      </c>
      <c r="H717" s="33">
        <f t="shared" si="11"/>
        <v>9</v>
      </c>
    </row>
    <row r="718" spans="1:8" x14ac:dyDescent="0.2">
      <c r="A718" s="52" t="s">
        <v>1449</v>
      </c>
      <c r="B718" s="52"/>
      <c r="C718" s="53" t="s">
        <v>1450</v>
      </c>
      <c r="D718" s="54" t="s">
        <v>131</v>
      </c>
      <c r="E718" s="55">
        <v>32.79</v>
      </c>
      <c r="F718" s="55"/>
      <c r="G718" s="55">
        <v>32.79</v>
      </c>
      <c r="H718" s="33">
        <f t="shared" si="11"/>
        <v>9</v>
      </c>
    </row>
    <row r="719" spans="1:8" x14ac:dyDescent="0.2">
      <c r="A719" s="52" t="s">
        <v>1451</v>
      </c>
      <c r="B719" s="52"/>
      <c r="C719" s="53" t="s">
        <v>1452</v>
      </c>
      <c r="D719" s="54" t="s">
        <v>131</v>
      </c>
      <c r="E719" s="55">
        <v>39.01</v>
      </c>
      <c r="F719" s="55"/>
      <c r="G719" s="55">
        <v>39.01</v>
      </c>
      <c r="H719" s="33">
        <f t="shared" si="11"/>
        <v>9</v>
      </c>
    </row>
    <row r="720" spans="1:8" x14ac:dyDescent="0.2">
      <c r="A720" s="52" t="s">
        <v>1453</v>
      </c>
      <c r="B720" s="52"/>
      <c r="C720" s="53" t="s">
        <v>1454</v>
      </c>
      <c r="D720" s="54" t="s">
        <v>131</v>
      </c>
      <c r="E720" s="55">
        <v>57.34</v>
      </c>
      <c r="F720" s="55"/>
      <c r="G720" s="55">
        <v>57.34</v>
      </c>
      <c r="H720" s="33">
        <f t="shared" si="11"/>
        <v>9</v>
      </c>
    </row>
    <row r="721" spans="1:8" ht="25.5" x14ac:dyDescent="0.2">
      <c r="A721" s="52" t="s">
        <v>1455</v>
      </c>
      <c r="B721" s="52"/>
      <c r="C721" s="53" t="s">
        <v>1456</v>
      </c>
      <c r="D721" s="54" t="s">
        <v>156</v>
      </c>
      <c r="E721" s="55"/>
      <c r="F721" s="55">
        <v>433.7</v>
      </c>
      <c r="G721" s="55">
        <v>433.7</v>
      </c>
      <c r="H721" s="33">
        <f t="shared" si="11"/>
        <v>9</v>
      </c>
    </row>
    <row r="722" spans="1:8" x14ac:dyDescent="0.2">
      <c r="A722" s="52" t="s">
        <v>1457</v>
      </c>
      <c r="B722" s="52"/>
      <c r="C722" s="53" t="s">
        <v>1458</v>
      </c>
      <c r="D722" s="54"/>
      <c r="E722" s="55"/>
      <c r="F722" s="55"/>
      <c r="G722" s="55"/>
      <c r="H722" s="33">
        <f t="shared" si="11"/>
        <v>5</v>
      </c>
    </row>
    <row r="723" spans="1:8" ht="25.5" x14ac:dyDescent="0.2">
      <c r="A723" s="52" t="s">
        <v>1459</v>
      </c>
      <c r="B723" s="52"/>
      <c r="C723" s="53" t="s">
        <v>1460</v>
      </c>
      <c r="D723" s="54" t="s">
        <v>70</v>
      </c>
      <c r="E723" s="55">
        <v>36701.769999999997</v>
      </c>
      <c r="F723" s="55"/>
      <c r="G723" s="55">
        <v>36701.769999999997</v>
      </c>
      <c r="H723" s="33">
        <f t="shared" si="11"/>
        <v>9</v>
      </c>
    </row>
    <row r="724" spans="1:8" x14ac:dyDescent="0.2">
      <c r="A724" s="52" t="s">
        <v>1461</v>
      </c>
      <c r="B724" s="52"/>
      <c r="C724" s="53" t="s">
        <v>1462</v>
      </c>
      <c r="D724" s="54" t="s">
        <v>131</v>
      </c>
      <c r="E724" s="55">
        <v>39.72</v>
      </c>
      <c r="F724" s="55">
        <v>4.7</v>
      </c>
      <c r="G724" s="55">
        <v>44.42</v>
      </c>
      <c r="H724" s="33">
        <f t="shared" si="11"/>
        <v>9</v>
      </c>
    </row>
    <row r="725" spans="1:8" x14ac:dyDescent="0.2">
      <c r="A725" s="52" t="s">
        <v>1463</v>
      </c>
      <c r="B725" s="52"/>
      <c r="C725" s="53" t="s">
        <v>1464</v>
      </c>
      <c r="D725" s="54" t="s">
        <v>131</v>
      </c>
      <c r="E725" s="55">
        <v>49.1</v>
      </c>
      <c r="F725" s="55">
        <v>4.7</v>
      </c>
      <c r="G725" s="55">
        <v>53.8</v>
      </c>
      <c r="H725" s="33">
        <f t="shared" si="11"/>
        <v>9</v>
      </c>
    </row>
    <row r="726" spans="1:8" x14ac:dyDescent="0.2">
      <c r="A726" s="52" t="s">
        <v>1465</v>
      </c>
      <c r="B726" s="52"/>
      <c r="C726" s="53" t="s">
        <v>1466</v>
      </c>
      <c r="D726" s="54" t="s">
        <v>131</v>
      </c>
      <c r="E726" s="55">
        <v>58.5</v>
      </c>
      <c r="F726" s="55">
        <v>4.7</v>
      </c>
      <c r="G726" s="55">
        <v>63.2</v>
      </c>
      <c r="H726" s="33">
        <f t="shared" si="11"/>
        <v>9</v>
      </c>
    </row>
    <row r="727" spans="1:8" x14ac:dyDescent="0.2">
      <c r="A727" s="52" t="s">
        <v>1467</v>
      </c>
      <c r="B727" s="52"/>
      <c r="C727" s="53" t="s">
        <v>1468</v>
      </c>
      <c r="D727" s="54" t="s">
        <v>131</v>
      </c>
      <c r="E727" s="55">
        <v>67.42</v>
      </c>
      <c r="F727" s="55">
        <v>4.7</v>
      </c>
      <c r="G727" s="55">
        <v>72.12</v>
      </c>
      <c r="H727" s="33">
        <f t="shared" si="11"/>
        <v>9</v>
      </c>
    </row>
    <row r="728" spans="1:8" x14ac:dyDescent="0.2">
      <c r="A728" s="52" t="s">
        <v>1469</v>
      </c>
      <c r="B728" s="52"/>
      <c r="C728" s="53" t="s">
        <v>1470</v>
      </c>
      <c r="D728" s="54" t="s">
        <v>131</v>
      </c>
      <c r="E728" s="55">
        <v>81.61</v>
      </c>
      <c r="F728" s="55">
        <v>4.7</v>
      </c>
      <c r="G728" s="55">
        <v>86.31</v>
      </c>
      <c r="H728" s="33">
        <f t="shared" si="11"/>
        <v>9</v>
      </c>
    </row>
    <row r="729" spans="1:8" x14ac:dyDescent="0.2">
      <c r="A729" s="52" t="s">
        <v>1471</v>
      </c>
      <c r="B729" s="52"/>
      <c r="C729" s="53" t="s">
        <v>1472</v>
      </c>
      <c r="D729" s="54" t="s">
        <v>131</v>
      </c>
      <c r="E729" s="55">
        <v>101.47</v>
      </c>
      <c r="F729" s="55">
        <v>4.7</v>
      </c>
      <c r="G729" s="55">
        <v>106.17</v>
      </c>
      <c r="H729" s="33">
        <f t="shared" si="11"/>
        <v>9</v>
      </c>
    </row>
    <row r="730" spans="1:8" x14ac:dyDescent="0.2">
      <c r="A730" s="52" t="s">
        <v>1473</v>
      </c>
      <c r="B730" s="52"/>
      <c r="C730" s="53" t="s">
        <v>1474</v>
      </c>
      <c r="D730" s="54" t="s">
        <v>131</v>
      </c>
      <c r="E730" s="55">
        <v>124.62</v>
      </c>
      <c r="F730" s="55">
        <v>4.7</v>
      </c>
      <c r="G730" s="55">
        <v>129.32</v>
      </c>
      <c r="H730" s="33">
        <f t="shared" si="11"/>
        <v>9</v>
      </c>
    </row>
    <row r="731" spans="1:8" x14ac:dyDescent="0.2">
      <c r="A731" s="52" t="s">
        <v>1475</v>
      </c>
      <c r="B731" s="52"/>
      <c r="C731" s="53" t="s">
        <v>1476</v>
      </c>
      <c r="D731" s="54" t="s">
        <v>131</v>
      </c>
      <c r="E731" s="55">
        <v>152.87</v>
      </c>
      <c r="F731" s="55">
        <v>4.7</v>
      </c>
      <c r="G731" s="55">
        <v>157.57</v>
      </c>
      <c r="H731" s="33">
        <f t="shared" si="11"/>
        <v>9</v>
      </c>
    </row>
    <row r="732" spans="1:8" x14ac:dyDescent="0.2">
      <c r="A732" s="52" t="s">
        <v>1477</v>
      </c>
      <c r="B732" s="52"/>
      <c r="C732" s="53" t="s">
        <v>1478</v>
      </c>
      <c r="D732" s="54"/>
      <c r="E732" s="55"/>
      <c r="F732" s="55"/>
      <c r="G732" s="55"/>
      <c r="H732" s="33">
        <f t="shared" si="11"/>
        <v>5</v>
      </c>
    </row>
    <row r="733" spans="1:8" ht="25.5" x14ac:dyDescent="0.2">
      <c r="A733" s="52" t="s">
        <v>1479</v>
      </c>
      <c r="B733" s="52"/>
      <c r="C733" s="53" t="s">
        <v>1480</v>
      </c>
      <c r="D733" s="54" t="s">
        <v>70</v>
      </c>
      <c r="E733" s="55">
        <v>21901.02</v>
      </c>
      <c r="F733" s="55"/>
      <c r="G733" s="55">
        <v>21901.02</v>
      </c>
      <c r="H733" s="33">
        <f t="shared" si="11"/>
        <v>9</v>
      </c>
    </row>
    <row r="734" spans="1:8" x14ac:dyDescent="0.2">
      <c r="A734" s="52" t="s">
        <v>1481</v>
      </c>
      <c r="B734" s="52"/>
      <c r="C734" s="53" t="s">
        <v>1482</v>
      </c>
      <c r="D734" s="54" t="s">
        <v>131</v>
      </c>
      <c r="E734" s="55">
        <v>284.95999999999998</v>
      </c>
      <c r="F734" s="55">
        <v>21.2</v>
      </c>
      <c r="G734" s="55">
        <v>306.16000000000003</v>
      </c>
      <c r="H734" s="33">
        <f t="shared" si="11"/>
        <v>9</v>
      </c>
    </row>
    <row r="735" spans="1:8" x14ac:dyDescent="0.2">
      <c r="A735" s="52" t="s">
        <v>1483</v>
      </c>
      <c r="B735" s="52"/>
      <c r="C735" s="53" t="s">
        <v>1484</v>
      </c>
      <c r="D735" s="54" t="s">
        <v>131</v>
      </c>
      <c r="E735" s="55">
        <v>347.02</v>
      </c>
      <c r="F735" s="55">
        <v>32.4</v>
      </c>
      <c r="G735" s="55">
        <v>379.42</v>
      </c>
      <c r="H735" s="33">
        <f t="shared" si="11"/>
        <v>9</v>
      </c>
    </row>
    <row r="736" spans="1:8" x14ac:dyDescent="0.2">
      <c r="A736" s="52" t="s">
        <v>1485</v>
      </c>
      <c r="B736" s="52"/>
      <c r="C736" s="53" t="s">
        <v>1486</v>
      </c>
      <c r="D736" s="54" t="s">
        <v>131</v>
      </c>
      <c r="E736" s="55">
        <v>422.25</v>
      </c>
      <c r="F736" s="55">
        <v>38</v>
      </c>
      <c r="G736" s="55">
        <v>460.25</v>
      </c>
      <c r="H736" s="33">
        <f t="shared" si="11"/>
        <v>9</v>
      </c>
    </row>
    <row r="737" spans="1:8" x14ac:dyDescent="0.2">
      <c r="A737" s="52" t="s">
        <v>1487</v>
      </c>
      <c r="B737" s="52"/>
      <c r="C737" s="53" t="s">
        <v>1488</v>
      </c>
      <c r="D737" s="54"/>
      <c r="E737" s="55"/>
      <c r="F737" s="55"/>
      <c r="G737" s="55"/>
      <c r="H737" s="33">
        <f t="shared" si="11"/>
        <v>2</v>
      </c>
    </row>
    <row r="738" spans="1:8" x14ac:dyDescent="0.2">
      <c r="A738" s="52" t="s">
        <v>1489</v>
      </c>
      <c r="B738" s="52"/>
      <c r="C738" s="53" t="s">
        <v>1490</v>
      </c>
      <c r="D738" s="54"/>
      <c r="E738" s="55"/>
      <c r="F738" s="55"/>
      <c r="G738" s="55"/>
      <c r="H738" s="33">
        <f t="shared" si="11"/>
        <v>5</v>
      </c>
    </row>
    <row r="739" spans="1:8" ht="25.5" x14ac:dyDescent="0.2">
      <c r="A739" s="52" t="s">
        <v>1491</v>
      </c>
      <c r="B739" s="52"/>
      <c r="C739" s="53" t="s">
        <v>1492</v>
      </c>
      <c r="D739" s="54" t="s">
        <v>73</v>
      </c>
      <c r="E739" s="55">
        <v>133.22</v>
      </c>
      <c r="F739" s="55">
        <v>28.48</v>
      </c>
      <c r="G739" s="55">
        <v>161.69999999999999</v>
      </c>
      <c r="H739" s="33">
        <f t="shared" si="11"/>
        <v>9</v>
      </c>
    </row>
    <row r="740" spans="1:8" ht="25.5" x14ac:dyDescent="0.2">
      <c r="A740" s="52" t="s">
        <v>1493</v>
      </c>
      <c r="B740" s="52"/>
      <c r="C740" s="53" t="s">
        <v>1494</v>
      </c>
      <c r="D740" s="54" t="s">
        <v>73</v>
      </c>
      <c r="E740" s="55">
        <v>123.97</v>
      </c>
      <c r="F740" s="55">
        <v>31.31</v>
      </c>
      <c r="G740" s="55">
        <v>155.28</v>
      </c>
      <c r="H740" s="33">
        <f t="shared" si="11"/>
        <v>9</v>
      </c>
    </row>
    <row r="741" spans="1:8" ht="25.5" x14ac:dyDescent="0.2">
      <c r="A741" s="52" t="s">
        <v>1495</v>
      </c>
      <c r="B741" s="52"/>
      <c r="C741" s="53" t="s">
        <v>1496</v>
      </c>
      <c r="D741" s="54" t="s">
        <v>73</v>
      </c>
      <c r="E741" s="55">
        <v>149.43</v>
      </c>
      <c r="F741" s="55">
        <v>34.159999999999997</v>
      </c>
      <c r="G741" s="55">
        <v>183.59</v>
      </c>
      <c r="H741" s="33">
        <f t="shared" si="11"/>
        <v>9</v>
      </c>
    </row>
    <row r="742" spans="1:8" ht="25.5" x14ac:dyDescent="0.2">
      <c r="A742" s="52" t="s">
        <v>1497</v>
      </c>
      <c r="B742" s="52"/>
      <c r="C742" s="53" t="s">
        <v>1498</v>
      </c>
      <c r="D742" s="54" t="s">
        <v>73</v>
      </c>
      <c r="E742" s="55">
        <v>175.87</v>
      </c>
      <c r="F742" s="55">
        <v>36.99</v>
      </c>
      <c r="G742" s="55">
        <v>212.86</v>
      </c>
      <c r="H742" s="33">
        <f t="shared" si="11"/>
        <v>9</v>
      </c>
    </row>
    <row r="743" spans="1:8" ht="25.5" x14ac:dyDescent="0.2">
      <c r="A743" s="52" t="s">
        <v>1499</v>
      </c>
      <c r="B743" s="52"/>
      <c r="C743" s="53" t="s">
        <v>1500</v>
      </c>
      <c r="D743" s="54" t="s">
        <v>73</v>
      </c>
      <c r="E743" s="55">
        <v>230.86</v>
      </c>
      <c r="F743" s="55">
        <v>40.6</v>
      </c>
      <c r="G743" s="55">
        <v>271.45999999999998</v>
      </c>
      <c r="H743" s="33">
        <f t="shared" si="11"/>
        <v>9</v>
      </c>
    </row>
    <row r="744" spans="1:8" ht="25.5" x14ac:dyDescent="0.2">
      <c r="A744" s="52" t="s">
        <v>1501</v>
      </c>
      <c r="B744" s="52"/>
      <c r="C744" s="53" t="s">
        <v>1502</v>
      </c>
      <c r="D744" s="54" t="s">
        <v>73</v>
      </c>
      <c r="E744" s="55">
        <v>140.6</v>
      </c>
      <c r="F744" s="55">
        <v>31.31</v>
      </c>
      <c r="G744" s="55">
        <v>171.91</v>
      </c>
      <c r="H744" s="33">
        <f t="shared" si="11"/>
        <v>9</v>
      </c>
    </row>
    <row r="745" spans="1:8" ht="25.5" x14ac:dyDescent="0.2">
      <c r="A745" s="52" t="s">
        <v>1503</v>
      </c>
      <c r="B745" s="52"/>
      <c r="C745" s="53" t="s">
        <v>1504</v>
      </c>
      <c r="D745" s="54" t="s">
        <v>73</v>
      </c>
      <c r="E745" s="55">
        <v>164.17</v>
      </c>
      <c r="F745" s="55">
        <v>31.31</v>
      </c>
      <c r="G745" s="55">
        <v>195.48</v>
      </c>
      <c r="H745" s="33">
        <f t="shared" si="11"/>
        <v>9</v>
      </c>
    </row>
    <row r="746" spans="1:8" ht="25.5" x14ac:dyDescent="0.2">
      <c r="A746" s="52" t="s">
        <v>1505</v>
      </c>
      <c r="B746" s="52"/>
      <c r="C746" s="53" t="s">
        <v>1506</v>
      </c>
      <c r="D746" s="54" t="s">
        <v>73</v>
      </c>
      <c r="E746" s="55">
        <v>181.47</v>
      </c>
      <c r="F746" s="55">
        <v>34.159999999999997</v>
      </c>
      <c r="G746" s="55">
        <v>215.63</v>
      </c>
      <c r="H746" s="33">
        <f t="shared" si="11"/>
        <v>9</v>
      </c>
    </row>
    <row r="747" spans="1:8" ht="25.5" x14ac:dyDescent="0.2">
      <c r="A747" s="52" t="s">
        <v>1507</v>
      </c>
      <c r="B747" s="52"/>
      <c r="C747" s="53" t="s">
        <v>1508</v>
      </c>
      <c r="D747" s="54" t="s">
        <v>73</v>
      </c>
      <c r="E747" s="55">
        <v>221.02</v>
      </c>
      <c r="F747" s="55">
        <v>36.99</v>
      </c>
      <c r="G747" s="55">
        <v>258.01</v>
      </c>
      <c r="H747" s="33">
        <f t="shared" si="11"/>
        <v>9</v>
      </c>
    </row>
    <row r="748" spans="1:8" ht="25.5" x14ac:dyDescent="0.2">
      <c r="A748" s="52" t="s">
        <v>1509</v>
      </c>
      <c r="B748" s="52"/>
      <c r="C748" s="53" t="s">
        <v>1510</v>
      </c>
      <c r="D748" s="54" t="s">
        <v>73</v>
      </c>
      <c r="E748" s="55">
        <v>274.32</v>
      </c>
      <c r="F748" s="55">
        <v>40.6</v>
      </c>
      <c r="G748" s="55">
        <v>314.92</v>
      </c>
      <c r="H748" s="33">
        <f t="shared" si="11"/>
        <v>9</v>
      </c>
    </row>
    <row r="749" spans="1:8" x14ac:dyDescent="0.2">
      <c r="A749" s="52" t="s">
        <v>1511</v>
      </c>
      <c r="B749" s="52"/>
      <c r="C749" s="53" t="s">
        <v>1512</v>
      </c>
      <c r="D749" s="54"/>
      <c r="E749" s="55"/>
      <c r="F749" s="55"/>
      <c r="G749" s="55"/>
      <c r="H749" s="33">
        <f t="shared" si="11"/>
        <v>5</v>
      </c>
    </row>
    <row r="750" spans="1:8" ht="25.5" x14ac:dyDescent="0.2">
      <c r="A750" s="52" t="s">
        <v>1513</v>
      </c>
      <c r="B750" s="52"/>
      <c r="C750" s="53" t="s">
        <v>1514</v>
      </c>
      <c r="D750" s="54" t="s">
        <v>73</v>
      </c>
      <c r="E750" s="55">
        <v>164.97</v>
      </c>
      <c r="F750" s="55">
        <v>31.31</v>
      </c>
      <c r="G750" s="55">
        <v>196.28</v>
      </c>
      <c r="H750" s="33">
        <f t="shared" si="11"/>
        <v>9</v>
      </c>
    </row>
    <row r="751" spans="1:8" ht="25.5" x14ac:dyDescent="0.2">
      <c r="A751" s="52" t="s">
        <v>1515</v>
      </c>
      <c r="B751" s="52"/>
      <c r="C751" s="53" t="s">
        <v>1516</v>
      </c>
      <c r="D751" s="54" t="s">
        <v>73</v>
      </c>
      <c r="E751" s="55">
        <v>162.02000000000001</v>
      </c>
      <c r="F751" s="55">
        <v>34.159999999999997</v>
      </c>
      <c r="G751" s="55">
        <v>196.18</v>
      </c>
      <c r="H751" s="33">
        <f t="shared" si="11"/>
        <v>9</v>
      </c>
    </row>
    <row r="752" spans="1:8" ht="25.5" x14ac:dyDescent="0.2">
      <c r="A752" s="52" t="s">
        <v>1517</v>
      </c>
      <c r="B752" s="52"/>
      <c r="C752" s="53" t="s">
        <v>1518</v>
      </c>
      <c r="D752" s="54" t="s">
        <v>73</v>
      </c>
      <c r="E752" s="55">
        <v>174.69</v>
      </c>
      <c r="F752" s="55">
        <v>36.99</v>
      </c>
      <c r="G752" s="55">
        <v>211.68</v>
      </c>
      <c r="H752" s="33">
        <f t="shared" si="11"/>
        <v>9</v>
      </c>
    </row>
    <row r="753" spans="1:8" ht="25.5" x14ac:dyDescent="0.2">
      <c r="A753" s="52" t="s">
        <v>1519</v>
      </c>
      <c r="B753" s="52"/>
      <c r="C753" s="53" t="s">
        <v>1520</v>
      </c>
      <c r="D753" s="54" t="s">
        <v>73</v>
      </c>
      <c r="E753" s="55">
        <v>190.18</v>
      </c>
      <c r="F753" s="55">
        <v>40.6</v>
      </c>
      <c r="G753" s="55">
        <v>230.78</v>
      </c>
      <c r="H753" s="33">
        <f t="shared" si="11"/>
        <v>9</v>
      </c>
    </row>
    <row r="754" spans="1:8" x14ac:dyDescent="0.2">
      <c r="A754" s="52" t="s">
        <v>1521</v>
      </c>
      <c r="B754" s="52"/>
      <c r="C754" s="53" t="s">
        <v>1522</v>
      </c>
      <c r="D754" s="54"/>
      <c r="E754" s="55"/>
      <c r="F754" s="55"/>
      <c r="G754" s="55"/>
      <c r="H754" s="33">
        <f t="shared" si="11"/>
        <v>5</v>
      </c>
    </row>
    <row r="755" spans="1:8" x14ac:dyDescent="0.2">
      <c r="A755" s="52" t="s">
        <v>1523</v>
      </c>
      <c r="B755" s="52"/>
      <c r="C755" s="53" t="s">
        <v>1524</v>
      </c>
      <c r="D755" s="54" t="s">
        <v>73</v>
      </c>
      <c r="E755" s="55">
        <v>170.43</v>
      </c>
      <c r="F755" s="55">
        <v>9.5500000000000007</v>
      </c>
      <c r="G755" s="55">
        <v>179.98</v>
      </c>
      <c r="H755" s="33">
        <f t="shared" si="11"/>
        <v>9</v>
      </c>
    </row>
    <row r="756" spans="1:8" x14ac:dyDescent="0.2">
      <c r="A756" s="52" t="s">
        <v>1525</v>
      </c>
      <c r="B756" s="52"/>
      <c r="C756" s="53" t="s">
        <v>1526</v>
      </c>
      <c r="D756" s="54" t="s">
        <v>73</v>
      </c>
      <c r="E756" s="55">
        <v>181.85</v>
      </c>
      <c r="F756" s="55">
        <v>10.039999999999999</v>
      </c>
      <c r="G756" s="55">
        <v>191.89</v>
      </c>
      <c r="H756" s="33">
        <f t="shared" si="11"/>
        <v>9</v>
      </c>
    </row>
    <row r="757" spans="1:8" x14ac:dyDescent="0.2">
      <c r="A757" s="52" t="s">
        <v>1527</v>
      </c>
      <c r="B757" s="52"/>
      <c r="C757" s="53" t="s">
        <v>1528</v>
      </c>
      <c r="D757" s="54" t="s">
        <v>73</v>
      </c>
      <c r="E757" s="55">
        <v>200.32</v>
      </c>
      <c r="F757" s="55">
        <v>10.53</v>
      </c>
      <c r="G757" s="55">
        <v>210.85</v>
      </c>
      <c r="H757" s="33">
        <f t="shared" si="11"/>
        <v>9</v>
      </c>
    </row>
    <row r="758" spans="1:8" x14ac:dyDescent="0.2">
      <c r="A758" s="52" t="s">
        <v>1529</v>
      </c>
      <c r="B758" s="52"/>
      <c r="C758" s="53" t="s">
        <v>1530</v>
      </c>
      <c r="D758" s="54" t="s">
        <v>73</v>
      </c>
      <c r="E758" s="55">
        <v>284.51</v>
      </c>
      <c r="F758" s="55">
        <v>10.73</v>
      </c>
      <c r="G758" s="55">
        <v>295.24</v>
      </c>
      <c r="H758" s="33">
        <f t="shared" si="11"/>
        <v>9</v>
      </c>
    </row>
    <row r="759" spans="1:8" x14ac:dyDescent="0.2">
      <c r="A759" s="52" t="s">
        <v>1531</v>
      </c>
      <c r="B759" s="52"/>
      <c r="C759" s="53" t="s">
        <v>1532</v>
      </c>
      <c r="D759" s="54" t="s">
        <v>73</v>
      </c>
      <c r="E759" s="55">
        <v>153.72999999999999</v>
      </c>
      <c r="F759" s="55">
        <v>9.5500000000000007</v>
      </c>
      <c r="G759" s="55">
        <v>163.28</v>
      </c>
      <c r="H759" s="33">
        <f t="shared" si="11"/>
        <v>9</v>
      </c>
    </row>
    <row r="760" spans="1:8" x14ac:dyDescent="0.2">
      <c r="A760" s="52" t="s">
        <v>1533</v>
      </c>
      <c r="B760" s="52"/>
      <c r="C760" s="53" t="s">
        <v>1534</v>
      </c>
      <c r="D760" s="54" t="s">
        <v>73</v>
      </c>
      <c r="E760" s="55">
        <v>178.25</v>
      </c>
      <c r="F760" s="55">
        <v>10.039999999999999</v>
      </c>
      <c r="G760" s="55">
        <v>188.29</v>
      </c>
      <c r="H760" s="33">
        <f t="shared" si="11"/>
        <v>9</v>
      </c>
    </row>
    <row r="761" spans="1:8" x14ac:dyDescent="0.2">
      <c r="A761" s="52" t="s">
        <v>1535</v>
      </c>
      <c r="B761" s="52"/>
      <c r="C761" s="53" t="s">
        <v>1536</v>
      </c>
      <c r="D761" s="54"/>
      <c r="E761" s="55"/>
      <c r="F761" s="55"/>
      <c r="G761" s="55"/>
      <c r="H761" s="33">
        <f t="shared" si="11"/>
        <v>2</v>
      </c>
    </row>
    <row r="762" spans="1:8" x14ac:dyDescent="0.2">
      <c r="A762" s="52" t="s">
        <v>1537</v>
      </c>
      <c r="B762" s="52"/>
      <c r="C762" s="53" t="s">
        <v>1538</v>
      </c>
      <c r="D762" s="54"/>
      <c r="E762" s="55"/>
      <c r="F762" s="55"/>
      <c r="G762" s="55"/>
      <c r="H762" s="33">
        <f t="shared" si="11"/>
        <v>5</v>
      </c>
    </row>
    <row r="763" spans="1:8" x14ac:dyDescent="0.2">
      <c r="A763" s="52" t="s">
        <v>1539</v>
      </c>
      <c r="B763" s="52"/>
      <c r="C763" s="53" t="s">
        <v>1540</v>
      </c>
      <c r="D763" s="54" t="s">
        <v>156</v>
      </c>
      <c r="E763" s="55">
        <v>537.16999999999996</v>
      </c>
      <c r="F763" s="55">
        <v>324.11</v>
      </c>
      <c r="G763" s="55">
        <v>861.28</v>
      </c>
      <c r="H763" s="33">
        <f t="shared" si="11"/>
        <v>9</v>
      </c>
    </row>
    <row r="764" spans="1:8" ht="25.5" x14ac:dyDescent="0.2">
      <c r="A764" s="52" t="s">
        <v>1541</v>
      </c>
      <c r="B764" s="52"/>
      <c r="C764" s="53" t="s">
        <v>1542</v>
      </c>
      <c r="D764" s="54" t="s">
        <v>73</v>
      </c>
      <c r="E764" s="55">
        <v>59.28</v>
      </c>
      <c r="F764" s="55">
        <v>31.1</v>
      </c>
      <c r="G764" s="55">
        <v>90.38</v>
      </c>
      <c r="H764" s="33">
        <f t="shared" si="11"/>
        <v>9</v>
      </c>
    </row>
    <row r="765" spans="1:8" ht="25.5" x14ac:dyDescent="0.2">
      <c r="A765" s="52" t="s">
        <v>1543</v>
      </c>
      <c r="B765" s="52"/>
      <c r="C765" s="53" t="s">
        <v>1544</v>
      </c>
      <c r="D765" s="54" t="s">
        <v>73</v>
      </c>
      <c r="E765" s="55">
        <v>82.8</v>
      </c>
      <c r="F765" s="55">
        <v>31.81</v>
      </c>
      <c r="G765" s="55">
        <v>114.61</v>
      </c>
      <c r="H765" s="33">
        <f t="shared" si="11"/>
        <v>9</v>
      </c>
    </row>
    <row r="766" spans="1:8" x14ac:dyDescent="0.2">
      <c r="A766" s="52" t="s">
        <v>1545</v>
      </c>
      <c r="B766" s="52"/>
      <c r="C766" s="53" t="s">
        <v>1546</v>
      </c>
      <c r="D766" s="54"/>
      <c r="E766" s="55"/>
      <c r="F766" s="55"/>
      <c r="G766" s="55"/>
      <c r="H766" s="33">
        <f t="shared" si="11"/>
        <v>5</v>
      </c>
    </row>
    <row r="767" spans="1:8" x14ac:dyDescent="0.2">
      <c r="A767" s="52" t="s">
        <v>1547</v>
      </c>
      <c r="B767" s="52"/>
      <c r="C767" s="53" t="s">
        <v>1548</v>
      </c>
      <c r="D767" s="54" t="s">
        <v>73</v>
      </c>
      <c r="E767" s="55">
        <v>32.93</v>
      </c>
      <c r="F767" s="55">
        <v>40.020000000000003</v>
      </c>
      <c r="G767" s="55">
        <v>72.95</v>
      </c>
      <c r="H767" s="33">
        <f t="shared" si="11"/>
        <v>9</v>
      </c>
    </row>
    <row r="768" spans="1:8" x14ac:dyDescent="0.2">
      <c r="A768" s="52" t="s">
        <v>1549</v>
      </c>
      <c r="B768" s="52"/>
      <c r="C768" s="53" t="s">
        <v>1550</v>
      </c>
      <c r="D768" s="54" t="s">
        <v>73</v>
      </c>
      <c r="E768" s="55">
        <v>45.69</v>
      </c>
      <c r="F768" s="55">
        <v>63.34</v>
      </c>
      <c r="G768" s="55">
        <v>109.03</v>
      </c>
      <c r="H768" s="33">
        <f t="shared" si="11"/>
        <v>9</v>
      </c>
    </row>
    <row r="769" spans="1:8" x14ac:dyDescent="0.2">
      <c r="A769" s="52" t="s">
        <v>1551</v>
      </c>
      <c r="B769" s="52"/>
      <c r="C769" s="53" t="s">
        <v>1552</v>
      </c>
      <c r="D769" s="54" t="s">
        <v>73</v>
      </c>
      <c r="E769" s="55">
        <v>100.43</v>
      </c>
      <c r="F769" s="55">
        <v>102.78</v>
      </c>
      <c r="G769" s="55">
        <v>203.21</v>
      </c>
      <c r="H769" s="33">
        <f t="shared" si="11"/>
        <v>9</v>
      </c>
    </row>
    <row r="770" spans="1:8" x14ac:dyDescent="0.2">
      <c r="A770" s="52" t="s">
        <v>1553</v>
      </c>
      <c r="B770" s="52"/>
      <c r="C770" s="53" t="s">
        <v>1554</v>
      </c>
      <c r="D770" s="54" t="s">
        <v>73</v>
      </c>
      <c r="E770" s="55">
        <v>145.31</v>
      </c>
      <c r="F770" s="55">
        <v>126.75</v>
      </c>
      <c r="G770" s="55">
        <v>272.06</v>
      </c>
      <c r="H770" s="33">
        <f t="shared" si="11"/>
        <v>9</v>
      </c>
    </row>
    <row r="771" spans="1:8" x14ac:dyDescent="0.2">
      <c r="A771" s="52" t="s">
        <v>1555</v>
      </c>
      <c r="B771" s="52"/>
      <c r="C771" s="53" t="s">
        <v>1556</v>
      </c>
      <c r="D771" s="54" t="s">
        <v>73</v>
      </c>
      <c r="E771" s="55">
        <v>164.95</v>
      </c>
      <c r="F771" s="55">
        <v>63.34</v>
      </c>
      <c r="G771" s="55">
        <v>228.29</v>
      </c>
      <c r="H771" s="33">
        <f t="shared" si="11"/>
        <v>9</v>
      </c>
    </row>
    <row r="772" spans="1:8" x14ac:dyDescent="0.2">
      <c r="A772" s="52" t="s">
        <v>1557</v>
      </c>
      <c r="B772" s="52"/>
      <c r="C772" s="53" t="s">
        <v>1558</v>
      </c>
      <c r="D772" s="54" t="s">
        <v>73</v>
      </c>
      <c r="E772" s="55">
        <v>374.55</v>
      </c>
      <c r="F772" s="55">
        <v>102.78</v>
      </c>
      <c r="G772" s="55">
        <v>477.33</v>
      </c>
      <c r="H772" s="33">
        <f t="shared" si="11"/>
        <v>9</v>
      </c>
    </row>
    <row r="773" spans="1:8" x14ac:dyDescent="0.2">
      <c r="A773" s="52" t="s">
        <v>1559</v>
      </c>
      <c r="B773" s="52"/>
      <c r="C773" s="53" t="s">
        <v>1560</v>
      </c>
      <c r="D773" s="54"/>
      <c r="E773" s="55"/>
      <c r="F773" s="55"/>
      <c r="G773" s="55"/>
      <c r="H773" s="33">
        <f t="shared" si="11"/>
        <v>5</v>
      </c>
    </row>
    <row r="774" spans="1:8" x14ac:dyDescent="0.2">
      <c r="A774" s="52" t="s">
        <v>1561</v>
      </c>
      <c r="B774" s="52"/>
      <c r="C774" s="53" t="s">
        <v>1562</v>
      </c>
      <c r="D774" s="54" t="s">
        <v>73</v>
      </c>
      <c r="E774" s="55">
        <v>122.49</v>
      </c>
      <c r="F774" s="55">
        <v>56.45</v>
      </c>
      <c r="G774" s="55">
        <v>178.94</v>
      </c>
      <c r="H774" s="33">
        <f t="shared" si="11"/>
        <v>9</v>
      </c>
    </row>
    <row r="775" spans="1:8" x14ac:dyDescent="0.2">
      <c r="A775" s="52" t="s">
        <v>1563</v>
      </c>
      <c r="B775" s="52"/>
      <c r="C775" s="53" t="s">
        <v>1564</v>
      </c>
      <c r="D775" s="54" t="s">
        <v>73</v>
      </c>
      <c r="E775" s="55">
        <v>231.12</v>
      </c>
      <c r="F775" s="55">
        <v>106.48</v>
      </c>
      <c r="G775" s="55">
        <v>337.6</v>
      </c>
      <c r="H775" s="33">
        <f t="shared" si="11"/>
        <v>9</v>
      </c>
    </row>
    <row r="776" spans="1:8" x14ac:dyDescent="0.2">
      <c r="A776" s="52" t="s">
        <v>1565</v>
      </c>
      <c r="B776" s="52"/>
      <c r="C776" s="53" t="s">
        <v>1566</v>
      </c>
      <c r="D776" s="54" t="s">
        <v>73</v>
      </c>
      <c r="E776" s="55">
        <v>478.62</v>
      </c>
      <c r="F776" s="55">
        <v>148.91999999999999</v>
      </c>
      <c r="G776" s="55">
        <v>627.54</v>
      </c>
      <c r="H776" s="33">
        <f t="shared" si="11"/>
        <v>9</v>
      </c>
    </row>
    <row r="777" spans="1:8" x14ac:dyDescent="0.2">
      <c r="A777" s="52" t="s">
        <v>1567</v>
      </c>
      <c r="B777" s="52"/>
      <c r="C777" s="53" t="s">
        <v>1568</v>
      </c>
      <c r="D777" s="54"/>
      <c r="E777" s="55"/>
      <c r="F777" s="55"/>
      <c r="G777" s="55"/>
      <c r="H777" s="33">
        <f t="shared" si="11"/>
        <v>5</v>
      </c>
    </row>
    <row r="778" spans="1:8" x14ac:dyDescent="0.2">
      <c r="A778" s="52" t="s">
        <v>1569</v>
      </c>
      <c r="B778" s="52"/>
      <c r="C778" s="53" t="s">
        <v>8638</v>
      </c>
      <c r="D778" s="54" t="s">
        <v>73</v>
      </c>
      <c r="E778" s="55">
        <v>38.770000000000003</v>
      </c>
      <c r="F778" s="55">
        <v>28.66</v>
      </c>
      <c r="G778" s="55">
        <v>67.430000000000007</v>
      </c>
      <c r="H778" s="33">
        <f t="shared" ref="H778:H841" si="12">LEN(A778)</f>
        <v>9</v>
      </c>
    </row>
    <row r="779" spans="1:8" x14ac:dyDescent="0.2">
      <c r="A779" s="52" t="s">
        <v>1571</v>
      </c>
      <c r="B779" s="52"/>
      <c r="C779" s="53" t="s">
        <v>8639</v>
      </c>
      <c r="D779" s="54" t="s">
        <v>73</v>
      </c>
      <c r="E779" s="55">
        <v>48.1</v>
      </c>
      <c r="F779" s="55">
        <v>31.1</v>
      </c>
      <c r="G779" s="55">
        <v>79.2</v>
      </c>
      <c r="H779" s="33">
        <f t="shared" si="12"/>
        <v>9</v>
      </c>
    </row>
    <row r="780" spans="1:8" x14ac:dyDescent="0.2">
      <c r="A780" s="52" t="s">
        <v>1573</v>
      </c>
      <c r="B780" s="52"/>
      <c r="C780" s="53" t="s">
        <v>8640</v>
      </c>
      <c r="D780" s="54" t="s">
        <v>73</v>
      </c>
      <c r="E780" s="55">
        <v>56.54</v>
      </c>
      <c r="F780" s="55">
        <v>33.380000000000003</v>
      </c>
      <c r="G780" s="55">
        <v>89.92</v>
      </c>
      <c r="H780" s="33">
        <f t="shared" si="12"/>
        <v>9</v>
      </c>
    </row>
    <row r="781" spans="1:8" x14ac:dyDescent="0.2">
      <c r="A781" s="52" t="s">
        <v>1575</v>
      </c>
      <c r="B781" s="52"/>
      <c r="C781" s="53" t="s">
        <v>1576</v>
      </c>
      <c r="D781" s="54"/>
      <c r="E781" s="55"/>
      <c r="F781" s="55"/>
      <c r="G781" s="55"/>
      <c r="H781" s="33">
        <f t="shared" si="12"/>
        <v>5</v>
      </c>
    </row>
    <row r="782" spans="1:8" x14ac:dyDescent="0.2">
      <c r="A782" s="52" t="s">
        <v>1577</v>
      </c>
      <c r="B782" s="52"/>
      <c r="C782" s="53" t="s">
        <v>8641</v>
      </c>
      <c r="D782" s="54" t="s">
        <v>73</v>
      </c>
      <c r="E782" s="55">
        <v>46.64</v>
      </c>
      <c r="F782" s="55">
        <v>31.1</v>
      </c>
      <c r="G782" s="55">
        <v>77.739999999999995</v>
      </c>
      <c r="H782" s="33">
        <f t="shared" si="12"/>
        <v>9</v>
      </c>
    </row>
    <row r="783" spans="1:8" x14ac:dyDescent="0.2">
      <c r="A783" s="52" t="s">
        <v>1579</v>
      </c>
      <c r="B783" s="52"/>
      <c r="C783" s="53" t="s">
        <v>8642</v>
      </c>
      <c r="D783" s="54" t="s">
        <v>73</v>
      </c>
      <c r="E783" s="55">
        <v>57.83</v>
      </c>
      <c r="F783" s="55">
        <v>33.380000000000003</v>
      </c>
      <c r="G783" s="55">
        <v>91.21</v>
      </c>
      <c r="H783" s="33">
        <f t="shared" si="12"/>
        <v>9</v>
      </c>
    </row>
    <row r="784" spans="1:8" x14ac:dyDescent="0.2">
      <c r="A784" s="52" t="s">
        <v>1581</v>
      </c>
      <c r="B784" s="52"/>
      <c r="C784" s="53" t="s">
        <v>1582</v>
      </c>
      <c r="D784" s="54"/>
      <c r="E784" s="55"/>
      <c r="F784" s="55"/>
      <c r="G784" s="55"/>
      <c r="H784" s="33">
        <f t="shared" si="12"/>
        <v>5</v>
      </c>
    </row>
    <row r="785" spans="1:8" ht="25.5" x14ac:dyDescent="0.2">
      <c r="A785" s="52" t="s">
        <v>1583</v>
      </c>
      <c r="B785" s="52"/>
      <c r="C785" s="53" t="s">
        <v>1584</v>
      </c>
      <c r="D785" s="54" t="s">
        <v>73</v>
      </c>
      <c r="E785" s="55">
        <v>39.76</v>
      </c>
      <c r="F785" s="55">
        <v>28.66</v>
      </c>
      <c r="G785" s="55">
        <v>68.42</v>
      </c>
      <c r="H785" s="33">
        <f t="shared" si="12"/>
        <v>9</v>
      </c>
    </row>
    <row r="786" spans="1:8" ht="25.5" x14ac:dyDescent="0.2">
      <c r="A786" s="52" t="s">
        <v>1585</v>
      </c>
      <c r="B786" s="52"/>
      <c r="C786" s="53" t="s">
        <v>1586</v>
      </c>
      <c r="D786" s="54" t="s">
        <v>73</v>
      </c>
      <c r="E786" s="55">
        <v>50.67</v>
      </c>
      <c r="F786" s="55">
        <v>31.1</v>
      </c>
      <c r="G786" s="55">
        <v>81.77</v>
      </c>
      <c r="H786" s="33">
        <f t="shared" si="12"/>
        <v>9</v>
      </c>
    </row>
    <row r="787" spans="1:8" ht="25.5" x14ac:dyDescent="0.2">
      <c r="A787" s="52" t="s">
        <v>1587</v>
      </c>
      <c r="B787" s="52"/>
      <c r="C787" s="53" t="s">
        <v>1588</v>
      </c>
      <c r="D787" s="54" t="s">
        <v>73</v>
      </c>
      <c r="E787" s="55">
        <v>65.87</v>
      </c>
      <c r="F787" s="55">
        <v>31.81</v>
      </c>
      <c r="G787" s="55">
        <v>97.68</v>
      </c>
      <c r="H787" s="33">
        <f t="shared" si="12"/>
        <v>9</v>
      </c>
    </row>
    <row r="788" spans="1:8" x14ac:dyDescent="0.2">
      <c r="A788" s="52" t="s">
        <v>1589</v>
      </c>
      <c r="B788" s="52"/>
      <c r="C788" s="53" t="s">
        <v>1590</v>
      </c>
      <c r="D788" s="54"/>
      <c r="E788" s="55"/>
      <c r="F788" s="55"/>
      <c r="G788" s="55"/>
      <c r="H788" s="33">
        <f t="shared" si="12"/>
        <v>5</v>
      </c>
    </row>
    <row r="789" spans="1:8" ht="25.5" x14ac:dyDescent="0.2">
      <c r="A789" s="52" t="s">
        <v>1591</v>
      </c>
      <c r="B789" s="52"/>
      <c r="C789" s="53" t="s">
        <v>1592</v>
      </c>
      <c r="D789" s="54" t="s">
        <v>73</v>
      </c>
      <c r="E789" s="55">
        <v>61.37</v>
      </c>
      <c r="F789" s="55">
        <v>35.020000000000003</v>
      </c>
      <c r="G789" s="55">
        <v>96.39</v>
      </c>
      <c r="H789" s="33">
        <f t="shared" si="12"/>
        <v>9</v>
      </c>
    </row>
    <row r="790" spans="1:8" ht="25.5" x14ac:dyDescent="0.2">
      <c r="A790" s="52" t="s">
        <v>1593</v>
      </c>
      <c r="B790" s="52"/>
      <c r="C790" s="53" t="s">
        <v>1594</v>
      </c>
      <c r="D790" s="54" t="s">
        <v>73</v>
      </c>
      <c r="E790" s="55">
        <v>74.069999999999993</v>
      </c>
      <c r="F790" s="55">
        <v>35.9</v>
      </c>
      <c r="G790" s="55">
        <v>109.97</v>
      </c>
      <c r="H790" s="33">
        <f t="shared" si="12"/>
        <v>9</v>
      </c>
    </row>
    <row r="791" spans="1:8" ht="25.5" x14ac:dyDescent="0.2">
      <c r="A791" s="52" t="s">
        <v>1595</v>
      </c>
      <c r="B791" s="52"/>
      <c r="C791" s="53" t="s">
        <v>1596</v>
      </c>
      <c r="D791" s="54" t="s">
        <v>73</v>
      </c>
      <c r="E791" s="55">
        <v>60.07</v>
      </c>
      <c r="F791" s="55">
        <v>46.36</v>
      </c>
      <c r="G791" s="55">
        <v>106.43</v>
      </c>
      <c r="H791" s="33">
        <f t="shared" si="12"/>
        <v>9</v>
      </c>
    </row>
    <row r="792" spans="1:8" ht="25.5" x14ac:dyDescent="0.2">
      <c r="A792" s="52" t="s">
        <v>1597</v>
      </c>
      <c r="B792" s="52"/>
      <c r="C792" s="53" t="s">
        <v>1598</v>
      </c>
      <c r="D792" s="54" t="s">
        <v>73</v>
      </c>
      <c r="E792" s="55">
        <v>83.95</v>
      </c>
      <c r="F792" s="55">
        <v>49.42</v>
      </c>
      <c r="G792" s="55">
        <v>133.37</v>
      </c>
      <c r="H792" s="33">
        <f t="shared" si="12"/>
        <v>9</v>
      </c>
    </row>
    <row r="793" spans="1:8" x14ac:dyDescent="0.2">
      <c r="A793" s="52" t="s">
        <v>1599</v>
      </c>
      <c r="B793" s="52"/>
      <c r="C793" s="53" t="s">
        <v>1600</v>
      </c>
      <c r="D793" s="54"/>
      <c r="E793" s="55"/>
      <c r="F793" s="55"/>
      <c r="G793" s="55"/>
      <c r="H793" s="33">
        <f t="shared" si="12"/>
        <v>5</v>
      </c>
    </row>
    <row r="794" spans="1:8" ht="25.5" x14ac:dyDescent="0.2">
      <c r="A794" s="52" t="s">
        <v>1601</v>
      </c>
      <c r="B794" s="52"/>
      <c r="C794" s="53" t="s">
        <v>1602</v>
      </c>
      <c r="D794" s="54" t="s">
        <v>73</v>
      </c>
      <c r="E794" s="55">
        <v>93.17</v>
      </c>
      <c r="F794" s="55">
        <v>13.57</v>
      </c>
      <c r="G794" s="55">
        <v>106.74</v>
      </c>
      <c r="H794" s="33">
        <f t="shared" si="12"/>
        <v>9</v>
      </c>
    </row>
    <row r="795" spans="1:8" ht="25.5" x14ac:dyDescent="0.2">
      <c r="A795" s="52" t="s">
        <v>1603</v>
      </c>
      <c r="B795" s="52"/>
      <c r="C795" s="53" t="s">
        <v>1604</v>
      </c>
      <c r="D795" s="54" t="s">
        <v>73</v>
      </c>
      <c r="E795" s="55">
        <v>109.78</v>
      </c>
      <c r="F795" s="55">
        <v>13.93</v>
      </c>
      <c r="G795" s="55">
        <v>123.71</v>
      </c>
      <c r="H795" s="33">
        <f t="shared" si="12"/>
        <v>9</v>
      </c>
    </row>
    <row r="796" spans="1:8" ht="25.5" x14ac:dyDescent="0.2">
      <c r="A796" s="52" t="s">
        <v>1605</v>
      </c>
      <c r="B796" s="52"/>
      <c r="C796" s="53" t="s">
        <v>1606</v>
      </c>
      <c r="D796" s="54" t="s">
        <v>73</v>
      </c>
      <c r="E796" s="55">
        <v>136.94999999999999</v>
      </c>
      <c r="F796" s="55">
        <v>14.1</v>
      </c>
      <c r="G796" s="55">
        <v>151.05000000000001</v>
      </c>
      <c r="H796" s="33">
        <f t="shared" si="12"/>
        <v>9</v>
      </c>
    </row>
    <row r="797" spans="1:8" ht="25.5" x14ac:dyDescent="0.2">
      <c r="A797" s="52" t="s">
        <v>1607</v>
      </c>
      <c r="B797" s="52"/>
      <c r="C797" s="53" t="s">
        <v>1608</v>
      </c>
      <c r="D797" s="54" t="s">
        <v>73</v>
      </c>
      <c r="E797" s="55">
        <v>176.93</v>
      </c>
      <c r="F797" s="55">
        <v>14.63</v>
      </c>
      <c r="G797" s="55">
        <v>191.56</v>
      </c>
      <c r="H797" s="33">
        <f t="shared" si="12"/>
        <v>9</v>
      </c>
    </row>
    <row r="798" spans="1:8" x14ac:dyDescent="0.2">
      <c r="A798" s="52" t="s">
        <v>1609</v>
      </c>
      <c r="B798" s="52"/>
      <c r="C798" s="53" t="s">
        <v>1610</v>
      </c>
      <c r="D798" s="54"/>
      <c r="E798" s="55"/>
      <c r="F798" s="55"/>
      <c r="G798" s="55"/>
      <c r="H798" s="33">
        <f t="shared" si="12"/>
        <v>5</v>
      </c>
    </row>
    <row r="799" spans="1:8" x14ac:dyDescent="0.2">
      <c r="A799" s="52" t="s">
        <v>1611</v>
      </c>
      <c r="B799" s="52"/>
      <c r="C799" s="53" t="s">
        <v>1612</v>
      </c>
      <c r="D799" s="54" t="s">
        <v>156</v>
      </c>
      <c r="E799" s="55">
        <v>990.38</v>
      </c>
      <c r="F799" s="55">
        <v>739.73</v>
      </c>
      <c r="G799" s="55">
        <v>1730.11</v>
      </c>
      <c r="H799" s="33">
        <f t="shared" si="12"/>
        <v>9</v>
      </c>
    </row>
    <row r="800" spans="1:8" x14ac:dyDescent="0.2">
      <c r="A800" s="52" t="s">
        <v>1613</v>
      </c>
      <c r="B800" s="52"/>
      <c r="C800" s="53" t="s">
        <v>1614</v>
      </c>
      <c r="D800" s="54" t="s">
        <v>131</v>
      </c>
      <c r="E800" s="55">
        <v>3.81</v>
      </c>
      <c r="F800" s="55">
        <v>6.68</v>
      </c>
      <c r="G800" s="55">
        <v>10.49</v>
      </c>
      <c r="H800" s="33">
        <f t="shared" si="12"/>
        <v>9</v>
      </c>
    </row>
    <row r="801" spans="1:8" x14ac:dyDescent="0.2">
      <c r="A801" s="52" t="s">
        <v>1615</v>
      </c>
      <c r="B801" s="52"/>
      <c r="C801" s="53" t="s">
        <v>1616</v>
      </c>
      <c r="D801" s="54"/>
      <c r="E801" s="55"/>
      <c r="F801" s="55"/>
      <c r="G801" s="55"/>
      <c r="H801" s="33">
        <f t="shared" si="12"/>
        <v>5</v>
      </c>
    </row>
    <row r="802" spans="1:8" ht="25.5" x14ac:dyDescent="0.2">
      <c r="A802" s="52" t="s">
        <v>1617</v>
      </c>
      <c r="B802" s="52"/>
      <c r="C802" s="53" t="s">
        <v>1618</v>
      </c>
      <c r="D802" s="54" t="s">
        <v>73</v>
      </c>
      <c r="E802" s="55">
        <v>166.21</v>
      </c>
      <c r="F802" s="55">
        <v>70.38</v>
      </c>
      <c r="G802" s="55">
        <v>236.59</v>
      </c>
      <c r="H802" s="33">
        <f t="shared" si="12"/>
        <v>9</v>
      </c>
    </row>
    <row r="803" spans="1:8" ht="25.5" x14ac:dyDescent="0.2">
      <c r="A803" s="52" t="s">
        <v>1619</v>
      </c>
      <c r="B803" s="52"/>
      <c r="C803" s="53" t="s">
        <v>1620</v>
      </c>
      <c r="D803" s="54" t="s">
        <v>73</v>
      </c>
      <c r="E803" s="55">
        <v>136.83000000000001</v>
      </c>
      <c r="F803" s="55">
        <v>58.41</v>
      </c>
      <c r="G803" s="55">
        <v>195.24</v>
      </c>
      <c r="H803" s="33">
        <f t="shared" si="12"/>
        <v>9</v>
      </c>
    </row>
    <row r="804" spans="1:8" x14ac:dyDescent="0.2">
      <c r="A804" s="52" t="s">
        <v>1621</v>
      </c>
      <c r="B804" s="52"/>
      <c r="C804" s="53" t="s">
        <v>1622</v>
      </c>
      <c r="D804" s="54" t="s">
        <v>73</v>
      </c>
      <c r="E804" s="55">
        <v>140.4</v>
      </c>
      <c r="F804" s="55">
        <v>58.41</v>
      </c>
      <c r="G804" s="55">
        <v>198.81</v>
      </c>
      <c r="H804" s="33">
        <f t="shared" si="12"/>
        <v>9</v>
      </c>
    </row>
    <row r="805" spans="1:8" ht="25.5" x14ac:dyDescent="0.2">
      <c r="A805" s="52" t="s">
        <v>1623</v>
      </c>
      <c r="B805" s="52"/>
      <c r="C805" s="53" t="s">
        <v>1624</v>
      </c>
      <c r="D805" s="54" t="s">
        <v>73</v>
      </c>
      <c r="E805" s="55">
        <v>1748.87</v>
      </c>
      <c r="F805" s="55">
        <v>158.44999999999999</v>
      </c>
      <c r="G805" s="55">
        <v>1907.32</v>
      </c>
      <c r="H805" s="33">
        <f t="shared" si="12"/>
        <v>9</v>
      </c>
    </row>
    <row r="806" spans="1:8" x14ac:dyDescent="0.2">
      <c r="A806" s="52" t="s">
        <v>1625</v>
      </c>
      <c r="B806" s="52"/>
      <c r="C806" s="53" t="s">
        <v>1626</v>
      </c>
      <c r="D806" s="54" t="s">
        <v>73</v>
      </c>
      <c r="E806" s="55">
        <v>964.88</v>
      </c>
      <c r="F806" s="55">
        <v>105.21</v>
      </c>
      <c r="G806" s="55">
        <v>1070.0899999999999</v>
      </c>
      <c r="H806" s="33">
        <f t="shared" si="12"/>
        <v>9</v>
      </c>
    </row>
    <row r="807" spans="1:8" x14ac:dyDescent="0.2">
      <c r="A807" s="52" t="s">
        <v>1627</v>
      </c>
      <c r="B807" s="52"/>
      <c r="C807" s="53" t="s">
        <v>1628</v>
      </c>
      <c r="D807" s="54"/>
      <c r="E807" s="55"/>
      <c r="F807" s="55"/>
      <c r="G807" s="55"/>
      <c r="H807" s="33">
        <f t="shared" si="12"/>
        <v>5</v>
      </c>
    </row>
    <row r="808" spans="1:8" x14ac:dyDescent="0.2">
      <c r="A808" s="52" t="s">
        <v>1629</v>
      </c>
      <c r="B808" s="52"/>
      <c r="C808" s="53" t="s">
        <v>1630</v>
      </c>
      <c r="D808" s="54" t="s">
        <v>73</v>
      </c>
      <c r="E808" s="55">
        <v>953.43</v>
      </c>
      <c r="F808" s="55">
        <v>68.12</v>
      </c>
      <c r="G808" s="55">
        <v>1021.55</v>
      </c>
      <c r="H808" s="33">
        <f t="shared" si="12"/>
        <v>9</v>
      </c>
    </row>
    <row r="809" spans="1:8" x14ac:dyDescent="0.2">
      <c r="A809" s="52" t="s">
        <v>1631</v>
      </c>
      <c r="B809" s="52"/>
      <c r="C809" s="53" t="s">
        <v>1632</v>
      </c>
      <c r="D809" s="54" t="s">
        <v>73</v>
      </c>
      <c r="E809" s="55">
        <v>250.82</v>
      </c>
      <c r="F809" s="55"/>
      <c r="G809" s="55">
        <v>250.82</v>
      </c>
      <c r="H809" s="33">
        <f t="shared" si="12"/>
        <v>9</v>
      </c>
    </row>
    <row r="810" spans="1:8" ht="25.5" x14ac:dyDescent="0.2">
      <c r="A810" s="52" t="s">
        <v>1633</v>
      </c>
      <c r="B810" s="52"/>
      <c r="C810" s="53" t="s">
        <v>1634</v>
      </c>
      <c r="D810" s="54" t="s">
        <v>73</v>
      </c>
      <c r="E810" s="55">
        <v>710.61</v>
      </c>
      <c r="F810" s="55"/>
      <c r="G810" s="55">
        <v>710.61</v>
      </c>
      <c r="H810" s="33">
        <f t="shared" si="12"/>
        <v>9</v>
      </c>
    </row>
    <row r="811" spans="1:8" ht="25.5" x14ac:dyDescent="0.2">
      <c r="A811" s="52" t="s">
        <v>1635</v>
      </c>
      <c r="B811" s="52"/>
      <c r="C811" s="53" t="s">
        <v>1636</v>
      </c>
      <c r="D811" s="54" t="s">
        <v>73</v>
      </c>
      <c r="E811" s="55">
        <v>1077.03</v>
      </c>
      <c r="F811" s="55">
        <v>68.12</v>
      </c>
      <c r="G811" s="55">
        <v>1145.1500000000001</v>
      </c>
      <c r="H811" s="33">
        <f t="shared" si="12"/>
        <v>9</v>
      </c>
    </row>
    <row r="812" spans="1:8" ht="25.5" x14ac:dyDescent="0.2">
      <c r="A812" s="52" t="s">
        <v>1637</v>
      </c>
      <c r="B812" s="52"/>
      <c r="C812" s="53" t="s">
        <v>1638</v>
      </c>
      <c r="D812" s="54" t="s">
        <v>73</v>
      </c>
      <c r="E812" s="55">
        <v>158.16999999999999</v>
      </c>
      <c r="F812" s="55"/>
      <c r="G812" s="55">
        <v>158.16999999999999</v>
      </c>
      <c r="H812" s="33">
        <f t="shared" si="12"/>
        <v>9</v>
      </c>
    </row>
    <row r="813" spans="1:8" ht="25.5" x14ac:dyDescent="0.2">
      <c r="A813" s="52" t="s">
        <v>1639</v>
      </c>
      <c r="B813" s="52"/>
      <c r="C813" s="53" t="s">
        <v>1640</v>
      </c>
      <c r="D813" s="54" t="s">
        <v>73</v>
      </c>
      <c r="E813" s="55">
        <v>225.47</v>
      </c>
      <c r="F813" s="55"/>
      <c r="G813" s="55">
        <v>225.47</v>
      </c>
      <c r="H813" s="33">
        <f t="shared" si="12"/>
        <v>9</v>
      </c>
    </row>
    <row r="814" spans="1:8" ht="25.5" x14ac:dyDescent="0.2">
      <c r="A814" s="52" t="s">
        <v>1641</v>
      </c>
      <c r="B814" s="52"/>
      <c r="C814" s="53" t="s">
        <v>1642</v>
      </c>
      <c r="D814" s="54" t="s">
        <v>73</v>
      </c>
      <c r="E814" s="55">
        <v>171.63</v>
      </c>
      <c r="F814" s="55"/>
      <c r="G814" s="55">
        <v>171.63</v>
      </c>
      <c r="H814" s="33">
        <f t="shared" si="12"/>
        <v>9</v>
      </c>
    </row>
    <row r="815" spans="1:8" ht="25.5" x14ac:dyDescent="0.2">
      <c r="A815" s="52" t="s">
        <v>1643</v>
      </c>
      <c r="B815" s="52"/>
      <c r="C815" s="53" t="s">
        <v>1644</v>
      </c>
      <c r="D815" s="54" t="s">
        <v>73</v>
      </c>
      <c r="E815" s="55">
        <v>201.58</v>
      </c>
      <c r="F815" s="55"/>
      <c r="G815" s="55">
        <v>201.58</v>
      </c>
      <c r="H815" s="33">
        <f t="shared" si="12"/>
        <v>9</v>
      </c>
    </row>
    <row r="816" spans="1:8" ht="25.5" x14ac:dyDescent="0.2">
      <c r="A816" s="52" t="s">
        <v>1645</v>
      </c>
      <c r="B816" s="52"/>
      <c r="C816" s="53" t="s">
        <v>1646</v>
      </c>
      <c r="D816" s="54" t="s">
        <v>73</v>
      </c>
      <c r="E816" s="55">
        <v>166.77</v>
      </c>
      <c r="F816" s="55"/>
      <c r="G816" s="55">
        <v>166.77</v>
      </c>
      <c r="H816" s="33">
        <f t="shared" si="12"/>
        <v>9</v>
      </c>
    </row>
    <row r="817" spans="1:8" ht="25.5" x14ac:dyDescent="0.2">
      <c r="A817" s="52" t="s">
        <v>1647</v>
      </c>
      <c r="B817" s="52"/>
      <c r="C817" s="53" t="s">
        <v>1648</v>
      </c>
      <c r="D817" s="54" t="s">
        <v>73</v>
      </c>
      <c r="E817" s="55">
        <v>140.35</v>
      </c>
      <c r="F817" s="55"/>
      <c r="G817" s="55">
        <v>140.35</v>
      </c>
      <c r="H817" s="33">
        <f t="shared" si="12"/>
        <v>9</v>
      </c>
    </row>
    <row r="818" spans="1:8" ht="25.5" x14ac:dyDescent="0.2">
      <c r="A818" s="52" t="s">
        <v>1649</v>
      </c>
      <c r="B818" s="52"/>
      <c r="C818" s="53" t="s">
        <v>1650</v>
      </c>
      <c r="D818" s="54" t="s">
        <v>73</v>
      </c>
      <c r="E818" s="55">
        <v>176.68</v>
      </c>
      <c r="F818" s="55"/>
      <c r="G818" s="55">
        <v>176.68</v>
      </c>
      <c r="H818" s="33">
        <f t="shared" si="12"/>
        <v>9</v>
      </c>
    </row>
    <row r="819" spans="1:8" ht="25.5" x14ac:dyDescent="0.2">
      <c r="A819" s="52" t="s">
        <v>1651</v>
      </c>
      <c r="B819" s="52"/>
      <c r="C819" s="53" t="s">
        <v>1652</v>
      </c>
      <c r="D819" s="54" t="s">
        <v>73</v>
      </c>
      <c r="E819" s="55">
        <v>148.63</v>
      </c>
      <c r="F819" s="55"/>
      <c r="G819" s="55">
        <v>148.63</v>
      </c>
      <c r="H819" s="33">
        <f t="shared" si="12"/>
        <v>9</v>
      </c>
    </row>
    <row r="820" spans="1:8" ht="25.5" x14ac:dyDescent="0.2">
      <c r="A820" s="52" t="s">
        <v>1653</v>
      </c>
      <c r="B820" s="52"/>
      <c r="C820" s="53" t="s">
        <v>1654</v>
      </c>
      <c r="D820" s="54" t="s">
        <v>73</v>
      </c>
      <c r="E820" s="55">
        <v>204.45</v>
      </c>
      <c r="F820" s="55"/>
      <c r="G820" s="55">
        <v>204.45</v>
      </c>
      <c r="H820" s="33">
        <f t="shared" si="12"/>
        <v>9</v>
      </c>
    </row>
    <row r="821" spans="1:8" ht="25.5" x14ac:dyDescent="0.2">
      <c r="A821" s="52" t="s">
        <v>1655</v>
      </c>
      <c r="B821" s="52"/>
      <c r="C821" s="53" t="s">
        <v>1656</v>
      </c>
      <c r="D821" s="54" t="s">
        <v>73</v>
      </c>
      <c r="E821" s="55">
        <v>221.65</v>
      </c>
      <c r="F821" s="55"/>
      <c r="G821" s="55">
        <v>221.65</v>
      </c>
      <c r="H821" s="33">
        <f t="shared" si="12"/>
        <v>9</v>
      </c>
    </row>
    <row r="822" spans="1:8" ht="25.5" x14ac:dyDescent="0.2">
      <c r="A822" s="52" t="s">
        <v>1657</v>
      </c>
      <c r="B822" s="52"/>
      <c r="C822" s="53" t="s">
        <v>1658</v>
      </c>
      <c r="D822" s="54" t="s">
        <v>73</v>
      </c>
      <c r="E822" s="55">
        <v>1090.78</v>
      </c>
      <c r="F822" s="55"/>
      <c r="G822" s="55">
        <v>1090.78</v>
      </c>
      <c r="H822" s="33">
        <f t="shared" si="12"/>
        <v>9</v>
      </c>
    </row>
    <row r="823" spans="1:8" ht="25.5" x14ac:dyDescent="0.2">
      <c r="A823" s="52" t="s">
        <v>1659</v>
      </c>
      <c r="B823" s="52"/>
      <c r="C823" s="53" t="s">
        <v>1660</v>
      </c>
      <c r="D823" s="54" t="s">
        <v>73</v>
      </c>
      <c r="E823" s="55">
        <v>831</v>
      </c>
      <c r="F823" s="55"/>
      <c r="G823" s="55">
        <v>831</v>
      </c>
      <c r="H823" s="33">
        <f t="shared" si="12"/>
        <v>9</v>
      </c>
    </row>
    <row r="824" spans="1:8" ht="25.5" x14ac:dyDescent="0.2">
      <c r="A824" s="52" t="s">
        <v>1661</v>
      </c>
      <c r="B824" s="52"/>
      <c r="C824" s="53" t="s">
        <v>1662</v>
      </c>
      <c r="D824" s="54" t="s">
        <v>73</v>
      </c>
      <c r="E824" s="55">
        <v>1425.2</v>
      </c>
      <c r="F824" s="55"/>
      <c r="G824" s="55">
        <v>1425.2</v>
      </c>
      <c r="H824" s="33">
        <f t="shared" si="12"/>
        <v>9</v>
      </c>
    </row>
    <row r="825" spans="1:8" x14ac:dyDescent="0.2">
      <c r="A825" s="52" t="s">
        <v>1663</v>
      </c>
      <c r="B825" s="52"/>
      <c r="C825" s="53" t="s">
        <v>1664</v>
      </c>
      <c r="D825" s="54" t="s">
        <v>73</v>
      </c>
      <c r="E825" s="55">
        <v>352.74</v>
      </c>
      <c r="F825" s="55">
        <v>63.2</v>
      </c>
      <c r="G825" s="55">
        <v>415.94</v>
      </c>
      <c r="H825" s="33">
        <f t="shared" si="12"/>
        <v>9</v>
      </c>
    </row>
    <row r="826" spans="1:8" ht="25.5" x14ac:dyDescent="0.2">
      <c r="A826" s="52" t="s">
        <v>1665</v>
      </c>
      <c r="B826" s="52"/>
      <c r="C826" s="53" t="s">
        <v>1666</v>
      </c>
      <c r="D826" s="54" t="s">
        <v>73</v>
      </c>
      <c r="E826" s="55">
        <v>263.04000000000002</v>
      </c>
      <c r="F826" s="55"/>
      <c r="G826" s="55">
        <v>263.04000000000002</v>
      </c>
      <c r="H826" s="33">
        <f t="shared" si="12"/>
        <v>9</v>
      </c>
    </row>
    <row r="827" spans="1:8" ht="25.5" x14ac:dyDescent="0.2">
      <c r="A827" s="52" t="s">
        <v>1667</v>
      </c>
      <c r="B827" s="52"/>
      <c r="C827" s="53" t="s">
        <v>1668</v>
      </c>
      <c r="D827" s="54" t="s">
        <v>73</v>
      </c>
      <c r="E827" s="55">
        <v>273.55</v>
      </c>
      <c r="F827" s="55"/>
      <c r="G827" s="55">
        <v>273.55</v>
      </c>
      <c r="H827" s="33">
        <f t="shared" si="12"/>
        <v>9</v>
      </c>
    </row>
    <row r="828" spans="1:8" ht="25.5" x14ac:dyDescent="0.2">
      <c r="A828" s="52" t="s">
        <v>1669</v>
      </c>
      <c r="B828" s="52"/>
      <c r="C828" s="53" t="s">
        <v>1670</v>
      </c>
      <c r="D828" s="54" t="s">
        <v>73</v>
      </c>
      <c r="E828" s="55">
        <v>281.52</v>
      </c>
      <c r="F828" s="55"/>
      <c r="G828" s="55">
        <v>281.52</v>
      </c>
      <c r="H828" s="33">
        <f t="shared" si="12"/>
        <v>9</v>
      </c>
    </row>
    <row r="829" spans="1:8" ht="25.5" x14ac:dyDescent="0.2">
      <c r="A829" s="52" t="s">
        <v>1671</v>
      </c>
      <c r="B829" s="52"/>
      <c r="C829" s="53" t="s">
        <v>1672</v>
      </c>
      <c r="D829" s="54" t="s">
        <v>73</v>
      </c>
      <c r="E829" s="55">
        <v>237.8</v>
      </c>
      <c r="F829" s="55"/>
      <c r="G829" s="55">
        <v>237.8</v>
      </c>
      <c r="H829" s="33">
        <f t="shared" si="12"/>
        <v>9</v>
      </c>
    </row>
    <row r="830" spans="1:8" ht="25.5" x14ac:dyDescent="0.2">
      <c r="A830" s="52" t="s">
        <v>1673</v>
      </c>
      <c r="B830" s="52"/>
      <c r="C830" s="53" t="s">
        <v>1674</v>
      </c>
      <c r="D830" s="54" t="s">
        <v>73</v>
      </c>
      <c r="E830" s="55">
        <v>250.78</v>
      </c>
      <c r="F830" s="55"/>
      <c r="G830" s="55">
        <v>250.78</v>
      </c>
      <c r="H830" s="33">
        <f t="shared" si="12"/>
        <v>9</v>
      </c>
    </row>
    <row r="831" spans="1:8" ht="25.5" x14ac:dyDescent="0.2">
      <c r="A831" s="52" t="s">
        <v>1675</v>
      </c>
      <c r="B831" s="52"/>
      <c r="C831" s="53" t="s">
        <v>1676</v>
      </c>
      <c r="D831" s="54" t="s">
        <v>73</v>
      </c>
      <c r="E831" s="55">
        <v>253.36</v>
      </c>
      <c r="F831" s="55"/>
      <c r="G831" s="55">
        <v>253.36</v>
      </c>
      <c r="H831" s="33">
        <f t="shared" si="12"/>
        <v>9</v>
      </c>
    </row>
    <row r="832" spans="1:8" x14ac:dyDescent="0.2">
      <c r="A832" s="52" t="s">
        <v>1677</v>
      </c>
      <c r="B832" s="52"/>
      <c r="C832" s="53" t="s">
        <v>1678</v>
      </c>
      <c r="D832" s="54"/>
      <c r="E832" s="55"/>
      <c r="F832" s="55"/>
      <c r="G832" s="55"/>
      <c r="H832" s="33">
        <f t="shared" si="12"/>
        <v>5</v>
      </c>
    </row>
    <row r="833" spans="1:8" x14ac:dyDescent="0.2">
      <c r="A833" s="52" t="s">
        <v>1679</v>
      </c>
      <c r="B833" s="52"/>
      <c r="C833" s="53" t="s">
        <v>1680</v>
      </c>
      <c r="D833" s="54" t="s">
        <v>73</v>
      </c>
      <c r="E833" s="55">
        <v>107.73</v>
      </c>
      <c r="F833" s="55">
        <v>113.2</v>
      </c>
      <c r="G833" s="55">
        <v>220.93</v>
      </c>
      <c r="H833" s="33">
        <f t="shared" si="12"/>
        <v>9</v>
      </c>
    </row>
    <row r="834" spans="1:8" x14ac:dyDescent="0.2">
      <c r="A834" s="52" t="s">
        <v>1681</v>
      </c>
      <c r="B834" s="52"/>
      <c r="C834" s="53" t="s">
        <v>1682</v>
      </c>
      <c r="D834" s="54"/>
      <c r="E834" s="55"/>
      <c r="F834" s="55"/>
      <c r="G834" s="55"/>
      <c r="H834" s="33">
        <f t="shared" si="12"/>
        <v>5</v>
      </c>
    </row>
    <row r="835" spans="1:8" x14ac:dyDescent="0.2">
      <c r="A835" s="52" t="s">
        <v>1683</v>
      </c>
      <c r="B835" s="52"/>
      <c r="C835" s="53" t="s">
        <v>1684</v>
      </c>
      <c r="D835" s="54" t="s">
        <v>73</v>
      </c>
      <c r="E835" s="55"/>
      <c r="F835" s="55">
        <v>39.119999999999997</v>
      </c>
      <c r="G835" s="55">
        <v>39.119999999999997</v>
      </c>
      <c r="H835" s="33">
        <f t="shared" si="12"/>
        <v>9</v>
      </c>
    </row>
    <row r="836" spans="1:8" ht="25.5" x14ac:dyDescent="0.2">
      <c r="A836" s="52" t="s">
        <v>1685</v>
      </c>
      <c r="B836" s="52"/>
      <c r="C836" s="53" t="s">
        <v>1686</v>
      </c>
      <c r="D836" s="54" t="s">
        <v>21</v>
      </c>
      <c r="E836" s="55">
        <v>2.3199999999999998</v>
      </c>
      <c r="F836" s="55">
        <v>5.37</v>
      </c>
      <c r="G836" s="55">
        <v>7.69</v>
      </c>
      <c r="H836" s="33">
        <f t="shared" si="12"/>
        <v>9</v>
      </c>
    </row>
    <row r="837" spans="1:8" ht="25.5" x14ac:dyDescent="0.2">
      <c r="A837" s="52" t="s">
        <v>1687</v>
      </c>
      <c r="B837" s="52"/>
      <c r="C837" s="53" t="s">
        <v>1688</v>
      </c>
      <c r="D837" s="54" t="s">
        <v>21</v>
      </c>
      <c r="E837" s="55">
        <v>2.98</v>
      </c>
      <c r="F837" s="55">
        <v>5.37</v>
      </c>
      <c r="G837" s="55">
        <v>8.35</v>
      </c>
      <c r="H837" s="33">
        <f t="shared" si="12"/>
        <v>9</v>
      </c>
    </row>
    <row r="838" spans="1:8" ht="25.5" x14ac:dyDescent="0.2">
      <c r="A838" s="52" t="s">
        <v>1689</v>
      </c>
      <c r="B838" s="52"/>
      <c r="C838" s="53" t="s">
        <v>1690</v>
      </c>
      <c r="D838" s="54" t="s">
        <v>21</v>
      </c>
      <c r="E838" s="55">
        <v>3.29</v>
      </c>
      <c r="F838" s="55">
        <v>5.37</v>
      </c>
      <c r="G838" s="55">
        <v>8.66</v>
      </c>
      <c r="H838" s="33">
        <f t="shared" si="12"/>
        <v>9</v>
      </c>
    </row>
    <row r="839" spans="1:8" ht="25.5" x14ac:dyDescent="0.2">
      <c r="A839" s="52" t="s">
        <v>1691</v>
      </c>
      <c r="B839" s="52"/>
      <c r="C839" s="53" t="s">
        <v>1692</v>
      </c>
      <c r="D839" s="54" t="s">
        <v>21</v>
      </c>
      <c r="E839" s="55">
        <v>3.51</v>
      </c>
      <c r="F839" s="55">
        <v>5.37</v>
      </c>
      <c r="G839" s="55">
        <v>8.8800000000000008</v>
      </c>
      <c r="H839" s="33">
        <f t="shared" si="12"/>
        <v>9</v>
      </c>
    </row>
    <row r="840" spans="1:8" ht="25.5" x14ac:dyDescent="0.2">
      <c r="A840" s="52" t="s">
        <v>1693</v>
      </c>
      <c r="B840" s="52"/>
      <c r="C840" s="53" t="s">
        <v>1694</v>
      </c>
      <c r="D840" s="54" t="s">
        <v>21</v>
      </c>
      <c r="E840" s="55">
        <v>5</v>
      </c>
      <c r="F840" s="55">
        <v>5.37</v>
      </c>
      <c r="G840" s="55">
        <v>10.37</v>
      </c>
      <c r="H840" s="33">
        <f t="shared" si="12"/>
        <v>9</v>
      </c>
    </row>
    <row r="841" spans="1:8" x14ac:dyDescent="0.2">
      <c r="A841" s="52" t="s">
        <v>1695</v>
      </c>
      <c r="B841" s="52"/>
      <c r="C841" s="53" t="s">
        <v>1696</v>
      </c>
      <c r="D841" s="54"/>
      <c r="E841" s="55"/>
      <c r="F841" s="55"/>
      <c r="G841" s="55"/>
      <c r="H841" s="33">
        <f t="shared" si="12"/>
        <v>2</v>
      </c>
    </row>
    <row r="842" spans="1:8" x14ac:dyDescent="0.2">
      <c r="A842" s="52" t="s">
        <v>1697</v>
      </c>
      <c r="B842" s="52"/>
      <c r="C842" s="53" t="s">
        <v>1698</v>
      </c>
      <c r="D842" s="54"/>
      <c r="E842" s="55"/>
      <c r="F842" s="55"/>
      <c r="G842" s="55"/>
      <c r="H842" s="33">
        <f t="shared" ref="H842:H905" si="13">LEN(A842)</f>
        <v>5</v>
      </c>
    </row>
    <row r="843" spans="1:8" ht="25.5" x14ac:dyDescent="0.2">
      <c r="A843" s="52" t="s">
        <v>1699</v>
      </c>
      <c r="B843" s="52"/>
      <c r="C843" s="53" t="s">
        <v>1700</v>
      </c>
      <c r="D843" s="54" t="s">
        <v>73</v>
      </c>
      <c r="E843" s="55">
        <v>114.64</v>
      </c>
      <c r="F843" s="55">
        <v>48.9</v>
      </c>
      <c r="G843" s="55">
        <v>163.54</v>
      </c>
      <c r="H843" s="33">
        <f t="shared" si="13"/>
        <v>9</v>
      </c>
    </row>
    <row r="844" spans="1:8" ht="25.5" x14ac:dyDescent="0.2">
      <c r="A844" s="52" t="s">
        <v>1701</v>
      </c>
      <c r="B844" s="52"/>
      <c r="C844" s="53" t="s">
        <v>1702</v>
      </c>
      <c r="D844" s="54" t="s">
        <v>73</v>
      </c>
      <c r="E844" s="55">
        <v>123</v>
      </c>
      <c r="F844" s="55">
        <v>50.85</v>
      </c>
      <c r="G844" s="55">
        <v>173.85</v>
      </c>
      <c r="H844" s="33">
        <f t="shared" si="13"/>
        <v>9</v>
      </c>
    </row>
    <row r="845" spans="1:8" ht="25.5" x14ac:dyDescent="0.2">
      <c r="A845" s="52" t="s">
        <v>1703</v>
      </c>
      <c r="B845" s="52"/>
      <c r="C845" s="53" t="s">
        <v>1704</v>
      </c>
      <c r="D845" s="54" t="s">
        <v>73</v>
      </c>
      <c r="E845" s="55">
        <v>131.38</v>
      </c>
      <c r="F845" s="55">
        <v>52.81</v>
      </c>
      <c r="G845" s="55">
        <v>184.19</v>
      </c>
      <c r="H845" s="33">
        <f t="shared" si="13"/>
        <v>9</v>
      </c>
    </row>
    <row r="846" spans="1:8" ht="25.5" x14ac:dyDescent="0.2">
      <c r="A846" s="52" t="s">
        <v>1705</v>
      </c>
      <c r="B846" s="52"/>
      <c r="C846" s="53" t="s">
        <v>1706</v>
      </c>
      <c r="D846" s="54" t="s">
        <v>73</v>
      </c>
      <c r="E846" s="55">
        <v>144.13</v>
      </c>
      <c r="F846" s="55">
        <v>56.73</v>
      </c>
      <c r="G846" s="55">
        <v>200.86</v>
      </c>
      <c r="H846" s="33">
        <f t="shared" si="13"/>
        <v>9</v>
      </c>
    </row>
    <row r="847" spans="1:8" ht="25.5" x14ac:dyDescent="0.2">
      <c r="A847" s="52" t="s">
        <v>1707</v>
      </c>
      <c r="B847" s="52"/>
      <c r="C847" s="53" t="s">
        <v>1708</v>
      </c>
      <c r="D847" s="54" t="s">
        <v>73</v>
      </c>
      <c r="E847" s="55">
        <v>78.38</v>
      </c>
      <c r="F847" s="55">
        <v>37.17</v>
      </c>
      <c r="G847" s="55">
        <v>115.55</v>
      </c>
      <c r="H847" s="33">
        <f t="shared" si="13"/>
        <v>9</v>
      </c>
    </row>
    <row r="848" spans="1:8" ht="25.5" x14ac:dyDescent="0.2">
      <c r="A848" s="52" t="s">
        <v>1709</v>
      </c>
      <c r="B848" s="52"/>
      <c r="C848" s="53" t="s">
        <v>1710</v>
      </c>
      <c r="D848" s="54" t="s">
        <v>73</v>
      </c>
      <c r="E848" s="55">
        <v>86.75</v>
      </c>
      <c r="F848" s="55">
        <v>39.119999999999997</v>
      </c>
      <c r="G848" s="55">
        <v>125.87</v>
      </c>
      <c r="H848" s="33">
        <f t="shared" si="13"/>
        <v>9</v>
      </c>
    </row>
    <row r="849" spans="1:8" ht="25.5" x14ac:dyDescent="0.2">
      <c r="A849" s="52" t="s">
        <v>1711</v>
      </c>
      <c r="B849" s="52"/>
      <c r="C849" s="53" t="s">
        <v>1712</v>
      </c>
      <c r="D849" s="54" t="s">
        <v>73</v>
      </c>
      <c r="E849" s="55">
        <v>95.12</v>
      </c>
      <c r="F849" s="55">
        <v>41.07</v>
      </c>
      <c r="G849" s="55">
        <v>136.19</v>
      </c>
      <c r="H849" s="33">
        <f t="shared" si="13"/>
        <v>9</v>
      </c>
    </row>
    <row r="850" spans="1:8" ht="25.5" x14ac:dyDescent="0.2">
      <c r="A850" s="52" t="s">
        <v>1713</v>
      </c>
      <c r="B850" s="52"/>
      <c r="C850" s="53" t="s">
        <v>1714</v>
      </c>
      <c r="D850" s="54" t="s">
        <v>73</v>
      </c>
      <c r="E850" s="55">
        <v>103.86</v>
      </c>
      <c r="F850" s="55">
        <v>44.99</v>
      </c>
      <c r="G850" s="55">
        <v>148.85</v>
      </c>
      <c r="H850" s="33">
        <f t="shared" si="13"/>
        <v>9</v>
      </c>
    </row>
    <row r="851" spans="1:8" x14ac:dyDescent="0.2">
      <c r="A851" s="52" t="s">
        <v>1715</v>
      </c>
      <c r="B851" s="52"/>
      <c r="C851" s="53" t="s">
        <v>1716</v>
      </c>
      <c r="D851" s="54" t="s">
        <v>73</v>
      </c>
      <c r="E851" s="55">
        <v>87.35</v>
      </c>
      <c r="F851" s="55">
        <v>46.95</v>
      </c>
      <c r="G851" s="55">
        <v>134.30000000000001</v>
      </c>
      <c r="H851" s="33">
        <f t="shared" si="13"/>
        <v>9</v>
      </c>
    </row>
    <row r="852" spans="1:8" x14ac:dyDescent="0.2">
      <c r="A852" s="52" t="s">
        <v>1717</v>
      </c>
      <c r="B852" s="52"/>
      <c r="C852" s="53" t="s">
        <v>1718</v>
      </c>
      <c r="D852" s="54" t="s">
        <v>73</v>
      </c>
      <c r="E852" s="55">
        <v>65.66</v>
      </c>
      <c r="F852" s="55">
        <v>35.21</v>
      </c>
      <c r="G852" s="55">
        <v>100.87</v>
      </c>
      <c r="H852" s="33">
        <f t="shared" si="13"/>
        <v>9</v>
      </c>
    </row>
    <row r="853" spans="1:8" x14ac:dyDescent="0.2">
      <c r="A853" s="52" t="s">
        <v>1719</v>
      </c>
      <c r="B853" s="52"/>
      <c r="C853" s="53" t="s">
        <v>1720</v>
      </c>
      <c r="D853" s="54" t="s">
        <v>73</v>
      </c>
      <c r="E853" s="55">
        <v>80.8</v>
      </c>
      <c r="F853" s="55">
        <v>25.43</v>
      </c>
      <c r="G853" s="55">
        <v>106.23</v>
      </c>
      <c r="H853" s="33">
        <f t="shared" si="13"/>
        <v>9</v>
      </c>
    </row>
    <row r="854" spans="1:8" ht="25.5" x14ac:dyDescent="0.2">
      <c r="A854" s="52" t="s">
        <v>1721</v>
      </c>
      <c r="B854" s="52"/>
      <c r="C854" s="53" t="s">
        <v>1722</v>
      </c>
      <c r="D854" s="54" t="s">
        <v>73</v>
      </c>
      <c r="E854" s="55">
        <v>24.69</v>
      </c>
      <c r="F854" s="55">
        <v>4.9800000000000004</v>
      </c>
      <c r="G854" s="55">
        <v>29.67</v>
      </c>
      <c r="H854" s="33">
        <f t="shared" si="13"/>
        <v>9</v>
      </c>
    </row>
    <row r="855" spans="1:8" x14ac:dyDescent="0.2">
      <c r="A855" s="52" t="s">
        <v>1723</v>
      </c>
      <c r="B855" s="52"/>
      <c r="C855" s="53" t="s">
        <v>1724</v>
      </c>
      <c r="D855" s="54" t="s">
        <v>73</v>
      </c>
      <c r="E855" s="55">
        <v>15.5</v>
      </c>
      <c r="F855" s="55">
        <v>4.9800000000000004</v>
      </c>
      <c r="G855" s="55">
        <v>20.48</v>
      </c>
      <c r="H855" s="33">
        <f t="shared" si="13"/>
        <v>9</v>
      </c>
    </row>
    <row r="856" spans="1:8" x14ac:dyDescent="0.2">
      <c r="A856" s="52" t="s">
        <v>1725</v>
      </c>
      <c r="B856" s="52"/>
      <c r="C856" s="53" t="s">
        <v>1726</v>
      </c>
      <c r="D856" s="54"/>
      <c r="E856" s="55"/>
      <c r="F856" s="55"/>
      <c r="G856" s="55"/>
      <c r="H856" s="33">
        <f t="shared" si="13"/>
        <v>5</v>
      </c>
    </row>
    <row r="857" spans="1:8" ht="25.5" x14ac:dyDescent="0.2">
      <c r="A857" s="52" t="s">
        <v>1727</v>
      </c>
      <c r="B857" s="52"/>
      <c r="C857" s="53" t="s">
        <v>1728</v>
      </c>
      <c r="D857" s="54" t="s">
        <v>592</v>
      </c>
      <c r="E857" s="55">
        <v>23.41</v>
      </c>
      <c r="F857" s="55"/>
      <c r="G857" s="55">
        <v>23.41</v>
      </c>
      <c r="H857" s="33">
        <f t="shared" si="13"/>
        <v>9</v>
      </c>
    </row>
    <row r="858" spans="1:8" x14ac:dyDescent="0.2">
      <c r="A858" s="52" t="s">
        <v>1729</v>
      </c>
      <c r="B858" s="52"/>
      <c r="C858" s="53" t="s">
        <v>1730</v>
      </c>
      <c r="D858" s="54" t="s">
        <v>592</v>
      </c>
      <c r="E858" s="55"/>
      <c r="F858" s="55">
        <v>5.04</v>
      </c>
      <c r="G858" s="55">
        <v>5.04</v>
      </c>
      <c r="H858" s="33">
        <f t="shared" si="13"/>
        <v>9</v>
      </c>
    </row>
    <row r="859" spans="1:8" ht="25.5" x14ac:dyDescent="0.2">
      <c r="A859" s="52" t="s">
        <v>1731</v>
      </c>
      <c r="B859" s="52"/>
      <c r="C859" s="53" t="s">
        <v>1732</v>
      </c>
      <c r="D859" s="54" t="s">
        <v>592</v>
      </c>
      <c r="E859" s="55">
        <v>22.68</v>
      </c>
      <c r="F859" s="55"/>
      <c r="G859" s="55">
        <v>22.68</v>
      </c>
      <c r="H859" s="33">
        <f t="shared" si="13"/>
        <v>9</v>
      </c>
    </row>
    <row r="860" spans="1:8" ht="25.5" x14ac:dyDescent="0.2">
      <c r="A860" s="52" t="s">
        <v>1733</v>
      </c>
      <c r="B860" s="52"/>
      <c r="C860" s="53" t="s">
        <v>1734</v>
      </c>
      <c r="D860" s="54" t="s">
        <v>592</v>
      </c>
      <c r="E860" s="55">
        <v>21.44</v>
      </c>
      <c r="F860" s="55"/>
      <c r="G860" s="55">
        <v>21.44</v>
      </c>
      <c r="H860" s="33">
        <f t="shared" si="13"/>
        <v>9</v>
      </c>
    </row>
    <row r="861" spans="1:8" ht="25.5" x14ac:dyDescent="0.2">
      <c r="A861" s="52" t="s">
        <v>1735</v>
      </c>
      <c r="B861" s="52"/>
      <c r="C861" s="53" t="s">
        <v>1736</v>
      </c>
      <c r="D861" s="54" t="s">
        <v>592</v>
      </c>
      <c r="E861" s="55">
        <v>22.98</v>
      </c>
      <c r="F861" s="55"/>
      <c r="G861" s="55">
        <v>22.98</v>
      </c>
      <c r="H861" s="33">
        <f t="shared" si="13"/>
        <v>9</v>
      </c>
    </row>
    <row r="862" spans="1:8" ht="25.5" x14ac:dyDescent="0.2">
      <c r="A862" s="52" t="s">
        <v>1737</v>
      </c>
      <c r="B862" s="52"/>
      <c r="C862" s="53" t="s">
        <v>1738</v>
      </c>
      <c r="D862" s="54" t="s">
        <v>592</v>
      </c>
      <c r="E862" s="55">
        <v>16.760000000000002</v>
      </c>
      <c r="F862" s="55">
        <v>5.04</v>
      </c>
      <c r="G862" s="55">
        <v>21.8</v>
      </c>
      <c r="H862" s="33">
        <f t="shared" si="13"/>
        <v>9</v>
      </c>
    </row>
    <row r="863" spans="1:8" x14ac:dyDescent="0.2">
      <c r="A863" s="52" t="s">
        <v>1739</v>
      </c>
      <c r="B863" s="52"/>
      <c r="C863" s="53" t="s">
        <v>1740</v>
      </c>
      <c r="D863" s="54"/>
      <c r="E863" s="55"/>
      <c r="F863" s="55"/>
      <c r="G863" s="55"/>
      <c r="H863" s="33">
        <f t="shared" si="13"/>
        <v>5</v>
      </c>
    </row>
    <row r="864" spans="1:8" ht="25.5" x14ac:dyDescent="0.2">
      <c r="A864" s="52" t="s">
        <v>1741</v>
      </c>
      <c r="B864" s="52"/>
      <c r="C864" s="53" t="s">
        <v>1742</v>
      </c>
      <c r="D864" s="54" t="s">
        <v>156</v>
      </c>
      <c r="E864" s="55">
        <v>2825.56</v>
      </c>
      <c r="F864" s="55">
        <v>753.49</v>
      </c>
      <c r="G864" s="55">
        <v>3579.05</v>
      </c>
      <c r="H864" s="33">
        <f t="shared" si="13"/>
        <v>9</v>
      </c>
    </row>
    <row r="865" spans="1:8" x14ac:dyDescent="0.2">
      <c r="A865" s="52" t="s">
        <v>1743</v>
      </c>
      <c r="B865" s="52"/>
      <c r="C865" s="53" t="s">
        <v>1744</v>
      </c>
      <c r="D865" s="54" t="s">
        <v>156</v>
      </c>
      <c r="E865" s="55">
        <v>2731.76</v>
      </c>
      <c r="F865" s="55">
        <v>831.25</v>
      </c>
      <c r="G865" s="55">
        <v>3563.01</v>
      </c>
      <c r="H865" s="33">
        <f t="shared" si="13"/>
        <v>9</v>
      </c>
    </row>
    <row r="866" spans="1:8" ht="25.5" x14ac:dyDescent="0.2">
      <c r="A866" s="52" t="s">
        <v>1745</v>
      </c>
      <c r="B866" s="52"/>
      <c r="C866" s="53" t="s">
        <v>1746</v>
      </c>
      <c r="D866" s="54" t="s">
        <v>156</v>
      </c>
      <c r="E866" s="55">
        <v>2457.59</v>
      </c>
      <c r="F866" s="55">
        <v>716.41</v>
      </c>
      <c r="G866" s="55">
        <v>3174</v>
      </c>
      <c r="H866" s="33">
        <f t="shared" si="13"/>
        <v>9</v>
      </c>
    </row>
    <row r="867" spans="1:8" ht="25.5" x14ac:dyDescent="0.2">
      <c r="A867" s="52" t="s">
        <v>1747</v>
      </c>
      <c r="B867" s="52"/>
      <c r="C867" s="53" t="s">
        <v>1748</v>
      </c>
      <c r="D867" s="54" t="s">
        <v>156</v>
      </c>
      <c r="E867" s="55">
        <v>2192.81</v>
      </c>
      <c r="F867" s="55">
        <v>709.18</v>
      </c>
      <c r="G867" s="55">
        <v>2901.99</v>
      </c>
      <c r="H867" s="33">
        <f t="shared" si="13"/>
        <v>9</v>
      </c>
    </row>
    <row r="868" spans="1:8" x14ac:dyDescent="0.2">
      <c r="A868" s="52" t="s">
        <v>1749</v>
      </c>
      <c r="B868" s="52"/>
      <c r="C868" s="53" t="s">
        <v>1750</v>
      </c>
      <c r="D868" s="54" t="s">
        <v>156</v>
      </c>
      <c r="E868" s="55">
        <v>2426.19</v>
      </c>
      <c r="F868" s="55">
        <v>759.8</v>
      </c>
      <c r="G868" s="55">
        <v>3185.99</v>
      </c>
      <c r="H868" s="33">
        <f t="shared" si="13"/>
        <v>9</v>
      </c>
    </row>
    <row r="869" spans="1:8" x14ac:dyDescent="0.2">
      <c r="A869" s="52" t="s">
        <v>1751</v>
      </c>
      <c r="B869" s="52"/>
      <c r="C869" s="53" t="s">
        <v>1752</v>
      </c>
      <c r="D869" s="54"/>
      <c r="E869" s="55"/>
      <c r="F869" s="55"/>
      <c r="G869" s="55"/>
      <c r="H869" s="33">
        <f t="shared" si="13"/>
        <v>5</v>
      </c>
    </row>
    <row r="870" spans="1:8" x14ac:dyDescent="0.2">
      <c r="A870" s="52" t="s">
        <v>1753</v>
      </c>
      <c r="B870" s="52"/>
      <c r="C870" s="53" t="s">
        <v>1754</v>
      </c>
      <c r="D870" s="54" t="s">
        <v>156</v>
      </c>
      <c r="E870" s="55">
        <v>4039.84</v>
      </c>
      <c r="F870" s="55">
        <v>1173.5999999999999</v>
      </c>
      <c r="G870" s="55">
        <v>5213.4399999999996</v>
      </c>
      <c r="H870" s="33">
        <f t="shared" si="13"/>
        <v>9</v>
      </c>
    </row>
    <row r="871" spans="1:8" ht="25.5" x14ac:dyDescent="0.2">
      <c r="A871" s="52" t="s">
        <v>1755</v>
      </c>
      <c r="B871" s="52"/>
      <c r="C871" s="53" t="s">
        <v>1756</v>
      </c>
      <c r="D871" s="54" t="s">
        <v>131</v>
      </c>
      <c r="E871" s="55">
        <v>0.14000000000000001</v>
      </c>
      <c r="F871" s="55">
        <v>5.48</v>
      </c>
      <c r="G871" s="55">
        <v>5.62</v>
      </c>
      <c r="H871" s="33">
        <f t="shared" si="13"/>
        <v>9</v>
      </c>
    </row>
    <row r="872" spans="1:8" ht="25.5" x14ac:dyDescent="0.2">
      <c r="A872" s="52" t="s">
        <v>1757</v>
      </c>
      <c r="B872" s="52"/>
      <c r="C872" s="53" t="s">
        <v>1758</v>
      </c>
      <c r="D872" s="54" t="s">
        <v>131</v>
      </c>
      <c r="E872" s="55">
        <v>0.35</v>
      </c>
      <c r="F872" s="55">
        <v>14.48</v>
      </c>
      <c r="G872" s="55">
        <v>14.83</v>
      </c>
      <c r="H872" s="33">
        <f t="shared" si="13"/>
        <v>9</v>
      </c>
    </row>
    <row r="873" spans="1:8" x14ac:dyDescent="0.2">
      <c r="A873" s="52" t="s">
        <v>1759</v>
      </c>
      <c r="B873" s="52"/>
      <c r="C873" s="53" t="s">
        <v>1760</v>
      </c>
      <c r="D873" s="54"/>
      <c r="E873" s="55"/>
      <c r="F873" s="55"/>
      <c r="G873" s="55"/>
      <c r="H873" s="33">
        <f t="shared" si="13"/>
        <v>2</v>
      </c>
    </row>
    <row r="874" spans="1:8" x14ac:dyDescent="0.2">
      <c r="A874" s="52" t="s">
        <v>1761</v>
      </c>
      <c r="B874" s="52"/>
      <c r="C874" s="53" t="s">
        <v>1762</v>
      </c>
      <c r="D874" s="54"/>
      <c r="E874" s="55"/>
      <c r="F874" s="55"/>
      <c r="G874" s="55"/>
      <c r="H874" s="33">
        <f t="shared" si="13"/>
        <v>5</v>
      </c>
    </row>
    <row r="875" spans="1:8" x14ac:dyDescent="0.2">
      <c r="A875" s="52" t="s">
        <v>1763</v>
      </c>
      <c r="B875" s="52"/>
      <c r="C875" s="53" t="s">
        <v>1764</v>
      </c>
      <c r="D875" s="54" t="s">
        <v>73</v>
      </c>
      <c r="E875" s="55">
        <v>44.32</v>
      </c>
      <c r="F875" s="55">
        <v>28.38</v>
      </c>
      <c r="G875" s="55">
        <v>72.7</v>
      </c>
      <c r="H875" s="33">
        <f t="shared" si="13"/>
        <v>9</v>
      </c>
    </row>
    <row r="876" spans="1:8" x14ac:dyDescent="0.2">
      <c r="A876" s="52" t="s">
        <v>1765</v>
      </c>
      <c r="B876" s="52"/>
      <c r="C876" s="53" t="s">
        <v>1766</v>
      </c>
      <c r="D876" s="54" t="s">
        <v>73</v>
      </c>
      <c r="E876" s="55">
        <v>59.52</v>
      </c>
      <c r="F876" s="55">
        <v>28.38</v>
      </c>
      <c r="G876" s="55">
        <v>87.9</v>
      </c>
      <c r="H876" s="33">
        <f t="shared" si="13"/>
        <v>9</v>
      </c>
    </row>
    <row r="877" spans="1:8" x14ac:dyDescent="0.2">
      <c r="A877" s="52" t="s">
        <v>1767</v>
      </c>
      <c r="B877" s="52"/>
      <c r="C877" s="53" t="s">
        <v>1768</v>
      </c>
      <c r="D877" s="54" t="s">
        <v>73</v>
      </c>
      <c r="E877" s="55">
        <v>36.96</v>
      </c>
      <c r="F877" s="55">
        <v>28.38</v>
      </c>
      <c r="G877" s="55">
        <v>65.34</v>
      </c>
      <c r="H877" s="33">
        <f t="shared" si="13"/>
        <v>9</v>
      </c>
    </row>
    <row r="878" spans="1:8" x14ac:dyDescent="0.2">
      <c r="A878" s="52" t="s">
        <v>1769</v>
      </c>
      <c r="B878" s="52"/>
      <c r="C878" s="53" t="s">
        <v>1770</v>
      </c>
      <c r="D878" s="54" t="s">
        <v>73</v>
      </c>
      <c r="E878" s="55">
        <v>89.37</v>
      </c>
      <c r="F878" s="55">
        <v>42.57</v>
      </c>
      <c r="G878" s="55">
        <v>131.94</v>
      </c>
      <c r="H878" s="33">
        <f t="shared" si="13"/>
        <v>9</v>
      </c>
    </row>
    <row r="879" spans="1:8" x14ac:dyDescent="0.2">
      <c r="A879" s="52" t="s">
        <v>1771</v>
      </c>
      <c r="B879" s="52"/>
      <c r="C879" s="53" t="s">
        <v>1772</v>
      </c>
      <c r="D879" s="54" t="s">
        <v>73</v>
      </c>
      <c r="E879" s="55">
        <v>104.76</v>
      </c>
      <c r="F879" s="55">
        <v>42.57</v>
      </c>
      <c r="G879" s="55">
        <v>147.33000000000001</v>
      </c>
      <c r="H879" s="33">
        <f t="shared" si="13"/>
        <v>9</v>
      </c>
    </row>
    <row r="880" spans="1:8" x14ac:dyDescent="0.2">
      <c r="A880" s="52" t="s">
        <v>1773</v>
      </c>
      <c r="B880" s="52"/>
      <c r="C880" s="53" t="s">
        <v>1774</v>
      </c>
      <c r="D880" s="54" t="s">
        <v>131</v>
      </c>
      <c r="E880" s="55">
        <v>0.96</v>
      </c>
      <c r="F880" s="55">
        <v>12.51</v>
      </c>
      <c r="G880" s="55">
        <v>13.47</v>
      </c>
      <c r="H880" s="33">
        <f t="shared" si="13"/>
        <v>9</v>
      </c>
    </row>
    <row r="881" spans="1:8" ht="25.5" x14ac:dyDescent="0.2">
      <c r="A881" s="52" t="s">
        <v>1775</v>
      </c>
      <c r="B881" s="52"/>
      <c r="C881" s="53" t="s">
        <v>1776</v>
      </c>
      <c r="D881" s="54" t="s">
        <v>131</v>
      </c>
      <c r="E881" s="55">
        <v>13.91</v>
      </c>
      <c r="F881" s="55">
        <v>15.65</v>
      </c>
      <c r="G881" s="55">
        <v>29.56</v>
      </c>
      <c r="H881" s="33">
        <f t="shared" si="13"/>
        <v>9</v>
      </c>
    </row>
    <row r="882" spans="1:8" x14ac:dyDescent="0.2">
      <c r="A882" s="52" t="s">
        <v>1777</v>
      </c>
      <c r="B882" s="52"/>
      <c r="C882" s="53" t="s">
        <v>1778</v>
      </c>
      <c r="D882" s="54" t="s">
        <v>131</v>
      </c>
      <c r="E882" s="55">
        <v>20.7</v>
      </c>
      <c r="F882" s="55">
        <v>15.65</v>
      </c>
      <c r="G882" s="55">
        <v>36.35</v>
      </c>
      <c r="H882" s="33">
        <f t="shared" si="13"/>
        <v>9</v>
      </c>
    </row>
    <row r="883" spans="1:8" x14ac:dyDescent="0.2">
      <c r="A883" s="52" t="s">
        <v>1779</v>
      </c>
      <c r="B883" s="52"/>
      <c r="C883" s="53" t="s">
        <v>1780</v>
      </c>
      <c r="D883" s="54"/>
      <c r="E883" s="55"/>
      <c r="F883" s="55"/>
      <c r="G883" s="55"/>
      <c r="H883" s="33">
        <f t="shared" si="13"/>
        <v>5</v>
      </c>
    </row>
    <row r="884" spans="1:8" ht="25.5" x14ac:dyDescent="0.2">
      <c r="A884" s="52" t="s">
        <v>1781</v>
      </c>
      <c r="B884" s="52"/>
      <c r="C884" s="53" t="s">
        <v>1782</v>
      </c>
      <c r="D884" s="54" t="s">
        <v>73</v>
      </c>
      <c r="E884" s="55">
        <v>43.81</v>
      </c>
      <c r="F884" s="55">
        <v>15.65</v>
      </c>
      <c r="G884" s="55">
        <v>59.46</v>
      </c>
      <c r="H884" s="33">
        <f t="shared" si="13"/>
        <v>9</v>
      </c>
    </row>
    <row r="885" spans="1:8" ht="25.5" x14ac:dyDescent="0.2">
      <c r="A885" s="52" t="s">
        <v>1783</v>
      </c>
      <c r="B885" s="52"/>
      <c r="C885" s="53" t="s">
        <v>1784</v>
      </c>
      <c r="D885" s="54" t="s">
        <v>73</v>
      </c>
      <c r="E885" s="55">
        <v>66.86</v>
      </c>
      <c r="F885" s="55">
        <v>15.65</v>
      </c>
      <c r="G885" s="55">
        <v>82.51</v>
      </c>
      <c r="H885" s="33">
        <f t="shared" si="13"/>
        <v>9</v>
      </c>
    </row>
    <row r="886" spans="1:8" ht="25.5" x14ac:dyDescent="0.2">
      <c r="A886" s="52" t="s">
        <v>1785</v>
      </c>
      <c r="B886" s="52"/>
      <c r="C886" s="53" t="s">
        <v>1786</v>
      </c>
      <c r="D886" s="54" t="s">
        <v>73</v>
      </c>
      <c r="E886" s="55">
        <v>154.72999999999999</v>
      </c>
      <c r="F886" s="55">
        <v>15.65</v>
      </c>
      <c r="G886" s="55">
        <v>170.38</v>
      </c>
      <c r="H886" s="33">
        <f t="shared" si="13"/>
        <v>9</v>
      </c>
    </row>
    <row r="887" spans="1:8" ht="25.5" x14ac:dyDescent="0.2">
      <c r="A887" s="52" t="s">
        <v>1787</v>
      </c>
      <c r="B887" s="52"/>
      <c r="C887" s="53" t="s">
        <v>1788</v>
      </c>
      <c r="D887" s="54" t="s">
        <v>73</v>
      </c>
      <c r="E887" s="55">
        <v>167.05</v>
      </c>
      <c r="F887" s="55">
        <v>15.65</v>
      </c>
      <c r="G887" s="55">
        <v>182.7</v>
      </c>
      <c r="H887" s="33">
        <f t="shared" si="13"/>
        <v>9</v>
      </c>
    </row>
    <row r="888" spans="1:8" ht="25.5" x14ac:dyDescent="0.2">
      <c r="A888" s="52" t="s">
        <v>1789</v>
      </c>
      <c r="B888" s="52"/>
      <c r="C888" s="53" t="s">
        <v>1790</v>
      </c>
      <c r="D888" s="54" t="s">
        <v>131</v>
      </c>
      <c r="E888" s="55">
        <v>87.64</v>
      </c>
      <c r="F888" s="55">
        <v>7.83</v>
      </c>
      <c r="G888" s="55">
        <v>95.47</v>
      </c>
      <c r="H888" s="33">
        <f t="shared" si="13"/>
        <v>9</v>
      </c>
    </row>
    <row r="889" spans="1:8" ht="25.5" x14ac:dyDescent="0.2">
      <c r="A889" s="52" t="s">
        <v>1791</v>
      </c>
      <c r="B889" s="52"/>
      <c r="C889" s="53" t="s">
        <v>1792</v>
      </c>
      <c r="D889" s="54" t="s">
        <v>131</v>
      </c>
      <c r="E889" s="55">
        <v>77.92</v>
      </c>
      <c r="F889" s="55">
        <v>7.83</v>
      </c>
      <c r="G889" s="55">
        <v>85.75</v>
      </c>
      <c r="H889" s="33">
        <f t="shared" si="13"/>
        <v>9</v>
      </c>
    </row>
    <row r="890" spans="1:8" ht="25.5" x14ac:dyDescent="0.2">
      <c r="A890" s="52" t="s">
        <v>1793</v>
      </c>
      <c r="B890" s="52"/>
      <c r="C890" s="53" t="s">
        <v>1794</v>
      </c>
      <c r="D890" s="54" t="s">
        <v>131</v>
      </c>
      <c r="E890" s="55">
        <v>115.79</v>
      </c>
      <c r="F890" s="55">
        <v>7.83</v>
      </c>
      <c r="G890" s="55">
        <v>123.62</v>
      </c>
      <c r="H890" s="33">
        <f t="shared" si="13"/>
        <v>9</v>
      </c>
    </row>
    <row r="891" spans="1:8" ht="25.5" x14ac:dyDescent="0.2">
      <c r="A891" s="52" t="s">
        <v>1795</v>
      </c>
      <c r="B891" s="52"/>
      <c r="C891" s="53" t="s">
        <v>1796</v>
      </c>
      <c r="D891" s="54" t="s">
        <v>131</v>
      </c>
      <c r="E891" s="55">
        <v>169.2</v>
      </c>
      <c r="F891" s="55">
        <v>7.83</v>
      </c>
      <c r="G891" s="55">
        <v>177.03</v>
      </c>
      <c r="H891" s="33">
        <f t="shared" si="13"/>
        <v>9</v>
      </c>
    </row>
    <row r="892" spans="1:8" ht="25.5" x14ac:dyDescent="0.2">
      <c r="A892" s="52" t="s">
        <v>1797</v>
      </c>
      <c r="B892" s="52"/>
      <c r="C892" s="53" t="s">
        <v>1798</v>
      </c>
      <c r="D892" s="54" t="s">
        <v>131</v>
      </c>
      <c r="E892" s="55">
        <v>55.26</v>
      </c>
      <c r="F892" s="55">
        <v>7.83</v>
      </c>
      <c r="G892" s="55">
        <v>63.09</v>
      </c>
      <c r="H892" s="33">
        <f t="shared" si="13"/>
        <v>9</v>
      </c>
    </row>
    <row r="893" spans="1:8" ht="25.5" x14ac:dyDescent="0.2">
      <c r="A893" s="52" t="s">
        <v>1799</v>
      </c>
      <c r="B893" s="52"/>
      <c r="C893" s="53" t="s">
        <v>1800</v>
      </c>
      <c r="D893" s="54" t="s">
        <v>131</v>
      </c>
      <c r="E893" s="55">
        <v>97.99</v>
      </c>
      <c r="F893" s="55">
        <v>7.83</v>
      </c>
      <c r="G893" s="55">
        <v>105.82</v>
      </c>
      <c r="H893" s="33">
        <f t="shared" si="13"/>
        <v>9</v>
      </c>
    </row>
    <row r="894" spans="1:8" ht="25.5" x14ac:dyDescent="0.2">
      <c r="A894" s="52" t="s">
        <v>1801</v>
      </c>
      <c r="B894" s="52"/>
      <c r="C894" s="53" t="s">
        <v>1802</v>
      </c>
      <c r="D894" s="54" t="s">
        <v>131</v>
      </c>
      <c r="E894" s="55">
        <v>72.459999999999994</v>
      </c>
      <c r="F894" s="55">
        <v>7.83</v>
      </c>
      <c r="G894" s="55">
        <v>80.290000000000006</v>
      </c>
      <c r="H894" s="33">
        <f t="shared" si="13"/>
        <v>9</v>
      </c>
    </row>
    <row r="895" spans="1:8" x14ac:dyDescent="0.2">
      <c r="A895" s="52" t="s">
        <v>1803</v>
      </c>
      <c r="B895" s="52"/>
      <c r="C895" s="53" t="s">
        <v>1804</v>
      </c>
      <c r="D895" s="54"/>
      <c r="E895" s="55"/>
      <c r="F895" s="55"/>
      <c r="G895" s="55"/>
      <c r="H895" s="33">
        <f t="shared" si="13"/>
        <v>5</v>
      </c>
    </row>
    <row r="896" spans="1:8" x14ac:dyDescent="0.2">
      <c r="A896" s="52" t="s">
        <v>1805</v>
      </c>
      <c r="B896" s="52"/>
      <c r="C896" s="53" t="s">
        <v>1806</v>
      </c>
      <c r="D896" s="54" t="s">
        <v>73</v>
      </c>
      <c r="E896" s="55">
        <v>83.9</v>
      </c>
      <c r="F896" s="55">
        <v>25.43</v>
      </c>
      <c r="G896" s="55">
        <v>109.33</v>
      </c>
      <c r="H896" s="33">
        <f t="shared" si="13"/>
        <v>9</v>
      </c>
    </row>
    <row r="897" spans="1:8" x14ac:dyDescent="0.2">
      <c r="A897" s="52" t="s">
        <v>1807</v>
      </c>
      <c r="B897" s="52"/>
      <c r="C897" s="53" t="s">
        <v>1808</v>
      </c>
      <c r="D897" s="54" t="s">
        <v>131</v>
      </c>
      <c r="E897" s="55">
        <v>112.51</v>
      </c>
      <c r="F897" s="55">
        <v>8.61</v>
      </c>
      <c r="G897" s="55">
        <v>121.12</v>
      </c>
      <c r="H897" s="33">
        <f t="shared" si="13"/>
        <v>9</v>
      </c>
    </row>
    <row r="898" spans="1:8" x14ac:dyDescent="0.2">
      <c r="A898" s="52" t="s">
        <v>1809</v>
      </c>
      <c r="B898" s="52"/>
      <c r="C898" s="53" t="s">
        <v>1810</v>
      </c>
      <c r="D898" s="54"/>
      <c r="E898" s="55"/>
      <c r="F898" s="55"/>
      <c r="G898" s="55"/>
      <c r="H898" s="33">
        <f t="shared" si="13"/>
        <v>5</v>
      </c>
    </row>
    <row r="899" spans="1:8" ht="25.5" x14ac:dyDescent="0.2">
      <c r="A899" s="52" t="s">
        <v>1811</v>
      </c>
      <c r="B899" s="52"/>
      <c r="C899" s="53" t="s">
        <v>1812</v>
      </c>
      <c r="D899" s="54" t="s">
        <v>73</v>
      </c>
      <c r="E899" s="55">
        <v>121.58</v>
      </c>
      <c r="F899" s="55">
        <v>15.65</v>
      </c>
      <c r="G899" s="55">
        <v>137.22999999999999</v>
      </c>
      <c r="H899" s="33">
        <f t="shared" si="13"/>
        <v>9</v>
      </c>
    </row>
    <row r="900" spans="1:8" ht="25.5" x14ac:dyDescent="0.2">
      <c r="A900" s="52" t="s">
        <v>1813</v>
      </c>
      <c r="B900" s="52"/>
      <c r="C900" s="53" t="s">
        <v>1814</v>
      </c>
      <c r="D900" s="54" t="s">
        <v>73</v>
      </c>
      <c r="E900" s="55">
        <v>199.13</v>
      </c>
      <c r="F900" s="55">
        <v>15.65</v>
      </c>
      <c r="G900" s="55">
        <v>214.78</v>
      </c>
      <c r="H900" s="33">
        <f t="shared" si="13"/>
        <v>9</v>
      </c>
    </row>
    <row r="901" spans="1:8" ht="25.5" x14ac:dyDescent="0.2">
      <c r="A901" s="52" t="s">
        <v>1815</v>
      </c>
      <c r="B901" s="52"/>
      <c r="C901" s="53" t="s">
        <v>1816</v>
      </c>
      <c r="D901" s="54" t="s">
        <v>73</v>
      </c>
      <c r="E901" s="55">
        <v>190.26</v>
      </c>
      <c r="F901" s="55">
        <v>15.65</v>
      </c>
      <c r="G901" s="55">
        <v>205.91</v>
      </c>
      <c r="H901" s="33">
        <f t="shared" si="13"/>
        <v>9</v>
      </c>
    </row>
    <row r="902" spans="1:8" ht="25.5" x14ac:dyDescent="0.2">
      <c r="A902" s="52" t="s">
        <v>1817</v>
      </c>
      <c r="B902" s="52"/>
      <c r="C902" s="53" t="s">
        <v>1818</v>
      </c>
      <c r="D902" s="54" t="s">
        <v>73</v>
      </c>
      <c r="E902" s="55">
        <v>111.75</v>
      </c>
      <c r="F902" s="55">
        <v>15.65</v>
      </c>
      <c r="G902" s="55">
        <v>127.4</v>
      </c>
      <c r="H902" s="33">
        <f t="shared" si="13"/>
        <v>9</v>
      </c>
    </row>
    <row r="903" spans="1:8" ht="25.5" x14ac:dyDescent="0.2">
      <c r="A903" s="52" t="s">
        <v>1819</v>
      </c>
      <c r="B903" s="52"/>
      <c r="C903" s="53" t="s">
        <v>1820</v>
      </c>
      <c r="D903" s="54" t="s">
        <v>131</v>
      </c>
      <c r="E903" s="55">
        <v>96.23</v>
      </c>
      <c r="F903" s="55">
        <v>7.83</v>
      </c>
      <c r="G903" s="55">
        <v>104.06</v>
      </c>
      <c r="H903" s="33">
        <f t="shared" si="13"/>
        <v>9</v>
      </c>
    </row>
    <row r="904" spans="1:8" ht="25.5" x14ac:dyDescent="0.2">
      <c r="A904" s="52" t="s">
        <v>1821</v>
      </c>
      <c r="B904" s="52"/>
      <c r="C904" s="53" t="s">
        <v>1822</v>
      </c>
      <c r="D904" s="54" t="s">
        <v>131</v>
      </c>
      <c r="E904" s="55">
        <v>104.96</v>
      </c>
      <c r="F904" s="55">
        <v>7.83</v>
      </c>
      <c r="G904" s="55">
        <v>112.79</v>
      </c>
      <c r="H904" s="33">
        <f t="shared" si="13"/>
        <v>9</v>
      </c>
    </row>
    <row r="905" spans="1:8" x14ac:dyDescent="0.2">
      <c r="A905" s="52" t="s">
        <v>1823</v>
      </c>
      <c r="B905" s="52"/>
      <c r="C905" s="53" t="s">
        <v>1824</v>
      </c>
      <c r="D905" s="54"/>
      <c r="E905" s="55"/>
      <c r="F905" s="55"/>
      <c r="G905" s="55"/>
      <c r="H905" s="33">
        <f t="shared" si="13"/>
        <v>5</v>
      </c>
    </row>
    <row r="906" spans="1:8" ht="25.5" x14ac:dyDescent="0.2">
      <c r="A906" s="52" t="s">
        <v>1825</v>
      </c>
      <c r="B906" s="52"/>
      <c r="C906" s="53" t="s">
        <v>1826</v>
      </c>
      <c r="D906" s="54" t="s">
        <v>73</v>
      </c>
      <c r="E906" s="55">
        <v>118.19</v>
      </c>
      <c r="F906" s="55">
        <v>39.35</v>
      </c>
      <c r="G906" s="55">
        <v>157.54</v>
      </c>
      <c r="H906" s="33">
        <f t="shared" ref="H906:H969" si="14">LEN(A906)</f>
        <v>9</v>
      </c>
    </row>
    <row r="907" spans="1:8" ht="25.5" x14ac:dyDescent="0.2">
      <c r="A907" s="52" t="s">
        <v>1827</v>
      </c>
      <c r="B907" s="52"/>
      <c r="C907" s="53" t="s">
        <v>1828</v>
      </c>
      <c r="D907" s="54" t="s">
        <v>73</v>
      </c>
      <c r="E907" s="55">
        <v>150.44999999999999</v>
      </c>
      <c r="F907" s="55">
        <v>17.02</v>
      </c>
      <c r="G907" s="55">
        <v>167.47</v>
      </c>
      <c r="H907" s="33">
        <f t="shared" si="14"/>
        <v>9</v>
      </c>
    </row>
    <row r="908" spans="1:8" ht="25.5" x14ac:dyDescent="0.2">
      <c r="A908" s="52" t="s">
        <v>1829</v>
      </c>
      <c r="B908" s="52"/>
      <c r="C908" s="53" t="s">
        <v>1830</v>
      </c>
      <c r="D908" s="54" t="s">
        <v>73</v>
      </c>
      <c r="E908" s="55">
        <v>169.19</v>
      </c>
      <c r="F908" s="55">
        <v>17.02</v>
      </c>
      <c r="G908" s="55">
        <v>186.21</v>
      </c>
      <c r="H908" s="33">
        <f t="shared" si="14"/>
        <v>9</v>
      </c>
    </row>
    <row r="909" spans="1:8" ht="25.5" x14ac:dyDescent="0.2">
      <c r="A909" s="52" t="s">
        <v>1831</v>
      </c>
      <c r="B909" s="52"/>
      <c r="C909" s="53" t="s">
        <v>1832</v>
      </c>
      <c r="D909" s="54" t="s">
        <v>73</v>
      </c>
      <c r="E909" s="55">
        <v>131.18</v>
      </c>
      <c r="F909" s="55">
        <v>15.65</v>
      </c>
      <c r="G909" s="55">
        <v>146.83000000000001</v>
      </c>
      <c r="H909" s="33">
        <f t="shared" si="14"/>
        <v>9</v>
      </c>
    </row>
    <row r="910" spans="1:8" x14ac:dyDescent="0.2">
      <c r="A910" s="52" t="s">
        <v>1833</v>
      </c>
      <c r="B910" s="52"/>
      <c r="C910" s="53" t="s">
        <v>1834</v>
      </c>
      <c r="D910" s="54"/>
      <c r="E910" s="55"/>
      <c r="F910" s="55"/>
      <c r="G910" s="55"/>
      <c r="H910" s="33">
        <f t="shared" si="14"/>
        <v>5</v>
      </c>
    </row>
    <row r="911" spans="1:8" x14ac:dyDescent="0.2">
      <c r="A911" s="52" t="s">
        <v>1835</v>
      </c>
      <c r="B911" s="52"/>
      <c r="C911" s="53" t="s">
        <v>1836</v>
      </c>
      <c r="D911" s="54" t="s">
        <v>73</v>
      </c>
      <c r="E911" s="55">
        <v>80.83</v>
      </c>
      <c r="F911" s="55">
        <v>15.65</v>
      </c>
      <c r="G911" s="55">
        <v>96.48</v>
      </c>
      <c r="H911" s="33">
        <f t="shared" si="14"/>
        <v>9</v>
      </c>
    </row>
    <row r="912" spans="1:8" ht="25.5" x14ac:dyDescent="0.2">
      <c r="A912" s="52" t="s">
        <v>1837</v>
      </c>
      <c r="B912" s="52"/>
      <c r="C912" s="53" t="s">
        <v>1838</v>
      </c>
      <c r="D912" s="54" t="s">
        <v>73</v>
      </c>
      <c r="E912" s="55">
        <v>123.22</v>
      </c>
      <c r="F912" s="55">
        <v>15.65</v>
      </c>
      <c r="G912" s="55">
        <v>138.87</v>
      </c>
      <c r="H912" s="33">
        <f t="shared" si="14"/>
        <v>9</v>
      </c>
    </row>
    <row r="913" spans="1:8" x14ac:dyDescent="0.2">
      <c r="A913" s="52" t="s">
        <v>1839</v>
      </c>
      <c r="B913" s="52"/>
      <c r="C913" s="53" t="s">
        <v>1840</v>
      </c>
      <c r="D913" s="54" t="s">
        <v>131</v>
      </c>
      <c r="E913" s="55">
        <v>172.44</v>
      </c>
      <c r="F913" s="55">
        <v>7.83</v>
      </c>
      <c r="G913" s="55">
        <v>180.27</v>
      </c>
      <c r="H913" s="33">
        <f t="shared" si="14"/>
        <v>9</v>
      </c>
    </row>
    <row r="914" spans="1:8" x14ac:dyDescent="0.2">
      <c r="A914" s="52" t="s">
        <v>1841</v>
      </c>
      <c r="B914" s="52"/>
      <c r="C914" s="53" t="s">
        <v>1842</v>
      </c>
      <c r="D914" s="54"/>
      <c r="E914" s="55"/>
      <c r="F914" s="55"/>
      <c r="G914" s="55"/>
      <c r="H914" s="33">
        <f t="shared" si="14"/>
        <v>5</v>
      </c>
    </row>
    <row r="915" spans="1:8" x14ac:dyDescent="0.2">
      <c r="A915" s="52" t="s">
        <v>1843</v>
      </c>
      <c r="B915" s="52"/>
      <c r="C915" s="53" t="s">
        <v>1844</v>
      </c>
      <c r="D915" s="54" t="s">
        <v>21</v>
      </c>
      <c r="E915" s="55">
        <v>64.040000000000006</v>
      </c>
      <c r="F915" s="55">
        <v>3.91</v>
      </c>
      <c r="G915" s="55">
        <v>67.95</v>
      </c>
      <c r="H915" s="33">
        <f t="shared" si="14"/>
        <v>9</v>
      </c>
    </row>
    <row r="916" spans="1:8" x14ac:dyDescent="0.2">
      <c r="A916" s="52" t="s">
        <v>1845</v>
      </c>
      <c r="B916" s="52"/>
      <c r="C916" s="53" t="s">
        <v>1846</v>
      </c>
      <c r="D916" s="54" t="s">
        <v>21</v>
      </c>
      <c r="E916" s="55">
        <v>64.040000000000006</v>
      </c>
      <c r="F916" s="55">
        <v>3.91</v>
      </c>
      <c r="G916" s="55">
        <v>67.95</v>
      </c>
      <c r="H916" s="33">
        <f t="shared" si="14"/>
        <v>9</v>
      </c>
    </row>
    <row r="917" spans="1:8" x14ac:dyDescent="0.2">
      <c r="A917" s="52" t="s">
        <v>1847</v>
      </c>
      <c r="B917" s="52"/>
      <c r="C917" s="53" t="s">
        <v>1848</v>
      </c>
      <c r="D917" s="54"/>
      <c r="E917" s="55"/>
      <c r="F917" s="55"/>
      <c r="G917" s="55"/>
      <c r="H917" s="33">
        <f t="shared" si="14"/>
        <v>5</v>
      </c>
    </row>
    <row r="918" spans="1:8" x14ac:dyDescent="0.2">
      <c r="A918" s="52" t="s">
        <v>1849</v>
      </c>
      <c r="B918" s="52"/>
      <c r="C918" s="53" t="s">
        <v>1850</v>
      </c>
      <c r="D918" s="54" t="s">
        <v>73</v>
      </c>
      <c r="E918" s="55">
        <v>695.58</v>
      </c>
      <c r="F918" s="55"/>
      <c r="G918" s="55">
        <v>695.58</v>
      </c>
      <c r="H918" s="33">
        <f t="shared" si="14"/>
        <v>9</v>
      </c>
    </row>
    <row r="919" spans="1:8" x14ac:dyDescent="0.2">
      <c r="A919" s="52" t="s">
        <v>1851</v>
      </c>
      <c r="B919" s="52"/>
      <c r="C919" s="53" t="s">
        <v>1852</v>
      </c>
      <c r="D919" s="54"/>
      <c r="E919" s="55"/>
      <c r="F919" s="55"/>
      <c r="G919" s="55"/>
      <c r="H919" s="33">
        <f t="shared" si="14"/>
        <v>5</v>
      </c>
    </row>
    <row r="920" spans="1:8" ht="25.5" x14ac:dyDescent="0.2">
      <c r="A920" s="52" t="s">
        <v>1853</v>
      </c>
      <c r="B920" s="52"/>
      <c r="C920" s="53" t="s">
        <v>1854</v>
      </c>
      <c r="D920" s="54" t="s">
        <v>73</v>
      </c>
      <c r="E920" s="55">
        <v>133.91</v>
      </c>
      <c r="F920" s="55">
        <v>80.08</v>
      </c>
      <c r="G920" s="55">
        <v>213.99</v>
      </c>
      <c r="H920" s="33">
        <f t="shared" si="14"/>
        <v>9</v>
      </c>
    </row>
    <row r="921" spans="1:8" x14ac:dyDescent="0.2">
      <c r="A921" s="52" t="s">
        <v>1855</v>
      </c>
      <c r="B921" s="52"/>
      <c r="C921" s="53" t="s">
        <v>1856</v>
      </c>
      <c r="D921" s="54" t="s">
        <v>73</v>
      </c>
      <c r="E921" s="55">
        <v>225.75</v>
      </c>
      <c r="F921" s="55">
        <v>72.069999999999993</v>
      </c>
      <c r="G921" s="55">
        <v>297.82</v>
      </c>
      <c r="H921" s="33">
        <f t="shared" si="14"/>
        <v>9</v>
      </c>
    </row>
    <row r="922" spans="1:8" ht="25.5" x14ac:dyDescent="0.2">
      <c r="A922" s="52" t="s">
        <v>1857</v>
      </c>
      <c r="B922" s="52"/>
      <c r="C922" s="53" t="s">
        <v>1858</v>
      </c>
      <c r="D922" s="54" t="s">
        <v>73</v>
      </c>
      <c r="E922" s="55">
        <v>233.53</v>
      </c>
      <c r="F922" s="55">
        <v>80.08</v>
      </c>
      <c r="G922" s="55">
        <v>313.61</v>
      </c>
      <c r="H922" s="33">
        <f t="shared" si="14"/>
        <v>9</v>
      </c>
    </row>
    <row r="923" spans="1:8" x14ac:dyDescent="0.2">
      <c r="A923" s="52" t="s">
        <v>1859</v>
      </c>
      <c r="B923" s="52"/>
      <c r="C923" s="53" t="s">
        <v>1860</v>
      </c>
      <c r="D923" s="54"/>
      <c r="E923" s="55"/>
      <c r="F923" s="55"/>
      <c r="G923" s="55"/>
      <c r="H923" s="33">
        <f t="shared" si="14"/>
        <v>5</v>
      </c>
    </row>
    <row r="924" spans="1:8" x14ac:dyDescent="0.2">
      <c r="A924" s="52" t="s">
        <v>1861</v>
      </c>
      <c r="B924" s="52"/>
      <c r="C924" s="53" t="s">
        <v>1862</v>
      </c>
      <c r="D924" s="54" t="s">
        <v>131</v>
      </c>
      <c r="E924" s="55">
        <v>54.84</v>
      </c>
      <c r="F924" s="55">
        <v>47.7</v>
      </c>
      <c r="G924" s="55">
        <v>102.54</v>
      </c>
      <c r="H924" s="33">
        <f t="shared" si="14"/>
        <v>9</v>
      </c>
    </row>
    <row r="925" spans="1:8" x14ac:dyDescent="0.2">
      <c r="A925" s="52" t="s">
        <v>1863</v>
      </c>
      <c r="B925" s="52"/>
      <c r="C925" s="53" t="s">
        <v>1864</v>
      </c>
      <c r="D925" s="54" t="s">
        <v>131</v>
      </c>
      <c r="E925" s="55">
        <v>87.46</v>
      </c>
      <c r="F925" s="55">
        <v>56.38</v>
      </c>
      <c r="G925" s="55">
        <v>143.84</v>
      </c>
      <c r="H925" s="33">
        <f t="shared" si="14"/>
        <v>9</v>
      </c>
    </row>
    <row r="926" spans="1:8" x14ac:dyDescent="0.2">
      <c r="A926" s="52" t="s">
        <v>1865</v>
      </c>
      <c r="B926" s="52"/>
      <c r="C926" s="53" t="s">
        <v>1866</v>
      </c>
      <c r="D926" s="54" t="s">
        <v>131</v>
      </c>
      <c r="E926" s="55">
        <v>168.46</v>
      </c>
      <c r="F926" s="55">
        <v>60.72</v>
      </c>
      <c r="G926" s="55">
        <v>229.18</v>
      </c>
      <c r="H926" s="33">
        <f t="shared" si="14"/>
        <v>9</v>
      </c>
    </row>
    <row r="927" spans="1:8" x14ac:dyDescent="0.2">
      <c r="A927" s="52" t="s">
        <v>1867</v>
      </c>
      <c r="B927" s="52"/>
      <c r="C927" s="53" t="s">
        <v>1868</v>
      </c>
      <c r="D927" s="54" t="s">
        <v>131</v>
      </c>
      <c r="E927" s="55">
        <v>43.98</v>
      </c>
      <c r="F927" s="55">
        <v>47.7</v>
      </c>
      <c r="G927" s="55">
        <v>91.68</v>
      </c>
      <c r="H927" s="33">
        <f t="shared" si="14"/>
        <v>9</v>
      </c>
    </row>
    <row r="928" spans="1:8" x14ac:dyDescent="0.2">
      <c r="A928" s="52" t="s">
        <v>1869</v>
      </c>
      <c r="B928" s="52"/>
      <c r="C928" s="53" t="s">
        <v>1870</v>
      </c>
      <c r="D928" s="54" t="s">
        <v>131</v>
      </c>
      <c r="E928" s="55">
        <v>64.2</v>
      </c>
      <c r="F928" s="55">
        <v>56.38</v>
      </c>
      <c r="G928" s="55">
        <v>120.58</v>
      </c>
      <c r="H928" s="33">
        <f t="shared" si="14"/>
        <v>9</v>
      </c>
    </row>
    <row r="929" spans="1:8" x14ac:dyDescent="0.2">
      <c r="A929" s="52" t="s">
        <v>1871</v>
      </c>
      <c r="B929" s="52"/>
      <c r="C929" s="53" t="s">
        <v>1872</v>
      </c>
      <c r="D929" s="54" t="s">
        <v>131</v>
      </c>
      <c r="E929" s="55">
        <v>88.87</v>
      </c>
      <c r="F929" s="55">
        <v>41.2</v>
      </c>
      <c r="G929" s="55">
        <v>130.07</v>
      </c>
      <c r="H929" s="33">
        <f t="shared" si="14"/>
        <v>9</v>
      </c>
    </row>
    <row r="930" spans="1:8" x14ac:dyDescent="0.2">
      <c r="A930" s="52" t="s">
        <v>1873</v>
      </c>
      <c r="B930" s="52"/>
      <c r="C930" s="53" t="s">
        <v>1874</v>
      </c>
      <c r="D930" s="54" t="s">
        <v>21</v>
      </c>
      <c r="E930" s="55">
        <v>15.07</v>
      </c>
      <c r="F930" s="55">
        <v>1.23</v>
      </c>
      <c r="G930" s="55">
        <v>16.3</v>
      </c>
      <c r="H930" s="33">
        <f t="shared" si="14"/>
        <v>9</v>
      </c>
    </row>
    <row r="931" spans="1:8" x14ac:dyDescent="0.2">
      <c r="A931" s="52" t="s">
        <v>1875</v>
      </c>
      <c r="B931" s="52"/>
      <c r="C931" s="53" t="s">
        <v>1876</v>
      </c>
      <c r="D931" s="54" t="s">
        <v>21</v>
      </c>
      <c r="E931" s="55">
        <v>17.48</v>
      </c>
      <c r="F931" s="55">
        <v>1.76</v>
      </c>
      <c r="G931" s="55">
        <v>19.239999999999998</v>
      </c>
      <c r="H931" s="33">
        <f t="shared" si="14"/>
        <v>9</v>
      </c>
    </row>
    <row r="932" spans="1:8" x14ac:dyDescent="0.2">
      <c r="A932" s="52" t="s">
        <v>1877</v>
      </c>
      <c r="B932" s="52"/>
      <c r="C932" s="53" t="s">
        <v>1878</v>
      </c>
      <c r="D932" s="54" t="s">
        <v>21</v>
      </c>
      <c r="E932" s="55">
        <v>18.48</v>
      </c>
      <c r="F932" s="55">
        <v>2.4700000000000002</v>
      </c>
      <c r="G932" s="55">
        <v>20.95</v>
      </c>
      <c r="H932" s="33">
        <f t="shared" si="14"/>
        <v>9</v>
      </c>
    </row>
    <row r="933" spans="1:8" x14ac:dyDescent="0.2">
      <c r="A933" s="52" t="s">
        <v>1879</v>
      </c>
      <c r="B933" s="52"/>
      <c r="C933" s="53" t="s">
        <v>1880</v>
      </c>
      <c r="D933" s="54"/>
      <c r="E933" s="55"/>
      <c r="F933" s="55"/>
      <c r="G933" s="55"/>
      <c r="H933" s="33">
        <f t="shared" si="14"/>
        <v>5</v>
      </c>
    </row>
    <row r="934" spans="1:8" x14ac:dyDescent="0.2">
      <c r="A934" s="52" t="s">
        <v>1881</v>
      </c>
      <c r="B934" s="52"/>
      <c r="C934" s="53" t="s">
        <v>1882</v>
      </c>
      <c r="D934" s="54" t="s">
        <v>131</v>
      </c>
      <c r="E934" s="55">
        <v>2.4500000000000002</v>
      </c>
      <c r="F934" s="55">
        <v>15.65</v>
      </c>
      <c r="G934" s="55">
        <v>18.100000000000001</v>
      </c>
      <c r="H934" s="33">
        <f t="shared" si="14"/>
        <v>9</v>
      </c>
    </row>
    <row r="935" spans="1:8" x14ac:dyDescent="0.2">
      <c r="A935" s="52" t="s">
        <v>1883</v>
      </c>
      <c r="B935" s="52"/>
      <c r="C935" s="53" t="s">
        <v>1884</v>
      </c>
      <c r="D935" s="54" t="s">
        <v>73</v>
      </c>
      <c r="E935" s="55"/>
      <c r="F935" s="55">
        <v>42.57</v>
      </c>
      <c r="G935" s="55">
        <v>42.57</v>
      </c>
      <c r="H935" s="33">
        <f t="shared" si="14"/>
        <v>9</v>
      </c>
    </row>
    <row r="936" spans="1:8" x14ac:dyDescent="0.2">
      <c r="A936" s="52" t="s">
        <v>1885</v>
      </c>
      <c r="B936" s="52"/>
      <c r="C936" s="53" t="s">
        <v>1886</v>
      </c>
      <c r="D936" s="54" t="s">
        <v>73</v>
      </c>
      <c r="E936" s="55"/>
      <c r="F936" s="55">
        <v>42.57</v>
      </c>
      <c r="G936" s="55">
        <v>42.57</v>
      </c>
      <c r="H936" s="33">
        <f t="shared" si="14"/>
        <v>9</v>
      </c>
    </row>
    <row r="937" spans="1:8" ht="25.5" x14ac:dyDescent="0.2">
      <c r="A937" s="52" t="s">
        <v>1887</v>
      </c>
      <c r="B937" s="52"/>
      <c r="C937" s="53" t="s">
        <v>1888</v>
      </c>
      <c r="D937" s="54" t="s">
        <v>73</v>
      </c>
      <c r="E937" s="55"/>
      <c r="F937" s="55">
        <v>19.559999999999999</v>
      </c>
      <c r="G937" s="55">
        <v>19.559999999999999</v>
      </c>
      <c r="H937" s="33">
        <f t="shared" si="14"/>
        <v>9</v>
      </c>
    </row>
    <row r="938" spans="1:8" x14ac:dyDescent="0.2">
      <c r="A938" s="52" t="s">
        <v>1889</v>
      </c>
      <c r="B938" s="52"/>
      <c r="C938" s="53" t="s">
        <v>8605</v>
      </c>
      <c r="D938" s="54" t="s">
        <v>73</v>
      </c>
      <c r="E938" s="55"/>
      <c r="F938" s="55">
        <v>28.38</v>
      </c>
      <c r="G938" s="55">
        <v>28.38</v>
      </c>
      <c r="H938" s="33">
        <f t="shared" si="14"/>
        <v>9</v>
      </c>
    </row>
    <row r="939" spans="1:8" x14ac:dyDescent="0.2">
      <c r="A939" s="52" t="s">
        <v>1891</v>
      </c>
      <c r="B939" s="52"/>
      <c r="C939" s="53" t="s">
        <v>1892</v>
      </c>
      <c r="D939" s="54" t="s">
        <v>73</v>
      </c>
      <c r="E939" s="55">
        <v>3.67</v>
      </c>
      <c r="F939" s="55">
        <v>15.65</v>
      </c>
      <c r="G939" s="55">
        <v>19.32</v>
      </c>
      <c r="H939" s="33">
        <f t="shared" si="14"/>
        <v>9</v>
      </c>
    </row>
    <row r="940" spans="1:8" ht="25.5" x14ac:dyDescent="0.2">
      <c r="A940" s="52" t="s">
        <v>1893</v>
      </c>
      <c r="B940" s="52"/>
      <c r="C940" s="53" t="s">
        <v>1894</v>
      </c>
      <c r="D940" s="54" t="s">
        <v>73</v>
      </c>
      <c r="E940" s="55">
        <v>11.01</v>
      </c>
      <c r="F940" s="55">
        <v>15.65</v>
      </c>
      <c r="G940" s="55">
        <v>26.66</v>
      </c>
      <c r="H940" s="33">
        <f t="shared" si="14"/>
        <v>9</v>
      </c>
    </row>
    <row r="941" spans="1:8" x14ac:dyDescent="0.2">
      <c r="A941" s="52" t="s">
        <v>1895</v>
      </c>
      <c r="B941" s="52"/>
      <c r="C941" s="53" t="s">
        <v>1896</v>
      </c>
      <c r="D941" s="54"/>
      <c r="E941" s="55"/>
      <c r="F941" s="55"/>
      <c r="G941" s="55"/>
      <c r="H941" s="33">
        <f t="shared" si="14"/>
        <v>2</v>
      </c>
    </row>
    <row r="942" spans="1:8" x14ac:dyDescent="0.2">
      <c r="A942" s="52" t="s">
        <v>1897</v>
      </c>
      <c r="B942" s="52"/>
      <c r="C942" s="53" t="s">
        <v>1898</v>
      </c>
      <c r="D942" s="54"/>
      <c r="E942" s="55"/>
      <c r="F942" s="55"/>
      <c r="G942" s="55"/>
      <c r="H942" s="33">
        <f t="shared" si="14"/>
        <v>5</v>
      </c>
    </row>
    <row r="943" spans="1:8" x14ac:dyDescent="0.2">
      <c r="A943" s="52" t="s">
        <v>1899</v>
      </c>
      <c r="B943" s="52"/>
      <c r="C943" s="53" t="s">
        <v>1900</v>
      </c>
      <c r="D943" s="54" t="s">
        <v>156</v>
      </c>
      <c r="E943" s="55">
        <v>955.74</v>
      </c>
      <c r="F943" s="55">
        <v>278.82</v>
      </c>
      <c r="G943" s="55">
        <v>1234.56</v>
      </c>
      <c r="H943" s="33">
        <f t="shared" si="14"/>
        <v>9</v>
      </c>
    </row>
    <row r="944" spans="1:8" x14ac:dyDescent="0.2">
      <c r="A944" s="52" t="s">
        <v>1901</v>
      </c>
      <c r="B944" s="52"/>
      <c r="C944" s="53" t="s">
        <v>1902</v>
      </c>
      <c r="D944" s="54" t="s">
        <v>156</v>
      </c>
      <c r="E944" s="55">
        <v>451.5</v>
      </c>
      <c r="F944" s="55">
        <v>278.82</v>
      </c>
      <c r="G944" s="55">
        <v>730.32</v>
      </c>
      <c r="H944" s="33">
        <f t="shared" si="14"/>
        <v>9</v>
      </c>
    </row>
    <row r="945" spans="1:8" x14ac:dyDescent="0.2">
      <c r="A945" s="52" t="s">
        <v>1903</v>
      </c>
      <c r="B945" s="52"/>
      <c r="C945" s="53" t="s">
        <v>1904</v>
      </c>
      <c r="D945" s="54" t="s">
        <v>156</v>
      </c>
      <c r="E945" s="55">
        <v>395.52</v>
      </c>
      <c r="F945" s="55">
        <v>278.82</v>
      </c>
      <c r="G945" s="55">
        <v>674.34</v>
      </c>
      <c r="H945" s="33">
        <f t="shared" si="14"/>
        <v>9</v>
      </c>
    </row>
    <row r="946" spans="1:8" x14ac:dyDescent="0.2">
      <c r="A946" s="52" t="s">
        <v>1905</v>
      </c>
      <c r="B946" s="52"/>
      <c r="C946" s="53" t="s">
        <v>1906</v>
      </c>
      <c r="D946" s="54" t="s">
        <v>73</v>
      </c>
      <c r="E946" s="55">
        <v>3.79</v>
      </c>
      <c r="F946" s="55">
        <v>21.71</v>
      </c>
      <c r="G946" s="55">
        <v>25.5</v>
      </c>
      <c r="H946" s="33">
        <f t="shared" si="14"/>
        <v>9</v>
      </c>
    </row>
    <row r="947" spans="1:8" ht="25.5" x14ac:dyDescent="0.2">
      <c r="A947" s="52" t="s">
        <v>1907</v>
      </c>
      <c r="B947" s="52"/>
      <c r="C947" s="53" t="s">
        <v>1908</v>
      </c>
      <c r="D947" s="54" t="s">
        <v>73</v>
      </c>
      <c r="E947" s="55">
        <v>8.84</v>
      </c>
      <c r="F947" s="55">
        <v>21.32</v>
      </c>
      <c r="G947" s="55">
        <v>30.16</v>
      </c>
      <c r="H947" s="33">
        <f t="shared" si="14"/>
        <v>9</v>
      </c>
    </row>
    <row r="948" spans="1:8" x14ac:dyDescent="0.2">
      <c r="A948" s="52" t="s">
        <v>1909</v>
      </c>
      <c r="B948" s="52"/>
      <c r="C948" s="53" t="s">
        <v>1910</v>
      </c>
      <c r="D948" s="54" t="s">
        <v>156</v>
      </c>
      <c r="E948" s="55">
        <v>1087.6300000000001</v>
      </c>
      <c r="F948" s="55">
        <v>278.82</v>
      </c>
      <c r="G948" s="55">
        <v>1366.45</v>
      </c>
      <c r="H948" s="33">
        <f t="shared" si="14"/>
        <v>9</v>
      </c>
    </row>
    <row r="949" spans="1:8" x14ac:dyDescent="0.2">
      <c r="A949" s="52" t="s">
        <v>1911</v>
      </c>
      <c r="B949" s="52"/>
      <c r="C949" s="53" t="s">
        <v>1912</v>
      </c>
      <c r="D949" s="54"/>
      <c r="E949" s="55"/>
      <c r="F949" s="55"/>
      <c r="G949" s="55"/>
      <c r="H949" s="33">
        <f t="shared" si="14"/>
        <v>5</v>
      </c>
    </row>
    <row r="950" spans="1:8" x14ac:dyDescent="0.2">
      <c r="A950" s="52" t="s">
        <v>1913</v>
      </c>
      <c r="B950" s="52"/>
      <c r="C950" s="53" t="s">
        <v>1914</v>
      </c>
      <c r="D950" s="54" t="s">
        <v>73</v>
      </c>
      <c r="E950" s="55">
        <v>2.25</v>
      </c>
      <c r="F950" s="55">
        <v>4.13</v>
      </c>
      <c r="G950" s="55">
        <v>6.38</v>
      </c>
      <c r="H950" s="33">
        <f t="shared" si="14"/>
        <v>9</v>
      </c>
    </row>
    <row r="951" spans="1:8" x14ac:dyDescent="0.2">
      <c r="A951" s="52" t="s">
        <v>1915</v>
      </c>
      <c r="B951" s="52"/>
      <c r="C951" s="53" t="s">
        <v>1916</v>
      </c>
      <c r="D951" s="54" t="s">
        <v>73</v>
      </c>
      <c r="E951" s="55">
        <v>1.4</v>
      </c>
      <c r="F951" s="55">
        <v>4.13</v>
      </c>
      <c r="G951" s="55">
        <v>5.53</v>
      </c>
      <c r="H951" s="33">
        <f t="shared" si="14"/>
        <v>9</v>
      </c>
    </row>
    <row r="952" spans="1:8" x14ac:dyDescent="0.2">
      <c r="A952" s="52" t="s">
        <v>1917</v>
      </c>
      <c r="B952" s="52"/>
      <c r="C952" s="53" t="s">
        <v>1918</v>
      </c>
      <c r="D952" s="54" t="s">
        <v>73</v>
      </c>
      <c r="E952" s="55">
        <v>7.1</v>
      </c>
      <c r="F952" s="55">
        <v>4.13</v>
      </c>
      <c r="G952" s="55">
        <v>11.23</v>
      </c>
      <c r="H952" s="33">
        <f t="shared" si="14"/>
        <v>9</v>
      </c>
    </row>
    <row r="953" spans="1:8" x14ac:dyDescent="0.2">
      <c r="A953" s="52" t="s">
        <v>1919</v>
      </c>
      <c r="B953" s="52"/>
      <c r="C953" s="53" t="s">
        <v>1920</v>
      </c>
      <c r="D953" s="54" t="s">
        <v>73</v>
      </c>
      <c r="E953" s="55">
        <v>2.2999999999999998</v>
      </c>
      <c r="F953" s="55">
        <v>6.03</v>
      </c>
      <c r="G953" s="55">
        <v>8.33</v>
      </c>
      <c r="H953" s="33">
        <f t="shared" si="14"/>
        <v>9</v>
      </c>
    </row>
    <row r="954" spans="1:8" x14ac:dyDescent="0.2">
      <c r="A954" s="52" t="s">
        <v>1921</v>
      </c>
      <c r="B954" s="52"/>
      <c r="C954" s="53" t="s">
        <v>1922</v>
      </c>
      <c r="D954" s="54" t="s">
        <v>73</v>
      </c>
      <c r="E954" s="55">
        <v>3.95</v>
      </c>
      <c r="F954" s="55">
        <v>6.4</v>
      </c>
      <c r="G954" s="55">
        <v>10.35</v>
      </c>
      <c r="H954" s="33">
        <f t="shared" si="14"/>
        <v>9</v>
      </c>
    </row>
    <row r="955" spans="1:8" x14ac:dyDescent="0.2">
      <c r="A955" s="52" t="s">
        <v>1923</v>
      </c>
      <c r="B955" s="52"/>
      <c r="C955" s="53" t="s">
        <v>1924</v>
      </c>
      <c r="D955" s="54" t="s">
        <v>73</v>
      </c>
      <c r="E955" s="55">
        <v>9.56</v>
      </c>
      <c r="F955" s="55">
        <v>11.36</v>
      </c>
      <c r="G955" s="55">
        <v>20.92</v>
      </c>
      <c r="H955" s="33">
        <f t="shared" si="14"/>
        <v>9</v>
      </c>
    </row>
    <row r="956" spans="1:8" x14ac:dyDescent="0.2">
      <c r="A956" s="52" t="s">
        <v>1925</v>
      </c>
      <c r="B956" s="52"/>
      <c r="C956" s="53" t="s">
        <v>1926</v>
      </c>
      <c r="D956" s="54" t="s">
        <v>73</v>
      </c>
      <c r="E956" s="55">
        <v>9.56</v>
      </c>
      <c r="F956" s="55">
        <v>15.65</v>
      </c>
      <c r="G956" s="55">
        <v>25.21</v>
      </c>
      <c r="H956" s="33">
        <f t="shared" si="14"/>
        <v>9</v>
      </c>
    </row>
    <row r="957" spans="1:8" x14ac:dyDescent="0.2">
      <c r="A957" s="52" t="s">
        <v>1927</v>
      </c>
      <c r="B957" s="52"/>
      <c r="C957" s="53" t="s">
        <v>1928</v>
      </c>
      <c r="D957" s="54" t="s">
        <v>73</v>
      </c>
      <c r="E957" s="55">
        <v>41.23</v>
      </c>
      <c r="F957" s="55">
        <v>9.7799999999999994</v>
      </c>
      <c r="G957" s="55">
        <v>51.01</v>
      </c>
      <c r="H957" s="33">
        <f t="shared" si="14"/>
        <v>9</v>
      </c>
    </row>
    <row r="958" spans="1:8" x14ac:dyDescent="0.2">
      <c r="A958" s="52" t="s">
        <v>1929</v>
      </c>
      <c r="B958" s="52"/>
      <c r="C958" s="53" t="s">
        <v>1930</v>
      </c>
      <c r="D958" s="54" t="s">
        <v>73</v>
      </c>
      <c r="E958" s="55">
        <v>1.92</v>
      </c>
      <c r="F958" s="55">
        <v>9.7799999999999994</v>
      </c>
      <c r="G958" s="55">
        <v>11.7</v>
      </c>
      <c r="H958" s="33">
        <f t="shared" si="14"/>
        <v>9</v>
      </c>
    </row>
    <row r="959" spans="1:8" x14ac:dyDescent="0.2">
      <c r="A959" s="52" t="s">
        <v>1931</v>
      </c>
      <c r="B959" s="52"/>
      <c r="C959" s="53" t="s">
        <v>1932</v>
      </c>
      <c r="D959" s="54" t="s">
        <v>73</v>
      </c>
      <c r="E959" s="55">
        <v>9.2799999999999994</v>
      </c>
      <c r="F959" s="55">
        <v>25.43</v>
      </c>
      <c r="G959" s="55">
        <v>34.71</v>
      </c>
      <c r="H959" s="33">
        <f t="shared" si="14"/>
        <v>9</v>
      </c>
    </row>
    <row r="960" spans="1:8" x14ac:dyDescent="0.2">
      <c r="A960" s="52" t="s">
        <v>1933</v>
      </c>
      <c r="B960" s="52"/>
      <c r="C960" s="53" t="s">
        <v>1934</v>
      </c>
      <c r="D960" s="54"/>
      <c r="E960" s="55"/>
      <c r="F960" s="55"/>
      <c r="G960" s="55"/>
      <c r="H960" s="33">
        <f t="shared" si="14"/>
        <v>5</v>
      </c>
    </row>
    <row r="961" spans="1:8" x14ac:dyDescent="0.2">
      <c r="A961" s="52" t="s">
        <v>1935</v>
      </c>
      <c r="B961" s="52"/>
      <c r="C961" s="53" t="s">
        <v>1936</v>
      </c>
      <c r="D961" s="54" t="s">
        <v>73</v>
      </c>
      <c r="E961" s="55">
        <v>9.0299999999999994</v>
      </c>
      <c r="F961" s="55">
        <v>21.51</v>
      </c>
      <c r="G961" s="55">
        <v>30.54</v>
      </c>
      <c r="H961" s="33">
        <f t="shared" si="14"/>
        <v>9</v>
      </c>
    </row>
    <row r="962" spans="1:8" x14ac:dyDescent="0.2">
      <c r="A962" s="52" t="s">
        <v>1937</v>
      </c>
      <c r="B962" s="52"/>
      <c r="C962" s="53" t="s">
        <v>1938</v>
      </c>
      <c r="D962" s="54" t="s">
        <v>73</v>
      </c>
      <c r="E962" s="55">
        <v>9.65</v>
      </c>
      <c r="F962" s="55">
        <v>25.43</v>
      </c>
      <c r="G962" s="55">
        <v>35.08</v>
      </c>
      <c r="H962" s="33">
        <f t="shared" si="14"/>
        <v>9</v>
      </c>
    </row>
    <row r="963" spans="1:8" x14ac:dyDescent="0.2">
      <c r="A963" s="52" t="s">
        <v>1939</v>
      </c>
      <c r="B963" s="52"/>
      <c r="C963" s="53" t="s">
        <v>1940</v>
      </c>
      <c r="D963" s="54" t="s">
        <v>73</v>
      </c>
      <c r="E963" s="55">
        <v>31.67</v>
      </c>
      <c r="F963" s="55">
        <v>25.43</v>
      </c>
      <c r="G963" s="55">
        <v>57.1</v>
      </c>
      <c r="H963" s="33">
        <f t="shared" si="14"/>
        <v>9</v>
      </c>
    </row>
    <row r="964" spans="1:8" x14ac:dyDescent="0.2">
      <c r="A964" s="52" t="s">
        <v>1941</v>
      </c>
      <c r="B964" s="52"/>
      <c r="C964" s="53" t="s">
        <v>1942</v>
      </c>
      <c r="D964" s="54" t="s">
        <v>73</v>
      </c>
      <c r="E964" s="55">
        <v>9.0299999999999994</v>
      </c>
      <c r="F964" s="55">
        <v>15.65</v>
      </c>
      <c r="G964" s="55">
        <v>24.68</v>
      </c>
      <c r="H964" s="33">
        <f t="shared" si="14"/>
        <v>9</v>
      </c>
    </row>
    <row r="965" spans="1:8" x14ac:dyDescent="0.2">
      <c r="A965" s="52" t="s">
        <v>1943</v>
      </c>
      <c r="B965" s="52"/>
      <c r="C965" s="53" t="s">
        <v>1944</v>
      </c>
      <c r="D965" s="54" t="s">
        <v>73</v>
      </c>
      <c r="E965" s="55">
        <v>9.0299999999999994</v>
      </c>
      <c r="F965" s="55">
        <v>27.39</v>
      </c>
      <c r="G965" s="55">
        <v>36.42</v>
      </c>
      <c r="H965" s="33">
        <f t="shared" si="14"/>
        <v>9</v>
      </c>
    </row>
    <row r="966" spans="1:8" x14ac:dyDescent="0.2">
      <c r="A966" s="52" t="s">
        <v>1945</v>
      </c>
      <c r="B966" s="52"/>
      <c r="C966" s="53" t="s">
        <v>1946</v>
      </c>
      <c r="D966" s="54" t="s">
        <v>131</v>
      </c>
      <c r="E966" s="55">
        <v>6.49</v>
      </c>
      <c r="F966" s="55">
        <v>44.3</v>
      </c>
      <c r="G966" s="55">
        <v>50.79</v>
      </c>
      <c r="H966" s="33">
        <f t="shared" si="14"/>
        <v>9</v>
      </c>
    </row>
    <row r="967" spans="1:8" x14ac:dyDescent="0.2">
      <c r="A967" s="52" t="s">
        <v>1947</v>
      </c>
      <c r="B967" s="52"/>
      <c r="C967" s="53" t="s">
        <v>1948</v>
      </c>
      <c r="D967" s="54" t="s">
        <v>131</v>
      </c>
      <c r="E967" s="55">
        <v>1.33</v>
      </c>
      <c r="F967" s="55">
        <v>20.62</v>
      </c>
      <c r="G967" s="55">
        <v>21.95</v>
      </c>
      <c r="H967" s="33">
        <f t="shared" si="14"/>
        <v>9</v>
      </c>
    </row>
    <row r="968" spans="1:8" x14ac:dyDescent="0.2">
      <c r="A968" s="52" t="s">
        <v>1949</v>
      </c>
      <c r="B968" s="52"/>
      <c r="C968" s="53" t="s">
        <v>1950</v>
      </c>
      <c r="D968" s="54" t="s">
        <v>131</v>
      </c>
      <c r="E968" s="55">
        <v>1.5</v>
      </c>
      <c r="F968" s="55">
        <v>20.62</v>
      </c>
      <c r="G968" s="55">
        <v>22.12</v>
      </c>
      <c r="H968" s="33">
        <f t="shared" si="14"/>
        <v>9</v>
      </c>
    </row>
    <row r="969" spans="1:8" x14ac:dyDescent="0.2">
      <c r="A969" s="52" t="s">
        <v>1951</v>
      </c>
      <c r="B969" s="52"/>
      <c r="C969" s="53" t="s">
        <v>1952</v>
      </c>
      <c r="D969" s="54" t="s">
        <v>131</v>
      </c>
      <c r="E969" s="55">
        <v>1.75</v>
      </c>
      <c r="F969" s="55">
        <v>20.62</v>
      </c>
      <c r="G969" s="55">
        <v>22.37</v>
      </c>
      <c r="H969" s="33">
        <f t="shared" si="14"/>
        <v>9</v>
      </c>
    </row>
    <row r="970" spans="1:8" x14ac:dyDescent="0.2">
      <c r="A970" s="52" t="s">
        <v>1953</v>
      </c>
      <c r="B970" s="52"/>
      <c r="C970" s="53" t="s">
        <v>1954</v>
      </c>
      <c r="D970" s="54" t="s">
        <v>131</v>
      </c>
      <c r="E970" s="55">
        <v>2.1800000000000002</v>
      </c>
      <c r="F970" s="55">
        <v>20.62</v>
      </c>
      <c r="G970" s="55">
        <v>22.8</v>
      </c>
      <c r="H970" s="33">
        <f t="shared" ref="H970:H1033" si="15">LEN(A970)</f>
        <v>9</v>
      </c>
    </row>
    <row r="971" spans="1:8" x14ac:dyDescent="0.2">
      <c r="A971" s="52" t="s">
        <v>1955</v>
      </c>
      <c r="B971" s="52"/>
      <c r="C971" s="53" t="s">
        <v>1956</v>
      </c>
      <c r="D971" s="54"/>
      <c r="E971" s="55"/>
      <c r="F971" s="55"/>
      <c r="G971" s="55"/>
      <c r="H971" s="33">
        <f t="shared" si="15"/>
        <v>5</v>
      </c>
    </row>
    <row r="972" spans="1:8" x14ac:dyDescent="0.2">
      <c r="A972" s="52" t="s">
        <v>1957</v>
      </c>
      <c r="B972" s="52"/>
      <c r="C972" s="53" t="s">
        <v>1958</v>
      </c>
      <c r="D972" s="54" t="s">
        <v>73</v>
      </c>
      <c r="E972" s="55">
        <v>4.55</v>
      </c>
      <c r="F972" s="55">
        <v>13</v>
      </c>
      <c r="G972" s="55">
        <v>17.55</v>
      </c>
      <c r="H972" s="33">
        <f t="shared" si="15"/>
        <v>9</v>
      </c>
    </row>
    <row r="973" spans="1:8" x14ac:dyDescent="0.2">
      <c r="A973" s="52" t="s">
        <v>1959</v>
      </c>
      <c r="B973" s="52"/>
      <c r="C973" s="53" t="s">
        <v>1960</v>
      </c>
      <c r="D973" s="54" t="s">
        <v>73</v>
      </c>
      <c r="E973" s="55">
        <v>6.37</v>
      </c>
      <c r="F973" s="55">
        <v>13</v>
      </c>
      <c r="G973" s="55">
        <v>19.37</v>
      </c>
      <c r="H973" s="33">
        <f t="shared" si="15"/>
        <v>9</v>
      </c>
    </row>
    <row r="974" spans="1:8" x14ac:dyDescent="0.2">
      <c r="A974" s="52" t="s">
        <v>1961</v>
      </c>
      <c r="B974" s="52"/>
      <c r="C974" s="53" t="s">
        <v>1962</v>
      </c>
      <c r="D974" s="54"/>
      <c r="E974" s="55"/>
      <c r="F974" s="55"/>
      <c r="G974" s="55"/>
      <c r="H974" s="33">
        <f t="shared" si="15"/>
        <v>5</v>
      </c>
    </row>
    <row r="975" spans="1:8" x14ac:dyDescent="0.2">
      <c r="A975" s="52" t="s">
        <v>1963</v>
      </c>
      <c r="B975" s="52"/>
      <c r="C975" s="53" t="s">
        <v>1964</v>
      </c>
      <c r="D975" s="54" t="s">
        <v>156</v>
      </c>
      <c r="E975" s="55">
        <v>442.42</v>
      </c>
      <c r="F975" s="55">
        <v>375.48</v>
      </c>
      <c r="G975" s="55">
        <v>817.9</v>
      </c>
      <c r="H975" s="33">
        <f t="shared" si="15"/>
        <v>9</v>
      </c>
    </row>
    <row r="976" spans="1:8" ht="25.5" x14ac:dyDescent="0.2">
      <c r="A976" s="52" t="s">
        <v>1965</v>
      </c>
      <c r="B976" s="52"/>
      <c r="C976" s="53" t="s">
        <v>1966</v>
      </c>
      <c r="D976" s="54" t="s">
        <v>156</v>
      </c>
      <c r="E976" s="55">
        <v>508.64</v>
      </c>
      <c r="F976" s="55">
        <v>375.48</v>
      </c>
      <c r="G976" s="55">
        <v>884.12</v>
      </c>
      <c r="H976" s="33">
        <f t="shared" si="15"/>
        <v>9</v>
      </c>
    </row>
    <row r="977" spans="1:8" ht="25.5" x14ac:dyDescent="0.2">
      <c r="A977" s="52" t="s">
        <v>1967</v>
      </c>
      <c r="B977" s="52"/>
      <c r="C977" s="53" t="s">
        <v>1968</v>
      </c>
      <c r="D977" s="54" t="s">
        <v>156</v>
      </c>
      <c r="E977" s="55">
        <v>545.45000000000005</v>
      </c>
      <c r="F977" s="55">
        <v>375.48</v>
      </c>
      <c r="G977" s="55">
        <v>920.93</v>
      </c>
      <c r="H977" s="33">
        <f t="shared" si="15"/>
        <v>9</v>
      </c>
    </row>
    <row r="978" spans="1:8" x14ac:dyDescent="0.2">
      <c r="A978" s="52" t="s">
        <v>1969</v>
      </c>
      <c r="B978" s="52"/>
      <c r="C978" s="53" t="s">
        <v>1970</v>
      </c>
      <c r="D978" s="54" t="s">
        <v>131</v>
      </c>
      <c r="E978" s="55">
        <v>28.32</v>
      </c>
      <c r="F978" s="55">
        <v>43.63</v>
      </c>
      <c r="G978" s="55">
        <v>71.95</v>
      </c>
      <c r="H978" s="33">
        <f t="shared" si="15"/>
        <v>9</v>
      </c>
    </row>
    <row r="979" spans="1:8" x14ac:dyDescent="0.2">
      <c r="A979" s="52" t="s">
        <v>1971</v>
      </c>
      <c r="B979" s="52"/>
      <c r="C979" s="53" t="s">
        <v>1972</v>
      </c>
      <c r="D979" s="54" t="s">
        <v>131</v>
      </c>
      <c r="E979" s="55">
        <v>13.93</v>
      </c>
      <c r="F979" s="55">
        <v>59.4</v>
      </c>
      <c r="G979" s="55">
        <v>73.33</v>
      </c>
      <c r="H979" s="33">
        <f t="shared" si="15"/>
        <v>9</v>
      </c>
    </row>
    <row r="980" spans="1:8" x14ac:dyDescent="0.2">
      <c r="A980" s="52" t="s">
        <v>1973</v>
      </c>
      <c r="B980" s="52"/>
      <c r="C980" s="53" t="s">
        <v>1974</v>
      </c>
      <c r="D980" s="54"/>
      <c r="E980" s="55"/>
      <c r="F980" s="55"/>
      <c r="G980" s="55"/>
      <c r="H980" s="33">
        <f t="shared" si="15"/>
        <v>5</v>
      </c>
    </row>
    <row r="981" spans="1:8" x14ac:dyDescent="0.2">
      <c r="A981" s="52" t="s">
        <v>1975</v>
      </c>
      <c r="B981" s="52"/>
      <c r="C981" s="53" t="s">
        <v>1976</v>
      </c>
      <c r="D981" s="54" t="s">
        <v>73</v>
      </c>
      <c r="E981" s="55">
        <v>87.38</v>
      </c>
      <c r="F981" s="55">
        <v>7.06</v>
      </c>
      <c r="G981" s="55">
        <v>94.44</v>
      </c>
      <c r="H981" s="33">
        <f t="shared" si="15"/>
        <v>9</v>
      </c>
    </row>
    <row r="982" spans="1:8" x14ac:dyDescent="0.2">
      <c r="A982" s="52" t="s">
        <v>1977</v>
      </c>
      <c r="B982" s="52"/>
      <c r="C982" s="53" t="s">
        <v>1978</v>
      </c>
      <c r="D982" s="54" t="s">
        <v>131</v>
      </c>
      <c r="E982" s="55">
        <v>42.53</v>
      </c>
      <c r="F982" s="55">
        <v>1.76</v>
      </c>
      <c r="G982" s="55">
        <v>44.29</v>
      </c>
      <c r="H982" s="33">
        <f t="shared" si="15"/>
        <v>9</v>
      </c>
    </row>
    <row r="983" spans="1:8" x14ac:dyDescent="0.2">
      <c r="A983" s="52" t="s">
        <v>1979</v>
      </c>
      <c r="B983" s="52"/>
      <c r="C983" s="53" t="s">
        <v>1980</v>
      </c>
      <c r="D983" s="54" t="s">
        <v>131</v>
      </c>
      <c r="E983" s="55">
        <v>85.93</v>
      </c>
      <c r="F983" s="55">
        <v>2.12</v>
      </c>
      <c r="G983" s="55">
        <v>88.05</v>
      </c>
      <c r="H983" s="33">
        <f t="shared" si="15"/>
        <v>9</v>
      </c>
    </row>
    <row r="984" spans="1:8" x14ac:dyDescent="0.2">
      <c r="A984" s="52" t="s">
        <v>1981</v>
      </c>
      <c r="B984" s="52"/>
      <c r="C984" s="53" t="s">
        <v>1982</v>
      </c>
      <c r="D984" s="54" t="s">
        <v>131</v>
      </c>
      <c r="E984" s="55">
        <v>41.9</v>
      </c>
      <c r="F984" s="55">
        <v>3.53</v>
      </c>
      <c r="G984" s="55">
        <v>45.43</v>
      </c>
      <c r="H984" s="33">
        <f t="shared" si="15"/>
        <v>9</v>
      </c>
    </row>
    <row r="985" spans="1:8" ht="25.5" x14ac:dyDescent="0.2">
      <c r="A985" s="52" t="s">
        <v>1983</v>
      </c>
      <c r="B985" s="52"/>
      <c r="C985" s="53" t="s">
        <v>1984</v>
      </c>
      <c r="D985" s="54" t="s">
        <v>131</v>
      </c>
      <c r="E985" s="55">
        <v>139.69999999999999</v>
      </c>
      <c r="F985" s="55">
        <v>0.42</v>
      </c>
      <c r="G985" s="55">
        <v>140.12</v>
      </c>
      <c r="H985" s="33">
        <f t="shared" si="15"/>
        <v>9</v>
      </c>
    </row>
    <row r="986" spans="1:8" x14ac:dyDescent="0.2">
      <c r="A986" s="52" t="s">
        <v>1985</v>
      </c>
      <c r="B986" s="52"/>
      <c r="C986" s="53" t="s">
        <v>1986</v>
      </c>
      <c r="D986" s="54" t="s">
        <v>73</v>
      </c>
      <c r="E986" s="55">
        <v>290.20999999999998</v>
      </c>
      <c r="F986" s="55">
        <v>4.2300000000000004</v>
      </c>
      <c r="G986" s="55">
        <v>294.44</v>
      </c>
      <c r="H986" s="33">
        <f t="shared" si="15"/>
        <v>9</v>
      </c>
    </row>
    <row r="987" spans="1:8" x14ac:dyDescent="0.2">
      <c r="A987" s="52" t="s">
        <v>1987</v>
      </c>
      <c r="B987" s="52"/>
      <c r="C987" s="53" t="s">
        <v>1988</v>
      </c>
      <c r="D987" s="54"/>
      <c r="E987" s="55"/>
      <c r="F987" s="55"/>
      <c r="G987" s="55"/>
      <c r="H987" s="33">
        <f t="shared" si="15"/>
        <v>5</v>
      </c>
    </row>
    <row r="988" spans="1:8" x14ac:dyDescent="0.2">
      <c r="A988" s="52" t="s">
        <v>1989</v>
      </c>
      <c r="B988" s="52"/>
      <c r="C988" s="53" t="s">
        <v>1990</v>
      </c>
      <c r="D988" s="54" t="s">
        <v>73</v>
      </c>
      <c r="E988" s="55">
        <v>85.95</v>
      </c>
      <c r="F988" s="55">
        <v>7.06</v>
      </c>
      <c r="G988" s="55">
        <v>93.01</v>
      </c>
      <c r="H988" s="33">
        <f t="shared" si="15"/>
        <v>9</v>
      </c>
    </row>
    <row r="989" spans="1:8" x14ac:dyDescent="0.2">
      <c r="A989" s="52" t="s">
        <v>1991</v>
      </c>
      <c r="B989" s="52"/>
      <c r="C989" s="53" t="s">
        <v>1992</v>
      </c>
      <c r="D989" s="54" t="s">
        <v>131</v>
      </c>
      <c r="E989" s="55">
        <v>40.119999999999997</v>
      </c>
      <c r="F989" s="55">
        <v>1.76</v>
      </c>
      <c r="G989" s="55">
        <v>41.88</v>
      </c>
      <c r="H989" s="33">
        <f t="shared" si="15"/>
        <v>9</v>
      </c>
    </row>
    <row r="990" spans="1:8" x14ac:dyDescent="0.2">
      <c r="A990" s="52" t="s">
        <v>1993</v>
      </c>
      <c r="B990" s="52"/>
      <c r="C990" s="53" t="s">
        <v>1994</v>
      </c>
      <c r="D990" s="54" t="s">
        <v>131</v>
      </c>
      <c r="E990" s="55">
        <v>79.66</v>
      </c>
      <c r="F990" s="55">
        <v>2.12</v>
      </c>
      <c r="G990" s="55">
        <v>81.78</v>
      </c>
      <c r="H990" s="33">
        <f t="shared" si="15"/>
        <v>9</v>
      </c>
    </row>
    <row r="991" spans="1:8" x14ac:dyDescent="0.2">
      <c r="A991" s="52" t="s">
        <v>1995</v>
      </c>
      <c r="B991" s="52"/>
      <c r="C991" s="53" t="s">
        <v>1996</v>
      </c>
      <c r="D991" s="54" t="s">
        <v>131</v>
      </c>
      <c r="E991" s="55">
        <v>84.35</v>
      </c>
      <c r="F991" s="55">
        <v>2.12</v>
      </c>
      <c r="G991" s="55">
        <v>86.47</v>
      </c>
      <c r="H991" s="33">
        <f t="shared" si="15"/>
        <v>9</v>
      </c>
    </row>
    <row r="992" spans="1:8" x14ac:dyDescent="0.2">
      <c r="A992" s="52" t="s">
        <v>1997</v>
      </c>
      <c r="B992" s="52"/>
      <c r="C992" s="53" t="s">
        <v>1998</v>
      </c>
      <c r="D992" s="54" t="s">
        <v>131</v>
      </c>
      <c r="E992" s="55">
        <v>41.6</v>
      </c>
      <c r="F992" s="55">
        <v>3.53</v>
      </c>
      <c r="G992" s="55">
        <v>45.13</v>
      </c>
      <c r="H992" s="33">
        <f t="shared" si="15"/>
        <v>9</v>
      </c>
    </row>
    <row r="993" spans="1:8" x14ac:dyDescent="0.2">
      <c r="A993" s="52" t="s">
        <v>1999</v>
      </c>
      <c r="B993" s="52"/>
      <c r="C993" s="53" t="s">
        <v>2000</v>
      </c>
      <c r="D993" s="54" t="s">
        <v>131</v>
      </c>
      <c r="E993" s="55">
        <v>74.150000000000006</v>
      </c>
      <c r="F993" s="55"/>
      <c r="G993" s="55">
        <v>74.150000000000006</v>
      </c>
      <c r="H993" s="33">
        <f t="shared" si="15"/>
        <v>9</v>
      </c>
    </row>
    <row r="994" spans="1:8" x14ac:dyDescent="0.2">
      <c r="A994" s="52" t="s">
        <v>2001</v>
      </c>
      <c r="B994" s="52"/>
      <c r="C994" s="53" t="s">
        <v>2002</v>
      </c>
      <c r="D994" s="54" t="s">
        <v>73</v>
      </c>
      <c r="E994" s="55">
        <v>165.06</v>
      </c>
      <c r="F994" s="55"/>
      <c r="G994" s="55">
        <v>165.06</v>
      </c>
      <c r="H994" s="33">
        <f t="shared" si="15"/>
        <v>9</v>
      </c>
    </row>
    <row r="995" spans="1:8" ht="25.5" x14ac:dyDescent="0.2">
      <c r="A995" s="52" t="s">
        <v>2003</v>
      </c>
      <c r="B995" s="52"/>
      <c r="C995" s="53" t="s">
        <v>2004</v>
      </c>
      <c r="D995" s="54" t="s">
        <v>70</v>
      </c>
      <c r="E995" s="55">
        <v>2925.09</v>
      </c>
      <c r="F995" s="55"/>
      <c r="G995" s="55">
        <v>2925.09</v>
      </c>
      <c r="H995" s="33">
        <f t="shared" si="15"/>
        <v>9</v>
      </c>
    </row>
    <row r="996" spans="1:8" x14ac:dyDescent="0.2">
      <c r="A996" s="52" t="s">
        <v>2005</v>
      </c>
      <c r="B996" s="52"/>
      <c r="C996" s="53" t="s">
        <v>2006</v>
      </c>
      <c r="D996" s="54"/>
      <c r="E996" s="55"/>
      <c r="F996" s="55"/>
      <c r="G996" s="55"/>
      <c r="H996" s="33">
        <f t="shared" si="15"/>
        <v>5</v>
      </c>
    </row>
    <row r="997" spans="1:8" x14ac:dyDescent="0.2">
      <c r="A997" s="52" t="s">
        <v>2007</v>
      </c>
      <c r="B997" s="52"/>
      <c r="C997" s="53" t="s">
        <v>2008</v>
      </c>
      <c r="D997" s="54" t="s">
        <v>73</v>
      </c>
      <c r="E997" s="55">
        <v>34.159999999999997</v>
      </c>
      <c r="F997" s="55">
        <v>49.59</v>
      </c>
      <c r="G997" s="55">
        <v>83.75</v>
      </c>
      <c r="H997" s="33">
        <f t="shared" si="15"/>
        <v>9</v>
      </c>
    </row>
    <row r="998" spans="1:8" ht="25.5" x14ac:dyDescent="0.2">
      <c r="A998" s="52" t="s">
        <v>2009</v>
      </c>
      <c r="B998" s="52"/>
      <c r="C998" s="53" t="s">
        <v>2010</v>
      </c>
      <c r="D998" s="54" t="s">
        <v>131</v>
      </c>
      <c r="E998" s="55">
        <v>69.64</v>
      </c>
      <c r="F998" s="55">
        <v>17.64</v>
      </c>
      <c r="G998" s="55">
        <v>87.28</v>
      </c>
      <c r="H998" s="33">
        <f t="shared" si="15"/>
        <v>9</v>
      </c>
    </row>
    <row r="999" spans="1:8" ht="25.5" x14ac:dyDescent="0.2">
      <c r="A999" s="52" t="s">
        <v>2011</v>
      </c>
      <c r="B999" s="52"/>
      <c r="C999" s="53" t="s">
        <v>2012</v>
      </c>
      <c r="D999" s="54" t="s">
        <v>131</v>
      </c>
      <c r="E999" s="55">
        <v>11.4</v>
      </c>
      <c r="F999" s="55"/>
      <c r="G999" s="55">
        <v>11.4</v>
      </c>
      <c r="H999" s="33">
        <f t="shared" si="15"/>
        <v>9</v>
      </c>
    </row>
    <row r="1000" spans="1:8" x14ac:dyDescent="0.2">
      <c r="A1000" s="52" t="s">
        <v>2013</v>
      </c>
      <c r="B1000" s="52"/>
      <c r="C1000" s="53" t="s">
        <v>2014</v>
      </c>
      <c r="D1000" s="54" t="s">
        <v>73</v>
      </c>
      <c r="E1000" s="55">
        <v>149.62</v>
      </c>
      <c r="F1000" s="55">
        <v>17.64</v>
      </c>
      <c r="G1000" s="55">
        <v>167.26</v>
      </c>
      <c r="H1000" s="33">
        <f t="shared" si="15"/>
        <v>9</v>
      </c>
    </row>
    <row r="1001" spans="1:8" x14ac:dyDescent="0.2">
      <c r="A1001" s="52" t="s">
        <v>2015</v>
      </c>
      <c r="B1001" s="52"/>
      <c r="C1001" s="53" t="s">
        <v>2016</v>
      </c>
      <c r="D1001" s="54" t="s">
        <v>73</v>
      </c>
      <c r="E1001" s="55">
        <v>11.69</v>
      </c>
      <c r="F1001" s="55">
        <v>19.45</v>
      </c>
      <c r="G1001" s="55">
        <v>31.14</v>
      </c>
      <c r="H1001" s="33">
        <f t="shared" si="15"/>
        <v>9</v>
      </c>
    </row>
    <row r="1002" spans="1:8" x14ac:dyDescent="0.2">
      <c r="A1002" s="52" t="s">
        <v>2017</v>
      </c>
      <c r="B1002" s="52"/>
      <c r="C1002" s="53" t="s">
        <v>2018</v>
      </c>
      <c r="D1002" s="54"/>
      <c r="E1002" s="55"/>
      <c r="F1002" s="55"/>
      <c r="G1002" s="55"/>
      <c r="H1002" s="33">
        <f t="shared" si="15"/>
        <v>5</v>
      </c>
    </row>
    <row r="1003" spans="1:8" x14ac:dyDescent="0.2">
      <c r="A1003" s="52" t="s">
        <v>2019</v>
      </c>
      <c r="B1003" s="52"/>
      <c r="C1003" s="53" t="s">
        <v>2020</v>
      </c>
      <c r="D1003" s="54" t="s">
        <v>73</v>
      </c>
      <c r="E1003" s="55">
        <v>45.32</v>
      </c>
      <c r="F1003" s="55"/>
      <c r="G1003" s="55">
        <v>45.32</v>
      </c>
      <c r="H1003" s="33">
        <f t="shared" si="15"/>
        <v>9</v>
      </c>
    </row>
    <row r="1004" spans="1:8" ht="25.5" x14ac:dyDescent="0.2">
      <c r="A1004" s="52" t="s">
        <v>2021</v>
      </c>
      <c r="B1004" s="52"/>
      <c r="C1004" s="53" t="s">
        <v>2022</v>
      </c>
      <c r="D1004" s="54" t="s">
        <v>73</v>
      </c>
      <c r="E1004" s="55">
        <v>41.72</v>
      </c>
      <c r="F1004" s="55"/>
      <c r="G1004" s="55">
        <v>41.72</v>
      </c>
      <c r="H1004" s="33">
        <f t="shared" si="15"/>
        <v>9</v>
      </c>
    </row>
    <row r="1005" spans="1:8" ht="25.5" x14ac:dyDescent="0.2">
      <c r="A1005" s="52" t="s">
        <v>2023</v>
      </c>
      <c r="B1005" s="52"/>
      <c r="C1005" s="53" t="s">
        <v>2024</v>
      </c>
      <c r="D1005" s="54" t="s">
        <v>131</v>
      </c>
      <c r="E1005" s="55">
        <v>47.38</v>
      </c>
      <c r="F1005" s="55"/>
      <c r="G1005" s="55">
        <v>47.38</v>
      </c>
      <c r="H1005" s="33">
        <f t="shared" si="15"/>
        <v>9</v>
      </c>
    </row>
    <row r="1006" spans="1:8" x14ac:dyDescent="0.2">
      <c r="A1006" s="52" t="s">
        <v>2025</v>
      </c>
      <c r="B1006" s="52"/>
      <c r="C1006" s="53" t="s">
        <v>2026</v>
      </c>
      <c r="D1006" s="54" t="s">
        <v>131</v>
      </c>
      <c r="E1006" s="55">
        <v>40.619999999999997</v>
      </c>
      <c r="F1006" s="55"/>
      <c r="G1006" s="55">
        <v>40.619999999999997</v>
      </c>
      <c r="H1006" s="33">
        <f t="shared" si="15"/>
        <v>9</v>
      </c>
    </row>
    <row r="1007" spans="1:8" ht="25.5" x14ac:dyDescent="0.2">
      <c r="A1007" s="52" t="s">
        <v>2027</v>
      </c>
      <c r="B1007" s="52"/>
      <c r="C1007" s="53" t="s">
        <v>2028</v>
      </c>
      <c r="D1007" s="54" t="s">
        <v>131</v>
      </c>
      <c r="E1007" s="55"/>
      <c r="F1007" s="55">
        <v>39.119999999999997</v>
      </c>
      <c r="G1007" s="55">
        <v>39.119999999999997</v>
      </c>
      <c r="H1007" s="33">
        <f t="shared" si="15"/>
        <v>9</v>
      </c>
    </row>
    <row r="1008" spans="1:8" x14ac:dyDescent="0.2">
      <c r="A1008" s="52" t="s">
        <v>2029</v>
      </c>
      <c r="B1008" s="52"/>
      <c r="C1008" s="53" t="s">
        <v>2030</v>
      </c>
      <c r="D1008" s="54" t="s">
        <v>73</v>
      </c>
      <c r="E1008" s="55">
        <v>11.57</v>
      </c>
      <c r="F1008" s="55">
        <v>19.93</v>
      </c>
      <c r="G1008" s="55">
        <v>31.5</v>
      </c>
      <c r="H1008" s="33">
        <f t="shared" si="15"/>
        <v>9</v>
      </c>
    </row>
    <row r="1009" spans="1:8" x14ac:dyDescent="0.2">
      <c r="A1009" s="52" t="s">
        <v>2031</v>
      </c>
      <c r="B1009" s="52"/>
      <c r="C1009" s="53" t="s">
        <v>2032</v>
      </c>
      <c r="D1009" s="54" t="s">
        <v>73</v>
      </c>
      <c r="E1009" s="55">
        <v>26.18</v>
      </c>
      <c r="F1009" s="55">
        <v>19.93</v>
      </c>
      <c r="G1009" s="55">
        <v>46.11</v>
      </c>
      <c r="H1009" s="33">
        <f t="shared" si="15"/>
        <v>9</v>
      </c>
    </row>
    <row r="1010" spans="1:8" x14ac:dyDescent="0.2">
      <c r="A1010" s="52" t="s">
        <v>2033</v>
      </c>
      <c r="B1010" s="52"/>
      <c r="C1010" s="53" t="s">
        <v>2034</v>
      </c>
      <c r="D1010" s="54" t="s">
        <v>131</v>
      </c>
      <c r="E1010" s="55">
        <v>6.17</v>
      </c>
      <c r="F1010" s="55">
        <v>10.39</v>
      </c>
      <c r="G1010" s="55">
        <v>16.559999999999999</v>
      </c>
      <c r="H1010" s="33">
        <f t="shared" si="15"/>
        <v>9</v>
      </c>
    </row>
    <row r="1011" spans="1:8" x14ac:dyDescent="0.2">
      <c r="A1011" s="52" t="s">
        <v>2035</v>
      </c>
      <c r="B1011" s="52"/>
      <c r="C1011" s="53" t="s">
        <v>2036</v>
      </c>
      <c r="D1011" s="54" t="s">
        <v>131</v>
      </c>
      <c r="E1011" s="55">
        <v>13.96</v>
      </c>
      <c r="F1011" s="55">
        <v>10.39</v>
      </c>
      <c r="G1011" s="55">
        <v>24.35</v>
      </c>
      <c r="H1011" s="33">
        <f t="shared" si="15"/>
        <v>9</v>
      </c>
    </row>
    <row r="1012" spans="1:8" x14ac:dyDescent="0.2">
      <c r="A1012" s="52" t="s">
        <v>2037</v>
      </c>
      <c r="B1012" s="52"/>
      <c r="C1012" s="53" t="s">
        <v>2038</v>
      </c>
      <c r="D1012" s="54"/>
      <c r="E1012" s="55"/>
      <c r="F1012" s="55"/>
      <c r="G1012" s="55"/>
      <c r="H1012" s="33">
        <f t="shared" si="15"/>
        <v>2</v>
      </c>
    </row>
    <row r="1013" spans="1:8" x14ac:dyDescent="0.2">
      <c r="A1013" s="52" t="s">
        <v>2039</v>
      </c>
      <c r="B1013" s="52"/>
      <c r="C1013" s="53" t="s">
        <v>2040</v>
      </c>
      <c r="D1013" s="54"/>
      <c r="E1013" s="55"/>
      <c r="F1013" s="55"/>
      <c r="G1013" s="55"/>
      <c r="H1013" s="33">
        <f t="shared" si="15"/>
        <v>5</v>
      </c>
    </row>
    <row r="1014" spans="1:8" ht="25.5" x14ac:dyDescent="0.2">
      <c r="A1014" s="52" t="s">
        <v>2041</v>
      </c>
      <c r="B1014" s="52"/>
      <c r="C1014" s="53" t="s">
        <v>2042</v>
      </c>
      <c r="D1014" s="54" t="s">
        <v>73</v>
      </c>
      <c r="E1014" s="55">
        <v>58.77</v>
      </c>
      <c r="F1014" s="55">
        <v>11.26</v>
      </c>
      <c r="G1014" s="55">
        <v>70.03</v>
      </c>
      <c r="H1014" s="33">
        <f t="shared" si="15"/>
        <v>9</v>
      </c>
    </row>
    <row r="1015" spans="1:8" x14ac:dyDescent="0.2">
      <c r="A1015" s="52" t="s">
        <v>2043</v>
      </c>
      <c r="B1015" s="52"/>
      <c r="C1015" s="53" t="s">
        <v>2044</v>
      </c>
      <c r="D1015" s="54"/>
      <c r="E1015" s="55"/>
      <c r="F1015" s="55"/>
      <c r="G1015" s="55"/>
      <c r="H1015" s="33">
        <f t="shared" si="15"/>
        <v>5</v>
      </c>
    </row>
    <row r="1016" spans="1:8" ht="38.25" x14ac:dyDescent="0.2">
      <c r="A1016" s="52" t="s">
        <v>2045</v>
      </c>
      <c r="B1016" s="52"/>
      <c r="C1016" s="53" t="s">
        <v>2046</v>
      </c>
      <c r="D1016" s="54" t="s">
        <v>73</v>
      </c>
      <c r="E1016" s="55">
        <v>31.05</v>
      </c>
      <c r="F1016" s="55">
        <v>13.33</v>
      </c>
      <c r="G1016" s="55">
        <v>44.38</v>
      </c>
      <c r="H1016" s="33">
        <f t="shared" si="15"/>
        <v>9</v>
      </c>
    </row>
    <row r="1017" spans="1:8" ht="38.25" x14ac:dyDescent="0.2">
      <c r="A1017" s="52" t="s">
        <v>2047</v>
      </c>
      <c r="B1017" s="52"/>
      <c r="C1017" s="53" t="s">
        <v>2048</v>
      </c>
      <c r="D1017" s="54" t="s">
        <v>131</v>
      </c>
      <c r="E1017" s="55">
        <v>5.1100000000000003</v>
      </c>
      <c r="F1017" s="55">
        <v>1.07</v>
      </c>
      <c r="G1017" s="55">
        <v>6.18</v>
      </c>
      <c r="H1017" s="33">
        <f t="shared" si="15"/>
        <v>9</v>
      </c>
    </row>
    <row r="1018" spans="1:8" ht="38.25" x14ac:dyDescent="0.2">
      <c r="A1018" s="52" t="s">
        <v>2049</v>
      </c>
      <c r="B1018" s="52"/>
      <c r="C1018" s="53" t="s">
        <v>2050</v>
      </c>
      <c r="D1018" s="54" t="s">
        <v>73</v>
      </c>
      <c r="E1018" s="55">
        <v>143.68</v>
      </c>
      <c r="F1018" s="55">
        <v>13.33</v>
      </c>
      <c r="G1018" s="55">
        <v>157.01</v>
      </c>
      <c r="H1018" s="33">
        <f t="shared" si="15"/>
        <v>9</v>
      </c>
    </row>
    <row r="1019" spans="1:8" ht="51" x14ac:dyDescent="0.2">
      <c r="A1019" s="52" t="s">
        <v>2051</v>
      </c>
      <c r="B1019" s="52"/>
      <c r="C1019" s="53" t="s">
        <v>2052</v>
      </c>
      <c r="D1019" s="54" t="s">
        <v>131</v>
      </c>
      <c r="E1019" s="55">
        <v>24.15</v>
      </c>
      <c r="F1019" s="55">
        <v>1.07</v>
      </c>
      <c r="G1019" s="55">
        <v>25.22</v>
      </c>
      <c r="H1019" s="33">
        <f t="shared" si="15"/>
        <v>9</v>
      </c>
    </row>
    <row r="1020" spans="1:8" ht="38.25" x14ac:dyDescent="0.2">
      <c r="A1020" s="52" t="s">
        <v>2053</v>
      </c>
      <c r="B1020" s="52"/>
      <c r="C1020" s="53" t="s">
        <v>2054</v>
      </c>
      <c r="D1020" s="54" t="s">
        <v>73</v>
      </c>
      <c r="E1020" s="55">
        <v>51.18</v>
      </c>
      <c r="F1020" s="55">
        <v>13.33</v>
      </c>
      <c r="G1020" s="55">
        <v>64.510000000000005</v>
      </c>
      <c r="H1020" s="33">
        <f t="shared" si="15"/>
        <v>9</v>
      </c>
    </row>
    <row r="1021" spans="1:8" ht="38.25" x14ac:dyDescent="0.2">
      <c r="A1021" s="52" t="s">
        <v>2055</v>
      </c>
      <c r="B1021" s="52"/>
      <c r="C1021" s="53" t="s">
        <v>2056</v>
      </c>
      <c r="D1021" s="54" t="s">
        <v>131</v>
      </c>
      <c r="E1021" s="55">
        <v>8.34</v>
      </c>
      <c r="F1021" s="55">
        <v>1.07</v>
      </c>
      <c r="G1021" s="55">
        <v>9.41</v>
      </c>
      <c r="H1021" s="33">
        <f t="shared" si="15"/>
        <v>9</v>
      </c>
    </row>
    <row r="1022" spans="1:8" ht="38.25" x14ac:dyDescent="0.2">
      <c r="A1022" s="52" t="s">
        <v>2057</v>
      </c>
      <c r="B1022" s="52"/>
      <c r="C1022" s="53" t="s">
        <v>2058</v>
      </c>
      <c r="D1022" s="54" t="s">
        <v>73</v>
      </c>
      <c r="E1022" s="55">
        <v>43.23</v>
      </c>
      <c r="F1022" s="55">
        <v>13.33</v>
      </c>
      <c r="G1022" s="55">
        <v>56.56</v>
      </c>
      <c r="H1022" s="33">
        <f t="shared" si="15"/>
        <v>9</v>
      </c>
    </row>
    <row r="1023" spans="1:8" ht="51" x14ac:dyDescent="0.2">
      <c r="A1023" s="52" t="s">
        <v>2059</v>
      </c>
      <c r="B1023" s="52"/>
      <c r="C1023" s="53" t="s">
        <v>2060</v>
      </c>
      <c r="D1023" s="54" t="s">
        <v>131</v>
      </c>
      <c r="E1023" s="55">
        <v>6.98</v>
      </c>
      <c r="F1023" s="55">
        <v>1.07</v>
      </c>
      <c r="G1023" s="55">
        <v>8.0500000000000007</v>
      </c>
      <c r="H1023" s="33">
        <f t="shared" si="15"/>
        <v>9</v>
      </c>
    </row>
    <row r="1024" spans="1:8" ht="25.5" x14ac:dyDescent="0.2">
      <c r="A1024" s="52" t="s">
        <v>2061</v>
      </c>
      <c r="B1024" s="52"/>
      <c r="C1024" s="53" t="s">
        <v>2062</v>
      </c>
      <c r="D1024" s="54" t="s">
        <v>73</v>
      </c>
      <c r="E1024" s="55">
        <v>11.6</v>
      </c>
      <c r="F1024" s="55">
        <v>56.03</v>
      </c>
      <c r="G1024" s="55">
        <v>67.63</v>
      </c>
      <c r="H1024" s="33">
        <f t="shared" si="15"/>
        <v>9</v>
      </c>
    </row>
    <row r="1025" spans="1:8" ht="25.5" x14ac:dyDescent="0.2">
      <c r="A1025" s="52" t="s">
        <v>2063</v>
      </c>
      <c r="B1025" s="52"/>
      <c r="C1025" s="53" t="s">
        <v>2064</v>
      </c>
      <c r="D1025" s="54" t="s">
        <v>73</v>
      </c>
      <c r="E1025" s="55">
        <v>1.18</v>
      </c>
      <c r="F1025" s="55">
        <v>8.9</v>
      </c>
      <c r="G1025" s="55">
        <v>10.08</v>
      </c>
      <c r="H1025" s="33">
        <f t="shared" si="15"/>
        <v>9</v>
      </c>
    </row>
    <row r="1026" spans="1:8" ht="25.5" x14ac:dyDescent="0.2">
      <c r="A1026" s="52" t="s">
        <v>2065</v>
      </c>
      <c r="B1026" s="52"/>
      <c r="C1026" s="53" t="s">
        <v>2066</v>
      </c>
      <c r="D1026" s="54" t="s">
        <v>73</v>
      </c>
      <c r="E1026" s="55">
        <v>2.63</v>
      </c>
      <c r="F1026" s="55">
        <v>8.9</v>
      </c>
      <c r="G1026" s="55">
        <v>11.53</v>
      </c>
      <c r="H1026" s="33">
        <f t="shared" si="15"/>
        <v>9</v>
      </c>
    </row>
    <row r="1027" spans="1:8" ht="25.5" x14ac:dyDescent="0.2">
      <c r="A1027" s="52" t="s">
        <v>2067</v>
      </c>
      <c r="B1027" s="52"/>
      <c r="C1027" s="53" t="s">
        <v>2068</v>
      </c>
      <c r="D1027" s="54" t="s">
        <v>73</v>
      </c>
      <c r="E1027" s="55">
        <v>2.36</v>
      </c>
      <c r="F1027" s="55">
        <v>8.9</v>
      </c>
      <c r="G1027" s="55">
        <v>11.26</v>
      </c>
      <c r="H1027" s="33">
        <f t="shared" si="15"/>
        <v>9</v>
      </c>
    </row>
    <row r="1028" spans="1:8" ht="25.5" x14ac:dyDescent="0.2">
      <c r="A1028" s="52" t="s">
        <v>2069</v>
      </c>
      <c r="B1028" s="52"/>
      <c r="C1028" s="53" t="s">
        <v>2070</v>
      </c>
      <c r="D1028" s="54" t="s">
        <v>73</v>
      </c>
      <c r="E1028" s="55">
        <v>6.57</v>
      </c>
      <c r="F1028" s="55">
        <v>8.9</v>
      </c>
      <c r="G1028" s="55">
        <v>15.47</v>
      </c>
      <c r="H1028" s="33">
        <f t="shared" si="15"/>
        <v>9</v>
      </c>
    </row>
    <row r="1029" spans="1:8" ht="25.5" x14ac:dyDescent="0.2">
      <c r="A1029" s="52" t="s">
        <v>2071</v>
      </c>
      <c r="B1029" s="52"/>
      <c r="C1029" s="53" t="s">
        <v>2072</v>
      </c>
      <c r="D1029" s="54" t="s">
        <v>131</v>
      </c>
      <c r="E1029" s="55">
        <v>0.12</v>
      </c>
      <c r="F1029" s="55">
        <v>0.99</v>
      </c>
      <c r="G1029" s="55">
        <v>1.1100000000000001</v>
      </c>
      <c r="H1029" s="33">
        <f t="shared" si="15"/>
        <v>9</v>
      </c>
    </row>
    <row r="1030" spans="1:8" ht="38.25" x14ac:dyDescent="0.2">
      <c r="A1030" s="52" t="s">
        <v>2073</v>
      </c>
      <c r="B1030" s="52"/>
      <c r="C1030" s="53" t="s">
        <v>2074</v>
      </c>
      <c r="D1030" s="54" t="s">
        <v>131</v>
      </c>
      <c r="E1030" s="55">
        <v>0.26</v>
      </c>
      <c r="F1030" s="55">
        <v>0.99</v>
      </c>
      <c r="G1030" s="55">
        <v>1.25</v>
      </c>
      <c r="H1030" s="33">
        <f t="shared" si="15"/>
        <v>9</v>
      </c>
    </row>
    <row r="1031" spans="1:8" ht="25.5" x14ac:dyDescent="0.2">
      <c r="A1031" s="52" t="s">
        <v>2075</v>
      </c>
      <c r="B1031" s="52"/>
      <c r="C1031" s="53" t="s">
        <v>2076</v>
      </c>
      <c r="D1031" s="54" t="s">
        <v>131</v>
      </c>
      <c r="E1031" s="55">
        <v>0.24</v>
      </c>
      <c r="F1031" s="55">
        <v>0.99</v>
      </c>
      <c r="G1031" s="55">
        <v>1.23</v>
      </c>
      <c r="H1031" s="33">
        <f t="shared" si="15"/>
        <v>9</v>
      </c>
    </row>
    <row r="1032" spans="1:8" ht="38.25" x14ac:dyDescent="0.2">
      <c r="A1032" s="52" t="s">
        <v>2077</v>
      </c>
      <c r="B1032" s="52"/>
      <c r="C1032" s="53" t="s">
        <v>2078</v>
      </c>
      <c r="D1032" s="54" t="s">
        <v>131</v>
      </c>
      <c r="E1032" s="55">
        <v>0.66</v>
      </c>
      <c r="F1032" s="55">
        <v>0.99</v>
      </c>
      <c r="G1032" s="55">
        <v>1.65</v>
      </c>
      <c r="H1032" s="33">
        <f t="shared" si="15"/>
        <v>9</v>
      </c>
    </row>
    <row r="1033" spans="1:8" x14ac:dyDescent="0.2">
      <c r="A1033" s="52" t="s">
        <v>2079</v>
      </c>
      <c r="B1033" s="52"/>
      <c r="C1033" s="53" t="s">
        <v>2080</v>
      </c>
      <c r="D1033" s="54"/>
      <c r="E1033" s="55"/>
      <c r="F1033" s="55"/>
      <c r="G1033" s="55"/>
      <c r="H1033" s="33">
        <f t="shared" si="15"/>
        <v>5</v>
      </c>
    </row>
    <row r="1034" spans="1:8" ht="38.25" x14ac:dyDescent="0.2">
      <c r="A1034" s="52" t="s">
        <v>2081</v>
      </c>
      <c r="B1034" s="52"/>
      <c r="C1034" s="53" t="s">
        <v>2082</v>
      </c>
      <c r="D1034" s="54" t="s">
        <v>73</v>
      </c>
      <c r="E1034" s="55">
        <v>133.54</v>
      </c>
      <c r="F1034" s="55">
        <v>13.33</v>
      </c>
      <c r="G1034" s="55">
        <v>146.87</v>
      </c>
      <c r="H1034" s="33">
        <f t="shared" ref="H1034:H1097" si="16">LEN(A1034)</f>
        <v>9</v>
      </c>
    </row>
    <row r="1035" spans="1:8" ht="38.25" x14ac:dyDescent="0.2">
      <c r="A1035" s="52" t="s">
        <v>2083</v>
      </c>
      <c r="B1035" s="52"/>
      <c r="C1035" s="53" t="s">
        <v>2084</v>
      </c>
      <c r="D1035" s="54" t="s">
        <v>73</v>
      </c>
      <c r="E1035" s="55">
        <v>174.18</v>
      </c>
      <c r="F1035" s="55">
        <v>13.33</v>
      </c>
      <c r="G1035" s="55">
        <v>187.51</v>
      </c>
      <c r="H1035" s="33">
        <f t="shared" si="16"/>
        <v>9</v>
      </c>
    </row>
    <row r="1036" spans="1:8" ht="38.25" x14ac:dyDescent="0.2">
      <c r="A1036" s="52" t="s">
        <v>2085</v>
      </c>
      <c r="B1036" s="52"/>
      <c r="C1036" s="53" t="s">
        <v>2086</v>
      </c>
      <c r="D1036" s="54" t="s">
        <v>73</v>
      </c>
      <c r="E1036" s="55">
        <v>145.5</v>
      </c>
      <c r="F1036" s="55">
        <v>13.33</v>
      </c>
      <c r="G1036" s="55">
        <v>158.83000000000001</v>
      </c>
      <c r="H1036" s="33">
        <f t="shared" si="16"/>
        <v>9</v>
      </c>
    </row>
    <row r="1037" spans="1:8" ht="38.25" x14ac:dyDescent="0.2">
      <c r="A1037" s="52" t="s">
        <v>2087</v>
      </c>
      <c r="B1037" s="52"/>
      <c r="C1037" s="53" t="s">
        <v>2088</v>
      </c>
      <c r="D1037" s="54" t="s">
        <v>131</v>
      </c>
      <c r="E1037" s="55">
        <v>41.51</v>
      </c>
      <c r="F1037" s="55">
        <v>1.34</v>
      </c>
      <c r="G1037" s="55">
        <v>42.85</v>
      </c>
      <c r="H1037" s="33">
        <f t="shared" si="16"/>
        <v>9</v>
      </c>
    </row>
    <row r="1038" spans="1:8" ht="51" x14ac:dyDescent="0.2">
      <c r="A1038" s="52" t="s">
        <v>2089</v>
      </c>
      <c r="B1038" s="52"/>
      <c r="C1038" s="53" t="s">
        <v>2090</v>
      </c>
      <c r="D1038" s="54" t="s">
        <v>73</v>
      </c>
      <c r="E1038" s="55">
        <v>230.86</v>
      </c>
      <c r="F1038" s="55">
        <v>13.33</v>
      </c>
      <c r="G1038" s="55">
        <v>244.19</v>
      </c>
      <c r="H1038" s="33">
        <f t="shared" si="16"/>
        <v>9</v>
      </c>
    </row>
    <row r="1039" spans="1:8" ht="51" x14ac:dyDescent="0.2">
      <c r="A1039" s="52" t="s">
        <v>2091</v>
      </c>
      <c r="B1039" s="52"/>
      <c r="C1039" s="53" t="s">
        <v>2092</v>
      </c>
      <c r="D1039" s="54" t="s">
        <v>131</v>
      </c>
      <c r="E1039" s="55">
        <v>53.36</v>
      </c>
      <c r="F1039" s="55">
        <v>1.34</v>
      </c>
      <c r="G1039" s="55">
        <v>54.7</v>
      </c>
      <c r="H1039" s="33">
        <f t="shared" si="16"/>
        <v>9</v>
      </c>
    </row>
    <row r="1040" spans="1:8" ht="38.25" x14ac:dyDescent="0.2">
      <c r="A1040" s="52" t="s">
        <v>2093</v>
      </c>
      <c r="B1040" s="52"/>
      <c r="C1040" s="53" t="s">
        <v>2094</v>
      </c>
      <c r="D1040" s="54" t="s">
        <v>73</v>
      </c>
      <c r="E1040" s="55">
        <v>33.479999999999997</v>
      </c>
      <c r="F1040" s="55">
        <v>8.9</v>
      </c>
      <c r="G1040" s="55">
        <v>42.38</v>
      </c>
      <c r="H1040" s="33">
        <f t="shared" si="16"/>
        <v>9</v>
      </c>
    </row>
    <row r="1041" spans="1:8" ht="38.25" x14ac:dyDescent="0.2">
      <c r="A1041" s="52" t="s">
        <v>2095</v>
      </c>
      <c r="B1041" s="52"/>
      <c r="C1041" s="53" t="s">
        <v>2096</v>
      </c>
      <c r="D1041" s="54" t="s">
        <v>73</v>
      </c>
      <c r="E1041" s="55">
        <v>31.28</v>
      </c>
      <c r="F1041" s="55">
        <v>8.9</v>
      </c>
      <c r="G1041" s="55">
        <v>40.18</v>
      </c>
      <c r="H1041" s="33">
        <f t="shared" si="16"/>
        <v>9</v>
      </c>
    </row>
    <row r="1042" spans="1:8" ht="38.25" x14ac:dyDescent="0.2">
      <c r="A1042" s="52" t="s">
        <v>2097</v>
      </c>
      <c r="B1042" s="52"/>
      <c r="C1042" s="53" t="s">
        <v>2098</v>
      </c>
      <c r="D1042" s="54" t="s">
        <v>73</v>
      </c>
      <c r="E1042" s="55">
        <v>55.8</v>
      </c>
      <c r="F1042" s="55">
        <v>8.9</v>
      </c>
      <c r="G1042" s="55">
        <v>64.7</v>
      </c>
      <c r="H1042" s="33">
        <f t="shared" si="16"/>
        <v>9</v>
      </c>
    </row>
    <row r="1043" spans="1:8" ht="38.25" x14ac:dyDescent="0.2">
      <c r="A1043" s="52" t="s">
        <v>2099</v>
      </c>
      <c r="B1043" s="52"/>
      <c r="C1043" s="53" t="s">
        <v>2100</v>
      </c>
      <c r="D1043" s="54" t="s">
        <v>73</v>
      </c>
      <c r="E1043" s="55">
        <v>52.14</v>
      </c>
      <c r="F1043" s="55">
        <v>8.9</v>
      </c>
      <c r="G1043" s="55">
        <v>61.04</v>
      </c>
      <c r="H1043" s="33">
        <f t="shared" si="16"/>
        <v>9</v>
      </c>
    </row>
    <row r="1044" spans="1:8" ht="51" x14ac:dyDescent="0.2">
      <c r="A1044" s="52" t="s">
        <v>2101</v>
      </c>
      <c r="B1044" s="52"/>
      <c r="C1044" s="53" t="s">
        <v>2102</v>
      </c>
      <c r="D1044" s="54" t="s">
        <v>73</v>
      </c>
      <c r="E1044" s="55">
        <v>51.76</v>
      </c>
      <c r="F1044" s="55">
        <v>8.9</v>
      </c>
      <c r="G1044" s="55">
        <v>60.66</v>
      </c>
      <c r="H1044" s="33">
        <f t="shared" si="16"/>
        <v>9</v>
      </c>
    </row>
    <row r="1045" spans="1:8" ht="38.25" x14ac:dyDescent="0.2">
      <c r="A1045" s="52" t="s">
        <v>2103</v>
      </c>
      <c r="B1045" s="52"/>
      <c r="C1045" s="53" t="s">
        <v>2104</v>
      </c>
      <c r="D1045" s="54" t="s">
        <v>131</v>
      </c>
      <c r="E1045" s="55">
        <v>3.35</v>
      </c>
      <c r="F1045" s="55">
        <v>0.89</v>
      </c>
      <c r="G1045" s="55">
        <v>4.24</v>
      </c>
      <c r="H1045" s="33">
        <f t="shared" si="16"/>
        <v>9</v>
      </c>
    </row>
    <row r="1046" spans="1:8" ht="38.25" x14ac:dyDescent="0.2">
      <c r="A1046" s="52" t="s">
        <v>2105</v>
      </c>
      <c r="B1046" s="52"/>
      <c r="C1046" s="53" t="s">
        <v>2106</v>
      </c>
      <c r="D1046" s="54" t="s">
        <v>131</v>
      </c>
      <c r="E1046" s="55">
        <v>3.13</v>
      </c>
      <c r="F1046" s="55">
        <v>0.89</v>
      </c>
      <c r="G1046" s="55">
        <v>4.0199999999999996</v>
      </c>
      <c r="H1046" s="33">
        <f t="shared" si="16"/>
        <v>9</v>
      </c>
    </row>
    <row r="1047" spans="1:8" x14ac:dyDescent="0.2">
      <c r="A1047" s="52" t="s">
        <v>2107</v>
      </c>
      <c r="B1047" s="52"/>
      <c r="C1047" s="53" t="s">
        <v>2108</v>
      </c>
      <c r="D1047" s="54"/>
      <c r="E1047" s="55"/>
      <c r="F1047" s="55"/>
      <c r="G1047" s="55"/>
      <c r="H1047" s="33">
        <f t="shared" si="16"/>
        <v>5</v>
      </c>
    </row>
    <row r="1048" spans="1:8" ht="38.25" x14ac:dyDescent="0.2">
      <c r="A1048" s="52" t="s">
        <v>2109</v>
      </c>
      <c r="B1048" s="52"/>
      <c r="C1048" s="53" t="s">
        <v>2110</v>
      </c>
      <c r="D1048" s="54" t="s">
        <v>73</v>
      </c>
      <c r="E1048" s="55">
        <v>98.53</v>
      </c>
      <c r="F1048" s="55">
        <v>35.21</v>
      </c>
      <c r="G1048" s="55">
        <v>133.74</v>
      </c>
      <c r="H1048" s="33">
        <f t="shared" si="16"/>
        <v>9</v>
      </c>
    </row>
    <row r="1049" spans="1:8" ht="38.25" x14ac:dyDescent="0.2">
      <c r="A1049" s="52" t="s">
        <v>2111</v>
      </c>
      <c r="B1049" s="52"/>
      <c r="C1049" s="53" t="s">
        <v>2112</v>
      </c>
      <c r="D1049" s="54" t="s">
        <v>131</v>
      </c>
      <c r="E1049" s="55">
        <v>17.57</v>
      </c>
      <c r="F1049" s="55">
        <v>9.7799999999999994</v>
      </c>
      <c r="G1049" s="55">
        <v>27.35</v>
      </c>
      <c r="H1049" s="33">
        <f t="shared" si="16"/>
        <v>9</v>
      </c>
    </row>
    <row r="1050" spans="1:8" ht="38.25" x14ac:dyDescent="0.2">
      <c r="A1050" s="52" t="s">
        <v>2113</v>
      </c>
      <c r="B1050" s="52"/>
      <c r="C1050" s="53" t="s">
        <v>2114</v>
      </c>
      <c r="D1050" s="54" t="s">
        <v>73</v>
      </c>
      <c r="E1050" s="55">
        <v>188.58</v>
      </c>
      <c r="F1050" s="55">
        <v>35.21</v>
      </c>
      <c r="G1050" s="55">
        <v>223.79</v>
      </c>
      <c r="H1050" s="33">
        <f t="shared" si="16"/>
        <v>9</v>
      </c>
    </row>
    <row r="1051" spans="1:8" ht="38.25" x14ac:dyDescent="0.2">
      <c r="A1051" s="52" t="s">
        <v>2115</v>
      </c>
      <c r="B1051" s="52"/>
      <c r="C1051" s="53" t="s">
        <v>2116</v>
      </c>
      <c r="D1051" s="54" t="s">
        <v>131</v>
      </c>
      <c r="E1051" s="55">
        <v>33.24</v>
      </c>
      <c r="F1051" s="55">
        <v>9.7799999999999994</v>
      </c>
      <c r="G1051" s="55">
        <v>43.02</v>
      </c>
      <c r="H1051" s="33">
        <f t="shared" si="16"/>
        <v>9</v>
      </c>
    </row>
    <row r="1052" spans="1:8" ht="51" x14ac:dyDescent="0.2">
      <c r="A1052" s="52" t="s">
        <v>2117</v>
      </c>
      <c r="B1052" s="52"/>
      <c r="C1052" s="53" t="s">
        <v>2118</v>
      </c>
      <c r="D1052" s="54" t="s">
        <v>73</v>
      </c>
      <c r="E1052" s="55">
        <v>96.67</v>
      </c>
      <c r="F1052" s="55">
        <v>35.21</v>
      </c>
      <c r="G1052" s="55">
        <v>131.88</v>
      </c>
      <c r="H1052" s="33">
        <f t="shared" si="16"/>
        <v>9</v>
      </c>
    </row>
    <row r="1053" spans="1:8" ht="51" x14ac:dyDescent="0.2">
      <c r="A1053" s="52" t="s">
        <v>2119</v>
      </c>
      <c r="B1053" s="52"/>
      <c r="C1053" s="53" t="s">
        <v>2120</v>
      </c>
      <c r="D1053" s="54" t="s">
        <v>131</v>
      </c>
      <c r="E1053" s="55">
        <v>17.239999999999998</v>
      </c>
      <c r="F1053" s="55">
        <v>9.7799999999999994</v>
      </c>
      <c r="G1053" s="55">
        <v>27.02</v>
      </c>
      <c r="H1053" s="33">
        <f t="shared" si="16"/>
        <v>9</v>
      </c>
    </row>
    <row r="1054" spans="1:8" ht="38.25" x14ac:dyDescent="0.2">
      <c r="A1054" s="52" t="s">
        <v>2121</v>
      </c>
      <c r="B1054" s="52"/>
      <c r="C1054" s="53" t="s">
        <v>2122</v>
      </c>
      <c r="D1054" s="54" t="s">
        <v>73</v>
      </c>
      <c r="E1054" s="55">
        <v>150.28</v>
      </c>
      <c r="F1054" s="55">
        <v>35.21</v>
      </c>
      <c r="G1054" s="55">
        <v>185.49</v>
      </c>
      <c r="H1054" s="33">
        <f t="shared" si="16"/>
        <v>9</v>
      </c>
    </row>
    <row r="1055" spans="1:8" ht="38.25" x14ac:dyDescent="0.2">
      <c r="A1055" s="52" t="s">
        <v>2123</v>
      </c>
      <c r="B1055" s="52"/>
      <c r="C1055" s="53" t="s">
        <v>2124</v>
      </c>
      <c r="D1055" s="54" t="s">
        <v>131</v>
      </c>
      <c r="E1055" s="55">
        <v>26.79</v>
      </c>
      <c r="F1055" s="55">
        <v>9.7799999999999994</v>
      </c>
      <c r="G1055" s="55">
        <v>36.57</v>
      </c>
      <c r="H1055" s="33">
        <f t="shared" si="16"/>
        <v>9</v>
      </c>
    </row>
    <row r="1056" spans="1:8" ht="38.25" x14ac:dyDescent="0.2">
      <c r="A1056" s="52" t="s">
        <v>2125</v>
      </c>
      <c r="B1056" s="52"/>
      <c r="C1056" s="53" t="s">
        <v>2126</v>
      </c>
      <c r="D1056" s="54" t="s">
        <v>73</v>
      </c>
      <c r="E1056" s="55">
        <v>148.1</v>
      </c>
      <c r="F1056" s="55">
        <v>35.21</v>
      </c>
      <c r="G1056" s="55">
        <v>183.31</v>
      </c>
      <c r="H1056" s="33">
        <f t="shared" si="16"/>
        <v>9</v>
      </c>
    </row>
    <row r="1057" spans="1:8" ht="38.25" x14ac:dyDescent="0.2">
      <c r="A1057" s="52" t="s">
        <v>2127</v>
      </c>
      <c r="B1057" s="52"/>
      <c r="C1057" s="53" t="s">
        <v>2128</v>
      </c>
      <c r="D1057" s="54" t="s">
        <v>131</v>
      </c>
      <c r="E1057" s="55">
        <v>26.41</v>
      </c>
      <c r="F1057" s="55">
        <v>9.7799999999999994</v>
      </c>
      <c r="G1057" s="55">
        <v>36.19</v>
      </c>
      <c r="H1057" s="33">
        <f t="shared" si="16"/>
        <v>9</v>
      </c>
    </row>
    <row r="1058" spans="1:8" ht="51" x14ac:dyDescent="0.2">
      <c r="A1058" s="52" t="s">
        <v>2129</v>
      </c>
      <c r="B1058" s="52"/>
      <c r="C1058" s="53" t="s">
        <v>2130</v>
      </c>
      <c r="D1058" s="54" t="s">
        <v>73</v>
      </c>
      <c r="E1058" s="55">
        <v>197.22</v>
      </c>
      <c r="F1058" s="55">
        <v>35.21</v>
      </c>
      <c r="G1058" s="55">
        <v>232.43</v>
      </c>
      <c r="H1058" s="33">
        <f t="shared" si="16"/>
        <v>9</v>
      </c>
    </row>
    <row r="1059" spans="1:8" ht="38.25" x14ac:dyDescent="0.2">
      <c r="A1059" s="52" t="s">
        <v>2131</v>
      </c>
      <c r="B1059" s="52"/>
      <c r="C1059" s="53" t="s">
        <v>2132</v>
      </c>
      <c r="D1059" s="54" t="s">
        <v>131</v>
      </c>
      <c r="E1059" s="55">
        <v>34.96</v>
      </c>
      <c r="F1059" s="55">
        <v>9.7799999999999994</v>
      </c>
      <c r="G1059" s="55">
        <v>44.74</v>
      </c>
      <c r="H1059" s="33">
        <f t="shared" si="16"/>
        <v>9</v>
      </c>
    </row>
    <row r="1060" spans="1:8" x14ac:dyDescent="0.2">
      <c r="A1060" s="52" t="s">
        <v>2133</v>
      </c>
      <c r="B1060" s="52"/>
      <c r="C1060" s="53" t="s">
        <v>2134</v>
      </c>
      <c r="D1060" s="54"/>
      <c r="E1060" s="55"/>
      <c r="F1060" s="55"/>
      <c r="G1060" s="55"/>
      <c r="H1060" s="33">
        <f t="shared" si="16"/>
        <v>5</v>
      </c>
    </row>
    <row r="1061" spans="1:8" ht="25.5" x14ac:dyDescent="0.2">
      <c r="A1061" s="52" t="s">
        <v>2135</v>
      </c>
      <c r="B1061" s="52"/>
      <c r="C1061" s="53" t="s">
        <v>2136</v>
      </c>
      <c r="D1061" s="54" t="s">
        <v>73</v>
      </c>
      <c r="E1061" s="55">
        <v>125.86</v>
      </c>
      <c r="F1061" s="55">
        <v>19.95</v>
      </c>
      <c r="G1061" s="55">
        <v>145.81</v>
      </c>
      <c r="H1061" s="33">
        <f t="shared" si="16"/>
        <v>9</v>
      </c>
    </row>
    <row r="1062" spans="1:8" ht="25.5" x14ac:dyDescent="0.2">
      <c r="A1062" s="52" t="s">
        <v>2137</v>
      </c>
      <c r="B1062" s="52"/>
      <c r="C1062" s="53" t="s">
        <v>2138</v>
      </c>
      <c r="D1062" s="54" t="s">
        <v>73</v>
      </c>
      <c r="E1062" s="55">
        <v>89.3</v>
      </c>
      <c r="F1062" s="55">
        <v>19.95</v>
      </c>
      <c r="G1062" s="55">
        <v>109.25</v>
      </c>
      <c r="H1062" s="33">
        <f t="shared" si="16"/>
        <v>9</v>
      </c>
    </row>
    <row r="1063" spans="1:8" ht="25.5" x14ac:dyDescent="0.2">
      <c r="A1063" s="52" t="s">
        <v>2139</v>
      </c>
      <c r="B1063" s="52"/>
      <c r="C1063" s="53" t="s">
        <v>2140</v>
      </c>
      <c r="D1063" s="54" t="s">
        <v>73</v>
      </c>
      <c r="E1063" s="55">
        <v>76.540000000000006</v>
      </c>
      <c r="F1063" s="55">
        <v>19.95</v>
      </c>
      <c r="G1063" s="55">
        <v>96.49</v>
      </c>
      <c r="H1063" s="33">
        <f t="shared" si="16"/>
        <v>9</v>
      </c>
    </row>
    <row r="1064" spans="1:8" ht="25.5" x14ac:dyDescent="0.2">
      <c r="A1064" s="52" t="s">
        <v>2141</v>
      </c>
      <c r="B1064" s="52"/>
      <c r="C1064" s="53" t="s">
        <v>2142</v>
      </c>
      <c r="D1064" s="54" t="s">
        <v>73</v>
      </c>
      <c r="E1064" s="55">
        <v>75.98</v>
      </c>
      <c r="F1064" s="55">
        <v>19.95</v>
      </c>
      <c r="G1064" s="55">
        <v>95.93</v>
      </c>
      <c r="H1064" s="33">
        <f t="shared" si="16"/>
        <v>9</v>
      </c>
    </row>
    <row r="1065" spans="1:8" ht="25.5" x14ac:dyDescent="0.2">
      <c r="A1065" s="52" t="s">
        <v>2143</v>
      </c>
      <c r="B1065" s="52"/>
      <c r="C1065" s="53" t="s">
        <v>2144</v>
      </c>
      <c r="D1065" s="54" t="s">
        <v>73</v>
      </c>
      <c r="E1065" s="55">
        <v>67.59</v>
      </c>
      <c r="F1065" s="55">
        <v>19.95</v>
      </c>
      <c r="G1065" s="55">
        <v>87.54</v>
      </c>
      <c r="H1065" s="33">
        <f t="shared" si="16"/>
        <v>9</v>
      </c>
    </row>
    <row r="1066" spans="1:8" x14ac:dyDescent="0.2">
      <c r="A1066" s="52" t="s">
        <v>2145</v>
      </c>
      <c r="B1066" s="52"/>
      <c r="C1066" s="53" t="s">
        <v>2146</v>
      </c>
      <c r="D1066" s="54"/>
      <c r="E1066" s="55"/>
      <c r="F1066" s="55"/>
      <c r="G1066" s="55"/>
      <c r="H1066" s="33">
        <f t="shared" si="16"/>
        <v>5</v>
      </c>
    </row>
    <row r="1067" spans="1:8" ht="38.25" x14ac:dyDescent="0.2">
      <c r="A1067" s="52" t="s">
        <v>2147</v>
      </c>
      <c r="B1067" s="52"/>
      <c r="C1067" s="53" t="s">
        <v>2148</v>
      </c>
      <c r="D1067" s="54" t="s">
        <v>73</v>
      </c>
      <c r="E1067" s="55">
        <v>169.36</v>
      </c>
      <c r="F1067" s="55">
        <v>25.24</v>
      </c>
      <c r="G1067" s="55">
        <v>194.6</v>
      </c>
      <c r="H1067" s="33">
        <f t="shared" si="16"/>
        <v>9</v>
      </c>
    </row>
    <row r="1068" spans="1:8" ht="38.25" x14ac:dyDescent="0.2">
      <c r="A1068" s="52" t="s">
        <v>2149</v>
      </c>
      <c r="B1068" s="52"/>
      <c r="C1068" s="53" t="s">
        <v>2150</v>
      </c>
      <c r="D1068" s="54" t="s">
        <v>73</v>
      </c>
      <c r="E1068" s="55">
        <v>355.42</v>
      </c>
      <c r="F1068" s="55">
        <v>25.24</v>
      </c>
      <c r="G1068" s="55">
        <v>380.66</v>
      </c>
      <c r="H1068" s="33">
        <f t="shared" si="16"/>
        <v>9</v>
      </c>
    </row>
    <row r="1069" spans="1:8" ht="38.25" x14ac:dyDescent="0.2">
      <c r="A1069" s="52" t="s">
        <v>2151</v>
      </c>
      <c r="B1069" s="52"/>
      <c r="C1069" s="53" t="s">
        <v>2152</v>
      </c>
      <c r="D1069" s="54" t="s">
        <v>73</v>
      </c>
      <c r="E1069" s="55">
        <v>380.99</v>
      </c>
      <c r="F1069" s="55">
        <v>25.24</v>
      </c>
      <c r="G1069" s="55">
        <v>406.23</v>
      </c>
      <c r="H1069" s="33">
        <f t="shared" si="16"/>
        <v>9</v>
      </c>
    </row>
    <row r="1070" spans="1:8" x14ac:dyDescent="0.2">
      <c r="A1070" s="52" t="s">
        <v>2153</v>
      </c>
      <c r="B1070" s="52"/>
      <c r="C1070" s="53" t="s">
        <v>2154</v>
      </c>
      <c r="D1070" s="54"/>
      <c r="E1070" s="55"/>
      <c r="F1070" s="55"/>
      <c r="G1070" s="55"/>
      <c r="H1070" s="33">
        <f t="shared" si="16"/>
        <v>5</v>
      </c>
    </row>
    <row r="1071" spans="1:8" ht="38.25" x14ac:dyDescent="0.2">
      <c r="A1071" s="52" t="s">
        <v>2155</v>
      </c>
      <c r="B1071" s="52"/>
      <c r="C1071" s="53" t="s">
        <v>2156</v>
      </c>
      <c r="D1071" s="54" t="s">
        <v>73</v>
      </c>
      <c r="E1071" s="55">
        <v>120.61</v>
      </c>
      <c r="F1071" s="55">
        <v>16.14</v>
      </c>
      <c r="G1071" s="55">
        <v>136.75</v>
      </c>
      <c r="H1071" s="33">
        <f t="shared" si="16"/>
        <v>9</v>
      </c>
    </row>
    <row r="1072" spans="1:8" ht="38.25" x14ac:dyDescent="0.2">
      <c r="A1072" s="52" t="s">
        <v>2157</v>
      </c>
      <c r="B1072" s="52"/>
      <c r="C1072" s="53" t="s">
        <v>2158</v>
      </c>
      <c r="D1072" s="54" t="s">
        <v>73</v>
      </c>
      <c r="E1072" s="55">
        <v>125.11</v>
      </c>
      <c r="F1072" s="55">
        <v>16.14</v>
      </c>
      <c r="G1072" s="55">
        <v>141.25</v>
      </c>
      <c r="H1072" s="33">
        <f t="shared" si="16"/>
        <v>9</v>
      </c>
    </row>
    <row r="1073" spans="1:8" ht="38.25" x14ac:dyDescent="0.2">
      <c r="A1073" s="52" t="s">
        <v>2159</v>
      </c>
      <c r="B1073" s="52"/>
      <c r="C1073" s="53" t="s">
        <v>2160</v>
      </c>
      <c r="D1073" s="54" t="s">
        <v>73</v>
      </c>
      <c r="E1073" s="55">
        <v>45.62</v>
      </c>
      <c r="F1073" s="55">
        <v>8.9</v>
      </c>
      <c r="G1073" s="55">
        <v>54.52</v>
      </c>
      <c r="H1073" s="33">
        <f t="shared" si="16"/>
        <v>9</v>
      </c>
    </row>
    <row r="1074" spans="1:8" x14ac:dyDescent="0.2">
      <c r="A1074" s="52" t="s">
        <v>2161</v>
      </c>
      <c r="B1074" s="52"/>
      <c r="C1074" s="53" t="s">
        <v>2162</v>
      </c>
      <c r="D1074" s="54"/>
      <c r="E1074" s="55"/>
      <c r="F1074" s="55"/>
      <c r="G1074" s="55"/>
      <c r="H1074" s="33">
        <f t="shared" si="16"/>
        <v>2</v>
      </c>
    </row>
    <row r="1075" spans="1:8" x14ac:dyDescent="0.2">
      <c r="A1075" s="52" t="s">
        <v>2163</v>
      </c>
      <c r="B1075" s="52"/>
      <c r="C1075" s="53" t="s">
        <v>2164</v>
      </c>
      <c r="D1075" s="54"/>
      <c r="E1075" s="55"/>
      <c r="F1075" s="55"/>
      <c r="G1075" s="55"/>
      <c r="H1075" s="33">
        <f t="shared" si="16"/>
        <v>5</v>
      </c>
    </row>
    <row r="1076" spans="1:8" x14ac:dyDescent="0.2">
      <c r="A1076" s="52" t="s">
        <v>2165</v>
      </c>
      <c r="B1076" s="52"/>
      <c r="C1076" s="53" t="s">
        <v>2166</v>
      </c>
      <c r="D1076" s="54" t="s">
        <v>73</v>
      </c>
      <c r="E1076" s="55">
        <v>434.93</v>
      </c>
      <c r="F1076" s="55">
        <v>41.05</v>
      </c>
      <c r="G1076" s="55">
        <v>475.98</v>
      </c>
      <c r="H1076" s="33">
        <f t="shared" si="16"/>
        <v>9</v>
      </c>
    </row>
    <row r="1077" spans="1:8" ht="25.5" x14ac:dyDescent="0.2">
      <c r="A1077" s="52" t="s">
        <v>2167</v>
      </c>
      <c r="B1077" s="52"/>
      <c r="C1077" s="53" t="s">
        <v>2168</v>
      </c>
      <c r="D1077" s="54" t="s">
        <v>131</v>
      </c>
      <c r="E1077" s="55">
        <v>138.28</v>
      </c>
      <c r="F1077" s="55">
        <v>18.89</v>
      </c>
      <c r="G1077" s="55">
        <v>157.16999999999999</v>
      </c>
      <c r="H1077" s="33">
        <f t="shared" si="16"/>
        <v>9</v>
      </c>
    </row>
    <row r="1078" spans="1:8" ht="25.5" x14ac:dyDescent="0.2">
      <c r="A1078" s="52" t="s">
        <v>2169</v>
      </c>
      <c r="B1078" s="52"/>
      <c r="C1078" s="53" t="s">
        <v>2170</v>
      </c>
      <c r="D1078" s="54" t="s">
        <v>131</v>
      </c>
      <c r="E1078" s="55">
        <v>158.36000000000001</v>
      </c>
      <c r="F1078" s="55">
        <v>23.61</v>
      </c>
      <c r="G1078" s="55">
        <v>181.97</v>
      </c>
      <c r="H1078" s="33">
        <f t="shared" si="16"/>
        <v>9</v>
      </c>
    </row>
    <row r="1079" spans="1:8" ht="25.5" x14ac:dyDescent="0.2">
      <c r="A1079" s="52" t="s">
        <v>2171</v>
      </c>
      <c r="B1079" s="52"/>
      <c r="C1079" s="53" t="s">
        <v>2172</v>
      </c>
      <c r="D1079" s="54" t="s">
        <v>131</v>
      </c>
      <c r="E1079" s="55">
        <v>362.76</v>
      </c>
      <c r="F1079" s="55">
        <v>47.23</v>
      </c>
      <c r="G1079" s="55">
        <v>409.99</v>
      </c>
      <c r="H1079" s="33">
        <f t="shared" si="16"/>
        <v>9</v>
      </c>
    </row>
    <row r="1080" spans="1:8" ht="25.5" x14ac:dyDescent="0.2">
      <c r="A1080" s="52" t="s">
        <v>2173</v>
      </c>
      <c r="B1080" s="52"/>
      <c r="C1080" s="53" t="s">
        <v>2174</v>
      </c>
      <c r="D1080" s="54" t="s">
        <v>131</v>
      </c>
      <c r="E1080" s="55">
        <v>81.77</v>
      </c>
      <c r="F1080" s="55">
        <v>10.34</v>
      </c>
      <c r="G1080" s="55">
        <v>92.11</v>
      </c>
      <c r="H1080" s="33">
        <f t="shared" si="16"/>
        <v>9</v>
      </c>
    </row>
    <row r="1081" spans="1:8" ht="25.5" x14ac:dyDescent="0.2">
      <c r="A1081" s="52" t="s">
        <v>2175</v>
      </c>
      <c r="B1081" s="52"/>
      <c r="C1081" s="53" t="s">
        <v>2176</v>
      </c>
      <c r="D1081" s="54" t="s">
        <v>131</v>
      </c>
      <c r="E1081" s="55">
        <v>87.99</v>
      </c>
      <c r="F1081" s="55">
        <v>10.34</v>
      </c>
      <c r="G1081" s="55">
        <v>98.33</v>
      </c>
      <c r="H1081" s="33">
        <f t="shared" si="16"/>
        <v>9</v>
      </c>
    </row>
    <row r="1082" spans="1:8" x14ac:dyDescent="0.2">
      <c r="A1082" s="52" t="s">
        <v>2177</v>
      </c>
      <c r="B1082" s="52"/>
      <c r="C1082" s="53" t="s">
        <v>2178</v>
      </c>
      <c r="D1082" s="54"/>
      <c r="E1082" s="55"/>
      <c r="F1082" s="55"/>
      <c r="G1082" s="55"/>
      <c r="H1082" s="33">
        <f t="shared" si="16"/>
        <v>5</v>
      </c>
    </row>
    <row r="1083" spans="1:8" ht="25.5" x14ac:dyDescent="0.2">
      <c r="A1083" s="52" t="s">
        <v>2179</v>
      </c>
      <c r="B1083" s="52"/>
      <c r="C1083" s="53" t="s">
        <v>2180</v>
      </c>
      <c r="D1083" s="54" t="s">
        <v>73</v>
      </c>
      <c r="E1083" s="55">
        <v>717.47</v>
      </c>
      <c r="F1083" s="55">
        <v>10.58</v>
      </c>
      <c r="G1083" s="55">
        <v>728.05</v>
      </c>
      <c r="H1083" s="33">
        <f t="shared" si="16"/>
        <v>9</v>
      </c>
    </row>
    <row r="1084" spans="1:8" ht="25.5" x14ac:dyDescent="0.2">
      <c r="A1084" s="52" t="s">
        <v>2181</v>
      </c>
      <c r="B1084" s="52"/>
      <c r="C1084" s="53" t="s">
        <v>2182</v>
      </c>
      <c r="D1084" s="54" t="s">
        <v>73</v>
      </c>
      <c r="E1084" s="55">
        <v>794.45</v>
      </c>
      <c r="F1084" s="55">
        <v>10.58</v>
      </c>
      <c r="G1084" s="55">
        <v>805.03</v>
      </c>
      <c r="H1084" s="33">
        <f t="shared" si="16"/>
        <v>9</v>
      </c>
    </row>
    <row r="1085" spans="1:8" ht="25.5" x14ac:dyDescent="0.2">
      <c r="A1085" s="52" t="s">
        <v>2183</v>
      </c>
      <c r="B1085" s="52"/>
      <c r="C1085" s="53" t="s">
        <v>2184</v>
      </c>
      <c r="D1085" s="54" t="s">
        <v>73</v>
      </c>
      <c r="E1085" s="55">
        <v>886.65</v>
      </c>
      <c r="F1085" s="55">
        <v>12.35</v>
      </c>
      <c r="G1085" s="55">
        <v>899</v>
      </c>
      <c r="H1085" s="33">
        <f t="shared" si="16"/>
        <v>9</v>
      </c>
    </row>
    <row r="1086" spans="1:8" ht="25.5" x14ac:dyDescent="0.2">
      <c r="A1086" s="52" t="s">
        <v>2185</v>
      </c>
      <c r="B1086" s="52"/>
      <c r="C1086" s="53" t="s">
        <v>2186</v>
      </c>
      <c r="D1086" s="54" t="s">
        <v>73</v>
      </c>
      <c r="E1086" s="55">
        <v>971.08</v>
      </c>
      <c r="F1086" s="55">
        <v>12.35</v>
      </c>
      <c r="G1086" s="55">
        <v>983.43</v>
      </c>
      <c r="H1086" s="33">
        <f t="shared" si="16"/>
        <v>9</v>
      </c>
    </row>
    <row r="1087" spans="1:8" x14ac:dyDescent="0.2">
      <c r="A1087" s="52" t="s">
        <v>2187</v>
      </c>
      <c r="B1087" s="52"/>
      <c r="C1087" s="53" t="s">
        <v>2188</v>
      </c>
      <c r="D1087" s="54" t="s">
        <v>131</v>
      </c>
      <c r="E1087" s="55">
        <v>399.9</v>
      </c>
      <c r="F1087" s="55">
        <v>6.17</v>
      </c>
      <c r="G1087" s="55">
        <v>406.07</v>
      </c>
      <c r="H1087" s="33">
        <f t="shared" si="16"/>
        <v>9</v>
      </c>
    </row>
    <row r="1088" spans="1:8" ht="25.5" x14ac:dyDescent="0.2">
      <c r="A1088" s="52" t="s">
        <v>2189</v>
      </c>
      <c r="B1088" s="52"/>
      <c r="C1088" s="53" t="s">
        <v>2190</v>
      </c>
      <c r="D1088" s="54" t="s">
        <v>131</v>
      </c>
      <c r="E1088" s="55">
        <v>353.36</v>
      </c>
      <c r="F1088" s="55">
        <v>6.17</v>
      </c>
      <c r="G1088" s="55">
        <v>359.53</v>
      </c>
      <c r="H1088" s="33">
        <f t="shared" si="16"/>
        <v>9</v>
      </c>
    </row>
    <row r="1089" spans="1:8" x14ac:dyDescent="0.2">
      <c r="A1089" s="52" t="s">
        <v>2191</v>
      </c>
      <c r="B1089" s="52"/>
      <c r="C1089" s="53" t="s">
        <v>2192</v>
      </c>
      <c r="D1089" s="54" t="s">
        <v>131</v>
      </c>
      <c r="E1089" s="55">
        <v>60.04</v>
      </c>
      <c r="F1089" s="55">
        <v>1.76</v>
      </c>
      <c r="G1089" s="55">
        <v>61.8</v>
      </c>
      <c r="H1089" s="33">
        <f t="shared" si="16"/>
        <v>9</v>
      </c>
    </row>
    <row r="1090" spans="1:8" x14ac:dyDescent="0.2">
      <c r="A1090" s="52" t="s">
        <v>2193</v>
      </c>
      <c r="B1090" s="52"/>
      <c r="C1090" s="53" t="s">
        <v>2194</v>
      </c>
      <c r="D1090" s="54"/>
      <c r="E1090" s="55"/>
      <c r="F1090" s="55"/>
      <c r="G1090" s="55"/>
      <c r="H1090" s="33">
        <f t="shared" si="16"/>
        <v>5</v>
      </c>
    </row>
    <row r="1091" spans="1:8" x14ac:dyDescent="0.2">
      <c r="A1091" s="52" t="s">
        <v>2195</v>
      </c>
      <c r="B1091" s="52"/>
      <c r="C1091" s="53" t="s">
        <v>2196</v>
      </c>
      <c r="D1091" s="54" t="s">
        <v>73</v>
      </c>
      <c r="E1091" s="55">
        <v>321.32</v>
      </c>
      <c r="F1091" s="55">
        <v>28.22</v>
      </c>
      <c r="G1091" s="55">
        <v>349.54</v>
      </c>
      <c r="H1091" s="33">
        <f t="shared" si="16"/>
        <v>9</v>
      </c>
    </row>
    <row r="1092" spans="1:8" x14ac:dyDescent="0.2">
      <c r="A1092" s="52" t="s">
        <v>2197</v>
      </c>
      <c r="B1092" s="52"/>
      <c r="C1092" s="53" t="s">
        <v>2198</v>
      </c>
      <c r="D1092" s="54" t="s">
        <v>73</v>
      </c>
      <c r="E1092" s="55">
        <v>314.94</v>
      </c>
      <c r="F1092" s="55">
        <v>28.22</v>
      </c>
      <c r="G1092" s="55">
        <v>343.16</v>
      </c>
      <c r="H1092" s="33">
        <f t="shared" si="16"/>
        <v>9</v>
      </c>
    </row>
    <row r="1093" spans="1:8" x14ac:dyDescent="0.2">
      <c r="A1093" s="52" t="s">
        <v>2199</v>
      </c>
      <c r="B1093" s="52"/>
      <c r="C1093" s="53" t="s">
        <v>2200</v>
      </c>
      <c r="D1093" s="54" t="s">
        <v>73</v>
      </c>
      <c r="E1093" s="55">
        <v>102</v>
      </c>
      <c r="F1093" s="55">
        <v>22.15</v>
      </c>
      <c r="G1093" s="55">
        <v>124.15</v>
      </c>
      <c r="H1093" s="33">
        <f t="shared" si="16"/>
        <v>9</v>
      </c>
    </row>
    <row r="1094" spans="1:8" x14ac:dyDescent="0.2">
      <c r="A1094" s="52" t="s">
        <v>2201</v>
      </c>
      <c r="B1094" s="52"/>
      <c r="C1094" s="53" t="s">
        <v>2202</v>
      </c>
      <c r="D1094" s="54" t="s">
        <v>131</v>
      </c>
      <c r="E1094" s="55">
        <v>3.32</v>
      </c>
      <c r="F1094" s="55">
        <v>23.86</v>
      </c>
      <c r="G1094" s="55">
        <v>27.18</v>
      </c>
      <c r="H1094" s="33">
        <f t="shared" si="16"/>
        <v>9</v>
      </c>
    </row>
    <row r="1095" spans="1:8" x14ac:dyDescent="0.2">
      <c r="A1095" s="52" t="s">
        <v>2203</v>
      </c>
      <c r="B1095" s="52"/>
      <c r="C1095" s="53" t="s">
        <v>2204</v>
      </c>
      <c r="D1095" s="54" t="s">
        <v>131</v>
      </c>
      <c r="E1095" s="55">
        <v>6.74</v>
      </c>
      <c r="F1095" s="55">
        <v>35.590000000000003</v>
      </c>
      <c r="G1095" s="55">
        <v>42.33</v>
      </c>
      <c r="H1095" s="33">
        <f t="shared" si="16"/>
        <v>9</v>
      </c>
    </row>
    <row r="1096" spans="1:8" x14ac:dyDescent="0.2">
      <c r="A1096" s="52" t="s">
        <v>2205</v>
      </c>
      <c r="B1096" s="52"/>
      <c r="C1096" s="53" t="s">
        <v>2206</v>
      </c>
      <c r="D1096" s="54" t="s">
        <v>131</v>
      </c>
      <c r="E1096" s="55">
        <v>82.13</v>
      </c>
      <c r="F1096" s="55">
        <v>1.76</v>
      </c>
      <c r="G1096" s="55">
        <v>83.89</v>
      </c>
      <c r="H1096" s="33">
        <f t="shared" si="16"/>
        <v>9</v>
      </c>
    </row>
    <row r="1097" spans="1:8" x14ac:dyDescent="0.2">
      <c r="A1097" s="52" t="s">
        <v>2207</v>
      </c>
      <c r="B1097" s="52"/>
      <c r="C1097" s="53" t="s">
        <v>2208</v>
      </c>
      <c r="D1097" s="54" t="s">
        <v>73</v>
      </c>
      <c r="E1097" s="55">
        <v>189.02</v>
      </c>
      <c r="F1097" s="55">
        <v>22.7</v>
      </c>
      <c r="G1097" s="55">
        <v>211.72</v>
      </c>
      <c r="H1097" s="33">
        <f t="shared" si="16"/>
        <v>9</v>
      </c>
    </row>
    <row r="1098" spans="1:8" x14ac:dyDescent="0.2">
      <c r="A1098" s="52" t="s">
        <v>2209</v>
      </c>
      <c r="B1098" s="52"/>
      <c r="C1098" s="53" t="s">
        <v>2210</v>
      </c>
      <c r="D1098" s="54" t="s">
        <v>131</v>
      </c>
      <c r="E1098" s="55">
        <v>35.979999999999997</v>
      </c>
      <c r="F1098" s="55">
        <v>6.06</v>
      </c>
      <c r="G1098" s="55">
        <v>42.04</v>
      </c>
      <c r="H1098" s="33">
        <f t="shared" ref="H1098:H1161" si="17">LEN(A1098)</f>
        <v>9</v>
      </c>
    </row>
    <row r="1099" spans="1:8" ht="25.5" x14ac:dyDescent="0.2">
      <c r="A1099" s="52" t="s">
        <v>2211</v>
      </c>
      <c r="B1099" s="52"/>
      <c r="C1099" s="53" t="s">
        <v>2212</v>
      </c>
      <c r="D1099" s="54" t="s">
        <v>131</v>
      </c>
      <c r="E1099" s="55">
        <v>118.19</v>
      </c>
      <c r="F1099" s="55">
        <v>3.53</v>
      </c>
      <c r="G1099" s="55">
        <v>121.72</v>
      </c>
      <c r="H1099" s="33">
        <f t="shared" si="17"/>
        <v>9</v>
      </c>
    </row>
    <row r="1100" spans="1:8" x14ac:dyDescent="0.2">
      <c r="A1100" s="52" t="s">
        <v>2213</v>
      </c>
      <c r="B1100" s="52"/>
      <c r="C1100" s="53" t="s">
        <v>2214</v>
      </c>
      <c r="D1100" s="54"/>
      <c r="E1100" s="55"/>
      <c r="F1100" s="55"/>
      <c r="G1100" s="55"/>
      <c r="H1100" s="33">
        <f t="shared" si="17"/>
        <v>5</v>
      </c>
    </row>
    <row r="1101" spans="1:8" ht="25.5" x14ac:dyDescent="0.2">
      <c r="A1101" s="52" t="s">
        <v>2215</v>
      </c>
      <c r="B1101" s="52"/>
      <c r="C1101" s="53" t="s">
        <v>2216</v>
      </c>
      <c r="D1101" s="54" t="s">
        <v>73</v>
      </c>
      <c r="E1101" s="55">
        <v>11.28</v>
      </c>
      <c r="F1101" s="55">
        <v>45.4</v>
      </c>
      <c r="G1101" s="55">
        <v>56.68</v>
      </c>
      <c r="H1101" s="33">
        <f t="shared" si="17"/>
        <v>9</v>
      </c>
    </row>
    <row r="1102" spans="1:8" x14ac:dyDescent="0.2">
      <c r="A1102" s="52" t="s">
        <v>2217</v>
      </c>
      <c r="B1102" s="52"/>
      <c r="C1102" s="53" t="s">
        <v>2218</v>
      </c>
      <c r="D1102" s="54"/>
      <c r="E1102" s="55"/>
      <c r="F1102" s="55"/>
      <c r="G1102" s="55"/>
      <c r="H1102" s="33">
        <f t="shared" si="17"/>
        <v>2</v>
      </c>
    </row>
    <row r="1103" spans="1:8" x14ac:dyDescent="0.2">
      <c r="A1103" s="52" t="s">
        <v>2219</v>
      </c>
      <c r="B1103" s="52"/>
      <c r="C1103" s="53" t="s">
        <v>2220</v>
      </c>
      <c r="D1103" s="54"/>
      <c r="E1103" s="55"/>
      <c r="F1103" s="55"/>
      <c r="G1103" s="55"/>
      <c r="H1103" s="33">
        <f t="shared" si="17"/>
        <v>5</v>
      </c>
    </row>
    <row r="1104" spans="1:8" x14ac:dyDescent="0.2">
      <c r="A1104" s="52" t="s">
        <v>2221</v>
      </c>
      <c r="B1104" s="52"/>
      <c r="C1104" s="53" t="s">
        <v>2222</v>
      </c>
      <c r="D1104" s="54" t="s">
        <v>73</v>
      </c>
      <c r="E1104" s="55">
        <v>107.54</v>
      </c>
      <c r="F1104" s="55">
        <v>60.45</v>
      </c>
      <c r="G1104" s="55">
        <v>167.99</v>
      </c>
      <c r="H1104" s="33">
        <f t="shared" si="17"/>
        <v>9</v>
      </c>
    </row>
    <row r="1105" spans="1:8" x14ac:dyDescent="0.2">
      <c r="A1105" s="52" t="s">
        <v>2223</v>
      </c>
      <c r="B1105" s="52"/>
      <c r="C1105" s="53" t="s">
        <v>2224</v>
      </c>
      <c r="D1105" s="54"/>
      <c r="E1105" s="55"/>
      <c r="F1105" s="55"/>
      <c r="G1105" s="55"/>
      <c r="H1105" s="33">
        <f t="shared" si="17"/>
        <v>5</v>
      </c>
    </row>
    <row r="1106" spans="1:8" x14ac:dyDescent="0.2">
      <c r="A1106" s="52" t="s">
        <v>2225</v>
      </c>
      <c r="B1106" s="52"/>
      <c r="C1106" s="53" t="s">
        <v>2226</v>
      </c>
      <c r="D1106" s="54" t="s">
        <v>73</v>
      </c>
      <c r="E1106" s="55">
        <v>649.9</v>
      </c>
      <c r="F1106" s="55"/>
      <c r="G1106" s="55">
        <v>649.9</v>
      </c>
      <c r="H1106" s="33">
        <f t="shared" si="17"/>
        <v>9</v>
      </c>
    </row>
    <row r="1107" spans="1:8" x14ac:dyDescent="0.2">
      <c r="A1107" s="52" t="s">
        <v>2227</v>
      </c>
      <c r="B1107" s="52"/>
      <c r="C1107" s="53" t="s">
        <v>2228</v>
      </c>
      <c r="D1107" s="54"/>
      <c r="E1107" s="55"/>
      <c r="F1107" s="55"/>
      <c r="G1107" s="55"/>
      <c r="H1107" s="33">
        <f t="shared" si="17"/>
        <v>5</v>
      </c>
    </row>
    <row r="1108" spans="1:8" x14ac:dyDescent="0.2">
      <c r="A1108" s="52" t="s">
        <v>2229</v>
      </c>
      <c r="B1108" s="52"/>
      <c r="C1108" s="53" t="s">
        <v>2230</v>
      </c>
      <c r="D1108" s="54" t="s">
        <v>73</v>
      </c>
      <c r="E1108" s="55">
        <v>290.33</v>
      </c>
      <c r="F1108" s="55">
        <v>19.87</v>
      </c>
      <c r="G1108" s="55">
        <v>310.2</v>
      </c>
      <c r="H1108" s="33">
        <f t="shared" si="17"/>
        <v>9</v>
      </c>
    </row>
    <row r="1109" spans="1:8" x14ac:dyDescent="0.2">
      <c r="A1109" s="52" t="s">
        <v>2231</v>
      </c>
      <c r="B1109" s="52"/>
      <c r="C1109" s="53" t="s">
        <v>2232</v>
      </c>
      <c r="D1109" s="54"/>
      <c r="E1109" s="55"/>
      <c r="F1109" s="55"/>
      <c r="G1109" s="55"/>
      <c r="H1109" s="33">
        <f t="shared" si="17"/>
        <v>5</v>
      </c>
    </row>
    <row r="1110" spans="1:8" x14ac:dyDescent="0.2">
      <c r="A1110" s="52" t="s">
        <v>2233</v>
      </c>
      <c r="B1110" s="52"/>
      <c r="C1110" s="53" t="s">
        <v>2234</v>
      </c>
      <c r="D1110" s="54" t="s">
        <v>131</v>
      </c>
      <c r="E1110" s="55">
        <v>20.05</v>
      </c>
      <c r="F1110" s="55">
        <v>13.19</v>
      </c>
      <c r="G1110" s="55">
        <v>33.24</v>
      </c>
      <c r="H1110" s="33">
        <f t="shared" si="17"/>
        <v>9</v>
      </c>
    </row>
    <row r="1111" spans="1:8" x14ac:dyDescent="0.2">
      <c r="A1111" s="52" t="s">
        <v>2235</v>
      </c>
      <c r="B1111" s="52"/>
      <c r="C1111" s="53" t="s">
        <v>2236</v>
      </c>
      <c r="D1111" s="54" t="s">
        <v>131</v>
      </c>
      <c r="E1111" s="55">
        <v>4.12</v>
      </c>
      <c r="F1111" s="55">
        <v>3.22</v>
      </c>
      <c r="G1111" s="55">
        <v>7.34</v>
      </c>
      <c r="H1111" s="33">
        <f t="shared" si="17"/>
        <v>9</v>
      </c>
    </row>
    <row r="1112" spans="1:8" x14ac:dyDescent="0.2">
      <c r="A1112" s="52" t="s">
        <v>2237</v>
      </c>
      <c r="B1112" s="52"/>
      <c r="C1112" s="53" t="s">
        <v>2238</v>
      </c>
      <c r="D1112" s="54"/>
      <c r="E1112" s="55"/>
      <c r="F1112" s="55"/>
      <c r="G1112" s="55"/>
      <c r="H1112" s="33">
        <f t="shared" si="17"/>
        <v>5</v>
      </c>
    </row>
    <row r="1113" spans="1:8" x14ac:dyDescent="0.2">
      <c r="A1113" s="52" t="s">
        <v>2239</v>
      </c>
      <c r="B1113" s="52"/>
      <c r="C1113" s="53" t="s">
        <v>2240</v>
      </c>
      <c r="D1113" s="54" t="s">
        <v>73</v>
      </c>
      <c r="E1113" s="55">
        <v>0.56999999999999995</v>
      </c>
      <c r="F1113" s="55">
        <v>7.83</v>
      </c>
      <c r="G1113" s="55">
        <v>8.4</v>
      </c>
      <c r="H1113" s="33">
        <f t="shared" si="17"/>
        <v>9</v>
      </c>
    </row>
    <row r="1114" spans="1:8" x14ac:dyDescent="0.2">
      <c r="A1114" s="52" t="s">
        <v>2241</v>
      </c>
      <c r="B1114" s="52"/>
      <c r="C1114" s="53" t="s">
        <v>2242</v>
      </c>
      <c r="D1114" s="54" t="s">
        <v>73</v>
      </c>
      <c r="E1114" s="55">
        <v>24.14</v>
      </c>
      <c r="F1114" s="55">
        <v>19.87</v>
      </c>
      <c r="G1114" s="55">
        <v>44.01</v>
      </c>
      <c r="H1114" s="33">
        <f t="shared" si="17"/>
        <v>9</v>
      </c>
    </row>
    <row r="1115" spans="1:8" x14ac:dyDescent="0.2">
      <c r="A1115" s="52" t="s">
        <v>2243</v>
      </c>
      <c r="B1115" s="52"/>
      <c r="C1115" s="53" t="s">
        <v>2244</v>
      </c>
      <c r="D1115" s="54" t="s">
        <v>131</v>
      </c>
      <c r="E1115" s="55">
        <v>0.56999999999999995</v>
      </c>
      <c r="F1115" s="55">
        <v>9.9700000000000006</v>
      </c>
      <c r="G1115" s="55">
        <v>10.54</v>
      </c>
      <c r="H1115" s="33">
        <f t="shared" si="17"/>
        <v>9</v>
      </c>
    </row>
    <row r="1116" spans="1:8" x14ac:dyDescent="0.2">
      <c r="A1116" s="52" t="s">
        <v>2245</v>
      </c>
      <c r="B1116" s="52"/>
      <c r="C1116" s="53" t="s">
        <v>2246</v>
      </c>
      <c r="D1116" s="54" t="s">
        <v>73</v>
      </c>
      <c r="E1116" s="55">
        <v>137.69999999999999</v>
      </c>
      <c r="F1116" s="55"/>
      <c r="G1116" s="55">
        <v>137.69999999999999</v>
      </c>
      <c r="H1116" s="33">
        <f t="shared" si="17"/>
        <v>9</v>
      </c>
    </row>
    <row r="1117" spans="1:8" x14ac:dyDescent="0.2">
      <c r="A1117" s="52" t="s">
        <v>2249</v>
      </c>
      <c r="B1117" s="52"/>
      <c r="C1117" s="53" t="s">
        <v>2250</v>
      </c>
      <c r="D1117" s="54"/>
      <c r="E1117" s="55"/>
      <c r="F1117" s="55"/>
      <c r="G1117" s="55"/>
      <c r="H1117" s="33">
        <f t="shared" si="17"/>
        <v>2</v>
      </c>
    </row>
    <row r="1118" spans="1:8" x14ac:dyDescent="0.2">
      <c r="A1118" s="52" t="s">
        <v>2251</v>
      </c>
      <c r="B1118" s="52"/>
      <c r="C1118" s="53" t="s">
        <v>2252</v>
      </c>
      <c r="D1118" s="54"/>
      <c r="E1118" s="55"/>
      <c r="F1118" s="55"/>
      <c r="G1118" s="55"/>
      <c r="H1118" s="33">
        <f t="shared" si="17"/>
        <v>5</v>
      </c>
    </row>
    <row r="1119" spans="1:8" ht="25.5" x14ac:dyDescent="0.2">
      <c r="A1119" s="52" t="s">
        <v>2253</v>
      </c>
      <c r="B1119" s="52"/>
      <c r="C1119" s="53" t="s">
        <v>2254</v>
      </c>
      <c r="D1119" s="54" t="s">
        <v>73</v>
      </c>
      <c r="E1119" s="55">
        <v>105.37</v>
      </c>
      <c r="F1119" s="55">
        <v>9</v>
      </c>
      <c r="G1119" s="55">
        <v>114.37</v>
      </c>
      <c r="H1119" s="33">
        <f t="shared" si="17"/>
        <v>9</v>
      </c>
    </row>
    <row r="1120" spans="1:8" x14ac:dyDescent="0.2">
      <c r="A1120" s="52" t="s">
        <v>2255</v>
      </c>
      <c r="B1120" s="52"/>
      <c r="C1120" s="53" t="s">
        <v>2256</v>
      </c>
      <c r="D1120" s="54" t="s">
        <v>73</v>
      </c>
      <c r="E1120" s="55">
        <v>65.58</v>
      </c>
      <c r="F1120" s="55"/>
      <c r="G1120" s="55">
        <v>65.58</v>
      </c>
      <c r="H1120" s="33">
        <f t="shared" si="17"/>
        <v>9</v>
      </c>
    </row>
    <row r="1121" spans="1:8" x14ac:dyDescent="0.2">
      <c r="A1121" s="52" t="s">
        <v>2257</v>
      </c>
      <c r="B1121" s="52"/>
      <c r="C1121" s="53" t="s">
        <v>2258</v>
      </c>
      <c r="D1121" s="54"/>
      <c r="E1121" s="55"/>
      <c r="F1121" s="55"/>
      <c r="G1121" s="55"/>
      <c r="H1121" s="33">
        <f t="shared" si="17"/>
        <v>5</v>
      </c>
    </row>
    <row r="1122" spans="1:8" ht="25.5" x14ac:dyDescent="0.2">
      <c r="A1122" s="52" t="s">
        <v>2259</v>
      </c>
      <c r="B1122" s="52"/>
      <c r="C1122" s="53" t="s">
        <v>2260</v>
      </c>
      <c r="D1122" s="54" t="s">
        <v>73</v>
      </c>
      <c r="E1122" s="55">
        <v>133.93</v>
      </c>
      <c r="F1122" s="55">
        <v>19.96</v>
      </c>
      <c r="G1122" s="55">
        <v>153.88999999999999</v>
      </c>
      <c r="H1122" s="33">
        <f t="shared" si="17"/>
        <v>9</v>
      </c>
    </row>
    <row r="1123" spans="1:8" ht="25.5" x14ac:dyDescent="0.2">
      <c r="A1123" s="52" t="s">
        <v>2261</v>
      </c>
      <c r="B1123" s="52"/>
      <c r="C1123" s="53" t="s">
        <v>2262</v>
      </c>
      <c r="D1123" s="54" t="s">
        <v>73</v>
      </c>
      <c r="E1123" s="55">
        <v>213.34</v>
      </c>
      <c r="F1123" s="55">
        <v>19.96</v>
      </c>
      <c r="G1123" s="55">
        <v>233.3</v>
      </c>
      <c r="H1123" s="33">
        <f t="shared" si="17"/>
        <v>9</v>
      </c>
    </row>
    <row r="1124" spans="1:8" ht="25.5" x14ac:dyDescent="0.2">
      <c r="A1124" s="52" t="s">
        <v>2263</v>
      </c>
      <c r="B1124" s="52"/>
      <c r="C1124" s="53" t="s">
        <v>2264</v>
      </c>
      <c r="D1124" s="54" t="s">
        <v>73</v>
      </c>
      <c r="E1124" s="55">
        <v>217.16</v>
      </c>
      <c r="F1124" s="55"/>
      <c r="G1124" s="55">
        <v>217.16</v>
      </c>
      <c r="H1124" s="33">
        <f t="shared" si="17"/>
        <v>9</v>
      </c>
    </row>
    <row r="1125" spans="1:8" ht="25.5" x14ac:dyDescent="0.2">
      <c r="A1125" s="52" t="s">
        <v>2265</v>
      </c>
      <c r="B1125" s="52"/>
      <c r="C1125" s="53" t="s">
        <v>2266</v>
      </c>
      <c r="D1125" s="54" t="s">
        <v>73</v>
      </c>
      <c r="E1125" s="55">
        <v>248.65</v>
      </c>
      <c r="F1125" s="55">
        <v>19.96</v>
      </c>
      <c r="G1125" s="55">
        <v>268.61</v>
      </c>
      <c r="H1125" s="33">
        <f t="shared" si="17"/>
        <v>9</v>
      </c>
    </row>
    <row r="1126" spans="1:8" ht="25.5" x14ac:dyDescent="0.2">
      <c r="A1126" s="52" t="s">
        <v>2267</v>
      </c>
      <c r="B1126" s="52"/>
      <c r="C1126" s="53" t="s">
        <v>2268</v>
      </c>
      <c r="D1126" s="54" t="s">
        <v>73</v>
      </c>
      <c r="E1126" s="55">
        <v>366.95</v>
      </c>
      <c r="F1126" s="55">
        <v>19.96</v>
      </c>
      <c r="G1126" s="55">
        <v>386.91</v>
      </c>
      <c r="H1126" s="33">
        <f t="shared" si="17"/>
        <v>9</v>
      </c>
    </row>
    <row r="1127" spans="1:8" ht="25.5" x14ac:dyDescent="0.2">
      <c r="A1127" s="52" t="s">
        <v>2269</v>
      </c>
      <c r="B1127" s="52"/>
      <c r="C1127" s="53" t="s">
        <v>2270</v>
      </c>
      <c r="D1127" s="54" t="s">
        <v>73</v>
      </c>
      <c r="E1127" s="55">
        <v>221.02</v>
      </c>
      <c r="F1127" s="55">
        <v>19.96</v>
      </c>
      <c r="G1127" s="55">
        <v>240.98</v>
      </c>
      <c r="H1127" s="33">
        <f t="shared" si="17"/>
        <v>9</v>
      </c>
    </row>
    <row r="1128" spans="1:8" ht="25.5" x14ac:dyDescent="0.2">
      <c r="A1128" s="52" t="s">
        <v>2271</v>
      </c>
      <c r="B1128" s="52"/>
      <c r="C1128" s="53" t="s">
        <v>2272</v>
      </c>
      <c r="D1128" s="54" t="s">
        <v>73</v>
      </c>
      <c r="E1128" s="55">
        <v>531.51</v>
      </c>
      <c r="F1128" s="55">
        <v>19.96</v>
      </c>
      <c r="G1128" s="55">
        <v>551.47</v>
      </c>
      <c r="H1128" s="33">
        <f t="shared" si="17"/>
        <v>9</v>
      </c>
    </row>
    <row r="1129" spans="1:8" ht="25.5" x14ac:dyDescent="0.2">
      <c r="A1129" s="52" t="s">
        <v>2273</v>
      </c>
      <c r="B1129" s="52"/>
      <c r="C1129" s="53" t="s">
        <v>2274</v>
      </c>
      <c r="D1129" s="54" t="s">
        <v>73</v>
      </c>
      <c r="E1129" s="55">
        <v>424.59</v>
      </c>
      <c r="F1129" s="55">
        <v>19.96</v>
      </c>
      <c r="G1129" s="55">
        <v>444.55</v>
      </c>
      <c r="H1129" s="33">
        <f t="shared" si="17"/>
        <v>9</v>
      </c>
    </row>
    <row r="1130" spans="1:8" ht="25.5" x14ac:dyDescent="0.2">
      <c r="A1130" s="52" t="s">
        <v>2275</v>
      </c>
      <c r="B1130" s="52"/>
      <c r="C1130" s="53" t="s">
        <v>2276</v>
      </c>
      <c r="D1130" s="54" t="s">
        <v>73</v>
      </c>
      <c r="E1130" s="55">
        <v>286.3</v>
      </c>
      <c r="F1130" s="55">
        <v>40.549999999999997</v>
      </c>
      <c r="G1130" s="55">
        <v>326.85000000000002</v>
      </c>
      <c r="H1130" s="33">
        <f t="shared" si="17"/>
        <v>9</v>
      </c>
    </row>
    <row r="1131" spans="1:8" x14ac:dyDescent="0.2">
      <c r="A1131" s="52" t="s">
        <v>2277</v>
      </c>
      <c r="B1131" s="52"/>
      <c r="C1131" s="53" t="s">
        <v>2278</v>
      </c>
      <c r="D1131" s="54"/>
      <c r="E1131" s="55"/>
      <c r="F1131" s="55"/>
      <c r="G1131" s="55"/>
      <c r="H1131" s="33">
        <f t="shared" si="17"/>
        <v>5</v>
      </c>
    </row>
    <row r="1132" spans="1:8" ht="25.5" x14ac:dyDescent="0.2">
      <c r="A1132" s="52" t="s">
        <v>2279</v>
      </c>
      <c r="B1132" s="52"/>
      <c r="C1132" s="53" t="s">
        <v>2280</v>
      </c>
      <c r="D1132" s="54" t="s">
        <v>73</v>
      </c>
      <c r="E1132" s="55">
        <v>1087.54</v>
      </c>
      <c r="F1132" s="55"/>
      <c r="G1132" s="55">
        <v>1087.54</v>
      </c>
      <c r="H1132" s="33">
        <f t="shared" si="17"/>
        <v>9</v>
      </c>
    </row>
    <row r="1133" spans="1:8" x14ac:dyDescent="0.2">
      <c r="A1133" s="52" t="s">
        <v>2281</v>
      </c>
      <c r="B1133" s="52"/>
      <c r="C1133" s="53" t="s">
        <v>2282</v>
      </c>
      <c r="D1133" s="54" t="s">
        <v>73</v>
      </c>
      <c r="E1133" s="55">
        <v>425.63</v>
      </c>
      <c r="F1133" s="55"/>
      <c r="G1133" s="55">
        <v>425.63</v>
      </c>
      <c r="H1133" s="33">
        <f t="shared" si="17"/>
        <v>9</v>
      </c>
    </row>
    <row r="1134" spans="1:8" ht="25.5" x14ac:dyDescent="0.2">
      <c r="A1134" s="52" t="s">
        <v>2283</v>
      </c>
      <c r="B1134" s="52"/>
      <c r="C1134" s="53" t="s">
        <v>8606</v>
      </c>
      <c r="D1134" s="54" t="s">
        <v>73</v>
      </c>
      <c r="E1134" s="55">
        <v>438.24</v>
      </c>
      <c r="F1134" s="55">
        <v>248.67</v>
      </c>
      <c r="G1134" s="55">
        <v>686.91</v>
      </c>
      <c r="H1134" s="33">
        <f t="shared" si="17"/>
        <v>9</v>
      </c>
    </row>
    <row r="1135" spans="1:8" ht="25.5" x14ac:dyDescent="0.2">
      <c r="A1135" s="52" t="s">
        <v>8607</v>
      </c>
      <c r="B1135" s="52"/>
      <c r="C1135" s="53" t="s">
        <v>8608</v>
      </c>
      <c r="D1135" s="54" t="s">
        <v>73</v>
      </c>
      <c r="E1135" s="55">
        <v>326.41000000000003</v>
      </c>
      <c r="F1135" s="55">
        <v>248.67</v>
      </c>
      <c r="G1135" s="55">
        <v>575.08000000000004</v>
      </c>
      <c r="H1135" s="33">
        <f t="shared" si="17"/>
        <v>9</v>
      </c>
    </row>
    <row r="1136" spans="1:8" x14ac:dyDescent="0.2">
      <c r="A1136" s="52" t="s">
        <v>2287</v>
      </c>
      <c r="B1136" s="52"/>
      <c r="C1136" s="53" t="s">
        <v>2288</v>
      </c>
      <c r="D1136" s="54"/>
      <c r="E1136" s="55"/>
      <c r="F1136" s="55"/>
      <c r="G1136" s="55"/>
      <c r="H1136" s="33">
        <f t="shared" si="17"/>
        <v>5</v>
      </c>
    </row>
    <row r="1137" spans="1:8" ht="25.5" x14ac:dyDescent="0.2">
      <c r="A1137" s="52" t="s">
        <v>2289</v>
      </c>
      <c r="B1137" s="52"/>
      <c r="C1137" s="53" t="s">
        <v>2290</v>
      </c>
      <c r="D1137" s="54" t="s">
        <v>73</v>
      </c>
      <c r="E1137" s="55">
        <v>142.35</v>
      </c>
      <c r="F1137" s="55"/>
      <c r="G1137" s="55">
        <v>142.35</v>
      </c>
      <c r="H1137" s="33">
        <f t="shared" si="17"/>
        <v>9</v>
      </c>
    </row>
    <row r="1138" spans="1:8" ht="25.5" x14ac:dyDescent="0.2">
      <c r="A1138" s="52" t="s">
        <v>2291</v>
      </c>
      <c r="B1138" s="52"/>
      <c r="C1138" s="53" t="s">
        <v>2292</v>
      </c>
      <c r="D1138" s="54" t="s">
        <v>73</v>
      </c>
      <c r="E1138" s="55">
        <v>167.12</v>
      </c>
      <c r="F1138" s="55"/>
      <c r="G1138" s="55">
        <v>167.12</v>
      </c>
      <c r="H1138" s="33">
        <f t="shared" si="17"/>
        <v>9</v>
      </c>
    </row>
    <row r="1139" spans="1:8" x14ac:dyDescent="0.2">
      <c r="A1139" s="52" t="s">
        <v>2293</v>
      </c>
      <c r="B1139" s="52"/>
      <c r="C1139" s="53" t="s">
        <v>2294</v>
      </c>
      <c r="D1139" s="54"/>
      <c r="E1139" s="55"/>
      <c r="F1139" s="55"/>
      <c r="G1139" s="55"/>
      <c r="H1139" s="33">
        <f t="shared" si="17"/>
        <v>5</v>
      </c>
    </row>
    <row r="1140" spans="1:8" ht="38.25" x14ac:dyDescent="0.2">
      <c r="A1140" s="52" t="s">
        <v>2295</v>
      </c>
      <c r="B1140" s="52"/>
      <c r="C1140" s="53" t="s">
        <v>2296</v>
      </c>
      <c r="D1140" s="54" t="s">
        <v>73</v>
      </c>
      <c r="E1140" s="55">
        <v>163.13</v>
      </c>
      <c r="F1140" s="55">
        <v>85.14</v>
      </c>
      <c r="G1140" s="55">
        <v>248.27</v>
      </c>
      <c r="H1140" s="33">
        <f t="shared" si="17"/>
        <v>9</v>
      </c>
    </row>
    <row r="1141" spans="1:8" ht="25.5" x14ac:dyDescent="0.2">
      <c r="A1141" s="52" t="s">
        <v>2297</v>
      </c>
      <c r="B1141" s="52"/>
      <c r="C1141" s="53" t="s">
        <v>2298</v>
      </c>
      <c r="D1141" s="54" t="s">
        <v>73</v>
      </c>
      <c r="E1141" s="55">
        <v>508.53</v>
      </c>
      <c r="F1141" s="55"/>
      <c r="G1141" s="55">
        <v>508.53</v>
      </c>
      <c r="H1141" s="33">
        <f t="shared" si="17"/>
        <v>9</v>
      </c>
    </row>
    <row r="1142" spans="1:8" x14ac:dyDescent="0.2">
      <c r="A1142" s="52" t="s">
        <v>2299</v>
      </c>
      <c r="B1142" s="52"/>
      <c r="C1142" s="53" t="s">
        <v>2300</v>
      </c>
      <c r="D1142" s="54"/>
      <c r="E1142" s="55"/>
      <c r="F1142" s="55"/>
      <c r="G1142" s="55"/>
      <c r="H1142" s="33">
        <f t="shared" si="17"/>
        <v>5</v>
      </c>
    </row>
    <row r="1143" spans="1:8" x14ac:dyDescent="0.2">
      <c r="A1143" s="52" t="s">
        <v>2301</v>
      </c>
      <c r="B1143" s="52"/>
      <c r="C1143" s="53" t="s">
        <v>2302</v>
      </c>
      <c r="D1143" s="54" t="s">
        <v>73</v>
      </c>
      <c r="E1143" s="55">
        <v>682.87</v>
      </c>
      <c r="F1143" s="55"/>
      <c r="G1143" s="55">
        <v>682.87</v>
      </c>
      <c r="H1143" s="33">
        <f t="shared" si="17"/>
        <v>9</v>
      </c>
    </row>
    <row r="1144" spans="1:8" x14ac:dyDescent="0.2">
      <c r="A1144" s="52" t="s">
        <v>2303</v>
      </c>
      <c r="B1144" s="52"/>
      <c r="C1144" s="53" t="s">
        <v>2304</v>
      </c>
      <c r="D1144" s="54"/>
      <c r="E1144" s="55"/>
      <c r="F1144" s="55"/>
      <c r="G1144" s="55"/>
      <c r="H1144" s="33">
        <f t="shared" si="17"/>
        <v>5</v>
      </c>
    </row>
    <row r="1145" spans="1:8" x14ac:dyDescent="0.2">
      <c r="A1145" s="52" t="s">
        <v>2305</v>
      </c>
      <c r="B1145" s="52"/>
      <c r="C1145" s="53" t="s">
        <v>2306</v>
      </c>
      <c r="D1145" s="54" t="s">
        <v>131</v>
      </c>
      <c r="E1145" s="55">
        <v>44.86</v>
      </c>
      <c r="F1145" s="55">
        <v>6.89</v>
      </c>
      <c r="G1145" s="55">
        <v>51.75</v>
      </c>
      <c r="H1145" s="33">
        <f t="shared" si="17"/>
        <v>9</v>
      </c>
    </row>
    <row r="1146" spans="1:8" x14ac:dyDescent="0.2">
      <c r="A1146" s="52" t="s">
        <v>2307</v>
      </c>
      <c r="B1146" s="52"/>
      <c r="C1146" s="53" t="s">
        <v>2308</v>
      </c>
      <c r="D1146" s="54" t="s">
        <v>131</v>
      </c>
      <c r="E1146" s="55">
        <v>56.96</v>
      </c>
      <c r="F1146" s="55">
        <v>6.89</v>
      </c>
      <c r="G1146" s="55">
        <v>63.85</v>
      </c>
      <c r="H1146" s="33">
        <f t="shared" si="17"/>
        <v>9</v>
      </c>
    </row>
    <row r="1147" spans="1:8" ht="25.5" x14ac:dyDescent="0.2">
      <c r="A1147" s="52" t="s">
        <v>2309</v>
      </c>
      <c r="B1147" s="52"/>
      <c r="C1147" s="53" t="s">
        <v>2310</v>
      </c>
      <c r="D1147" s="54" t="s">
        <v>131</v>
      </c>
      <c r="E1147" s="55">
        <v>27.25</v>
      </c>
      <c r="F1147" s="55">
        <v>9.01</v>
      </c>
      <c r="G1147" s="55">
        <v>36.26</v>
      </c>
      <c r="H1147" s="33">
        <f t="shared" si="17"/>
        <v>9</v>
      </c>
    </row>
    <row r="1148" spans="1:8" ht="25.5" x14ac:dyDescent="0.2">
      <c r="A1148" s="52" t="s">
        <v>2311</v>
      </c>
      <c r="B1148" s="52"/>
      <c r="C1148" s="53" t="s">
        <v>2312</v>
      </c>
      <c r="D1148" s="54" t="s">
        <v>131</v>
      </c>
      <c r="E1148" s="55">
        <v>33.71</v>
      </c>
      <c r="F1148" s="55">
        <v>9.01</v>
      </c>
      <c r="G1148" s="55">
        <v>42.72</v>
      </c>
      <c r="H1148" s="33">
        <f t="shared" si="17"/>
        <v>9</v>
      </c>
    </row>
    <row r="1149" spans="1:8" ht="25.5" x14ac:dyDescent="0.2">
      <c r="A1149" s="52" t="s">
        <v>2313</v>
      </c>
      <c r="B1149" s="52"/>
      <c r="C1149" s="53" t="s">
        <v>2314</v>
      </c>
      <c r="D1149" s="54" t="s">
        <v>131</v>
      </c>
      <c r="E1149" s="55">
        <v>45.47</v>
      </c>
      <c r="F1149" s="55">
        <v>6.89</v>
      </c>
      <c r="G1149" s="55">
        <v>52.36</v>
      </c>
      <c r="H1149" s="33">
        <f t="shared" si="17"/>
        <v>9</v>
      </c>
    </row>
    <row r="1150" spans="1:8" x14ac:dyDescent="0.2">
      <c r="A1150" s="52" t="s">
        <v>2315</v>
      </c>
      <c r="B1150" s="52"/>
      <c r="C1150" s="53" t="s">
        <v>2316</v>
      </c>
      <c r="D1150" s="54" t="s">
        <v>131</v>
      </c>
      <c r="E1150" s="55">
        <v>20.81</v>
      </c>
      <c r="F1150" s="55">
        <v>2.73</v>
      </c>
      <c r="G1150" s="55">
        <v>23.54</v>
      </c>
      <c r="H1150" s="33">
        <f t="shared" si="17"/>
        <v>9</v>
      </c>
    </row>
    <row r="1151" spans="1:8" x14ac:dyDescent="0.2">
      <c r="A1151" s="52" t="s">
        <v>2317</v>
      </c>
      <c r="B1151" s="52"/>
      <c r="C1151" s="53" t="s">
        <v>2318</v>
      </c>
      <c r="D1151" s="54" t="s">
        <v>131</v>
      </c>
      <c r="E1151" s="55">
        <v>8.9</v>
      </c>
      <c r="F1151" s="55"/>
      <c r="G1151" s="55">
        <v>8.9</v>
      </c>
      <c r="H1151" s="33">
        <f t="shared" si="17"/>
        <v>9</v>
      </c>
    </row>
    <row r="1152" spans="1:8" ht="25.5" x14ac:dyDescent="0.2">
      <c r="A1152" s="52" t="s">
        <v>2319</v>
      </c>
      <c r="B1152" s="52"/>
      <c r="C1152" s="53" t="s">
        <v>2320</v>
      </c>
      <c r="D1152" s="54" t="s">
        <v>131</v>
      </c>
      <c r="E1152" s="55">
        <v>71.540000000000006</v>
      </c>
      <c r="F1152" s="55"/>
      <c r="G1152" s="55">
        <v>71.540000000000006</v>
      </c>
      <c r="H1152" s="33">
        <f t="shared" si="17"/>
        <v>9</v>
      </c>
    </row>
    <row r="1153" spans="1:8" x14ac:dyDescent="0.2">
      <c r="A1153" s="52" t="s">
        <v>2321</v>
      </c>
      <c r="B1153" s="52"/>
      <c r="C1153" s="53" t="s">
        <v>2322</v>
      </c>
      <c r="D1153" s="54"/>
      <c r="E1153" s="55"/>
      <c r="F1153" s="55"/>
      <c r="G1153" s="55"/>
      <c r="H1153" s="33">
        <f t="shared" si="17"/>
        <v>5</v>
      </c>
    </row>
    <row r="1154" spans="1:8" ht="25.5" x14ac:dyDescent="0.2">
      <c r="A1154" s="52" t="s">
        <v>2323</v>
      </c>
      <c r="B1154" s="52"/>
      <c r="C1154" s="53" t="s">
        <v>2324</v>
      </c>
      <c r="D1154" s="54" t="s">
        <v>131</v>
      </c>
      <c r="E1154" s="55">
        <v>194.18</v>
      </c>
      <c r="F1154" s="55">
        <v>7.43</v>
      </c>
      <c r="G1154" s="55">
        <v>201.61</v>
      </c>
      <c r="H1154" s="33">
        <f t="shared" si="17"/>
        <v>9</v>
      </c>
    </row>
    <row r="1155" spans="1:8" ht="25.5" x14ac:dyDescent="0.2">
      <c r="A1155" s="52" t="s">
        <v>2325</v>
      </c>
      <c r="B1155" s="52"/>
      <c r="C1155" s="53" t="s">
        <v>2326</v>
      </c>
      <c r="D1155" s="54" t="s">
        <v>131</v>
      </c>
      <c r="E1155" s="55">
        <v>44.89</v>
      </c>
      <c r="F1155" s="55">
        <v>6.89</v>
      </c>
      <c r="G1155" s="55">
        <v>51.78</v>
      </c>
      <c r="H1155" s="33">
        <f t="shared" si="17"/>
        <v>9</v>
      </c>
    </row>
    <row r="1156" spans="1:8" x14ac:dyDescent="0.2">
      <c r="A1156" s="52" t="s">
        <v>2327</v>
      </c>
      <c r="B1156" s="52"/>
      <c r="C1156" s="53" t="s">
        <v>2328</v>
      </c>
      <c r="D1156" s="54"/>
      <c r="E1156" s="55"/>
      <c r="F1156" s="55"/>
      <c r="G1156" s="55"/>
      <c r="H1156" s="33">
        <f t="shared" si="17"/>
        <v>5</v>
      </c>
    </row>
    <row r="1157" spans="1:8" x14ac:dyDescent="0.2">
      <c r="A1157" s="52" t="s">
        <v>2329</v>
      </c>
      <c r="B1157" s="52"/>
      <c r="C1157" s="53" t="s">
        <v>2330</v>
      </c>
      <c r="D1157" s="54" t="s">
        <v>73</v>
      </c>
      <c r="E1157" s="55">
        <v>11.23</v>
      </c>
      <c r="F1157" s="55">
        <v>7.83</v>
      </c>
      <c r="G1157" s="55">
        <v>19.059999999999999</v>
      </c>
      <c r="H1157" s="33">
        <f t="shared" si="17"/>
        <v>9</v>
      </c>
    </row>
    <row r="1158" spans="1:8" x14ac:dyDescent="0.2">
      <c r="A1158" s="52" t="s">
        <v>2331</v>
      </c>
      <c r="B1158" s="52"/>
      <c r="C1158" s="53" t="s">
        <v>2332</v>
      </c>
      <c r="D1158" s="54" t="s">
        <v>73</v>
      </c>
      <c r="E1158" s="55">
        <v>3.92</v>
      </c>
      <c r="F1158" s="55">
        <v>27.39</v>
      </c>
      <c r="G1158" s="55">
        <v>31.31</v>
      </c>
      <c r="H1158" s="33">
        <f t="shared" si="17"/>
        <v>9</v>
      </c>
    </row>
    <row r="1159" spans="1:8" ht="25.5" x14ac:dyDescent="0.2">
      <c r="A1159" s="52" t="s">
        <v>2333</v>
      </c>
      <c r="B1159" s="52"/>
      <c r="C1159" s="53" t="s">
        <v>2334</v>
      </c>
      <c r="D1159" s="54" t="s">
        <v>73</v>
      </c>
      <c r="E1159" s="55"/>
      <c r="F1159" s="55">
        <v>59.97</v>
      </c>
      <c r="G1159" s="55">
        <v>59.97</v>
      </c>
      <c r="H1159" s="33">
        <f t="shared" si="17"/>
        <v>9</v>
      </c>
    </row>
    <row r="1160" spans="1:8" x14ac:dyDescent="0.2">
      <c r="A1160" s="52" t="s">
        <v>2335</v>
      </c>
      <c r="B1160" s="52"/>
      <c r="C1160" s="53" t="s">
        <v>2336</v>
      </c>
      <c r="D1160" s="54" t="s">
        <v>21</v>
      </c>
      <c r="E1160" s="55">
        <v>68.98</v>
      </c>
      <c r="F1160" s="55"/>
      <c r="G1160" s="55">
        <v>68.98</v>
      </c>
      <c r="H1160" s="33">
        <f t="shared" si="17"/>
        <v>9</v>
      </c>
    </row>
    <row r="1161" spans="1:8" x14ac:dyDescent="0.2">
      <c r="A1161" s="52" t="s">
        <v>2337</v>
      </c>
      <c r="B1161" s="52"/>
      <c r="C1161" s="53" t="s">
        <v>2338</v>
      </c>
      <c r="D1161" s="54" t="s">
        <v>131</v>
      </c>
      <c r="E1161" s="55"/>
      <c r="F1161" s="55">
        <v>9.9700000000000006</v>
      </c>
      <c r="G1161" s="55">
        <v>9.9700000000000006</v>
      </c>
      <c r="H1161" s="33">
        <f t="shared" si="17"/>
        <v>9</v>
      </c>
    </row>
    <row r="1162" spans="1:8" x14ac:dyDescent="0.2">
      <c r="A1162" s="52" t="s">
        <v>2339</v>
      </c>
      <c r="B1162" s="52"/>
      <c r="C1162" s="53" t="s">
        <v>2340</v>
      </c>
      <c r="D1162" s="54" t="s">
        <v>131</v>
      </c>
      <c r="E1162" s="55">
        <v>15.6</v>
      </c>
      <c r="F1162" s="55">
        <v>10.74</v>
      </c>
      <c r="G1162" s="55">
        <v>26.34</v>
      </c>
      <c r="H1162" s="33">
        <f t="shared" ref="H1162:H1225" si="18">LEN(A1162)</f>
        <v>9</v>
      </c>
    </row>
    <row r="1163" spans="1:8" ht="25.5" x14ac:dyDescent="0.2">
      <c r="A1163" s="52" t="s">
        <v>2341</v>
      </c>
      <c r="B1163" s="52"/>
      <c r="C1163" s="53" t="s">
        <v>2342</v>
      </c>
      <c r="D1163" s="54" t="s">
        <v>131</v>
      </c>
      <c r="E1163" s="55">
        <v>15.19</v>
      </c>
      <c r="F1163" s="55">
        <v>10.74</v>
      </c>
      <c r="G1163" s="55">
        <v>25.93</v>
      </c>
      <c r="H1163" s="33">
        <f t="shared" si="18"/>
        <v>9</v>
      </c>
    </row>
    <row r="1164" spans="1:8" x14ac:dyDescent="0.2">
      <c r="A1164" s="52" t="s">
        <v>2343</v>
      </c>
      <c r="B1164" s="52"/>
      <c r="C1164" s="53" t="s">
        <v>2344</v>
      </c>
      <c r="D1164" s="54" t="s">
        <v>21</v>
      </c>
      <c r="E1164" s="55">
        <v>57.75</v>
      </c>
      <c r="F1164" s="55">
        <v>2.73</v>
      </c>
      <c r="G1164" s="55">
        <v>60.48</v>
      </c>
      <c r="H1164" s="33">
        <f t="shared" si="18"/>
        <v>9</v>
      </c>
    </row>
    <row r="1165" spans="1:8" x14ac:dyDescent="0.2">
      <c r="A1165" s="52" t="s">
        <v>2345</v>
      </c>
      <c r="B1165" s="52"/>
      <c r="C1165" s="53" t="s">
        <v>2346</v>
      </c>
      <c r="D1165" s="54" t="s">
        <v>131</v>
      </c>
      <c r="E1165" s="55">
        <v>12.68</v>
      </c>
      <c r="F1165" s="55">
        <v>1.37</v>
      </c>
      <c r="G1165" s="55">
        <v>14.05</v>
      </c>
      <c r="H1165" s="33">
        <f t="shared" si="18"/>
        <v>9</v>
      </c>
    </row>
    <row r="1166" spans="1:8" x14ac:dyDescent="0.2">
      <c r="A1166" s="52" t="s">
        <v>2347</v>
      </c>
      <c r="B1166" s="52"/>
      <c r="C1166" s="53" t="s">
        <v>2348</v>
      </c>
      <c r="D1166" s="54" t="s">
        <v>131</v>
      </c>
      <c r="E1166" s="55">
        <v>41.61</v>
      </c>
      <c r="F1166" s="55">
        <v>5.87</v>
      </c>
      <c r="G1166" s="55">
        <v>47.48</v>
      </c>
      <c r="H1166" s="33">
        <f t="shared" si="18"/>
        <v>9</v>
      </c>
    </row>
    <row r="1167" spans="1:8" x14ac:dyDescent="0.2">
      <c r="A1167" s="52" t="s">
        <v>2349</v>
      </c>
      <c r="B1167" s="52"/>
      <c r="C1167" s="53" t="s">
        <v>2350</v>
      </c>
      <c r="D1167" s="54"/>
      <c r="E1167" s="55"/>
      <c r="F1167" s="55"/>
      <c r="G1167" s="55"/>
      <c r="H1167" s="33">
        <f t="shared" si="18"/>
        <v>2</v>
      </c>
    </row>
    <row r="1168" spans="1:8" x14ac:dyDescent="0.2">
      <c r="A1168" s="52" t="s">
        <v>2351</v>
      </c>
      <c r="B1168" s="52"/>
      <c r="C1168" s="53" t="s">
        <v>2352</v>
      </c>
      <c r="D1168" s="54"/>
      <c r="E1168" s="55"/>
      <c r="F1168" s="55"/>
      <c r="G1168" s="55"/>
      <c r="H1168" s="33">
        <f t="shared" si="18"/>
        <v>5</v>
      </c>
    </row>
    <row r="1169" spans="1:8" x14ac:dyDescent="0.2">
      <c r="A1169" s="52" t="s">
        <v>2353</v>
      </c>
      <c r="B1169" s="52"/>
      <c r="C1169" s="53" t="s">
        <v>2354</v>
      </c>
      <c r="D1169" s="54" t="s">
        <v>73</v>
      </c>
      <c r="E1169" s="55">
        <v>59.13</v>
      </c>
      <c r="F1169" s="55">
        <v>23.47</v>
      </c>
      <c r="G1169" s="55">
        <v>82.6</v>
      </c>
      <c r="H1169" s="33">
        <f t="shared" si="18"/>
        <v>9</v>
      </c>
    </row>
    <row r="1170" spans="1:8" x14ac:dyDescent="0.2">
      <c r="A1170" s="52" t="s">
        <v>2355</v>
      </c>
      <c r="B1170" s="52"/>
      <c r="C1170" s="53" t="s">
        <v>2356</v>
      </c>
      <c r="D1170" s="54" t="s">
        <v>73</v>
      </c>
      <c r="E1170" s="55">
        <v>78.92</v>
      </c>
      <c r="F1170" s="55">
        <v>46.95</v>
      </c>
      <c r="G1170" s="55">
        <v>125.87</v>
      </c>
      <c r="H1170" s="33">
        <f t="shared" si="18"/>
        <v>9</v>
      </c>
    </row>
    <row r="1171" spans="1:8" ht="25.5" x14ac:dyDescent="0.2">
      <c r="A1171" s="52" t="s">
        <v>2357</v>
      </c>
      <c r="B1171" s="52"/>
      <c r="C1171" s="53" t="s">
        <v>2358</v>
      </c>
      <c r="D1171" s="54" t="s">
        <v>73</v>
      </c>
      <c r="E1171" s="55">
        <v>100.73</v>
      </c>
      <c r="F1171" s="55">
        <v>50.85</v>
      </c>
      <c r="G1171" s="55">
        <v>151.58000000000001</v>
      </c>
      <c r="H1171" s="33">
        <f t="shared" si="18"/>
        <v>9</v>
      </c>
    </row>
    <row r="1172" spans="1:8" x14ac:dyDescent="0.2">
      <c r="A1172" s="52" t="s">
        <v>2359</v>
      </c>
      <c r="B1172" s="52"/>
      <c r="C1172" s="53" t="s">
        <v>2360</v>
      </c>
      <c r="D1172" s="54" t="s">
        <v>131</v>
      </c>
      <c r="E1172" s="55">
        <v>20.47</v>
      </c>
      <c r="F1172" s="55">
        <v>15.65</v>
      </c>
      <c r="G1172" s="55">
        <v>36.119999999999997</v>
      </c>
      <c r="H1172" s="33">
        <f t="shared" si="18"/>
        <v>9</v>
      </c>
    </row>
    <row r="1173" spans="1:8" ht="25.5" x14ac:dyDescent="0.2">
      <c r="A1173" s="52" t="s">
        <v>2361</v>
      </c>
      <c r="B1173" s="52"/>
      <c r="C1173" s="53" t="s">
        <v>2362</v>
      </c>
      <c r="D1173" s="54" t="s">
        <v>73</v>
      </c>
      <c r="E1173" s="55">
        <v>125.81</v>
      </c>
      <c r="F1173" s="55">
        <v>46.95</v>
      </c>
      <c r="G1173" s="55">
        <v>172.76</v>
      </c>
      <c r="H1173" s="33">
        <f t="shared" si="18"/>
        <v>9</v>
      </c>
    </row>
    <row r="1174" spans="1:8" ht="25.5" x14ac:dyDescent="0.2">
      <c r="A1174" s="52" t="s">
        <v>2363</v>
      </c>
      <c r="B1174" s="52"/>
      <c r="C1174" s="53" t="s">
        <v>2364</v>
      </c>
      <c r="D1174" s="54" t="s">
        <v>73</v>
      </c>
      <c r="E1174" s="55">
        <v>94.94</v>
      </c>
      <c r="F1174" s="55">
        <v>23.47</v>
      </c>
      <c r="G1174" s="55">
        <v>118.41</v>
      </c>
      <c r="H1174" s="33">
        <f t="shared" si="18"/>
        <v>9</v>
      </c>
    </row>
    <row r="1175" spans="1:8" x14ac:dyDescent="0.2">
      <c r="A1175" s="52" t="s">
        <v>2365</v>
      </c>
      <c r="B1175" s="52"/>
      <c r="C1175" s="53" t="s">
        <v>2366</v>
      </c>
      <c r="D1175" s="54"/>
      <c r="E1175" s="55"/>
      <c r="F1175" s="55"/>
      <c r="G1175" s="55"/>
      <c r="H1175" s="33">
        <f t="shared" si="18"/>
        <v>5</v>
      </c>
    </row>
    <row r="1176" spans="1:8" x14ac:dyDescent="0.2">
      <c r="A1176" s="52" t="s">
        <v>2367</v>
      </c>
      <c r="B1176" s="52"/>
      <c r="C1176" s="53" t="s">
        <v>2368</v>
      </c>
      <c r="D1176" s="54" t="s">
        <v>73</v>
      </c>
      <c r="E1176" s="55">
        <v>85.54</v>
      </c>
      <c r="F1176" s="55"/>
      <c r="G1176" s="55">
        <v>85.54</v>
      </c>
      <c r="H1176" s="33">
        <f t="shared" si="18"/>
        <v>9</v>
      </c>
    </row>
    <row r="1177" spans="1:8" ht="25.5" x14ac:dyDescent="0.2">
      <c r="A1177" s="52" t="s">
        <v>2369</v>
      </c>
      <c r="B1177" s="52"/>
      <c r="C1177" s="53" t="s">
        <v>2370</v>
      </c>
      <c r="D1177" s="54" t="s">
        <v>73</v>
      </c>
      <c r="E1177" s="55">
        <v>99.47</v>
      </c>
      <c r="F1177" s="55"/>
      <c r="G1177" s="55">
        <v>99.47</v>
      </c>
      <c r="H1177" s="33">
        <f t="shared" si="18"/>
        <v>9</v>
      </c>
    </row>
    <row r="1178" spans="1:8" ht="25.5" x14ac:dyDescent="0.2">
      <c r="A1178" s="52" t="s">
        <v>2371</v>
      </c>
      <c r="B1178" s="52"/>
      <c r="C1178" s="53" t="s">
        <v>8276</v>
      </c>
      <c r="D1178" s="54" t="s">
        <v>73</v>
      </c>
      <c r="E1178" s="55">
        <v>130.01</v>
      </c>
      <c r="F1178" s="55"/>
      <c r="G1178" s="55">
        <v>130.01</v>
      </c>
      <c r="H1178" s="33">
        <f t="shared" si="18"/>
        <v>9</v>
      </c>
    </row>
    <row r="1179" spans="1:8" x14ac:dyDescent="0.2">
      <c r="A1179" s="52" t="s">
        <v>2375</v>
      </c>
      <c r="B1179" s="52"/>
      <c r="C1179" s="53" t="s">
        <v>2376</v>
      </c>
      <c r="D1179" s="54"/>
      <c r="E1179" s="55"/>
      <c r="F1179" s="55"/>
      <c r="G1179" s="55"/>
      <c r="H1179" s="33">
        <f t="shared" si="18"/>
        <v>5</v>
      </c>
    </row>
    <row r="1180" spans="1:8" x14ac:dyDescent="0.2">
      <c r="A1180" s="52" t="s">
        <v>2377</v>
      </c>
      <c r="B1180" s="52"/>
      <c r="C1180" s="53" t="s">
        <v>2378</v>
      </c>
      <c r="D1180" s="54" t="s">
        <v>73</v>
      </c>
      <c r="E1180" s="55">
        <v>79.739999999999995</v>
      </c>
      <c r="F1180" s="55"/>
      <c r="G1180" s="55">
        <v>79.739999999999995</v>
      </c>
      <c r="H1180" s="33">
        <f t="shared" si="18"/>
        <v>9</v>
      </c>
    </row>
    <row r="1181" spans="1:8" x14ac:dyDescent="0.2">
      <c r="A1181" s="52" t="s">
        <v>2379</v>
      </c>
      <c r="B1181" s="52"/>
      <c r="C1181" s="53" t="s">
        <v>2380</v>
      </c>
      <c r="D1181" s="54" t="s">
        <v>73</v>
      </c>
      <c r="E1181" s="55">
        <v>176.86</v>
      </c>
      <c r="F1181" s="55"/>
      <c r="G1181" s="55">
        <v>176.86</v>
      </c>
      <c r="H1181" s="33">
        <f t="shared" si="18"/>
        <v>9</v>
      </c>
    </row>
    <row r="1182" spans="1:8" x14ac:dyDescent="0.2">
      <c r="A1182" s="52" t="s">
        <v>2381</v>
      </c>
      <c r="B1182" s="52"/>
      <c r="C1182" s="53" t="s">
        <v>2382</v>
      </c>
      <c r="D1182" s="54" t="s">
        <v>73</v>
      </c>
      <c r="E1182" s="55">
        <v>107.33</v>
      </c>
      <c r="F1182" s="55"/>
      <c r="G1182" s="55">
        <v>107.33</v>
      </c>
      <c r="H1182" s="33">
        <f t="shared" si="18"/>
        <v>9</v>
      </c>
    </row>
    <row r="1183" spans="1:8" x14ac:dyDescent="0.2">
      <c r="A1183" s="52" t="s">
        <v>2383</v>
      </c>
      <c r="B1183" s="52"/>
      <c r="C1183" s="53" t="s">
        <v>2384</v>
      </c>
      <c r="D1183" s="54" t="s">
        <v>73</v>
      </c>
      <c r="E1183" s="55">
        <v>149.22999999999999</v>
      </c>
      <c r="F1183" s="55"/>
      <c r="G1183" s="55">
        <v>149.22999999999999</v>
      </c>
      <c r="H1183" s="33">
        <f t="shared" si="18"/>
        <v>9</v>
      </c>
    </row>
    <row r="1184" spans="1:8" x14ac:dyDescent="0.2">
      <c r="A1184" s="52" t="s">
        <v>2385</v>
      </c>
      <c r="B1184" s="52"/>
      <c r="C1184" s="53" t="s">
        <v>2386</v>
      </c>
      <c r="D1184" s="54" t="s">
        <v>73</v>
      </c>
      <c r="E1184" s="55">
        <v>86.27</v>
      </c>
      <c r="F1184" s="55"/>
      <c r="G1184" s="55">
        <v>86.27</v>
      </c>
      <c r="H1184" s="33">
        <f t="shared" si="18"/>
        <v>9</v>
      </c>
    </row>
    <row r="1185" spans="1:8" ht="25.5" x14ac:dyDescent="0.2">
      <c r="A1185" s="52" t="s">
        <v>2387</v>
      </c>
      <c r="B1185" s="52"/>
      <c r="C1185" s="53" t="s">
        <v>2388</v>
      </c>
      <c r="D1185" s="54" t="s">
        <v>73</v>
      </c>
      <c r="E1185" s="55">
        <v>299.64999999999998</v>
      </c>
      <c r="F1185" s="55"/>
      <c r="G1185" s="55">
        <v>299.64999999999998</v>
      </c>
      <c r="H1185" s="33">
        <f t="shared" si="18"/>
        <v>9</v>
      </c>
    </row>
    <row r="1186" spans="1:8" ht="25.5" x14ac:dyDescent="0.2">
      <c r="A1186" s="52" t="s">
        <v>2389</v>
      </c>
      <c r="B1186" s="52"/>
      <c r="C1186" s="53" t="s">
        <v>2390</v>
      </c>
      <c r="D1186" s="54" t="s">
        <v>73</v>
      </c>
      <c r="E1186" s="55">
        <v>192.29</v>
      </c>
      <c r="F1186" s="55"/>
      <c r="G1186" s="55">
        <v>192.29</v>
      </c>
      <c r="H1186" s="33">
        <f t="shared" si="18"/>
        <v>9</v>
      </c>
    </row>
    <row r="1187" spans="1:8" x14ac:dyDescent="0.2">
      <c r="A1187" s="52" t="s">
        <v>2391</v>
      </c>
      <c r="B1187" s="52"/>
      <c r="C1187" s="53" t="s">
        <v>2392</v>
      </c>
      <c r="D1187" s="54" t="s">
        <v>73</v>
      </c>
      <c r="E1187" s="55">
        <v>296.31</v>
      </c>
      <c r="F1187" s="55"/>
      <c r="G1187" s="55">
        <v>296.31</v>
      </c>
      <c r="H1187" s="33">
        <f t="shared" si="18"/>
        <v>9</v>
      </c>
    </row>
    <row r="1188" spans="1:8" x14ac:dyDescent="0.2">
      <c r="A1188" s="52" t="s">
        <v>2393</v>
      </c>
      <c r="B1188" s="52"/>
      <c r="C1188" s="53" t="s">
        <v>2394</v>
      </c>
      <c r="D1188" s="54"/>
      <c r="E1188" s="55"/>
      <c r="F1188" s="55"/>
      <c r="G1188" s="55"/>
      <c r="H1188" s="33">
        <f t="shared" si="18"/>
        <v>5</v>
      </c>
    </row>
    <row r="1189" spans="1:8" ht="25.5" x14ac:dyDescent="0.2">
      <c r="A1189" s="52" t="s">
        <v>2395</v>
      </c>
      <c r="B1189" s="52"/>
      <c r="C1189" s="53" t="s">
        <v>2396</v>
      </c>
      <c r="D1189" s="54" t="s">
        <v>73</v>
      </c>
      <c r="E1189" s="55">
        <v>761.43</v>
      </c>
      <c r="F1189" s="55"/>
      <c r="G1189" s="55">
        <v>761.43</v>
      </c>
      <c r="H1189" s="33">
        <f t="shared" si="18"/>
        <v>9</v>
      </c>
    </row>
    <row r="1190" spans="1:8" ht="25.5" x14ac:dyDescent="0.2">
      <c r="A1190" s="52" t="s">
        <v>2397</v>
      </c>
      <c r="B1190" s="52"/>
      <c r="C1190" s="53" t="s">
        <v>2398</v>
      </c>
      <c r="D1190" s="54" t="s">
        <v>73</v>
      </c>
      <c r="E1190" s="55">
        <v>386.92</v>
      </c>
      <c r="F1190" s="55"/>
      <c r="G1190" s="55">
        <v>386.92</v>
      </c>
      <c r="H1190" s="33">
        <f t="shared" si="18"/>
        <v>9</v>
      </c>
    </row>
    <row r="1191" spans="1:8" x14ac:dyDescent="0.2">
      <c r="A1191" s="52" t="s">
        <v>2399</v>
      </c>
      <c r="B1191" s="52"/>
      <c r="C1191" s="53" t="s">
        <v>2400</v>
      </c>
      <c r="D1191" s="54"/>
      <c r="E1191" s="55"/>
      <c r="F1191" s="55"/>
      <c r="G1191" s="55"/>
      <c r="H1191" s="33">
        <f t="shared" si="18"/>
        <v>5</v>
      </c>
    </row>
    <row r="1192" spans="1:8" x14ac:dyDescent="0.2">
      <c r="A1192" s="52" t="s">
        <v>2401</v>
      </c>
      <c r="B1192" s="52"/>
      <c r="C1192" s="53" t="s">
        <v>2402</v>
      </c>
      <c r="D1192" s="54" t="s">
        <v>73</v>
      </c>
      <c r="E1192" s="55">
        <v>312.14999999999998</v>
      </c>
      <c r="F1192" s="55">
        <v>113.2</v>
      </c>
      <c r="G1192" s="55">
        <v>425.35</v>
      </c>
      <c r="H1192" s="33">
        <f t="shared" si="18"/>
        <v>9</v>
      </c>
    </row>
    <row r="1193" spans="1:8" ht="25.5" x14ac:dyDescent="0.2">
      <c r="A1193" s="52" t="s">
        <v>2403</v>
      </c>
      <c r="B1193" s="52"/>
      <c r="C1193" s="53" t="s">
        <v>2404</v>
      </c>
      <c r="D1193" s="54" t="s">
        <v>73</v>
      </c>
      <c r="E1193" s="55">
        <v>1019.21</v>
      </c>
      <c r="F1193" s="55"/>
      <c r="G1193" s="55">
        <v>1019.21</v>
      </c>
      <c r="H1193" s="33">
        <f t="shared" si="18"/>
        <v>9</v>
      </c>
    </row>
    <row r="1194" spans="1:8" ht="25.5" x14ac:dyDescent="0.2">
      <c r="A1194" s="52" t="s">
        <v>2407</v>
      </c>
      <c r="B1194" s="52"/>
      <c r="C1194" s="53" t="s">
        <v>2408</v>
      </c>
      <c r="D1194" s="54" t="s">
        <v>73</v>
      </c>
      <c r="E1194" s="55">
        <v>658.88</v>
      </c>
      <c r="F1194" s="55"/>
      <c r="G1194" s="55">
        <v>658.88</v>
      </c>
      <c r="H1194" s="33">
        <f t="shared" si="18"/>
        <v>9</v>
      </c>
    </row>
    <row r="1195" spans="1:8" ht="25.5" x14ac:dyDescent="0.2">
      <c r="A1195" s="52" t="s">
        <v>2411</v>
      </c>
      <c r="B1195" s="52"/>
      <c r="C1195" s="53" t="s">
        <v>2412</v>
      </c>
      <c r="D1195" s="54" t="s">
        <v>73</v>
      </c>
      <c r="E1195" s="55">
        <v>941.76</v>
      </c>
      <c r="F1195" s="55"/>
      <c r="G1195" s="55">
        <v>941.76</v>
      </c>
      <c r="H1195" s="33">
        <f t="shared" si="18"/>
        <v>9</v>
      </c>
    </row>
    <row r="1196" spans="1:8" x14ac:dyDescent="0.2">
      <c r="A1196" s="52" t="s">
        <v>2413</v>
      </c>
      <c r="B1196" s="52"/>
      <c r="C1196" s="53" t="s">
        <v>2414</v>
      </c>
      <c r="D1196" s="54"/>
      <c r="E1196" s="55"/>
      <c r="F1196" s="55"/>
      <c r="G1196" s="55"/>
      <c r="H1196" s="33">
        <f t="shared" si="18"/>
        <v>5</v>
      </c>
    </row>
    <row r="1197" spans="1:8" x14ac:dyDescent="0.2">
      <c r="A1197" s="52" t="s">
        <v>2415</v>
      </c>
      <c r="B1197" s="52"/>
      <c r="C1197" s="53" t="s">
        <v>2416</v>
      </c>
      <c r="D1197" s="54" t="s">
        <v>73</v>
      </c>
      <c r="E1197" s="55">
        <v>59.2</v>
      </c>
      <c r="F1197" s="55"/>
      <c r="G1197" s="55">
        <v>59.2</v>
      </c>
      <c r="H1197" s="33">
        <f t="shared" si="18"/>
        <v>9</v>
      </c>
    </row>
    <row r="1198" spans="1:8" x14ac:dyDescent="0.2">
      <c r="A1198" s="52" t="s">
        <v>2417</v>
      </c>
      <c r="B1198" s="52"/>
      <c r="C1198" s="53" t="s">
        <v>2418</v>
      </c>
      <c r="D1198" s="54" t="s">
        <v>73</v>
      </c>
      <c r="E1198" s="55">
        <v>1.1399999999999999</v>
      </c>
      <c r="F1198" s="55">
        <v>11.73</v>
      </c>
      <c r="G1198" s="55">
        <v>12.87</v>
      </c>
      <c r="H1198" s="33">
        <f t="shared" si="18"/>
        <v>9</v>
      </c>
    </row>
    <row r="1199" spans="1:8" x14ac:dyDescent="0.2">
      <c r="A1199" s="52" t="s">
        <v>2419</v>
      </c>
      <c r="B1199" s="52"/>
      <c r="C1199" s="53" t="s">
        <v>2420</v>
      </c>
      <c r="D1199" s="54" t="s">
        <v>73</v>
      </c>
      <c r="E1199" s="55"/>
      <c r="F1199" s="55">
        <v>5.87</v>
      </c>
      <c r="G1199" s="55">
        <v>5.87</v>
      </c>
      <c r="H1199" s="33">
        <f t="shared" si="18"/>
        <v>9</v>
      </c>
    </row>
    <row r="1200" spans="1:8" x14ac:dyDescent="0.2">
      <c r="A1200" s="52" t="s">
        <v>2421</v>
      </c>
      <c r="B1200" s="52"/>
      <c r="C1200" s="53" t="s">
        <v>2422</v>
      </c>
      <c r="D1200" s="54" t="s">
        <v>131</v>
      </c>
      <c r="E1200" s="55">
        <v>19.75</v>
      </c>
      <c r="F1200" s="55"/>
      <c r="G1200" s="55">
        <v>19.75</v>
      </c>
      <c r="H1200" s="33">
        <f t="shared" si="18"/>
        <v>9</v>
      </c>
    </row>
    <row r="1201" spans="1:8" x14ac:dyDescent="0.2">
      <c r="A1201" s="52" t="s">
        <v>2423</v>
      </c>
      <c r="B1201" s="52"/>
      <c r="C1201" s="53" t="s">
        <v>2424</v>
      </c>
      <c r="D1201" s="54" t="s">
        <v>21</v>
      </c>
      <c r="E1201" s="55">
        <v>19.84</v>
      </c>
      <c r="F1201" s="55"/>
      <c r="G1201" s="55">
        <v>19.84</v>
      </c>
      <c r="H1201" s="33">
        <f t="shared" si="18"/>
        <v>9</v>
      </c>
    </row>
    <row r="1202" spans="1:8" x14ac:dyDescent="0.2">
      <c r="A1202" s="52" t="s">
        <v>2425</v>
      </c>
      <c r="B1202" s="52"/>
      <c r="C1202" s="53" t="s">
        <v>2426</v>
      </c>
      <c r="D1202" s="54"/>
      <c r="E1202" s="55"/>
      <c r="F1202" s="55"/>
      <c r="G1202" s="55"/>
      <c r="H1202" s="33">
        <f t="shared" si="18"/>
        <v>2</v>
      </c>
    </row>
    <row r="1203" spans="1:8" x14ac:dyDescent="0.2">
      <c r="A1203" s="52" t="s">
        <v>2427</v>
      </c>
      <c r="B1203" s="52"/>
      <c r="C1203" s="53" t="s">
        <v>2428</v>
      </c>
      <c r="D1203" s="54"/>
      <c r="E1203" s="55"/>
      <c r="F1203" s="55"/>
      <c r="G1203" s="55"/>
      <c r="H1203" s="33">
        <f t="shared" si="18"/>
        <v>5</v>
      </c>
    </row>
    <row r="1204" spans="1:8" x14ac:dyDescent="0.2">
      <c r="A1204" s="52" t="s">
        <v>2429</v>
      </c>
      <c r="B1204" s="52"/>
      <c r="C1204" s="53" t="s">
        <v>2430</v>
      </c>
      <c r="D1204" s="54" t="s">
        <v>73</v>
      </c>
      <c r="E1204" s="55">
        <v>913.41</v>
      </c>
      <c r="F1204" s="55">
        <v>51.25</v>
      </c>
      <c r="G1204" s="55">
        <v>964.66</v>
      </c>
      <c r="H1204" s="33">
        <f t="shared" si="18"/>
        <v>9</v>
      </c>
    </row>
    <row r="1205" spans="1:8" x14ac:dyDescent="0.2">
      <c r="A1205" s="52" t="s">
        <v>2431</v>
      </c>
      <c r="B1205" s="52"/>
      <c r="C1205" s="53" t="s">
        <v>2432</v>
      </c>
      <c r="D1205" s="54" t="s">
        <v>73</v>
      </c>
      <c r="E1205" s="55">
        <v>775.61</v>
      </c>
      <c r="F1205" s="55">
        <v>51.25</v>
      </c>
      <c r="G1205" s="55">
        <v>826.86</v>
      </c>
      <c r="H1205" s="33">
        <f t="shared" si="18"/>
        <v>9</v>
      </c>
    </row>
    <row r="1206" spans="1:8" x14ac:dyDescent="0.2">
      <c r="A1206" s="52" t="s">
        <v>2433</v>
      </c>
      <c r="B1206" s="52"/>
      <c r="C1206" s="53" t="s">
        <v>2434</v>
      </c>
      <c r="D1206" s="54"/>
      <c r="E1206" s="55"/>
      <c r="F1206" s="55"/>
      <c r="G1206" s="55"/>
      <c r="H1206" s="33">
        <f t="shared" si="18"/>
        <v>5</v>
      </c>
    </row>
    <row r="1207" spans="1:8" ht="25.5" x14ac:dyDescent="0.2">
      <c r="A1207" s="52" t="s">
        <v>2435</v>
      </c>
      <c r="B1207" s="52"/>
      <c r="C1207" s="53" t="s">
        <v>2436</v>
      </c>
      <c r="D1207" s="54" t="s">
        <v>73</v>
      </c>
      <c r="E1207" s="55">
        <v>675.01</v>
      </c>
      <c r="F1207" s="55">
        <v>53.99</v>
      </c>
      <c r="G1207" s="55">
        <v>729</v>
      </c>
      <c r="H1207" s="33">
        <f t="shared" si="18"/>
        <v>9</v>
      </c>
    </row>
    <row r="1208" spans="1:8" x14ac:dyDescent="0.2">
      <c r="A1208" s="52" t="s">
        <v>2437</v>
      </c>
      <c r="B1208" s="52"/>
      <c r="C1208" s="53" t="s">
        <v>2438</v>
      </c>
      <c r="D1208" s="54" t="s">
        <v>21</v>
      </c>
      <c r="E1208" s="55">
        <v>1146.33</v>
      </c>
      <c r="F1208" s="55">
        <v>109.53</v>
      </c>
      <c r="G1208" s="55">
        <v>1255.8599999999999</v>
      </c>
      <c r="H1208" s="33">
        <f t="shared" si="18"/>
        <v>9</v>
      </c>
    </row>
    <row r="1209" spans="1:8" x14ac:dyDescent="0.2">
      <c r="A1209" s="52" t="s">
        <v>2439</v>
      </c>
      <c r="B1209" s="52"/>
      <c r="C1209" s="53" t="s">
        <v>2440</v>
      </c>
      <c r="D1209" s="54" t="s">
        <v>21</v>
      </c>
      <c r="E1209" s="55">
        <v>1238.8</v>
      </c>
      <c r="F1209" s="55">
        <v>109.53</v>
      </c>
      <c r="G1209" s="55">
        <v>1348.33</v>
      </c>
      <c r="H1209" s="33">
        <f t="shared" si="18"/>
        <v>9</v>
      </c>
    </row>
    <row r="1210" spans="1:8" x14ac:dyDescent="0.2">
      <c r="A1210" s="52" t="s">
        <v>2441</v>
      </c>
      <c r="B1210" s="52"/>
      <c r="C1210" s="53" t="s">
        <v>2442</v>
      </c>
      <c r="D1210" s="54" t="s">
        <v>21</v>
      </c>
      <c r="E1210" s="55">
        <v>1304.3699999999999</v>
      </c>
      <c r="F1210" s="55">
        <v>109.53</v>
      </c>
      <c r="G1210" s="55">
        <v>1413.9</v>
      </c>
      <c r="H1210" s="33">
        <f t="shared" si="18"/>
        <v>9</v>
      </c>
    </row>
    <row r="1211" spans="1:8" x14ac:dyDescent="0.2">
      <c r="A1211" s="52" t="s">
        <v>2443</v>
      </c>
      <c r="B1211" s="52"/>
      <c r="C1211" s="53" t="s">
        <v>2444</v>
      </c>
      <c r="D1211" s="54" t="s">
        <v>21</v>
      </c>
      <c r="E1211" s="55">
        <v>1982.27</v>
      </c>
      <c r="F1211" s="55">
        <v>136.91999999999999</v>
      </c>
      <c r="G1211" s="55">
        <v>2119.19</v>
      </c>
      <c r="H1211" s="33">
        <f t="shared" si="18"/>
        <v>9</v>
      </c>
    </row>
    <row r="1212" spans="1:8" x14ac:dyDescent="0.2">
      <c r="A1212" s="52" t="s">
        <v>2445</v>
      </c>
      <c r="B1212" s="52"/>
      <c r="C1212" s="53" t="s">
        <v>2446</v>
      </c>
      <c r="D1212" s="54"/>
      <c r="E1212" s="55"/>
      <c r="F1212" s="55"/>
      <c r="G1212" s="55"/>
      <c r="H1212" s="33">
        <f t="shared" si="18"/>
        <v>5</v>
      </c>
    </row>
    <row r="1213" spans="1:8" ht="25.5" x14ac:dyDescent="0.2">
      <c r="A1213" s="52" t="s">
        <v>2447</v>
      </c>
      <c r="B1213" s="52"/>
      <c r="C1213" s="53" t="s">
        <v>2448</v>
      </c>
      <c r="D1213" s="54" t="s">
        <v>21</v>
      </c>
      <c r="E1213" s="55">
        <v>1281.45</v>
      </c>
      <c r="F1213" s="55">
        <v>54.77</v>
      </c>
      <c r="G1213" s="55">
        <v>1336.22</v>
      </c>
      <c r="H1213" s="33">
        <f t="shared" si="18"/>
        <v>9</v>
      </c>
    </row>
    <row r="1214" spans="1:8" ht="25.5" x14ac:dyDescent="0.2">
      <c r="A1214" s="52" t="s">
        <v>2449</v>
      </c>
      <c r="B1214" s="52"/>
      <c r="C1214" s="53" t="s">
        <v>2450</v>
      </c>
      <c r="D1214" s="54" t="s">
        <v>21</v>
      </c>
      <c r="E1214" s="55">
        <v>1084.56</v>
      </c>
      <c r="F1214" s="55">
        <v>54.77</v>
      </c>
      <c r="G1214" s="55">
        <v>1139.33</v>
      </c>
      <c r="H1214" s="33">
        <f t="shared" si="18"/>
        <v>9</v>
      </c>
    </row>
    <row r="1215" spans="1:8" ht="25.5" x14ac:dyDescent="0.2">
      <c r="A1215" s="52" t="s">
        <v>2451</v>
      </c>
      <c r="B1215" s="52"/>
      <c r="C1215" s="53" t="s">
        <v>2452</v>
      </c>
      <c r="D1215" s="54" t="s">
        <v>21</v>
      </c>
      <c r="E1215" s="55">
        <v>1267.97</v>
      </c>
      <c r="F1215" s="55">
        <v>109.53</v>
      </c>
      <c r="G1215" s="55">
        <v>1377.5</v>
      </c>
      <c r="H1215" s="33">
        <f t="shared" si="18"/>
        <v>9</v>
      </c>
    </row>
    <row r="1216" spans="1:8" ht="25.5" x14ac:dyDescent="0.2">
      <c r="A1216" s="52" t="s">
        <v>2453</v>
      </c>
      <c r="B1216" s="52"/>
      <c r="C1216" s="53" t="s">
        <v>2454</v>
      </c>
      <c r="D1216" s="54" t="s">
        <v>21</v>
      </c>
      <c r="E1216" s="55">
        <v>1367.62</v>
      </c>
      <c r="F1216" s="55">
        <v>109.53</v>
      </c>
      <c r="G1216" s="55">
        <v>1477.15</v>
      </c>
      <c r="H1216" s="33">
        <f t="shared" si="18"/>
        <v>9</v>
      </c>
    </row>
    <row r="1217" spans="1:8" ht="25.5" x14ac:dyDescent="0.2">
      <c r="A1217" s="52" t="s">
        <v>2455</v>
      </c>
      <c r="B1217" s="52"/>
      <c r="C1217" s="53" t="s">
        <v>2456</v>
      </c>
      <c r="D1217" s="54" t="s">
        <v>21</v>
      </c>
      <c r="E1217" s="55">
        <v>1381.51</v>
      </c>
      <c r="F1217" s="55">
        <v>109.53</v>
      </c>
      <c r="G1217" s="55">
        <v>1491.04</v>
      </c>
      <c r="H1217" s="33">
        <f t="shared" si="18"/>
        <v>9</v>
      </c>
    </row>
    <row r="1218" spans="1:8" ht="25.5" x14ac:dyDescent="0.2">
      <c r="A1218" s="52" t="s">
        <v>2457</v>
      </c>
      <c r="B1218" s="52"/>
      <c r="C1218" s="53" t="s">
        <v>2458</v>
      </c>
      <c r="D1218" s="54" t="s">
        <v>21</v>
      </c>
      <c r="E1218" s="55">
        <v>2233.15</v>
      </c>
      <c r="F1218" s="55">
        <v>136.91999999999999</v>
      </c>
      <c r="G1218" s="55">
        <v>2370.0700000000002</v>
      </c>
      <c r="H1218" s="33">
        <f t="shared" si="18"/>
        <v>9</v>
      </c>
    </row>
    <row r="1219" spans="1:8" ht="25.5" x14ac:dyDescent="0.2">
      <c r="A1219" s="52" t="s">
        <v>2459</v>
      </c>
      <c r="B1219" s="52"/>
      <c r="C1219" s="53" t="s">
        <v>2460</v>
      </c>
      <c r="D1219" s="54" t="s">
        <v>21</v>
      </c>
      <c r="E1219" s="55">
        <v>2394.0500000000002</v>
      </c>
      <c r="F1219" s="55">
        <v>136.91999999999999</v>
      </c>
      <c r="G1219" s="55">
        <v>2530.9699999999998</v>
      </c>
      <c r="H1219" s="33">
        <f t="shared" si="18"/>
        <v>9</v>
      </c>
    </row>
    <row r="1220" spans="1:8" ht="25.5" x14ac:dyDescent="0.2">
      <c r="A1220" s="52" t="s">
        <v>2461</v>
      </c>
      <c r="B1220" s="52"/>
      <c r="C1220" s="53" t="s">
        <v>2462</v>
      </c>
      <c r="D1220" s="54" t="s">
        <v>21</v>
      </c>
      <c r="E1220" s="55">
        <v>4345.7700000000004</v>
      </c>
      <c r="F1220" s="55">
        <v>156.47999999999999</v>
      </c>
      <c r="G1220" s="55">
        <v>4502.25</v>
      </c>
      <c r="H1220" s="33">
        <f t="shared" si="18"/>
        <v>9</v>
      </c>
    </row>
    <row r="1221" spans="1:8" ht="25.5" x14ac:dyDescent="0.2">
      <c r="A1221" s="52" t="s">
        <v>2463</v>
      </c>
      <c r="B1221" s="52"/>
      <c r="C1221" s="53" t="s">
        <v>2464</v>
      </c>
      <c r="D1221" s="54" t="s">
        <v>21</v>
      </c>
      <c r="E1221" s="55">
        <v>983.32</v>
      </c>
      <c r="F1221" s="55">
        <v>13.69</v>
      </c>
      <c r="G1221" s="55">
        <v>997.01</v>
      </c>
      <c r="H1221" s="33">
        <f t="shared" si="18"/>
        <v>9</v>
      </c>
    </row>
    <row r="1222" spans="1:8" ht="25.5" x14ac:dyDescent="0.2">
      <c r="A1222" s="52" t="s">
        <v>2465</v>
      </c>
      <c r="B1222" s="52"/>
      <c r="C1222" s="53" t="s">
        <v>2466</v>
      </c>
      <c r="D1222" s="54" t="s">
        <v>21</v>
      </c>
      <c r="E1222" s="55">
        <v>2213.1799999999998</v>
      </c>
      <c r="F1222" s="55">
        <v>105.62</v>
      </c>
      <c r="G1222" s="55">
        <v>2318.8000000000002</v>
      </c>
      <c r="H1222" s="33">
        <f t="shared" si="18"/>
        <v>9</v>
      </c>
    </row>
    <row r="1223" spans="1:8" ht="25.5" x14ac:dyDescent="0.2">
      <c r="A1223" s="52" t="s">
        <v>2467</v>
      </c>
      <c r="B1223" s="52"/>
      <c r="C1223" s="53" t="s">
        <v>2468</v>
      </c>
      <c r="D1223" s="54" t="s">
        <v>21</v>
      </c>
      <c r="E1223" s="55">
        <v>2301.92</v>
      </c>
      <c r="F1223" s="55">
        <v>101.7</v>
      </c>
      <c r="G1223" s="55">
        <v>2403.62</v>
      </c>
      <c r="H1223" s="33">
        <f t="shared" si="18"/>
        <v>9</v>
      </c>
    </row>
    <row r="1224" spans="1:8" ht="25.5" x14ac:dyDescent="0.2">
      <c r="A1224" s="52" t="s">
        <v>2469</v>
      </c>
      <c r="B1224" s="52"/>
      <c r="C1224" s="53" t="s">
        <v>2470</v>
      </c>
      <c r="D1224" s="54" t="s">
        <v>21</v>
      </c>
      <c r="E1224" s="55">
        <v>2453.61</v>
      </c>
      <c r="F1224" s="55">
        <v>101.7</v>
      </c>
      <c r="G1224" s="55">
        <v>2555.31</v>
      </c>
      <c r="H1224" s="33">
        <f t="shared" si="18"/>
        <v>9</v>
      </c>
    </row>
    <row r="1225" spans="1:8" ht="25.5" x14ac:dyDescent="0.2">
      <c r="A1225" s="52" t="s">
        <v>2471</v>
      </c>
      <c r="B1225" s="52"/>
      <c r="C1225" s="53" t="s">
        <v>2472</v>
      </c>
      <c r="D1225" s="54" t="s">
        <v>21</v>
      </c>
      <c r="E1225" s="55">
        <v>2467.5</v>
      </c>
      <c r="F1225" s="55">
        <v>101.7</v>
      </c>
      <c r="G1225" s="55">
        <v>2569.1999999999998</v>
      </c>
      <c r="H1225" s="33">
        <f t="shared" si="18"/>
        <v>9</v>
      </c>
    </row>
    <row r="1226" spans="1:8" ht="25.5" x14ac:dyDescent="0.2">
      <c r="A1226" s="52" t="s">
        <v>2473</v>
      </c>
      <c r="B1226" s="52"/>
      <c r="C1226" s="53" t="s">
        <v>2474</v>
      </c>
      <c r="D1226" s="54" t="s">
        <v>21</v>
      </c>
      <c r="E1226" s="55">
        <v>3302.37</v>
      </c>
      <c r="F1226" s="55">
        <v>133.02000000000001</v>
      </c>
      <c r="G1226" s="55">
        <v>3435.39</v>
      </c>
      <c r="H1226" s="33">
        <f t="shared" ref="H1226:H1289" si="19">LEN(A1226)</f>
        <v>9</v>
      </c>
    </row>
    <row r="1227" spans="1:8" x14ac:dyDescent="0.2">
      <c r="A1227" s="52" t="s">
        <v>2475</v>
      </c>
      <c r="B1227" s="52"/>
      <c r="C1227" s="53" t="s">
        <v>2476</v>
      </c>
      <c r="D1227" s="54"/>
      <c r="E1227" s="55"/>
      <c r="F1227" s="55"/>
      <c r="G1227" s="55"/>
      <c r="H1227" s="33">
        <f t="shared" si="19"/>
        <v>5</v>
      </c>
    </row>
    <row r="1228" spans="1:8" x14ac:dyDescent="0.2">
      <c r="A1228" s="52" t="s">
        <v>2477</v>
      </c>
      <c r="B1228" s="52"/>
      <c r="C1228" s="53" t="s">
        <v>2478</v>
      </c>
      <c r="D1228" s="54" t="s">
        <v>73</v>
      </c>
      <c r="E1228" s="55">
        <v>101.42</v>
      </c>
      <c r="F1228" s="55">
        <v>39.119999999999997</v>
      </c>
      <c r="G1228" s="55">
        <v>140.54</v>
      </c>
      <c r="H1228" s="33">
        <f t="shared" si="19"/>
        <v>9</v>
      </c>
    </row>
    <row r="1229" spans="1:8" ht="25.5" x14ac:dyDescent="0.2">
      <c r="A1229" s="52" t="s">
        <v>2479</v>
      </c>
      <c r="B1229" s="52"/>
      <c r="C1229" s="53" t="s">
        <v>2480</v>
      </c>
      <c r="D1229" s="54" t="s">
        <v>131</v>
      </c>
      <c r="E1229" s="55">
        <v>8.3800000000000008</v>
      </c>
      <c r="F1229" s="55">
        <v>7.83</v>
      </c>
      <c r="G1229" s="55">
        <v>16.21</v>
      </c>
      <c r="H1229" s="33">
        <f t="shared" si="19"/>
        <v>9</v>
      </c>
    </row>
    <row r="1230" spans="1:8" ht="25.5" x14ac:dyDescent="0.2">
      <c r="A1230" s="52" t="s">
        <v>2481</v>
      </c>
      <c r="B1230" s="52"/>
      <c r="C1230" s="53" t="s">
        <v>2482</v>
      </c>
      <c r="D1230" s="54" t="s">
        <v>131</v>
      </c>
      <c r="E1230" s="55">
        <v>94.85</v>
      </c>
      <c r="F1230" s="55">
        <v>78.239999999999995</v>
      </c>
      <c r="G1230" s="55">
        <v>173.09</v>
      </c>
      <c r="H1230" s="33">
        <f t="shared" si="19"/>
        <v>9</v>
      </c>
    </row>
    <row r="1231" spans="1:8" ht="25.5" x14ac:dyDescent="0.2">
      <c r="A1231" s="52" t="s">
        <v>2483</v>
      </c>
      <c r="B1231" s="52"/>
      <c r="C1231" s="53" t="s">
        <v>2484</v>
      </c>
      <c r="D1231" s="54" t="s">
        <v>73</v>
      </c>
      <c r="E1231" s="55">
        <v>2180.15</v>
      </c>
      <c r="F1231" s="55"/>
      <c r="G1231" s="55">
        <v>2180.15</v>
      </c>
      <c r="H1231" s="33">
        <f t="shared" si="19"/>
        <v>9</v>
      </c>
    </row>
    <row r="1232" spans="1:8" ht="25.5" x14ac:dyDescent="0.2">
      <c r="A1232" s="52" t="s">
        <v>2485</v>
      </c>
      <c r="B1232" s="52"/>
      <c r="C1232" s="53" t="s">
        <v>2486</v>
      </c>
      <c r="D1232" s="54" t="s">
        <v>73</v>
      </c>
      <c r="E1232" s="55">
        <v>803.52</v>
      </c>
      <c r="F1232" s="55"/>
      <c r="G1232" s="55">
        <v>803.52</v>
      </c>
      <c r="H1232" s="33">
        <f t="shared" si="19"/>
        <v>9</v>
      </c>
    </row>
    <row r="1233" spans="1:8" ht="25.5" x14ac:dyDescent="0.2">
      <c r="A1233" s="52" t="s">
        <v>2487</v>
      </c>
      <c r="B1233" s="52"/>
      <c r="C1233" s="53" t="s">
        <v>2488</v>
      </c>
      <c r="D1233" s="54" t="s">
        <v>73</v>
      </c>
      <c r="E1233" s="55">
        <v>638.29</v>
      </c>
      <c r="F1233" s="55">
        <v>15.65</v>
      </c>
      <c r="G1233" s="55">
        <v>653.94000000000005</v>
      </c>
      <c r="H1233" s="33">
        <f t="shared" si="19"/>
        <v>9</v>
      </c>
    </row>
    <row r="1234" spans="1:8" ht="25.5" x14ac:dyDescent="0.2">
      <c r="A1234" s="52" t="s">
        <v>2489</v>
      </c>
      <c r="B1234" s="52"/>
      <c r="C1234" s="53" t="s">
        <v>2490</v>
      </c>
      <c r="D1234" s="54" t="s">
        <v>73</v>
      </c>
      <c r="E1234" s="55">
        <v>2089.6</v>
      </c>
      <c r="F1234" s="55"/>
      <c r="G1234" s="55">
        <v>2089.6</v>
      </c>
      <c r="H1234" s="33">
        <f t="shared" si="19"/>
        <v>9</v>
      </c>
    </row>
    <row r="1235" spans="1:8" x14ac:dyDescent="0.2">
      <c r="A1235" s="52" t="s">
        <v>2491</v>
      </c>
      <c r="B1235" s="52"/>
      <c r="C1235" s="53" t="s">
        <v>2492</v>
      </c>
      <c r="D1235" s="54" t="s">
        <v>73</v>
      </c>
      <c r="E1235" s="55">
        <v>175.94</v>
      </c>
      <c r="F1235" s="55">
        <v>39.119999999999997</v>
      </c>
      <c r="G1235" s="55">
        <v>215.06</v>
      </c>
      <c r="H1235" s="33">
        <f t="shared" si="19"/>
        <v>9</v>
      </c>
    </row>
    <row r="1236" spans="1:8" ht="25.5" x14ac:dyDescent="0.2">
      <c r="A1236" s="52" t="s">
        <v>2493</v>
      </c>
      <c r="B1236" s="52"/>
      <c r="C1236" s="53" t="s">
        <v>2494</v>
      </c>
      <c r="D1236" s="54" t="s">
        <v>334</v>
      </c>
      <c r="E1236" s="55">
        <v>1063.23</v>
      </c>
      <c r="F1236" s="55">
        <v>168.21</v>
      </c>
      <c r="G1236" s="55">
        <v>1231.44</v>
      </c>
      <c r="H1236" s="33">
        <f t="shared" si="19"/>
        <v>9</v>
      </c>
    </row>
    <row r="1237" spans="1:8" x14ac:dyDescent="0.2">
      <c r="A1237" s="52" t="s">
        <v>2495</v>
      </c>
      <c r="B1237" s="52"/>
      <c r="C1237" s="53" t="s">
        <v>2496</v>
      </c>
      <c r="D1237" s="54" t="s">
        <v>73</v>
      </c>
      <c r="E1237" s="55">
        <v>248.74</v>
      </c>
      <c r="F1237" s="55">
        <v>7.67</v>
      </c>
      <c r="G1237" s="55">
        <v>256.41000000000003</v>
      </c>
      <c r="H1237" s="33">
        <f t="shared" si="19"/>
        <v>9</v>
      </c>
    </row>
    <row r="1238" spans="1:8" ht="25.5" x14ac:dyDescent="0.2">
      <c r="A1238" s="52" t="s">
        <v>2497</v>
      </c>
      <c r="B1238" s="52"/>
      <c r="C1238" s="53" t="s">
        <v>2498</v>
      </c>
      <c r="D1238" s="54" t="s">
        <v>73</v>
      </c>
      <c r="E1238" s="55">
        <v>2128.9299999999998</v>
      </c>
      <c r="F1238" s="55"/>
      <c r="G1238" s="55">
        <v>2128.9299999999998</v>
      </c>
      <c r="H1238" s="33">
        <f t="shared" si="19"/>
        <v>9</v>
      </c>
    </row>
    <row r="1239" spans="1:8" ht="25.5" x14ac:dyDescent="0.2">
      <c r="A1239" s="52" t="s">
        <v>2499</v>
      </c>
      <c r="B1239" s="52"/>
      <c r="C1239" s="53" t="s">
        <v>2500</v>
      </c>
      <c r="D1239" s="54" t="s">
        <v>73</v>
      </c>
      <c r="E1239" s="55">
        <v>1772.4</v>
      </c>
      <c r="F1239" s="55"/>
      <c r="G1239" s="55">
        <v>1772.4</v>
      </c>
      <c r="H1239" s="33">
        <f t="shared" si="19"/>
        <v>9</v>
      </c>
    </row>
    <row r="1240" spans="1:8" x14ac:dyDescent="0.2">
      <c r="A1240" s="52" t="s">
        <v>2501</v>
      </c>
      <c r="B1240" s="52"/>
      <c r="C1240" s="53" t="s">
        <v>2502</v>
      </c>
      <c r="D1240" s="54" t="s">
        <v>73</v>
      </c>
      <c r="E1240" s="55">
        <v>483.47</v>
      </c>
      <c r="F1240" s="55">
        <v>32.22</v>
      </c>
      <c r="G1240" s="55">
        <v>515.69000000000005</v>
      </c>
      <c r="H1240" s="33">
        <f t="shared" si="19"/>
        <v>9</v>
      </c>
    </row>
    <row r="1241" spans="1:8" ht="25.5" x14ac:dyDescent="0.2">
      <c r="A1241" s="52" t="s">
        <v>2503</v>
      </c>
      <c r="B1241" s="52"/>
      <c r="C1241" s="53" t="s">
        <v>2504</v>
      </c>
      <c r="D1241" s="54" t="s">
        <v>73</v>
      </c>
      <c r="E1241" s="55">
        <v>729.31</v>
      </c>
      <c r="F1241" s="55">
        <v>156.47999999999999</v>
      </c>
      <c r="G1241" s="55">
        <v>885.79</v>
      </c>
      <c r="H1241" s="33">
        <f t="shared" si="19"/>
        <v>9</v>
      </c>
    </row>
    <row r="1242" spans="1:8" x14ac:dyDescent="0.2">
      <c r="A1242" s="52" t="s">
        <v>2505</v>
      </c>
      <c r="B1242" s="52"/>
      <c r="C1242" s="53" t="s">
        <v>2506</v>
      </c>
      <c r="D1242" s="54" t="s">
        <v>73</v>
      </c>
      <c r="E1242" s="55">
        <v>447.66</v>
      </c>
      <c r="F1242" s="55">
        <v>78.22</v>
      </c>
      <c r="G1242" s="55">
        <v>525.88</v>
      </c>
      <c r="H1242" s="33">
        <f t="shared" si="19"/>
        <v>9</v>
      </c>
    </row>
    <row r="1243" spans="1:8" ht="25.5" x14ac:dyDescent="0.2">
      <c r="A1243" s="52" t="s">
        <v>2507</v>
      </c>
      <c r="B1243" s="52"/>
      <c r="C1243" s="53" t="s">
        <v>2508</v>
      </c>
      <c r="D1243" s="54" t="s">
        <v>131</v>
      </c>
      <c r="E1243" s="55">
        <v>219.35</v>
      </c>
      <c r="F1243" s="55">
        <v>7.83</v>
      </c>
      <c r="G1243" s="55">
        <v>227.18</v>
      </c>
      <c r="H1243" s="33">
        <f t="shared" si="19"/>
        <v>9</v>
      </c>
    </row>
    <row r="1244" spans="1:8" x14ac:dyDescent="0.2">
      <c r="A1244" s="52" t="s">
        <v>2509</v>
      </c>
      <c r="B1244" s="52"/>
      <c r="C1244" s="53" t="s">
        <v>2510</v>
      </c>
      <c r="D1244" s="54"/>
      <c r="E1244" s="55"/>
      <c r="F1244" s="55"/>
      <c r="G1244" s="55"/>
      <c r="H1244" s="33">
        <f t="shared" si="19"/>
        <v>5</v>
      </c>
    </row>
    <row r="1245" spans="1:8" ht="25.5" x14ac:dyDescent="0.2">
      <c r="A1245" s="52" t="s">
        <v>2511</v>
      </c>
      <c r="B1245" s="52"/>
      <c r="C1245" s="53" t="s">
        <v>2512</v>
      </c>
      <c r="D1245" s="54" t="s">
        <v>73</v>
      </c>
      <c r="E1245" s="55">
        <v>235.72</v>
      </c>
      <c r="F1245" s="55">
        <v>53.99</v>
      </c>
      <c r="G1245" s="55">
        <v>289.70999999999998</v>
      </c>
      <c r="H1245" s="33">
        <f t="shared" si="19"/>
        <v>9</v>
      </c>
    </row>
    <row r="1246" spans="1:8" x14ac:dyDescent="0.2">
      <c r="A1246" s="52" t="s">
        <v>2513</v>
      </c>
      <c r="B1246" s="52"/>
      <c r="C1246" s="53" t="s">
        <v>2514</v>
      </c>
      <c r="D1246" s="54" t="s">
        <v>21</v>
      </c>
      <c r="E1246" s="55">
        <v>473.08</v>
      </c>
      <c r="F1246" s="55">
        <v>109.53</v>
      </c>
      <c r="G1246" s="55">
        <v>582.61</v>
      </c>
      <c r="H1246" s="33">
        <f t="shared" si="19"/>
        <v>9</v>
      </c>
    </row>
    <row r="1247" spans="1:8" x14ac:dyDescent="0.2">
      <c r="A1247" s="52" t="s">
        <v>2515</v>
      </c>
      <c r="B1247" s="52"/>
      <c r="C1247" s="53" t="s">
        <v>2516</v>
      </c>
      <c r="D1247" s="54" t="s">
        <v>21</v>
      </c>
      <c r="E1247" s="55">
        <v>471.22</v>
      </c>
      <c r="F1247" s="55">
        <v>109.53</v>
      </c>
      <c r="G1247" s="55">
        <v>580.75</v>
      </c>
      <c r="H1247" s="33">
        <f t="shared" si="19"/>
        <v>9</v>
      </c>
    </row>
    <row r="1248" spans="1:8" x14ac:dyDescent="0.2">
      <c r="A1248" s="52" t="s">
        <v>2517</v>
      </c>
      <c r="B1248" s="52"/>
      <c r="C1248" s="53" t="s">
        <v>2518</v>
      </c>
      <c r="D1248" s="54" t="s">
        <v>21</v>
      </c>
      <c r="E1248" s="55">
        <v>482.28</v>
      </c>
      <c r="F1248" s="55">
        <v>109.53</v>
      </c>
      <c r="G1248" s="55">
        <v>591.80999999999995</v>
      </c>
      <c r="H1248" s="33">
        <f t="shared" si="19"/>
        <v>9</v>
      </c>
    </row>
    <row r="1249" spans="1:8" x14ac:dyDescent="0.2">
      <c r="A1249" s="52" t="s">
        <v>2519</v>
      </c>
      <c r="B1249" s="52"/>
      <c r="C1249" s="53" t="s">
        <v>2520</v>
      </c>
      <c r="D1249" s="54" t="s">
        <v>21</v>
      </c>
      <c r="E1249" s="55">
        <v>505.26</v>
      </c>
      <c r="F1249" s="55">
        <v>109.53</v>
      </c>
      <c r="G1249" s="55">
        <v>614.79</v>
      </c>
      <c r="H1249" s="33">
        <f t="shared" si="19"/>
        <v>9</v>
      </c>
    </row>
    <row r="1250" spans="1:8" x14ac:dyDescent="0.2">
      <c r="A1250" s="52" t="s">
        <v>2521</v>
      </c>
      <c r="B1250" s="52"/>
      <c r="C1250" s="53" t="s">
        <v>2522</v>
      </c>
      <c r="D1250" s="54" t="s">
        <v>21</v>
      </c>
      <c r="E1250" s="55">
        <v>659.11</v>
      </c>
      <c r="F1250" s="55">
        <v>109.53</v>
      </c>
      <c r="G1250" s="55">
        <v>768.64</v>
      </c>
      <c r="H1250" s="33">
        <f t="shared" si="19"/>
        <v>9</v>
      </c>
    </row>
    <row r="1251" spans="1:8" x14ac:dyDescent="0.2">
      <c r="A1251" s="52" t="s">
        <v>2523</v>
      </c>
      <c r="B1251" s="52"/>
      <c r="C1251" s="53" t="s">
        <v>2524</v>
      </c>
      <c r="D1251" s="54" t="s">
        <v>21</v>
      </c>
      <c r="E1251" s="55">
        <v>771.21</v>
      </c>
      <c r="F1251" s="55">
        <v>136.91999999999999</v>
      </c>
      <c r="G1251" s="55">
        <v>908.13</v>
      </c>
      <c r="H1251" s="33">
        <f t="shared" si="19"/>
        <v>9</v>
      </c>
    </row>
    <row r="1252" spans="1:8" x14ac:dyDescent="0.2">
      <c r="A1252" s="52" t="s">
        <v>2525</v>
      </c>
      <c r="B1252" s="52"/>
      <c r="C1252" s="53" t="s">
        <v>2526</v>
      </c>
      <c r="D1252" s="54" t="s">
        <v>21</v>
      </c>
      <c r="E1252" s="55">
        <v>848.48</v>
      </c>
      <c r="F1252" s="55">
        <v>158.43</v>
      </c>
      <c r="G1252" s="55">
        <v>1006.91</v>
      </c>
      <c r="H1252" s="33">
        <f t="shared" si="19"/>
        <v>9</v>
      </c>
    </row>
    <row r="1253" spans="1:8" ht="25.5" x14ac:dyDescent="0.2">
      <c r="A1253" s="52" t="s">
        <v>2527</v>
      </c>
      <c r="B1253" s="52"/>
      <c r="C1253" s="53" t="s">
        <v>2528</v>
      </c>
      <c r="D1253" s="54" t="s">
        <v>21</v>
      </c>
      <c r="E1253" s="55">
        <v>309.13</v>
      </c>
      <c r="F1253" s="55">
        <v>54.77</v>
      </c>
      <c r="G1253" s="55">
        <v>363.9</v>
      </c>
      <c r="H1253" s="33">
        <f t="shared" si="19"/>
        <v>9</v>
      </c>
    </row>
    <row r="1254" spans="1:8" ht="25.5" x14ac:dyDescent="0.2">
      <c r="A1254" s="52" t="s">
        <v>2529</v>
      </c>
      <c r="B1254" s="52"/>
      <c r="C1254" s="53" t="s">
        <v>2530</v>
      </c>
      <c r="D1254" s="54" t="s">
        <v>21</v>
      </c>
      <c r="E1254" s="55">
        <v>318.33</v>
      </c>
      <c r="F1254" s="55">
        <v>54.77</v>
      </c>
      <c r="G1254" s="55">
        <v>373.1</v>
      </c>
      <c r="H1254" s="33">
        <f t="shared" si="19"/>
        <v>9</v>
      </c>
    </row>
    <row r="1255" spans="1:8" ht="25.5" x14ac:dyDescent="0.2">
      <c r="A1255" s="52" t="s">
        <v>2531</v>
      </c>
      <c r="B1255" s="52"/>
      <c r="C1255" s="53" t="s">
        <v>2532</v>
      </c>
      <c r="D1255" s="54" t="s">
        <v>21</v>
      </c>
      <c r="E1255" s="55">
        <v>341.31</v>
      </c>
      <c r="F1255" s="55">
        <v>54.77</v>
      </c>
      <c r="G1255" s="55">
        <v>396.08</v>
      </c>
      <c r="H1255" s="33">
        <f t="shared" si="19"/>
        <v>9</v>
      </c>
    </row>
    <row r="1256" spans="1:8" x14ac:dyDescent="0.2">
      <c r="A1256" s="52" t="s">
        <v>2533</v>
      </c>
      <c r="B1256" s="52"/>
      <c r="C1256" s="53" t="s">
        <v>2534</v>
      </c>
      <c r="D1256" s="54" t="s">
        <v>21</v>
      </c>
      <c r="E1256" s="55">
        <v>1038.8699999999999</v>
      </c>
      <c r="F1256" s="55">
        <v>54.77</v>
      </c>
      <c r="G1256" s="55">
        <v>1093.6400000000001</v>
      </c>
      <c r="H1256" s="33">
        <f t="shared" si="19"/>
        <v>9</v>
      </c>
    </row>
    <row r="1257" spans="1:8" x14ac:dyDescent="0.2">
      <c r="A1257" s="52" t="s">
        <v>2535</v>
      </c>
      <c r="B1257" s="52"/>
      <c r="C1257" s="53" t="s">
        <v>2536</v>
      </c>
      <c r="D1257" s="54" t="s">
        <v>21</v>
      </c>
      <c r="E1257" s="55">
        <v>1048.07</v>
      </c>
      <c r="F1257" s="55">
        <v>54.77</v>
      </c>
      <c r="G1257" s="55">
        <v>1102.8399999999999</v>
      </c>
      <c r="H1257" s="33">
        <f t="shared" si="19"/>
        <v>9</v>
      </c>
    </row>
    <row r="1258" spans="1:8" x14ac:dyDescent="0.2">
      <c r="A1258" s="52" t="s">
        <v>2537</v>
      </c>
      <c r="B1258" s="52"/>
      <c r="C1258" s="53" t="s">
        <v>2538</v>
      </c>
      <c r="D1258" s="54" t="s">
        <v>21</v>
      </c>
      <c r="E1258" s="55">
        <v>1505.17</v>
      </c>
      <c r="F1258" s="55">
        <v>101.7</v>
      </c>
      <c r="G1258" s="55">
        <v>1606.87</v>
      </c>
      <c r="H1258" s="33">
        <f t="shared" si="19"/>
        <v>9</v>
      </c>
    </row>
    <row r="1259" spans="1:8" x14ac:dyDescent="0.2">
      <c r="A1259" s="52" t="s">
        <v>2539</v>
      </c>
      <c r="B1259" s="52"/>
      <c r="C1259" s="53" t="s">
        <v>2540</v>
      </c>
      <c r="D1259" s="54" t="s">
        <v>21</v>
      </c>
      <c r="E1259" s="55">
        <v>1542.25</v>
      </c>
      <c r="F1259" s="55">
        <v>101.7</v>
      </c>
      <c r="G1259" s="55">
        <v>1643.95</v>
      </c>
      <c r="H1259" s="33">
        <f t="shared" si="19"/>
        <v>9</v>
      </c>
    </row>
    <row r="1260" spans="1:8" x14ac:dyDescent="0.2">
      <c r="A1260" s="52" t="s">
        <v>2541</v>
      </c>
      <c r="B1260" s="52"/>
      <c r="C1260" s="53" t="s">
        <v>2542</v>
      </c>
      <c r="D1260" s="54" t="s">
        <v>21</v>
      </c>
      <c r="E1260" s="55">
        <v>1591.25</v>
      </c>
      <c r="F1260" s="55">
        <v>101.7</v>
      </c>
      <c r="G1260" s="55">
        <v>1692.95</v>
      </c>
      <c r="H1260" s="33">
        <f t="shared" si="19"/>
        <v>9</v>
      </c>
    </row>
    <row r="1261" spans="1:8" x14ac:dyDescent="0.2">
      <c r="A1261" s="52" t="s">
        <v>2543</v>
      </c>
      <c r="B1261" s="52"/>
      <c r="C1261" s="53" t="s">
        <v>2544</v>
      </c>
      <c r="D1261" s="54" t="s">
        <v>21</v>
      </c>
      <c r="E1261" s="55">
        <v>1840.43</v>
      </c>
      <c r="F1261" s="55">
        <v>133.02000000000001</v>
      </c>
      <c r="G1261" s="55">
        <v>1973.45</v>
      </c>
      <c r="H1261" s="33">
        <f t="shared" si="19"/>
        <v>9</v>
      </c>
    </row>
    <row r="1262" spans="1:8" x14ac:dyDescent="0.2">
      <c r="A1262" s="52" t="s">
        <v>2545</v>
      </c>
      <c r="B1262" s="52"/>
      <c r="C1262" s="53" t="s">
        <v>2546</v>
      </c>
      <c r="D1262" s="54" t="s">
        <v>21</v>
      </c>
      <c r="E1262" s="55">
        <v>1962.92</v>
      </c>
      <c r="F1262" s="55">
        <v>133.02000000000001</v>
      </c>
      <c r="G1262" s="55">
        <v>2095.94</v>
      </c>
      <c r="H1262" s="33">
        <f t="shared" si="19"/>
        <v>9</v>
      </c>
    </row>
    <row r="1263" spans="1:8" x14ac:dyDescent="0.2">
      <c r="A1263" s="52" t="s">
        <v>2547</v>
      </c>
      <c r="B1263" s="52"/>
      <c r="C1263" s="53" t="s">
        <v>2548</v>
      </c>
      <c r="D1263" s="54" t="s">
        <v>21</v>
      </c>
      <c r="E1263" s="55">
        <v>1248.01</v>
      </c>
      <c r="F1263" s="55">
        <v>54.77</v>
      </c>
      <c r="G1263" s="55">
        <v>1302.78</v>
      </c>
      <c r="H1263" s="33">
        <f t="shared" si="19"/>
        <v>9</v>
      </c>
    </row>
    <row r="1264" spans="1:8" x14ac:dyDescent="0.2">
      <c r="A1264" s="52" t="s">
        <v>2549</v>
      </c>
      <c r="B1264" s="52"/>
      <c r="C1264" s="53" t="s">
        <v>2550</v>
      </c>
      <c r="D1264" s="54" t="s">
        <v>21</v>
      </c>
      <c r="E1264" s="55">
        <v>1481.01</v>
      </c>
      <c r="F1264" s="55">
        <v>54.77</v>
      </c>
      <c r="G1264" s="55">
        <v>1535.78</v>
      </c>
      <c r="H1264" s="33">
        <f t="shared" si="19"/>
        <v>9</v>
      </c>
    </row>
    <row r="1265" spans="1:8" x14ac:dyDescent="0.2">
      <c r="A1265" s="52" t="s">
        <v>2551</v>
      </c>
      <c r="B1265" s="52"/>
      <c r="C1265" s="53" t="s">
        <v>2552</v>
      </c>
      <c r="D1265" s="54" t="s">
        <v>21</v>
      </c>
      <c r="E1265" s="55">
        <v>751.25</v>
      </c>
      <c r="F1265" s="55">
        <v>136.91999999999999</v>
      </c>
      <c r="G1265" s="55">
        <v>888.17</v>
      </c>
      <c r="H1265" s="33">
        <f t="shared" si="19"/>
        <v>9</v>
      </c>
    </row>
    <row r="1266" spans="1:8" x14ac:dyDescent="0.2">
      <c r="A1266" s="52" t="s">
        <v>2553</v>
      </c>
      <c r="B1266" s="52"/>
      <c r="C1266" s="53" t="s">
        <v>2554</v>
      </c>
      <c r="D1266" s="54"/>
      <c r="E1266" s="55"/>
      <c r="F1266" s="55"/>
      <c r="G1266" s="55"/>
      <c r="H1266" s="33">
        <f t="shared" si="19"/>
        <v>5</v>
      </c>
    </row>
    <row r="1267" spans="1:8" ht="25.5" x14ac:dyDescent="0.2">
      <c r="A1267" s="52" t="s">
        <v>2555</v>
      </c>
      <c r="B1267" s="52"/>
      <c r="C1267" s="53" t="s">
        <v>2556</v>
      </c>
      <c r="D1267" s="54" t="s">
        <v>73</v>
      </c>
      <c r="E1267" s="55">
        <v>242.07</v>
      </c>
      <c r="F1267" s="55">
        <v>53.99</v>
      </c>
      <c r="G1267" s="55">
        <v>296.06</v>
      </c>
      <c r="H1267" s="33">
        <f t="shared" si="19"/>
        <v>9</v>
      </c>
    </row>
    <row r="1268" spans="1:8" ht="25.5" x14ac:dyDescent="0.2">
      <c r="A1268" s="52" t="s">
        <v>2557</v>
      </c>
      <c r="B1268" s="52"/>
      <c r="C1268" s="53" t="s">
        <v>2558</v>
      </c>
      <c r="D1268" s="54" t="s">
        <v>21</v>
      </c>
      <c r="E1268" s="55">
        <v>476.82</v>
      </c>
      <c r="F1268" s="55">
        <v>109.53</v>
      </c>
      <c r="G1268" s="55">
        <v>586.35</v>
      </c>
      <c r="H1268" s="33">
        <f t="shared" si="19"/>
        <v>9</v>
      </c>
    </row>
    <row r="1269" spans="1:8" ht="25.5" x14ac:dyDescent="0.2">
      <c r="A1269" s="52" t="s">
        <v>2559</v>
      </c>
      <c r="B1269" s="52"/>
      <c r="C1269" s="53" t="s">
        <v>2560</v>
      </c>
      <c r="D1269" s="54" t="s">
        <v>21</v>
      </c>
      <c r="E1269" s="55">
        <v>489.84</v>
      </c>
      <c r="F1269" s="55">
        <v>109.53</v>
      </c>
      <c r="G1269" s="55">
        <v>599.37</v>
      </c>
      <c r="H1269" s="33">
        <f t="shared" si="19"/>
        <v>9</v>
      </c>
    </row>
    <row r="1270" spans="1:8" ht="25.5" x14ac:dyDescent="0.2">
      <c r="A1270" s="52" t="s">
        <v>2561</v>
      </c>
      <c r="B1270" s="52"/>
      <c r="C1270" s="53" t="s">
        <v>2562</v>
      </c>
      <c r="D1270" s="54" t="s">
        <v>21</v>
      </c>
      <c r="E1270" s="55">
        <v>515.92999999999995</v>
      </c>
      <c r="F1270" s="55">
        <v>109.53</v>
      </c>
      <c r="G1270" s="55">
        <v>625.46</v>
      </c>
      <c r="H1270" s="33">
        <f t="shared" si="19"/>
        <v>9</v>
      </c>
    </row>
    <row r="1271" spans="1:8" x14ac:dyDescent="0.2">
      <c r="A1271" s="52" t="s">
        <v>2563</v>
      </c>
      <c r="B1271" s="52"/>
      <c r="C1271" s="53" t="s">
        <v>2564</v>
      </c>
      <c r="D1271" s="54"/>
      <c r="E1271" s="55"/>
      <c r="F1271" s="55"/>
      <c r="G1271" s="55"/>
      <c r="H1271" s="33">
        <f t="shared" si="19"/>
        <v>5</v>
      </c>
    </row>
    <row r="1272" spans="1:8" ht="38.25" x14ac:dyDescent="0.2">
      <c r="A1272" s="52" t="s">
        <v>2565</v>
      </c>
      <c r="B1272" s="52"/>
      <c r="C1272" s="53" t="s">
        <v>2566</v>
      </c>
      <c r="D1272" s="54" t="s">
        <v>21</v>
      </c>
      <c r="E1272" s="55">
        <v>591.66999999999996</v>
      </c>
      <c r="F1272" s="55"/>
      <c r="G1272" s="55">
        <v>591.66999999999996</v>
      </c>
      <c r="H1272" s="33">
        <f t="shared" si="19"/>
        <v>9</v>
      </c>
    </row>
    <row r="1273" spans="1:8" ht="25.5" x14ac:dyDescent="0.2">
      <c r="A1273" s="52" t="s">
        <v>2567</v>
      </c>
      <c r="B1273" s="52"/>
      <c r="C1273" s="53" t="s">
        <v>2568</v>
      </c>
      <c r="D1273" s="54"/>
      <c r="E1273" s="55"/>
      <c r="F1273" s="55"/>
      <c r="G1273" s="55"/>
      <c r="H1273" s="33">
        <f t="shared" si="19"/>
        <v>5</v>
      </c>
    </row>
    <row r="1274" spans="1:8" ht="38.25" x14ac:dyDescent="0.2">
      <c r="A1274" s="52" t="s">
        <v>2569</v>
      </c>
      <c r="B1274" s="52"/>
      <c r="C1274" s="53" t="s">
        <v>2570</v>
      </c>
      <c r="D1274" s="54" t="s">
        <v>21</v>
      </c>
      <c r="E1274" s="55">
        <v>591.66999999999996</v>
      </c>
      <c r="F1274" s="55"/>
      <c r="G1274" s="55">
        <v>591.66999999999996</v>
      </c>
      <c r="H1274" s="33">
        <f t="shared" si="19"/>
        <v>9</v>
      </c>
    </row>
    <row r="1275" spans="1:8" ht="38.25" x14ac:dyDescent="0.2">
      <c r="A1275" s="52" t="s">
        <v>2571</v>
      </c>
      <c r="B1275" s="52"/>
      <c r="C1275" s="53" t="s">
        <v>2572</v>
      </c>
      <c r="D1275" s="54" t="s">
        <v>21</v>
      </c>
      <c r="E1275" s="55">
        <v>608.29</v>
      </c>
      <c r="F1275" s="55"/>
      <c r="G1275" s="55">
        <v>608.29</v>
      </c>
      <c r="H1275" s="33">
        <f t="shared" si="19"/>
        <v>9</v>
      </c>
    </row>
    <row r="1276" spans="1:8" ht="38.25" x14ac:dyDescent="0.2">
      <c r="A1276" s="52" t="s">
        <v>2573</v>
      </c>
      <c r="B1276" s="52"/>
      <c r="C1276" s="53" t="s">
        <v>2574</v>
      </c>
      <c r="D1276" s="54" t="s">
        <v>21</v>
      </c>
      <c r="E1276" s="55">
        <v>591.66999999999996</v>
      </c>
      <c r="F1276" s="55"/>
      <c r="G1276" s="55">
        <v>591.66999999999996</v>
      </c>
      <c r="H1276" s="33">
        <f t="shared" si="19"/>
        <v>9</v>
      </c>
    </row>
    <row r="1277" spans="1:8" ht="51" x14ac:dyDescent="0.2">
      <c r="A1277" s="52" t="s">
        <v>2575</v>
      </c>
      <c r="B1277" s="52"/>
      <c r="C1277" s="53" t="s">
        <v>2576</v>
      </c>
      <c r="D1277" s="54" t="s">
        <v>21</v>
      </c>
      <c r="E1277" s="55">
        <v>735</v>
      </c>
      <c r="F1277" s="55"/>
      <c r="G1277" s="55">
        <v>735</v>
      </c>
      <c r="H1277" s="33">
        <f t="shared" si="19"/>
        <v>9</v>
      </c>
    </row>
    <row r="1278" spans="1:8" ht="38.25" x14ac:dyDescent="0.2">
      <c r="A1278" s="52" t="s">
        <v>2577</v>
      </c>
      <c r="B1278" s="52"/>
      <c r="C1278" s="53" t="s">
        <v>2578</v>
      </c>
      <c r="D1278" s="54" t="s">
        <v>21</v>
      </c>
      <c r="E1278" s="55">
        <v>770.29</v>
      </c>
      <c r="F1278" s="55"/>
      <c r="G1278" s="55">
        <v>770.29</v>
      </c>
      <c r="H1278" s="33">
        <f t="shared" si="19"/>
        <v>9</v>
      </c>
    </row>
    <row r="1279" spans="1:8" ht="51" x14ac:dyDescent="0.2">
      <c r="A1279" s="52" t="s">
        <v>2579</v>
      </c>
      <c r="B1279" s="52"/>
      <c r="C1279" s="53" t="s">
        <v>2580</v>
      </c>
      <c r="D1279" s="54" t="s">
        <v>21</v>
      </c>
      <c r="E1279" s="55">
        <v>861</v>
      </c>
      <c r="F1279" s="55"/>
      <c r="G1279" s="55">
        <v>861</v>
      </c>
      <c r="H1279" s="33">
        <f t="shared" si="19"/>
        <v>9</v>
      </c>
    </row>
    <row r="1280" spans="1:8" x14ac:dyDescent="0.2">
      <c r="A1280" s="52" t="s">
        <v>2581</v>
      </c>
      <c r="B1280" s="52"/>
      <c r="C1280" s="53" t="s">
        <v>2582</v>
      </c>
      <c r="D1280" s="54"/>
      <c r="E1280" s="55"/>
      <c r="F1280" s="55"/>
      <c r="G1280" s="55"/>
      <c r="H1280" s="33">
        <f t="shared" si="19"/>
        <v>5</v>
      </c>
    </row>
    <row r="1281" spans="1:8" x14ac:dyDescent="0.2">
      <c r="A1281" s="52" t="s">
        <v>2583</v>
      </c>
      <c r="B1281" s="52"/>
      <c r="C1281" s="53" t="s">
        <v>2584</v>
      </c>
      <c r="D1281" s="54" t="s">
        <v>21</v>
      </c>
      <c r="E1281" s="55"/>
      <c r="F1281" s="55">
        <v>50.85</v>
      </c>
      <c r="G1281" s="55">
        <v>50.85</v>
      </c>
      <c r="H1281" s="33">
        <f t="shared" si="19"/>
        <v>9</v>
      </c>
    </row>
    <row r="1282" spans="1:8" x14ac:dyDescent="0.2">
      <c r="A1282" s="52" t="s">
        <v>2585</v>
      </c>
      <c r="B1282" s="52"/>
      <c r="C1282" s="53" t="s">
        <v>2586</v>
      </c>
      <c r="D1282" s="54" t="s">
        <v>21</v>
      </c>
      <c r="E1282" s="55"/>
      <c r="F1282" s="55">
        <v>62.59</v>
      </c>
      <c r="G1282" s="55">
        <v>62.59</v>
      </c>
      <c r="H1282" s="33">
        <f t="shared" si="19"/>
        <v>9</v>
      </c>
    </row>
    <row r="1283" spans="1:8" x14ac:dyDescent="0.2">
      <c r="A1283" s="52" t="s">
        <v>2587</v>
      </c>
      <c r="B1283" s="52"/>
      <c r="C1283" s="53" t="s">
        <v>2588</v>
      </c>
      <c r="D1283" s="54" t="s">
        <v>131</v>
      </c>
      <c r="E1283" s="55"/>
      <c r="F1283" s="55">
        <v>1.95</v>
      </c>
      <c r="G1283" s="55">
        <v>1.95</v>
      </c>
      <c r="H1283" s="33">
        <f t="shared" si="19"/>
        <v>9</v>
      </c>
    </row>
    <row r="1284" spans="1:8" x14ac:dyDescent="0.2">
      <c r="A1284" s="52" t="s">
        <v>2589</v>
      </c>
      <c r="B1284" s="52"/>
      <c r="C1284" s="53" t="s">
        <v>2590</v>
      </c>
      <c r="D1284" s="54" t="s">
        <v>131</v>
      </c>
      <c r="E1284" s="55">
        <v>42.36</v>
      </c>
      <c r="F1284" s="55">
        <v>11.73</v>
      </c>
      <c r="G1284" s="55">
        <v>54.09</v>
      </c>
      <c r="H1284" s="33">
        <f t="shared" si="19"/>
        <v>9</v>
      </c>
    </row>
    <row r="1285" spans="1:8" x14ac:dyDescent="0.2">
      <c r="A1285" s="52" t="s">
        <v>2591</v>
      </c>
      <c r="B1285" s="52"/>
      <c r="C1285" s="53" t="s">
        <v>2592</v>
      </c>
      <c r="D1285" s="54" t="s">
        <v>73</v>
      </c>
      <c r="E1285" s="55">
        <v>1537.44</v>
      </c>
      <c r="F1285" s="55">
        <v>156.47999999999999</v>
      </c>
      <c r="G1285" s="55">
        <v>1693.92</v>
      </c>
      <c r="H1285" s="33">
        <f t="shared" si="19"/>
        <v>9</v>
      </c>
    </row>
    <row r="1286" spans="1:8" x14ac:dyDescent="0.2">
      <c r="A1286" s="52" t="s">
        <v>2593</v>
      </c>
      <c r="B1286" s="52"/>
      <c r="C1286" s="53" t="s">
        <v>2594</v>
      </c>
      <c r="D1286" s="54" t="s">
        <v>131</v>
      </c>
      <c r="E1286" s="55">
        <v>6.69</v>
      </c>
      <c r="F1286" s="55">
        <v>1.95</v>
      </c>
      <c r="G1286" s="55">
        <v>8.64</v>
      </c>
      <c r="H1286" s="33">
        <f t="shared" si="19"/>
        <v>9</v>
      </c>
    </row>
    <row r="1287" spans="1:8" x14ac:dyDescent="0.2">
      <c r="A1287" s="52" t="s">
        <v>2595</v>
      </c>
      <c r="B1287" s="52"/>
      <c r="C1287" s="53" t="s">
        <v>2596</v>
      </c>
      <c r="D1287" s="54" t="s">
        <v>21</v>
      </c>
      <c r="E1287" s="55">
        <v>275.22000000000003</v>
      </c>
      <c r="F1287" s="55"/>
      <c r="G1287" s="55">
        <v>275.22000000000003</v>
      </c>
      <c r="H1287" s="33">
        <f t="shared" si="19"/>
        <v>9</v>
      </c>
    </row>
    <row r="1288" spans="1:8" x14ac:dyDescent="0.2">
      <c r="A1288" s="52" t="s">
        <v>2597</v>
      </c>
      <c r="B1288" s="52"/>
      <c r="C1288" s="53" t="s">
        <v>2598</v>
      </c>
      <c r="D1288" s="54" t="s">
        <v>73</v>
      </c>
      <c r="E1288" s="55">
        <v>1040.8699999999999</v>
      </c>
      <c r="F1288" s="55">
        <v>19.559999999999999</v>
      </c>
      <c r="G1288" s="55">
        <v>1060.43</v>
      </c>
      <c r="H1288" s="33">
        <f t="shared" si="19"/>
        <v>9</v>
      </c>
    </row>
    <row r="1289" spans="1:8" x14ac:dyDescent="0.2">
      <c r="A1289" s="52" t="s">
        <v>2599</v>
      </c>
      <c r="B1289" s="52"/>
      <c r="C1289" s="53" t="s">
        <v>2600</v>
      </c>
      <c r="D1289" s="54" t="s">
        <v>73</v>
      </c>
      <c r="E1289" s="55">
        <v>120.26</v>
      </c>
      <c r="F1289" s="55">
        <v>19.559999999999999</v>
      </c>
      <c r="G1289" s="55">
        <v>139.82</v>
      </c>
      <c r="H1289" s="33">
        <f t="shared" si="19"/>
        <v>9</v>
      </c>
    </row>
    <row r="1290" spans="1:8" x14ac:dyDescent="0.2">
      <c r="A1290" s="52" t="s">
        <v>2601</v>
      </c>
      <c r="B1290" s="52"/>
      <c r="C1290" s="53" t="s">
        <v>2602</v>
      </c>
      <c r="D1290" s="54" t="s">
        <v>73</v>
      </c>
      <c r="E1290" s="55">
        <v>451.76</v>
      </c>
      <c r="F1290" s="55">
        <v>19.559999999999999</v>
      </c>
      <c r="G1290" s="55">
        <v>471.32</v>
      </c>
      <c r="H1290" s="33">
        <f t="shared" ref="H1290:H1353" si="20">LEN(A1290)</f>
        <v>9</v>
      </c>
    </row>
    <row r="1291" spans="1:8" x14ac:dyDescent="0.2">
      <c r="A1291" s="52" t="s">
        <v>2603</v>
      </c>
      <c r="B1291" s="52"/>
      <c r="C1291" s="53" t="s">
        <v>2604</v>
      </c>
      <c r="D1291" s="54" t="s">
        <v>21</v>
      </c>
      <c r="E1291" s="55">
        <v>203.29</v>
      </c>
      <c r="F1291" s="55">
        <v>58.68</v>
      </c>
      <c r="G1291" s="55">
        <v>261.97000000000003</v>
      </c>
      <c r="H1291" s="33">
        <f t="shared" si="20"/>
        <v>9</v>
      </c>
    </row>
    <row r="1292" spans="1:8" x14ac:dyDescent="0.2">
      <c r="A1292" s="52" t="s">
        <v>2605</v>
      </c>
      <c r="B1292" s="52"/>
      <c r="C1292" s="53" t="s">
        <v>2606</v>
      </c>
      <c r="D1292" s="54" t="s">
        <v>21</v>
      </c>
      <c r="E1292" s="55">
        <v>201.43</v>
      </c>
      <c r="F1292" s="55">
        <v>58.68</v>
      </c>
      <c r="G1292" s="55">
        <v>260.11</v>
      </c>
      <c r="H1292" s="33">
        <f t="shared" si="20"/>
        <v>9</v>
      </c>
    </row>
    <row r="1293" spans="1:8" x14ac:dyDescent="0.2">
      <c r="A1293" s="52" t="s">
        <v>2607</v>
      </c>
      <c r="B1293" s="52"/>
      <c r="C1293" s="53" t="s">
        <v>2608</v>
      </c>
      <c r="D1293" s="54" t="s">
        <v>21</v>
      </c>
      <c r="E1293" s="55">
        <v>212.49</v>
      </c>
      <c r="F1293" s="55">
        <v>58.68</v>
      </c>
      <c r="G1293" s="55">
        <v>271.17</v>
      </c>
      <c r="H1293" s="33">
        <f t="shared" si="20"/>
        <v>9</v>
      </c>
    </row>
    <row r="1294" spans="1:8" x14ac:dyDescent="0.2">
      <c r="A1294" s="52" t="s">
        <v>2609</v>
      </c>
      <c r="B1294" s="52"/>
      <c r="C1294" s="53" t="s">
        <v>2610</v>
      </c>
      <c r="D1294" s="54" t="s">
        <v>21</v>
      </c>
      <c r="E1294" s="55">
        <v>235.47</v>
      </c>
      <c r="F1294" s="55">
        <v>58.68</v>
      </c>
      <c r="G1294" s="55">
        <v>294.14999999999998</v>
      </c>
      <c r="H1294" s="33">
        <f t="shared" si="20"/>
        <v>9</v>
      </c>
    </row>
    <row r="1295" spans="1:8" ht="25.5" x14ac:dyDescent="0.2">
      <c r="A1295" s="52" t="s">
        <v>2611</v>
      </c>
      <c r="B1295" s="52"/>
      <c r="C1295" s="53" t="s">
        <v>2612</v>
      </c>
      <c r="D1295" s="54" t="s">
        <v>21</v>
      </c>
      <c r="E1295" s="55">
        <v>998.18</v>
      </c>
      <c r="F1295" s="55">
        <v>58.68</v>
      </c>
      <c r="G1295" s="55">
        <v>1056.8599999999999</v>
      </c>
      <c r="H1295" s="33">
        <f t="shared" si="20"/>
        <v>9</v>
      </c>
    </row>
    <row r="1296" spans="1:8" ht="25.5" x14ac:dyDescent="0.2">
      <c r="A1296" s="52" t="s">
        <v>2613</v>
      </c>
      <c r="B1296" s="52"/>
      <c r="C1296" s="53" t="s">
        <v>2614</v>
      </c>
      <c r="D1296" s="54" t="s">
        <v>21</v>
      </c>
      <c r="E1296" s="55">
        <v>1111.72</v>
      </c>
      <c r="F1296" s="55">
        <v>58.68</v>
      </c>
      <c r="G1296" s="55">
        <v>1170.4000000000001</v>
      </c>
      <c r="H1296" s="33">
        <f t="shared" si="20"/>
        <v>9</v>
      </c>
    </row>
    <row r="1297" spans="1:8" ht="25.5" x14ac:dyDescent="0.2">
      <c r="A1297" s="52" t="s">
        <v>2615</v>
      </c>
      <c r="B1297" s="52"/>
      <c r="C1297" s="53" t="s">
        <v>2616</v>
      </c>
      <c r="D1297" s="54" t="s">
        <v>21</v>
      </c>
      <c r="E1297" s="55">
        <v>1097.83</v>
      </c>
      <c r="F1297" s="55">
        <v>58.68</v>
      </c>
      <c r="G1297" s="55">
        <v>1156.51</v>
      </c>
      <c r="H1297" s="33">
        <f t="shared" si="20"/>
        <v>9</v>
      </c>
    </row>
    <row r="1298" spans="1:8" x14ac:dyDescent="0.2">
      <c r="A1298" s="52" t="s">
        <v>2617</v>
      </c>
      <c r="B1298" s="52"/>
      <c r="C1298" s="53" t="s">
        <v>2618</v>
      </c>
      <c r="D1298" s="54" t="s">
        <v>73</v>
      </c>
      <c r="E1298" s="55">
        <v>1198.83</v>
      </c>
      <c r="F1298" s="55">
        <v>58.68</v>
      </c>
      <c r="G1298" s="55">
        <v>1257.51</v>
      </c>
      <c r="H1298" s="33">
        <f t="shared" si="20"/>
        <v>9</v>
      </c>
    </row>
    <row r="1299" spans="1:8" x14ac:dyDescent="0.2">
      <c r="A1299" s="52" t="s">
        <v>2619</v>
      </c>
      <c r="B1299" s="52"/>
      <c r="C1299" s="53" t="s">
        <v>2620</v>
      </c>
      <c r="D1299" s="54"/>
      <c r="E1299" s="55"/>
      <c r="F1299" s="55"/>
      <c r="G1299" s="55"/>
      <c r="H1299" s="33">
        <f t="shared" si="20"/>
        <v>2</v>
      </c>
    </row>
    <row r="1300" spans="1:8" x14ac:dyDescent="0.2">
      <c r="A1300" s="52" t="s">
        <v>2621</v>
      </c>
      <c r="B1300" s="52"/>
      <c r="C1300" s="53" t="s">
        <v>2622</v>
      </c>
      <c r="D1300" s="54"/>
      <c r="E1300" s="55"/>
      <c r="F1300" s="55"/>
      <c r="G1300" s="55"/>
      <c r="H1300" s="33">
        <f t="shared" si="20"/>
        <v>5</v>
      </c>
    </row>
    <row r="1301" spans="1:8" x14ac:dyDescent="0.2">
      <c r="A1301" s="52" t="s">
        <v>2623</v>
      </c>
      <c r="B1301" s="52"/>
      <c r="C1301" s="53" t="s">
        <v>2624</v>
      </c>
      <c r="D1301" s="54" t="s">
        <v>73</v>
      </c>
      <c r="E1301" s="55">
        <v>561.97</v>
      </c>
      <c r="F1301" s="55">
        <v>24.83</v>
      </c>
      <c r="G1301" s="55">
        <v>586.79999999999995</v>
      </c>
      <c r="H1301" s="33">
        <f t="shared" si="20"/>
        <v>9</v>
      </c>
    </row>
    <row r="1302" spans="1:8" x14ac:dyDescent="0.2">
      <c r="A1302" s="52" t="s">
        <v>2625</v>
      </c>
      <c r="B1302" s="52"/>
      <c r="C1302" s="53" t="s">
        <v>2626</v>
      </c>
      <c r="D1302" s="54" t="s">
        <v>73</v>
      </c>
      <c r="E1302" s="55">
        <v>1175.56</v>
      </c>
      <c r="F1302" s="55">
        <v>24.83</v>
      </c>
      <c r="G1302" s="55">
        <v>1200.3900000000001</v>
      </c>
      <c r="H1302" s="33">
        <f t="shared" si="20"/>
        <v>9</v>
      </c>
    </row>
    <row r="1303" spans="1:8" x14ac:dyDescent="0.2">
      <c r="A1303" s="52" t="s">
        <v>2627</v>
      </c>
      <c r="B1303" s="52"/>
      <c r="C1303" s="53" t="s">
        <v>2628</v>
      </c>
      <c r="D1303" s="54" t="s">
        <v>73</v>
      </c>
      <c r="E1303" s="55">
        <v>851.35</v>
      </c>
      <c r="F1303" s="55">
        <v>24.83</v>
      </c>
      <c r="G1303" s="55">
        <v>876.18</v>
      </c>
      <c r="H1303" s="33">
        <f t="shared" si="20"/>
        <v>9</v>
      </c>
    </row>
    <row r="1304" spans="1:8" x14ac:dyDescent="0.2">
      <c r="A1304" s="52" t="s">
        <v>2629</v>
      </c>
      <c r="B1304" s="52"/>
      <c r="C1304" s="53" t="s">
        <v>2630</v>
      </c>
      <c r="D1304" s="54" t="s">
        <v>73</v>
      </c>
      <c r="E1304" s="55">
        <v>832.01</v>
      </c>
      <c r="F1304" s="55">
        <v>24.83</v>
      </c>
      <c r="G1304" s="55">
        <v>856.84</v>
      </c>
      <c r="H1304" s="33">
        <f t="shared" si="20"/>
        <v>9</v>
      </c>
    </row>
    <row r="1305" spans="1:8" x14ac:dyDescent="0.2">
      <c r="A1305" s="52" t="s">
        <v>2631</v>
      </c>
      <c r="B1305" s="52"/>
      <c r="C1305" s="53" t="s">
        <v>2632</v>
      </c>
      <c r="D1305" s="54" t="s">
        <v>73</v>
      </c>
      <c r="E1305" s="55">
        <v>494.9</v>
      </c>
      <c r="F1305" s="55">
        <v>24.83</v>
      </c>
      <c r="G1305" s="55">
        <v>519.73</v>
      </c>
      <c r="H1305" s="33">
        <f t="shared" si="20"/>
        <v>9</v>
      </c>
    </row>
    <row r="1306" spans="1:8" x14ac:dyDescent="0.2">
      <c r="A1306" s="52" t="s">
        <v>2633</v>
      </c>
      <c r="B1306" s="52"/>
      <c r="C1306" s="53" t="s">
        <v>2634</v>
      </c>
      <c r="D1306" s="54" t="s">
        <v>73</v>
      </c>
      <c r="E1306" s="55">
        <v>936.75</v>
      </c>
      <c r="F1306" s="55">
        <v>24.83</v>
      </c>
      <c r="G1306" s="55">
        <v>961.58</v>
      </c>
      <c r="H1306" s="33">
        <f t="shared" si="20"/>
        <v>9</v>
      </c>
    </row>
    <row r="1307" spans="1:8" ht="25.5" x14ac:dyDescent="0.2">
      <c r="A1307" s="52" t="s">
        <v>2635</v>
      </c>
      <c r="B1307" s="52"/>
      <c r="C1307" s="53" t="s">
        <v>2636</v>
      </c>
      <c r="D1307" s="54" t="s">
        <v>73</v>
      </c>
      <c r="E1307" s="55">
        <v>276.97000000000003</v>
      </c>
      <c r="F1307" s="55"/>
      <c r="G1307" s="55">
        <v>276.97000000000003</v>
      </c>
      <c r="H1307" s="33">
        <f t="shared" si="20"/>
        <v>9</v>
      </c>
    </row>
    <row r="1308" spans="1:8" ht="38.25" x14ac:dyDescent="0.2">
      <c r="A1308" s="52" t="s">
        <v>2637</v>
      </c>
      <c r="B1308" s="52"/>
      <c r="C1308" s="53" t="s">
        <v>2638</v>
      </c>
      <c r="D1308" s="54" t="s">
        <v>73</v>
      </c>
      <c r="E1308" s="55">
        <v>776.73</v>
      </c>
      <c r="F1308" s="55">
        <v>23.9</v>
      </c>
      <c r="G1308" s="55">
        <v>800.63</v>
      </c>
      <c r="H1308" s="33">
        <f t="shared" si="20"/>
        <v>9</v>
      </c>
    </row>
    <row r="1309" spans="1:8" ht="38.25" x14ac:dyDescent="0.2">
      <c r="A1309" s="52" t="s">
        <v>2639</v>
      </c>
      <c r="B1309" s="52"/>
      <c r="C1309" s="53" t="s">
        <v>2640</v>
      </c>
      <c r="D1309" s="54" t="s">
        <v>73</v>
      </c>
      <c r="E1309" s="55">
        <v>728.17</v>
      </c>
      <c r="F1309" s="55">
        <v>23.9</v>
      </c>
      <c r="G1309" s="55">
        <v>752.07</v>
      </c>
      <c r="H1309" s="33">
        <f t="shared" si="20"/>
        <v>9</v>
      </c>
    </row>
    <row r="1310" spans="1:8" ht="25.5" x14ac:dyDescent="0.2">
      <c r="A1310" s="52" t="s">
        <v>2641</v>
      </c>
      <c r="B1310" s="52"/>
      <c r="C1310" s="53" t="s">
        <v>2642</v>
      </c>
      <c r="D1310" s="54" t="s">
        <v>73</v>
      </c>
      <c r="E1310" s="55">
        <v>1606.38</v>
      </c>
      <c r="F1310" s="55">
        <v>63.26</v>
      </c>
      <c r="G1310" s="55">
        <v>1669.64</v>
      </c>
      <c r="H1310" s="33">
        <f t="shared" si="20"/>
        <v>9</v>
      </c>
    </row>
    <row r="1311" spans="1:8" x14ac:dyDescent="0.2">
      <c r="A1311" s="52" t="s">
        <v>2643</v>
      </c>
      <c r="B1311" s="52"/>
      <c r="C1311" s="53" t="s">
        <v>2644</v>
      </c>
      <c r="D1311" s="54" t="s">
        <v>73</v>
      </c>
      <c r="E1311" s="55">
        <v>1072.01</v>
      </c>
      <c r="F1311" s="55">
        <v>74.400000000000006</v>
      </c>
      <c r="G1311" s="55">
        <v>1146.4100000000001</v>
      </c>
      <c r="H1311" s="33">
        <f t="shared" si="20"/>
        <v>9</v>
      </c>
    </row>
    <row r="1312" spans="1:8" x14ac:dyDescent="0.2">
      <c r="A1312" s="52" t="s">
        <v>2645</v>
      </c>
      <c r="B1312" s="52"/>
      <c r="C1312" s="53" t="s">
        <v>2646</v>
      </c>
      <c r="D1312" s="54"/>
      <c r="E1312" s="55"/>
      <c r="F1312" s="55"/>
      <c r="G1312" s="55"/>
      <c r="H1312" s="33">
        <f t="shared" si="20"/>
        <v>5</v>
      </c>
    </row>
    <row r="1313" spans="1:8" x14ac:dyDescent="0.2">
      <c r="A1313" s="52" t="s">
        <v>2647</v>
      </c>
      <c r="B1313" s="52"/>
      <c r="C1313" s="53" t="s">
        <v>2648</v>
      </c>
      <c r="D1313" s="54" t="s">
        <v>73</v>
      </c>
      <c r="E1313" s="55">
        <v>1000.62</v>
      </c>
      <c r="F1313" s="55">
        <v>74.400000000000006</v>
      </c>
      <c r="G1313" s="55">
        <v>1075.02</v>
      </c>
      <c r="H1313" s="33">
        <f t="shared" si="20"/>
        <v>9</v>
      </c>
    </row>
    <row r="1314" spans="1:8" x14ac:dyDescent="0.2">
      <c r="A1314" s="52" t="s">
        <v>2649</v>
      </c>
      <c r="B1314" s="52"/>
      <c r="C1314" s="53" t="s">
        <v>2650</v>
      </c>
      <c r="D1314" s="54" t="s">
        <v>73</v>
      </c>
      <c r="E1314" s="55">
        <v>853.41</v>
      </c>
      <c r="F1314" s="55">
        <v>74.400000000000006</v>
      </c>
      <c r="G1314" s="55">
        <v>927.81</v>
      </c>
      <c r="H1314" s="33">
        <f t="shared" si="20"/>
        <v>9</v>
      </c>
    </row>
    <row r="1315" spans="1:8" ht="25.5" x14ac:dyDescent="0.2">
      <c r="A1315" s="52" t="s">
        <v>2651</v>
      </c>
      <c r="B1315" s="52"/>
      <c r="C1315" s="53" t="s">
        <v>2652</v>
      </c>
      <c r="D1315" s="54" t="s">
        <v>21</v>
      </c>
      <c r="E1315" s="55">
        <v>1554.92</v>
      </c>
      <c r="F1315" s="55">
        <v>131.16</v>
      </c>
      <c r="G1315" s="55">
        <v>1686.08</v>
      </c>
      <c r="H1315" s="33">
        <f t="shared" si="20"/>
        <v>9</v>
      </c>
    </row>
    <row r="1316" spans="1:8" ht="25.5" x14ac:dyDescent="0.2">
      <c r="A1316" s="52" t="s">
        <v>2653</v>
      </c>
      <c r="B1316" s="52"/>
      <c r="C1316" s="53" t="s">
        <v>2654</v>
      </c>
      <c r="D1316" s="54" t="s">
        <v>21</v>
      </c>
      <c r="E1316" s="55">
        <v>1631.45</v>
      </c>
      <c r="F1316" s="55">
        <v>131.16</v>
      </c>
      <c r="G1316" s="55">
        <v>1762.61</v>
      </c>
      <c r="H1316" s="33">
        <f t="shared" si="20"/>
        <v>9</v>
      </c>
    </row>
    <row r="1317" spans="1:8" ht="25.5" x14ac:dyDescent="0.2">
      <c r="A1317" s="52" t="s">
        <v>2655</v>
      </c>
      <c r="B1317" s="52"/>
      <c r="C1317" s="53" t="s">
        <v>2656</v>
      </c>
      <c r="D1317" s="54" t="s">
        <v>73</v>
      </c>
      <c r="E1317" s="55">
        <v>1019.02</v>
      </c>
      <c r="F1317" s="55">
        <v>74.400000000000006</v>
      </c>
      <c r="G1317" s="55">
        <v>1093.42</v>
      </c>
      <c r="H1317" s="33">
        <f t="shared" si="20"/>
        <v>9</v>
      </c>
    </row>
    <row r="1318" spans="1:8" ht="25.5" x14ac:dyDescent="0.2">
      <c r="A1318" s="52" t="s">
        <v>2657</v>
      </c>
      <c r="B1318" s="52"/>
      <c r="C1318" s="53" t="s">
        <v>2658</v>
      </c>
      <c r="D1318" s="54" t="s">
        <v>21</v>
      </c>
      <c r="E1318" s="55">
        <v>1962.52</v>
      </c>
      <c r="F1318" s="55">
        <v>131.16</v>
      </c>
      <c r="G1318" s="55">
        <v>2093.6799999999998</v>
      </c>
      <c r="H1318" s="33">
        <f t="shared" si="20"/>
        <v>9</v>
      </c>
    </row>
    <row r="1319" spans="1:8" ht="25.5" x14ac:dyDescent="0.2">
      <c r="A1319" s="52" t="s">
        <v>2659</v>
      </c>
      <c r="B1319" s="52"/>
      <c r="C1319" s="53" t="s">
        <v>2660</v>
      </c>
      <c r="D1319" s="54" t="s">
        <v>21</v>
      </c>
      <c r="E1319" s="55">
        <v>2194.02</v>
      </c>
      <c r="F1319" s="55">
        <v>131.16</v>
      </c>
      <c r="G1319" s="55">
        <v>2325.1799999999998</v>
      </c>
      <c r="H1319" s="33">
        <f t="shared" si="20"/>
        <v>9</v>
      </c>
    </row>
    <row r="1320" spans="1:8" x14ac:dyDescent="0.2">
      <c r="A1320" s="52" t="s">
        <v>2661</v>
      </c>
      <c r="B1320" s="52"/>
      <c r="C1320" s="53" t="s">
        <v>2662</v>
      </c>
      <c r="D1320" s="54" t="s">
        <v>73</v>
      </c>
      <c r="E1320" s="55">
        <v>903.69</v>
      </c>
      <c r="F1320" s="55">
        <v>74.400000000000006</v>
      </c>
      <c r="G1320" s="55">
        <v>978.09</v>
      </c>
      <c r="H1320" s="33">
        <f t="shared" si="20"/>
        <v>9</v>
      </c>
    </row>
    <row r="1321" spans="1:8" x14ac:dyDescent="0.2">
      <c r="A1321" s="52" t="s">
        <v>2663</v>
      </c>
      <c r="B1321" s="52"/>
      <c r="C1321" s="53" t="s">
        <v>2664</v>
      </c>
      <c r="D1321" s="54" t="s">
        <v>73</v>
      </c>
      <c r="E1321" s="55">
        <v>547.4</v>
      </c>
      <c r="F1321" s="55">
        <v>74.400000000000006</v>
      </c>
      <c r="G1321" s="55">
        <v>621.79999999999995</v>
      </c>
      <c r="H1321" s="33">
        <f t="shared" si="20"/>
        <v>9</v>
      </c>
    </row>
    <row r="1322" spans="1:8" x14ac:dyDescent="0.2">
      <c r="A1322" s="52" t="s">
        <v>2665</v>
      </c>
      <c r="B1322" s="52"/>
      <c r="C1322" s="53" t="s">
        <v>2666</v>
      </c>
      <c r="D1322" s="54" t="s">
        <v>73</v>
      </c>
      <c r="E1322" s="55">
        <v>1538.57</v>
      </c>
      <c r="F1322" s="55">
        <v>74.400000000000006</v>
      </c>
      <c r="G1322" s="55">
        <v>1612.97</v>
      </c>
      <c r="H1322" s="33">
        <f t="shared" si="20"/>
        <v>9</v>
      </c>
    </row>
    <row r="1323" spans="1:8" ht="25.5" x14ac:dyDescent="0.2">
      <c r="A1323" s="52" t="s">
        <v>2667</v>
      </c>
      <c r="B1323" s="52"/>
      <c r="C1323" s="53" t="s">
        <v>2668</v>
      </c>
      <c r="D1323" s="54" t="s">
        <v>73</v>
      </c>
      <c r="E1323" s="55">
        <v>788.42</v>
      </c>
      <c r="F1323" s="55">
        <v>56.76</v>
      </c>
      <c r="G1323" s="55">
        <v>845.18</v>
      </c>
      <c r="H1323" s="33">
        <f t="shared" si="20"/>
        <v>9</v>
      </c>
    </row>
    <row r="1324" spans="1:8" ht="25.5" x14ac:dyDescent="0.2">
      <c r="A1324" s="52" t="s">
        <v>2669</v>
      </c>
      <c r="B1324" s="52"/>
      <c r="C1324" s="53" t="s">
        <v>2670</v>
      </c>
      <c r="D1324" s="54" t="s">
        <v>73</v>
      </c>
      <c r="E1324" s="55">
        <v>737.26</v>
      </c>
      <c r="F1324" s="55">
        <v>74.400000000000006</v>
      </c>
      <c r="G1324" s="55">
        <v>811.66</v>
      </c>
      <c r="H1324" s="33">
        <f t="shared" si="20"/>
        <v>9</v>
      </c>
    </row>
    <row r="1325" spans="1:8" ht="25.5" x14ac:dyDescent="0.2">
      <c r="A1325" s="52" t="s">
        <v>2671</v>
      </c>
      <c r="B1325" s="52"/>
      <c r="C1325" s="53" t="s">
        <v>2672</v>
      </c>
      <c r="D1325" s="54" t="s">
        <v>73</v>
      </c>
      <c r="E1325" s="55">
        <v>616.02</v>
      </c>
      <c r="F1325" s="55">
        <v>74.400000000000006</v>
      </c>
      <c r="G1325" s="55">
        <v>690.42</v>
      </c>
      <c r="H1325" s="33">
        <f t="shared" si="20"/>
        <v>9</v>
      </c>
    </row>
    <row r="1326" spans="1:8" x14ac:dyDescent="0.2">
      <c r="A1326" s="52" t="s">
        <v>2673</v>
      </c>
      <c r="B1326" s="52"/>
      <c r="C1326" s="53" t="s">
        <v>2674</v>
      </c>
      <c r="D1326" s="54" t="s">
        <v>73</v>
      </c>
      <c r="E1326" s="55">
        <v>1288.58</v>
      </c>
      <c r="F1326" s="55">
        <v>74.400000000000006</v>
      </c>
      <c r="G1326" s="55">
        <v>1362.98</v>
      </c>
      <c r="H1326" s="33">
        <f t="shared" si="20"/>
        <v>9</v>
      </c>
    </row>
    <row r="1327" spans="1:8" x14ac:dyDescent="0.2">
      <c r="A1327" s="52" t="s">
        <v>2675</v>
      </c>
      <c r="B1327" s="52"/>
      <c r="C1327" s="53" t="s">
        <v>2676</v>
      </c>
      <c r="D1327" s="54" t="s">
        <v>73</v>
      </c>
      <c r="E1327" s="55">
        <v>1928.47</v>
      </c>
      <c r="F1327" s="55">
        <v>74.400000000000006</v>
      </c>
      <c r="G1327" s="55">
        <v>2002.87</v>
      </c>
      <c r="H1327" s="33">
        <f t="shared" si="20"/>
        <v>9</v>
      </c>
    </row>
    <row r="1328" spans="1:8" ht="25.5" x14ac:dyDescent="0.2">
      <c r="A1328" s="52" t="s">
        <v>2677</v>
      </c>
      <c r="B1328" s="52"/>
      <c r="C1328" s="53" t="s">
        <v>2678</v>
      </c>
      <c r="D1328" s="54" t="s">
        <v>73</v>
      </c>
      <c r="E1328" s="55">
        <v>1484.28</v>
      </c>
      <c r="F1328" s="55">
        <v>74.400000000000006</v>
      </c>
      <c r="G1328" s="55">
        <v>1558.68</v>
      </c>
      <c r="H1328" s="33">
        <f t="shared" si="20"/>
        <v>9</v>
      </c>
    </row>
    <row r="1329" spans="1:8" x14ac:dyDescent="0.2">
      <c r="A1329" s="52" t="s">
        <v>2679</v>
      </c>
      <c r="B1329" s="52"/>
      <c r="C1329" s="53" t="s">
        <v>2680</v>
      </c>
      <c r="D1329" s="54" t="s">
        <v>73</v>
      </c>
      <c r="E1329" s="55">
        <v>853.86</v>
      </c>
      <c r="F1329" s="55">
        <v>49.44</v>
      </c>
      <c r="G1329" s="55">
        <v>903.3</v>
      </c>
      <c r="H1329" s="33">
        <f t="shared" si="20"/>
        <v>9</v>
      </c>
    </row>
    <row r="1330" spans="1:8" x14ac:dyDescent="0.2">
      <c r="A1330" s="52" t="s">
        <v>2681</v>
      </c>
      <c r="B1330" s="52"/>
      <c r="C1330" s="386" t="s">
        <v>2682</v>
      </c>
      <c r="D1330" s="54" t="s">
        <v>73</v>
      </c>
      <c r="E1330" s="55">
        <v>735.07</v>
      </c>
      <c r="F1330" s="55">
        <v>56.76</v>
      </c>
      <c r="G1330" s="55">
        <v>791.83</v>
      </c>
      <c r="H1330" s="33">
        <f t="shared" si="20"/>
        <v>9</v>
      </c>
    </row>
    <row r="1331" spans="1:8" ht="25.5" x14ac:dyDescent="0.2">
      <c r="A1331" s="52" t="s">
        <v>2683</v>
      </c>
      <c r="B1331" s="52"/>
      <c r="C1331" s="53" t="s">
        <v>2684</v>
      </c>
      <c r="D1331" s="54" t="s">
        <v>73</v>
      </c>
      <c r="E1331" s="55">
        <v>2004.34</v>
      </c>
      <c r="F1331" s="55">
        <v>49.44</v>
      </c>
      <c r="G1331" s="55">
        <v>2053.7800000000002</v>
      </c>
      <c r="H1331" s="33">
        <f t="shared" si="20"/>
        <v>9</v>
      </c>
    </row>
    <row r="1332" spans="1:8" ht="25.5" x14ac:dyDescent="0.2">
      <c r="A1332" s="52" t="s">
        <v>2685</v>
      </c>
      <c r="B1332" s="52"/>
      <c r="C1332" s="53" t="s">
        <v>2686</v>
      </c>
      <c r="D1332" s="54" t="s">
        <v>73</v>
      </c>
      <c r="E1332" s="55">
        <v>1356.92</v>
      </c>
      <c r="F1332" s="55">
        <v>49.44</v>
      </c>
      <c r="G1332" s="55">
        <v>1406.36</v>
      </c>
      <c r="H1332" s="33">
        <f t="shared" si="20"/>
        <v>9</v>
      </c>
    </row>
    <row r="1333" spans="1:8" x14ac:dyDescent="0.2">
      <c r="A1333" s="52" t="s">
        <v>2687</v>
      </c>
      <c r="B1333" s="52"/>
      <c r="C1333" s="53" t="s">
        <v>2688</v>
      </c>
      <c r="D1333" s="54" t="s">
        <v>73</v>
      </c>
      <c r="E1333" s="55">
        <v>1583.67</v>
      </c>
      <c r="F1333" s="55">
        <v>24.83</v>
      </c>
      <c r="G1333" s="55">
        <v>1608.5</v>
      </c>
      <c r="H1333" s="33">
        <f t="shared" si="20"/>
        <v>9</v>
      </c>
    </row>
    <row r="1334" spans="1:8" x14ac:dyDescent="0.2">
      <c r="A1334" s="52" t="s">
        <v>2689</v>
      </c>
      <c r="B1334" s="52"/>
      <c r="C1334" s="53" t="s">
        <v>2690</v>
      </c>
      <c r="D1334" s="54" t="s">
        <v>73</v>
      </c>
      <c r="E1334" s="55">
        <v>368.14</v>
      </c>
      <c r="F1334" s="55">
        <v>39.119999999999997</v>
      </c>
      <c r="G1334" s="55">
        <v>407.26</v>
      </c>
      <c r="H1334" s="33">
        <f t="shared" si="20"/>
        <v>9</v>
      </c>
    </row>
    <row r="1335" spans="1:8" ht="25.5" x14ac:dyDescent="0.2">
      <c r="A1335" s="52" t="s">
        <v>2691</v>
      </c>
      <c r="B1335" s="52"/>
      <c r="C1335" s="53" t="s">
        <v>2692</v>
      </c>
      <c r="D1335" s="54" t="s">
        <v>73</v>
      </c>
      <c r="E1335" s="55">
        <v>945</v>
      </c>
      <c r="F1335" s="55">
        <v>74.400000000000006</v>
      </c>
      <c r="G1335" s="55">
        <v>1019.4</v>
      </c>
      <c r="H1335" s="33">
        <f t="shared" si="20"/>
        <v>9</v>
      </c>
    </row>
    <row r="1336" spans="1:8" ht="25.5" x14ac:dyDescent="0.2">
      <c r="A1336" s="52" t="s">
        <v>2693</v>
      </c>
      <c r="B1336" s="52"/>
      <c r="C1336" s="53" t="s">
        <v>2694</v>
      </c>
      <c r="D1336" s="54" t="s">
        <v>73</v>
      </c>
      <c r="E1336" s="55">
        <v>1203.1500000000001</v>
      </c>
      <c r="F1336" s="55">
        <v>118.06</v>
      </c>
      <c r="G1336" s="55">
        <v>1321.21</v>
      </c>
      <c r="H1336" s="33">
        <f t="shared" si="20"/>
        <v>9</v>
      </c>
    </row>
    <row r="1337" spans="1:8" ht="25.5" x14ac:dyDescent="0.2">
      <c r="A1337" s="52" t="s">
        <v>2695</v>
      </c>
      <c r="B1337" s="52"/>
      <c r="C1337" s="53" t="s">
        <v>2696</v>
      </c>
      <c r="D1337" s="54" t="s">
        <v>73</v>
      </c>
      <c r="E1337" s="55">
        <v>6419.8</v>
      </c>
      <c r="F1337" s="55">
        <v>145.72999999999999</v>
      </c>
      <c r="G1337" s="55">
        <v>6565.53</v>
      </c>
      <c r="H1337" s="33">
        <f t="shared" si="20"/>
        <v>9</v>
      </c>
    </row>
    <row r="1338" spans="1:8" ht="25.5" x14ac:dyDescent="0.2">
      <c r="A1338" s="52" t="s">
        <v>2697</v>
      </c>
      <c r="B1338" s="52"/>
      <c r="C1338" s="53" t="s">
        <v>2698</v>
      </c>
      <c r="D1338" s="54" t="s">
        <v>73</v>
      </c>
      <c r="E1338" s="55">
        <v>907.11</v>
      </c>
      <c r="F1338" s="55">
        <v>49.44</v>
      </c>
      <c r="G1338" s="55">
        <v>956.55</v>
      </c>
      <c r="H1338" s="33">
        <f t="shared" si="20"/>
        <v>9</v>
      </c>
    </row>
    <row r="1339" spans="1:8" ht="25.5" x14ac:dyDescent="0.2">
      <c r="A1339" s="52" t="s">
        <v>2699</v>
      </c>
      <c r="B1339" s="52"/>
      <c r="C1339" s="53" t="s">
        <v>2700</v>
      </c>
      <c r="D1339" s="54" t="s">
        <v>73</v>
      </c>
      <c r="E1339" s="55">
        <v>1691.47</v>
      </c>
      <c r="F1339" s="55">
        <v>56.5</v>
      </c>
      <c r="G1339" s="55">
        <v>1747.97</v>
      </c>
      <c r="H1339" s="33">
        <f t="shared" si="20"/>
        <v>9</v>
      </c>
    </row>
    <row r="1340" spans="1:8" ht="25.5" x14ac:dyDescent="0.2">
      <c r="A1340" s="52" t="s">
        <v>2701</v>
      </c>
      <c r="B1340" s="52"/>
      <c r="C1340" s="53" t="s">
        <v>2702</v>
      </c>
      <c r="D1340" s="54" t="s">
        <v>73</v>
      </c>
      <c r="E1340" s="55">
        <v>1256.24</v>
      </c>
      <c r="F1340" s="55">
        <v>74.400000000000006</v>
      </c>
      <c r="G1340" s="55">
        <v>1330.64</v>
      </c>
      <c r="H1340" s="33">
        <f t="shared" si="20"/>
        <v>9</v>
      </c>
    </row>
    <row r="1341" spans="1:8" x14ac:dyDescent="0.2">
      <c r="A1341" s="52" t="s">
        <v>2703</v>
      </c>
      <c r="B1341" s="52"/>
      <c r="C1341" s="53" t="s">
        <v>2704</v>
      </c>
      <c r="D1341" s="54"/>
      <c r="E1341" s="55"/>
      <c r="F1341" s="55"/>
      <c r="G1341" s="55"/>
      <c r="H1341" s="33">
        <f t="shared" si="20"/>
        <v>5</v>
      </c>
    </row>
    <row r="1342" spans="1:8" ht="25.5" x14ac:dyDescent="0.2">
      <c r="A1342" s="52" t="s">
        <v>2705</v>
      </c>
      <c r="B1342" s="52"/>
      <c r="C1342" s="53" t="s">
        <v>2706</v>
      </c>
      <c r="D1342" s="54" t="s">
        <v>131</v>
      </c>
      <c r="E1342" s="55">
        <v>859.84</v>
      </c>
      <c r="F1342" s="55">
        <v>39.119999999999997</v>
      </c>
      <c r="G1342" s="55">
        <v>898.96</v>
      </c>
      <c r="H1342" s="33">
        <f t="shared" si="20"/>
        <v>9</v>
      </c>
    </row>
    <row r="1343" spans="1:8" x14ac:dyDescent="0.2">
      <c r="A1343" s="52" t="s">
        <v>2707</v>
      </c>
      <c r="B1343" s="52"/>
      <c r="C1343" s="53" t="s">
        <v>8277</v>
      </c>
      <c r="D1343" s="54" t="s">
        <v>131</v>
      </c>
      <c r="E1343" s="55">
        <v>817.81</v>
      </c>
      <c r="F1343" s="55">
        <v>15.65</v>
      </c>
      <c r="G1343" s="55">
        <v>833.46</v>
      </c>
      <c r="H1343" s="33">
        <f t="shared" si="20"/>
        <v>9</v>
      </c>
    </row>
    <row r="1344" spans="1:8" x14ac:dyDescent="0.2">
      <c r="A1344" s="52" t="s">
        <v>2709</v>
      </c>
      <c r="B1344" s="52"/>
      <c r="C1344" s="53" t="s">
        <v>8278</v>
      </c>
      <c r="D1344" s="54" t="s">
        <v>131</v>
      </c>
      <c r="E1344" s="55">
        <v>1317.86</v>
      </c>
      <c r="F1344" s="55">
        <v>39.119999999999997</v>
      </c>
      <c r="G1344" s="55">
        <v>1356.98</v>
      </c>
      <c r="H1344" s="33">
        <f t="shared" si="20"/>
        <v>9</v>
      </c>
    </row>
    <row r="1345" spans="1:8" x14ac:dyDescent="0.2">
      <c r="A1345" s="52" t="s">
        <v>2711</v>
      </c>
      <c r="B1345" s="52"/>
      <c r="C1345" s="53" t="s">
        <v>2712</v>
      </c>
      <c r="D1345" s="54" t="s">
        <v>73</v>
      </c>
      <c r="E1345" s="55">
        <v>1270.6500000000001</v>
      </c>
      <c r="F1345" s="55">
        <v>78.239999999999995</v>
      </c>
      <c r="G1345" s="55">
        <v>1348.89</v>
      </c>
      <c r="H1345" s="33">
        <f t="shared" si="20"/>
        <v>9</v>
      </c>
    </row>
    <row r="1346" spans="1:8" ht="25.5" x14ac:dyDescent="0.2">
      <c r="A1346" s="52" t="s">
        <v>2713</v>
      </c>
      <c r="B1346" s="52"/>
      <c r="C1346" s="53" t="s">
        <v>2714</v>
      </c>
      <c r="D1346" s="54" t="s">
        <v>73</v>
      </c>
      <c r="E1346" s="55">
        <v>1066.6600000000001</v>
      </c>
      <c r="F1346" s="55">
        <v>12.91</v>
      </c>
      <c r="G1346" s="55">
        <v>1079.57</v>
      </c>
      <c r="H1346" s="33">
        <f t="shared" si="20"/>
        <v>9</v>
      </c>
    </row>
    <row r="1347" spans="1:8" ht="25.5" x14ac:dyDescent="0.2">
      <c r="A1347" s="52" t="s">
        <v>2715</v>
      </c>
      <c r="B1347" s="52"/>
      <c r="C1347" s="53" t="s">
        <v>2716</v>
      </c>
      <c r="D1347" s="54" t="s">
        <v>73</v>
      </c>
      <c r="E1347" s="55">
        <v>1136.8699999999999</v>
      </c>
      <c r="F1347" s="55">
        <v>39.119999999999997</v>
      </c>
      <c r="G1347" s="55">
        <v>1175.99</v>
      </c>
      <c r="H1347" s="33">
        <f t="shared" si="20"/>
        <v>9</v>
      </c>
    </row>
    <row r="1348" spans="1:8" ht="25.5" x14ac:dyDescent="0.2">
      <c r="A1348" s="52" t="s">
        <v>2717</v>
      </c>
      <c r="B1348" s="52"/>
      <c r="C1348" s="53" t="s">
        <v>2718</v>
      </c>
      <c r="D1348" s="54" t="s">
        <v>73</v>
      </c>
      <c r="E1348" s="55">
        <v>1164.77</v>
      </c>
      <c r="F1348" s="55">
        <v>24.83</v>
      </c>
      <c r="G1348" s="55">
        <v>1189.5999999999999</v>
      </c>
      <c r="H1348" s="33">
        <f t="shared" si="20"/>
        <v>9</v>
      </c>
    </row>
    <row r="1349" spans="1:8" ht="25.5" x14ac:dyDescent="0.2">
      <c r="A1349" s="52" t="s">
        <v>2719</v>
      </c>
      <c r="B1349" s="52"/>
      <c r="C1349" s="53" t="s">
        <v>2720</v>
      </c>
      <c r="D1349" s="54" t="s">
        <v>73</v>
      </c>
      <c r="E1349" s="55">
        <v>693.34</v>
      </c>
      <c r="F1349" s="55">
        <v>49.44</v>
      </c>
      <c r="G1349" s="55">
        <v>742.78</v>
      </c>
      <c r="H1349" s="33">
        <f t="shared" si="20"/>
        <v>9</v>
      </c>
    </row>
    <row r="1350" spans="1:8" x14ac:dyDescent="0.2">
      <c r="A1350" s="52" t="s">
        <v>2721</v>
      </c>
      <c r="B1350" s="52"/>
      <c r="C1350" s="53" t="s">
        <v>2722</v>
      </c>
      <c r="D1350" s="54" t="s">
        <v>131</v>
      </c>
      <c r="E1350" s="55">
        <v>180.16</v>
      </c>
      <c r="F1350" s="55">
        <v>19.559999999999999</v>
      </c>
      <c r="G1350" s="55">
        <v>199.72</v>
      </c>
      <c r="H1350" s="33">
        <f t="shared" si="20"/>
        <v>9</v>
      </c>
    </row>
    <row r="1351" spans="1:8" x14ac:dyDescent="0.2">
      <c r="A1351" s="52" t="s">
        <v>2723</v>
      </c>
      <c r="B1351" s="52"/>
      <c r="C1351" s="53" t="s">
        <v>2724</v>
      </c>
      <c r="D1351" s="54" t="s">
        <v>131</v>
      </c>
      <c r="E1351" s="55">
        <v>223.63</v>
      </c>
      <c r="F1351" s="55">
        <v>19.559999999999999</v>
      </c>
      <c r="G1351" s="55">
        <v>243.19</v>
      </c>
      <c r="H1351" s="33">
        <f t="shared" si="20"/>
        <v>9</v>
      </c>
    </row>
    <row r="1352" spans="1:8" ht="25.5" x14ac:dyDescent="0.2">
      <c r="A1352" s="52" t="s">
        <v>2725</v>
      </c>
      <c r="B1352" s="52"/>
      <c r="C1352" s="53" t="s">
        <v>2726</v>
      </c>
      <c r="D1352" s="54" t="s">
        <v>73</v>
      </c>
      <c r="E1352" s="55">
        <v>1262.7</v>
      </c>
      <c r="F1352" s="55">
        <v>56.76</v>
      </c>
      <c r="G1352" s="55">
        <v>1319.46</v>
      </c>
      <c r="H1352" s="33">
        <f t="shared" si="20"/>
        <v>9</v>
      </c>
    </row>
    <row r="1353" spans="1:8" ht="25.5" x14ac:dyDescent="0.2">
      <c r="A1353" s="52" t="s">
        <v>2727</v>
      </c>
      <c r="B1353" s="52"/>
      <c r="C1353" s="53" t="s">
        <v>2728</v>
      </c>
      <c r="D1353" s="54" t="s">
        <v>73</v>
      </c>
      <c r="E1353" s="55">
        <v>1554.63</v>
      </c>
      <c r="F1353" s="55">
        <v>24.83</v>
      </c>
      <c r="G1353" s="55">
        <v>1579.46</v>
      </c>
      <c r="H1353" s="33">
        <f t="shared" si="20"/>
        <v>9</v>
      </c>
    </row>
    <row r="1354" spans="1:8" ht="25.5" x14ac:dyDescent="0.2">
      <c r="A1354" s="52" t="s">
        <v>2729</v>
      </c>
      <c r="B1354" s="52"/>
      <c r="C1354" s="53" t="s">
        <v>2730</v>
      </c>
      <c r="D1354" s="54" t="s">
        <v>73</v>
      </c>
      <c r="E1354" s="55">
        <v>1047.6199999999999</v>
      </c>
      <c r="F1354" s="55">
        <v>49.44</v>
      </c>
      <c r="G1354" s="55">
        <v>1097.06</v>
      </c>
      <c r="H1354" s="33">
        <f t="shared" ref="H1354:H1417" si="21">LEN(A1354)</f>
        <v>9</v>
      </c>
    </row>
    <row r="1355" spans="1:8" ht="25.5" x14ac:dyDescent="0.2">
      <c r="A1355" s="52" t="s">
        <v>2731</v>
      </c>
      <c r="B1355" s="52"/>
      <c r="C1355" s="53" t="s">
        <v>2732</v>
      </c>
      <c r="D1355" s="54" t="s">
        <v>73</v>
      </c>
      <c r="E1355" s="55">
        <v>720.22</v>
      </c>
      <c r="F1355" s="55">
        <v>15.65</v>
      </c>
      <c r="G1355" s="55">
        <v>735.87</v>
      </c>
      <c r="H1355" s="33">
        <f t="shared" si="21"/>
        <v>9</v>
      </c>
    </row>
    <row r="1356" spans="1:8" ht="25.5" x14ac:dyDescent="0.2">
      <c r="A1356" s="52" t="s">
        <v>2733</v>
      </c>
      <c r="B1356" s="52"/>
      <c r="C1356" s="53" t="s">
        <v>2734</v>
      </c>
      <c r="D1356" s="54" t="s">
        <v>73</v>
      </c>
      <c r="E1356" s="55">
        <v>643.64</v>
      </c>
      <c r="F1356" s="55"/>
      <c r="G1356" s="55">
        <v>643.64</v>
      </c>
      <c r="H1356" s="33">
        <f t="shared" si="21"/>
        <v>9</v>
      </c>
    </row>
    <row r="1357" spans="1:8" x14ac:dyDescent="0.2">
      <c r="A1357" s="52" t="s">
        <v>2735</v>
      </c>
      <c r="B1357" s="52"/>
      <c r="C1357" s="53" t="s">
        <v>2736</v>
      </c>
      <c r="D1357" s="54"/>
      <c r="E1357" s="55"/>
      <c r="F1357" s="55"/>
      <c r="G1357" s="55"/>
      <c r="H1357" s="33">
        <f t="shared" si="21"/>
        <v>5</v>
      </c>
    </row>
    <row r="1358" spans="1:8" ht="25.5" x14ac:dyDescent="0.2">
      <c r="A1358" s="52" t="s">
        <v>2737</v>
      </c>
      <c r="B1358" s="52"/>
      <c r="C1358" s="53" t="s">
        <v>2738</v>
      </c>
      <c r="D1358" s="54" t="s">
        <v>73</v>
      </c>
      <c r="E1358" s="55">
        <v>3045.66</v>
      </c>
      <c r="F1358" s="55">
        <v>55.1</v>
      </c>
      <c r="G1358" s="55">
        <v>3100.76</v>
      </c>
      <c r="H1358" s="33">
        <f t="shared" si="21"/>
        <v>9</v>
      </c>
    </row>
    <row r="1359" spans="1:8" ht="25.5" x14ac:dyDescent="0.2">
      <c r="A1359" s="52" t="s">
        <v>2739</v>
      </c>
      <c r="B1359" s="52"/>
      <c r="C1359" s="53" t="s">
        <v>2740</v>
      </c>
      <c r="D1359" s="54" t="s">
        <v>73</v>
      </c>
      <c r="E1359" s="55">
        <v>1793.07</v>
      </c>
      <c r="F1359" s="55">
        <v>55.1</v>
      </c>
      <c r="G1359" s="55">
        <v>1848.17</v>
      </c>
      <c r="H1359" s="33">
        <f t="shared" si="21"/>
        <v>9</v>
      </c>
    </row>
    <row r="1360" spans="1:8" ht="25.5" x14ac:dyDescent="0.2">
      <c r="A1360" s="52" t="s">
        <v>2741</v>
      </c>
      <c r="B1360" s="52"/>
      <c r="C1360" s="53" t="s">
        <v>2742</v>
      </c>
      <c r="D1360" s="54" t="s">
        <v>73</v>
      </c>
      <c r="E1360" s="55">
        <v>1923.17</v>
      </c>
      <c r="F1360" s="55">
        <v>55.1</v>
      </c>
      <c r="G1360" s="55">
        <v>1978.27</v>
      </c>
      <c r="H1360" s="33">
        <f t="shared" si="21"/>
        <v>9</v>
      </c>
    </row>
    <row r="1361" spans="1:8" ht="25.5" x14ac:dyDescent="0.2">
      <c r="A1361" s="52" t="s">
        <v>2743</v>
      </c>
      <c r="B1361" s="52"/>
      <c r="C1361" s="53" t="s">
        <v>2744</v>
      </c>
      <c r="D1361" s="54" t="s">
        <v>73</v>
      </c>
      <c r="E1361" s="55">
        <v>2913.21</v>
      </c>
      <c r="F1361" s="55">
        <v>55.1</v>
      </c>
      <c r="G1361" s="55">
        <v>2968.31</v>
      </c>
      <c r="H1361" s="33">
        <f t="shared" si="21"/>
        <v>9</v>
      </c>
    </row>
    <row r="1362" spans="1:8" ht="25.5" x14ac:dyDescent="0.2">
      <c r="A1362" s="52" t="s">
        <v>2745</v>
      </c>
      <c r="B1362" s="52"/>
      <c r="C1362" s="53" t="s">
        <v>2746</v>
      </c>
      <c r="D1362" s="54" t="s">
        <v>73</v>
      </c>
      <c r="E1362" s="55">
        <v>2348.41</v>
      </c>
      <c r="F1362" s="55">
        <v>100.96</v>
      </c>
      <c r="G1362" s="55">
        <v>2449.37</v>
      </c>
      <c r="H1362" s="33">
        <f t="shared" si="21"/>
        <v>9</v>
      </c>
    </row>
    <row r="1363" spans="1:8" ht="25.5" x14ac:dyDescent="0.2">
      <c r="A1363" s="52" t="s">
        <v>2747</v>
      </c>
      <c r="B1363" s="52"/>
      <c r="C1363" s="53" t="s">
        <v>2748</v>
      </c>
      <c r="D1363" s="54" t="s">
        <v>73</v>
      </c>
      <c r="E1363" s="55">
        <v>3538.35</v>
      </c>
      <c r="F1363" s="55">
        <v>100.96</v>
      </c>
      <c r="G1363" s="55">
        <v>3639.31</v>
      </c>
      <c r="H1363" s="33">
        <f t="shared" si="21"/>
        <v>9</v>
      </c>
    </row>
    <row r="1364" spans="1:8" ht="38.25" x14ac:dyDescent="0.2">
      <c r="A1364" s="52" t="s">
        <v>2749</v>
      </c>
      <c r="B1364" s="52"/>
      <c r="C1364" s="53" t="s">
        <v>2750</v>
      </c>
      <c r="D1364" s="54" t="s">
        <v>73</v>
      </c>
      <c r="E1364" s="55">
        <v>2830.03</v>
      </c>
      <c r="F1364" s="55">
        <v>100.96</v>
      </c>
      <c r="G1364" s="55">
        <v>2930.99</v>
      </c>
      <c r="H1364" s="33">
        <f t="shared" si="21"/>
        <v>9</v>
      </c>
    </row>
    <row r="1365" spans="1:8" ht="38.25" x14ac:dyDescent="0.2">
      <c r="A1365" s="52" t="s">
        <v>2751</v>
      </c>
      <c r="B1365" s="52"/>
      <c r="C1365" s="53" t="s">
        <v>2752</v>
      </c>
      <c r="D1365" s="54" t="s">
        <v>73</v>
      </c>
      <c r="E1365" s="55">
        <v>3581.85</v>
      </c>
      <c r="F1365" s="55">
        <v>100.96</v>
      </c>
      <c r="G1365" s="55">
        <v>3682.81</v>
      </c>
      <c r="H1365" s="33">
        <f t="shared" si="21"/>
        <v>9</v>
      </c>
    </row>
    <row r="1366" spans="1:8" ht="25.5" x14ac:dyDescent="0.2">
      <c r="A1366" s="52" t="s">
        <v>2753</v>
      </c>
      <c r="B1366" s="52"/>
      <c r="C1366" s="53" t="s">
        <v>2754</v>
      </c>
      <c r="D1366" s="54" t="s">
        <v>73</v>
      </c>
      <c r="E1366" s="55">
        <v>2326.09</v>
      </c>
      <c r="F1366" s="55">
        <v>55.1</v>
      </c>
      <c r="G1366" s="55">
        <v>2381.19</v>
      </c>
      <c r="H1366" s="33">
        <f t="shared" si="21"/>
        <v>9</v>
      </c>
    </row>
    <row r="1367" spans="1:8" ht="25.5" x14ac:dyDescent="0.2">
      <c r="A1367" s="52" t="s">
        <v>2755</v>
      </c>
      <c r="B1367" s="52"/>
      <c r="C1367" s="53" t="s">
        <v>2756</v>
      </c>
      <c r="D1367" s="54" t="s">
        <v>73</v>
      </c>
      <c r="E1367" s="55">
        <v>2347.52</v>
      </c>
      <c r="F1367" s="55">
        <v>55.1</v>
      </c>
      <c r="G1367" s="55">
        <v>2402.62</v>
      </c>
      <c r="H1367" s="33">
        <f t="shared" si="21"/>
        <v>9</v>
      </c>
    </row>
    <row r="1368" spans="1:8" ht="25.5" x14ac:dyDescent="0.2">
      <c r="A1368" s="52" t="s">
        <v>2757</v>
      </c>
      <c r="B1368" s="52"/>
      <c r="C1368" s="53" t="s">
        <v>2758</v>
      </c>
      <c r="D1368" s="54" t="s">
        <v>73</v>
      </c>
      <c r="E1368" s="55">
        <v>3483.47</v>
      </c>
      <c r="F1368" s="55">
        <v>55.1</v>
      </c>
      <c r="G1368" s="55">
        <v>3538.57</v>
      </c>
      <c r="H1368" s="33">
        <f t="shared" si="21"/>
        <v>9</v>
      </c>
    </row>
    <row r="1369" spans="1:8" ht="25.5" x14ac:dyDescent="0.2">
      <c r="A1369" s="52" t="s">
        <v>2759</v>
      </c>
      <c r="B1369" s="52"/>
      <c r="C1369" s="53" t="s">
        <v>2760</v>
      </c>
      <c r="D1369" s="54" t="s">
        <v>73</v>
      </c>
      <c r="E1369" s="55">
        <v>2897.46</v>
      </c>
      <c r="F1369" s="55">
        <v>100.96</v>
      </c>
      <c r="G1369" s="55">
        <v>2998.42</v>
      </c>
      <c r="H1369" s="33">
        <f t="shared" si="21"/>
        <v>9</v>
      </c>
    </row>
    <row r="1370" spans="1:8" ht="25.5" x14ac:dyDescent="0.2">
      <c r="A1370" s="52" t="s">
        <v>2761</v>
      </c>
      <c r="B1370" s="52"/>
      <c r="C1370" s="53" t="s">
        <v>2762</v>
      </c>
      <c r="D1370" s="54" t="s">
        <v>73</v>
      </c>
      <c r="E1370" s="55">
        <v>4100.96</v>
      </c>
      <c r="F1370" s="55">
        <v>100.96</v>
      </c>
      <c r="G1370" s="55">
        <v>4201.92</v>
      </c>
      <c r="H1370" s="33">
        <f t="shared" si="21"/>
        <v>9</v>
      </c>
    </row>
    <row r="1371" spans="1:8" ht="38.25" x14ac:dyDescent="0.2">
      <c r="A1371" s="52" t="s">
        <v>2763</v>
      </c>
      <c r="B1371" s="52"/>
      <c r="C1371" s="53" t="s">
        <v>2764</v>
      </c>
      <c r="D1371" s="54" t="s">
        <v>73</v>
      </c>
      <c r="E1371" s="55">
        <v>3138.95</v>
      </c>
      <c r="F1371" s="55">
        <v>100.96</v>
      </c>
      <c r="G1371" s="55">
        <v>3239.91</v>
      </c>
      <c r="H1371" s="33">
        <f t="shared" si="21"/>
        <v>9</v>
      </c>
    </row>
    <row r="1372" spans="1:8" ht="38.25" x14ac:dyDescent="0.2">
      <c r="A1372" s="52" t="s">
        <v>2765</v>
      </c>
      <c r="B1372" s="52"/>
      <c r="C1372" s="53" t="s">
        <v>2766</v>
      </c>
      <c r="D1372" s="54" t="s">
        <v>73</v>
      </c>
      <c r="E1372" s="55">
        <v>4137.12</v>
      </c>
      <c r="F1372" s="55">
        <v>100.96</v>
      </c>
      <c r="G1372" s="55">
        <v>4238.08</v>
      </c>
      <c r="H1372" s="33">
        <f t="shared" si="21"/>
        <v>9</v>
      </c>
    </row>
    <row r="1373" spans="1:8" ht="38.25" x14ac:dyDescent="0.2">
      <c r="A1373" s="52" t="s">
        <v>2767</v>
      </c>
      <c r="B1373" s="52"/>
      <c r="C1373" s="53" t="s">
        <v>2768</v>
      </c>
      <c r="D1373" s="54" t="s">
        <v>73</v>
      </c>
      <c r="E1373" s="55">
        <v>4196.8900000000003</v>
      </c>
      <c r="F1373" s="55">
        <v>100.96</v>
      </c>
      <c r="G1373" s="55">
        <v>4297.8500000000004</v>
      </c>
      <c r="H1373" s="33">
        <f t="shared" si="21"/>
        <v>9</v>
      </c>
    </row>
    <row r="1374" spans="1:8" ht="38.25" x14ac:dyDescent="0.2">
      <c r="A1374" s="52" t="s">
        <v>2769</v>
      </c>
      <c r="B1374" s="52"/>
      <c r="C1374" s="53" t="s">
        <v>2770</v>
      </c>
      <c r="D1374" s="54" t="s">
        <v>73</v>
      </c>
      <c r="E1374" s="55">
        <v>4027.68</v>
      </c>
      <c r="F1374" s="55">
        <v>55.1</v>
      </c>
      <c r="G1374" s="55">
        <v>4082.78</v>
      </c>
      <c r="H1374" s="33">
        <f t="shared" si="21"/>
        <v>9</v>
      </c>
    </row>
    <row r="1375" spans="1:8" ht="25.5" x14ac:dyDescent="0.2">
      <c r="A1375" s="52" t="s">
        <v>2771</v>
      </c>
      <c r="B1375" s="52"/>
      <c r="C1375" s="53" t="s">
        <v>2772</v>
      </c>
      <c r="D1375" s="54" t="s">
        <v>73</v>
      </c>
      <c r="E1375" s="55">
        <v>2550.41</v>
      </c>
      <c r="F1375" s="55">
        <v>55.1</v>
      </c>
      <c r="G1375" s="55">
        <v>2605.5100000000002</v>
      </c>
      <c r="H1375" s="33">
        <f t="shared" si="21"/>
        <v>9</v>
      </c>
    </row>
    <row r="1376" spans="1:8" ht="38.25" x14ac:dyDescent="0.2">
      <c r="A1376" s="52" t="s">
        <v>2773</v>
      </c>
      <c r="B1376" s="52"/>
      <c r="C1376" s="53" t="s">
        <v>2774</v>
      </c>
      <c r="D1376" s="54" t="s">
        <v>73</v>
      </c>
      <c r="E1376" s="55">
        <v>4325.53</v>
      </c>
      <c r="F1376" s="55">
        <v>55.1</v>
      </c>
      <c r="G1376" s="55">
        <v>4380.63</v>
      </c>
      <c r="H1376" s="33">
        <f t="shared" si="21"/>
        <v>9</v>
      </c>
    </row>
    <row r="1377" spans="1:8" ht="25.5" x14ac:dyDescent="0.2">
      <c r="A1377" s="52" t="s">
        <v>2775</v>
      </c>
      <c r="B1377" s="52"/>
      <c r="C1377" s="53" t="s">
        <v>2776</v>
      </c>
      <c r="D1377" s="54" t="s">
        <v>73</v>
      </c>
      <c r="E1377" s="55">
        <v>3833.1</v>
      </c>
      <c r="F1377" s="55">
        <v>221.16</v>
      </c>
      <c r="G1377" s="55">
        <v>4054.26</v>
      </c>
      <c r="H1377" s="33">
        <f t="shared" si="21"/>
        <v>9</v>
      </c>
    </row>
    <row r="1378" spans="1:8" ht="25.5" x14ac:dyDescent="0.2">
      <c r="A1378" s="52" t="s">
        <v>2777</v>
      </c>
      <c r="B1378" s="52"/>
      <c r="C1378" s="53" t="s">
        <v>2778</v>
      </c>
      <c r="D1378" s="54" t="s">
        <v>73</v>
      </c>
      <c r="E1378" s="55">
        <v>3352.16</v>
      </c>
      <c r="F1378" s="55">
        <v>55.1</v>
      </c>
      <c r="G1378" s="55">
        <v>3407.26</v>
      </c>
      <c r="H1378" s="33">
        <f t="shared" si="21"/>
        <v>9</v>
      </c>
    </row>
    <row r="1379" spans="1:8" ht="25.5" x14ac:dyDescent="0.2">
      <c r="A1379" s="52" t="s">
        <v>2779</v>
      </c>
      <c r="B1379" s="52"/>
      <c r="C1379" s="53" t="s">
        <v>2780</v>
      </c>
      <c r="D1379" s="54" t="s">
        <v>73</v>
      </c>
      <c r="E1379" s="55">
        <v>1644.38</v>
      </c>
      <c r="F1379" s="55">
        <v>55.1</v>
      </c>
      <c r="G1379" s="55">
        <v>1699.48</v>
      </c>
      <c r="H1379" s="33">
        <f t="shared" si="21"/>
        <v>9</v>
      </c>
    </row>
    <row r="1380" spans="1:8" ht="25.5" x14ac:dyDescent="0.2">
      <c r="A1380" s="52" t="s">
        <v>2781</v>
      </c>
      <c r="B1380" s="52"/>
      <c r="C1380" s="53" t="s">
        <v>2782</v>
      </c>
      <c r="D1380" s="54" t="s">
        <v>73</v>
      </c>
      <c r="E1380" s="55">
        <v>2668.29</v>
      </c>
      <c r="F1380" s="55">
        <v>55.1</v>
      </c>
      <c r="G1380" s="55">
        <v>2723.39</v>
      </c>
      <c r="H1380" s="33">
        <f t="shared" si="21"/>
        <v>9</v>
      </c>
    </row>
    <row r="1381" spans="1:8" ht="25.5" x14ac:dyDescent="0.2">
      <c r="A1381" s="52" t="s">
        <v>2783</v>
      </c>
      <c r="B1381" s="52"/>
      <c r="C1381" s="53" t="s">
        <v>2784</v>
      </c>
      <c r="D1381" s="54" t="s">
        <v>73</v>
      </c>
      <c r="E1381" s="55">
        <v>2186.06</v>
      </c>
      <c r="F1381" s="55">
        <v>55.1</v>
      </c>
      <c r="G1381" s="55">
        <v>2241.16</v>
      </c>
      <c r="H1381" s="33">
        <f t="shared" si="21"/>
        <v>9</v>
      </c>
    </row>
    <row r="1382" spans="1:8" x14ac:dyDescent="0.2">
      <c r="A1382" s="52" t="s">
        <v>2785</v>
      </c>
      <c r="B1382" s="52"/>
      <c r="C1382" s="53" t="s">
        <v>2786</v>
      </c>
      <c r="D1382" s="54"/>
      <c r="E1382" s="55"/>
      <c r="F1382" s="55"/>
      <c r="G1382" s="55"/>
      <c r="H1382" s="33">
        <f t="shared" si="21"/>
        <v>5</v>
      </c>
    </row>
    <row r="1383" spans="1:8" ht="25.5" x14ac:dyDescent="0.2">
      <c r="A1383" s="52" t="s">
        <v>2787</v>
      </c>
      <c r="B1383" s="52"/>
      <c r="C1383" s="53" t="s">
        <v>2788</v>
      </c>
      <c r="D1383" s="54" t="s">
        <v>131</v>
      </c>
      <c r="E1383" s="55">
        <v>1204.18</v>
      </c>
      <c r="F1383" s="55">
        <v>45.86</v>
      </c>
      <c r="G1383" s="55">
        <v>1250.04</v>
      </c>
      <c r="H1383" s="33">
        <f t="shared" si="21"/>
        <v>9</v>
      </c>
    </row>
    <row r="1384" spans="1:8" x14ac:dyDescent="0.2">
      <c r="A1384" s="52" t="s">
        <v>2789</v>
      </c>
      <c r="B1384" s="52"/>
      <c r="C1384" s="53" t="s">
        <v>2790</v>
      </c>
      <c r="D1384" s="54"/>
      <c r="E1384" s="55"/>
      <c r="F1384" s="55"/>
      <c r="G1384" s="55"/>
      <c r="H1384" s="33">
        <f t="shared" si="21"/>
        <v>5</v>
      </c>
    </row>
    <row r="1385" spans="1:8" ht="25.5" x14ac:dyDescent="0.2">
      <c r="A1385" s="52" t="s">
        <v>2791</v>
      </c>
      <c r="B1385" s="52"/>
      <c r="C1385" s="53" t="s">
        <v>2792</v>
      </c>
      <c r="D1385" s="54" t="s">
        <v>73</v>
      </c>
      <c r="E1385" s="55">
        <v>855.13</v>
      </c>
      <c r="F1385" s="55">
        <v>39.119999999999997</v>
      </c>
      <c r="G1385" s="55">
        <v>894.25</v>
      </c>
      <c r="H1385" s="33">
        <f t="shared" si="21"/>
        <v>9</v>
      </c>
    </row>
    <row r="1386" spans="1:8" ht="25.5" x14ac:dyDescent="0.2">
      <c r="A1386" s="52" t="s">
        <v>2793</v>
      </c>
      <c r="B1386" s="52"/>
      <c r="C1386" s="53" t="s">
        <v>2794</v>
      </c>
      <c r="D1386" s="54" t="s">
        <v>73</v>
      </c>
      <c r="E1386" s="55">
        <v>926.91</v>
      </c>
      <c r="F1386" s="55">
        <v>109.86</v>
      </c>
      <c r="G1386" s="55">
        <v>1036.77</v>
      </c>
      <c r="H1386" s="33">
        <f t="shared" si="21"/>
        <v>9</v>
      </c>
    </row>
    <row r="1387" spans="1:8" x14ac:dyDescent="0.2">
      <c r="A1387" s="52" t="s">
        <v>2795</v>
      </c>
      <c r="B1387" s="52"/>
      <c r="C1387" s="53" t="s">
        <v>2796</v>
      </c>
      <c r="D1387" s="54"/>
      <c r="E1387" s="55"/>
      <c r="F1387" s="55"/>
      <c r="G1387" s="55"/>
      <c r="H1387" s="33">
        <f t="shared" si="21"/>
        <v>5</v>
      </c>
    </row>
    <row r="1388" spans="1:8" ht="25.5" x14ac:dyDescent="0.2">
      <c r="A1388" s="52" t="s">
        <v>2797</v>
      </c>
      <c r="B1388" s="52"/>
      <c r="C1388" s="53" t="s">
        <v>2798</v>
      </c>
      <c r="D1388" s="54" t="s">
        <v>131</v>
      </c>
      <c r="E1388" s="55">
        <v>747.37</v>
      </c>
      <c r="F1388" s="55">
        <v>46.95</v>
      </c>
      <c r="G1388" s="55">
        <v>794.32</v>
      </c>
      <c r="H1388" s="33">
        <f t="shared" si="21"/>
        <v>9</v>
      </c>
    </row>
    <row r="1389" spans="1:8" x14ac:dyDescent="0.2">
      <c r="A1389" s="52" t="s">
        <v>2799</v>
      </c>
      <c r="B1389" s="52"/>
      <c r="C1389" s="53" t="s">
        <v>2800</v>
      </c>
      <c r="D1389" s="54" t="s">
        <v>131</v>
      </c>
      <c r="E1389" s="55">
        <v>509.79</v>
      </c>
      <c r="F1389" s="55">
        <v>19.559999999999999</v>
      </c>
      <c r="G1389" s="55">
        <v>529.35</v>
      </c>
      <c r="H1389" s="33">
        <f t="shared" si="21"/>
        <v>9</v>
      </c>
    </row>
    <row r="1390" spans="1:8" ht="25.5" x14ac:dyDescent="0.2">
      <c r="A1390" s="52" t="s">
        <v>2801</v>
      </c>
      <c r="B1390" s="52"/>
      <c r="C1390" s="53" t="s">
        <v>2802</v>
      </c>
      <c r="D1390" s="54" t="s">
        <v>131</v>
      </c>
      <c r="E1390" s="55">
        <v>640.48</v>
      </c>
      <c r="F1390" s="55">
        <v>39.119999999999997</v>
      </c>
      <c r="G1390" s="55">
        <v>679.6</v>
      </c>
      <c r="H1390" s="33">
        <f t="shared" si="21"/>
        <v>9</v>
      </c>
    </row>
    <row r="1391" spans="1:8" x14ac:dyDescent="0.2">
      <c r="A1391" s="52" t="s">
        <v>2803</v>
      </c>
      <c r="B1391" s="52"/>
      <c r="C1391" s="53" t="s">
        <v>2804</v>
      </c>
      <c r="D1391" s="54"/>
      <c r="E1391" s="55"/>
      <c r="F1391" s="55"/>
      <c r="G1391" s="55"/>
      <c r="H1391" s="33">
        <f t="shared" si="21"/>
        <v>5</v>
      </c>
    </row>
    <row r="1392" spans="1:8" x14ac:dyDescent="0.2">
      <c r="A1392" s="52" t="s">
        <v>2805</v>
      </c>
      <c r="B1392" s="52"/>
      <c r="C1392" s="53" t="s">
        <v>2806</v>
      </c>
      <c r="D1392" s="54" t="s">
        <v>73</v>
      </c>
      <c r="E1392" s="55"/>
      <c r="F1392" s="55">
        <v>39.119999999999997</v>
      </c>
      <c r="G1392" s="55">
        <v>39.119999999999997</v>
      </c>
      <c r="H1392" s="33">
        <f t="shared" si="21"/>
        <v>9</v>
      </c>
    </row>
    <row r="1393" spans="1:8" x14ac:dyDescent="0.2">
      <c r="A1393" s="52" t="s">
        <v>2807</v>
      </c>
      <c r="B1393" s="52"/>
      <c r="C1393" s="53" t="s">
        <v>2808</v>
      </c>
      <c r="D1393" s="54" t="s">
        <v>131</v>
      </c>
      <c r="E1393" s="55">
        <v>1.86</v>
      </c>
      <c r="F1393" s="55">
        <v>10.17</v>
      </c>
      <c r="G1393" s="55">
        <v>12.03</v>
      </c>
      <c r="H1393" s="33">
        <f t="shared" si="21"/>
        <v>9</v>
      </c>
    </row>
    <row r="1394" spans="1:8" x14ac:dyDescent="0.2">
      <c r="A1394" s="52" t="s">
        <v>2809</v>
      </c>
      <c r="B1394" s="52"/>
      <c r="C1394" s="53" t="s">
        <v>2810</v>
      </c>
      <c r="D1394" s="54" t="s">
        <v>131</v>
      </c>
      <c r="E1394" s="55"/>
      <c r="F1394" s="55">
        <v>23.47</v>
      </c>
      <c r="G1394" s="55">
        <v>23.47</v>
      </c>
      <c r="H1394" s="33">
        <f t="shared" si="21"/>
        <v>9</v>
      </c>
    </row>
    <row r="1395" spans="1:8" x14ac:dyDescent="0.2">
      <c r="A1395" s="52" t="s">
        <v>2811</v>
      </c>
      <c r="B1395" s="52"/>
      <c r="C1395" s="53" t="s">
        <v>2812</v>
      </c>
      <c r="D1395" s="54" t="s">
        <v>131</v>
      </c>
      <c r="E1395" s="55">
        <v>30.02</v>
      </c>
      <c r="F1395" s="55">
        <v>24.44</v>
      </c>
      <c r="G1395" s="55">
        <v>54.46</v>
      </c>
      <c r="H1395" s="33">
        <f t="shared" si="21"/>
        <v>9</v>
      </c>
    </row>
    <row r="1396" spans="1:8" x14ac:dyDescent="0.2">
      <c r="A1396" s="52" t="s">
        <v>2813</v>
      </c>
      <c r="B1396" s="52"/>
      <c r="C1396" s="53" t="s">
        <v>2814</v>
      </c>
      <c r="D1396" s="54" t="s">
        <v>334</v>
      </c>
      <c r="E1396" s="55">
        <v>3787.27</v>
      </c>
      <c r="F1396" s="55">
        <v>91.72</v>
      </c>
      <c r="G1396" s="55">
        <v>3878.99</v>
      </c>
      <c r="H1396" s="33">
        <f t="shared" si="21"/>
        <v>9</v>
      </c>
    </row>
    <row r="1397" spans="1:8" x14ac:dyDescent="0.2">
      <c r="A1397" s="52" t="s">
        <v>2815</v>
      </c>
      <c r="B1397" s="52"/>
      <c r="C1397" s="53" t="s">
        <v>2816</v>
      </c>
      <c r="D1397" s="54" t="s">
        <v>131</v>
      </c>
      <c r="E1397" s="55">
        <v>262.97000000000003</v>
      </c>
      <c r="F1397" s="55">
        <v>10.17</v>
      </c>
      <c r="G1397" s="55">
        <v>273.14</v>
      </c>
      <c r="H1397" s="33">
        <f t="shared" si="21"/>
        <v>9</v>
      </c>
    </row>
    <row r="1398" spans="1:8" ht="25.5" x14ac:dyDescent="0.2">
      <c r="A1398" s="52" t="s">
        <v>2817</v>
      </c>
      <c r="B1398" s="52"/>
      <c r="C1398" s="53" t="s">
        <v>2818</v>
      </c>
      <c r="D1398" s="54" t="s">
        <v>131</v>
      </c>
      <c r="E1398" s="55">
        <v>309.89999999999998</v>
      </c>
      <c r="F1398" s="55">
        <v>10.17</v>
      </c>
      <c r="G1398" s="55">
        <v>320.07</v>
      </c>
      <c r="H1398" s="33">
        <f t="shared" si="21"/>
        <v>9</v>
      </c>
    </row>
    <row r="1399" spans="1:8" x14ac:dyDescent="0.2">
      <c r="A1399" s="52" t="s">
        <v>2819</v>
      </c>
      <c r="B1399" s="52"/>
      <c r="C1399" s="53" t="s">
        <v>2820</v>
      </c>
      <c r="D1399" s="54" t="s">
        <v>73</v>
      </c>
      <c r="E1399" s="55">
        <v>281.38</v>
      </c>
      <c r="F1399" s="55">
        <v>46.95</v>
      </c>
      <c r="G1399" s="55">
        <v>328.33</v>
      </c>
      <c r="H1399" s="33">
        <f t="shared" si="21"/>
        <v>9</v>
      </c>
    </row>
    <row r="1400" spans="1:8" x14ac:dyDescent="0.2">
      <c r="A1400" s="52" t="s">
        <v>2821</v>
      </c>
      <c r="B1400" s="52"/>
      <c r="C1400" s="53" t="s">
        <v>2822</v>
      </c>
      <c r="D1400" s="54" t="s">
        <v>73</v>
      </c>
      <c r="E1400" s="55">
        <v>113.94</v>
      </c>
      <c r="F1400" s="55">
        <v>8.51</v>
      </c>
      <c r="G1400" s="55">
        <v>122.45</v>
      </c>
      <c r="H1400" s="33">
        <f t="shared" si="21"/>
        <v>9</v>
      </c>
    </row>
    <row r="1401" spans="1:8" ht="25.5" x14ac:dyDescent="0.2">
      <c r="A1401" s="52" t="s">
        <v>2823</v>
      </c>
      <c r="B1401" s="52"/>
      <c r="C1401" s="53" t="s">
        <v>2824</v>
      </c>
      <c r="D1401" s="54" t="s">
        <v>73</v>
      </c>
      <c r="E1401" s="55">
        <v>41.65</v>
      </c>
      <c r="F1401" s="55">
        <v>8.51</v>
      </c>
      <c r="G1401" s="55">
        <v>50.16</v>
      </c>
      <c r="H1401" s="33">
        <f t="shared" si="21"/>
        <v>9</v>
      </c>
    </row>
    <row r="1402" spans="1:8" ht="25.5" x14ac:dyDescent="0.2">
      <c r="A1402" s="52" t="s">
        <v>2825</v>
      </c>
      <c r="B1402" s="52"/>
      <c r="C1402" s="53" t="s">
        <v>2826</v>
      </c>
      <c r="D1402" s="54" t="s">
        <v>73</v>
      </c>
      <c r="E1402" s="55">
        <v>650.04999999999995</v>
      </c>
      <c r="F1402" s="55">
        <v>83.78</v>
      </c>
      <c r="G1402" s="55">
        <v>733.83</v>
      </c>
      <c r="H1402" s="33">
        <f t="shared" si="21"/>
        <v>9</v>
      </c>
    </row>
    <row r="1403" spans="1:8" ht="25.5" x14ac:dyDescent="0.2">
      <c r="A1403" s="52" t="s">
        <v>2827</v>
      </c>
      <c r="B1403" s="52"/>
      <c r="C1403" s="53" t="s">
        <v>2828</v>
      </c>
      <c r="D1403" s="54" t="s">
        <v>73</v>
      </c>
      <c r="E1403" s="55">
        <v>1151.95</v>
      </c>
      <c r="F1403" s="55">
        <v>83.78</v>
      </c>
      <c r="G1403" s="55">
        <v>1235.73</v>
      </c>
      <c r="H1403" s="33">
        <f t="shared" si="21"/>
        <v>9</v>
      </c>
    </row>
    <row r="1404" spans="1:8" x14ac:dyDescent="0.2">
      <c r="A1404" s="52" t="s">
        <v>2829</v>
      </c>
      <c r="B1404" s="52"/>
      <c r="C1404" s="53" t="s">
        <v>2830</v>
      </c>
      <c r="D1404" s="54"/>
      <c r="E1404" s="55"/>
      <c r="F1404" s="55"/>
      <c r="G1404" s="55"/>
      <c r="H1404" s="33">
        <f t="shared" si="21"/>
        <v>2</v>
      </c>
    </row>
    <row r="1405" spans="1:8" x14ac:dyDescent="0.2">
      <c r="A1405" s="52" t="s">
        <v>2831</v>
      </c>
      <c r="B1405" s="52"/>
      <c r="C1405" s="53" t="s">
        <v>2832</v>
      </c>
      <c r="D1405" s="54"/>
      <c r="E1405" s="55"/>
      <c r="F1405" s="55"/>
      <c r="G1405" s="55"/>
      <c r="H1405" s="33">
        <f t="shared" si="21"/>
        <v>5</v>
      </c>
    </row>
    <row r="1406" spans="1:8" x14ac:dyDescent="0.2">
      <c r="A1406" s="52" t="s">
        <v>2833</v>
      </c>
      <c r="B1406" s="52"/>
      <c r="C1406" s="53" t="s">
        <v>2834</v>
      </c>
      <c r="D1406" s="54" t="s">
        <v>73</v>
      </c>
      <c r="E1406" s="55">
        <v>801.82</v>
      </c>
      <c r="F1406" s="55">
        <v>58.68</v>
      </c>
      <c r="G1406" s="55">
        <v>860.5</v>
      </c>
      <c r="H1406" s="33">
        <f t="shared" si="21"/>
        <v>9</v>
      </c>
    </row>
    <row r="1407" spans="1:8" x14ac:dyDescent="0.2">
      <c r="A1407" s="52" t="s">
        <v>2835</v>
      </c>
      <c r="B1407" s="52"/>
      <c r="C1407" s="53" t="s">
        <v>2836</v>
      </c>
      <c r="D1407" s="54" t="s">
        <v>73</v>
      </c>
      <c r="E1407" s="55">
        <v>369.08</v>
      </c>
      <c r="F1407" s="55">
        <v>58.68</v>
      </c>
      <c r="G1407" s="55">
        <v>427.76</v>
      </c>
      <c r="H1407" s="33">
        <f t="shared" si="21"/>
        <v>9</v>
      </c>
    </row>
    <row r="1408" spans="1:8" x14ac:dyDescent="0.2">
      <c r="A1408" s="52" t="s">
        <v>2837</v>
      </c>
      <c r="B1408" s="52"/>
      <c r="C1408" s="53" t="s">
        <v>2838</v>
      </c>
      <c r="D1408" s="54" t="s">
        <v>73</v>
      </c>
      <c r="E1408" s="55">
        <v>1155.54</v>
      </c>
      <c r="F1408" s="55">
        <v>58.68</v>
      </c>
      <c r="G1408" s="55">
        <v>1214.22</v>
      </c>
      <c r="H1408" s="33">
        <f t="shared" si="21"/>
        <v>9</v>
      </c>
    </row>
    <row r="1409" spans="1:8" x14ac:dyDescent="0.2">
      <c r="A1409" s="52" t="s">
        <v>2839</v>
      </c>
      <c r="B1409" s="52"/>
      <c r="C1409" s="53" t="s">
        <v>2840</v>
      </c>
      <c r="D1409" s="54" t="s">
        <v>73</v>
      </c>
      <c r="E1409" s="55">
        <v>678.76</v>
      </c>
      <c r="F1409" s="55">
        <v>58.68</v>
      </c>
      <c r="G1409" s="55">
        <v>737.44</v>
      </c>
      <c r="H1409" s="33">
        <f t="shared" si="21"/>
        <v>9</v>
      </c>
    </row>
    <row r="1410" spans="1:8" x14ac:dyDescent="0.2">
      <c r="A1410" s="52" t="s">
        <v>2841</v>
      </c>
      <c r="B1410" s="52"/>
      <c r="C1410" s="53" t="s">
        <v>2842</v>
      </c>
      <c r="D1410" s="54" t="s">
        <v>73</v>
      </c>
      <c r="E1410" s="55">
        <v>860.2</v>
      </c>
      <c r="F1410" s="55">
        <v>58.68</v>
      </c>
      <c r="G1410" s="55">
        <v>918.88</v>
      </c>
      <c r="H1410" s="33">
        <f t="shared" si="21"/>
        <v>9</v>
      </c>
    </row>
    <row r="1411" spans="1:8" x14ac:dyDescent="0.2">
      <c r="A1411" s="52" t="s">
        <v>2843</v>
      </c>
      <c r="B1411" s="52"/>
      <c r="C1411" s="53" t="s">
        <v>2844</v>
      </c>
      <c r="D1411" s="54" t="s">
        <v>73</v>
      </c>
      <c r="E1411" s="55">
        <v>238.03</v>
      </c>
      <c r="F1411" s="55">
        <v>58.68</v>
      </c>
      <c r="G1411" s="55">
        <v>296.70999999999998</v>
      </c>
      <c r="H1411" s="33">
        <f t="shared" si="21"/>
        <v>9</v>
      </c>
    </row>
    <row r="1412" spans="1:8" x14ac:dyDescent="0.2">
      <c r="A1412" s="52" t="s">
        <v>2845</v>
      </c>
      <c r="B1412" s="52"/>
      <c r="C1412" s="53" t="s">
        <v>2846</v>
      </c>
      <c r="D1412" s="54" t="s">
        <v>73</v>
      </c>
      <c r="E1412" s="55">
        <v>1032.5</v>
      </c>
      <c r="F1412" s="55">
        <v>58.68</v>
      </c>
      <c r="G1412" s="55">
        <v>1091.18</v>
      </c>
      <c r="H1412" s="33">
        <f t="shared" si="21"/>
        <v>9</v>
      </c>
    </row>
    <row r="1413" spans="1:8" x14ac:dyDescent="0.2">
      <c r="A1413" s="52" t="s">
        <v>2847</v>
      </c>
      <c r="B1413" s="52"/>
      <c r="C1413" s="53" t="s">
        <v>2848</v>
      </c>
      <c r="D1413" s="54" t="s">
        <v>73</v>
      </c>
      <c r="E1413" s="55">
        <v>377.46</v>
      </c>
      <c r="F1413" s="55">
        <v>58.68</v>
      </c>
      <c r="G1413" s="55">
        <v>436.14</v>
      </c>
      <c r="H1413" s="33">
        <f t="shared" si="21"/>
        <v>9</v>
      </c>
    </row>
    <row r="1414" spans="1:8" x14ac:dyDescent="0.2">
      <c r="A1414" s="52" t="s">
        <v>2849</v>
      </c>
      <c r="B1414" s="52"/>
      <c r="C1414" s="53" t="s">
        <v>2850</v>
      </c>
      <c r="D1414" s="54" t="s">
        <v>73</v>
      </c>
      <c r="E1414" s="55">
        <v>1140.01</v>
      </c>
      <c r="F1414" s="55">
        <v>58.68</v>
      </c>
      <c r="G1414" s="55">
        <v>1198.69</v>
      </c>
      <c r="H1414" s="33">
        <f t="shared" si="21"/>
        <v>9</v>
      </c>
    </row>
    <row r="1415" spans="1:8" x14ac:dyDescent="0.2">
      <c r="A1415" s="52" t="s">
        <v>2851</v>
      </c>
      <c r="B1415" s="52"/>
      <c r="C1415" s="53" t="s">
        <v>2852</v>
      </c>
      <c r="D1415" s="54" t="s">
        <v>73</v>
      </c>
      <c r="E1415" s="55">
        <v>1092.06</v>
      </c>
      <c r="F1415" s="55">
        <v>58.68</v>
      </c>
      <c r="G1415" s="55">
        <v>1150.74</v>
      </c>
      <c r="H1415" s="33">
        <f t="shared" si="21"/>
        <v>9</v>
      </c>
    </row>
    <row r="1416" spans="1:8" ht="25.5" x14ac:dyDescent="0.2">
      <c r="A1416" s="52" t="s">
        <v>2853</v>
      </c>
      <c r="B1416" s="52"/>
      <c r="C1416" s="53" t="s">
        <v>2854</v>
      </c>
      <c r="D1416" s="54" t="s">
        <v>73</v>
      </c>
      <c r="E1416" s="55">
        <v>499.96</v>
      </c>
      <c r="F1416" s="55"/>
      <c r="G1416" s="55">
        <v>499.96</v>
      </c>
      <c r="H1416" s="33">
        <f t="shared" si="21"/>
        <v>9</v>
      </c>
    </row>
    <row r="1417" spans="1:8" x14ac:dyDescent="0.2">
      <c r="A1417" s="52" t="s">
        <v>2855</v>
      </c>
      <c r="B1417" s="52"/>
      <c r="C1417" s="53" t="s">
        <v>2856</v>
      </c>
      <c r="D1417" s="54" t="s">
        <v>73</v>
      </c>
      <c r="E1417" s="55">
        <v>1110.29</v>
      </c>
      <c r="F1417" s="55">
        <v>45.1</v>
      </c>
      <c r="G1417" s="55">
        <v>1155.3900000000001</v>
      </c>
      <c r="H1417" s="33">
        <f t="shared" si="21"/>
        <v>9</v>
      </c>
    </row>
    <row r="1418" spans="1:8" x14ac:dyDescent="0.2">
      <c r="A1418" s="52" t="s">
        <v>2857</v>
      </c>
      <c r="B1418" s="52"/>
      <c r="C1418" s="53" t="s">
        <v>2858</v>
      </c>
      <c r="D1418" s="54" t="s">
        <v>73</v>
      </c>
      <c r="E1418" s="55">
        <v>1685.37</v>
      </c>
      <c r="F1418" s="55">
        <v>58.68</v>
      </c>
      <c r="G1418" s="55">
        <v>1744.05</v>
      </c>
      <c r="H1418" s="33">
        <f t="shared" ref="H1418:H1481" si="22">LEN(A1418)</f>
        <v>9</v>
      </c>
    </row>
    <row r="1419" spans="1:8" x14ac:dyDescent="0.2">
      <c r="A1419" s="52" t="s">
        <v>2859</v>
      </c>
      <c r="B1419" s="52"/>
      <c r="C1419" s="53" t="s">
        <v>2860</v>
      </c>
      <c r="D1419" s="54" t="s">
        <v>73</v>
      </c>
      <c r="E1419" s="55">
        <v>1410.81</v>
      </c>
      <c r="F1419" s="55">
        <v>58.68</v>
      </c>
      <c r="G1419" s="55">
        <v>1469.49</v>
      </c>
      <c r="H1419" s="33">
        <f t="shared" si="22"/>
        <v>9</v>
      </c>
    </row>
    <row r="1420" spans="1:8" x14ac:dyDescent="0.2">
      <c r="A1420" s="52" t="s">
        <v>2861</v>
      </c>
      <c r="B1420" s="52"/>
      <c r="C1420" s="53" t="s">
        <v>2862</v>
      </c>
      <c r="D1420" s="54" t="s">
        <v>73</v>
      </c>
      <c r="E1420" s="55">
        <v>780.03</v>
      </c>
      <c r="F1420" s="55">
        <v>58.68</v>
      </c>
      <c r="G1420" s="55">
        <v>838.71</v>
      </c>
      <c r="H1420" s="33">
        <f t="shared" si="22"/>
        <v>9</v>
      </c>
    </row>
    <row r="1421" spans="1:8" x14ac:dyDescent="0.2">
      <c r="A1421" s="52" t="s">
        <v>2863</v>
      </c>
      <c r="B1421" s="52"/>
      <c r="C1421" s="53" t="s">
        <v>2864</v>
      </c>
      <c r="D1421" s="54" t="s">
        <v>73</v>
      </c>
      <c r="E1421" s="55">
        <v>691.42</v>
      </c>
      <c r="F1421" s="55">
        <v>45.1</v>
      </c>
      <c r="G1421" s="55">
        <v>736.52</v>
      </c>
      <c r="H1421" s="33">
        <f t="shared" si="22"/>
        <v>9</v>
      </c>
    </row>
    <row r="1422" spans="1:8" x14ac:dyDescent="0.2">
      <c r="A1422" s="52" t="s">
        <v>2865</v>
      </c>
      <c r="B1422" s="52"/>
      <c r="C1422" s="53" t="s">
        <v>2866</v>
      </c>
      <c r="D1422" s="54" t="s">
        <v>73</v>
      </c>
      <c r="E1422" s="55">
        <v>969.28</v>
      </c>
      <c r="F1422" s="55">
        <v>45.1</v>
      </c>
      <c r="G1422" s="55">
        <v>1014.38</v>
      </c>
      <c r="H1422" s="33">
        <f t="shared" si="22"/>
        <v>9</v>
      </c>
    </row>
    <row r="1423" spans="1:8" x14ac:dyDescent="0.2">
      <c r="A1423" s="52" t="s">
        <v>2867</v>
      </c>
      <c r="B1423" s="52"/>
      <c r="C1423" s="53" t="s">
        <v>2868</v>
      </c>
      <c r="D1423" s="54" t="s">
        <v>73</v>
      </c>
      <c r="E1423" s="55">
        <v>830.11</v>
      </c>
      <c r="F1423" s="55">
        <v>33.83</v>
      </c>
      <c r="G1423" s="55">
        <v>863.94</v>
      </c>
      <c r="H1423" s="33">
        <f t="shared" si="22"/>
        <v>9</v>
      </c>
    </row>
    <row r="1424" spans="1:8" x14ac:dyDescent="0.2">
      <c r="A1424" s="52" t="s">
        <v>2869</v>
      </c>
      <c r="B1424" s="52"/>
      <c r="C1424" s="53" t="s">
        <v>2870</v>
      </c>
      <c r="D1424" s="54" t="s">
        <v>73</v>
      </c>
      <c r="E1424" s="55">
        <v>917</v>
      </c>
      <c r="F1424" s="55">
        <v>33.83</v>
      </c>
      <c r="G1424" s="55">
        <v>950.83</v>
      </c>
      <c r="H1424" s="33">
        <f t="shared" si="22"/>
        <v>9</v>
      </c>
    </row>
    <row r="1425" spans="1:8" x14ac:dyDescent="0.2">
      <c r="A1425" s="52" t="s">
        <v>2871</v>
      </c>
      <c r="B1425" s="52"/>
      <c r="C1425" s="53" t="s">
        <v>2872</v>
      </c>
      <c r="D1425" s="54" t="s">
        <v>73</v>
      </c>
      <c r="E1425" s="55">
        <v>1266.1500000000001</v>
      </c>
      <c r="F1425" s="55">
        <v>33.83</v>
      </c>
      <c r="G1425" s="55">
        <v>1299.98</v>
      </c>
      <c r="H1425" s="33">
        <f t="shared" si="22"/>
        <v>9</v>
      </c>
    </row>
    <row r="1426" spans="1:8" x14ac:dyDescent="0.2">
      <c r="A1426" s="52" t="s">
        <v>2873</v>
      </c>
      <c r="B1426" s="52"/>
      <c r="C1426" s="53" t="s">
        <v>2874</v>
      </c>
      <c r="D1426" s="54" t="s">
        <v>73</v>
      </c>
      <c r="E1426" s="55">
        <v>691.21</v>
      </c>
      <c r="F1426" s="55"/>
      <c r="G1426" s="55">
        <v>691.21</v>
      </c>
      <c r="H1426" s="33">
        <f t="shared" si="22"/>
        <v>9</v>
      </c>
    </row>
    <row r="1427" spans="1:8" ht="25.5" x14ac:dyDescent="0.2">
      <c r="A1427" s="52" t="s">
        <v>2875</v>
      </c>
      <c r="B1427" s="52"/>
      <c r="C1427" s="53" t="s">
        <v>2876</v>
      </c>
      <c r="D1427" s="54" t="s">
        <v>73</v>
      </c>
      <c r="E1427" s="55">
        <v>1548.7</v>
      </c>
      <c r="F1427" s="55"/>
      <c r="G1427" s="55">
        <v>1548.7</v>
      </c>
      <c r="H1427" s="33">
        <f t="shared" si="22"/>
        <v>9</v>
      </c>
    </row>
    <row r="1428" spans="1:8" ht="25.5" x14ac:dyDescent="0.2">
      <c r="A1428" s="52" t="s">
        <v>2877</v>
      </c>
      <c r="B1428" s="52"/>
      <c r="C1428" s="53" t="s">
        <v>2878</v>
      </c>
      <c r="D1428" s="54" t="s">
        <v>73</v>
      </c>
      <c r="E1428" s="55">
        <v>924.93</v>
      </c>
      <c r="F1428" s="55"/>
      <c r="G1428" s="55">
        <v>924.93</v>
      </c>
      <c r="H1428" s="33">
        <f t="shared" si="22"/>
        <v>9</v>
      </c>
    </row>
    <row r="1429" spans="1:8" ht="25.5" x14ac:dyDescent="0.2">
      <c r="A1429" s="52" t="s">
        <v>2879</v>
      </c>
      <c r="B1429" s="52"/>
      <c r="C1429" s="53" t="s">
        <v>2880</v>
      </c>
      <c r="D1429" s="54" t="s">
        <v>73</v>
      </c>
      <c r="E1429" s="55">
        <v>937.08</v>
      </c>
      <c r="F1429" s="55"/>
      <c r="G1429" s="55">
        <v>937.08</v>
      </c>
      <c r="H1429" s="33">
        <f t="shared" si="22"/>
        <v>9</v>
      </c>
    </row>
    <row r="1430" spans="1:8" x14ac:dyDescent="0.2">
      <c r="A1430" s="52" t="s">
        <v>2881</v>
      </c>
      <c r="B1430" s="52"/>
      <c r="C1430" s="53" t="s">
        <v>2882</v>
      </c>
      <c r="D1430" s="54" t="s">
        <v>73</v>
      </c>
      <c r="E1430" s="55">
        <v>941.75</v>
      </c>
      <c r="F1430" s="55">
        <v>58.68</v>
      </c>
      <c r="G1430" s="55">
        <v>1000.43</v>
      </c>
      <c r="H1430" s="33">
        <f t="shared" si="22"/>
        <v>9</v>
      </c>
    </row>
    <row r="1431" spans="1:8" ht="25.5" x14ac:dyDescent="0.2">
      <c r="A1431" s="52" t="s">
        <v>2883</v>
      </c>
      <c r="B1431" s="52"/>
      <c r="C1431" s="53" t="s">
        <v>2884</v>
      </c>
      <c r="D1431" s="54" t="s">
        <v>73</v>
      </c>
      <c r="E1431" s="55">
        <v>1074.76</v>
      </c>
      <c r="F1431" s="55">
        <v>58.68</v>
      </c>
      <c r="G1431" s="55">
        <v>1133.44</v>
      </c>
      <c r="H1431" s="33">
        <f t="shared" si="22"/>
        <v>9</v>
      </c>
    </row>
    <row r="1432" spans="1:8" ht="25.5" x14ac:dyDescent="0.2">
      <c r="A1432" s="52" t="s">
        <v>2885</v>
      </c>
      <c r="B1432" s="52"/>
      <c r="C1432" s="53" t="s">
        <v>2886</v>
      </c>
      <c r="D1432" s="54" t="s">
        <v>73</v>
      </c>
      <c r="E1432" s="55">
        <v>1032.83</v>
      </c>
      <c r="F1432" s="55">
        <v>58.68</v>
      </c>
      <c r="G1432" s="55">
        <v>1091.51</v>
      </c>
      <c r="H1432" s="33">
        <f t="shared" si="22"/>
        <v>9</v>
      </c>
    </row>
    <row r="1433" spans="1:8" ht="25.5" x14ac:dyDescent="0.2">
      <c r="A1433" s="52" t="s">
        <v>2887</v>
      </c>
      <c r="B1433" s="52"/>
      <c r="C1433" s="53" t="s">
        <v>2888</v>
      </c>
      <c r="D1433" s="54" t="s">
        <v>73</v>
      </c>
      <c r="E1433" s="55">
        <v>1017.53</v>
      </c>
      <c r="F1433" s="55">
        <v>58.68</v>
      </c>
      <c r="G1433" s="55">
        <v>1076.21</v>
      </c>
      <c r="H1433" s="33">
        <f t="shared" si="22"/>
        <v>9</v>
      </c>
    </row>
    <row r="1434" spans="1:8" x14ac:dyDescent="0.2">
      <c r="A1434" s="52" t="s">
        <v>2889</v>
      </c>
      <c r="B1434" s="52"/>
      <c r="C1434" s="53" t="s">
        <v>2890</v>
      </c>
      <c r="D1434" s="54"/>
      <c r="E1434" s="55"/>
      <c r="F1434" s="55"/>
      <c r="G1434" s="55"/>
      <c r="H1434" s="33">
        <f t="shared" si="22"/>
        <v>5</v>
      </c>
    </row>
    <row r="1435" spans="1:8" x14ac:dyDescent="0.2">
      <c r="A1435" s="52" t="s">
        <v>2891</v>
      </c>
      <c r="B1435" s="52"/>
      <c r="C1435" s="53" t="s">
        <v>2892</v>
      </c>
      <c r="D1435" s="54" t="s">
        <v>73</v>
      </c>
      <c r="E1435" s="55">
        <v>401.3</v>
      </c>
      <c r="F1435" s="55">
        <v>117.36</v>
      </c>
      <c r="G1435" s="55">
        <v>518.66</v>
      </c>
      <c r="H1435" s="33">
        <f t="shared" si="22"/>
        <v>9</v>
      </c>
    </row>
    <row r="1436" spans="1:8" x14ac:dyDescent="0.2">
      <c r="A1436" s="52" t="s">
        <v>2893</v>
      </c>
      <c r="B1436" s="52"/>
      <c r="C1436" s="53" t="s">
        <v>2894</v>
      </c>
      <c r="D1436" s="54" t="s">
        <v>73</v>
      </c>
      <c r="E1436" s="55">
        <v>892.17</v>
      </c>
      <c r="F1436" s="55">
        <v>117.36</v>
      </c>
      <c r="G1436" s="55">
        <v>1009.53</v>
      </c>
      <c r="H1436" s="33">
        <f t="shared" si="22"/>
        <v>9</v>
      </c>
    </row>
    <row r="1437" spans="1:8" x14ac:dyDescent="0.2">
      <c r="A1437" s="52" t="s">
        <v>2895</v>
      </c>
      <c r="B1437" s="52"/>
      <c r="C1437" s="53" t="s">
        <v>2896</v>
      </c>
      <c r="D1437" s="54" t="s">
        <v>73</v>
      </c>
      <c r="E1437" s="55">
        <v>1014</v>
      </c>
      <c r="F1437" s="55">
        <v>117.36</v>
      </c>
      <c r="G1437" s="55">
        <v>1131.3599999999999</v>
      </c>
      <c r="H1437" s="33">
        <f t="shared" si="22"/>
        <v>9</v>
      </c>
    </row>
    <row r="1438" spans="1:8" x14ac:dyDescent="0.2">
      <c r="A1438" s="52" t="s">
        <v>2897</v>
      </c>
      <c r="B1438" s="52"/>
      <c r="C1438" s="53" t="s">
        <v>2898</v>
      </c>
      <c r="D1438" s="54" t="s">
        <v>73</v>
      </c>
      <c r="E1438" s="55">
        <v>823.03</v>
      </c>
      <c r="F1438" s="55">
        <v>58.68</v>
      </c>
      <c r="G1438" s="55">
        <v>881.71</v>
      </c>
      <c r="H1438" s="33">
        <f t="shared" si="22"/>
        <v>9</v>
      </c>
    </row>
    <row r="1439" spans="1:8" x14ac:dyDescent="0.2">
      <c r="A1439" s="52" t="s">
        <v>2899</v>
      </c>
      <c r="B1439" s="52"/>
      <c r="C1439" s="53" t="s">
        <v>2900</v>
      </c>
      <c r="D1439" s="54" t="s">
        <v>73</v>
      </c>
      <c r="E1439" s="55">
        <v>389.04</v>
      </c>
      <c r="F1439" s="55">
        <v>117.36</v>
      </c>
      <c r="G1439" s="55">
        <v>506.4</v>
      </c>
      <c r="H1439" s="33">
        <f t="shared" si="22"/>
        <v>9</v>
      </c>
    </row>
    <row r="1440" spans="1:8" x14ac:dyDescent="0.2">
      <c r="A1440" s="52" t="s">
        <v>2901</v>
      </c>
      <c r="B1440" s="52"/>
      <c r="C1440" s="53" t="s">
        <v>2902</v>
      </c>
      <c r="D1440" s="54" t="s">
        <v>73</v>
      </c>
      <c r="E1440" s="55">
        <v>830.62</v>
      </c>
      <c r="F1440" s="55">
        <v>117.36</v>
      </c>
      <c r="G1440" s="55">
        <v>947.98</v>
      </c>
      <c r="H1440" s="33">
        <f t="shared" si="22"/>
        <v>9</v>
      </c>
    </row>
    <row r="1441" spans="1:8" x14ac:dyDescent="0.2">
      <c r="A1441" s="52" t="s">
        <v>2903</v>
      </c>
      <c r="B1441" s="52"/>
      <c r="C1441" s="53" t="s">
        <v>2904</v>
      </c>
      <c r="D1441" s="54" t="s">
        <v>73</v>
      </c>
      <c r="E1441" s="55">
        <v>559.15</v>
      </c>
      <c r="F1441" s="55">
        <v>117.36</v>
      </c>
      <c r="G1441" s="55">
        <v>676.51</v>
      </c>
      <c r="H1441" s="33">
        <f t="shared" si="22"/>
        <v>9</v>
      </c>
    </row>
    <row r="1442" spans="1:8" x14ac:dyDescent="0.2">
      <c r="A1442" s="52" t="s">
        <v>2905</v>
      </c>
      <c r="B1442" s="52"/>
      <c r="C1442" s="53" t="s">
        <v>2906</v>
      </c>
      <c r="D1442" s="54" t="s">
        <v>73</v>
      </c>
      <c r="E1442" s="55">
        <v>897.67</v>
      </c>
      <c r="F1442" s="55">
        <v>117.36</v>
      </c>
      <c r="G1442" s="55">
        <v>1015.03</v>
      </c>
      <c r="H1442" s="33">
        <f t="shared" si="22"/>
        <v>9</v>
      </c>
    </row>
    <row r="1443" spans="1:8" x14ac:dyDescent="0.2">
      <c r="A1443" s="52" t="s">
        <v>2907</v>
      </c>
      <c r="B1443" s="52"/>
      <c r="C1443" s="53" t="s">
        <v>2908</v>
      </c>
      <c r="D1443" s="54" t="s">
        <v>73</v>
      </c>
      <c r="E1443" s="55">
        <v>607.08000000000004</v>
      </c>
      <c r="F1443" s="55">
        <v>117.36</v>
      </c>
      <c r="G1443" s="55">
        <v>724.44</v>
      </c>
      <c r="H1443" s="33">
        <f t="shared" si="22"/>
        <v>9</v>
      </c>
    </row>
    <row r="1444" spans="1:8" x14ac:dyDescent="0.2">
      <c r="A1444" s="52" t="s">
        <v>2909</v>
      </c>
      <c r="B1444" s="52"/>
      <c r="C1444" s="53" t="s">
        <v>2910</v>
      </c>
      <c r="D1444" s="54" t="s">
        <v>73</v>
      </c>
      <c r="E1444" s="55">
        <v>638.30999999999995</v>
      </c>
      <c r="F1444" s="55">
        <v>117.36</v>
      </c>
      <c r="G1444" s="55">
        <v>755.67</v>
      </c>
      <c r="H1444" s="33">
        <f t="shared" si="22"/>
        <v>9</v>
      </c>
    </row>
    <row r="1445" spans="1:8" x14ac:dyDescent="0.2">
      <c r="A1445" s="52" t="s">
        <v>2911</v>
      </c>
      <c r="B1445" s="52"/>
      <c r="C1445" s="53" t="s">
        <v>2912</v>
      </c>
      <c r="D1445" s="54" t="s">
        <v>73</v>
      </c>
      <c r="E1445" s="55">
        <v>1031.1300000000001</v>
      </c>
      <c r="F1445" s="55">
        <v>58.68</v>
      </c>
      <c r="G1445" s="55">
        <v>1089.81</v>
      </c>
      <c r="H1445" s="33">
        <f t="shared" si="22"/>
        <v>9</v>
      </c>
    </row>
    <row r="1446" spans="1:8" x14ac:dyDescent="0.2">
      <c r="A1446" s="52" t="s">
        <v>2913</v>
      </c>
      <c r="B1446" s="52"/>
      <c r="C1446" s="53" t="s">
        <v>2914</v>
      </c>
      <c r="D1446" s="54" t="s">
        <v>73</v>
      </c>
      <c r="E1446" s="55">
        <v>948.06</v>
      </c>
      <c r="F1446" s="55">
        <v>58.68</v>
      </c>
      <c r="G1446" s="55">
        <v>1006.74</v>
      </c>
      <c r="H1446" s="33">
        <f t="shared" si="22"/>
        <v>9</v>
      </c>
    </row>
    <row r="1447" spans="1:8" ht="25.5" x14ac:dyDescent="0.2">
      <c r="A1447" s="52" t="s">
        <v>2915</v>
      </c>
      <c r="B1447" s="52"/>
      <c r="C1447" s="53" t="s">
        <v>2916</v>
      </c>
      <c r="D1447" s="54" t="s">
        <v>73</v>
      </c>
      <c r="E1447" s="55">
        <v>904.8</v>
      </c>
      <c r="F1447" s="55">
        <v>58.68</v>
      </c>
      <c r="G1447" s="55">
        <v>963.48</v>
      </c>
      <c r="H1447" s="33">
        <f t="shared" si="22"/>
        <v>9</v>
      </c>
    </row>
    <row r="1448" spans="1:8" ht="25.5" x14ac:dyDescent="0.2">
      <c r="A1448" s="52" t="s">
        <v>2917</v>
      </c>
      <c r="B1448" s="52"/>
      <c r="C1448" s="53" t="s">
        <v>2918</v>
      </c>
      <c r="D1448" s="54" t="s">
        <v>73</v>
      </c>
      <c r="E1448" s="55">
        <v>1214.23</v>
      </c>
      <c r="F1448" s="55">
        <v>58.68</v>
      </c>
      <c r="G1448" s="55">
        <v>1272.9100000000001</v>
      </c>
      <c r="H1448" s="33">
        <f t="shared" si="22"/>
        <v>9</v>
      </c>
    </row>
    <row r="1449" spans="1:8" ht="25.5" x14ac:dyDescent="0.2">
      <c r="A1449" s="52" t="s">
        <v>2919</v>
      </c>
      <c r="B1449" s="52"/>
      <c r="C1449" s="53" t="s">
        <v>2920</v>
      </c>
      <c r="D1449" s="54" t="s">
        <v>73</v>
      </c>
      <c r="E1449" s="55">
        <v>1277.8499999999999</v>
      </c>
      <c r="F1449" s="55">
        <v>117.36</v>
      </c>
      <c r="G1449" s="55">
        <v>1395.21</v>
      </c>
      <c r="H1449" s="33">
        <f t="shared" si="22"/>
        <v>9</v>
      </c>
    </row>
    <row r="1450" spans="1:8" x14ac:dyDescent="0.2">
      <c r="A1450" s="52" t="s">
        <v>2921</v>
      </c>
      <c r="B1450" s="52"/>
      <c r="C1450" s="53" t="s">
        <v>2922</v>
      </c>
      <c r="D1450" s="54" t="s">
        <v>73</v>
      </c>
      <c r="E1450" s="55">
        <v>1288.44</v>
      </c>
      <c r="F1450" s="55">
        <v>117.36</v>
      </c>
      <c r="G1450" s="55">
        <v>1405.8</v>
      </c>
      <c r="H1450" s="33">
        <f t="shared" si="22"/>
        <v>9</v>
      </c>
    </row>
    <row r="1451" spans="1:8" x14ac:dyDescent="0.2">
      <c r="A1451" s="52" t="s">
        <v>2923</v>
      </c>
      <c r="B1451" s="52"/>
      <c r="C1451" s="53" t="s">
        <v>2924</v>
      </c>
      <c r="D1451" s="54"/>
      <c r="E1451" s="55"/>
      <c r="F1451" s="55"/>
      <c r="G1451" s="55"/>
      <c r="H1451" s="33">
        <f t="shared" si="22"/>
        <v>5</v>
      </c>
    </row>
    <row r="1452" spans="1:8" ht="25.5" x14ac:dyDescent="0.2">
      <c r="A1452" s="52" t="s">
        <v>2925</v>
      </c>
      <c r="B1452" s="52"/>
      <c r="C1452" s="53" t="s">
        <v>2926</v>
      </c>
      <c r="D1452" s="54" t="s">
        <v>73</v>
      </c>
      <c r="E1452" s="55">
        <v>159.27000000000001</v>
      </c>
      <c r="F1452" s="55"/>
      <c r="G1452" s="55">
        <v>159.27000000000001</v>
      </c>
      <c r="H1452" s="33">
        <f t="shared" si="22"/>
        <v>9</v>
      </c>
    </row>
    <row r="1453" spans="1:8" x14ac:dyDescent="0.2">
      <c r="A1453" s="52" t="s">
        <v>2927</v>
      </c>
      <c r="B1453" s="52"/>
      <c r="C1453" s="53" t="s">
        <v>2928</v>
      </c>
      <c r="D1453" s="54"/>
      <c r="E1453" s="55"/>
      <c r="F1453" s="55"/>
      <c r="G1453" s="55"/>
      <c r="H1453" s="33">
        <f t="shared" si="22"/>
        <v>2</v>
      </c>
    </row>
    <row r="1454" spans="1:8" x14ac:dyDescent="0.2">
      <c r="A1454" s="52" t="s">
        <v>2929</v>
      </c>
      <c r="B1454" s="52"/>
      <c r="C1454" s="53" t="s">
        <v>2930</v>
      </c>
      <c r="D1454" s="54"/>
      <c r="E1454" s="55"/>
      <c r="F1454" s="55"/>
      <c r="G1454" s="55"/>
      <c r="H1454" s="33">
        <f t="shared" si="22"/>
        <v>5</v>
      </c>
    </row>
    <row r="1455" spans="1:8" x14ac:dyDescent="0.2">
      <c r="A1455" s="52" t="s">
        <v>2931</v>
      </c>
      <c r="B1455" s="52"/>
      <c r="C1455" s="53" t="s">
        <v>2932</v>
      </c>
      <c r="D1455" s="54" t="s">
        <v>73</v>
      </c>
      <c r="E1455" s="55">
        <v>112.58</v>
      </c>
      <c r="F1455" s="55">
        <v>18.739999999999998</v>
      </c>
      <c r="G1455" s="55">
        <v>131.32</v>
      </c>
      <c r="H1455" s="33">
        <f t="shared" si="22"/>
        <v>9</v>
      </c>
    </row>
    <row r="1456" spans="1:8" x14ac:dyDescent="0.2">
      <c r="A1456" s="52" t="s">
        <v>2933</v>
      </c>
      <c r="B1456" s="52"/>
      <c r="C1456" s="53" t="s">
        <v>2934</v>
      </c>
      <c r="D1456" s="54" t="s">
        <v>73</v>
      </c>
      <c r="E1456" s="55">
        <v>140.21</v>
      </c>
      <c r="F1456" s="55">
        <v>18.739999999999998</v>
      </c>
      <c r="G1456" s="55">
        <v>158.94999999999999</v>
      </c>
      <c r="H1456" s="33">
        <f t="shared" si="22"/>
        <v>9</v>
      </c>
    </row>
    <row r="1457" spans="1:8" x14ac:dyDescent="0.2">
      <c r="A1457" s="52" t="s">
        <v>2935</v>
      </c>
      <c r="B1457" s="52"/>
      <c r="C1457" s="53" t="s">
        <v>2936</v>
      </c>
      <c r="D1457" s="54" t="s">
        <v>73</v>
      </c>
      <c r="E1457" s="55">
        <v>135.65</v>
      </c>
      <c r="F1457" s="55">
        <v>18.739999999999998</v>
      </c>
      <c r="G1457" s="55">
        <v>154.38999999999999</v>
      </c>
      <c r="H1457" s="33">
        <f t="shared" si="22"/>
        <v>9</v>
      </c>
    </row>
    <row r="1458" spans="1:8" x14ac:dyDescent="0.2">
      <c r="A1458" s="52" t="s">
        <v>2937</v>
      </c>
      <c r="B1458" s="52"/>
      <c r="C1458" s="53" t="s">
        <v>2938</v>
      </c>
      <c r="D1458" s="54" t="s">
        <v>73</v>
      </c>
      <c r="E1458" s="55">
        <v>170.26</v>
      </c>
      <c r="F1458" s="55">
        <v>24.52</v>
      </c>
      <c r="G1458" s="55">
        <v>194.78</v>
      </c>
      <c r="H1458" s="33">
        <f t="shared" si="22"/>
        <v>9</v>
      </c>
    </row>
    <row r="1459" spans="1:8" x14ac:dyDescent="0.2">
      <c r="A1459" s="52" t="s">
        <v>2939</v>
      </c>
      <c r="B1459" s="52"/>
      <c r="C1459" s="53" t="s">
        <v>2940</v>
      </c>
      <c r="D1459" s="54" t="s">
        <v>73</v>
      </c>
      <c r="E1459" s="55">
        <v>388.81</v>
      </c>
      <c r="F1459" s="55">
        <v>24.52</v>
      </c>
      <c r="G1459" s="55">
        <v>413.33</v>
      </c>
      <c r="H1459" s="33">
        <f t="shared" si="22"/>
        <v>9</v>
      </c>
    </row>
    <row r="1460" spans="1:8" x14ac:dyDescent="0.2">
      <c r="A1460" s="52" t="s">
        <v>2941</v>
      </c>
      <c r="B1460" s="52"/>
      <c r="C1460" s="53" t="s">
        <v>2942</v>
      </c>
      <c r="D1460" s="54" t="s">
        <v>73</v>
      </c>
      <c r="E1460" s="55">
        <v>340.73</v>
      </c>
      <c r="F1460" s="55">
        <v>28.12</v>
      </c>
      <c r="G1460" s="55">
        <v>368.85</v>
      </c>
      <c r="H1460" s="33">
        <f t="shared" si="22"/>
        <v>9</v>
      </c>
    </row>
    <row r="1461" spans="1:8" x14ac:dyDescent="0.2">
      <c r="A1461" s="52" t="s">
        <v>2943</v>
      </c>
      <c r="B1461" s="52"/>
      <c r="C1461" s="53" t="s">
        <v>2944</v>
      </c>
      <c r="D1461" s="54" t="s">
        <v>73</v>
      </c>
      <c r="E1461" s="55">
        <v>461.64</v>
      </c>
      <c r="F1461" s="55">
        <v>29.59</v>
      </c>
      <c r="G1461" s="55">
        <v>491.23</v>
      </c>
      <c r="H1461" s="33">
        <f t="shared" si="22"/>
        <v>9</v>
      </c>
    </row>
    <row r="1462" spans="1:8" x14ac:dyDescent="0.2">
      <c r="A1462" s="52" t="s">
        <v>2945</v>
      </c>
      <c r="B1462" s="52"/>
      <c r="C1462" s="53" t="s">
        <v>2946</v>
      </c>
      <c r="D1462" s="54" t="s">
        <v>73</v>
      </c>
      <c r="E1462" s="55">
        <v>411.74</v>
      </c>
      <c r="F1462" s="55">
        <v>24.52</v>
      </c>
      <c r="G1462" s="55">
        <v>436.26</v>
      </c>
      <c r="H1462" s="33">
        <f t="shared" si="22"/>
        <v>9</v>
      </c>
    </row>
    <row r="1463" spans="1:8" x14ac:dyDescent="0.2">
      <c r="A1463" s="52" t="s">
        <v>2947</v>
      </c>
      <c r="B1463" s="52"/>
      <c r="C1463" s="53" t="s">
        <v>2948</v>
      </c>
      <c r="D1463" s="54" t="s">
        <v>73</v>
      </c>
      <c r="E1463" s="55">
        <v>250.85</v>
      </c>
      <c r="F1463" s="55">
        <v>24.52</v>
      </c>
      <c r="G1463" s="55">
        <v>275.37</v>
      </c>
      <c r="H1463" s="33">
        <f t="shared" si="22"/>
        <v>9</v>
      </c>
    </row>
    <row r="1464" spans="1:8" x14ac:dyDescent="0.2">
      <c r="A1464" s="52" t="s">
        <v>2949</v>
      </c>
      <c r="B1464" s="52"/>
      <c r="C1464" s="53" t="s">
        <v>2950</v>
      </c>
      <c r="D1464" s="54" t="s">
        <v>73</v>
      </c>
      <c r="E1464" s="55">
        <v>293.52999999999997</v>
      </c>
      <c r="F1464" s="55">
        <v>28.12</v>
      </c>
      <c r="G1464" s="55">
        <v>321.64999999999998</v>
      </c>
      <c r="H1464" s="33">
        <f t="shared" si="22"/>
        <v>9</v>
      </c>
    </row>
    <row r="1465" spans="1:8" x14ac:dyDescent="0.2">
      <c r="A1465" s="52" t="s">
        <v>2951</v>
      </c>
      <c r="B1465" s="52"/>
      <c r="C1465" s="53" t="s">
        <v>2952</v>
      </c>
      <c r="D1465" s="54" t="s">
        <v>73</v>
      </c>
      <c r="E1465" s="55">
        <v>357.2</v>
      </c>
      <c r="F1465" s="55">
        <v>29.58</v>
      </c>
      <c r="G1465" s="55">
        <v>386.78</v>
      </c>
      <c r="H1465" s="33">
        <f t="shared" si="22"/>
        <v>9</v>
      </c>
    </row>
    <row r="1466" spans="1:8" x14ac:dyDescent="0.2">
      <c r="A1466" s="52" t="s">
        <v>2953</v>
      </c>
      <c r="B1466" s="52"/>
      <c r="C1466" s="53" t="s">
        <v>2954</v>
      </c>
      <c r="D1466" s="54" t="s">
        <v>73</v>
      </c>
      <c r="E1466" s="55">
        <v>507.79</v>
      </c>
      <c r="F1466" s="55">
        <v>24.52</v>
      </c>
      <c r="G1466" s="55">
        <v>532.30999999999995</v>
      </c>
      <c r="H1466" s="33">
        <f t="shared" si="22"/>
        <v>9</v>
      </c>
    </row>
    <row r="1467" spans="1:8" x14ac:dyDescent="0.2">
      <c r="A1467" s="52" t="s">
        <v>2955</v>
      </c>
      <c r="B1467" s="52"/>
      <c r="C1467" s="53" t="s">
        <v>2956</v>
      </c>
      <c r="D1467" s="54" t="s">
        <v>73</v>
      </c>
      <c r="E1467" s="55">
        <v>150.57</v>
      </c>
      <c r="F1467" s="55">
        <v>18.739999999999998</v>
      </c>
      <c r="G1467" s="55">
        <v>169.31</v>
      </c>
      <c r="H1467" s="33">
        <f t="shared" si="22"/>
        <v>9</v>
      </c>
    </row>
    <row r="1468" spans="1:8" x14ac:dyDescent="0.2">
      <c r="A1468" s="52" t="s">
        <v>2957</v>
      </c>
      <c r="B1468" s="52"/>
      <c r="C1468" s="53" t="s">
        <v>2958</v>
      </c>
      <c r="D1468" s="54" t="s">
        <v>73</v>
      </c>
      <c r="E1468" s="55">
        <v>3803.48</v>
      </c>
      <c r="F1468" s="55"/>
      <c r="G1468" s="55">
        <v>3803.48</v>
      </c>
      <c r="H1468" s="33">
        <f t="shared" si="22"/>
        <v>9</v>
      </c>
    </row>
    <row r="1469" spans="1:8" ht="25.5" x14ac:dyDescent="0.2">
      <c r="A1469" s="52" t="s">
        <v>2959</v>
      </c>
      <c r="B1469" s="52"/>
      <c r="C1469" s="53" t="s">
        <v>2960</v>
      </c>
      <c r="D1469" s="54" t="s">
        <v>73</v>
      </c>
      <c r="E1469" s="55">
        <v>5771.22</v>
      </c>
      <c r="F1469" s="55">
        <v>73.81</v>
      </c>
      <c r="G1469" s="55">
        <v>5845.03</v>
      </c>
      <c r="H1469" s="33">
        <f t="shared" si="22"/>
        <v>9</v>
      </c>
    </row>
    <row r="1470" spans="1:8" x14ac:dyDescent="0.2">
      <c r="A1470" s="52" t="s">
        <v>2961</v>
      </c>
      <c r="B1470" s="52"/>
      <c r="C1470" s="53" t="s">
        <v>8279</v>
      </c>
      <c r="D1470" s="54" t="s">
        <v>73</v>
      </c>
      <c r="E1470" s="55">
        <v>206.42</v>
      </c>
      <c r="F1470" s="55">
        <v>24.52</v>
      </c>
      <c r="G1470" s="55">
        <v>230.94</v>
      </c>
      <c r="H1470" s="33">
        <f t="shared" si="22"/>
        <v>9</v>
      </c>
    </row>
    <row r="1471" spans="1:8" x14ac:dyDescent="0.2">
      <c r="A1471" s="52" t="s">
        <v>2963</v>
      </c>
      <c r="B1471" s="52"/>
      <c r="C1471" s="53" t="s">
        <v>2964</v>
      </c>
      <c r="D1471" s="54"/>
      <c r="E1471" s="55"/>
      <c r="F1471" s="55"/>
      <c r="G1471" s="55"/>
      <c r="H1471" s="33">
        <f t="shared" si="22"/>
        <v>5</v>
      </c>
    </row>
    <row r="1472" spans="1:8" x14ac:dyDescent="0.2">
      <c r="A1472" s="52" t="s">
        <v>2965</v>
      </c>
      <c r="B1472" s="52"/>
      <c r="C1472" s="53" t="s">
        <v>2966</v>
      </c>
      <c r="D1472" s="54" t="s">
        <v>73</v>
      </c>
      <c r="E1472" s="55">
        <v>191.49</v>
      </c>
      <c r="F1472" s="55">
        <v>24.52</v>
      </c>
      <c r="G1472" s="55">
        <v>216.01</v>
      </c>
      <c r="H1472" s="33">
        <f t="shared" si="22"/>
        <v>9</v>
      </c>
    </row>
    <row r="1473" spans="1:8" x14ac:dyDescent="0.2">
      <c r="A1473" s="52" t="s">
        <v>2967</v>
      </c>
      <c r="B1473" s="52"/>
      <c r="C1473" s="53" t="s">
        <v>2968</v>
      </c>
      <c r="D1473" s="54" t="s">
        <v>73</v>
      </c>
      <c r="E1473" s="55">
        <v>215.43</v>
      </c>
      <c r="F1473" s="55">
        <v>28.12</v>
      </c>
      <c r="G1473" s="55">
        <v>243.55</v>
      </c>
      <c r="H1473" s="33">
        <f t="shared" si="22"/>
        <v>9</v>
      </c>
    </row>
    <row r="1474" spans="1:8" x14ac:dyDescent="0.2">
      <c r="A1474" s="52" t="s">
        <v>2969</v>
      </c>
      <c r="B1474" s="52"/>
      <c r="C1474" s="53" t="s">
        <v>2970</v>
      </c>
      <c r="D1474" s="54" t="s">
        <v>73</v>
      </c>
      <c r="E1474" s="55">
        <v>257.55</v>
      </c>
      <c r="F1474" s="55">
        <v>29.58</v>
      </c>
      <c r="G1474" s="55">
        <v>287.13</v>
      </c>
      <c r="H1474" s="33">
        <f t="shared" si="22"/>
        <v>9</v>
      </c>
    </row>
    <row r="1475" spans="1:8" x14ac:dyDescent="0.2">
      <c r="A1475" s="52" t="s">
        <v>2971</v>
      </c>
      <c r="B1475" s="52"/>
      <c r="C1475" s="53" t="s">
        <v>2972</v>
      </c>
      <c r="D1475" s="54" t="s">
        <v>73</v>
      </c>
      <c r="E1475" s="55">
        <v>257.25</v>
      </c>
      <c r="F1475" s="55">
        <v>24.5</v>
      </c>
      <c r="G1475" s="55">
        <v>281.75</v>
      </c>
      <c r="H1475" s="33">
        <f t="shared" si="22"/>
        <v>9</v>
      </c>
    </row>
    <row r="1476" spans="1:8" x14ac:dyDescent="0.2">
      <c r="A1476" s="52" t="s">
        <v>2973</v>
      </c>
      <c r="B1476" s="52"/>
      <c r="C1476" s="53" t="s">
        <v>2974</v>
      </c>
      <c r="D1476" s="54" t="s">
        <v>73</v>
      </c>
      <c r="E1476" s="55">
        <v>317.23</v>
      </c>
      <c r="F1476" s="55">
        <v>28.12</v>
      </c>
      <c r="G1476" s="55">
        <v>345.35</v>
      </c>
      <c r="H1476" s="33">
        <f t="shared" si="22"/>
        <v>9</v>
      </c>
    </row>
    <row r="1477" spans="1:8" x14ac:dyDescent="0.2">
      <c r="A1477" s="52" t="s">
        <v>2975</v>
      </c>
      <c r="B1477" s="52"/>
      <c r="C1477" s="53" t="s">
        <v>2976</v>
      </c>
      <c r="D1477" s="54" t="s">
        <v>73</v>
      </c>
      <c r="E1477" s="55">
        <v>408.52</v>
      </c>
      <c r="F1477" s="55">
        <v>29.58</v>
      </c>
      <c r="G1477" s="55">
        <v>438.1</v>
      </c>
      <c r="H1477" s="33">
        <f t="shared" si="22"/>
        <v>9</v>
      </c>
    </row>
    <row r="1478" spans="1:8" x14ac:dyDescent="0.2">
      <c r="A1478" s="52" t="s">
        <v>2977</v>
      </c>
      <c r="B1478" s="52"/>
      <c r="C1478" s="53" t="s">
        <v>2978</v>
      </c>
      <c r="D1478" s="54" t="s">
        <v>73</v>
      </c>
      <c r="E1478" s="55">
        <v>583.66</v>
      </c>
      <c r="F1478" s="55">
        <v>28.12</v>
      </c>
      <c r="G1478" s="55">
        <v>611.78</v>
      </c>
      <c r="H1478" s="33">
        <f t="shared" si="22"/>
        <v>9</v>
      </c>
    </row>
    <row r="1479" spans="1:8" x14ac:dyDescent="0.2">
      <c r="A1479" s="52" t="s">
        <v>2979</v>
      </c>
      <c r="B1479" s="52"/>
      <c r="C1479" s="53" t="s">
        <v>2980</v>
      </c>
      <c r="D1479" s="54" t="s">
        <v>73</v>
      </c>
      <c r="E1479" s="55">
        <v>439.68</v>
      </c>
      <c r="F1479" s="55">
        <v>29.58</v>
      </c>
      <c r="G1479" s="55">
        <v>469.26</v>
      </c>
      <c r="H1479" s="33">
        <f t="shared" si="22"/>
        <v>9</v>
      </c>
    </row>
    <row r="1480" spans="1:8" x14ac:dyDescent="0.2">
      <c r="A1480" s="52" t="s">
        <v>2981</v>
      </c>
      <c r="B1480" s="52"/>
      <c r="C1480" s="53" t="s">
        <v>2982</v>
      </c>
      <c r="D1480" s="54"/>
      <c r="E1480" s="55"/>
      <c r="F1480" s="55"/>
      <c r="G1480" s="55"/>
      <c r="H1480" s="33">
        <f t="shared" si="22"/>
        <v>5</v>
      </c>
    </row>
    <row r="1481" spans="1:8" x14ac:dyDescent="0.2">
      <c r="A1481" s="52" t="s">
        <v>2983</v>
      </c>
      <c r="B1481" s="52"/>
      <c r="C1481" s="53" t="s">
        <v>2984</v>
      </c>
      <c r="D1481" s="54" t="s">
        <v>73</v>
      </c>
      <c r="E1481" s="55">
        <v>434.17</v>
      </c>
      <c r="F1481" s="55">
        <v>28.12</v>
      </c>
      <c r="G1481" s="55">
        <v>462.29</v>
      </c>
      <c r="H1481" s="33">
        <f t="shared" si="22"/>
        <v>9</v>
      </c>
    </row>
    <row r="1482" spans="1:8" x14ac:dyDescent="0.2">
      <c r="A1482" s="52" t="s">
        <v>2985</v>
      </c>
      <c r="B1482" s="52"/>
      <c r="C1482" s="53" t="s">
        <v>2986</v>
      </c>
      <c r="D1482" s="54" t="s">
        <v>73</v>
      </c>
      <c r="E1482" s="55">
        <v>982.37</v>
      </c>
      <c r="F1482" s="55">
        <v>37.5</v>
      </c>
      <c r="G1482" s="55">
        <v>1019.87</v>
      </c>
      <c r="H1482" s="33">
        <f t="shared" ref="H1482:H1545" si="23">LEN(A1482)</f>
        <v>9</v>
      </c>
    </row>
    <row r="1483" spans="1:8" x14ac:dyDescent="0.2">
      <c r="A1483" s="52" t="s">
        <v>2987</v>
      </c>
      <c r="B1483" s="52"/>
      <c r="C1483" s="53" t="s">
        <v>2988</v>
      </c>
      <c r="D1483" s="54" t="s">
        <v>73</v>
      </c>
      <c r="E1483" s="55">
        <v>541.82000000000005</v>
      </c>
      <c r="F1483" s="55">
        <v>28.12</v>
      </c>
      <c r="G1483" s="55">
        <v>569.94000000000005</v>
      </c>
      <c r="H1483" s="33">
        <f t="shared" si="23"/>
        <v>9</v>
      </c>
    </row>
    <row r="1484" spans="1:8" x14ac:dyDescent="0.2">
      <c r="A1484" s="52" t="s">
        <v>2991</v>
      </c>
      <c r="B1484" s="52"/>
      <c r="C1484" s="53" t="s">
        <v>2992</v>
      </c>
      <c r="D1484" s="54"/>
      <c r="E1484" s="55"/>
      <c r="F1484" s="55"/>
      <c r="G1484" s="55"/>
      <c r="H1484" s="33">
        <f t="shared" si="23"/>
        <v>5</v>
      </c>
    </row>
    <row r="1485" spans="1:8" x14ac:dyDescent="0.2">
      <c r="A1485" s="52" t="s">
        <v>2993</v>
      </c>
      <c r="B1485" s="52"/>
      <c r="C1485" s="53" t="s">
        <v>2994</v>
      </c>
      <c r="D1485" s="54" t="s">
        <v>73</v>
      </c>
      <c r="E1485" s="55">
        <v>511.51</v>
      </c>
      <c r="F1485" s="55"/>
      <c r="G1485" s="55">
        <v>511.51</v>
      </c>
      <c r="H1485" s="33">
        <f t="shared" si="23"/>
        <v>9</v>
      </c>
    </row>
    <row r="1486" spans="1:8" x14ac:dyDescent="0.2">
      <c r="A1486" s="52" t="s">
        <v>2995</v>
      </c>
      <c r="B1486" s="52"/>
      <c r="C1486" s="53" t="s">
        <v>2996</v>
      </c>
      <c r="D1486" s="54" t="s">
        <v>73</v>
      </c>
      <c r="E1486" s="55">
        <v>613.75</v>
      </c>
      <c r="F1486" s="55">
        <v>19.559999999999999</v>
      </c>
      <c r="G1486" s="55">
        <v>633.30999999999995</v>
      </c>
      <c r="H1486" s="33">
        <f t="shared" si="23"/>
        <v>9</v>
      </c>
    </row>
    <row r="1487" spans="1:8" x14ac:dyDescent="0.2">
      <c r="A1487" s="52" t="s">
        <v>2997</v>
      </c>
      <c r="B1487" s="52"/>
      <c r="C1487" s="53" t="s">
        <v>2998</v>
      </c>
      <c r="D1487" s="54"/>
      <c r="E1487" s="55"/>
      <c r="F1487" s="55"/>
      <c r="G1487" s="55"/>
      <c r="H1487" s="33">
        <f t="shared" si="23"/>
        <v>5</v>
      </c>
    </row>
    <row r="1488" spans="1:8" x14ac:dyDescent="0.2">
      <c r="A1488" s="52" t="s">
        <v>2999</v>
      </c>
      <c r="B1488" s="52"/>
      <c r="C1488" s="53" t="s">
        <v>3000</v>
      </c>
      <c r="D1488" s="54" t="s">
        <v>131</v>
      </c>
      <c r="E1488" s="55">
        <v>1.71</v>
      </c>
      <c r="F1488" s="55">
        <v>3.86</v>
      </c>
      <c r="G1488" s="55">
        <v>5.57</v>
      </c>
      <c r="H1488" s="33">
        <f t="shared" si="23"/>
        <v>9</v>
      </c>
    </row>
    <row r="1489" spans="1:8" ht="25.5" x14ac:dyDescent="0.2">
      <c r="A1489" s="52" t="s">
        <v>3001</v>
      </c>
      <c r="B1489" s="52"/>
      <c r="C1489" s="53" t="s">
        <v>3002</v>
      </c>
      <c r="D1489" s="54" t="s">
        <v>73</v>
      </c>
      <c r="E1489" s="55">
        <v>8.5399999999999991</v>
      </c>
      <c r="F1489" s="55">
        <v>51.46</v>
      </c>
      <c r="G1489" s="55">
        <v>60</v>
      </c>
      <c r="H1489" s="33">
        <f t="shared" si="23"/>
        <v>9</v>
      </c>
    </row>
    <row r="1490" spans="1:8" x14ac:dyDescent="0.2">
      <c r="A1490" s="52" t="s">
        <v>3003</v>
      </c>
      <c r="B1490" s="52"/>
      <c r="C1490" s="53" t="s">
        <v>3004</v>
      </c>
      <c r="D1490" s="54"/>
      <c r="E1490" s="55"/>
      <c r="F1490" s="55"/>
      <c r="G1490" s="55"/>
      <c r="H1490" s="33">
        <f t="shared" si="23"/>
        <v>2</v>
      </c>
    </row>
    <row r="1491" spans="1:8" x14ac:dyDescent="0.2">
      <c r="A1491" s="52" t="s">
        <v>3005</v>
      </c>
      <c r="B1491" s="52"/>
      <c r="C1491" s="53" t="s">
        <v>3006</v>
      </c>
      <c r="D1491" s="54"/>
      <c r="E1491" s="55"/>
      <c r="F1491" s="55"/>
      <c r="G1491" s="55"/>
      <c r="H1491" s="33">
        <f t="shared" si="23"/>
        <v>5</v>
      </c>
    </row>
    <row r="1492" spans="1:8" x14ac:dyDescent="0.2">
      <c r="A1492" s="52" t="s">
        <v>3007</v>
      </c>
      <c r="B1492" s="52"/>
      <c r="C1492" s="53" t="s">
        <v>3008</v>
      </c>
      <c r="D1492" s="54" t="s">
        <v>73</v>
      </c>
      <c r="E1492" s="55">
        <v>535.5</v>
      </c>
      <c r="F1492" s="55">
        <v>90.34</v>
      </c>
      <c r="G1492" s="55">
        <v>625.84</v>
      </c>
      <c r="H1492" s="33">
        <f t="shared" si="23"/>
        <v>9</v>
      </c>
    </row>
    <row r="1493" spans="1:8" x14ac:dyDescent="0.2">
      <c r="A1493" s="52" t="s">
        <v>3009</v>
      </c>
      <c r="B1493" s="52"/>
      <c r="C1493" s="53" t="s">
        <v>3010</v>
      </c>
      <c r="D1493" s="54" t="s">
        <v>73</v>
      </c>
      <c r="E1493" s="55">
        <v>486.82</v>
      </c>
      <c r="F1493" s="55">
        <v>90.34</v>
      </c>
      <c r="G1493" s="55">
        <v>577.16</v>
      </c>
      <c r="H1493" s="33">
        <f t="shared" si="23"/>
        <v>9</v>
      </c>
    </row>
    <row r="1494" spans="1:8" x14ac:dyDescent="0.2">
      <c r="A1494" s="52" t="s">
        <v>3011</v>
      </c>
      <c r="B1494" s="52"/>
      <c r="C1494" s="53" t="s">
        <v>3012</v>
      </c>
      <c r="D1494" s="54" t="s">
        <v>73</v>
      </c>
      <c r="E1494" s="55">
        <v>753.06</v>
      </c>
      <c r="F1494" s="55">
        <v>90.34</v>
      </c>
      <c r="G1494" s="55">
        <v>843.4</v>
      </c>
      <c r="H1494" s="33">
        <f t="shared" si="23"/>
        <v>9</v>
      </c>
    </row>
    <row r="1495" spans="1:8" x14ac:dyDescent="0.2">
      <c r="A1495" s="52" t="s">
        <v>3013</v>
      </c>
      <c r="B1495" s="52"/>
      <c r="C1495" s="53" t="s">
        <v>3014</v>
      </c>
      <c r="D1495" s="54" t="s">
        <v>73</v>
      </c>
      <c r="E1495" s="55">
        <v>62.66</v>
      </c>
      <c r="F1495" s="55">
        <v>90.34</v>
      </c>
      <c r="G1495" s="55">
        <v>153</v>
      </c>
      <c r="H1495" s="33">
        <f t="shared" si="23"/>
        <v>9</v>
      </c>
    </row>
    <row r="1496" spans="1:8" x14ac:dyDescent="0.2">
      <c r="A1496" s="52" t="s">
        <v>3015</v>
      </c>
      <c r="B1496" s="52"/>
      <c r="C1496" s="53" t="s">
        <v>3016</v>
      </c>
      <c r="D1496" s="54"/>
      <c r="E1496" s="55"/>
      <c r="F1496" s="55"/>
      <c r="G1496" s="55"/>
      <c r="H1496" s="33">
        <f t="shared" si="23"/>
        <v>5</v>
      </c>
    </row>
    <row r="1497" spans="1:8" x14ac:dyDescent="0.2">
      <c r="A1497" s="52" t="s">
        <v>3017</v>
      </c>
      <c r="B1497" s="52"/>
      <c r="C1497" s="53" t="s">
        <v>3018</v>
      </c>
      <c r="D1497" s="54" t="s">
        <v>73</v>
      </c>
      <c r="E1497" s="55">
        <v>191.21</v>
      </c>
      <c r="F1497" s="55">
        <v>51.46</v>
      </c>
      <c r="G1497" s="55">
        <v>242.67</v>
      </c>
      <c r="H1497" s="33">
        <f t="shared" si="23"/>
        <v>9</v>
      </c>
    </row>
    <row r="1498" spans="1:8" x14ac:dyDescent="0.2">
      <c r="A1498" s="52" t="s">
        <v>3019</v>
      </c>
      <c r="B1498" s="52"/>
      <c r="C1498" s="53" t="s">
        <v>3020</v>
      </c>
      <c r="D1498" s="54"/>
      <c r="E1498" s="55"/>
      <c r="F1498" s="55"/>
      <c r="G1498" s="55"/>
      <c r="H1498" s="33">
        <f t="shared" si="23"/>
        <v>5</v>
      </c>
    </row>
    <row r="1499" spans="1:8" x14ac:dyDescent="0.2">
      <c r="A1499" s="52" t="s">
        <v>3021</v>
      </c>
      <c r="B1499" s="52"/>
      <c r="C1499" s="53" t="s">
        <v>3022</v>
      </c>
      <c r="D1499" s="54" t="s">
        <v>73</v>
      </c>
      <c r="E1499" s="55">
        <v>2645.07</v>
      </c>
      <c r="F1499" s="55">
        <v>89.25</v>
      </c>
      <c r="G1499" s="55">
        <v>2734.32</v>
      </c>
      <c r="H1499" s="33">
        <f t="shared" si="23"/>
        <v>9</v>
      </c>
    </row>
    <row r="1500" spans="1:8" ht="25.5" x14ac:dyDescent="0.2">
      <c r="A1500" s="52" t="s">
        <v>3023</v>
      </c>
      <c r="B1500" s="52"/>
      <c r="C1500" s="53" t="s">
        <v>3024</v>
      </c>
      <c r="D1500" s="54" t="s">
        <v>131</v>
      </c>
      <c r="E1500" s="55">
        <v>570.39</v>
      </c>
      <c r="F1500" s="55">
        <v>72.180000000000007</v>
      </c>
      <c r="G1500" s="55">
        <v>642.57000000000005</v>
      </c>
      <c r="H1500" s="33">
        <f t="shared" si="23"/>
        <v>9</v>
      </c>
    </row>
    <row r="1501" spans="1:8" ht="25.5" x14ac:dyDescent="0.2">
      <c r="A1501" s="52" t="s">
        <v>3025</v>
      </c>
      <c r="B1501" s="52"/>
      <c r="C1501" s="53" t="s">
        <v>3026</v>
      </c>
      <c r="D1501" s="54" t="s">
        <v>131</v>
      </c>
      <c r="E1501" s="55">
        <v>128.82</v>
      </c>
      <c r="F1501" s="55">
        <v>23.47</v>
      </c>
      <c r="G1501" s="55">
        <v>152.29</v>
      </c>
      <c r="H1501" s="33">
        <f t="shared" si="23"/>
        <v>9</v>
      </c>
    </row>
    <row r="1502" spans="1:8" ht="25.5" x14ac:dyDescent="0.2">
      <c r="A1502" s="52" t="s">
        <v>3027</v>
      </c>
      <c r="B1502" s="52"/>
      <c r="C1502" s="53" t="s">
        <v>3028</v>
      </c>
      <c r="D1502" s="54" t="s">
        <v>131</v>
      </c>
      <c r="E1502" s="55">
        <v>81.209999999999994</v>
      </c>
      <c r="F1502" s="55">
        <v>10.74</v>
      </c>
      <c r="G1502" s="55">
        <v>91.95</v>
      </c>
      <c r="H1502" s="33">
        <f t="shared" si="23"/>
        <v>9</v>
      </c>
    </row>
    <row r="1503" spans="1:8" x14ac:dyDescent="0.2">
      <c r="A1503" s="52" t="s">
        <v>3029</v>
      </c>
      <c r="B1503" s="52"/>
      <c r="C1503" s="53" t="s">
        <v>3030</v>
      </c>
      <c r="D1503" s="54" t="s">
        <v>131</v>
      </c>
      <c r="E1503" s="55">
        <v>60.16</v>
      </c>
      <c r="F1503" s="55">
        <v>5.87</v>
      </c>
      <c r="G1503" s="55">
        <v>66.03</v>
      </c>
      <c r="H1503" s="33">
        <f t="shared" si="23"/>
        <v>9</v>
      </c>
    </row>
    <row r="1504" spans="1:8" ht="25.5" x14ac:dyDescent="0.2">
      <c r="A1504" s="52" t="s">
        <v>3031</v>
      </c>
      <c r="B1504" s="52"/>
      <c r="C1504" s="53" t="s">
        <v>3032</v>
      </c>
      <c r="D1504" s="54" t="s">
        <v>131</v>
      </c>
      <c r="E1504" s="55">
        <v>176.31</v>
      </c>
      <c r="F1504" s="55">
        <v>63.97</v>
      </c>
      <c r="G1504" s="55">
        <v>240.28</v>
      </c>
      <c r="H1504" s="33">
        <f t="shared" si="23"/>
        <v>9</v>
      </c>
    </row>
    <row r="1505" spans="1:8" ht="25.5" x14ac:dyDescent="0.2">
      <c r="A1505" s="52" t="s">
        <v>3033</v>
      </c>
      <c r="B1505" s="52"/>
      <c r="C1505" s="53" t="s">
        <v>3034</v>
      </c>
      <c r="D1505" s="54" t="s">
        <v>131</v>
      </c>
      <c r="E1505" s="55">
        <v>126.18</v>
      </c>
      <c r="F1505" s="55">
        <v>32.68</v>
      </c>
      <c r="G1505" s="55">
        <v>158.86000000000001</v>
      </c>
      <c r="H1505" s="33">
        <f t="shared" si="23"/>
        <v>9</v>
      </c>
    </row>
    <row r="1506" spans="1:8" x14ac:dyDescent="0.2">
      <c r="A1506" s="52" t="s">
        <v>3035</v>
      </c>
      <c r="B1506" s="52"/>
      <c r="C1506" s="53" t="s">
        <v>3036</v>
      </c>
      <c r="D1506" s="54"/>
      <c r="E1506" s="55"/>
      <c r="F1506" s="55"/>
      <c r="G1506" s="55"/>
      <c r="H1506" s="33">
        <f t="shared" si="23"/>
        <v>2</v>
      </c>
    </row>
    <row r="1507" spans="1:8" x14ac:dyDescent="0.2">
      <c r="A1507" s="52" t="s">
        <v>3037</v>
      </c>
      <c r="B1507" s="52"/>
      <c r="C1507" s="53" t="s">
        <v>3038</v>
      </c>
      <c r="D1507" s="54"/>
      <c r="E1507" s="55"/>
      <c r="F1507" s="55"/>
      <c r="G1507" s="55"/>
      <c r="H1507" s="33">
        <f t="shared" si="23"/>
        <v>5</v>
      </c>
    </row>
    <row r="1508" spans="1:8" ht="25.5" x14ac:dyDescent="0.2">
      <c r="A1508" s="52" t="s">
        <v>3039</v>
      </c>
      <c r="B1508" s="52"/>
      <c r="C1508" s="53" t="s">
        <v>3040</v>
      </c>
      <c r="D1508" s="54" t="s">
        <v>334</v>
      </c>
      <c r="E1508" s="55">
        <v>418.12</v>
      </c>
      <c r="F1508" s="55">
        <v>58.68</v>
      </c>
      <c r="G1508" s="55">
        <v>476.8</v>
      </c>
      <c r="H1508" s="33">
        <f t="shared" si="23"/>
        <v>9</v>
      </c>
    </row>
    <row r="1509" spans="1:8" ht="25.5" x14ac:dyDescent="0.2">
      <c r="A1509" s="52" t="s">
        <v>3041</v>
      </c>
      <c r="B1509" s="52"/>
      <c r="C1509" s="53" t="s">
        <v>3042</v>
      </c>
      <c r="D1509" s="54" t="s">
        <v>334</v>
      </c>
      <c r="E1509" s="55">
        <v>763.19</v>
      </c>
      <c r="F1509" s="55">
        <v>78.239999999999995</v>
      </c>
      <c r="G1509" s="55">
        <v>841.43</v>
      </c>
      <c r="H1509" s="33">
        <f t="shared" si="23"/>
        <v>9</v>
      </c>
    </row>
    <row r="1510" spans="1:8" ht="25.5" x14ac:dyDescent="0.2">
      <c r="A1510" s="52" t="s">
        <v>3043</v>
      </c>
      <c r="B1510" s="52"/>
      <c r="C1510" s="53" t="s">
        <v>3044</v>
      </c>
      <c r="D1510" s="54" t="s">
        <v>334</v>
      </c>
      <c r="E1510" s="55">
        <v>292.08</v>
      </c>
      <c r="F1510" s="55">
        <v>58.68</v>
      </c>
      <c r="G1510" s="55">
        <v>350.76</v>
      </c>
      <c r="H1510" s="33">
        <f t="shared" si="23"/>
        <v>9</v>
      </c>
    </row>
    <row r="1511" spans="1:8" ht="25.5" x14ac:dyDescent="0.2">
      <c r="A1511" s="52" t="s">
        <v>3045</v>
      </c>
      <c r="B1511" s="52"/>
      <c r="C1511" s="53" t="s">
        <v>3046</v>
      </c>
      <c r="D1511" s="54" t="s">
        <v>334</v>
      </c>
      <c r="E1511" s="55">
        <v>580.69000000000005</v>
      </c>
      <c r="F1511" s="55">
        <v>78.239999999999995</v>
      </c>
      <c r="G1511" s="55">
        <v>658.93</v>
      </c>
      <c r="H1511" s="33">
        <f t="shared" si="23"/>
        <v>9</v>
      </c>
    </row>
    <row r="1512" spans="1:8" x14ac:dyDescent="0.2">
      <c r="A1512" s="52" t="s">
        <v>3047</v>
      </c>
      <c r="B1512" s="52"/>
      <c r="C1512" s="53" t="s">
        <v>3048</v>
      </c>
      <c r="D1512" s="54" t="s">
        <v>334</v>
      </c>
      <c r="E1512" s="55">
        <v>234.01</v>
      </c>
      <c r="F1512" s="55">
        <v>58.68</v>
      </c>
      <c r="G1512" s="55">
        <v>292.69</v>
      </c>
      <c r="H1512" s="33">
        <f t="shared" si="23"/>
        <v>9</v>
      </c>
    </row>
    <row r="1513" spans="1:8" x14ac:dyDescent="0.2">
      <c r="A1513" s="52" t="s">
        <v>3049</v>
      </c>
      <c r="B1513" s="52"/>
      <c r="C1513" s="53" t="s">
        <v>3050</v>
      </c>
      <c r="D1513" s="54" t="s">
        <v>334</v>
      </c>
      <c r="E1513" s="55">
        <v>259.27</v>
      </c>
      <c r="F1513" s="55"/>
      <c r="G1513" s="55">
        <v>259.27</v>
      </c>
      <c r="H1513" s="33">
        <f t="shared" si="23"/>
        <v>9</v>
      </c>
    </row>
    <row r="1514" spans="1:8" x14ac:dyDescent="0.2">
      <c r="A1514" s="52" t="s">
        <v>3051</v>
      </c>
      <c r="B1514" s="52"/>
      <c r="C1514" s="53" t="s">
        <v>3052</v>
      </c>
      <c r="D1514" s="54" t="s">
        <v>334</v>
      </c>
      <c r="E1514" s="55">
        <v>376.13</v>
      </c>
      <c r="F1514" s="55"/>
      <c r="G1514" s="55">
        <v>376.13</v>
      </c>
      <c r="H1514" s="33">
        <f t="shared" si="23"/>
        <v>9</v>
      </c>
    </row>
    <row r="1515" spans="1:8" ht="25.5" x14ac:dyDescent="0.2">
      <c r="A1515" s="52" t="s">
        <v>3053</v>
      </c>
      <c r="B1515" s="52"/>
      <c r="C1515" s="53" t="s">
        <v>3054</v>
      </c>
      <c r="D1515" s="54" t="s">
        <v>21</v>
      </c>
      <c r="E1515" s="55">
        <v>303.56</v>
      </c>
      <c r="F1515" s="55">
        <v>65.06</v>
      </c>
      <c r="G1515" s="55">
        <v>368.62</v>
      </c>
      <c r="H1515" s="33">
        <f t="shared" si="23"/>
        <v>9</v>
      </c>
    </row>
    <row r="1516" spans="1:8" ht="25.5" x14ac:dyDescent="0.2">
      <c r="A1516" s="52" t="s">
        <v>3055</v>
      </c>
      <c r="B1516" s="52"/>
      <c r="C1516" s="53" t="s">
        <v>3056</v>
      </c>
      <c r="D1516" s="54" t="s">
        <v>334</v>
      </c>
      <c r="E1516" s="55">
        <v>471.28</v>
      </c>
      <c r="F1516" s="55">
        <v>65.06</v>
      </c>
      <c r="G1516" s="55">
        <v>536.34</v>
      </c>
      <c r="H1516" s="33">
        <f t="shared" si="23"/>
        <v>9</v>
      </c>
    </row>
    <row r="1517" spans="1:8" x14ac:dyDescent="0.2">
      <c r="A1517" s="52" t="s">
        <v>3057</v>
      </c>
      <c r="B1517" s="52"/>
      <c r="C1517" s="53" t="s">
        <v>3058</v>
      </c>
      <c r="D1517" s="54" t="s">
        <v>21</v>
      </c>
      <c r="E1517" s="55">
        <v>285.2</v>
      </c>
      <c r="F1517" s="55">
        <v>18.350000000000001</v>
      </c>
      <c r="G1517" s="55">
        <v>303.55</v>
      </c>
      <c r="H1517" s="33">
        <f t="shared" si="23"/>
        <v>9</v>
      </c>
    </row>
    <row r="1518" spans="1:8" x14ac:dyDescent="0.2">
      <c r="A1518" s="52" t="s">
        <v>3059</v>
      </c>
      <c r="B1518" s="52"/>
      <c r="C1518" s="53" t="s">
        <v>3060</v>
      </c>
      <c r="D1518" s="54" t="s">
        <v>21</v>
      </c>
      <c r="E1518" s="55">
        <v>298.17</v>
      </c>
      <c r="F1518" s="55">
        <v>18.350000000000001</v>
      </c>
      <c r="G1518" s="55">
        <v>316.52</v>
      </c>
      <c r="H1518" s="33">
        <f t="shared" si="23"/>
        <v>9</v>
      </c>
    </row>
    <row r="1519" spans="1:8" x14ac:dyDescent="0.2">
      <c r="A1519" s="52" t="s">
        <v>3061</v>
      </c>
      <c r="B1519" s="52"/>
      <c r="C1519" s="53" t="s">
        <v>3062</v>
      </c>
      <c r="D1519" s="54" t="s">
        <v>21</v>
      </c>
      <c r="E1519" s="55">
        <v>2513.34</v>
      </c>
      <c r="F1519" s="55">
        <v>45.86</v>
      </c>
      <c r="G1519" s="55">
        <v>2559.1999999999998</v>
      </c>
      <c r="H1519" s="33">
        <f t="shared" si="23"/>
        <v>9</v>
      </c>
    </row>
    <row r="1520" spans="1:8" x14ac:dyDescent="0.2">
      <c r="A1520" s="52" t="s">
        <v>3063</v>
      </c>
      <c r="B1520" s="52"/>
      <c r="C1520" s="53" t="s">
        <v>3064</v>
      </c>
      <c r="D1520" s="54" t="s">
        <v>21</v>
      </c>
      <c r="E1520" s="55">
        <v>535.54999999999995</v>
      </c>
      <c r="F1520" s="55">
        <v>34.4</v>
      </c>
      <c r="G1520" s="55">
        <v>569.95000000000005</v>
      </c>
      <c r="H1520" s="33">
        <f t="shared" si="23"/>
        <v>9</v>
      </c>
    </row>
    <row r="1521" spans="1:8" x14ac:dyDescent="0.2">
      <c r="A1521" s="52" t="s">
        <v>3065</v>
      </c>
      <c r="B1521" s="52"/>
      <c r="C1521" s="53" t="s">
        <v>3066</v>
      </c>
      <c r="D1521" s="54" t="s">
        <v>21</v>
      </c>
      <c r="E1521" s="55">
        <v>29.42</v>
      </c>
      <c r="F1521" s="55">
        <v>11.73</v>
      </c>
      <c r="G1521" s="55">
        <v>41.15</v>
      </c>
      <c r="H1521" s="33">
        <f t="shared" si="23"/>
        <v>9</v>
      </c>
    </row>
    <row r="1522" spans="1:8" ht="25.5" x14ac:dyDescent="0.2">
      <c r="A1522" s="52" t="s">
        <v>3067</v>
      </c>
      <c r="B1522" s="52"/>
      <c r="C1522" s="53" t="s">
        <v>3068</v>
      </c>
      <c r="D1522" s="54" t="s">
        <v>21</v>
      </c>
      <c r="E1522" s="55">
        <v>1014.31</v>
      </c>
      <c r="F1522" s="55">
        <v>45.86</v>
      </c>
      <c r="G1522" s="55">
        <v>1060.17</v>
      </c>
      <c r="H1522" s="33">
        <f t="shared" si="23"/>
        <v>9</v>
      </c>
    </row>
    <row r="1523" spans="1:8" ht="25.5" x14ac:dyDescent="0.2">
      <c r="A1523" s="52" t="s">
        <v>3069</v>
      </c>
      <c r="B1523" s="52"/>
      <c r="C1523" s="53" t="s">
        <v>3070</v>
      </c>
      <c r="D1523" s="54" t="s">
        <v>21</v>
      </c>
      <c r="E1523" s="55">
        <v>1000.89</v>
      </c>
      <c r="F1523" s="55">
        <v>91.72</v>
      </c>
      <c r="G1523" s="55">
        <v>1092.6099999999999</v>
      </c>
      <c r="H1523" s="33">
        <f t="shared" si="23"/>
        <v>9</v>
      </c>
    </row>
    <row r="1524" spans="1:8" ht="25.5" x14ac:dyDescent="0.2">
      <c r="A1524" s="52" t="s">
        <v>3071</v>
      </c>
      <c r="B1524" s="52"/>
      <c r="C1524" s="53" t="s">
        <v>3072</v>
      </c>
      <c r="D1524" s="54" t="s">
        <v>21</v>
      </c>
      <c r="E1524" s="55">
        <v>274.37</v>
      </c>
      <c r="F1524" s="55">
        <v>58.68</v>
      </c>
      <c r="G1524" s="55">
        <v>333.05</v>
      </c>
      <c r="H1524" s="33">
        <f t="shared" si="23"/>
        <v>9</v>
      </c>
    </row>
    <row r="1525" spans="1:8" x14ac:dyDescent="0.2">
      <c r="A1525" s="52" t="s">
        <v>3073</v>
      </c>
      <c r="B1525" s="52"/>
      <c r="C1525" s="53" t="s">
        <v>3074</v>
      </c>
      <c r="D1525" s="54"/>
      <c r="E1525" s="55"/>
      <c r="F1525" s="55"/>
      <c r="G1525" s="55"/>
      <c r="H1525" s="33">
        <f t="shared" si="23"/>
        <v>5</v>
      </c>
    </row>
    <row r="1526" spans="1:8" x14ac:dyDescent="0.2">
      <c r="A1526" s="52" t="s">
        <v>3075</v>
      </c>
      <c r="B1526" s="52"/>
      <c r="C1526" s="53" t="s">
        <v>3076</v>
      </c>
      <c r="D1526" s="54" t="s">
        <v>21</v>
      </c>
      <c r="E1526" s="55">
        <v>20.64</v>
      </c>
      <c r="F1526" s="55"/>
      <c r="G1526" s="55">
        <v>20.64</v>
      </c>
      <c r="H1526" s="33">
        <f t="shared" si="23"/>
        <v>9</v>
      </c>
    </row>
    <row r="1527" spans="1:8" x14ac:dyDescent="0.2">
      <c r="A1527" s="52" t="s">
        <v>3077</v>
      </c>
      <c r="B1527" s="52"/>
      <c r="C1527" s="53" t="s">
        <v>3078</v>
      </c>
      <c r="D1527" s="54" t="s">
        <v>21</v>
      </c>
      <c r="E1527" s="55">
        <v>32.340000000000003</v>
      </c>
      <c r="F1527" s="55"/>
      <c r="G1527" s="55">
        <v>32.340000000000003</v>
      </c>
      <c r="H1527" s="33">
        <f t="shared" si="23"/>
        <v>9</v>
      </c>
    </row>
    <row r="1528" spans="1:8" x14ac:dyDescent="0.2">
      <c r="A1528" s="52" t="s">
        <v>3079</v>
      </c>
      <c r="B1528" s="52"/>
      <c r="C1528" s="53" t="s">
        <v>3080</v>
      </c>
      <c r="D1528" s="54" t="s">
        <v>21</v>
      </c>
      <c r="E1528" s="55">
        <v>52.52</v>
      </c>
      <c r="F1528" s="55"/>
      <c r="G1528" s="55">
        <v>52.52</v>
      </c>
      <c r="H1528" s="33">
        <f t="shared" si="23"/>
        <v>9</v>
      </c>
    </row>
    <row r="1529" spans="1:8" ht="25.5" x14ac:dyDescent="0.2">
      <c r="A1529" s="52" t="s">
        <v>3081</v>
      </c>
      <c r="B1529" s="52"/>
      <c r="C1529" s="53" t="s">
        <v>3082</v>
      </c>
      <c r="D1529" s="54" t="s">
        <v>21</v>
      </c>
      <c r="E1529" s="55">
        <v>205.13</v>
      </c>
      <c r="F1529" s="55"/>
      <c r="G1529" s="55">
        <v>205.13</v>
      </c>
      <c r="H1529" s="33">
        <f t="shared" si="23"/>
        <v>9</v>
      </c>
    </row>
    <row r="1530" spans="1:8" x14ac:dyDescent="0.2">
      <c r="A1530" s="52" t="s">
        <v>3083</v>
      </c>
      <c r="B1530" s="52"/>
      <c r="C1530" s="53" t="s">
        <v>3084</v>
      </c>
      <c r="D1530" s="54" t="s">
        <v>21</v>
      </c>
      <c r="E1530" s="55">
        <v>86.68</v>
      </c>
      <c r="F1530" s="55"/>
      <c r="G1530" s="55">
        <v>86.68</v>
      </c>
      <c r="H1530" s="33">
        <f t="shared" si="23"/>
        <v>9</v>
      </c>
    </row>
    <row r="1531" spans="1:8" x14ac:dyDescent="0.2">
      <c r="A1531" s="52" t="s">
        <v>3085</v>
      </c>
      <c r="B1531" s="52"/>
      <c r="C1531" s="53" t="s">
        <v>3086</v>
      </c>
      <c r="D1531" s="54"/>
      <c r="E1531" s="55"/>
      <c r="F1531" s="55"/>
      <c r="G1531" s="55"/>
      <c r="H1531" s="33">
        <f t="shared" si="23"/>
        <v>5</v>
      </c>
    </row>
    <row r="1532" spans="1:8" x14ac:dyDescent="0.2">
      <c r="A1532" s="52" t="s">
        <v>3087</v>
      </c>
      <c r="B1532" s="52"/>
      <c r="C1532" s="53" t="s">
        <v>3088</v>
      </c>
      <c r="D1532" s="54" t="s">
        <v>21</v>
      </c>
      <c r="E1532" s="55"/>
      <c r="F1532" s="55">
        <v>58.68</v>
      </c>
      <c r="G1532" s="55">
        <v>58.68</v>
      </c>
      <c r="H1532" s="33">
        <f t="shared" si="23"/>
        <v>9</v>
      </c>
    </row>
    <row r="1533" spans="1:8" x14ac:dyDescent="0.2">
      <c r="A1533" s="52" t="s">
        <v>3089</v>
      </c>
      <c r="B1533" s="52"/>
      <c r="C1533" s="53" t="s">
        <v>3090</v>
      </c>
      <c r="D1533" s="54" t="s">
        <v>21</v>
      </c>
      <c r="E1533" s="55">
        <v>972.59</v>
      </c>
      <c r="F1533" s="55">
        <v>45.86</v>
      </c>
      <c r="G1533" s="55">
        <v>1018.45</v>
      </c>
      <c r="H1533" s="33">
        <f t="shared" si="23"/>
        <v>9</v>
      </c>
    </row>
    <row r="1534" spans="1:8" x14ac:dyDescent="0.2">
      <c r="A1534" s="52" t="s">
        <v>3091</v>
      </c>
      <c r="B1534" s="52"/>
      <c r="C1534" s="53" t="s">
        <v>3092</v>
      </c>
      <c r="D1534" s="54" t="s">
        <v>21</v>
      </c>
      <c r="E1534" s="55"/>
      <c r="F1534" s="55">
        <v>50.47</v>
      </c>
      <c r="G1534" s="55">
        <v>50.47</v>
      </c>
      <c r="H1534" s="33">
        <f t="shared" si="23"/>
        <v>9</v>
      </c>
    </row>
    <row r="1535" spans="1:8" ht="25.5" x14ac:dyDescent="0.2">
      <c r="A1535" s="52" t="s">
        <v>3093</v>
      </c>
      <c r="B1535" s="52"/>
      <c r="C1535" s="53" t="s">
        <v>3094</v>
      </c>
      <c r="D1535" s="54" t="s">
        <v>334</v>
      </c>
      <c r="E1535" s="55">
        <v>1249</v>
      </c>
      <c r="F1535" s="55">
        <v>59.62</v>
      </c>
      <c r="G1535" s="55">
        <v>1308.6199999999999</v>
      </c>
      <c r="H1535" s="33">
        <f t="shared" si="23"/>
        <v>9</v>
      </c>
    </row>
    <row r="1536" spans="1:8" x14ac:dyDescent="0.2">
      <c r="A1536" s="52" t="s">
        <v>3095</v>
      </c>
      <c r="B1536" s="52"/>
      <c r="C1536" s="53" t="s">
        <v>3096</v>
      </c>
      <c r="D1536" s="54" t="s">
        <v>21</v>
      </c>
      <c r="E1536" s="55"/>
      <c r="F1536" s="55">
        <v>6.65</v>
      </c>
      <c r="G1536" s="55">
        <v>6.65</v>
      </c>
      <c r="H1536" s="33">
        <f t="shared" si="23"/>
        <v>9</v>
      </c>
    </row>
    <row r="1537" spans="1:8" x14ac:dyDescent="0.2">
      <c r="A1537" s="52" t="s">
        <v>3097</v>
      </c>
      <c r="B1537" s="52"/>
      <c r="C1537" s="53" t="s">
        <v>3098</v>
      </c>
      <c r="D1537" s="54" t="s">
        <v>334</v>
      </c>
      <c r="E1537" s="55">
        <v>588.87</v>
      </c>
      <c r="F1537" s="55">
        <v>117.36</v>
      </c>
      <c r="G1537" s="55">
        <v>706.23</v>
      </c>
      <c r="H1537" s="33">
        <f t="shared" si="23"/>
        <v>9</v>
      </c>
    </row>
    <row r="1538" spans="1:8" x14ac:dyDescent="0.2">
      <c r="A1538" s="52" t="s">
        <v>3099</v>
      </c>
      <c r="B1538" s="52"/>
      <c r="C1538" s="53" t="s">
        <v>3100</v>
      </c>
      <c r="D1538" s="54" t="s">
        <v>21</v>
      </c>
      <c r="E1538" s="55">
        <v>155.9</v>
      </c>
      <c r="F1538" s="55">
        <v>22.23</v>
      </c>
      <c r="G1538" s="55">
        <v>178.13</v>
      </c>
      <c r="H1538" s="33">
        <f t="shared" si="23"/>
        <v>9</v>
      </c>
    </row>
    <row r="1539" spans="1:8" ht="25.5" x14ac:dyDescent="0.2">
      <c r="A1539" s="52" t="s">
        <v>3101</v>
      </c>
      <c r="B1539" s="52"/>
      <c r="C1539" s="53" t="s">
        <v>3102</v>
      </c>
      <c r="D1539" s="54" t="s">
        <v>334</v>
      </c>
      <c r="E1539" s="55">
        <v>4149.3100000000004</v>
      </c>
      <c r="F1539" s="55">
        <v>137.58000000000001</v>
      </c>
      <c r="G1539" s="55">
        <v>4286.8900000000003</v>
      </c>
      <c r="H1539" s="33">
        <f t="shared" si="23"/>
        <v>9</v>
      </c>
    </row>
    <row r="1540" spans="1:8" x14ac:dyDescent="0.2">
      <c r="A1540" s="52" t="s">
        <v>3103</v>
      </c>
      <c r="B1540" s="52"/>
      <c r="C1540" s="53" t="s">
        <v>3104</v>
      </c>
      <c r="D1540" s="54" t="s">
        <v>21</v>
      </c>
      <c r="E1540" s="55">
        <v>403.36</v>
      </c>
      <c r="F1540" s="55">
        <v>45.86</v>
      </c>
      <c r="G1540" s="55">
        <v>449.22</v>
      </c>
      <c r="H1540" s="33">
        <f t="shared" si="23"/>
        <v>9</v>
      </c>
    </row>
    <row r="1541" spans="1:8" ht="25.5" x14ac:dyDescent="0.2">
      <c r="A1541" s="52" t="s">
        <v>3105</v>
      </c>
      <c r="B1541" s="52"/>
      <c r="C1541" s="53" t="s">
        <v>3106</v>
      </c>
      <c r="D1541" s="54" t="s">
        <v>21</v>
      </c>
      <c r="E1541" s="55">
        <v>167.74</v>
      </c>
      <c r="F1541" s="55">
        <v>34.4</v>
      </c>
      <c r="G1541" s="55">
        <v>202.14</v>
      </c>
      <c r="H1541" s="33">
        <f t="shared" si="23"/>
        <v>9</v>
      </c>
    </row>
    <row r="1542" spans="1:8" x14ac:dyDescent="0.2">
      <c r="A1542" s="52" t="s">
        <v>3107</v>
      </c>
      <c r="B1542" s="52"/>
      <c r="C1542" s="53" t="s">
        <v>3108</v>
      </c>
      <c r="D1542" s="54" t="s">
        <v>21</v>
      </c>
      <c r="E1542" s="55">
        <v>105.08</v>
      </c>
      <c r="F1542" s="55">
        <v>7.8</v>
      </c>
      <c r="G1542" s="55">
        <v>112.88</v>
      </c>
      <c r="H1542" s="33">
        <f t="shared" si="23"/>
        <v>9</v>
      </c>
    </row>
    <row r="1543" spans="1:8" x14ac:dyDescent="0.2">
      <c r="A1543" s="52" t="s">
        <v>3109</v>
      </c>
      <c r="B1543" s="52"/>
      <c r="C1543" s="53" t="s">
        <v>3110</v>
      </c>
      <c r="D1543" s="54" t="s">
        <v>21</v>
      </c>
      <c r="E1543" s="55">
        <v>70.86</v>
      </c>
      <c r="F1543" s="55">
        <v>7.8</v>
      </c>
      <c r="G1543" s="55">
        <v>78.66</v>
      </c>
      <c r="H1543" s="33">
        <f t="shared" si="23"/>
        <v>9</v>
      </c>
    </row>
    <row r="1544" spans="1:8" x14ac:dyDescent="0.2">
      <c r="A1544" s="52" t="s">
        <v>3111</v>
      </c>
      <c r="B1544" s="52"/>
      <c r="C1544" s="53" t="s">
        <v>3112</v>
      </c>
      <c r="D1544" s="54" t="s">
        <v>21</v>
      </c>
      <c r="E1544" s="55">
        <v>174.52</v>
      </c>
      <c r="F1544" s="55">
        <v>7.8</v>
      </c>
      <c r="G1544" s="55">
        <v>182.32</v>
      </c>
      <c r="H1544" s="33">
        <f t="shared" si="23"/>
        <v>9</v>
      </c>
    </row>
    <row r="1545" spans="1:8" x14ac:dyDescent="0.2">
      <c r="A1545" s="52" t="s">
        <v>3113</v>
      </c>
      <c r="B1545" s="52"/>
      <c r="C1545" s="53" t="s">
        <v>3114</v>
      </c>
      <c r="D1545" s="54" t="s">
        <v>334</v>
      </c>
      <c r="E1545" s="55">
        <v>28.85</v>
      </c>
      <c r="F1545" s="55">
        <v>6.65</v>
      </c>
      <c r="G1545" s="55">
        <v>35.5</v>
      </c>
      <c r="H1545" s="33">
        <f t="shared" si="23"/>
        <v>9</v>
      </c>
    </row>
    <row r="1546" spans="1:8" ht="25.5" x14ac:dyDescent="0.2">
      <c r="A1546" s="52" t="s">
        <v>3115</v>
      </c>
      <c r="B1546" s="52"/>
      <c r="C1546" s="53" t="s">
        <v>3116</v>
      </c>
      <c r="D1546" s="54" t="s">
        <v>21</v>
      </c>
      <c r="E1546" s="55">
        <v>42</v>
      </c>
      <c r="F1546" s="55">
        <v>6.65</v>
      </c>
      <c r="G1546" s="55">
        <v>48.65</v>
      </c>
      <c r="H1546" s="33">
        <f t="shared" ref="H1546:H1609" si="24">LEN(A1546)</f>
        <v>9</v>
      </c>
    </row>
    <row r="1547" spans="1:8" ht="25.5" x14ac:dyDescent="0.2">
      <c r="A1547" s="52" t="s">
        <v>3117</v>
      </c>
      <c r="B1547" s="52"/>
      <c r="C1547" s="53" t="s">
        <v>3118</v>
      </c>
      <c r="D1547" s="54" t="s">
        <v>21</v>
      </c>
      <c r="E1547" s="55">
        <v>82.36</v>
      </c>
      <c r="F1547" s="55">
        <v>6.65</v>
      </c>
      <c r="G1547" s="55">
        <v>89.01</v>
      </c>
      <c r="H1547" s="33">
        <f t="shared" si="24"/>
        <v>9</v>
      </c>
    </row>
    <row r="1548" spans="1:8" x14ac:dyDescent="0.2">
      <c r="A1548" s="52" t="s">
        <v>3119</v>
      </c>
      <c r="B1548" s="52"/>
      <c r="C1548" s="53" t="s">
        <v>3120</v>
      </c>
      <c r="D1548" s="54" t="s">
        <v>334</v>
      </c>
      <c r="E1548" s="55">
        <v>234.68</v>
      </c>
      <c r="F1548" s="55">
        <v>14.08</v>
      </c>
      <c r="G1548" s="55">
        <v>248.76</v>
      </c>
      <c r="H1548" s="33">
        <f t="shared" si="24"/>
        <v>9</v>
      </c>
    </row>
    <row r="1549" spans="1:8" x14ac:dyDescent="0.2">
      <c r="A1549" s="52" t="s">
        <v>3121</v>
      </c>
      <c r="B1549" s="52"/>
      <c r="C1549" s="53" t="s">
        <v>3122</v>
      </c>
      <c r="D1549" s="54" t="s">
        <v>21</v>
      </c>
      <c r="E1549" s="55">
        <v>72.69</v>
      </c>
      <c r="F1549" s="55">
        <v>7.8</v>
      </c>
      <c r="G1549" s="55">
        <v>80.489999999999995</v>
      </c>
      <c r="H1549" s="33">
        <f t="shared" si="24"/>
        <v>9</v>
      </c>
    </row>
    <row r="1550" spans="1:8" x14ac:dyDescent="0.2">
      <c r="A1550" s="52" t="s">
        <v>3123</v>
      </c>
      <c r="B1550" s="52"/>
      <c r="C1550" s="53" t="s">
        <v>3124</v>
      </c>
      <c r="D1550" s="54" t="s">
        <v>21</v>
      </c>
      <c r="E1550" s="55">
        <v>89.42</v>
      </c>
      <c r="F1550" s="55">
        <v>7.8</v>
      </c>
      <c r="G1550" s="55">
        <v>97.22</v>
      </c>
      <c r="H1550" s="33">
        <f t="shared" si="24"/>
        <v>9</v>
      </c>
    </row>
    <row r="1551" spans="1:8" x14ac:dyDescent="0.2">
      <c r="A1551" s="52" t="s">
        <v>3125</v>
      </c>
      <c r="B1551" s="52"/>
      <c r="C1551" s="53" t="s">
        <v>3126</v>
      </c>
      <c r="D1551" s="54" t="s">
        <v>21</v>
      </c>
      <c r="E1551" s="55">
        <v>190.87</v>
      </c>
      <c r="F1551" s="55">
        <v>5.64</v>
      </c>
      <c r="G1551" s="55">
        <v>196.51</v>
      </c>
      <c r="H1551" s="33">
        <f t="shared" si="24"/>
        <v>9</v>
      </c>
    </row>
    <row r="1552" spans="1:8" x14ac:dyDescent="0.2">
      <c r="A1552" s="52" t="s">
        <v>3127</v>
      </c>
      <c r="B1552" s="52"/>
      <c r="C1552" s="53" t="s">
        <v>3128</v>
      </c>
      <c r="D1552" s="54" t="s">
        <v>21</v>
      </c>
      <c r="E1552" s="55">
        <v>217.04</v>
      </c>
      <c r="F1552" s="55">
        <v>7.8</v>
      </c>
      <c r="G1552" s="55">
        <v>224.84</v>
      </c>
      <c r="H1552" s="33">
        <f t="shared" si="24"/>
        <v>9</v>
      </c>
    </row>
    <row r="1553" spans="1:8" ht="25.5" x14ac:dyDescent="0.2">
      <c r="A1553" s="52" t="s">
        <v>3129</v>
      </c>
      <c r="B1553" s="52"/>
      <c r="C1553" s="53" t="s">
        <v>3130</v>
      </c>
      <c r="D1553" s="54" t="s">
        <v>21</v>
      </c>
      <c r="E1553" s="55">
        <v>411.23</v>
      </c>
      <c r="F1553" s="55">
        <v>68.790000000000006</v>
      </c>
      <c r="G1553" s="55">
        <v>480.02</v>
      </c>
      <c r="H1553" s="33">
        <f t="shared" si="24"/>
        <v>9</v>
      </c>
    </row>
    <row r="1554" spans="1:8" x14ac:dyDescent="0.2">
      <c r="A1554" s="52" t="s">
        <v>3131</v>
      </c>
      <c r="B1554" s="52"/>
      <c r="C1554" s="53" t="s">
        <v>3132</v>
      </c>
      <c r="D1554" s="54" t="s">
        <v>21</v>
      </c>
      <c r="E1554" s="55">
        <v>121.45</v>
      </c>
      <c r="F1554" s="55">
        <v>68.790000000000006</v>
      </c>
      <c r="G1554" s="55">
        <v>190.24</v>
      </c>
      <c r="H1554" s="33">
        <f t="shared" si="24"/>
        <v>9</v>
      </c>
    </row>
    <row r="1555" spans="1:8" x14ac:dyDescent="0.2">
      <c r="A1555" s="52" t="s">
        <v>3133</v>
      </c>
      <c r="B1555" s="52"/>
      <c r="C1555" s="53" t="s">
        <v>3134</v>
      </c>
      <c r="D1555" s="54" t="s">
        <v>21</v>
      </c>
      <c r="E1555" s="55">
        <v>25.26</v>
      </c>
      <c r="F1555" s="55">
        <v>44.45</v>
      </c>
      <c r="G1555" s="55">
        <v>69.709999999999994</v>
      </c>
      <c r="H1555" s="33">
        <f t="shared" si="24"/>
        <v>9</v>
      </c>
    </row>
    <row r="1556" spans="1:8" x14ac:dyDescent="0.2">
      <c r="A1556" s="52" t="s">
        <v>3135</v>
      </c>
      <c r="B1556" s="52"/>
      <c r="C1556" s="53" t="s">
        <v>3136</v>
      </c>
      <c r="D1556" s="54" t="s">
        <v>21</v>
      </c>
      <c r="E1556" s="55">
        <v>177.99</v>
      </c>
      <c r="F1556" s="55">
        <v>7.8</v>
      </c>
      <c r="G1556" s="55">
        <v>185.79</v>
      </c>
      <c r="H1556" s="33">
        <f t="shared" si="24"/>
        <v>9</v>
      </c>
    </row>
    <row r="1557" spans="1:8" ht="25.5" x14ac:dyDescent="0.2">
      <c r="A1557" s="52" t="s">
        <v>3137</v>
      </c>
      <c r="B1557" s="52"/>
      <c r="C1557" s="53" t="s">
        <v>3138</v>
      </c>
      <c r="D1557" s="54" t="s">
        <v>21</v>
      </c>
      <c r="E1557" s="55">
        <v>12469.02</v>
      </c>
      <c r="F1557" s="55"/>
      <c r="G1557" s="55">
        <v>12469.02</v>
      </c>
      <c r="H1557" s="33">
        <f t="shared" si="24"/>
        <v>9</v>
      </c>
    </row>
    <row r="1558" spans="1:8" ht="25.5" x14ac:dyDescent="0.2">
      <c r="A1558" s="52" t="s">
        <v>3139</v>
      </c>
      <c r="B1558" s="52"/>
      <c r="C1558" s="53" t="s">
        <v>3140</v>
      </c>
      <c r="D1558" s="54" t="s">
        <v>21</v>
      </c>
      <c r="E1558" s="55">
        <v>14781.41</v>
      </c>
      <c r="F1558" s="55"/>
      <c r="G1558" s="55">
        <v>14781.41</v>
      </c>
      <c r="H1558" s="33">
        <f t="shared" si="24"/>
        <v>9</v>
      </c>
    </row>
    <row r="1559" spans="1:8" ht="25.5" x14ac:dyDescent="0.2">
      <c r="A1559" s="52" t="s">
        <v>3141</v>
      </c>
      <c r="B1559" s="52"/>
      <c r="C1559" s="53" t="s">
        <v>3142</v>
      </c>
      <c r="D1559" s="54" t="s">
        <v>334</v>
      </c>
      <c r="E1559" s="55">
        <v>573.77</v>
      </c>
      <c r="F1559" s="55">
        <v>91.72</v>
      </c>
      <c r="G1559" s="55">
        <v>665.49</v>
      </c>
      <c r="H1559" s="33">
        <f t="shared" si="24"/>
        <v>9</v>
      </c>
    </row>
    <row r="1560" spans="1:8" ht="25.5" x14ac:dyDescent="0.2">
      <c r="A1560" s="52" t="s">
        <v>3143</v>
      </c>
      <c r="B1560" s="52"/>
      <c r="C1560" s="53" t="s">
        <v>3144</v>
      </c>
      <c r="D1560" s="54" t="s">
        <v>334</v>
      </c>
      <c r="E1560" s="55">
        <v>1248.81</v>
      </c>
      <c r="F1560" s="55">
        <v>183.44</v>
      </c>
      <c r="G1560" s="55">
        <v>1432.25</v>
      </c>
      <c r="H1560" s="33">
        <f t="shared" si="24"/>
        <v>9</v>
      </c>
    </row>
    <row r="1561" spans="1:8" ht="38.25" x14ac:dyDescent="0.2">
      <c r="A1561" s="52" t="s">
        <v>3145</v>
      </c>
      <c r="B1561" s="52"/>
      <c r="C1561" s="53" t="s">
        <v>3146</v>
      </c>
      <c r="D1561" s="54" t="s">
        <v>334</v>
      </c>
      <c r="E1561" s="55">
        <v>1151.81</v>
      </c>
      <c r="F1561" s="55">
        <v>183.44</v>
      </c>
      <c r="G1561" s="55">
        <v>1335.25</v>
      </c>
      <c r="H1561" s="33">
        <f t="shared" si="24"/>
        <v>9</v>
      </c>
    </row>
    <row r="1562" spans="1:8" ht="38.25" x14ac:dyDescent="0.2">
      <c r="A1562" s="52" t="s">
        <v>3147</v>
      </c>
      <c r="B1562" s="52"/>
      <c r="C1562" s="53" t="s">
        <v>3148</v>
      </c>
      <c r="D1562" s="54" t="s">
        <v>334</v>
      </c>
      <c r="E1562" s="55">
        <v>1210.75</v>
      </c>
      <c r="F1562" s="55">
        <v>183.44</v>
      </c>
      <c r="G1562" s="55">
        <v>1394.19</v>
      </c>
      <c r="H1562" s="33">
        <f t="shared" si="24"/>
        <v>9</v>
      </c>
    </row>
    <row r="1563" spans="1:8" x14ac:dyDescent="0.2">
      <c r="A1563" s="52" t="s">
        <v>3149</v>
      </c>
      <c r="B1563" s="52"/>
      <c r="C1563" s="53" t="s">
        <v>3150</v>
      </c>
      <c r="D1563" s="54" t="s">
        <v>131</v>
      </c>
      <c r="E1563" s="55">
        <v>51.2</v>
      </c>
      <c r="F1563" s="55">
        <v>10.74</v>
      </c>
      <c r="G1563" s="55">
        <v>61.94</v>
      </c>
      <c r="H1563" s="33">
        <f t="shared" si="24"/>
        <v>9</v>
      </c>
    </row>
    <row r="1564" spans="1:8" x14ac:dyDescent="0.2">
      <c r="A1564" s="52" t="s">
        <v>3151</v>
      </c>
      <c r="B1564" s="52"/>
      <c r="C1564" s="53" t="s">
        <v>3152</v>
      </c>
      <c r="D1564" s="54"/>
      <c r="E1564" s="55"/>
      <c r="F1564" s="55"/>
      <c r="G1564" s="55"/>
      <c r="H1564" s="33">
        <f t="shared" si="24"/>
        <v>2</v>
      </c>
    </row>
    <row r="1565" spans="1:8" x14ac:dyDescent="0.2">
      <c r="A1565" s="52" t="s">
        <v>3153</v>
      </c>
      <c r="B1565" s="52"/>
      <c r="C1565" s="53" t="s">
        <v>3154</v>
      </c>
      <c r="D1565" s="54"/>
      <c r="E1565" s="55"/>
      <c r="F1565" s="55"/>
      <c r="G1565" s="55"/>
      <c r="H1565" s="33">
        <f t="shared" si="24"/>
        <v>5</v>
      </c>
    </row>
    <row r="1566" spans="1:8" x14ac:dyDescent="0.2">
      <c r="A1566" s="52" t="s">
        <v>3155</v>
      </c>
      <c r="B1566" s="52"/>
      <c r="C1566" s="53" t="s">
        <v>3156</v>
      </c>
      <c r="D1566" s="54" t="s">
        <v>131</v>
      </c>
      <c r="E1566" s="55">
        <v>5.87</v>
      </c>
      <c r="F1566" s="55">
        <v>13.88</v>
      </c>
      <c r="G1566" s="55">
        <v>19.75</v>
      </c>
      <c r="H1566" s="33">
        <f t="shared" si="24"/>
        <v>9</v>
      </c>
    </row>
    <row r="1567" spans="1:8" x14ac:dyDescent="0.2">
      <c r="A1567" s="52" t="s">
        <v>3157</v>
      </c>
      <c r="B1567" s="52"/>
      <c r="C1567" s="53" t="s">
        <v>3158</v>
      </c>
      <c r="D1567" s="54" t="s">
        <v>592</v>
      </c>
      <c r="E1567" s="55">
        <v>33.4</v>
      </c>
      <c r="F1567" s="55">
        <v>62.1</v>
      </c>
      <c r="G1567" s="55">
        <v>95.5</v>
      </c>
      <c r="H1567" s="33">
        <f t="shared" si="24"/>
        <v>9</v>
      </c>
    </row>
    <row r="1568" spans="1:8" x14ac:dyDescent="0.2">
      <c r="A1568" s="52" t="s">
        <v>3159</v>
      </c>
      <c r="B1568" s="52"/>
      <c r="C1568" s="53" t="s">
        <v>3160</v>
      </c>
      <c r="D1568" s="54" t="s">
        <v>131</v>
      </c>
      <c r="E1568" s="55">
        <v>7.62</v>
      </c>
      <c r="F1568" s="55">
        <v>13.88</v>
      </c>
      <c r="G1568" s="55">
        <v>21.5</v>
      </c>
      <c r="H1568" s="33">
        <f t="shared" si="24"/>
        <v>9</v>
      </c>
    </row>
    <row r="1569" spans="1:8" x14ac:dyDescent="0.2">
      <c r="A1569" s="52" t="s">
        <v>3161</v>
      </c>
      <c r="B1569" s="52"/>
      <c r="C1569" s="53" t="s">
        <v>3162</v>
      </c>
      <c r="D1569" s="54" t="s">
        <v>592</v>
      </c>
      <c r="E1569" s="55">
        <v>16.02</v>
      </c>
      <c r="F1569" s="55">
        <v>13.88</v>
      </c>
      <c r="G1569" s="55">
        <v>29.9</v>
      </c>
      <c r="H1569" s="33">
        <f t="shared" si="24"/>
        <v>9</v>
      </c>
    </row>
    <row r="1570" spans="1:8" x14ac:dyDescent="0.2">
      <c r="A1570" s="52" t="s">
        <v>3163</v>
      </c>
      <c r="B1570" s="52"/>
      <c r="C1570" s="53" t="s">
        <v>3164</v>
      </c>
      <c r="D1570" s="54" t="s">
        <v>592</v>
      </c>
      <c r="E1570" s="55">
        <v>11.79</v>
      </c>
      <c r="F1570" s="55">
        <v>13.88</v>
      </c>
      <c r="G1570" s="55">
        <v>25.67</v>
      </c>
      <c r="H1570" s="33">
        <f t="shared" si="24"/>
        <v>9</v>
      </c>
    </row>
    <row r="1571" spans="1:8" x14ac:dyDescent="0.2">
      <c r="A1571" s="52" t="s">
        <v>3165</v>
      </c>
      <c r="B1571" s="52"/>
      <c r="C1571" s="53" t="s">
        <v>3166</v>
      </c>
      <c r="D1571" s="54"/>
      <c r="E1571" s="55"/>
      <c r="F1571" s="55"/>
      <c r="G1571" s="55"/>
      <c r="H1571" s="33">
        <f t="shared" si="24"/>
        <v>5</v>
      </c>
    </row>
    <row r="1572" spans="1:8" ht="25.5" x14ac:dyDescent="0.2">
      <c r="A1572" s="52" t="s">
        <v>3167</v>
      </c>
      <c r="B1572" s="52"/>
      <c r="C1572" s="53" t="s">
        <v>3168</v>
      </c>
      <c r="D1572" s="54" t="s">
        <v>131</v>
      </c>
      <c r="E1572" s="55">
        <v>8.25</v>
      </c>
      <c r="F1572" s="55">
        <v>11.73</v>
      </c>
      <c r="G1572" s="55">
        <v>19.98</v>
      </c>
      <c r="H1572" s="33">
        <f t="shared" si="24"/>
        <v>9</v>
      </c>
    </row>
    <row r="1573" spans="1:8" ht="25.5" x14ac:dyDescent="0.2">
      <c r="A1573" s="52" t="s">
        <v>3169</v>
      </c>
      <c r="B1573" s="52"/>
      <c r="C1573" s="53" t="s">
        <v>3170</v>
      </c>
      <c r="D1573" s="54" t="s">
        <v>131</v>
      </c>
      <c r="E1573" s="55">
        <v>13.46</v>
      </c>
      <c r="F1573" s="55">
        <v>11.73</v>
      </c>
      <c r="G1573" s="55">
        <v>25.19</v>
      </c>
      <c r="H1573" s="33">
        <f t="shared" si="24"/>
        <v>9</v>
      </c>
    </row>
    <row r="1574" spans="1:8" x14ac:dyDescent="0.2">
      <c r="A1574" s="52" t="s">
        <v>3171</v>
      </c>
      <c r="B1574" s="52"/>
      <c r="C1574" s="53" t="s">
        <v>3172</v>
      </c>
      <c r="D1574" s="54" t="s">
        <v>131</v>
      </c>
      <c r="E1574" s="55">
        <v>9.26</v>
      </c>
      <c r="F1574" s="55">
        <v>11.73</v>
      </c>
      <c r="G1574" s="55">
        <v>20.99</v>
      </c>
      <c r="H1574" s="33">
        <f t="shared" si="24"/>
        <v>9</v>
      </c>
    </row>
    <row r="1575" spans="1:8" ht="25.5" x14ac:dyDescent="0.2">
      <c r="A1575" s="52" t="s">
        <v>3173</v>
      </c>
      <c r="B1575" s="52"/>
      <c r="C1575" s="53" t="s">
        <v>3174</v>
      </c>
      <c r="D1575" s="54" t="s">
        <v>131</v>
      </c>
      <c r="E1575" s="55">
        <v>18.5</v>
      </c>
      <c r="F1575" s="55">
        <v>11.73</v>
      </c>
      <c r="G1575" s="55">
        <v>30.23</v>
      </c>
      <c r="H1575" s="33">
        <f t="shared" si="24"/>
        <v>9</v>
      </c>
    </row>
    <row r="1576" spans="1:8" x14ac:dyDescent="0.2">
      <c r="A1576" s="52" t="s">
        <v>3175</v>
      </c>
      <c r="B1576" s="52"/>
      <c r="C1576" s="53" t="s">
        <v>3176</v>
      </c>
      <c r="D1576" s="54"/>
      <c r="E1576" s="55"/>
      <c r="F1576" s="55"/>
      <c r="G1576" s="55"/>
      <c r="H1576" s="33">
        <f t="shared" si="24"/>
        <v>5</v>
      </c>
    </row>
    <row r="1577" spans="1:8" x14ac:dyDescent="0.2">
      <c r="A1577" s="52" t="s">
        <v>3177</v>
      </c>
      <c r="B1577" s="52"/>
      <c r="C1577" s="53" t="s">
        <v>3178</v>
      </c>
      <c r="D1577" s="54" t="s">
        <v>592</v>
      </c>
      <c r="E1577" s="55">
        <v>52.61</v>
      </c>
      <c r="F1577" s="55">
        <v>14.29</v>
      </c>
      <c r="G1577" s="55">
        <v>66.900000000000006</v>
      </c>
      <c r="H1577" s="33">
        <f t="shared" si="24"/>
        <v>9</v>
      </c>
    </row>
    <row r="1578" spans="1:8" x14ac:dyDescent="0.2">
      <c r="A1578" s="52" t="s">
        <v>3179</v>
      </c>
      <c r="B1578" s="52"/>
      <c r="C1578" s="53" t="s">
        <v>3180</v>
      </c>
      <c r="D1578" s="54"/>
      <c r="E1578" s="55"/>
      <c r="F1578" s="55"/>
      <c r="G1578" s="55"/>
      <c r="H1578" s="33">
        <f t="shared" si="24"/>
        <v>2</v>
      </c>
    </row>
    <row r="1579" spans="1:8" x14ac:dyDescent="0.2">
      <c r="A1579" s="52" t="s">
        <v>3181</v>
      </c>
      <c r="B1579" s="52"/>
      <c r="C1579" s="53" t="s">
        <v>3182</v>
      </c>
      <c r="D1579" s="54"/>
      <c r="E1579" s="55"/>
      <c r="F1579" s="55"/>
      <c r="G1579" s="55"/>
      <c r="H1579" s="33">
        <f t="shared" si="24"/>
        <v>5</v>
      </c>
    </row>
    <row r="1580" spans="1:8" ht="25.5" x14ac:dyDescent="0.2">
      <c r="A1580" s="52" t="s">
        <v>3183</v>
      </c>
      <c r="B1580" s="52"/>
      <c r="C1580" s="53" t="s">
        <v>3184</v>
      </c>
      <c r="D1580" s="54" t="s">
        <v>131</v>
      </c>
      <c r="E1580" s="55">
        <v>179.53</v>
      </c>
      <c r="F1580" s="55">
        <v>11.73</v>
      </c>
      <c r="G1580" s="55">
        <v>191.26</v>
      </c>
      <c r="H1580" s="33">
        <f t="shared" si="24"/>
        <v>9</v>
      </c>
    </row>
    <row r="1581" spans="1:8" ht="25.5" x14ac:dyDescent="0.2">
      <c r="A1581" s="52" t="s">
        <v>3185</v>
      </c>
      <c r="B1581" s="52"/>
      <c r="C1581" s="53" t="s">
        <v>3186</v>
      </c>
      <c r="D1581" s="54" t="s">
        <v>21</v>
      </c>
      <c r="E1581" s="55">
        <v>111.96</v>
      </c>
      <c r="F1581" s="55">
        <v>11.73</v>
      </c>
      <c r="G1581" s="55">
        <v>123.69</v>
      </c>
      <c r="H1581" s="33">
        <f t="shared" si="24"/>
        <v>9</v>
      </c>
    </row>
    <row r="1582" spans="1:8" ht="25.5" x14ac:dyDescent="0.2">
      <c r="A1582" s="52" t="s">
        <v>3187</v>
      </c>
      <c r="B1582" s="52"/>
      <c r="C1582" s="53" t="s">
        <v>3188</v>
      </c>
      <c r="D1582" s="54" t="s">
        <v>21</v>
      </c>
      <c r="E1582" s="55">
        <v>149.61000000000001</v>
      </c>
      <c r="F1582" s="55">
        <v>11.73</v>
      </c>
      <c r="G1582" s="55">
        <v>161.34</v>
      </c>
      <c r="H1582" s="33">
        <f t="shared" si="24"/>
        <v>9</v>
      </c>
    </row>
    <row r="1583" spans="1:8" ht="25.5" x14ac:dyDescent="0.2">
      <c r="A1583" s="52" t="s">
        <v>3189</v>
      </c>
      <c r="B1583" s="52"/>
      <c r="C1583" s="53" t="s">
        <v>3190</v>
      </c>
      <c r="D1583" s="54" t="s">
        <v>21</v>
      </c>
      <c r="E1583" s="55">
        <v>354.96</v>
      </c>
      <c r="F1583" s="55">
        <v>11.73</v>
      </c>
      <c r="G1583" s="55">
        <v>366.69</v>
      </c>
      <c r="H1583" s="33">
        <f t="shared" si="24"/>
        <v>9</v>
      </c>
    </row>
    <row r="1584" spans="1:8" ht="38.25" x14ac:dyDescent="0.2">
      <c r="A1584" s="52" t="s">
        <v>3191</v>
      </c>
      <c r="B1584" s="52"/>
      <c r="C1584" s="53" t="s">
        <v>3192</v>
      </c>
      <c r="D1584" s="54" t="s">
        <v>21</v>
      </c>
      <c r="E1584" s="55">
        <v>160.19999999999999</v>
      </c>
      <c r="F1584" s="55">
        <v>11.73</v>
      </c>
      <c r="G1584" s="55">
        <v>171.93</v>
      </c>
      <c r="H1584" s="33">
        <f t="shared" si="24"/>
        <v>9</v>
      </c>
    </row>
    <row r="1585" spans="1:8" ht="38.25" x14ac:dyDescent="0.2">
      <c r="A1585" s="52" t="s">
        <v>3193</v>
      </c>
      <c r="B1585" s="52"/>
      <c r="C1585" s="53" t="s">
        <v>3194</v>
      </c>
      <c r="D1585" s="54" t="s">
        <v>21</v>
      </c>
      <c r="E1585" s="55">
        <v>130.77000000000001</v>
      </c>
      <c r="F1585" s="55">
        <v>11.73</v>
      </c>
      <c r="G1585" s="55">
        <v>142.5</v>
      </c>
      <c r="H1585" s="33">
        <f t="shared" si="24"/>
        <v>9</v>
      </c>
    </row>
    <row r="1586" spans="1:8" ht="38.25" x14ac:dyDescent="0.2">
      <c r="A1586" s="52" t="s">
        <v>3195</v>
      </c>
      <c r="B1586" s="52"/>
      <c r="C1586" s="53" t="s">
        <v>3196</v>
      </c>
      <c r="D1586" s="54" t="s">
        <v>21</v>
      </c>
      <c r="E1586" s="55">
        <v>282.62</v>
      </c>
      <c r="F1586" s="55">
        <v>11.73</v>
      </c>
      <c r="G1586" s="55">
        <v>294.35000000000002</v>
      </c>
      <c r="H1586" s="33">
        <f t="shared" si="24"/>
        <v>9</v>
      </c>
    </row>
    <row r="1587" spans="1:8" ht="25.5" x14ac:dyDescent="0.2">
      <c r="A1587" s="52" t="s">
        <v>3197</v>
      </c>
      <c r="B1587" s="52"/>
      <c r="C1587" s="53" t="s">
        <v>3198</v>
      </c>
      <c r="D1587" s="54" t="s">
        <v>21</v>
      </c>
      <c r="E1587" s="55">
        <v>270</v>
      </c>
      <c r="F1587" s="55">
        <v>11.73</v>
      </c>
      <c r="G1587" s="55">
        <v>281.73</v>
      </c>
      <c r="H1587" s="33">
        <f t="shared" si="24"/>
        <v>9</v>
      </c>
    </row>
    <row r="1588" spans="1:8" ht="25.5" x14ac:dyDescent="0.2">
      <c r="A1588" s="52" t="s">
        <v>3199</v>
      </c>
      <c r="B1588" s="52"/>
      <c r="C1588" s="53" t="s">
        <v>3200</v>
      </c>
      <c r="D1588" s="54" t="s">
        <v>21</v>
      </c>
      <c r="E1588" s="55">
        <v>139.35</v>
      </c>
      <c r="F1588" s="55">
        <v>11.73</v>
      </c>
      <c r="G1588" s="55">
        <v>151.08000000000001</v>
      </c>
      <c r="H1588" s="33">
        <f t="shared" si="24"/>
        <v>9</v>
      </c>
    </row>
    <row r="1589" spans="1:8" ht="25.5" x14ac:dyDescent="0.2">
      <c r="A1589" s="52" t="s">
        <v>3201</v>
      </c>
      <c r="B1589" s="52"/>
      <c r="C1589" s="53" t="s">
        <v>3202</v>
      </c>
      <c r="D1589" s="54" t="s">
        <v>21</v>
      </c>
      <c r="E1589" s="55">
        <v>380.41</v>
      </c>
      <c r="F1589" s="55">
        <v>19.559999999999999</v>
      </c>
      <c r="G1589" s="55">
        <v>399.97</v>
      </c>
      <c r="H1589" s="33">
        <f t="shared" si="24"/>
        <v>9</v>
      </c>
    </row>
    <row r="1590" spans="1:8" x14ac:dyDescent="0.2">
      <c r="A1590" s="52" t="s">
        <v>3203</v>
      </c>
      <c r="B1590" s="52"/>
      <c r="C1590" s="53" t="s">
        <v>3204</v>
      </c>
      <c r="D1590" s="54"/>
      <c r="E1590" s="55"/>
      <c r="F1590" s="55"/>
      <c r="G1590" s="55"/>
      <c r="H1590" s="33">
        <f t="shared" si="24"/>
        <v>5</v>
      </c>
    </row>
    <row r="1591" spans="1:8" ht="38.25" x14ac:dyDescent="0.2">
      <c r="A1591" s="52" t="s">
        <v>3205</v>
      </c>
      <c r="B1591" s="52"/>
      <c r="C1591" s="53" t="s">
        <v>3206</v>
      </c>
      <c r="D1591" s="54" t="s">
        <v>21</v>
      </c>
      <c r="E1591" s="55">
        <v>2742.78</v>
      </c>
      <c r="F1591" s="55">
        <v>61.01</v>
      </c>
      <c r="G1591" s="55">
        <v>2803.79</v>
      </c>
      <c r="H1591" s="33">
        <f t="shared" si="24"/>
        <v>9</v>
      </c>
    </row>
    <row r="1592" spans="1:8" ht="38.25" x14ac:dyDescent="0.2">
      <c r="A1592" s="52" t="s">
        <v>3207</v>
      </c>
      <c r="B1592" s="52"/>
      <c r="C1592" s="53" t="s">
        <v>3208</v>
      </c>
      <c r="D1592" s="54" t="s">
        <v>21</v>
      </c>
      <c r="E1592" s="55">
        <v>3559.62</v>
      </c>
      <c r="F1592" s="55">
        <v>61.01</v>
      </c>
      <c r="G1592" s="55">
        <v>3620.63</v>
      </c>
      <c r="H1592" s="33">
        <f t="shared" si="24"/>
        <v>9</v>
      </c>
    </row>
    <row r="1593" spans="1:8" x14ac:dyDescent="0.2">
      <c r="A1593" s="52" t="s">
        <v>3209</v>
      </c>
      <c r="B1593" s="52"/>
      <c r="C1593" s="53" t="s">
        <v>3210</v>
      </c>
      <c r="D1593" s="54"/>
      <c r="E1593" s="55"/>
      <c r="F1593" s="55"/>
      <c r="G1593" s="55"/>
      <c r="H1593" s="33">
        <f t="shared" si="24"/>
        <v>5</v>
      </c>
    </row>
    <row r="1594" spans="1:8" ht="38.25" x14ac:dyDescent="0.2">
      <c r="A1594" s="52" t="s">
        <v>3211</v>
      </c>
      <c r="B1594" s="52"/>
      <c r="C1594" s="53" t="s">
        <v>8643</v>
      </c>
      <c r="D1594" s="54" t="s">
        <v>73</v>
      </c>
      <c r="E1594" s="55">
        <v>323.95</v>
      </c>
      <c r="F1594" s="55">
        <v>21.5</v>
      </c>
      <c r="G1594" s="55">
        <v>345.45</v>
      </c>
      <c r="H1594" s="33">
        <f t="shared" si="24"/>
        <v>9</v>
      </c>
    </row>
    <row r="1595" spans="1:8" ht="25.5" x14ac:dyDescent="0.2">
      <c r="A1595" s="52" t="s">
        <v>3213</v>
      </c>
      <c r="B1595" s="52"/>
      <c r="C1595" s="53" t="s">
        <v>8644</v>
      </c>
      <c r="D1595" s="54" t="s">
        <v>73</v>
      </c>
      <c r="E1595" s="55">
        <v>164</v>
      </c>
      <c r="F1595" s="55">
        <v>9</v>
      </c>
      <c r="G1595" s="55">
        <v>173</v>
      </c>
      <c r="H1595" s="33">
        <f t="shared" si="24"/>
        <v>9</v>
      </c>
    </row>
    <row r="1596" spans="1:8" ht="25.5" x14ac:dyDescent="0.2">
      <c r="A1596" s="52" t="s">
        <v>3215</v>
      </c>
      <c r="B1596" s="52"/>
      <c r="C1596" s="53" t="s">
        <v>3216</v>
      </c>
      <c r="D1596" s="54" t="s">
        <v>73</v>
      </c>
      <c r="E1596" s="55">
        <v>106.49</v>
      </c>
      <c r="F1596" s="55">
        <v>25.24</v>
      </c>
      <c r="G1596" s="55">
        <v>131.72999999999999</v>
      </c>
      <c r="H1596" s="33">
        <f t="shared" si="24"/>
        <v>9</v>
      </c>
    </row>
    <row r="1597" spans="1:8" ht="25.5" x14ac:dyDescent="0.2">
      <c r="A1597" s="52" t="s">
        <v>8645</v>
      </c>
      <c r="B1597" s="52"/>
      <c r="C1597" s="53" t="s">
        <v>8646</v>
      </c>
      <c r="D1597" s="54" t="s">
        <v>73</v>
      </c>
      <c r="E1597" s="55">
        <v>195.8</v>
      </c>
      <c r="F1597" s="55">
        <v>25.24</v>
      </c>
      <c r="G1597" s="55">
        <v>221.04</v>
      </c>
      <c r="H1597" s="33">
        <f t="shared" si="24"/>
        <v>9</v>
      </c>
    </row>
    <row r="1598" spans="1:8" ht="25.5" x14ac:dyDescent="0.2">
      <c r="A1598" s="52" t="s">
        <v>3219</v>
      </c>
      <c r="B1598" s="52"/>
      <c r="C1598" s="53" t="s">
        <v>3220</v>
      </c>
      <c r="D1598" s="54" t="s">
        <v>21</v>
      </c>
      <c r="E1598" s="55">
        <v>4.4000000000000004</v>
      </c>
      <c r="F1598" s="55">
        <v>1.37</v>
      </c>
      <c r="G1598" s="55">
        <v>5.77</v>
      </c>
      <c r="H1598" s="33">
        <f t="shared" si="24"/>
        <v>9</v>
      </c>
    </row>
    <row r="1599" spans="1:8" ht="25.5" x14ac:dyDescent="0.2">
      <c r="A1599" s="52" t="s">
        <v>3221</v>
      </c>
      <c r="B1599" s="52"/>
      <c r="C1599" s="53" t="s">
        <v>3222</v>
      </c>
      <c r="D1599" s="54" t="s">
        <v>131</v>
      </c>
      <c r="E1599" s="55">
        <v>435.02</v>
      </c>
      <c r="F1599" s="55"/>
      <c r="G1599" s="55">
        <v>435.02</v>
      </c>
      <c r="H1599" s="33">
        <f t="shared" si="24"/>
        <v>9</v>
      </c>
    </row>
    <row r="1600" spans="1:8" ht="25.5" x14ac:dyDescent="0.2">
      <c r="A1600" s="52" t="s">
        <v>3223</v>
      </c>
      <c r="B1600" s="52"/>
      <c r="C1600" s="53" t="s">
        <v>3224</v>
      </c>
      <c r="D1600" s="54" t="s">
        <v>73</v>
      </c>
      <c r="E1600" s="55">
        <v>5.75</v>
      </c>
      <c r="F1600" s="55">
        <v>8.9</v>
      </c>
      <c r="G1600" s="55">
        <v>14.65</v>
      </c>
      <c r="H1600" s="33">
        <f t="shared" si="24"/>
        <v>9</v>
      </c>
    </row>
    <row r="1601" spans="1:8" ht="25.5" x14ac:dyDescent="0.2">
      <c r="A1601" s="52" t="s">
        <v>3225</v>
      </c>
      <c r="B1601" s="52"/>
      <c r="C1601" s="53" t="s">
        <v>3226</v>
      </c>
      <c r="D1601" s="54" t="s">
        <v>21</v>
      </c>
      <c r="E1601" s="55">
        <v>0.56999999999999995</v>
      </c>
      <c r="F1601" s="55">
        <v>14.31</v>
      </c>
      <c r="G1601" s="55">
        <v>14.88</v>
      </c>
      <c r="H1601" s="33">
        <f t="shared" si="24"/>
        <v>9</v>
      </c>
    </row>
    <row r="1602" spans="1:8" ht="25.5" x14ac:dyDescent="0.2">
      <c r="A1602" s="52" t="s">
        <v>3227</v>
      </c>
      <c r="B1602" s="52"/>
      <c r="C1602" s="53" t="s">
        <v>8647</v>
      </c>
      <c r="D1602" s="54" t="s">
        <v>73</v>
      </c>
      <c r="E1602" s="55">
        <v>135.66999999999999</v>
      </c>
      <c r="F1602" s="55">
        <v>13.94</v>
      </c>
      <c r="G1602" s="55">
        <v>149.61000000000001</v>
      </c>
      <c r="H1602" s="33">
        <f t="shared" si="24"/>
        <v>9</v>
      </c>
    </row>
    <row r="1603" spans="1:8" x14ac:dyDescent="0.2">
      <c r="A1603" s="52" t="s">
        <v>3229</v>
      </c>
      <c r="B1603" s="52"/>
      <c r="C1603" s="53" t="s">
        <v>3230</v>
      </c>
      <c r="D1603" s="54"/>
      <c r="E1603" s="55"/>
      <c r="F1603" s="55"/>
      <c r="G1603" s="55"/>
      <c r="H1603" s="33">
        <f t="shared" si="24"/>
        <v>5</v>
      </c>
    </row>
    <row r="1604" spans="1:8" x14ac:dyDescent="0.2">
      <c r="A1604" s="52" t="s">
        <v>3231</v>
      </c>
      <c r="B1604" s="52"/>
      <c r="C1604" s="53" t="s">
        <v>3232</v>
      </c>
      <c r="D1604" s="54" t="s">
        <v>21</v>
      </c>
      <c r="E1604" s="55">
        <v>10.64</v>
      </c>
      <c r="F1604" s="55">
        <v>1.37</v>
      </c>
      <c r="G1604" s="55">
        <v>12.01</v>
      </c>
      <c r="H1604" s="33">
        <f t="shared" si="24"/>
        <v>9</v>
      </c>
    </row>
    <row r="1605" spans="1:8" x14ac:dyDescent="0.2">
      <c r="A1605" s="52" t="s">
        <v>3233</v>
      </c>
      <c r="B1605" s="52"/>
      <c r="C1605" s="53" t="s">
        <v>3234</v>
      </c>
      <c r="D1605" s="54" t="s">
        <v>21</v>
      </c>
      <c r="E1605" s="55">
        <v>10.39</v>
      </c>
      <c r="F1605" s="55">
        <v>1.37</v>
      </c>
      <c r="G1605" s="55">
        <v>11.76</v>
      </c>
      <c r="H1605" s="33">
        <f t="shared" si="24"/>
        <v>9</v>
      </c>
    </row>
    <row r="1606" spans="1:8" ht="25.5" x14ac:dyDescent="0.2">
      <c r="A1606" s="52" t="s">
        <v>3235</v>
      </c>
      <c r="B1606" s="52"/>
      <c r="C1606" s="53" t="s">
        <v>3236</v>
      </c>
      <c r="D1606" s="54" t="s">
        <v>21</v>
      </c>
      <c r="E1606" s="55">
        <v>21.68</v>
      </c>
      <c r="F1606" s="55">
        <v>1.37</v>
      </c>
      <c r="G1606" s="55">
        <v>23.05</v>
      </c>
      <c r="H1606" s="33">
        <f t="shared" si="24"/>
        <v>9</v>
      </c>
    </row>
    <row r="1607" spans="1:8" ht="25.5" x14ac:dyDescent="0.2">
      <c r="A1607" s="52" t="s">
        <v>3237</v>
      </c>
      <c r="B1607" s="52"/>
      <c r="C1607" s="53" t="s">
        <v>3238</v>
      </c>
      <c r="D1607" s="54" t="s">
        <v>131</v>
      </c>
      <c r="E1607" s="55">
        <v>37.46</v>
      </c>
      <c r="F1607" s="55">
        <v>21.69</v>
      </c>
      <c r="G1607" s="55">
        <v>59.15</v>
      </c>
      <c r="H1607" s="33">
        <f t="shared" si="24"/>
        <v>9</v>
      </c>
    </row>
    <row r="1608" spans="1:8" ht="25.5" x14ac:dyDescent="0.2">
      <c r="A1608" s="52" t="s">
        <v>3239</v>
      </c>
      <c r="B1608" s="52"/>
      <c r="C1608" s="53" t="s">
        <v>3240</v>
      </c>
      <c r="D1608" s="54" t="s">
        <v>334</v>
      </c>
      <c r="E1608" s="55">
        <v>245.29</v>
      </c>
      <c r="F1608" s="55">
        <v>21.69</v>
      </c>
      <c r="G1608" s="55">
        <v>266.98</v>
      </c>
      <c r="H1608" s="33">
        <f t="shared" si="24"/>
        <v>9</v>
      </c>
    </row>
    <row r="1609" spans="1:8" ht="38.25" x14ac:dyDescent="0.2">
      <c r="A1609" s="52" t="s">
        <v>3241</v>
      </c>
      <c r="B1609" s="52"/>
      <c r="C1609" s="53" t="s">
        <v>3242</v>
      </c>
      <c r="D1609" s="54" t="s">
        <v>334</v>
      </c>
      <c r="E1609" s="55">
        <v>658.26</v>
      </c>
      <c r="F1609" s="55">
        <v>21.69</v>
      </c>
      <c r="G1609" s="55">
        <v>679.95</v>
      </c>
      <c r="H1609" s="33">
        <f t="shared" si="24"/>
        <v>9</v>
      </c>
    </row>
    <row r="1610" spans="1:8" ht="25.5" x14ac:dyDescent="0.2">
      <c r="A1610" s="52" t="s">
        <v>3243</v>
      </c>
      <c r="B1610" s="52"/>
      <c r="C1610" s="53" t="s">
        <v>3244</v>
      </c>
      <c r="D1610" s="54" t="s">
        <v>21</v>
      </c>
      <c r="E1610" s="55">
        <v>28.25</v>
      </c>
      <c r="F1610" s="55">
        <v>3.53</v>
      </c>
      <c r="G1610" s="55">
        <v>31.78</v>
      </c>
      <c r="H1610" s="33">
        <f t="shared" ref="H1610:H1673" si="25">LEN(A1610)</f>
        <v>9</v>
      </c>
    </row>
    <row r="1611" spans="1:8" ht="25.5" x14ac:dyDescent="0.2">
      <c r="A1611" s="52" t="s">
        <v>3245</v>
      </c>
      <c r="B1611" s="52"/>
      <c r="C1611" s="53" t="s">
        <v>3246</v>
      </c>
      <c r="D1611" s="54" t="s">
        <v>21</v>
      </c>
      <c r="E1611" s="55">
        <v>790.41</v>
      </c>
      <c r="F1611" s="55">
        <v>4.41</v>
      </c>
      <c r="G1611" s="55">
        <v>794.82</v>
      </c>
      <c r="H1611" s="33">
        <f t="shared" si="25"/>
        <v>9</v>
      </c>
    </row>
    <row r="1612" spans="1:8" x14ac:dyDescent="0.2">
      <c r="A1612" s="52" t="s">
        <v>3247</v>
      </c>
      <c r="B1612" s="52"/>
      <c r="C1612" s="53" t="s">
        <v>3248</v>
      </c>
      <c r="D1612" s="54" t="s">
        <v>21</v>
      </c>
      <c r="E1612" s="55">
        <v>145.24</v>
      </c>
      <c r="F1612" s="55">
        <v>75.900000000000006</v>
      </c>
      <c r="G1612" s="55">
        <v>221.14</v>
      </c>
      <c r="H1612" s="33">
        <f t="shared" si="25"/>
        <v>9</v>
      </c>
    </row>
    <row r="1613" spans="1:8" ht="25.5" x14ac:dyDescent="0.2">
      <c r="A1613" s="52" t="s">
        <v>3249</v>
      </c>
      <c r="B1613" s="52"/>
      <c r="C1613" s="53" t="s">
        <v>3250</v>
      </c>
      <c r="D1613" s="54" t="s">
        <v>21</v>
      </c>
      <c r="E1613" s="55">
        <v>293.52999999999997</v>
      </c>
      <c r="F1613" s="55">
        <v>173.48</v>
      </c>
      <c r="G1613" s="55">
        <v>467.01</v>
      </c>
      <c r="H1613" s="33">
        <f t="shared" si="25"/>
        <v>9</v>
      </c>
    </row>
    <row r="1614" spans="1:8" ht="25.5" x14ac:dyDescent="0.2">
      <c r="A1614" s="52" t="s">
        <v>3251</v>
      </c>
      <c r="B1614" s="52"/>
      <c r="C1614" s="53" t="s">
        <v>3252</v>
      </c>
      <c r="D1614" s="54" t="s">
        <v>21</v>
      </c>
      <c r="E1614" s="55">
        <v>193.98</v>
      </c>
      <c r="F1614" s="55">
        <v>19.559999999999999</v>
      </c>
      <c r="G1614" s="55">
        <v>213.54</v>
      </c>
      <c r="H1614" s="33">
        <f t="shared" si="25"/>
        <v>9</v>
      </c>
    </row>
    <row r="1615" spans="1:8" ht="25.5" x14ac:dyDescent="0.2">
      <c r="A1615" s="52" t="s">
        <v>3253</v>
      </c>
      <c r="B1615" s="52"/>
      <c r="C1615" s="53" t="s">
        <v>3254</v>
      </c>
      <c r="D1615" s="54" t="s">
        <v>21</v>
      </c>
      <c r="E1615" s="55">
        <v>22.56</v>
      </c>
      <c r="F1615" s="55">
        <v>3.53</v>
      </c>
      <c r="G1615" s="55">
        <v>26.09</v>
      </c>
      <c r="H1615" s="33">
        <f t="shared" si="25"/>
        <v>9</v>
      </c>
    </row>
    <row r="1616" spans="1:8" x14ac:dyDescent="0.2">
      <c r="A1616" s="52" t="s">
        <v>3255</v>
      </c>
      <c r="B1616" s="52"/>
      <c r="C1616" s="53" t="s">
        <v>3256</v>
      </c>
      <c r="D1616" s="54"/>
      <c r="E1616" s="55"/>
      <c r="F1616" s="55"/>
      <c r="G1616" s="55"/>
      <c r="H1616" s="33">
        <f t="shared" si="25"/>
        <v>5</v>
      </c>
    </row>
    <row r="1617" spans="1:8" ht="25.5" x14ac:dyDescent="0.2">
      <c r="A1617" s="52" t="s">
        <v>3257</v>
      </c>
      <c r="B1617" s="52"/>
      <c r="C1617" s="53" t="s">
        <v>3258</v>
      </c>
      <c r="D1617" s="54" t="s">
        <v>21</v>
      </c>
      <c r="E1617" s="55">
        <v>700.59</v>
      </c>
      <c r="F1617" s="55">
        <v>4.41</v>
      </c>
      <c r="G1617" s="55">
        <v>705</v>
      </c>
      <c r="H1617" s="33">
        <f t="shared" si="25"/>
        <v>9</v>
      </c>
    </row>
    <row r="1618" spans="1:8" ht="25.5" x14ac:dyDescent="0.2">
      <c r="A1618" s="52" t="s">
        <v>3259</v>
      </c>
      <c r="B1618" s="52"/>
      <c r="C1618" s="53" t="s">
        <v>3260</v>
      </c>
      <c r="D1618" s="54" t="s">
        <v>21</v>
      </c>
      <c r="E1618" s="55">
        <v>1655.91</v>
      </c>
      <c r="F1618" s="55">
        <v>61.01</v>
      </c>
      <c r="G1618" s="55">
        <v>1716.92</v>
      </c>
      <c r="H1618" s="33">
        <f t="shared" si="25"/>
        <v>9</v>
      </c>
    </row>
    <row r="1619" spans="1:8" ht="25.5" x14ac:dyDescent="0.2">
      <c r="A1619" s="52" t="s">
        <v>3261</v>
      </c>
      <c r="B1619" s="52"/>
      <c r="C1619" s="53" t="s">
        <v>3262</v>
      </c>
      <c r="D1619" s="54" t="s">
        <v>21</v>
      </c>
      <c r="E1619" s="55">
        <v>2858.6</v>
      </c>
      <c r="F1619" s="55">
        <v>318.19</v>
      </c>
      <c r="G1619" s="55">
        <v>3176.79</v>
      </c>
      <c r="H1619" s="33">
        <f t="shared" si="25"/>
        <v>9</v>
      </c>
    </row>
    <row r="1620" spans="1:8" ht="25.5" x14ac:dyDescent="0.2">
      <c r="A1620" s="52" t="s">
        <v>3263</v>
      </c>
      <c r="B1620" s="52"/>
      <c r="C1620" s="53" t="s">
        <v>3264</v>
      </c>
      <c r="D1620" s="54" t="s">
        <v>21</v>
      </c>
      <c r="E1620" s="55">
        <v>1324.63</v>
      </c>
      <c r="F1620" s="55">
        <v>52.19</v>
      </c>
      <c r="G1620" s="55">
        <v>1376.82</v>
      </c>
      <c r="H1620" s="33">
        <f t="shared" si="25"/>
        <v>9</v>
      </c>
    </row>
    <row r="1621" spans="1:8" x14ac:dyDescent="0.2">
      <c r="A1621" s="52" t="s">
        <v>3265</v>
      </c>
      <c r="B1621" s="52"/>
      <c r="C1621" s="53" t="s">
        <v>3266</v>
      </c>
      <c r="D1621" s="54"/>
      <c r="E1621" s="55"/>
      <c r="F1621" s="55"/>
      <c r="G1621" s="55"/>
      <c r="H1621" s="33">
        <f t="shared" si="25"/>
        <v>5</v>
      </c>
    </row>
    <row r="1622" spans="1:8" ht="25.5" x14ac:dyDescent="0.2">
      <c r="A1622" s="52" t="s">
        <v>3267</v>
      </c>
      <c r="B1622" s="52"/>
      <c r="C1622" s="53" t="s">
        <v>3268</v>
      </c>
      <c r="D1622" s="54" t="s">
        <v>334</v>
      </c>
      <c r="E1622" s="55">
        <v>161481.59</v>
      </c>
      <c r="F1622" s="55"/>
      <c r="G1622" s="55">
        <v>161481.59</v>
      </c>
      <c r="H1622" s="33">
        <f t="shared" si="25"/>
        <v>9</v>
      </c>
    </row>
    <row r="1623" spans="1:8" ht="25.5" x14ac:dyDescent="0.2">
      <c r="A1623" s="52" t="s">
        <v>3269</v>
      </c>
      <c r="B1623" s="52"/>
      <c r="C1623" s="53" t="s">
        <v>3270</v>
      </c>
      <c r="D1623" s="54" t="s">
        <v>334</v>
      </c>
      <c r="E1623" s="55">
        <v>137288.13</v>
      </c>
      <c r="F1623" s="55"/>
      <c r="G1623" s="55">
        <v>137288.13</v>
      </c>
      <c r="H1623" s="33">
        <f t="shared" si="25"/>
        <v>9</v>
      </c>
    </row>
    <row r="1624" spans="1:8" ht="25.5" x14ac:dyDescent="0.2">
      <c r="A1624" s="52" t="s">
        <v>3271</v>
      </c>
      <c r="B1624" s="52"/>
      <c r="C1624" s="53" t="s">
        <v>3272</v>
      </c>
      <c r="D1624" s="54" t="s">
        <v>334</v>
      </c>
      <c r="E1624" s="55">
        <v>38618.76</v>
      </c>
      <c r="F1624" s="55"/>
      <c r="G1624" s="55">
        <v>38618.76</v>
      </c>
      <c r="H1624" s="33">
        <f t="shared" si="25"/>
        <v>9</v>
      </c>
    </row>
    <row r="1625" spans="1:8" ht="38.25" x14ac:dyDescent="0.2">
      <c r="A1625" s="52" t="s">
        <v>3273</v>
      </c>
      <c r="B1625" s="52"/>
      <c r="C1625" s="53" t="s">
        <v>3274</v>
      </c>
      <c r="D1625" s="54" t="s">
        <v>334</v>
      </c>
      <c r="E1625" s="55">
        <v>35941.56</v>
      </c>
      <c r="F1625" s="55"/>
      <c r="G1625" s="55">
        <v>35941.56</v>
      </c>
      <c r="H1625" s="33">
        <f t="shared" si="25"/>
        <v>9</v>
      </c>
    </row>
    <row r="1626" spans="1:8" x14ac:dyDescent="0.2">
      <c r="A1626" s="52" t="s">
        <v>3275</v>
      </c>
      <c r="B1626" s="52"/>
      <c r="C1626" s="53" t="s">
        <v>3276</v>
      </c>
      <c r="D1626" s="54"/>
      <c r="E1626" s="55"/>
      <c r="F1626" s="55"/>
      <c r="G1626" s="55"/>
      <c r="H1626" s="33">
        <f t="shared" si="25"/>
        <v>2</v>
      </c>
    </row>
    <row r="1627" spans="1:8" x14ac:dyDescent="0.2">
      <c r="A1627" s="52" t="s">
        <v>3277</v>
      </c>
      <c r="B1627" s="52"/>
      <c r="C1627" s="53" t="s">
        <v>3278</v>
      </c>
      <c r="D1627" s="54"/>
      <c r="E1627" s="55"/>
      <c r="F1627" s="55"/>
      <c r="G1627" s="55"/>
      <c r="H1627" s="33">
        <f t="shared" si="25"/>
        <v>5</v>
      </c>
    </row>
    <row r="1628" spans="1:8" x14ac:dyDescent="0.2">
      <c r="A1628" s="52" t="s">
        <v>3279</v>
      </c>
      <c r="B1628" s="52"/>
      <c r="C1628" s="53" t="s">
        <v>3280</v>
      </c>
      <c r="D1628" s="54" t="s">
        <v>73</v>
      </c>
      <c r="E1628" s="55">
        <v>18.079999999999998</v>
      </c>
      <c r="F1628" s="55">
        <v>3.53</v>
      </c>
      <c r="G1628" s="55">
        <v>21.61</v>
      </c>
      <c r="H1628" s="33">
        <f t="shared" si="25"/>
        <v>9</v>
      </c>
    </row>
    <row r="1629" spans="1:8" x14ac:dyDescent="0.2">
      <c r="A1629" s="52" t="s">
        <v>3281</v>
      </c>
      <c r="B1629" s="52"/>
      <c r="C1629" s="53" t="s">
        <v>3282</v>
      </c>
      <c r="D1629" s="54" t="s">
        <v>73</v>
      </c>
      <c r="E1629" s="55">
        <v>27.72</v>
      </c>
      <c r="F1629" s="55">
        <v>3.53</v>
      </c>
      <c r="G1629" s="55">
        <v>31.25</v>
      </c>
      <c r="H1629" s="33">
        <f t="shared" si="25"/>
        <v>9</v>
      </c>
    </row>
    <row r="1630" spans="1:8" x14ac:dyDescent="0.2">
      <c r="A1630" s="52" t="s">
        <v>3283</v>
      </c>
      <c r="B1630" s="52"/>
      <c r="C1630" s="53" t="s">
        <v>3284</v>
      </c>
      <c r="D1630" s="54" t="s">
        <v>156</v>
      </c>
      <c r="E1630" s="55">
        <v>583.73</v>
      </c>
      <c r="F1630" s="55">
        <v>49.39</v>
      </c>
      <c r="G1630" s="55">
        <v>633.12</v>
      </c>
      <c r="H1630" s="33">
        <f t="shared" si="25"/>
        <v>9</v>
      </c>
    </row>
    <row r="1631" spans="1:8" ht="25.5" x14ac:dyDescent="0.2">
      <c r="A1631" s="52" t="s">
        <v>3285</v>
      </c>
      <c r="B1631" s="52"/>
      <c r="C1631" s="53" t="s">
        <v>3286</v>
      </c>
      <c r="D1631" s="54" t="s">
        <v>73</v>
      </c>
      <c r="E1631" s="55">
        <v>151.63</v>
      </c>
      <c r="F1631" s="55">
        <v>6.5</v>
      </c>
      <c r="G1631" s="55">
        <v>158.13</v>
      </c>
      <c r="H1631" s="33">
        <f t="shared" si="25"/>
        <v>9</v>
      </c>
    </row>
    <row r="1632" spans="1:8" ht="38.25" x14ac:dyDescent="0.2">
      <c r="A1632" s="52" t="s">
        <v>3287</v>
      </c>
      <c r="B1632" s="52"/>
      <c r="C1632" s="53" t="s">
        <v>3288</v>
      </c>
      <c r="D1632" s="54" t="s">
        <v>73</v>
      </c>
      <c r="E1632" s="55">
        <v>17.25</v>
      </c>
      <c r="F1632" s="55">
        <v>9.59</v>
      </c>
      <c r="G1632" s="55">
        <v>26.84</v>
      </c>
      <c r="H1632" s="33">
        <f t="shared" si="25"/>
        <v>9</v>
      </c>
    </row>
    <row r="1633" spans="1:8" x14ac:dyDescent="0.2">
      <c r="A1633" s="52" t="s">
        <v>3289</v>
      </c>
      <c r="B1633" s="52"/>
      <c r="C1633" s="53" t="s">
        <v>8648</v>
      </c>
      <c r="D1633" s="54" t="s">
        <v>73</v>
      </c>
      <c r="E1633" s="55">
        <v>78.34</v>
      </c>
      <c r="F1633" s="55"/>
      <c r="G1633" s="55">
        <v>78.34</v>
      </c>
      <c r="H1633" s="33">
        <f t="shared" si="25"/>
        <v>9</v>
      </c>
    </row>
    <row r="1634" spans="1:8" ht="25.5" x14ac:dyDescent="0.2">
      <c r="A1634" s="52" t="s">
        <v>3291</v>
      </c>
      <c r="B1634" s="52"/>
      <c r="C1634" s="53" t="s">
        <v>3292</v>
      </c>
      <c r="D1634" s="54" t="s">
        <v>73</v>
      </c>
      <c r="E1634" s="55">
        <v>1163.08</v>
      </c>
      <c r="F1634" s="55"/>
      <c r="G1634" s="55">
        <v>1163.08</v>
      </c>
      <c r="H1634" s="33">
        <f t="shared" si="25"/>
        <v>9</v>
      </c>
    </row>
    <row r="1635" spans="1:8" ht="25.5" x14ac:dyDescent="0.2">
      <c r="A1635" s="52" t="s">
        <v>3293</v>
      </c>
      <c r="B1635" s="52"/>
      <c r="C1635" s="53" t="s">
        <v>3294</v>
      </c>
      <c r="D1635" s="54" t="s">
        <v>73</v>
      </c>
      <c r="E1635" s="55">
        <v>78.069999999999993</v>
      </c>
      <c r="F1635" s="55">
        <v>26.02</v>
      </c>
      <c r="G1635" s="55">
        <v>104.09</v>
      </c>
      <c r="H1635" s="33">
        <f t="shared" si="25"/>
        <v>9</v>
      </c>
    </row>
    <row r="1636" spans="1:8" ht="38.25" x14ac:dyDescent="0.2">
      <c r="A1636" s="52" t="s">
        <v>3295</v>
      </c>
      <c r="B1636" s="52"/>
      <c r="C1636" s="53" t="s">
        <v>3296</v>
      </c>
      <c r="D1636" s="54" t="s">
        <v>73</v>
      </c>
      <c r="E1636" s="55">
        <v>546.04999999999995</v>
      </c>
      <c r="F1636" s="55"/>
      <c r="G1636" s="55">
        <v>546.04999999999995</v>
      </c>
      <c r="H1636" s="33">
        <f t="shared" si="25"/>
        <v>9</v>
      </c>
    </row>
    <row r="1637" spans="1:8" x14ac:dyDescent="0.2">
      <c r="A1637" s="52" t="s">
        <v>3297</v>
      </c>
      <c r="B1637" s="52"/>
      <c r="C1637" s="53" t="s">
        <v>3298</v>
      </c>
      <c r="D1637" s="54"/>
      <c r="E1637" s="55"/>
      <c r="F1637" s="55"/>
      <c r="G1637" s="55"/>
      <c r="H1637" s="33">
        <f t="shared" si="25"/>
        <v>5</v>
      </c>
    </row>
    <row r="1638" spans="1:8" x14ac:dyDescent="0.2">
      <c r="A1638" s="52" t="s">
        <v>3299</v>
      </c>
      <c r="B1638" s="52"/>
      <c r="C1638" s="53" t="s">
        <v>3300</v>
      </c>
      <c r="D1638" s="54" t="s">
        <v>131</v>
      </c>
      <c r="E1638" s="55">
        <v>1.64</v>
      </c>
      <c r="F1638" s="55">
        <v>6.43</v>
      </c>
      <c r="G1638" s="55">
        <v>8.07</v>
      </c>
      <c r="H1638" s="33">
        <f t="shared" si="25"/>
        <v>9</v>
      </c>
    </row>
    <row r="1639" spans="1:8" x14ac:dyDescent="0.2">
      <c r="A1639" s="52" t="s">
        <v>3301</v>
      </c>
      <c r="B1639" s="52"/>
      <c r="C1639" s="53" t="s">
        <v>3302</v>
      </c>
      <c r="D1639" s="54" t="s">
        <v>131</v>
      </c>
      <c r="E1639" s="55">
        <v>67.849999999999994</v>
      </c>
      <c r="F1639" s="55">
        <v>6.43</v>
      </c>
      <c r="G1639" s="55">
        <v>74.28</v>
      </c>
      <c r="H1639" s="33">
        <f t="shared" si="25"/>
        <v>9</v>
      </c>
    </row>
    <row r="1640" spans="1:8" ht="25.5" x14ac:dyDescent="0.2">
      <c r="A1640" s="52" t="s">
        <v>3303</v>
      </c>
      <c r="B1640" s="52"/>
      <c r="C1640" s="53" t="s">
        <v>3304</v>
      </c>
      <c r="D1640" s="54" t="s">
        <v>131</v>
      </c>
      <c r="E1640" s="55">
        <v>5.53</v>
      </c>
      <c r="F1640" s="55">
        <v>2.69</v>
      </c>
      <c r="G1640" s="55">
        <v>8.2200000000000006</v>
      </c>
      <c r="H1640" s="33">
        <f t="shared" si="25"/>
        <v>9</v>
      </c>
    </row>
    <row r="1641" spans="1:8" x14ac:dyDescent="0.2">
      <c r="A1641" s="52" t="s">
        <v>3305</v>
      </c>
      <c r="B1641" s="52"/>
      <c r="C1641" s="53" t="s">
        <v>3306</v>
      </c>
      <c r="D1641" s="54" t="s">
        <v>3307</v>
      </c>
      <c r="E1641" s="55">
        <v>0.14000000000000001</v>
      </c>
      <c r="F1641" s="55">
        <v>0.05</v>
      </c>
      <c r="G1641" s="55">
        <v>0.19</v>
      </c>
      <c r="H1641" s="33">
        <f t="shared" si="25"/>
        <v>9</v>
      </c>
    </row>
    <row r="1642" spans="1:8" x14ac:dyDescent="0.2">
      <c r="A1642" s="52" t="s">
        <v>3308</v>
      </c>
      <c r="B1642" s="52"/>
      <c r="C1642" s="53" t="s">
        <v>3309</v>
      </c>
      <c r="D1642" s="54" t="s">
        <v>131</v>
      </c>
      <c r="E1642" s="55">
        <v>7.29</v>
      </c>
      <c r="F1642" s="55">
        <v>4.3</v>
      </c>
      <c r="G1642" s="55">
        <v>11.59</v>
      </c>
      <c r="H1642" s="33">
        <f t="shared" si="25"/>
        <v>9</v>
      </c>
    </row>
    <row r="1643" spans="1:8" x14ac:dyDescent="0.2">
      <c r="A1643" s="52" t="s">
        <v>3310</v>
      </c>
      <c r="B1643" s="52"/>
      <c r="C1643" s="53" t="s">
        <v>3311</v>
      </c>
      <c r="D1643" s="54" t="s">
        <v>3307</v>
      </c>
      <c r="E1643" s="55">
        <v>0.19</v>
      </c>
      <c r="F1643" s="55">
        <v>0.11</v>
      </c>
      <c r="G1643" s="55">
        <v>0.3</v>
      </c>
      <c r="H1643" s="33">
        <f t="shared" si="25"/>
        <v>9</v>
      </c>
    </row>
    <row r="1644" spans="1:8" ht="25.5" x14ac:dyDescent="0.2">
      <c r="A1644" s="52" t="s">
        <v>3312</v>
      </c>
      <c r="B1644" s="52"/>
      <c r="C1644" s="53" t="s">
        <v>3313</v>
      </c>
      <c r="D1644" s="54" t="s">
        <v>131</v>
      </c>
      <c r="E1644" s="55">
        <v>212.82</v>
      </c>
      <c r="F1644" s="55">
        <v>3.91</v>
      </c>
      <c r="G1644" s="55">
        <v>216.73</v>
      </c>
      <c r="H1644" s="33">
        <f t="shared" si="25"/>
        <v>9</v>
      </c>
    </row>
    <row r="1645" spans="1:8" ht="25.5" x14ac:dyDescent="0.2">
      <c r="A1645" s="52" t="s">
        <v>3314</v>
      </c>
      <c r="B1645" s="52"/>
      <c r="C1645" s="53" t="s">
        <v>3315</v>
      </c>
      <c r="D1645" s="54" t="s">
        <v>131</v>
      </c>
      <c r="E1645" s="55">
        <v>282.83</v>
      </c>
      <c r="F1645" s="55">
        <v>3.91</v>
      </c>
      <c r="G1645" s="55">
        <v>286.74</v>
      </c>
      <c r="H1645" s="33">
        <f t="shared" si="25"/>
        <v>9</v>
      </c>
    </row>
    <row r="1646" spans="1:8" ht="38.25" x14ac:dyDescent="0.2">
      <c r="A1646" s="52" t="s">
        <v>3316</v>
      </c>
      <c r="B1646" s="52"/>
      <c r="C1646" s="53" t="s">
        <v>3317</v>
      </c>
      <c r="D1646" s="54" t="s">
        <v>131</v>
      </c>
      <c r="E1646" s="55">
        <v>103.58</v>
      </c>
      <c r="F1646" s="55">
        <v>3.91</v>
      </c>
      <c r="G1646" s="55">
        <v>107.49</v>
      </c>
      <c r="H1646" s="33">
        <f t="shared" si="25"/>
        <v>9</v>
      </c>
    </row>
    <row r="1647" spans="1:8" ht="38.25" x14ac:dyDescent="0.2">
      <c r="A1647" s="52" t="s">
        <v>3318</v>
      </c>
      <c r="B1647" s="52"/>
      <c r="C1647" s="53" t="s">
        <v>3319</v>
      </c>
      <c r="D1647" s="54" t="s">
        <v>131</v>
      </c>
      <c r="E1647" s="55">
        <v>102.05</v>
      </c>
      <c r="F1647" s="55">
        <v>3.91</v>
      </c>
      <c r="G1647" s="55">
        <v>105.96</v>
      </c>
      <c r="H1647" s="33">
        <f t="shared" si="25"/>
        <v>9</v>
      </c>
    </row>
    <row r="1648" spans="1:8" x14ac:dyDescent="0.2">
      <c r="A1648" s="52" t="s">
        <v>3320</v>
      </c>
      <c r="B1648" s="52"/>
      <c r="C1648" s="53" t="s">
        <v>3321</v>
      </c>
      <c r="D1648" s="54"/>
      <c r="E1648" s="55"/>
      <c r="F1648" s="55"/>
      <c r="G1648" s="55"/>
      <c r="H1648" s="33">
        <f t="shared" si="25"/>
        <v>5</v>
      </c>
    </row>
    <row r="1649" spans="1:8" ht="25.5" x14ac:dyDescent="0.2">
      <c r="A1649" s="52" t="s">
        <v>3322</v>
      </c>
      <c r="B1649" s="52"/>
      <c r="C1649" s="53" t="s">
        <v>3323</v>
      </c>
      <c r="D1649" s="54" t="s">
        <v>73</v>
      </c>
      <c r="E1649" s="55">
        <v>10.73</v>
      </c>
      <c r="F1649" s="55">
        <v>2.65</v>
      </c>
      <c r="G1649" s="55">
        <v>13.38</v>
      </c>
      <c r="H1649" s="33">
        <f t="shared" si="25"/>
        <v>9</v>
      </c>
    </row>
    <row r="1650" spans="1:8" ht="25.5" x14ac:dyDescent="0.2">
      <c r="A1650" s="52" t="s">
        <v>3324</v>
      </c>
      <c r="B1650" s="52"/>
      <c r="C1650" s="53" t="s">
        <v>3325</v>
      </c>
      <c r="D1650" s="54" t="s">
        <v>73</v>
      </c>
      <c r="E1650" s="55">
        <v>23.99</v>
      </c>
      <c r="F1650" s="55">
        <v>2.65</v>
      </c>
      <c r="G1650" s="55">
        <v>26.64</v>
      </c>
      <c r="H1650" s="33">
        <f t="shared" si="25"/>
        <v>9</v>
      </c>
    </row>
    <row r="1651" spans="1:8" x14ac:dyDescent="0.2">
      <c r="A1651" s="52" t="s">
        <v>3326</v>
      </c>
      <c r="B1651" s="52"/>
      <c r="C1651" s="53" t="s">
        <v>3327</v>
      </c>
      <c r="D1651" s="54" t="s">
        <v>131</v>
      </c>
      <c r="E1651" s="55">
        <v>49.92</v>
      </c>
      <c r="F1651" s="55">
        <v>18.18</v>
      </c>
      <c r="G1651" s="55">
        <v>68.099999999999994</v>
      </c>
      <c r="H1651" s="33">
        <f t="shared" si="25"/>
        <v>9</v>
      </c>
    </row>
    <row r="1652" spans="1:8" x14ac:dyDescent="0.2">
      <c r="A1652" s="52" t="s">
        <v>3328</v>
      </c>
      <c r="B1652" s="52"/>
      <c r="C1652" s="53" t="s">
        <v>3329</v>
      </c>
      <c r="D1652" s="54" t="s">
        <v>131</v>
      </c>
      <c r="E1652" s="55">
        <v>103.72</v>
      </c>
      <c r="F1652" s="55">
        <v>18.18</v>
      </c>
      <c r="G1652" s="55">
        <v>121.9</v>
      </c>
      <c r="H1652" s="33">
        <f t="shared" si="25"/>
        <v>9</v>
      </c>
    </row>
    <row r="1653" spans="1:8" ht="25.5" x14ac:dyDescent="0.2">
      <c r="A1653" s="52" t="s">
        <v>3330</v>
      </c>
      <c r="B1653" s="52"/>
      <c r="C1653" s="53" t="s">
        <v>3331</v>
      </c>
      <c r="D1653" s="54" t="s">
        <v>131</v>
      </c>
      <c r="E1653" s="55">
        <v>184.22</v>
      </c>
      <c r="F1653" s="55"/>
      <c r="G1653" s="55">
        <v>184.22</v>
      </c>
      <c r="H1653" s="33">
        <f t="shared" si="25"/>
        <v>9</v>
      </c>
    </row>
    <row r="1654" spans="1:8" ht="25.5" x14ac:dyDescent="0.2">
      <c r="A1654" s="52" t="s">
        <v>3332</v>
      </c>
      <c r="B1654" s="52"/>
      <c r="C1654" s="53" t="s">
        <v>3333</v>
      </c>
      <c r="D1654" s="54" t="s">
        <v>131</v>
      </c>
      <c r="E1654" s="55">
        <v>408.96</v>
      </c>
      <c r="F1654" s="55"/>
      <c r="G1654" s="55">
        <v>408.96</v>
      </c>
      <c r="H1654" s="33">
        <f t="shared" si="25"/>
        <v>9</v>
      </c>
    </row>
    <row r="1655" spans="1:8" ht="25.5" x14ac:dyDescent="0.2">
      <c r="A1655" s="52" t="s">
        <v>3334</v>
      </c>
      <c r="B1655" s="52"/>
      <c r="C1655" s="53" t="s">
        <v>3335</v>
      </c>
      <c r="D1655" s="54" t="s">
        <v>131</v>
      </c>
      <c r="E1655" s="55">
        <v>817.14</v>
      </c>
      <c r="F1655" s="55">
        <v>8.82</v>
      </c>
      <c r="G1655" s="55">
        <v>825.96</v>
      </c>
      <c r="H1655" s="33">
        <f t="shared" si="25"/>
        <v>9</v>
      </c>
    </row>
    <row r="1656" spans="1:8" ht="25.5" x14ac:dyDescent="0.2">
      <c r="A1656" s="52" t="s">
        <v>3336</v>
      </c>
      <c r="B1656" s="52"/>
      <c r="C1656" s="53" t="s">
        <v>3337</v>
      </c>
      <c r="D1656" s="54" t="s">
        <v>131</v>
      </c>
      <c r="E1656" s="55">
        <v>1244.04</v>
      </c>
      <c r="F1656" s="55">
        <v>8.82</v>
      </c>
      <c r="G1656" s="55">
        <v>1252.8599999999999</v>
      </c>
      <c r="H1656" s="33">
        <f t="shared" si="25"/>
        <v>9</v>
      </c>
    </row>
    <row r="1657" spans="1:8" x14ac:dyDescent="0.2">
      <c r="A1657" s="52" t="s">
        <v>3338</v>
      </c>
      <c r="B1657" s="52"/>
      <c r="C1657" s="53" t="s">
        <v>3339</v>
      </c>
      <c r="D1657" s="54" t="s">
        <v>131</v>
      </c>
      <c r="E1657" s="55">
        <v>198.35</v>
      </c>
      <c r="F1657" s="55"/>
      <c r="G1657" s="55">
        <v>198.35</v>
      </c>
      <c r="H1657" s="33">
        <f t="shared" si="25"/>
        <v>9</v>
      </c>
    </row>
    <row r="1658" spans="1:8" x14ac:dyDescent="0.2">
      <c r="A1658" s="52" t="s">
        <v>3340</v>
      </c>
      <c r="B1658" s="52"/>
      <c r="C1658" s="53" t="s">
        <v>3341</v>
      </c>
      <c r="D1658" s="54"/>
      <c r="E1658" s="55"/>
      <c r="F1658" s="55"/>
      <c r="G1658" s="55"/>
      <c r="H1658" s="33">
        <f t="shared" si="25"/>
        <v>5</v>
      </c>
    </row>
    <row r="1659" spans="1:8" x14ac:dyDescent="0.2">
      <c r="A1659" s="52" t="s">
        <v>3342</v>
      </c>
      <c r="B1659" s="52"/>
      <c r="C1659" s="53" t="s">
        <v>3343</v>
      </c>
      <c r="D1659" s="54" t="s">
        <v>592</v>
      </c>
      <c r="E1659" s="55">
        <v>11.54</v>
      </c>
      <c r="F1659" s="55">
        <v>11.73</v>
      </c>
      <c r="G1659" s="55">
        <v>23.27</v>
      </c>
      <c r="H1659" s="33">
        <f t="shared" si="25"/>
        <v>9</v>
      </c>
    </row>
    <row r="1660" spans="1:8" x14ac:dyDescent="0.2">
      <c r="A1660" s="52" t="s">
        <v>3344</v>
      </c>
      <c r="B1660" s="52"/>
      <c r="C1660" s="53" t="s">
        <v>3345</v>
      </c>
      <c r="D1660" s="54" t="s">
        <v>3346</v>
      </c>
      <c r="E1660" s="55">
        <v>132.88999999999999</v>
      </c>
      <c r="F1660" s="55">
        <v>7.83</v>
      </c>
      <c r="G1660" s="55">
        <v>140.72</v>
      </c>
      <c r="H1660" s="33">
        <f t="shared" si="25"/>
        <v>9</v>
      </c>
    </row>
    <row r="1661" spans="1:8" x14ac:dyDescent="0.2">
      <c r="A1661" s="52" t="s">
        <v>3347</v>
      </c>
      <c r="B1661" s="52"/>
      <c r="C1661" s="53" t="s">
        <v>3348</v>
      </c>
      <c r="D1661" s="54"/>
      <c r="E1661" s="55"/>
      <c r="F1661" s="55"/>
      <c r="G1661" s="55"/>
      <c r="H1661" s="33">
        <f t="shared" si="25"/>
        <v>5</v>
      </c>
    </row>
    <row r="1662" spans="1:8" ht="25.5" x14ac:dyDescent="0.2">
      <c r="A1662" s="52" t="s">
        <v>3349</v>
      </c>
      <c r="B1662" s="52"/>
      <c r="C1662" s="53" t="s">
        <v>3350</v>
      </c>
      <c r="D1662" s="54" t="s">
        <v>131</v>
      </c>
      <c r="E1662" s="55">
        <v>4.7</v>
      </c>
      <c r="F1662" s="55">
        <v>2.38</v>
      </c>
      <c r="G1662" s="55">
        <v>7.08</v>
      </c>
      <c r="H1662" s="33">
        <f t="shared" si="25"/>
        <v>9</v>
      </c>
    </row>
    <row r="1663" spans="1:8" ht="25.5" x14ac:dyDescent="0.2">
      <c r="A1663" s="52" t="s">
        <v>3351</v>
      </c>
      <c r="B1663" s="52"/>
      <c r="C1663" s="53" t="s">
        <v>3352</v>
      </c>
      <c r="D1663" s="54" t="s">
        <v>131</v>
      </c>
      <c r="E1663" s="55">
        <v>9.41</v>
      </c>
      <c r="F1663" s="55">
        <v>4.7699999999999996</v>
      </c>
      <c r="G1663" s="55">
        <v>14.18</v>
      </c>
      <c r="H1663" s="33">
        <f t="shared" si="25"/>
        <v>9</v>
      </c>
    </row>
    <row r="1664" spans="1:8" ht="25.5" x14ac:dyDescent="0.2">
      <c r="A1664" s="52" t="s">
        <v>3353</v>
      </c>
      <c r="B1664" s="52"/>
      <c r="C1664" s="53" t="s">
        <v>3354</v>
      </c>
      <c r="D1664" s="54" t="s">
        <v>131</v>
      </c>
      <c r="E1664" s="55">
        <v>14.14</v>
      </c>
      <c r="F1664" s="55">
        <v>7.15</v>
      </c>
      <c r="G1664" s="55">
        <v>21.29</v>
      </c>
      <c r="H1664" s="33">
        <f t="shared" si="25"/>
        <v>9</v>
      </c>
    </row>
    <row r="1665" spans="1:8" ht="25.5" x14ac:dyDescent="0.2">
      <c r="A1665" s="52" t="s">
        <v>3355</v>
      </c>
      <c r="B1665" s="52"/>
      <c r="C1665" s="53" t="s">
        <v>3356</v>
      </c>
      <c r="D1665" s="54" t="s">
        <v>131</v>
      </c>
      <c r="E1665" s="55">
        <v>18.850000000000001</v>
      </c>
      <c r="F1665" s="55">
        <v>9.5299999999999994</v>
      </c>
      <c r="G1665" s="55">
        <v>28.38</v>
      </c>
      <c r="H1665" s="33">
        <f t="shared" si="25"/>
        <v>9</v>
      </c>
    </row>
    <row r="1666" spans="1:8" ht="25.5" x14ac:dyDescent="0.2">
      <c r="A1666" s="52" t="s">
        <v>3357</v>
      </c>
      <c r="B1666" s="52"/>
      <c r="C1666" s="53" t="s">
        <v>3358</v>
      </c>
      <c r="D1666" s="54" t="s">
        <v>131</v>
      </c>
      <c r="E1666" s="55">
        <v>28.29</v>
      </c>
      <c r="F1666" s="55">
        <v>14.31</v>
      </c>
      <c r="G1666" s="55">
        <v>42.6</v>
      </c>
      <c r="H1666" s="33">
        <f t="shared" si="25"/>
        <v>9</v>
      </c>
    </row>
    <row r="1667" spans="1:8" ht="25.5" x14ac:dyDescent="0.2">
      <c r="A1667" s="52" t="s">
        <v>3359</v>
      </c>
      <c r="B1667" s="52"/>
      <c r="C1667" s="53" t="s">
        <v>3360</v>
      </c>
      <c r="D1667" s="54" t="s">
        <v>131</v>
      </c>
      <c r="E1667" s="55">
        <v>27.91</v>
      </c>
      <c r="F1667" s="55">
        <v>1.47</v>
      </c>
      <c r="G1667" s="55">
        <v>29.38</v>
      </c>
      <c r="H1667" s="33">
        <f t="shared" si="25"/>
        <v>9</v>
      </c>
    </row>
    <row r="1668" spans="1:8" ht="25.5" x14ac:dyDescent="0.2">
      <c r="A1668" s="52" t="s">
        <v>3361</v>
      </c>
      <c r="B1668" s="52"/>
      <c r="C1668" s="53" t="s">
        <v>3362</v>
      </c>
      <c r="D1668" s="54" t="s">
        <v>131</v>
      </c>
      <c r="E1668" s="55">
        <v>50.35</v>
      </c>
      <c r="F1668" s="55">
        <v>2.06</v>
      </c>
      <c r="G1668" s="55">
        <v>52.41</v>
      </c>
      <c r="H1668" s="33">
        <f t="shared" si="25"/>
        <v>9</v>
      </c>
    </row>
    <row r="1669" spans="1:8" ht="25.5" x14ac:dyDescent="0.2">
      <c r="A1669" s="52" t="s">
        <v>3363</v>
      </c>
      <c r="B1669" s="52"/>
      <c r="C1669" s="53" t="s">
        <v>3364</v>
      </c>
      <c r="D1669" s="54" t="s">
        <v>131</v>
      </c>
      <c r="E1669" s="55">
        <v>74.2</v>
      </c>
      <c r="F1669" s="55">
        <v>2.65</v>
      </c>
      <c r="G1669" s="55">
        <v>76.849999999999994</v>
      </c>
      <c r="H1669" s="33">
        <f t="shared" si="25"/>
        <v>9</v>
      </c>
    </row>
    <row r="1670" spans="1:8" x14ac:dyDescent="0.2">
      <c r="A1670" s="52" t="s">
        <v>3365</v>
      </c>
      <c r="B1670" s="52"/>
      <c r="C1670" s="53" t="s">
        <v>3366</v>
      </c>
      <c r="D1670" s="54"/>
      <c r="E1670" s="55"/>
      <c r="F1670" s="55"/>
      <c r="G1670" s="55"/>
      <c r="H1670" s="33">
        <f t="shared" si="25"/>
        <v>5</v>
      </c>
    </row>
    <row r="1671" spans="1:8" x14ac:dyDescent="0.2">
      <c r="A1671" s="52" t="s">
        <v>3367</v>
      </c>
      <c r="B1671" s="52"/>
      <c r="C1671" s="53" t="s">
        <v>3368</v>
      </c>
      <c r="D1671" s="54" t="s">
        <v>73</v>
      </c>
      <c r="E1671" s="55">
        <v>34.1</v>
      </c>
      <c r="F1671" s="55">
        <v>9.98</v>
      </c>
      <c r="G1671" s="55">
        <v>44.08</v>
      </c>
      <c r="H1671" s="33">
        <f t="shared" si="25"/>
        <v>9</v>
      </c>
    </row>
    <row r="1672" spans="1:8" ht="25.5" x14ac:dyDescent="0.2">
      <c r="A1672" s="52" t="s">
        <v>3369</v>
      </c>
      <c r="B1672" s="52"/>
      <c r="C1672" s="53" t="s">
        <v>3370</v>
      </c>
      <c r="D1672" s="54" t="s">
        <v>131</v>
      </c>
      <c r="E1672" s="55">
        <v>1.62</v>
      </c>
      <c r="F1672" s="55">
        <v>9.98</v>
      </c>
      <c r="G1672" s="55">
        <v>11.6</v>
      </c>
      <c r="H1672" s="33">
        <f t="shared" si="25"/>
        <v>9</v>
      </c>
    </row>
    <row r="1673" spans="1:8" ht="25.5" x14ac:dyDescent="0.2">
      <c r="A1673" s="52" t="s">
        <v>3371</v>
      </c>
      <c r="B1673" s="52"/>
      <c r="C1673" s="53" t="s">
        <v>3372</v>
      </c>
      <c r="D1673" s="54" t="s">
        <v>131</v>
      </c>
      <c r="E1673" s="55">
        <v>2.4900000000000002</v>
      </c>
      <c r="F1673" s="55">
        <v>9.98</v>
      </c>
      <c r="G1673" s="55">
        <v>12.47</v>
      </c>
      <c r="H1673" s="33">
        <f t="shared" si="25"/>
        <v>9</v>
      </c>
    </row>
    <row r="1674" spans="1:8" ht="25.5" x14ac:dyDescent="0.2">
      <c r="A1674" s="52" t="s">
        <v>3373</v>
      </c>
      <c r="B1674" s="52"/>
      <c r="C1674" s="53" t="s">
        <v>3374</v>
      </c>
      <c r="D1674" s="54" t="s">
        <v>131</v>
      </c>
      <c r="E1674" s="55">
        <v>3.04</v>
      </c>
      <c r="F1674" s="55">
        <v>9.98</v>
      </c>
      <c r="G1674" s="55">
        <v>13.02</v>
      </c>
      <c r="H1674" s="33">
        <f t="shared" ref="H1674:H1737" si="26">LEN(A1674)</f>
        <v>9</v>
      </c>
    </row>
    <row r="1675" spans="1:8" ht="25.5" x14ac:dyDescent="0.2">
      <c r="A1675" s="52" t="s">
        <v>3375</v>
      </c>
      <c r="B1675" s="52"/>
      <c r="C1675" s="53" t="s">
        <v>3376</v>
      </c>
      <c r="D1675" s="54" t="s">
        <v>131</v>
      </c>
      <c r="E1675" s="55">
        <v>3.19</v>
      </c>
      <c r="F1675" s="55">
        <v>9.98</v>
      </c>
      <c r="G1675" s="55">
        <v>13.17</v>
      </c>
      <c r="H1675" s="33">
        <f t="shared" si="26"/>
        <v>9</v>
      </c>
    </row>
    <row r="1676" spans="1:8" ht="25.5" x14ac:dyDescent="0.2">
      <c r="A1676" s="52" t="s">
        <v>3377</v>
      </c>
      <c r="B1676" s="52"/>
      <c r="C1676" s="53" t="s">
        <v>3378</v>
      </c>
      <c r="D1676" s="54" t="s">
        <v>131</v>
      </c>
      <c r="E1676" s="55">
        <v>5.77</v>
      </c>
      <c r="F1676" s="55">
        <v>9.98</v>
      </c>
      <c r="G1676" s="55">
        <v>15.75</v>
      </c>
      <c r="H1676" s="33">
        <f t="shared" si="26"/>
        <v>9</v>
      </c>
    </row>
    <row r="1677" spans="1:8" ht="25.5" x14ac:dyDescent="0.2">
      <c r="A1677" s="52" t="s">
        <v>3379</v>
      </c>
      <c r="B1677" s="52"/>
      <c r="C1677" s="53" t="s">
        <v>3380</v>
      </c>
      <c r="D1677" s="54" t="s">
        <v>131</v>
      </c>
      <c r="E1677" s="55">
        <v>7.53</v>
      </c>
      <c r="F1677" s="55">
        <v>9.98</v>
      </c>
      <c r="G1677" s="55">
        <v>17.510000000000002</v>
      </c>
      <c r="H1677" s="33">
        <f t="shared" si="26"/>
        <v>9</v>
      </c>
    </row>
    <row r="1678" spans="1:8" ht="25.5" x14ac:dyDescent="0.2">
      <c r="A1678" s="52" t="s">
        <v>3381</v>
      </c>
      <c r="B1678" s="52"/>
      <c r="C1678" s="53" t="s">
        <v>3382</v>
      </c>
      <c r="D1678" s="54" t="s">
        <v>131</v>
      </c>
      <c r="E1678" s="55">
        <v>6.73</v>
      </c>
      <c r="F1678" s="55">
        <v>9.98</v>
      </c>
      <c r="G1678" s="55">
        <v>16.71</v>
      </c>
      <c r="H1678" s="33">
        <f t="shared" si="26"/>
        <v>9</v>
      </c>
    </row>
    <row r="1679" spans="1:8" ht="25.5" x14ac:dyDescent="0.2">
      <c r="A1679" s="52" t="s">
        <v>3383</v>
      </c>
      <c r="B1679" s="52"/>
      <c r="C1679" s="53" t="s">
        <v>3384</v>
      </c>
      <c r="D1679" s="54" t="s">
        <v>131</v>
      </c>
      <c r="E1679" s="55">
        <v>6.76</v>
      </c>
      <c r="F1679" s="55">
        <v>9.98</v>
      </c>
      <c r="G1679" s="55">
        <v>16.739999999999998</v>
      </c>
      <c r="H1679" s="33">
        <f t="shared" si="26"/>
        <v>9</v>
      </c>
    </row>
    <row r="1680" spans="1:8" ht="25.5" x14ac:dyDescent="0.2">
      <c r="A1680" s="52" t="s">
        <v>3385</v>
      </c>
      <c r="B1680" s="52"/>
      <c r="C1680" s="53" t="s">
        <v>3386</v>
      </c>
      <c r="D1680" s="54" t="s">
        <v>131</v>
      </c>
      <c r="E1680" s="55">
        <v>8.08</v>
      </c>
      <c r="F1680" s="55">
        <v>9.98</v>
      </c>
      <c r="G1680" s="55">
        <v>18.059999999999999</v>
      </c>
      <c r="H1680" s="33">
        <f t="shared" si="26"/>
        <v>9</v>
      </c>
    </row>
    <row r="1681" spans="1:8" ht="25.5" x14ac:dyDescent="0.2">
      <c r="A1681" s="52" t="s">
        <v>3387</v>
      </c>
      <c r="B1681" s="52"/>
      <c r="C1681" s="53" t="s">
        <v>3388</v>
      </c>
      <c r="D1681" s="54" t="s">
        <v>131</v>
      </c>
      <c r="E1681" s="55">
        <v>9.02</v>
      </c>
      <c r="F1681" s="55">
        <v>9.98</v>
      </c>
      <c r="G1681" s="55">
        <v>19</v>
      </c>
      <c r="H1681" s="33">
        <f t="shared" si="26"/>
        <v>9</v>
      </c>
    </row>
    <row r="1682" spans="1:8" ht="25.5" x14ac:dyDescent="0.2">
      <c r="A1682" s="52" t="s">
        <v>3389</v>
      </c>
      <c r="B1682" s="52"/>
      <c r="C1682" s="53" t="s">
        <v>3390</v>
      </c>
      <c r="D1682" s="54" t="s">
        <v>131</v>
      </c>
      <c r="E1682" s="55">
        <v>21.37</v>
      </c>
      <c r="F1682" s="55">
        <v>9.98</v>
      </c>
      <c r="G1682" s="55">
        <v>31.35</v>
      </c>
      <c r="H1682" s="33">
        <f t="shared" si="26"/>
        <v>9</v>
      </c>
    </row>
    <row r="1683" spans="1:8" ht="25.5" x14ac:dyDescent="0.2">
      <c r="A1683" s="52" t="s">
        <v>3391</v>
      </c>
      <c r="B1683" s="52"/>
      <c r="C1683" s="53" t="s">
        <v>3392</v>
      </c>
      <c r="D1683" s="54" t="s">
        <v>131</v>
      </c>
      <c r="E1683" s="55">
        <v>24.86</v>
      </c>
      <c r="F1683" s="55">
        <v>9.98</v>
      </c>
      <c r="G1683" s="55">
        <v>34.840000000000003</v>
      </c>
      <c r="H1683" s="33">
        <f t="shared" si="26"/>
        <v>9</v>
      </c>
    </row>
    <row r="1684" spans="1:8" ht="25.5" x14ac:dyDescent="0.2">
      <c r="A1684" s="52" t="s">
        <v>3393</v>
      </c>
      <c r="B1684" s="52"/>
      <c r="C1684" s="53" t="s">
        <v>3394</v>
      </c>
      <c r="D1684" s="54" t="s">
        <v>131</v>
      </c>
      <c r="E1684" s="55">
        <v>29.88</v>
      </c>
      <c r="F1684" s="55">
        <v>9.98</v>
      </c>
      <c r="G1684" s="55">
        <v>39.86</v>
      </c>
      <c r="H1684" s="33">
        <f t="shared" si="26"/>
        <v>9</v>
      </c>
    </row>
    <row r="1685" spans="1:8" ht="25.5" x14ac:dyDescent="0.2">
      <c r="A1685" s="52" t="s">
        <v>3395</v>
      </c>
      <c r="B1685" s="52"/>
      <c r="C1685" s="53" t="s">
        <v>3396</v>
      </c>
      <c r="D1685" s="54" t="s">
        <v>131</v>
      </c>
      <c r="E1685" s="55">
        <v>32.97</v>
      </c>
      <c r="F1685" s="55">
        <v>9.98</v>
      </c>
      <c r="G1685" s="55">
        <v>42.95</v>
      </c>
      <c r="H1685" s="33">
        <f t="shared" si="26"/>
        <v>9</v>
      </c>
    </row>
    <row r="1686" spans="1:8" ht="25.5" x14ac:dyDescent="0.2">
      <c r="A1686" s="52" t="s">
        <v>3397</v>
      </c>
      <c r="B1686" s="52"/>
      <c r="C1686" s="53" t="s">
        <v>3398</v>
      </c>
      <c r="D1686" s="54" t="s">
        <v>131</v>
      </c>
      <c r="E1686" s="55">
        <v>39.619999999999997</v>
      </c>
      <c r="F1686" s="55">
        <v>9.98</v>
      </c>
      <c r="G1686" s="55">
        <v>49.6</v>
      </c>
      <c r="H1686" s="33">
        <f t="shared" si="26"/>
        <v>9</v>
      </c>
    </row>
    <row r="1687" spans="1:8" ht="25.5" x14ac:dyDescent="0.2">
      <c r="A1687" s="52" t="s">
        <v>3399</v>
      </c>
      <c r="B1687" s="52"/>
      <c r="C1687" s="53" t="s">
        <v>3400</v>
      </c>
      <c r="D1687" s="54" t="s">
        <v>131</v>
      </c>
      <c r="E1687" s="55">
        <v>48.12</v>
      </c>
      <c r="F1687" s="55">
        <v>9.98</v>
      </c>
      <c r="G1687" s="55">
        <v>58.1</v>
      </c>
      <c r="H1687" s="33">
        <f t="shared" si="26"/>
        <v>9</v>
      </c>
    </row>
    <row r="1688" spans="1:8" ht="25.5" x14ac:dyDescent="0.2">
      <c r="A1688" s="52" t="s">
        <v>3401</v>
      </c>
      <c r="B1688" s="52"/>
      <c r="C1688" s="53" t="s">
        <v>3402</v>
      </c>
      <c r="D1688" s="54" t="s">
        <v>131</v>
      </c>
      <c r="E1688" s="55">
        <v>54.94</v>
      </c>
      <c r="F1688" s="55">
        <v>9.98</v>
      </c>
      <c r="G1688" s="55">
        <v>64.92</v>
      </c>
      <c r="H1688" s="33">
        <f t="shared" si="26"/>
        <v>9</v>
      </c>
    </row>
    <row r="1689" spans="1:8" ht="25.5" x14ac:dyDescent="0.2">
      <c r="A1689" s="52" t="s">
        <v>3403</v>
      </c>
      <c r="B1689" s="52"/>
      <c r="C1689" s="53" t="s">
        <v>3404</v>
      </c>
      <c r="D1689" s="54" t="s">
        <v>131</v>
      </c>
      <c r="E1689" s="55">
        <v>61.1</v>
      </c>
      <c r="F1689" s="55">
        <v>9.98</v>
      </c>
      <c r="G1689" s="55">
        <v>71.08</v>
      </c>
      <c r="H1689" s="33">
        <f t="shared" si="26"/>
        <v>9</v>
      </c>
    </row>
    <row r="1690" spans="1:8" ht="25.5" x14ac:dyDescent="0.2">
      <c r="A1690" s="52" t="s">
        <v>3405</v>
      </c>
      <c r="B1690" s="52"/>
      <c r="C1690" s="53" t="s">
        <v>3406</v>
      </c>
      <c r="D1690" s="54" t="s">
        <v>131</v>
      </c>
      <c r="E1690" s="55">
        <v>87.63</v>
      </c>
      <c r="F1690" s="55">
        <v>9.98</v>
      </c>
      <c r="G1690" s="55">
        <v>97.61</v>
      </c>
      <c r="H1690" s="33">
        <f t="shared" si="26"/>
        <v>9</v>
      </c>
    </row>
    <row r="1691" spans="1:8" ht="25.5" x14ac:dyDescent="0.2">
      <c r="A1691" s="52" t="s">
        <v>3407</v>
      </c>
      <c r="B1691" s="52"/>
      <c r="C1691" s="53" t="s">
        <v>3408</v>
      </c>
      <c r="D1691" s="54" t="s">
        <v>131</v>
      </c>
      <c r="E1691" s="55">
        <v>103.16</v>
      </c>
      <c r="F1691" s="55">
        <v>9.98</v>
      </c>
      <c r="G1691" s="55">
        <v>113.14</v>
      </c>
      <c r="H1691" s="33">
        <f t="shared" si="26"/>
        <v>9</v>
      </c>
    </row>
    <row r="1692" spans="1:8" ht="25.5" x14ac:dyDescent="0.2">
      <c r="A1692" s="52" t="s">
        <v>3409</v>
      </c>
      <c r="B1692" s="52"/>
      <c r="C1692" s="53" t="s">
        <v>3410</v>
      </c>
      <c r="D1692" s="54" t="s">
        <v>131</v>
      </c>
      <c r="E1692" s="55">
        <v>135.11000000000001</v>
      </c>
      <c r="F1692" s="55">
        <v>9.98</v>
      </c>
      <c r="G1692" s="55">
        <v>145.09</v>
      </c>
      <c r="H1692" s="33">
        <f t="shared" si="26"/>
        <v>9</v>
      </c>
    </row>
    <row r="1693" spans="1:8" ht="25.5" x14ac:dyDescent="0.2">
      <c r="A1693" s="52" t="s">
        <v>3411</v>
      </c>
      <c r="B1693" s="52"/>
      <c r="C1693" s="53" t="s">
        <v>3412</v>
      </c>
      <c r="D1693" s="54" t="s">
        <v>73</v>
      </c>
      <c r="E1693" s="55">
        <v>192.07</v>
      </c>
      <c r="F1693" s="55">
        <v>18.3</v>
      </c>
      <c r="G1693" s="55">
        <v>210.37</v>
      </c>
      <c r="H1693" s="33">
        <f t="shared" si="26"/>
        <v>9</v>
      </c>
    </row>
    <row r="1694" spans="1:8" ht="25.5" x14ac:dyDescent="0.2">
      <c r="A1694" s="52" t="s">
        <v>3413</v>
      </c>
      <c r="B1694" s="52"/>
      <c r="C1694" s="53" t="s">
        <v>3414</v>
      </c>
      <c r="D1694" s="54" t="s">
        <v>131</v>
      </c>
      <c r="E1694" s="55">
        <v>16.399999999999999</v>
      </c>
      <c r="F1694" s="55">
        <v>9.98</v>
      </c>
      <c r="G1694" s="55">
        <v>26.38</v>
      </c>
      <c r="H1694" s="33">
        <f t="shared" si="26"/>
        <v>9</v>
      </c>
    </row>
    <row r="1695" spans="1:8" ht="25.5" x14ac:dyDescent="0.2">
      <c r="A1695" s="52" t="s">
        <v>3415</v>
      </c>
      <c r="B1695" s="52"/>
      <c r="C1695" s="53" t="s">
        <v>3416</v>
      </c>
      <c r="D1695" s="54" t="s">
        <v>131</v>
      </c>
      <c r="E1695" s="55">
        <v>18.760000000000002</v>
      </c>
      <c r="F1695" s="55">
        <v>9.98</v>
      </c>
      <c r="G1695" s="55">
        <v>28.74</v>
      </c>
      <c r="H1695" s="33">
        <f t="shared" si="26"/>
        <v>9</v>
      </c>
    </row>
    <row r="1696" spans="1:8" x14ac:dyDescent="0.2">
      <c r="A1696" s="52" t="s">
        <v>3417</v>
      </c>
      <c r="B1696" s="52"/>
      <c r="C1696" s="53" t="s">
        <v>3418</v>
      </c>
      <c r="D1696" s="54"/>
      <c r="E1696" s="55"/>
      <c r="F1696" s="55"/>
      <c r="G1696" s="55"/>
      <c r="H1696" s="33">
        <f t="shared" si="26"/>
        <v>5</v>
      </c>
    </row>
    <row r="1697" spans="1:8" ht="25.5" x14ac:dyDescent="0.2">
      <c r="A1697" s="52" t="s">
        <v>3419</v>
      </c>
      <c r="B1697" s="52"/>
      <c r="C1697" s="53" t="s">
        <v>3420</v>
      </c>
      <c r="D1697" s="54" t="s">
        <v>73</v>
      </c>
      <c r="E1697" s="55">
        <v>63.06</v>
      </c>
      <c r="F1697" s="55">
        <v>17.02</v>
      </c>
      <c r="G1697" s="55">
        <v>80.08</v>
      </c>
      <c r="H1697" s="33">
        <f t="shared" si="26"/>
        <v>9</v>
      </c>
    </row>
    <row r="1698" spans="1:8" ht="25.5" x14ac:dyDescent="0.2">
      <c r="A1698" s="52" t="s">
        <v>3421</v>
      </c>
      <c r="B1698" s="52"/>
      <c r="C1698" s="53" t="s">
        <v>3422</v>
      </c>
      <c r="D1698" s="54" t="s">
        <v>73</v>
      </c>
      <c r="E1698" s="55">
        <v>68.95</v>
      </c>
      <c r="F1698" s="55">
        <v>17.02</v>
      </c>
      <c r="G1698" s="55">
        <v>85.97</v>
      </c>
      <c r="H1698" s="33">
        <f t="shared" si="26"/>
        <v>9</v>
      </c>
    </row>
    <row r="1699" spans="1:8" ht="25.5" x14ac:dyDescent="0.2">
      <c r="A1699" s="52" t="s">
        <v>3423</v>
      </c>
      <c r="B1699" s="52"/>
      <c r="C1699" s="53" t="s">
        <v>3424</v>
      </c>
      <c r="D1699" s="54" t="s">
        <v>73</v>
      </c>
      <c r="E1699" s="55">
        <v>135.01</v>
      </c>
      <c r="F1699" s="55">
        <v>21.43</v>
      </c>
      <c r="G1699" s="55">
        <v>156.44</v>
      </c>
      <c r="H1699" s="33">
        <f t="shared" si="26"/>
        <v>9</v>
      </c>
    </row>
    <row r="1700" spans="1:8" ht="38.25" x14ac:dyDescent="0.2">
      <c r="A1700" s="52" t="s">
        <v>3425</v>
      </c>
      <c r="B1700" s="52"/>
      <c r="C1700" s="53" t="s">
        <v>3426</v>
      </c>
      <c r="D1700" s="54" t="s">
        <v>73</v>
      </c>
      <c r="E1700" s="55">
        <v>138.80000000000001</v>
      </c>
      <c r="F1700" s="55">
        <v>21.43</v>
      </c>
      <c r="G1700" s="55">
        <v>160.22999999999999</v>
      </c>
      <c r="H1700" s="33">
        <f t="shared" si="26"/>
        <v>9</v>
      </c>
    </row>
    <row r="1701" spans="1:8" ht="25.5" x14ac:dyDescent="0.2">
      <c r="A1701" s="52" t="s">
        <v>3427</v>
      </c>
      <c r="B1701" s="52"/>
      <c r="C1701" s="53" t="s">
        <v>3428</v>
      </c>
      <c r="D1701" s="54" t="s">
        <v>73</v>
      </c>
      <c r="E1701" s="55">
        <v>108.92</v>
      </c>
      <c r="F1701" s="55"/>
      <c r="G1701" s="55">
        <v>108.92</v>
      </c>
      <c r="H1701" s="33">
        <f t="shared" si="26"/>
        <v>9</v>
      </c>
    </row>
    <row r="1702" spans="1:8" x14ac:dyDescent="0.2">
      <c r="A1702" s="52" t="s">
        <v>3429</v>
      </c>
      <c r="B1702" s="52"/>
      <c r="C1702" s="53" t="s">
        <v>3430</v>
      </c>
      <c r="D1702" s="54"/>
      <c r="E1702" s="55"/>
      <c r="F1702" s="55"/>
      <c r="G1702" s="55"/>
      <c r="H1702" s="33">
        <f t="shared" si="26"/>
        <v>5</v>
      </c>
    </row>
    <row r="1703" spans="1:8" ht="25.5" x14ac:dyDescent="0.2">
      <c r="A1703" s="52" t="s">
        <v>3431</v>
      </c>
      <c r="B1703" s="52"/>
      <c r="C1703" s="53" t="s">
        <v>3432</v>
      </c>
      <c r="D1703" s="54" t="s">
        <v>73</v>
      </c>
      <c r="E1703" s="55">
        <v>11.83</v>
      </c>
      <c r="F1703" s="55">
        <v>7.06</v>
      </c>
      <c r="G1703" s="55">
        <v>18.89</v>
      </c>
      <c r="H1703" s="33">
        <f t="shared" si="26"/>
        <v>9</v>
      </c>
    </row>
    <row r="1704" spans="1:8" ht="25.5" x14ac:dyDescent="0.2">
      <c r="A1704" s="52" t="s">
        <v>3433</v>
      </c>
      <c r="B1704" s="52"/>
      <c r="C1704" s="53" t="s">
        <v>3434</v>
      </c>
      <c r="D1704" s="54" t="s">
        <v>73</v>
      </c>
      <c r="E1704" s="55">
        <v>8.2799999999999994</v>
      </c>
      <c r="F1704" s="55">
        <v>7.06</v>
      </c>
      <c r="G1704" s="55">
        <v>15.34</v>
      </c>
      <c r="H1704" s="33">
        <f t="shared" si="26"/>
        <v>9</v>
      </c>
    </row>
    <row r="1705" spans="1:8" ht="25.5" x14ac:dyDescent="0.2">
      <c r="A1705" s="52" t="s">
        <v>3435</v>
      </c>
      <c r="B1705" s="52"/>
      <c r="C1705" s="53" t="s">
        <v>3436</v>
      </c>
      <c r="D1705" s="54" t="s">
        <v>73</v>
      </c>
      <c r="E1705" s="55">
        <v>55</v>
      </c>
      <c r="F1705" s="55">
        <v>7.06</v>
      </c>
      <c r="G1705" s="55">
        <v>62.06</v>
      </c>
      <c r="H1705" s="33">
        <f t="shared" si="26"/>
        <v>9</v>
      </c>
    </row>
    <row r="1706" spans="1:8" ht="25.5" x14ac:dyDescent="0.2">
      <c r="A1706" s="52" t="s">
        <v>3437</v>
      </c>
      <c r="B1706" s="52"/>
      <c r="C1706" s="53" t="s">
        <v>3438</v>
      </c>
      <c r="D1706" s="54" t="s">
        <v>73</v>
      </c>
      <c r="E1706" s="55">
        <v>82.53</v>
      </c>
      <c r="F1706" s="55">
        <v>19.559999999999999</v>
      </c>
      <c r="G1706" s="55">
        <v>102.09</v>
      </c>
      <c r="H1706" s="33">
        <f t="shared" si="26"/>
        <v>9</v>
      </c>
    </row>
    <row r="1707" spans="1:8" ht="25.5" x14ac:dyDescent="0.2">
      <c r="A1707" s="52" t="s">
        <v>3439</v>
      </c>
      <c r="B1707" s="52"/>
      <c r="C1707" s="53" t="s">
        <v>3440</v>
      </c>
      <c r="D1707" s="54" t="s">
        <v>73</v>
      </c>
      <c r="E1707" s="55">
        <v>47.15</v>
      </c>
      <c r="F1707" s="55">
        <v>7.06</v>
      </c>
      <c r="G1707" s="55">
        <v>54.21</v>
      </c>
      <c r="H1707" s="33">
        <f t="shared" si="26"/>
        <v>9</v>
      </c>
    </row>
    <row r="1708" spans="1:8" ht="25.5" x14ac:dyDescent="0.2">
      <c r="A1708" s="52" t="s">
        <v>3441</v>
      </c>
      <c r="B1708" s="52"/>
      <c r="C1708" s="53" t="s">
        <v>3442</v>
      </c>
      <c r="D1708" s="54" t="s">
        <v>73</v>
      </c>
      <c r="E1708" s="55">
        <v>71.540000000000006</v>
      </c>
      <c r="F1708" s="55">
        <v>19.559999999999999</v>
      </c>
      <c r="G1708" s="55">
        <v>91.1</v>
      </c>
      <c r="H1708" s="33">
        <f t="shared" si="26"/>
        <v>9</v>
      </c>
    </row>
    <row r="1709" spans="1:8" ht="25.5" x14ac:dyDescent="0.2">
      <c r="A1709" s="52" t="s">
        <v>3443</v>
      </c>
      <c r="B1709" s="52"/>
      <c r="C1709" s="53" t="s">
        <v>3444</v>
      </c>
      <c r="D1709" s="54" t="s">
        <v>73</v>
      </c>
      <c r="E1709" s="55">
        <v>42.18</v>
      </c>
      <c r="F1709" s="55">
        <v>23.09</v>
      </c>
      <c r="G1709" s="55">
        <v>65.27</v>
      </c>
      <c r="H1709" s="33">
        <f t="shared" si="26"/>
        <v>9</v>
      </c>
    </row>
    <row r="1710" spans="1:8" x14ac:dyDescent="0.2">
      <c r="A1710" s="52" t="s">
        <v>3445</v>
      </c>
      <c r="B1710" s="52"/>
      <c r="C1710" s="53" t="s">
        <v>3446</v>
      </c>
      <c r="D1710" s="54"/>
      <c r="E1710" s="55"/>
      <c r="F1710" s="55"/>
      <c r="G1710" s="55"/>
      <c r="H1710" s="33">
        <f t="shared" si="26"/>
        <v>5</v>
      </c>
    </row>
    <row r="1711" spans="1:8" ht="25.5" x14ac:dyDescent="0.2">
      <c r="A1711" s="52" t="s">
        <v>3447</v>
      </c>
      <c r="B1711" s="52"/>
      <c r="C1711" s="53" t="s">
        <v>3448</v>
      </c>
      <c r="D1711" s="54" t="s">
        <v>156</v>
      </c>
      <c r="E1711" s="55">
        <v>464.34</v>
      </c>
      <c r="F1711" s="55">
        <v>305.27999999999997</v>
      </c>
      <c r="G1711" s="55">
        <v>769.62</v>
      </c>
      <c r="H1711" s="33">
        <f t="shared" si="26"/>
        <v>9</v>
      </c>
    </row>
    <row r="1712" spans="1:8" ht="25.5" x14ac:dyDescent="0.2">
      <c r="A1712" s="52" t="s">
        <v>3449</v>
      </c>
      <c r="B1712" s="52"/>
      <c r="C1712" s="53" t="s">
        <v>3450</v>
      </c>
      <c r="D1712" s="54" t="s">
        <v>156</v>
      </c>
      <c r="E1712" s="55">
        <v>468.73</v>
      </c>
      <c r="F1712" s="55">
        <v>35.28</v>
      </c>
      <c r="G1712" s="55">
        <v>504.01</v>
      </c>
      <c r="H1712" s="33">
        <f t="shared" si="26"/>
        <v>9</v>
      </c>
    </row>
    <row r="1713" spans="1:8" ht="25.5" x14ac:dyDescent="0.2">
      <c r="A1713" s="52" t="s">
        <v>3451</v>
      </c>
      <c r="B1713" s="52"/>
      <c r="C1713" s="53" t="s">
        <v>3452</v>
      </c>
      <c r="D1713" s="54" t="s">
        <v>73</v>
      </c>
      <c r="E1713" s="55">
        <v>5.42</v>
      </c>
      <c r="F1713" s="55">
        <v>7.44</v>
      </c>
      <c r="G1713" s="55">
        <v>12.86</v>
      </c>
      <c r="H1713" s="33">
        <f t="shared" si="26"/>
        <v>9</v>
      </c>
    </row>
    <row r="1714" spans="1:8" ht="25.5" x14ac:dyDescent="0.2">
      <c r="A1714" s="52" t="s">
        <v>3453</v>
      </c>
      <c r="B1714" s="52"/>
      <c r="C1714" s="53" t="s">
        <v>3454</v>
      </c>
      <c r="D1714" s="54" t="s">
        <v>73</v>
      </c>
      <c r="E1714" s="55">
        <v>16.37</v>
      </c>
      <c r="F1714" s="55">
        <v>14.88</v>
      </c>
      <c r="G1714" s="55">
        <v>31.25</v>
      </c>
      <c r="H1714" s="33">
        <f t="shared" si="26"/>
        <v>9</v>
      </c>
    </row>
    <row r="1715" spans="1:8" ht="25.5" x14ac:dyDescent="0.2">
      <c r="A1715" s="52" t="s">
        <v>3455</v>
      </c>
      <c r="B1715" s="52"/>
      <c r="C1715" s="53" t="s">
        <v>3456</v>
      </c>
      <c r="D1715" s="54" t="s">
        <v>73</v>
      </c>
      <c r="E1715" s="55">
        <v>55.91</v>
      </c>
      <c r="F1715" s="55">
        <v>7.44</v>
      </c>
      <c r="G1715" s="55">
        <v>63.35</v>
      </c>
      <c r="H1715" s="33">
        <f t="shared" si="26"/>
        <v>9</v>
      </c>
    </row>
    <row r="1716" spans="1:8" x14ac:dyDescent="0.2">
      <c r="A1716" s="52" t="s">
        <v>3457</v>
      </c>
      <c r="B1716" s="52"/>
      <c r="C1716" s="53" t="s">
        <v>3458</v>
      </c>
      <c r="D1716" s="54"/>
      <c r="E1716" s="55"/>
      <c r="F1716" s="55"/>
      <c r="G1716" s="55"/>
      <c r="H1716" s="33">
        <f t="shared" si="26"/>
        <v>5</v>
      </c>
    </row>
    <row r="1717" spans="1:8" x14ac:dyDescent="0.2">
      <c r="A1717" s="52" t="s">
        <v>3459</v>
      </c>
      <c r="B1717" s="52"/>
      <c r="C1717" s="53" t="s">
        <v>3460</v>
      </c>
      <c r="D1717" s="54" t="s">
        <v>156</v>
      </c>
      <c r="E1717" s="55"/>
      <c r="F1717" s="55">
        <v>70.56</v>
      </c>
      <c r="G1717" s="55">
        <v>70.56</v>
      </c>
      <c r="H1717" s="33">
        <f t="shared" si="26"/>
        <v>9</v>
      </c>
    </row>
    <row r="1718" spans="1:8" x14ac:dyDescent="0.2">
      <c r="A1718" s="52" t="s">
        <v>3461</v>
      </c>
      <c r="B1718" s="52"/>
      <c r="C1718" s="53" t="s">
        <v>3462</v>
      </c>
      <c r="D1718" s="54" t="s">
        <v>73</v>
      </c>
      <c r="E1718" s="55">
        <v>4.78</v>
      </c>
      <c r="F1718" s="55">
        <v>3.53</v>
      </c>
      <c r="G1718" s="55">
        <v>8.31</v>
      </c>
      <c r="H1718" s="33">
        <f t="shared" si="26"/>
        <v>9</v>
      </c>
    </row>
    <row r="1719" spans="1:8" ht="25.5" x14ac:dyDescent="0.2">
      <c r="A1719" s="52" t="s">
        <v>3463</v>
      </c>
      <c r="B1719" s="52"/>
      <c r="C1719" s="53" t="s">
        <v>3464</v>
      </c>
      <c r="D1719" s="54" t="s">
        <v>73</v>
      </c>
      <c r="E1719" s="55">
        <v>4.33</v>
      </c>
      <c r="F1719" s="55">
        <v>3.53</v>
      </c>
      <c r="G1719" s="55">
        <v>7.86</v>
      </c>
      <c r="H1719" s="33">
        <f t="shared" si="26"/>
        <v>9</v>
      </c>
    </row>
    <row r="1720" spans="1:8" ht="25.5" x14ac:dyDescent="0.2">
      <c r="A1720" s="52" t="s">
        <v>3465</v>
      </c>
      <c r="B1720" s="52"/>
      <c r="C1720" s="53" t="s">
        <v>3466</v>
      </c>
      <c r="D1720" s="54" t="s">
        <v>73</v>
      </c>
      <c r="E1720" s="55">
        <v>12.47</v>
      </c>
      <c r="F1720" s="55">
        <v>3.53</v>
      </c>
      <c r="G1720" s="55">
        <v>16</v>
      </c>
      <c r="H1720" s="33">
        <f t="shared" si="26"/>
        <v>9</v>
      </c>
    </row>
    <row r="1721" spans="1:8" x14ac:dyDescent="0.2">
      <c r="A1721" s="52" t="s">
        <v>3467</v>
      </c>
      <c r="B1721" s="52"/>
      <c r="C1721" s="53" t="s">
        <v>3468</v>
      </c>
      <c r="D1721" s="54"/>
      <c r="E1721" s="55"/>
      <c r="F1721" s="55"/>
      <c r="G1721" s="55"/>
      <c r="H1721" s="33">
        <f t="shared" si="26"/>
        <v>2</v>
      </c>
    </row>
    <row r="1722" spans="1:8" x14ac:dyDescent="0.2">
      <c r="A1722" s="52" t="s">
        <v>3469</v>
      </c>
      <c r="B1722" s="52"/>
      <c r="C1722" s="53" t="s">
        <v>3470</v>
      </c>
      <c r="D1722" s="54"/>
      <c r="E1722" s="55"/>
      <c r="F1722" s="55"/>
      <c r="G1722" s="55"/>
      <c r="H1722" s="33">
        <f t="shared" si="26"/>
        <v>5</v>
      </c>
    </row>
    <row r="1723" spans="1:8" x14ac:dyDescent="0.2">
      <c r="A1723" s="52" t="s">
        <v>3471</v>
      </c>
      <c r="B1723" s="52"/>
      <c r="C1723" s="53" t="s">
        <v>3472</v>
      </c>
      <c r="D1723" s="54" t="s">
        <v>73</v>
      </c>
      <c r="E1723" s="55">
        <v>7.8</v>
      </c>
      <c r="F1723" s="55">
        <v>30.3</v>
      </c>
      <c r="G1723" s="55">
        <v>38.1</v>
      </c>
      <c r="H1723" s="33">
        <f t="shared" si="26"/>
        <v>9</v>
      </c>
    </row>
    <row r="1724" spans="1:8" x14ac:dyDescent="0.2">
      <c r="A1724" s="52" t="s">
        <v>3473</v>
      </c>
      <c r="B1724" s="52"/>
      <c r="C1724" s="53" t="s">
        <v>3474</v>
      </c>
      <c r="D1724" s="54" t="s">
        <v>73</v>
      </c>
      <c r="E1724" s="55">
        <v>4.5199999999999996</v>
      </c>
      <c r="F1724" s="55">
        <v>30.3</v>
      </c>
      <c r="G1724" s="55">
        <v>34.82</v>
      </c>
      <c r="H1724" s="33">
        <f t="shared" si="26"/>
        <v>9</v>
      </c>
    </row>
    <row r="1725" spans="1:8" x14ac:dyDescent="0.2">
      <c r="A1725" s="52" t="s">
        <v>3475</v>
      </c>
      <c r="B1725" s="52"/>
      <c r="C1725" s="53" t="s">
        <v>3476</v>
      </c>
      <c r="D1725" s="54" t="s">
        <v>73</v>
      </c>
      <c r="E1725" s="55">
        <v>5.87</v>
      </c>
      <c r="F1725" s="55">
        <v>7.72</v>
      </c>
      <c r="G1725" s="55">
        <v>13.59</v>
      </c>
      <c r="H1725" s="33">
        <f t="shared" si="26"/>
        <v>9</v>
      </c>
    </row>
    <row r="1726" spans="1:8" x14ac:dyDescent="0.2">
      <c r="A1726" s="52" t="s">
        <v>3477</v>
      </c>
      <c r="B1726" s="52"/>
      <c r="C1726" s="53" t="s">
        <v>3478</v>
      </c>
      <c r="D1726" s="54" t="s">
        <v>131</v>
      </c>
      <c r="E1726" s="55">
        <v>27.13</v>
      </c>
      <c r="F1726" s="55">
        <v>21.69</v>
      </c>
      <c r="G1726" s="55">
        <v>48.82</v>
      </c>
      <c r="H1726" s="33">
        <f t="shared" si="26"/>
        <v>9</v>
      </c>
    </row>
    <row r="1727" spans="1:8" x14ac:dyDescent="0.2">
      <c r="A1727" s="52" t="s">
        <v>3479</v>
      </c>
      <c r="B1727" s="52"/>
      <c r="C1727" s="53" t="s">
        <v>3480</v>
      </c>
      <c r="D1727" s="54" t="s">
        <v>73</v>
      </c>
      <c r="E1727" s="55">
        <v>8.15</v>
      </c>
      <c r="F1727" s="55">
        <v>8.3000000000000007</v>
      </c>
      <c r="G1727" s="55">
        <v>16.45</v>
      </c>
      <c r="H1727" s="33">
        <f t="shared" si="26"/>
        <v>9</v>
      </c>
    </row>
    <row r="1728" spans="1:8" x14ac:dyDescent="0.2">
      <c r="A1728" s="52" t="s">
        <v>3481</v>
      </c>
      <c r="B1728" s="52"/>
      <c r="C1728" s="53" t="s">
        <v>3482</v>
      </c>
      <c r="D1728" s="54"/>
      <c r="E1728" s="55"/>
      <c r="F1728" s="55"/>
      <c r="G1728" s="55"/>
      <c r="H1728" s="33">
        <f t="shared" si="26"/>
        <v>5</v>
      </c>
    </row>
    <row r="1729" spans="1:8" x14ac:dyDescent="0.2">
      <c r="A1729" s="52" t="s">
        <v>3483</v>
      </c>
      <c r="B1729" s="52"/>
      <c r="C1729" s="53" t="s">
        <v>3484</v>
      </c>
      <c r="D1729" s="54" t="s">
        <v>73</v>
      </c>
      <c r="E1729" s="55">
        <v>2.9</v>
      </c>
      <c r="F1729" s="55">
        <v>10.44</v>
      </c>
      <c r="G1729" s="55">
        <v>13.34</v>
      </c>
      <c r="H1729" s="33">
        <f t="shared" si="26"/>
        <v>9</v>
      </c>
    </row>
    <row r="1730" spans="1:8" x14ac:dyDescent="0.2">
      <c r="A1730" s="52" t="s">
        <v>3485</v>
      </c>
      <c r="B1730" s="52"/>
      <c r="C1730" s="53" t="s">
        <v>3486</v>
      </c>
      <c r="D1730" s="54" t="s">
        <v>73</v>
      </c>
      <c r="E1730" s="55">
        <v>5.14</v>
      </c>
      <c r="F1730" s="55">
        <v>10.44</v>
      </c>
      <c r="G1730" s="55">
        <v>15.58</v>
      </c>
      <c r="H1730" s="33">
        <f t="shared" si="26"/>
        <v>9</v>
      </c>
    </row>
    <row r="1731" spans="1:8" x14ac:dyDescent="0.2">
      <c r="A1731" s="52" t="s">
        <v>3487</v>
      </c>
      <c r="B1731" s="52"/>
      <c r="C1731" s="53" t="s">
        <v>3488</v>
      </c>
      <c r="D1731" s="54"/>
      <c r="E1731" s="55"/>
      <c r="F1731" s="55"/>
      <c r="G1731" s="55"/>
      <c r="H1731" s="33">
        <f t="shared" si="26"/>
        <v>5</v>
      </c>
    </row>
    <row r="1732" spans="1:8" x14ac:dyDescent="0.2">
      <c r="A1732" s="52" t="s">
        <v>3489</v>
      </c>
      <c r="B1732" s="52"/>
      <c r="C1732" s="53" t="s">
        <v>3490</v>
      </c>
      <c r="D1732" s="54" t="s">
        <v>73</v>
      </c>
      <c r="E1732" s="55">
        <v>6.55</v>
      </c>
      <c r="F1732" s="55">
        <v>22.97</v>
      </c>
      <c r="G1732" s="55">
        <v>29.52</v>
      </c>
      <c r="H1732" s="33">
        <f t="shared" si="26"/>
        <v>9</v>
      </c>
    </row>
    <row r="1733" spans="1:8" x14ac:dyDescent="0.2">
      <c r="A1733" s="52" t="s">
        <v>3491</v>
      </c>
      <c r="B1733" s="52"/>
      <c r="C1733" s="53" t="s">
        <v>3492</v>
      </c>
      <c r="D1733" s="54" t="s">
        <v>73</v>
      </c>
      <c r="E1733" s="55">
        <v>8.61</v>
      </c>
      <c r="F1733" s="55">
        <v>19.52</v>
      </c>
      <c r="G1733" s="55">
        <v>28.13</v>
      </c>
      <c r="H1733" s="33">
        <f t="shared" si="26"/>
        <v>9</v>
      </c>
    </row>
    <row r="1734" spans="1:8" x14ac:dyDescent="0.2">
      <c r="A1734" s="52" t="s">
        <v>3493</v>
      </c>
      <c r="B1734" s="52"/>
      <c r="C1734" s="53" t="s">
        <v>3494</v>
      </c>
      <c r="D1734" s="54" t="s">
        <v>73</v>
      </c>
      <c r="E1734" s="55">
        <v>16.62</v>
      </c>
      <c r="F1734" s="55">
        <v>10.84</v>
      </c>
      <c r="G1734" s="55">
        <v>27.46</v>
      </c>
      <c r="H1734" s="33">
        <f t="shared" si="26"/>
        <v>9</v>
      </c>
    </row>
    <row r="1735" spans="1:8" x14ac:dyDescent="0.2">
      <c r="A1735" s="52" t="s">
        <v>3495</v>
      </c>
      <c r="B1735" s="52"/>
      <c r="C1735" s="53" t="s">
        <v>3496</v>
      </c>
      <c r="D1735" s="54" t="s">
        <v>73</v>
      </c>
      <c r="E1735" s="55">
        <v>19.02</v>
      </c>
      <c r="F1735" s="55">
        <v>18.64</v>
      </c>
      <c r="G1735" s="55">
        <v>37.659999999999997</v>
      </c>
      <c r="H1735" s="33">
        <f t="shared" si="26"/>
        <v>9</v>
      </c>
    </row>
    <row r="1736" spans="1:8" ht="25.5" x14ac:dyDescent="0.2">
      <c r="A1736" s="52" t="s">
        <v>3497</v>
      </c>
      <c r="B1736" s="52"/>
      <c r="C1736" s="53" t="s">
        <v>3498</v>
      </c>
      <c r="D1736" s="54" t="s">
        <v>73</v>
      </c>
      <c r="E1736" s="55">
        <v>9.18</v>
      </c>
      <c r="F1736" s="55">
        <v>13.82</v>
      </c>
      <c r="G1736" s="55">
        <v>23</v>
      </c>
      <c r="H1736" s="33">
        <f t="shared" si="26"/>
        <v>9</v>
      </c>
    </row>
    <row r="1737" spans="1:8" ht="25.5" x14ac:dyDescent="0.2">
      <c r="A1737" s="52" t="s">
        <v>3499</v>
      </c>
      <c r="B1737" s="52"/>
      <c r="C1737" s="53" t="s">
        <v>3500</v>
      </c>
      <c r="D1737" s="54" t="s">
        <v>73</v>
      </c>
      <c r="E1737" s="55">
        <v>44.83</v>
      </c>
      <c r="F1737" s="55">
        <v>13.82</v>
      </c>
      <c r="G1737" s="55">
        <v>58.65</v>
      </c>
      <c r="H1737" s="33">
        <f t="shared" si="26"/>
        <v>9</v>
      </c>
    </row>
    <row r="1738" spans="1:8" x14ac:dyDescent="0.2">
      <c r="A1738" s="52" t="s">
        <v>3501</v>
      </c>
      <c r="B1738" s="52"/>
      <c r="C1738" s="53" t="s">
        <v>3502</v>
      </c>
      <c r="D1738" s="54" t="s">
        <v>73</v>
      </c>
      <c r="E1738" s="55">
        <v>26.2</v>
      </c>
      <c r="F1738" s="55">
        <v>18.64</v>
      </c>
      <c r="G1738" s="55">
        <v>44.84</v>
      </c>
      <c r="H1738" s="33">
        <f t="shared" ref="H1738:H1801" si="27">LEN(A1738)</f>
        <v>9</v>
      </c>
    </row>
    <row r="1739" spans="1:8" x14ac:dyDescent="0.2">
      <c r="A1739" s="52" t="s">
        <v>3503</v>
      </c>
      <c r="B1739" s="52"/>
      <c r="C1739" s="53" t="s">
        <v>3504</v>
      </c>
      <c r="D1739" s="54"/>
      <c r="E1739" s="55"/>
      <c r="F1739" s="55"/>
      <c r="G1739" s="55"/>
      <c r="H1739" s="33">
        <f t="shared" si="27"/>
        <v>5</v>
      </c>
    </row>
    <row r="1740" spans="1:8" x14ac:dyDescent="0.2">
      <c r="A1740" s="52" t="s">
        <v>3505</v>
      </c>
      <c r="B1740" s="52"/>
      <c r="C1740" s="53" t="s">
        <v>3506</v>
      </c>
      <c r="D1740" s="54" t="s">
        <v>73</v>
      </c>
      <c r="E1740" s="55">
        <v>8.0299999999999994</v>
      </c>
      <c r="F1740" s="55">
        <v>13.82</v>
      </c>
      <c r="G1740" s="55">
        <v>21.85</v>
      </c>
      <c r="H1740" s="33">
        <f t="shared" si="27"/>
        <v>9</v>
      </c>
    </row>
    <row r="1741" spans="1:8" x14ac:dyDescent="0.2">
      <c r="A1741" s="52" t="s">
        <v>3507</v>
      </c>
      <c r="B1741" s="52"/>
      <c r="C1741" s="53" t="s">
        <v>3508</v>
      </c>
      <c r="D1741" s="54" t="s">
        <v>131</v>
      </c>
      <c r="E1741" s="55">
        <v>3.05</v>
      </c>
      <c r="F1741" s="55">
        <v>2.57</v>
      </c>
      <c r="G1741" s="55">
        <v>5.62</v>
      </c>
      <c r="H1741" s="33">
        <f t="shared" si="27"/>
        <v>9</v>
      </c>
    </row>
    <row r="1742" spans="1:8" x14ac:dyDescent="0.2">
      <c r="A1742" s="52" t="s">
        <v>3509</v>
      </c>
      <c r="B1742" s="52"/>
      <c r="C1742" s="53" t="s">
        <v>3510</v>
      </c>
      <c r="D1742" s="54" t="s">
        <v>73</v>
      </c>
      <c r="E1742" s="55">
        <v>10.53</v>
      </c>
      <c r="F1742" s="55">
        <v>15.58</v>
      </c>
      <c r="G1742" s="55">
        <v>26.11</v>
      </c>
      <c r="H1742" s="33">
        <f t="shared" si="27"/>
        <v>9</v>
      </c>
    </row>
    <row r="1743" spans="1:8" x14ac:dyDescent="0.2">
      <c r="A1743" s="52" t="s">
        <v>3511</v>
      </c>
      <c r="B1743" s="52"/>
      <c r="C1743" s="53" t="s">
        <v>3512</v>
      </c>
      <c r="D1743" s="54" t="s">
        <v>131</v>
      </c>
      <c r="E1743" s="55">
        <v>2.78</v>
      </c>
      <c r="F1743" s="55">
        <v>2.06</v>
      </c>
      <c r="G1743" s="55">
        <v>4.84</v>
      </c>
      <c r="H1743" s="33">
        <f t="shared" si="27"/>
        <v>9</v>
      </c>
    </row>
    <row r="1744" spans="1:8" x14ac:dyDescent="0.2">
      <c r="A1744" s="52" t="s">
        <v>3513</v>
      </c>
      <c r="B1744" s="52"/>
      <c r="C1744" s="53" t="s">
        <v>3514</v>
      </c>
      <c r="D1744" s="54"/>
      <c r="E1744" s="55"/>
      <c r="F1744" s="55"/>
      <c r="G1744" s="55"/>
      <c r="H1744" s="33">
        <f t="shared" si="27"/>
        <v>5</v>
      </c>
    </row>
    <row r="1745" spans="1:8" x14ac:dyDescent="0.2">
      <c r="A1745" s="52" t="s">
        <v>3515</v>
      </c>
      <c r="B1745" s="52"/>
      <c r="C1745" s="53" t="s">
        <v>3516</v>
      </c>
      <c r="D1745" s="54" t="s">
        <v>73</v>
      </c>
      <c r="E1745" s="55">
        <v>4.3</v>
      </c>
      <c r="F1745" s="55">
        <v>18.64</v>
      </c>
      <c r="G1745" s="55">
        <v>22.94</v>
      </c>
      <c r="H1745" s="33">
        <f t="shared" si="27"/>
        <v>9</v>
      </c>
    </row>
    <row r="1746" spans="1:8" x14ac:dyDescent="0.2">
      <c r="A1746" s="52" t="s">
        <v>3517</v>
      </c>
      <c r="B1746" s="52"/>
      <c r="C1746" s="53" t="s">
        <v>3518</v>
      </c>
      <c r="D1746" s="54"/>
      <c r="E1746" s="55"/>
      <c r="F1746" s="55"/>
      <c r="G1746" s="55"/>
      <c r="H1746" s="33">
        <f t="shared" si="27"/>
        <v>5</v>
      </c>
    </row>
    <row r="1747" spans="1:8" x14ac:dyDescent="0.2">
      <c r="A1747" s="52" t="s">
        <v>3521</v>
      </c>
      <c r="B1747" s="52"/>
      <c r="C1747" s="53" t="s">
        <v>3522</v>
      </c>
      <c r="D1747" s="54" t="s">
        <v>592</v>
      </c>
      <c r="E1747" s="55">
        <v>3.58</v>
      </c>
      <c r="F1747" s="55"/>
      <c r="G1747" s="55">
        <v>3.58</v>
      </c>
      <c r="H1747" s="33">
        <f t="shared" si="27"/>
        <v>9</v>
      </c>
    </row>
    <row r="1748" spans="1:8" x14ac:dyDescent="0.2">
      <c r="A1748" s="52" t="s">
        <v>3523</v>
      </c>
      <c r="B1748" s="52"/>
      <c r="C1748" s="53" t="s">
        <v>3524</v>
      </c>
      <c r="D1748" s="54" t="s">
        <v>592</v>
      </c>
      <c r="E1748" s="55">
        <v>3.75</v>
      </c>
      <c r="F1748" s="55"/>
      <c r="G1748" s="55">
        <v>3.75</v>
      </c>
      <c r="H1748" s="33">
        <f t="shared" si="27"/>
        <v>9</v>
      </c>
    </row>
    <row r="1749" spans="1:8" ht="38.25" x14ac:dyDescent="0.2">
      <c r="A1749" s="52" t="s">
        <v>3525</v>
      </c>
      <c r="B1749" s="52"/>
      <c r="C1749" s="53" t="s">
        <v>3526</v>
      </c>
      <c r="D1749" s="54" t="s">
        <v>73</v>
      </c>
      <c r="E1749" s="55">
        <v>183.28</v>
      </c>
      <c r="F1749" s="55">
        <v>172.38</v>
      </c>
      <c r="G1749" s="55">
        <v>355.66</v>
      </c>
      <c r="H1749" s="33">
        <f t="shared" si="27"/>
        <v>9</v>
      </c>
    </row>
    <row r="1750" spans="1:8" ht="38.25" x14ac:dyDescent="0.2">
      <c r="A1750" s="52" t="s">
        <v>3527</v>
      </c>
      <c r="B1750" s="52"/>
      <c r="C1750" s="53" t="s">
        <v>3528</v>
      </c>
      <c r="D1750" s="54" t="s">
        <v>73</v>
      </c>
      <c r="E1750" s="55">
        <v>873.74</v>
      </c>
      <c r="F1750" s="55">
        <v>199.83</v>
      </c>
      <c r="G1750" s="55">
        <v>1073.57</v>
      </c>
      <c r="H1750" s="33">
        <f t="shared" si="27"/>
        <v>9</v>
      </c>
    </row>
    <row r="1751" spans="1:8" x14ac:dyDescent="0.2">
      <c r="A1751" s="52" t="s">
        <v>3529</v>
      </c>
      <c r="B1751" s="52"/>
      <c r="C1751" s="53" t="s">
        <v>3530</v>
      </c>
      <c r="D1751" s="54"/>
      <c r="E1751" s="55"/>
      <c r="F1751" s="55"/>
      <c r="G1751" s="55"/>
      <c r="H1751" s="33">
        <f t="shared" si="27"/>
        <v>5</v>
      </c>
    </row>
    <row r="1752" spans="1:8" x14ac:dyDescent="0.2">
      <c r="A1752" s="52" t="s">
        <v>3531</v>
      </c>
      <c r="B1752" s="52"/>
      <c r="C1752" s="53" t="s">
        <v>3532</v>
      </c>
      <c r="D1752" s="54" t="s">
        <v>131</v>
      </c>
      <c r="E1752" s="55">
        <v>1.62</v>
      </c>
      <c r="F1752" s="55">
        <v>1.4</v>
      </c>
      <c r="G1752" s="55">
        <v>3.02</v>
      </c>
      <c r="H1752" s="33">
        <f t="shared" si="27"/>
        <v>9</v>
      </c>
    </row>
    <row r="1753" spans="1:8" x14ac:dyDescent="0.2">
      <c r="A1753" s="52" t="s">
        <v>3533</v>
      </c>
      <c r="B1753" s="52"/>
      <c r="C1753" s="53" t="s">
        <v>3534</v>
      </c>
      <c r="D1753" s="54" t="s">
        <v>131</v>
      </c>
      <c r="E1753" s="55">
        <v>1.03</v>
      </c>
      <c r="F1753" s="55">
        <v>2.8</v>
      </c>
      <c r="G1753" s="55">
        <v>3.83</v>
      </c>
      <c r="H1753" s="33">
        <f t="shared" si="27"/>
        <v>9</v>
      </c>
    </row>
    <row r="1754" spans="1:8" ht="25.5" x14ac:dyDescent="0.2">
      <c r="A1754" s="52" t="s">
        <v>3535</v>
      </c>
      <c r="B1754" s="52"/>
      <c r="C1754" s="53" t="s">
        <v>3536</v>
      </c>
      <c r="D1754" s="54"/>
      <c r="E1754" s="55"/>
      <c r="F1754" s="55"/>
      <c r="G1754" s="55"/>
      <c r="H1754" s="33">
        <f t="shared" si="27"/>
        <v>5</v>
      </c>
    </row>
    <row r="1755" spans="1:8" x14ac:dyDescent="0.2">
      <c r="A1755" s="52" t="s">
        <v>3537</v>
      </c>
      <c r="B1755" s="52"/>
      <c r="C1755" s="53" t="s">
        <v>3538</v>
      </c>
      <c r="D1755" s="54" t="s">
        <v>73</v>
      </c>
      <c r="E1755" s="55">
        <v>7.76</v>
      </c>
      <c r="F1755" s="55">
        <v>18.64</v>
      </c>
      <c r="G1755" s="55">
        <v>26.4</v>
      </c>
      <c r="H1755" s="33">
        <f t="shared" si="27"/>
        <v>9</v>
      </c>
    </row>
    <row r="1756" spans="1:8" x14ac:dyDescent="0.2">
      <c r="A1756" s="52" t="s">
        <v>3539</v>
      </c>
      <c r="B1756" s="52"/>
      <c r="C1756" s="53" t="s">
        <v>3540</v>
      </c>
      <c r="D1756" s="54" t="s">
        <v>73</v>
      </c>
      <c r="E1756" s="55">
        <v>9.7100000000000009</v>
      </c>
      <c r="F1756" s="55">
        <v>18.64</v>
      </c>
      <c r="G1756" s="55">
        <v>28.35</v>
      </c>
      <c r="H1756" s="33">
        <f t="shared" si="27"/>
        <v>9</v>
      </c>
    </row>
    <row r="1757" spans="1:8" x14ac:dyDescent="0.2">
      <c r="A1757" s="52" t="s">
        <v>3541</v>
      </c>
      <c r="B1757" s="52"/>
      <c r="C1757" s="53" t="s">
        <v>3542</v>
      </c>
      <c r="D1757" s="54" t="s">
        <v>73</v>
      </c>
      <c r="E1757" s="55">
        <v>11.8</v>
      </c>
      <c r="F1757" s="55">
        <v>18.64</v>
      </c>
      <c r="G1757" s="55">
        <v>30.44</v>
      </c>
      <c r="H1757" s="33">
        <f t="shared" si="27"/>
        <v>9</v>
      </c>
    </row>
    <row r="1758" spans="1:8" x14ac:dyDescent="0.2">
      <c r="A1758" s="52" t="s">
        <v>3543</v>
      </c>
      <c r="B1758" s="52"/>
      <c r="C1758" s="53" t="s">
        <v>3544</v>
      </c>
      <c r="D1758" s="54" t="s">
        <v>73</v>
      </c>
      <c r="E1758" s="55">
        <v>13.84</v>
      </c>
      <c r="F1758" s="55">
        <v>18.64</v>
      </c>
      <c r="G1758" s="55">
        <v>32.479999999999997</v>
      </c>
      <c r="H1758" s="33">
        <f t="shared" si="27"/>
        <v>9</v>
      </c>
    </row>
    <row r="1759" spans="1:8" x14ac:dyDescent="0.2">
      <c r="A1759" s="52" t="s">
        <v>3545</v>
      </c>
      <c r="B1759" s="52"/>
      <c r="C1759" s="53" t="s">
        <v>3546</v>
      </c>
      <c r="D1759" s="54" t="s">
        <v>73</v>
      </c>
      <c r="E1759" s="55">
        <v>11.08</v>
      </c>
      <c r="F1759" s="55">
        <v>18.64</v>
      </c>
      <c r="G1759" s="55">
        <v>29.72</v>
      </c>
      <c r="H1759" s="33">
        <f t="shared" si="27"/>
        <v>9</v>
      </c>
    </row>
    <row r="1760" spans="1:8" x14ac:dyDescent="0.2">
      <c r="A1760" s="52" t="s">
        <v>3547</v>
      </c>
      <c r="B1760" s="52"/>
      <c r="C1760" s="53" t="s">
        <v>3548</v>
      </c>
      <c r="D1760" s="54" t="s">
        <v>73</v>
      </c>
      <c r="E1760" s="55">
        <v>76.760000000000005</v>
      </c>
      <c r="F1760" s="55">
        <v>39.04</v>
      </c>
      <c r="G1760" s="55">
        <v>115.8</v>
      </c>
      <c r="H1760" s="33">
        <f t="shared" si="27"/>
        <v>9</v>
      </c>
    </row>
    <row r="1761" spans="1:8" x14ac:dyDescent="0.2">
      <c r="A1761" s="52" t="s">
        <v>3549</v>
      </c>
      <c r="B1761" s="52"/>
      <c r="C1761" s="53" t="s">
        <v>3550</v>
      </c>
      <c r="D1761" s="54" t="s">
        <v>73</v>
      </c>
      <c r="E1761" s="55">
        <v>18.690000000000001</v>
      </c>
      <c r="F1761" s="55">
        <v>18.64</v>
      </c>
      <c r="G1761" s="55">
        <v>37.33</v>
      </c>
      <c r="H1761" s="33">
        <f t="shared" si="27"/>
        <v>9</v>
      </c>
    </row>
    <row r="1762" spans="1:8" x14ac:dyDescent="0.2">
      <c r="A1762" s="52" t="s">
        <v>3551</v>
      </c>
      <c r="B1762" s="52"/>
      <c r="C1762" s="53" t="s">
        <v>3552</v>
      </c>
      <c r="D1762" s="54" t="s">
        <v>73</v>
      </c>
      <c r="E1762" s="55">
        <v>15.14</v>
      </c>
      <c r="F1762" s="55">
        <v>26.02</v>
      </c>
      <c r="G1762" s="55">
        <v>41.16</v>
      </c>
      <c r="H1762" s="33">
        <f t="shared" si="27"/>
        <v>9</v>
      </c>
    </row>
    <row r="1763" spans="1:8" ht="38.25" x14ac:dyDescent="0.2">
      <c r="A1763" s="52" t="s">
        <v>3553</v>
      </c>
      <c r="B1763" s="52"/>
      <c r="C1763" s="53" t="s">
        <v>3554</v>
      </c>
      <c r="D1763" s="54" t="s">
        <v>73</v>
      </c>
      <c r="E1763" s="55">
        <v>244.51</v>
      </c>
      <c r="F1763" s="55"/>
      <c r="G1763" s="55">
        <v>244.51</v>
      </c>
      <c r="H1763" s="33">
        <f t="shared" si="27"/>
        <v>9</v>
      </c>
    </row>
    <row r="1764" spans="1:8" ht="38.25" x14ac:dyDescent="0.2">
      <c r="A1764" s="52" t="s">
        <v>3555</v>
      </c>
      <c r="B1764" s="52"/>
      <c r="C1764" s="53" t="s">
        <v>3556</v>
      </c>
      <c r="D1764" s="54" t="s">
        <v>73</v>
      </c>
      <c r="E1764" s="55">
        <v>484.82</v>
      </c>
      <c r="F1764" s="55"/>
      <c r="G1764" s="55">
        <v>484.82</v>
      </c>
      <c r="H1764" s="33">
        <f t="shared" si="27"/>
        <v>9</v>
      </c>
    </row>
    <row r="1765" spans="1:8" x14ac:dyDescent="0.2">
      <c r="A1765" s="52" t="s">
        <v>3557</v>
      </c>
      <c r="B1765" s="52"/>
      <c r="C1765" s="53" t="s">
        <v>3558</v>
      </c>
      <c r="D1765" s="54"/>
      <c r="E1765" s="55"/>
      <c r="F1765" s="55"/>
      <c r="G1765" s="55"/>
      <c r="H1765" s="33">
        <f t="shared" si="27"/>
        <v>5</v>
      </c>
    </row>
    <row r="1766" spans="1:8" x14ac:dyDescent="0.2">
      <c r="A1766" s="52" t="s">
        <v>3559</v>
      </c>
      <c r="B1766" s="52"/>
      <c r="C1766" s="53" t="s">
        <v>3560</v>
      </c>
      <c r="D1766" s="54" t="s">
        <v>73</v>
      </c>
      <c r="E1766" s="55">
        <v>17.649999999999999</v>
      </c>
      <c r="F1766" s="55">
        <v>26.02</v>
      </c>
      <c r="G1766" s="55">
        <v>43.67</v>
      </c>
      <c r="H1766" s="33">
        <f t="shared" si="27"/>
        <v>9</v>
      </c>
    </row>
    <row r="1767" spans="1:8" x14ac:dyDescent="0.2">
      <c r="A1767" s="52" t="s">
        <v>3561</v>
      </c>
      <c r="B1767" s="52"/>
      <c r="C1767" s="53" t="s">
        <v>3562</v>
      </c>
      <c r="D1767" s="54"/>
      <c r="E1767" s="55"/>
      <c r="F1767" s="55"/>
      <c r="G1767" s="55"/>
      <c r="H1767" s="33">
        <f t="shared" si="27"/>
        <v>5</v>
      </c>
    </row>
    <row r="1768" spans="1:8" x14ac:dyDescent="0.2">
      <c r="A1768" s="52" t="s">
        <v>3563</v>
      </c>
      <c r="B1768" s="52"/>
      <c r="C1768" s="53" t="s">
        <v>3564</v>
      </c>
      <c r="D1768" s="54" t="s">
        <v>73</v>
      </c>
      <c r="E1768" s="55">
        <v>18.05</v>
      </c>
      <c r="F1768" s="55">
        <v>26.02</v>
      </c>
      <c r="G1768" s="55">
        <v>44.07</v>
      </c>
      <c r="H1768" s="33">
        <f t="shared" si="27"/>
        <v>9</v>
      </c>
    </row>
    <row r="1769" spans="1:8" x14ac:dyDescent="0.2">
      <c r="A1769" s="52" t="s">
        <v>3565</v>
      </c>
      <c r="B1769" s="52"/>
      <c r="C1769" s="53" t="s">
        <v>3566</v>
      </c>
      <c r="D1769" s="54"/>
      <c r="E1769" s="55"/>
      <c r="F1769" s="55"/>
      <c r="G1769" s="55"/>
      <c r="H1769" s="33">
        <f t="shared" si="27"/>
        <v>2</v>
      </c>
    </row>
    <row r="1770" spans="1:8" x14ac:dyDescent="0.2">
      <c r="A1770" s="52" t="s">
        <v>3567</v>
      </c>
      <c r="B1770" s="52"/>
      <c r="C1770" s="53" t="s">
        <v>3568</v>
      </c>
      <c r="D1770" s="54"/>
      <c r="E1770" s="55"/>
      <c r="F1770" s="55"/>
      <c r="G1770" s="55"/>
      <c r="H1770" s="33">
        <f t="shared" si="27"/>
        <v>5</v>
      </c>
    </row>
    <row r="1771" spans="1:8" x14ac:dyDescent="0.2">
      <c r="A1771" s="52" t="s">
        <v>3569</v>
      </c>
      <c r="B1771" s="52"/>
      <c r="C1771" s="53" t="s">
        <v>3570</v>
      </c>
      <c r="D1771" s="54" t="s">
        <v>156</v>
      </c>
      <c r="E1771" s="55">
        <v>170.48</v>
      </c>
      <c r="F1771" s="55">
        <v>44.1</v>
      </c>
      <c r="G1771" s="55">
        <v>214.58</v>
      </c>
      <c r="H1771" s="33">
        <f t="shared" si="27"/>
        <v>9</v>
      </c>
    </row>
    <row r="1772" spans="1:8" ht="25.5" x14ac:dyDescent="0.2">
      <c r="A1772" s="52" t="s">
        <v>3571</v>
      </c>
      <c r="B1772" s="52"/>
      <c r="C1772" s="53" t="s">
        <v>3572</v>
      </c>
      <c r="D1772" s="54" t="s">
        <v>73</v>
      </c>
      <c r="E1772" s="55"/>
      <c r="F1772" s="55">
        <v>1.76</v>
      </c>
      <c r="G1772" s="55">
        <v>1.76</v>
      </c>
      <c r="H1772" s="33">
        <f t="shared" si="27"/>
        <v>9</v>
      </c>
    </row>
    <row r="1773" spans="1:8" x14ac:dyDescent="0.2">
      <c r="A1773" s="52" t="s">
        <v>3573</v>
      </c>
      <c r="B1773" s="52"/>
      <c r="C1773" s="53" t="s">
        <v>3574</v>
      </c>
      <c r="D1773" s="54"/>
      <c r="E1773" s="55"/>
      <c r="F1773" s="55"/>
      <c r="G1773" s="55"/>
      <c r="H1773" s="33">
        <f t="shared" si="27"/>
        <v>5</v>
      </c>
    </row>
    <row r="1774" spans="1:8" x14ac:dyDescent="0.2">
      <c r="A1774" s="52" t="s">
        <v>3575</v>
      </c>
      <c r="B1774" s="52"/>
      <c r="C1774" s="53" t="s">
        <v>3576</v>
      </c>
      <c r="D1774" s="54" t="s">
        <v>73</v>
      </c>
      <c r="E1774" s="55">
        <v>10.73</v>
      </c>
      <c r="F1774" s="55">
        <v>2.98</v>
      </c>
      <c r="G1774" s="55">
        <v>13.71</v>
      </c>
      <c r="H1774" s="33">
        <f t="shared" si="27"/>
        <v>9</v>
      </c>
    </row>
    <row r="1775" spans="1:8" x14ac:dyDescent="0.2">
      <c r="A1775" s="52" t="s">
        <v>3577</v>
      </c>
      <c r="B1775" s="52"/>
      <c r="C1775" s="53" t="s">
        <v>3578</v>
      </c>
      <c r="D1775" s="54" t="s">
        <v>73</v>
      </c>
      <c r="E1775" s="55">
        <v>9.9</v>
      </c>
      <c r="F1775" s="55">
        <v>4.47</v>
      </c>
      <c r="G1775" s="55">
        <v>14.37</v>
      </c>
      <c r="H1775" s="33">
        <f t="shared" si="27"/>
        <v>9</v>
      </c>
    </row>
    <row r="1776" spans="1:8" x14ac:dyDescent="0.2">
      <c r="A1776" s="52" t="s">
        <v>3579</v>
      </c>
      <c r="B1776" s="52"/>
      <c r="C1776" s="53" t="s">
        <v>3580</v>
      </c>
      <c r="D1776" s="54" t="s">
        <v>73</v>
      </c>
      <c r="E1776" s="55">
        <v>80.64</v>
      </c>
      <c r="F1776" s="55">
        <v>5.68</v>
      </c>
      <c r="G1776" s="55">
        <v>86.32</v>
      </c>
      <c r="H1776" s="33">
        <f t="shared" si="27"/>
        <v>9</v>
      </c>
    </row>
    <row r="1777" spans="1:8" x14ac:dyDescent="0.2">
      <c r="A1777" s="52" t="s">
        <v>3581</v>
      </c>
      <c r="B1777" s="52"/>
      <c r="C1777" s="53" t="s">
        <v>3582</v>
      </c>
      <c r="D1777" s="54" t="s">
        <v>73</v>
      </c>
      <c r="E1777" s="55">
        <v>17.559999999999999</v>
      </c>
      <c r="F1777" s="55">
        <v>4.47</v>
      </c>
      <c r="G1777" s="55">
        <v>22.03</v>
      </c>
      <c r="H1777" s="33">
        <f t="shared" si="27"/>
        <v>9</v>
      </c>
    </row>
    <row r="1778" spans="1:8" x14ac:dyDescent="0.2">
      <c r="A1778" s="52" t="s">
        <v>3583</v>
      </c>
      <c r="B1778" s="52"/>
      <c r="C1778" s="53" t="s">
        <v>3584</v>
      </c>
      <c r="D1778" s="54" t="s">
        <v>73</v>
      </c>
      <c r="E1778" s="55">
        <v>50.04</v>
      </c>
      <c r="F1778" s="55">
        <v>5.68</v>
      </c>
      <c r="G1778" s="55">
        <v>55.72</v>
      </c>
      <c r="H1778" s="33">
        <f t="shared" si="27"/>
        <v>9</v>
      </c>
    </row>
    <row r="1779" spans="1:8" x14ac:dyDescent="0.2">
      <c r="A1779" s="52" t="s">
        <v>3585</v>
      </c>
      <c r="B1779" s="52"/>
      <c r="C1779" s="53" t="s">
        <v>3586</v>
      </c>
      <c r="D1779" s="54" t="s">
        <v>73</v>
      </c>
      <c r="E1779" s="55">
        <v>12.56</v>
      </c>
      <c r="F1779" s="55">
        <v>4.47</v>
      </c>
      <c r="G1779" s="55">
        <v>17.03</v>
      </c>
      <c r="H1779" s="33">
        <f t="shared" si="27"/>
        <v>9</v>
      </c>
    </row>
    <row r="1780" spans="1:8" x14ac:dyDescent="0.2">
      <c r="A1780" s="52" t="s">
        <v>3587</v>
      </c>
      <c r="B1780" s="52"/>
      <c r="C1780" s="53" t="s">
        <v>3588</v>
      </c>
      <c r="D1780" s="54" t="s">
        <v>73</v>
      </c>
      <c r="E1780" s="55">
        <v>55.1</v>
      </c>
      <c r="F1780" s="55">
        <v>5.68</v>
      </c>
      <c r="G1780" s="55">
        <v>60.78</v>
      </c>
      <c r="H1780" s="33">
        <f t="shared" si="27"/>
        <v>9</v>
      </c>
    </row>
    <row r="1781" spans="1:8" x14ac:dyDescent="0.2">
      <c r="A1781" s="52" t="s">
        <v>3589</v>
      </c>
      <c r="B1781" s="52"/>
      <c r="C1781" s="53" t="s">
        <v>3590</v>
      </c>
      <c r="D1781" s="54" t="s">
        <v>73</v>
      </c>
      <c r="E1781" s="55">
        <v>8.99</v>
      </c>
      <c r="F1781" s="55"/>
      <c r="G1781" s="55">
        <v>8.99</v>
      </c>
      <c r="H1781" s="33">
        <f t="shared" si="27"/>
        <v>9</v>
      </c>
    </row>
    <row r="1782" spans="1:8" x14ac:dyDescent="0.2">
      <c r="A1782" s="52" t="s">
        <v>3591</v>
      </c>
      <c r="B1782" s="52"/>
      <c r="C1782" s="53" t="s">
        <v>3592</v>
      </c>
      <c r="D1782" s="54"/>
      <c r="E1782" s="55"/>
      <c r="F1782" s="55"/>
      <c r="G1782" s="55"/>
      <c r="H1782" s="33">
        <f t="shared" si="27"/>
        <v>5</v>
      </c>
    </row>
    <row r="1783" spans="1:8" x14ac:dyDescent="0.2">
      <c r="A1783" s="52" t="s">
        <v>3593</v>
      </c>
      <c r="B1783" s="52"/>
      <c r="C1783" s="53" t="s">
        <v>3594</v>
      </c>
      <c r="D1783" s="54" t="s">
        <v>21</v>
      </c>
      <c r="E1783" s="55">
        <v>57.17</v>
      </c>
      <c r="F1783" s="55">
        <v>3.26</v>
      </c>
      <c r="G1783" s="55">
        <v>60.43</v>
      </c>
      <c r="H1783" s="33">
        <f t="shared" si="27"/>
        <v>9</v>
      </c>
    </row>
    <row r="1784" spans="1:8" x14ac:dyDescent="0.2">
      <c r="A1784" s="52" t="s">
        <v>3595</v>
      </c>
      <c r="B1784" s="52"/>
      <c r="C1784" s="53" t="s">
        <v>3596</v>
      </c>
      <c r="D1784" s="54" t="s">
        <v>21</v>
      </c>
      <c r="E1784" s="55">
        <v>39.479999999999997</v>
      </c>
      <c r="F1784" s="55">
        <v>3.26</v>
      </c>
      <c r="G1784" s="55">
        <v>42.74</v>
      </c>
      <c r="H1784" s="33">
        <f t="shared" si="27"/>
        <v>9</v>
      </c>
    </row>
    <row r="1785" spans="1:8" x14ac:dyDescent="0.2">
      <c r="A1785" s="52" t="s">
        <v>3597</v>
      </c>
      <c r="B1785" s="52"/>
      <c r="C1785" s="53" t="s">
        <v>3598</v>
      </c>
      <c r="D1785" s="54" t="s">
        <v>21</v>
      </c>
      <c r="E1785" s="55">
        <v>42.33</v>
      </c>
      <c r="F1785" s="55">
        <v>3.26</v>
      </c>
      <c r="G1785" s="55">
        <v>45.59</v>
      </c>
      <c r="H1785" s="33">
        <f t="shared" si="27"/>
        <v>9</v>
      </c>
    </row>
    <row r="1786" spans="1:8" x14ac:dyDescent="0.2">
      <c r="A1786" s="52" t="s">
        <v>3599</v>
      </c>
      <c r="B1786" s="52"/>
      <c r="C1786" s="53" t="s">
        <v>3600</v>
      </c>
      <c r="D1786" s="54" t="s">
        <v>21</v>
      </c>
      <c r="E1786" s="55">
        <v>63.02</v>
      </c>
      <c r="F1786" s="55">
        <v>3.26</v>
      </c>
      <c r="G1786" s="55">
        <v>66.28</v>
      </c>
      <c r="H1786" s="33">
        <f t="shared" si="27"/>
        <v>9</v>
      </c>
    </row>
    <row r="1787" spans="1:8" x14ac:dyDescent="0.2">
      <c r="A1787" s="52" t="s">
        <v>3601</v>
      </c>
      <c r="B1787" s="52"/>
      <c r="C1787" s="53" t="s">
        <v>3602</v>
      </c>
      <c r="D1787" s="54"/>
      <c r="E1787" s="55"/>
      <c r="F1787" s="55"/>
      <c r="G1787" s="55"/>
      <c r="H1787" s="33">
        <f t="shared" si="27"/>
        <v>5</v>
      </c>
    </row>
    <row r="1788" spans="1:8" x14ac:dyDescent="0.2">
      <c r="A1788" s="52" t="s">
        <v>3603</v>
      </c>
      <c r="B1788" s="52"/>
      <c r="C1788" s="53" t="s">
        <v>3604</v>
      </c>
      <c r="D1788" s="54" t="s">
        <v>21</v>
      </c>
      <c r="E1788" s="55">
        <v>85.52</v>
      </c>
      <c r="F1788" s="55">
        <v>28.38</v>
      </c>
      <c r="G1788" s="55">
        <v>113.9</v>
      </c>
      <c r="H1788" s="33">
        <f t="shared" si="27"/>
        <v>9</v>
      </c>
    </row>
    <row r="1789" spans="1:8" x14ac:dyDescent="0.2">
      <c r="A1789" s="52" t="s">
        <v>3605</v>
      </c>
      <c r="B1789" s="52"/>
      <c r="C1789" s="53" t="s">
        <v>3606</v>
      </c>
      <c r="D1789" s="54" t="s">
        <v>21</v>
      </c>
      <c r="E1789" s="55">
        <v>95.27</v>
      </c>
      <c r="F1789" s="55">
        <v>28.38</v>
      </c>
      <c r="G1789" s="55">
        <v>123.65</v>
      </c>
      <c r="H1789" s="33">
        <f t="shared" si="27"/>
        <v>9</v>
      </c>
    </row>
    <row r="1790" spans="1:8" x14ac:dyDescent="0.2">
      <c r="A1790" s="52" t="s">
        <v>3607</v>
      </c>
      <c r="B1790" s="52"/>
      <c r="C1790" s="53" t="s">
        <v>3608</v>
      </c>
      <c r="D1790" s="54" t="s">
        <v>21</v>
      </c>
      <c r="E1790" s="55">
        <v>140.19</v>
      </c>
      <c r="F1790" s="55">
        <v>28.38</v>
      </c>
      <c r="G1790" s="55">
        <v>168.57</v>
      </c>
      <c r="H1790" s="33">
        <f t="shared" si="27"/>
        <v>9</v>
      </c>
    </row>
    <row r="1791" spans="1:8" x14ac:dyDescent="0.2">
      <c r="A1791" s="52" t="s">
        <v>3609</v>
      </c>
      <c r="B1791" s="52"/>
      <c r="C1791" s="53" t="s">
        <v>3610</v>
      </c>
      <c r="D1791" s="54" t="s">
        <v>21</v>
      </c>
      <c r="E1791" s="55">
        <v>215.69</v>
      </c>
      <c r="F1791" s="55">
        <v>3.2</v>
      </c>
      <c r="G1791" s="55">
        <v>218.89</v>
      </c>
      <c r="H1791" s="33">
        <f t="shared" si="27"/>
        <v>9</v>
      </c>
    </row>
    <row r="1792" spans="1:8" x14ac:dyDescent="0.2">
      <c r="A1792" s="52" t="s">
        <v>3611</v>
      </c>
      <c r="B1792" s="52"/>
      <c r="C1792" s="53" t="s">
        <v>3612</v>
      </c>
      <c r="D1792" s="54" t="s">
        <v>21</v>
      </c>
      <c r="E1792" s="55">
        <v>112.44</v>
      </c>
      <c r="F1792" s="55">
        <v>3.2</v>
      </c>
      <c r="G1792" s="55">
        <v>115.64</v>
      </c>
      <c r="H1792" s="33">
        <f t="shared" si="27"/>
        <v>9</v>
      </c>
    </row>
    <row r="1793" spans="1:8" x14ac:dyDescent="0.2">
      <c r="A1793" s="52" t="s">
        <v>3613</v>
      </c>
      <c r="B1793" s="52"/>
      <c r="C1793" s="53" t="s">
        <v>3614</v>
      </c>
      <c r="D1793" s="54" t="s">
        <v>21</v>
      </c>
      <c r="E1793" s="55">
        <v>65.819999999999993</v>
      </c>
      <c r="F1793" s="55">
        <v>28.38</v>
      </c>
      <c r="G1793" s="55">
        <v>94.2</v>
      </c>
      <c r="H1793" s="33">
        <f t="shared" si="27"/>
        <v>9</v>
      </c>
    </row>
    <row r="1794" spans="1:8" x14ac:dyDescent="0.2">
      <c r="A1794" s="52" t="s">
        <v>3615</v>
      </c>
      <c r="B1794" s="52"/>
      <c r="C1794" s="53" t="s">
        <v>3616</v>
      </c>
      <c r="D1794" s="54" t="s">
        <v>21</v>
      </c>
      <c r="E1794" s="55">
        <v>353.58</v>
      </c>
      <c r="F1794" s="55">
        <v>28.38</v>
      </c>
      <c r="G1794" s="55">
        <v>381.96</v>
      </c>
      <c r="H1794" s="33">
        <f t="shared" si="27"/>
        <v>9</v>
      </c>
    </row>
    <row r="1795" spans="1:8" x14ac:dyDescent="0.2">
      <c r="A1795" s="52" t="s">
        <v>3617</v>
      </c>
      <c r="B1795" s="52"/>
      <c r="C1795" s="53" t="s">
        <v>8649</v>
      </c>
      <c r="D1795" s="54" t="s">
        <v>21</v>
      </c>
      <c r="E1795" s="55">
        <v>56.76</v>
      </c>
      <c r="F1795" s="55">
        <v>28.38</v>
      </c>
      <c r="G1795" s="55">
        <v>85.14</v>
      </c>
      <c r="H1795" s="33">
        <f t="shared" si="27"/>
        <v>9</v>
      </c>
    </row>
    <row r="1796" spans="1:8" x14ac:dyDescent="0.2">
      <c r="A1796" s="52" t="s">
        <v>3619</v>
      </c>
      <c r="B1796" s="52"/>
      <c r="C1796" s="53" t="s">
        <v>3620</v>
      </c>
      <c r="D1796" s="54"/>
      <c r="E1796" s="55"/>
      <c r="F1796" s="55"/>
      <c r="G1796" s="55"/>
      <c r="H1796" s="33">
        <f t="shared" si="27"/>
        <v>5</v>
      </c>
    </row>
    <row r="1797" spans="1:8" x14ac:dyDescent="0.2">
      <c r="A1797" s="52" t="s">
        <v>3621</v>
      </c>
      <c r="B1797" s="52"/>
      <c r="C1797" s="53" t="s">
        <v>3622</v>
      </c>
      <c r="D1797" s="54" t="s">
        <v>131</v>
      </c>
      <c r="E1797" s="55">
        <v>31.23</v>
      </c>
      <c r="F1797" s="55">
        <v>28.38</v>
      </c>
      <c r="G1797" s="55">
        <v>59.61</v>
      </c>
      <c r="H1797" s="33">
        <f t="shared" si="27"/>
        <v>9</v>
      </c>
    </row>
    <row r="1798" spans="1:8" ht="25.5" x14ac:dyDescent="0.2">
      <c r="A1798" s="52" t="s">
        <v>3623</v>
      </c>
      <c r="B1798" s="52"/>
      <c r="C1798" s="53" t="s">
        <v>3624</v>
      </c>
      <c r="D1798" s="54" t="s">
        <v>131</v>
      </c>
      <c r="E1798" s="55">
        <v>43.29</v>
      </c>
      <c r="F1798" s="55">
        <v>28.38</v>
      </c>
      <c r="G1798" s="55">
        <v>71.67</v>
      </c>
      <c r="H1798" s="33">
        <f t="shared" si="27"/>
        <v>9</v>
      </c>
    </row>
    <row r="1799" spans="1:8" ht="25.5" x14ac:dyDescent="0.2">
      <c r="A1799" s="52" t="s">
        <v>3625</v>
      </c>
      <c r="B1799" s="52"/>
      <c r="C1799" s="53" t="s">
        <v>3626</v>
      </c>
      <c r="D1799" s="54" t="s">
        <v>131</v>
      </c>
      <c r="E1799" s="55">
        <v>50.05</v>
      </c>
      <c r="F1799" s="55">
        <v>28.38</v>
      </c>
      <c r="G1799" s="55">
        <v>78.430000000000007</v>
      </c>
      <c r="H1799" s="33">
        <f t="shared" si="27"/>
        <v>9</v>
      </c>
    </row>
    <row r="1800" spans="1:8" ht="25.5" x14ac:dyDescent="0.2">
      <c r="A1800" s="52" t="s">
        <v>3627</v>
      </c>
      <c r="B1800" s="52"/>
      <c r="C1800" s="53" t="s">
        <v>3628</v>
      </c>
      <c r="D1800" s="54" t="s">
        <v>131</v>
      </c>
      <c r="E1800" s="55">
        <v>161.65</v>
      </c>
      <c r="F1800" s="55">
        <v>45.53</v>
      </c>
      <c r="G1800" s="55">
        <v>207.18</v>
      </c>
      <c r="H1800" s="33">
        <f t="shared" si="27"/>
        <v>9</v>
      </c>
    </row>
    <row r="1801" spans="1:8" ht="25.5" x14ac:dyDescent="0.2">
      <c r="A1801" s="52" t="s">
        <v>3629</v>
      </c>
      <c r="B1801" s="52"/>
      <c r="C1801" s="53" t="s">
        <v>3630</v>
      </c>
      <c r="D1801" s="54" t="s">
        <v>73</v>
      </c>
      <c r="E1801" s="55">
        <v>238.41</v>
      </c>
      <c r="F1801" s="55"/>
      <c r="G1801" s="55">
        <v>238.41</v>
      </c>
      <c r="H1801" s="33">
        <f t="shared" si="27"/>
        <v>9</v>
      </c>
    </row>
    <row r="1802" spans="1:8" ht="25.5" x14ac:dyDescent="0.2">
      <c r="A1802" s="52" t="s">
        <v>3631</v>
      </c>
      <c r="B1802" s="52"/>
      <c r="C1802" s="53" t="s">
        <v>3632</v>
      </c>
      <c r="D1802" s="54" t="s">
        <v>73</v>
      </c>
      <c r="E1802" s="55">
        <v>247.29</v>
      </c>
      <c r="F1802" s="55"/>
      <c r="G1802" s="55">
        <v>247.29</v>
      </c>
      <c r="H1802" s="33">
        <f t="shared" ref="H1802:H1865" si="28">LEN(A1802)</f>
        <v>9</v>
      </c>
    </row>
    <row r="1803" spans="1:8" ht="25.5" x14ac:dyDescent="0.2">
      <c r="A1803" s="52" t="s">
        <v>3633</v>
      </c>
      <c r="B1803" s="52"/>
      <c r="C1803" s="53" t="s">
        <v>3634</v>
      </c>
      <c r="D1803" s="54" t="s">
        <v>73</v>
      </c>
      <c r="E1803" s="55">
        <v>226.01</v>
      </c>
      <c r="F1803" s="55"/>
      <c r="G1803" s="55">
        <v>226.01</v>
      </c>
      <c r="H1803" s="33">
        <f t="shared" si="28"/>
        <v>9</v>
      </c>
    </row>
    <row r="1804" spans="1:8" x14ac:dyDescent="0.2">
      <c r="A1804" s="52" t="s">
        <v>3635</v>
      </c>
      <c r="B1804" s="52"/>
      <c r="C1804" s="53" t="s">
        <v>3636</v>
      </c>
      <c r="D1804" s="54" t="s">
        <v>131</v>
      </c>
      <c r="E1804" s="55">
        <v>37.04</v>
      </c>
      <c r="F1804" s="55"/>
      <c r="G1804" s="55">
        <v>37.04</v>
      </c>
      <c r="H1804" s="33">
        <f t="shared" si="28"/>
        <v>9</v>
      </c>
    </row>
    <row r="1805" spans="1:8" ht="38.25" x14ac:dyDescent="0.2">
      <c r="A1805" s="52" t="s">
        <v>3637</v>
      </c>
      <c r="B1805" s="52"/>
      <c r="C1805" s="53" t="s">
        <v>3638</v>
      </c>
      <c r="D1805" s="54" t="s">
        <v>73</v>
      </c>
      <c r="E1805" s="55">
        <v>328.09</v>
      </c>
      <c r="F1805" s="55"/>
      <c r="G1805" s="55">
        <v>328.09</v>
      </c>
      <c r="H1805" s="33">
        <f t="shared" si="28"/>
        <v>9</v>
      </c>
    </row>
    <row r="1806" spans="1:8" ht="25.5" x14ac:dyDescent="0.2">
      <c r="A1806" s="52" t="s">
        <v>3639</v>
      </c>
      <c r="B1806" s="52"/>
      <c r="C1806" s="53" t="s">
        <v>3640</v>
      </c>
      <c r="D1806" s="54" t="s">
        <v>73</v>
      </c>
      <c r="E1806" s="55">
        <v>406.28</v>
      </c>
      <c r="F1806" s="55">
        <v>58.57</v>
      </c>
      <c r="G1806" s="55">
        <v>464.85</v>
      </c>
      <c r="H1806" s="33">
        <f t="shared" si="28"/>
        <v>9</v>
      </c>
    </row>
    <row r="1807" spans="1:8" ht="25.5" x14ac:dyDescent="0.2">
      <c r="A1807" s="52" t="s">
        <v>3641</v>
      </c>
      <c r="B1807" s="52"/>
      <c r="C1807" s="53" t="s">
        <v>3642</v>
      </c>
      <c r="D1807" s="54" t="s">
        <v>73</v>
      </c>
      <c r="E1807" s="55">
        <v>243.55</v>
      </c>
      <c r="F1807" s="55"/>
      <c r="G1807" s="55">
        <v>243.55</v>
      </c>
      <c r="H1807" s="33">
        <f t="shared" si="28"/>
        <v>9</v>
      </c>
    </row>
    <row r="1808" spans="1:8" ht="25.5" x14ac:dyDescent="0.2">
      <c r="A1808" s="52" t="s">
        <v>3643</v>
      </c>
      <c r="B1808" s="52"/>
      <c r="C1808" s="53" t="s">
        <v>3644</v>
      </c>
      <c r="D1808" s="54" t="s">
        <v>73</v>
      </c>
      <c r="E1808" s="55">
        <v>2023.21</v>
      </c>
      <c r="F1808" s="55">
        <v>87.44</v>
      </c>
      <c r="G1808" s="55">
        <v>2110.65</v>
      </c>
      <c r="H1808" s="33">
        <f t="shared" si="28"/>
        <v>9</v>
      </c>
    </row>
    <row r="1809" spans="1:8" ht="25.5" x14ac:dyDescent="0.2">
      <c r="A1809" s="52" t="s">
        <v>3645</v>
      </c>
      <c r="B1809" s="52"/>
      <c r="C1809" s="53" t="s">
        <v>3646</v>
      </c>
      <c r="D1809" s="54" t="s">
        <v>73</v>
      </c>
      <c r="E1809" s="55">
        <v>1887.26</v>
      </c>
      <c r="F1809" s="55">
        <v>87.44</v>
      </c>
      <c r="G1809" s="55">
        <v>1974.7</v>
      </c>
      <c r="H1809" s="33">
        <f t="shared" si="28"/>
        <v>9</v>
      </c>
    </row>
    <row r="1810" spans="1:8" x14ac:dyDescent="0.2">
      <c r="A1810" s="52" t="s">
        <v>3647</v>
      </c>
      <c r="B1810" s="52"/>
      <c r="C1810" s="53" t="s">
        <v>3648</v>
      </c>
      <c r="D1810" s="54" t="s">
        <v>73</v>
      </c>
      <c r="E1810" s="55">
        <v>611.71</v>
      </c>
      <c r="F1810" s="55">
        <v>34.33</v>
      </c>
      <c r="G1810" s="55">
        <v>646.04</v>
      </c>
      <c r="H1810" s="33">
        <f t="shared" si="28"/>
        <v>9</v>
      </c>
    </row>
    <row r="1811" spans="1:8" x14ac:dyDescent="0.2">
      <c r="A1811" s="52" t="s">
        <v>3649</v>
      </c>
      <c r="B1811" s="52"/>
      <c r="C1811" s="53" t="s">
        <v>3650</v>
      </c>
      <c r="D1811" s="54" t="s">
        <v>73</v>
      </c>
      <c r="E1811" s="55">
        <v>853.36</v>
      </c>
      <c r="F1811" s="55">
        <v>29.79</v>
      </c>
      <c r="G1811" s="55">
        <v>883.15</v>
      </c>
      <c r="H1811" s="33">
        <f t="shared" si="28"/>
        <v>9</v>
      </c>
    </row>
    <row r="1812" spans="1:8" ht="25.5" x14ac:dyDescent="0.2">
      <c r="A1812" s="52" t="s">
        <v>8650</v>
      </c>
      <c r="B1812" s="52"/>
      <c r="C1812" s="53" t="s">
        <v>8651</v>
      </c>
      <c r="D1812" s="54" t="s">
        <v>21</v>
      </c>
      <c r="E1812" s="55">
        <v>860.07</v>
      </c>
      <c r="F1812" s="55">
        <v>117.21</v>
      </c>
      <c r="G1812" s="55">
        <v>977.28</v>
      </c>
      <c r="H1812" s="33">
        <f t="shared" si="28"/>
        <v>9</v>
      </c>
    </row>
    <row r="1813" spans="1:8" x14ac:dyDescent="0.2">
      <c r="A1813" s="52" t="s">
        <v>3651</v>
      </c>
      <c r="B1813" s="52"/>
      <c r="C1813" s="53" t="s">
        <v>3652</v>
      </c>
      <c r="D1813" s="54" t="s">
        <v>73</v>
      </c>
      <c r="E1813" s="55">
        <v>1476.42</v>
      </c>
      <c r="F1813" s="55">
        <v>70.569999999999993</v>
      </c>
      <c r="G1813" s="55">
        <v>1546.99</v>
      </c>
      <c r="H1813" s="33">
        <f t="shared" si="28"/>
        <v>9</v>
      </c>
    </row>
    <row r="1814" spans="1:8" x14ac:dyDescent="0.2">
      <c r="A1814" s="52" t="s">
        <v>3653</v>
      </c>
      <c r="B1814" s="52"/>
      <c r="C1814" s="53" t="s">
        <v>3654</v>
      </c>
      <c r="D1814" s="54" t="s">
        <v>73</v>
      </c>
      <c r="E1814" s="55">
        <v>110.58</v>
      </c>
      <c r="F1814" s="55">
        <v>86.26</v>
      </c>
      <c r="G1814" s="55">
        <v>196.84</v>
      </c>
      <c r="H1814" s="33">
        <f t="shared" si="28"/>
        <v>9</v>
      </c>
    </row>
    <row r="1815" spans="1:8" x14ac:dyDescent="0.2">
      <c r="A1815" s="52" t="s">
        <v>3655</v>
      </c>
      <c r="B1815" s="52"/>
      <c r="C1815" s="53" t="s">
        <v>3656</v>
      </c>
      <c r="D1815" s="54" t="s">
        <v>131</v>
      </c>
      <c r="E1815" s="55">
        <v>172.36</v>
      </c>
      <c r="F1815" s="55">
        <v>45.84</v>
      </c>
      <c r="G1815" s="55">
        <v>218.2</v>
      </c>
      <c r="H1815" s="33">
        <f t="shared" si="28"/>
        <v>9</v>
      </c>
    </row>
    <row r="1816" spans="1:8" x14ac:dyDescent="0.2">
      <c r="A1816" s="52" t="s">
        <v>3657</v>
      </c>
      <c r="B1816" s="52"/>
      <c r="C1816" s="53" t="s">
        <v>3658</v>
      </c>
      <c r="D1816" s="54"/>
      <c r="E1816" s="55"/>
      <c r="F1816" s="55"/>
      <c r="G1816" s="55"/>
      <c r="H1816" s="33">
        <f t="shared" si="28"/>
        <v>5</v>
      </c>
    </row>
    <row r="1817" spans="1:8" ht="25.5" x14ac:dyDescent="0.2">
      <c r="A1817" s="52" t="s">
        <v>3659</v>
      </c>
      <c r="B1817" s="52"/>
      <c r="C1817" s="53" t="s">
        <v>3660</v>
      </c>
      <c r="D1817" s="54" t="s">
        <v>21</v>
      </c>
      <c r="E1817" s="55">
        <v>99.04</v>
      </c>
      <c r="F1817" s="55">
        <v>137.72</v>
      </c>
      <c r="G1817" s="55">
        <v>236.76</v>
      </c>
      <c r="H1817" s="33">
        <f t="shared" si="28"/>
        <v>9</v>
      </c>
    </row>
    <row r="1818" spans="1:8" ht="25.5" x14ac:dyDescent="0.2">
      <c r="A1818" s="52" t="s">
        <v>3661</v>
      </c>
      <c r="B1818" s="52"/>
      <c r="C1818" s="53" t="s">
        <v>3662</v>
      </c>
      <c r="D1818" s="54" t="s">
        <v>21</v>
      </c>
      <c r="E1818" s="55">
        <v>517.63</v>
      </c>
      <c r="F1818" s="55">
        <v>169.6</v>
      </c>
      <c r="G1818" s="55">
        <v>687.23</v>
      </c>
      <c r="H1818" s="33">
        <f t="shared" si="28"/>
        <v>9</v>
      </c>
    </row>
    <row r="1819" spans="1:8" ht="25.5" x14ac:dyDescent="0.2">
      <c r="A1819" s="52" t="s">
        <v>3663</v>
      </c>
      <c r="B1819" s="52"/>
      <c r="C1819" s="53" t="s">
        <v>3664</v>
      </c>
      <c r="D1819" s="54" t="s">
        <v>21</v>
      </c>
      <c r="E1819" s="55">
        <v>1806.8</v>
      </c>
      <c r="F1819" s="55">
        <v>307.32</v>
      </c>
      <c r="G1819" s="55">
        <v>2114.12</v>
      </c>
      <c r="H1819" s="33">
        <f t="shared" si="28"/>
        <v>9</v>
      </c>
    </row>
    <row r="1820" spans="1:8" ht="25.5" x14ac:dyDescent="0.2">
      <c r="A1820" s="52" t="s">
        <v>3665</v>
      </c>
      <c r="B1820" s="52"/>
      <c r="C1820" s="53" t="s">
        <v>3666</v>
      </c>
      <c r="D1820" s="54" t="s">
        <v>21</v>
      </c>
      <c r="E1820" s="55">
        <v>2932.65</v>
      </c>
      <c r="F1820" s="55">
        <v>833.12</v>
      </c>
      <c r="G1820" s="55">
        <v>3765.77</v>
      </c>
      <c r="H1820" s="33">
        <f t="shared" si="28"/>
        <v>9</v>
      </c>
    </row>
    <row r="1821" spans="1:8" ht="25.5" x14ac:dyDescent="0.2">
      <c r="A1821" s="52" t="s">
        <v>3667</v>
      </c>
      <c r="B1821" s="52"/>
      <c r="C1821" s="53" t="s">
        <v>3668</v>
      </c>
      <c r="D1821" s="54" t="s">
        <v>21</v>
      </c>
      <c r="E1821" s="55">
        <v>5899.48</v>
      </c>
      <c r="F1821" s="55">
        <v>1666.24</v>
      </c>
      <c r="G1821" s="55">
        <v>7565.72</v>
      </c>
      <c r="H1821" s="33">
        <f t="shared" si="28"/>
        <v>9</v>
      </c>
    </row>
    <row r="1822" spans="1:8" ht="25.5" x14ac:dyDescent="0.2">
      <c r="A1822" s="52" t="s">
        <v>3669</v>
      </c>
      <c r="B1822" s="52"/>
      <c r="C1822" s="53" t="s">
        <v>3670</v>
      </c>
      <c r="D1822" s="54" t="s">
        <v>21</v>
      </c>
      <c r="E1822" s="55">
        <v>8713.19</v>
      </c>
      <c r="F1822" s="55">
        <v>1934.88</v>
      </c>
      <c r="G1822" s="55">
        <v>10648.07</v>
      </c>
      <c r="H1822" s="33">
        <f t="shared" si="28"/>
        <v>9</v>
      </c>
    </row>
    <row r="1823" spans="1:8" x14ac:dyDescent="0.2">
      <c r="A1823" s="52" t="s">
        <v>3671</v>
      </c>
      <c r="B1823" s="52"/>
      <c r="C1823" s="53" t="s">
        <v>3672</v>
      </c>
      <c r="D1823" s="54"/>
      <c r="E1823" s="55"/>
      <c r="F1823" s="55"/>
      <c r="G1823" s="55"/>
      <c r="H1823" s="33">
        <f t="shared" si="28"/>
        <v>5</v>
      </c>
    </row>
    <row r="1824" spans="1:8" ht="25.5" x14ac:dyDescent="0.2">
      <c r="A1824" s="52" t="s">
        <v>3673</v>
      </c>
      <c r="B1824" s="52"/>
      <c r="C1824" s="53" t="s">
        <v>3674</v>
      </c>
      <c r="D1824" s="54" t="s">
        <v>73</v>
      </c>
      <c r="E1824" s="55">
        <v>8.56</v>
      </c>
      <c r="F1824" s="55">
        <v>6.88</v>
      </c>
      <c r="G1824" s="55">
        <v>15.44</v>
      </c>
      <c r="H1824" s="33">
        <f t="shared" si="28"/>
        <v>9</v>
      </c>
    </row>
    <row r="1825" spans="1:8" ht="25.5" x14ac:dyDescent="0.2">
      <c r="A1825" s="52" t="s">
        <v>3675</v>
      </c>
      <c r="B1825" s="52"/>
      <c r="C1825" s="53" t="s">
        <v>3676</v>
      </c>
      <c r="D1825" s="54" t="s">
        <v>73</v>
      </c>
      <c r="E1825" s="55">
        <v>68.650000000000006</v>
      </c>
      <c r="F1825" s="55">
        <v>9.52</v>
      </c>
      <c r="G1825" s="55">
        <v>78.17</v>
      </c>
      <c r="H1825" s="33">
        <f t="shared" si="28"/>
        <v>9</v>
      </c>
    </row>
    <row r="1826" spans="1:8" x14ac:dyDescent="0.2">
      <c r="A1826" s="52" t="s">
        <v>3677</v>
      </c>
      <c r="B1826" s="52"/>
      <c r="C1826" s="53" t="s">
        <v>3678</v>
      </c>
      <c r="D1826" s="54" t="s">
        <v>131</v>
      </c>
      <c r="E1826" s="55">
        <v>11.09</v>
      </c>
      <c r="F1826" s="55"/>
      <c r="G1826" s="55">
        <v>11.09</v>
      </c>
      <c r="H1826" s="33">
        <f t="shared" si="28"/>
        <v>9</v>
      </c>
    </row>
    <row r="1827" spans="1:8" x14ac:dyDescent="0.2">
      <c r="A1827" s="52" t="s">
        <v>3679</v>
      </c>
      <c r="B1827" s="52"/>
      <c r="C1827" s="53" t="s">
        <v>3680</v>
      </c>
      <c r="D1827" s="54" t="s">
        <v>73</v>
      </c>
      <c r="E1827" s="55">
        <v>2.2200000000000002</v>
      </c>
      <c r="F1827" s="55">
        <v>14.44</v>
      </c>
      <c r="G1827" s="55">
        <v>16.66</v>
      </c>
      <c r="H1827" s="33">
        <f t="shared" si="28"/>
        <v>9</v>
      </c>
    </row>
    <row r="1828" spans="1:8" x14ac:dyDescent="0.2">
      <c r="A1828" s="52" t="s">
        <v>3681</v>
      </c>
      <c r="B1828" s="52"/>
      <c r="C1828" s="53" t="s">
        <v>3682</v>
      </c>
      <c r="D1828" s="54" t="s">
        <v>73</v>
      </c>
      <c r="E1828" s="55">
        <v>2.2999999999999998</v>
      </c>
      <c r="F1828" s="55">
        <v>19.350000000000001</v>
      </c>
      <c r="G1828" s="55">
        <v>21.65</v>
      </c>
      <c r="H1828" s="33">
        <f t="shared" si="28"/>
        <v>9</v>
      </c>
    </row>
    <row r="1829" spans="1:8" ht="25.5" x14ac:dyDescent="0.2">
      <c r="A1829" s="52" t="s">
        <v>3683</v>
      </c>
      <c r="B1829" s="52"/>
      <c r="C1829" s="53" t="s">
        <v>3684</v>
      </c>
      <c r="D1829" s="54" t="s">
        <v>21</v>
      </c>
      <c r="E1829" s="55">
        <v>428.4</v>
      </c>
      <c r="F1829" s="55">
        <v>157.13999999999999</v>
      </c>
      <c r="G1829" s="55">
        <v>585.54</v>
      </c>
      <c r="H1829" s="33">
        <f t="shared" si="28"/>
        <v>9</v>
      </c>
    </row>
    <row r="1830" spans="1:8" ht="38.25" x14ac:dyDescent="0.2">
      <c r="A1830" s="52" t="s">
        <v>8609</v>
      </c>
      <c r="B1830" s="52"/>
      <c r="C1830" s="53" t="s">
        <v>8652</v>
      </c>
      <c r="D1830" s="54" t="s">
        <v>21</v>
      </c>
      <c r="E1830" s="55">
        <v>1352.04</v>
      </c>
      <c r="F1830" s="55">
        <v>34.479999999999997</v>
      </c>
      <c r="G1830" s="55">
        <v>1386.52</v>
      </c>
      <c r="H1830" s="33">
        <f t="shared" si="28"/>
        <v>9</v>
      </c>
    </row>
    <row r="1831" spans="1:8" x14ac:dyDescent="0.2">
      <c r="A1831" s="52" t="s">
        <v>3685</v>
      </c>
      <c r="B1831" s="52"/>
      <c r="C1831" s="53" t="s">
        <v>3686</v>
      </c>
      <c r="D1831" s="54" t="s">
        <v>73</v>
      </c>
      <c r="E1831" s="55">
        <v>844.51</v>
      </c>
      <c r="F1831" s="55">
        <v>19.559999999999999</v>
      </c>
      <c r="G1831" s="55">
        <v>864.07</v>
      </c>
      <c r="H1831" s="33">
        <f t="shared" si="28"/>
        <v>9</v>
      </c>
    </row>
    <row r="1832" spans="1:8" x14ac:dyDescent="0.2">
      <c r="A1832" s="52" t="s">
        <v>3687</v>
      </c>
      <c r="B1832" s="52"/>
      <c r="C1832" s="53" t="s">
        <v>3688</v>
      </c>
      <c r="D1832" s="54"/>
      <c r="E1832" s="55"/>
      <c r="F1832" s="55"/>
      <c r="G1832" s="55"/>
      <c r="H1832" s="33">
        <f t="shared" si="28"/>
        <v>2</v>
      </c>
    </row>
    <row r="1833" spans="1:8" x14ac:dyDescent="0.2">
      <c r="A1833" s="52" t="s">
        <v>3689</v>
      </c>
      <c r="B1833" s="52"/>
      <c r="C1833" s="53" t="s">
        <v>3690</v>
      </c>
      <c r="D1833" s="54"/>
      <c r="E1833" s="55"/>
      <c r="F1833" s="55"/>
      <c r="G1833" s="55"/>
      <c r="H1833" s="33">
        <f t="shared" si="28"/>
        <v>5</v>
      </c>
    </row>
    <row r="1834" spans="1:8" x14ac:dyDescent="0.2">
      <c r="A1834" s="52" t="s">
        <v>3691</v>
      </c>
      <c r="B1834" s="52"/>
      <c r="C1834" s="53" t="s">
        <v>3692</v>
      </c>
      <c r="D1834" s="54" t="s">
        <v>73</v>
      </c>
      <c r="E1834" s="55">
        <v>49.19</v>
      </c>
      <c r="F1834" s="55">
        <v>5.87</v>
      </c>
      <c r="G1834" s="55">
        <v>55.06</v>
      </c>
      <c r="H1834" s="33">
        <f t="shared" si="28"/>
        <v>9</v>
      </c>
    </row>
    <row r="1835" spans="1:8" x14ac:dyDescent="0.2">
      <c r="A1835" s="52" t="s">
        <v>3693</v>
      </c>
      <c r="B1835" s="52"/>
      <c r="C1835" s="53" t="s">
        <v>3694</v>
      </c>
      <c r="D1835" s="54" t="s">
        <v>334</v>
      </c>
      <c r="E1835" s="55">
        <v>2004.35</v>
      </c>
      <c r="F1835" s="55">
        <v>140.83000000000001</v>
      </c>
      <c r="G1835" s="55">
        <v>2145.1799999999998</v>
      </c>
      <c r="H1835" s="33">
        <f t="shared" si="28"/>
        <v>9</v>
      </c>
    </row>
    <row r="1836" spans="1:8" x14ac:dyDescent="0.2">
      <c r="A1836" s="52" t="s">
        <v>3695</v>
      </c>
      <c r="B1836" s="52"/>
      <c r="C1836" s="53" t="s">
        <v>3696</v>
      </c>
      <c r="D1836" s="54" t="s">
        <v>21</v>
      </c>
      <c r="E1836" s="55">
        <v>2251.84</v>
      </c>
      <c r="F1836" s="55">
        <v>1773.71</v>
      </c>
      <c r="G1836" s="55">
        <v>4025.55</v>
      </c>
      <c r="H1836" s="33">
        <f t="shared" si="28"/>
        <v>9</v>
      </c>
    </row>
    <row r="1837" spans="1:8" x14ac:dyDescent="0.2">
      <c r="A1837" s="52" t="s">
        <v>3697</v>
      </c>
      <c r="B1837" s="52"/>
      <c r="C1837" s="53" t="s">
        <v>3698</v>
      </c>
      <c r="D1837" s="54" t="s">
        <v>334</v>
      </c>
      <c r="E1837" s="55">
        <v>1800.35</v>
      </c>
      <c r="F1837" s="55">
        <v>140.83000000000001</v>
      </c>
      <c r="G1837" s="55">
        <v>1941.18</v>
      </c>
      <c r="H1837" s="33">
        <f t="shared" si="28"/>
        <v>9</v>
      </c>
    </row>
    <row r="1838" spans="1:8" ht="25.5" x14ac:dyDescent="0.2">
      <c r="A1838" s="52" t="s">
        <v>3699</v>
      </c>
      <c r="B1838" s="52"/>
      <c r="C1838" s="53" t="s">
        <v>3700</v>
      </c>
      <c r="D1838" s="54" t="s">
        <v>73</v>
      </c>
      <c r="E1838" s="55">
        <v>144.59</v>
      </c>
      <c r="F1838" s="55">
        <v>28.98</v>
      </c>
      <c r="G1838" s="55">
        <v>173.57</v>
      </c>
      <c r="H1838" s="33">
        <f t="shared" si="28"/>
        <v>9</v>
      </c>
    </row>
    <row r="1839" spans="1:8" x14ac:dyDescent="0.2">
      <c r="A1839" s="52" t="s">
        <v>3701</v>
      </c>
      <c r="B1839" s="52"/>
      <c r="C1839" s="53" t="s">
        <v>3702</v>
      </c>
      <c r="D1839" s="54"/>
      <c r="E1839" s="55"/>
      <c r="F1839" s="55"/>
      <c r="G1839" s="55"/>
      <c r="H1839" s="33">
        <f t="shared" si="28"/>
        <v>5</v>
      </c>
    </row>
    <row r="1840" spans="1:8" ht="25.5" x14ac:dyDescent="0.2">
      <c r="A1840" s="52" t="s">
        <v>3703</v>
      </c>
      <c r="B1840" s="52"/>
      <c r="C1840" s="53" t="s">
        <v>3704</v>
      </c>
      <c r="D1840" s="54" t="s">
        <v>21</v>
      </c>
      <c r="E1840" s="55">
        <v>3969.59</v>
      </c>
      <c r="F1840" s="55">
        <v>83.29</v>
      </c>
      <c r="G1840" s="55">
        <v>4052.88</v>
      </c>
      <c r="H1840" s="33">
        <f t="shared" si="28"/>
        <v>9</v>
      </c>
    </row>
    <row r="1841" spans="1:8" x14ac:dyDescent="0.2">
      <c r="A1841" s="52" t="s">
        <v>3705</v>
      </c>
      <c r="B1841" s="52"/>
      <c r="C1841" s="53" t="s">
        <v>3706</v>
      </c>
      <c r="D1841" s="54"/>
      <c r="E1841" s="55"/>
      <c r="F1841" s="55"/>
      <c r="G1841" s="55"/>
      <c r="H1841" s="33">
        <f t="shared" si="28"/>
        <v>5</v>
      </c>
    </row>
    <row r="1842" spans="1:8" x14ac:dyDescent="0.2">
      <c r="A1842" s="52" t="s">
        <v>3707</v>
      </c>
      <c r="B1842" s="52"/>
      <c r="C1842" s="53" t="s">
        <v>3708</v>
      </c>
      <c r="D1842" s="54" t="s">
        <v>131</v>
      </c>
      <c r="E1842" s="55">
        <v>123.77</v>
      </c>
      <c r="F1842" s="55">
        <v>84.93</v>
      </c>
      <c r="G1842" s="55">
        <v>208.7</v>
      </c>
      <c r="H1842" s="33">
        <f t="shared" si="28"/>
        <v>9</v>
      </c>
    </row>
    <row r="1843" spans="1:8" x14ac:dyDescent="0.2">
      <c r="A1843" s="52" t="s">
        <v>3709</v>
      </c>
      <c r="B1843" s="52"/>
      <c r="C1843" s="53" t="s">
        <v>3710</v>
      </c>
      <c r="D1843" s="54" t="s">
        <v>21</v>
      </c>
      <c r="E1843" s="55">
        <v>533.02</v>
      </c>
      <c r="F1843" s="55">
        <v>18.899999999999999</v>
      </c>
      <c r="G1843" s="55">
        <v>551.91999999999996</v>
      </c>
      <c r="H1843" s="33">
        <f t="shared" si="28"/>
        <v>9</v>
      </c>
    </row>
    <row r="1844" spans="1:8" x14ac:dyDescent="0.2">
      <c r="A1844" s="52" t="s">
        <v>3711</v>
      </c>
      <c r="B1844" s="52"/>
      <c r="C1844" s="53" t="s">
        <v>3712</v>
      </c>
      <c r="D1844" s="54" t="s">
        <v>73</v>
      </c>
      <c r="E1844" s="55">
        <v>193.69</v>
      </c>
      <c r="F1844" s="55">
        <v>52.94</v>
      </c>
      <c r="G1844" s="55">
        <v>246.63</v>
      </c>
      <c r="H1844" s="33">
        <f t="shared" si="28"/>
        <v>9</v>
      </c>
    </row>
    <row r="1845" spans="1:8" ht="25.5" x14ac:dyDescent="0.2">
      <c r="A1845" s="52" t="s">
        <v>3713</v>
      </c>
      <c r="B1845" s="52"/>
      <c r="C1845" s="53" t="s">
        <v>3714</v>
      </c>
      <c r="D1845" s="54" t="s">
        <v>21</v>
      </c>
      <c r="E1845" s="55">
        <v>580.64</v>
      </c>
      <c r="F1845" s="55">
        <v>26.58</v>
      </c>
      <c r="G1845" s="55">
        <v>607.22</v>
      </c>
      <c r="H1845" s="33">
        <f t="shared" si="28"/>
        <v>9</v>
      </c>
    </row>
    <row r="1846" spans="1:8" x14ac:dyDescent="0.2">
      <c r="A1846" s="52" t="s">
        <v>3715</v>
      </c>
      <c r="B1846" s="52"/>
      <c r="C1846" s="53" t="s">
        <v>3716</v>
      </c>
      <c r="D1846" s="54" t="s">
        <v>21</v>
      </c>
      <c r="E1846" s="55">
        <v>779.73</v>
      </c>
      <c r="F1846" s="55">
        <v>39.869999999999997</v>
      </c>
      <c r="G1846" s="55">
        <v>819.6</v>
      </c>
      <c r="H1846" s="33">
        <f t="shared" si="28"/>
        <v>9</v>
      </c>
    </row>
    <row r="1847" spans="1:8" x14ac:dyDescent="0.2">
      <c r="A1847" s="52" t="s">
        <v>3717</v>
      </c>
      <c r="B1847" s="52"/>
      <c r="C1847" s="53" t="s">
        <v>3718</v>
      </c>
      <c r="D1847" s="54"/>
      <c r="E1847" s="55"/>
      <c r="F1847" s="55"/>
      <c r="G1847" s="55"/>
      <c r="H1847" s="33">
        <f t="shared" si="28"/>
        <v>5</v>
      </c>
    </row>
    <row r="1848" spans="1:8" x14ac:dyDescent="0.2">
      <c r="A1848" s="52" t="s">
        <v>3719</v>
      </c>
      <c r="B1848" s="52"/>
      <c r="C1848" s="53" t="s">
        <v>3720</v>
      </c>
      <c r="D1848" s="54" t="s">
        <v>334</v>
      </c>
      <c r="E1848" s="55">
        <v>5848.23</v>
      </c>
      <c r="F1848" s="55">
        <v>187.77</v>
      </c>
      <c r="G1848" s="55">
        <v>6036</v>
      </c>
      <c r="H1848" s="33">
        <f t="shared" si="28"/>
        <v>9</v>
      </c>
    </row>
    <row r="1849" spans="1:8" x14ac:dyDescent="0.2">
      <c r="A1849" s="52" t="s">
        <v>3721</v>
      </c>
      <c r="B1849" s="52"/>
      <c r="C1849" s="53" t="s">
        <v>3722</v>
      </c>
      <c r="D1849" s="54" t="s">
        <v>334</v>
      </c>
      <c r="E1849" s="55">
        <v>2490.65</v>
      </c>
      <c r="F1849" s="55">
        <v>187.77</v>
      </c>
      <c r="G1849" s="55">
        <v>2678.42</v>
      </c>
      <c r="H1849" s="33">
        <f t="shared" si="28"/>
        <v>9</v>
      </c>
    </row>
    <row r="1850" spans="1:8" x14ac:dyDescent="0.2">
      <c r="A1850" s="52" t="s">
        <v>3723</v>
      </c>
      <c r="B1850" s="52"/>
      <c r="C1850" s="53" t="s">
        <v>3724</v>
      </c>
      <c r="D1850" s="54" t="s">
        <v>334</v>
      </c>
      <c r="E1850" s="55">
        <v>1517.89</v>
      </c>
      <c r="F1850" s="55">
        <v>187.77</v>
      </c>
      <c r="G1850" s="55">
        <v>1705.66</v>
      </c>
      <c r="H1850" s="33">
        <f t="shared" si="28"/>
        <v>9</v>
      </c>
    </row>
    <row r="1851" spans="1:8" x14ac:dyDescent="0.2">
      <c r="A1851" s="52" t="s">
        <v>3725</v>
      </c>
      <c r="B1851" s="52"/>
      <c r="C1851" s="53" t="s">
        <v>3726</v>
      </c>
      <c r="D1851" s="54" t="s">
        <v>334</v>
      </c>
      <c r="E1851" s="55">
        <v>2588.9899999999998</v>
      </c>
      <c r="F1851" s="55">
        <v>187.77</v>
      </c>
      <c r="G1851" s="55">
        <v>2776.76</v>
      </c>
      <c r="H1851" s="33">
        <f t="shared" si="28"/>
        <v>9</v>
      </c>
    </row>
    <row r="1852" spans="1:8" x14ac:dyDescent="0.2">
      <c r="A1852" s="52" t="s">
        <v>3727</v>
      </c>
      <c r="B1852" s="52"/>
      <c r="C1852" s="53" t="s">
        <v>3728</v>
      </c>
      <c r="D1852" s="54"/>
      <c r="E1852" s="55"/>
      <c r="F1852" s="55"/>
      <c r="G1852" s="55"/>
      <c r="H1852" s="33">
        <f t="shared" si="28"/>
        <v>5</v>
      </c>
    </row>
    <row r="1853" spans="1:8" x14ac:dyDescent="0.2">
      <c r="A1853" s="52" t="s">
        <v>3729</v>
      </c>
      <c r="B1853" s="52"/>
      <c r="C1853" s="53" t="s">
        <v>3730</v>
      </c>
      <c r="D1853" s="54" t="s">
        <v>334</v>
      </c>
      <c r="E1853" s="55">
        <v>5896.67</v>
      </c>
      <c r="F1853" s="55">
        <v>298.44</v>
      </c>
      <c r="G1853" s="55">
        <v>6195.11</v>
      </c>
      <c r="H1853" s="33">
        <f t="shared" si="28"/>
        <v>9</v>
      </c>
    </row>
    <row r="1854" spans="1:8" x14ac:dyDescent="0.2">
      <c r="A1854" s="52" t="s">
        <v>3731</v>
      </c>
      <c r="B1854" s="52"/>
      <c r="C1854" s="53" t="s">
        <v>3732</v>
      </c>
      <c r="D1854" s="54" t="s">
        <v>334</v>
      </c>
      <c r="E1854" s="55">
        <v>9457.7199999999993</v>
      </c>
      <c r="F1854" s="55">
        <v>298.44</v>
      </c>
      <c r="G1854" s="55">
        <v>9756.16</v>
      </c>
      <c r="H1854" s="33">
        <f t="shared" si="28"/>
        <v>9</v>
      </c>
    </row>
    <row r="1855" spans="1:8" x14ac:dyDescent="0.2">
      <c r="A1855" s="52" t="s">
        <v>3733</v>
      </c>
      <c r="B1855" s="52"/>
      <c r="C1855" s="53" t="s">
        <v>3734</v>
      </c>
      <c r="D1855" s="54" t="s">
        <v>21</v>
      </c>
      <c r="E1855" s="55">
        <v>3135.93</v>
      </c>
      <c r="F1855" s="55">
        <v>44.07</v>
      </c>
      <c r="G1855" s="55">
        <v>3180</v>
      </c>
      <c r="H1855" s="33">
        <f t="shared" si="28"/>
        <v>9</v>
      </c>
    </row>
    <row r="1856" spans="1:8" x14ac:dyDescent="0.2">
      <c r="A1856" s="52" t="s">
        <v>3735</v>
      </c>
      <c r="B1856" s="52"/>
      <c r="C1856" s="53" t="s">
        <v>3736</v>
      </c>
      <c r="D1856" s="54" t="s">
        <v>21</v>
      </c>
      <c r="E1856" s="55">
        <v>1948.96</v>
      </c>
      <c r="F1856" s="55">
        <v>44.07</v>
      </c>
      <c r="G1856" s="55">
        <v>1993.03</v>
      </c>
      <c r="H1856" s="33">
        <f t="shared" si="28"/>
        <v>9</v>
      </c>
    </row>
    <row r="1857" spans="1:8" x14ac:dyDescent="0.2">
      <c r="A1857" s="52" t="s">
        <v>3737</v>
      </c>
      <c r="B1857" s="52"/>
      <c r="C1857" s="53" t="s">
        <v>3738</v>
      </c>
      <c r="D1857" s="54"/>
      <c r="E1857" s="55"/>
      <c r="F1857" s="55"/>
      <c r="G1857" s="55"/>
      <c r="H1857" s="33">
        <f t="shared" si="28"/>
        <v>5</v>
      </c>
    </row>
    <row r="1858" spans="1:8" x14ac:dyDescent="0.2">
      <c r="A1858" s="52" t="s">
        <v>3739</v>
      </c>
      <c r="B1858" s="52"/>
      <c r="C1858" s="53" t="s">
        <v>3740</v>
      </c>
      <c r="D1858" s="54" t="s">
        <v>73</v>
      </c>
      <c r="E1858" s="55">
        <v>12.62</v>
      </c>
      <c r="F1858" s="55"/>
      <c r="G1858" s="55">
        <v>12.62</v>
      </c>
      <c r="H1858" s="33">
        <f t="shared" si="28"/>
        <v>9</v>
      </c>
    </row>
    <row r="1859" spans="1:8" ht="25.5" x14ac:dyDescent="0.2">
      <c r="A1859" s="52" t="s">
        <v>3741</v>
      </c>
      <c r="B1859" s="52"/>
      <c r="C1859" s="53" t="s">
        <v>3742</v>
      </c>
      <c r="D1859" s="54" t="s">
        <v>21</v>
      </c>
      <c r="E1859" s="55">
        <v>1176.6400000000001</v>
      </c>
      <c r="F1859" s="55">
        <v>29.34</v>
      </c>
      <c r="G1859" s="55">
        <v>1205.98</v>
      </c>
      <c r="H1859" s="33">
        <f t="shared" si="28"/>
        <v>9</v>
      </c>
    </row>
    <row r="1860" spans="1:8" x14ac:dyDescent="0.2">
      <c r="A1860" s="52" t="s">
        <v>3743</v>
      </c>
      <c r="B1860" s="52"/>
      <c r="C1860" s="53" t="s">
        <v>3744</v>
      </c>
      <c r="D1860" s="54"/>
      <c r="E1860" s="55"/>
      <c r="F1860" s="55"/>
      <c r="G1860" s="55"/>
      <c r="H1860" s="33">
        <f t="shared" si="28"/>
        <v>2</v>
      </c>
    </row>
    <row r="1861" spans="1:8" x14ac:dyDescent="0.2">
      <c r="A1861" s="52" t="s">
        <v>3745</v>
      </c>
      <c r="B1861" s="52"/>
      <c r="C1861" s="53" t="s">
        <v>3746</v>
      </c>
      <c r="D1861" s="54"/>
      <c r="E1861" s="55"/>
      <c r="F1861" s="55"/>
      <c r="G1861" s="55"/>
      <c r="H1861" s="33">
        <f t="shared" si="28"/>
        <v>5</v>
      </c>
    </row>
    <row r="1862" spans="1:8" x14ac:dyDescent="0.2">
      <c r="A1862" s="52" t="s">
        <v>3747</v>
      </c>
      <c r="B1862" s="52"/>
      <c r="C1862" s="53" t="s">
        <v>3748</v>
      </c>
      <c r="D1862" s="54" t="s">
        <v>334</v>
      </c>
      <c r="E1862" s="55">
        <v>124328.9</v>
      </c>
      <c r="F1862" s="55">
        <v>230.01</v>
      </c>
      <c r="G1862" s="55">
        <v>124558.91</v>
      </c>
      <c r="H1862" s="33">
        <f t="shared" si="28"/>
        <v>9</v>
      </c>
    </row>
    <row r="1863" spans="1:8" x14ac:dyDescent="0.2">
      <c r="A1863" s="52" t="s">
        <v>3749</v>
      </c>
      <c r="B1863" s="52"/>
      <c r="C1863" s="53" t="s">
        <v>3750</v>
      </c>
      <c r="D1863" s="54" t="s">
        <v>334</v>
      </c>
      <c r="E1863" s="55">
        <v>102669.34</v>
      </c>
      <c r="F1863" s="55">
        <v>230.01</v>
      </c>
      <c r="G1863" s="55">
        <v>102899.35</v>
      </c>
      <c r="H1863" s="33">
        <f t="shared" si="28"/>
        <v>9</v>
      </c>
    </row>
    <row r="1864" spans="1:8" x14ac:dyDescent="0.2">
      <c r="A1864" s="52" t="s">
        <v>3751</v>
      </c>
      <c r="B1864" s="52"/>
      <c r="C1864" s="53" t="s">
        <v>3752</v>
      </c>
      <c r="D1864" s="54" t="s">
        <v>334</v>
      </c>
      <c r="E1864" s="55">
        <v>136992.21</v>
      </c>
      <c r="F1864" s="55">
        <v>460.02</v>
      </c>
      <c r="G1864" s="55">
        <v>137452.23000000001</v>
      </c>
      <c r="H1864" s="33">
        <f t="shared" si="28"/>
        <v>9</v>
      </c>
    </row>
    <row r="1865" spans="1:8" x14ac:dyDescent="0.2">
      <c r="A1865" s="52" t="s">
        <v>3753</v>
      </c>
      <c r="B1865" s="52"/>
      <c r="C1865" s="53" t="s">
        <v>3754</v>
      </c>
      <c r="D1865" s="54"/>
      <c r="E1865" s="55"/>
      <c r="F1865" s="55"/>
      <c r="G1865" s="55"/>
      <c r="H1865" s="33">
        <f t="shared" si="28"/>
        <v>5</v>
      </c>
    </row>
    <row r="1866" spans="1:8" ht="25.5" x14ac:dyDescent="0.2">
      <c r="A1866" s="52" t="s">
        <v>3755</v>
      </c>
      <c r="B1866" s="52"/>
      <c r="C1866" s="53" t="s">
        <v>3756</v>
      </c>
      <c r="D1866" s="54" t="s">
        <v>21</v>
      </c>
      <c r="E1866" s="55">
        <v>127.99</v>
      </c>
      <c r="F1866" s="55">
        <v>150.29</v>
      </c>
      <c r="G1866" s="55">
        <v>278.27999999999997</v>
      </c>
      <c r="H1866" s="33">
        <f t="shared" ref="H1866:H1929" si="29">LEN(A1866)</f>
        <v>9</v>
      </c>
    </row>
    <row r="1867" spans="1:8" ht="25.5" x14ac:dyDescent="0.2">
      <c r="A1867" s="52" t="s">
        <v>3757</v>
      </c>
      <c r="B1867" s="52"/>
      <c r="C1867" s="53" t="s">
        <v>3758</v>
      </c>
      <c r="D1867" s="54" t="s">
        <v>21</v>
      </c>
      <c r="E1867" s="55">
        <v>213.7</v>
      </c>
      <c r="F1867" s="55">
        <v>150.29</v>
      </c>
      <c r="G1867" s="55">
        <v>363.99</v>
      </c>
      <c r="H1867" s="33">
        <f t="shared" si="29"/>
        <v>9</v>
      </c>
    </row>
    <row r="1868" spans="1:8" ht="25.5" x14ac:dyDescent="0.2">
      <c r="A1868" s="52" t="s">
        <v>3759</v>
      </c>
      <c r="B1868" s="52"/>
      <c r="C1868" s="53" t="s">
        <v>3760</v>
      </c>
      <c r="D1868" s="54" t="s">
        <v>21</v>
      </c>
      <c r="E1868" s="55">
        <v>1009.46</v>
      </c>
      <c r="F1868" s="55">
        <v>173.48</v>
      </c>
      <c r="G1868" s="55">
        <v>1182.94</v>
      </c>
      <c r="H1868" s="33">
        <f t="shared" si="29"/>
        <v>9</v>
      </c>
    </row>
    <row r="1869" spans="1:8" ht="25.5" x14ac:dyDescent="0.2">
      <c r="A1869" s="52" t="s">
        <v>3761</v>
      </c>
      <c r="B1869" s="52"/>
      <c r="C1869" s="53" t="s">
        <v>3762</v>
      </c>
      <c r="D1869" s="54" t="s">
        <v>21</v>
      </c>
      <c r="E1869" s="55">
        <v>2718.79</v>
      </c>
      <c r="F1869" s="55">
        <v>173.48</v>
      </c>
      <c r="G1869" s="55">
        <v>2892.27</v>
      </c>
      <c r="H1869" s="33">
        <f t="shared" si="29"/>
        <v>9</v>
      </c>
    </row>
    <row r="1870" spans="1:8" ht="25.5" x14ac:dyDescent="0.2">
      <c r="A1870" s="52" t="s">
        <v>3763</v>
      </c>
      <c r="B1870" s="52"/>
      <c r="C1870" s="53" t="s">
        <v>3764</v>
      </c>
      <c r="D1870" s="54" t="s">
        <v>21</v>
      </c>
      <c r="E1870" s="55">
        <v>1650.64</v>
      </c>
      <c r="F1870" s="55">
        <v>173.48</v>
      </c>
      <c r="G1870" s="55">
        <v>1824.12</v>
      </c>
      <c r="H1870" s="33">
        <f t="shared" si="29"/>
        <v>9</v>
      </c>
    </row>
    <row r="1871" spans="1:8" ht="25.5" x14ac:dyDescent="0.2">
      <c r="A1871" s="52" t="s">
        <v>3765</v>
      </c>
      <c r="B1871" s="52"/>
      <c r="C1871" s="53" t="s">
        <v>3766</v>
      </c>
      <c r="D1871" s="54" t="s">
        <v>21</v>
      </c>
      <c r="E1871" s="55">
        <v>614.22</v>
      </c>
      <c r="F1871" s="55">
        <v>130.11000000000001</v>
      </c>
      <c r="G1871" s="55">
        <v>744.33</v>
      </c>
      <c r="H1871" s="33">
        <f t="shared" si="29"/>
        <v>9</v>
      </c>
    </row>
    <row r="1872" spans="1:8" ht="25.5" x14ac:dyDescent="0.2">
      <c r="A1872" s="52" t="s">
        <v>3767</v>
      </c>
      <c r="B1872" s="52"/>
      <c r="C1872" s="53" t="s">
        <v>3768</v>
      </c>
      <c r="D1872" s="54" t="s">
        <v>21</v>
      </c>
      <c r="E1872" s="55">
        <v>1826.16</v>
      </c>
      <c r="F1872" s="55">
        <v>180.8</v>
      </c>
      <c r="G1872" s="55">
        <v>2006.96</v>
      </c>
      <c r="H1872" s="33">
        <f t="shared" si="29"/>
        <v>9</v>
      </c>
    </row>
    <row r="1873" spans="1:8" ht="25.5" x14ac:dyDescent="0.2">
      <c r="A1873" s="52" t="s">
        <v>3769</v>
      </c>
      <c r="B1873" s="52"/>
      <c r="C1873" s="53" t="s">
        <v>3770</v>
      </c>
      <c r="D1873" s="54" t="s">
        <v>21</v>
      </c>
      <c r="E1873" s="55">
        <v>1189.3699999999999</v>
      </c>
      <c r="F1873" s="55">
        <v>173.48</v>
      </c>
      <c r="G1873" s="55">
        <v>1362.85</v>
      </c>
      <c r="H1873" s="33">
        <f t="shared" si="29"/>
        <v>9</v>
      </c>
    </row>
    <row r="1874" spans="1:8" ht="25.5" x14ac:dyDescent="0.2">
      <c r="A1874" s="52" t="s">
        <v>3771</v>
      </c>
      <c r="B1874" s="52"/>
      <c r="C1874" s="53" t="s">
        <v>3772</v>
      </c>
      <c r="D1874" s="54" t="s">
        <v>21</v>
      </c>
      <c r="E1874" s="55">
        <v>144.62</v>
      </c>
      <c r="F1874" s="55">
        <v>86.74</v>
      </c>
      <c r="G1874" s="55">
        <v>231.36</v>
      </c>
      <c r="H1874" s="33">
        <f t="shared" si="29"/>
        <v>9</v>
      </c>
    </row>
    <row r="1875" spans="1:8" ht="25.5" x14ac:dyDescent="0.2">
      <c r="A1875" s="52" t="s">
        <v>3773</v>
      </c>
      <c r="B1875" s="52"/>
      <c r="C1875" s="53" t="s">
        <v>3774</v>
      </c>
      <c r="D1875" s="54" t="s">
        <v>21</v>
      </c>
      <c r="E1875" s="55">
        <v>223.1</v>
      </c>
      <c r="F1875" s="55">
        <v>150.29</v>
      </c>
      <c r="G1875" s="55">
        <v>373.39</v>
      </c>
      <c r="H1875" s="33">
        <f t="shared" si="29"/>
        <v>9</v>
      </c>
    </row>
    <row r="1876" spans="1:8" x14ac:dyDescent="0.2">
      <c r="A1876" s="52" t="s">
        <v>3775</v>
      </c>
      <c r="B1876" s="52"/>
      <c r="C1876" s="53" t="s">
        <v>3776</v>
      </c>
      <c r="D1876" s="54" t="s">
        <v>21</v>
      </c>
      <c r="E1876" s="55">
        <v>690.09</v>
      </c>
      <c r="F1876" s="55">
        <v>173.48</v>
      </c>
      <c r="G1876" s="55">
        <v>863.57</v>
      </c>
      <c r="H1876" s="33">
        <f t="shared" si="29"/>
        <v>9</v>
      </c>
    </row>
    <row r="1877" spans="1:8" x14ac:dyDescent="0.2">
      <c r="A1877" s="52" t="s">
        <v>3777</v>
      </c>
      <c r="B1877" s="52"/>
      <c r="C1877" s="53" t="s">
        <v>3778</v>
      </c>
      <c r="D1877" s="54"/>
      <c r="E1877" s="55"/>
      <c r="F1877" s="55"/>
      <c r="G1877" s="55"/>
      <c r="H1877" s="33">
        <f t="shared" si="29"/>
        <v>5</v>
      </c>
    </row>
    <row r="1878" spans="1:8" x14ac:dyDescent="0.2">
      <c r="A1878" s="52" t="s">
        <v>3779</v>
      </c>
      <c r="B1878" s="52"/>
      <c r="C1878" s="53" t="s">
        <v>3780</v>
      </c>
      <c r="D1878" s="54" t="s">
        <v>21</v>
      </c>
      <c r="E1878" s="55">
        <v>34.25</v>
      </c>
      <c r="F1878" s="55">
        <v>13.01</v>
      </c>
      <c r="G1878" s="55">
        <v>47.26</v>
      </c>
      <c r="H1878" s="33">
        <f t="shared" si="29"/>
        <v>9</v>
      </c>
    </row>
    <row r="1879" spans="1:8" x14ac:dyDescent="0.2">
      <c r="A1879" s="52" t="s">
        <v>3781</v>
      </c>
      <c r="B1879" s="52"/>
      <c r="C1879" s="53" t="s">
        <v>3782</v>
      </c>
      <c r="D1879" s="54" t="s">
        <v>21</v>
      </c>
      <c r="E1879" s="55">
        <v>42.97</v>
      </c>
      <c r="F1879" s="55">
        <v>13.01</v>
      </c>
      <c r="G1879" s="55">
        <v>55.98</v>
      </c>
      <c r="H1879" s="33">
        <f t="shared" si="29"/>
        <v>9</v>
      </c>
    </row>
    <row r="1880" spans="1:8" x14ac:dyDescent="0.2">
      <c r="A1880" s="52" t="s">
        <v>3783</v>
      </c>
      <c r="B1880" s="52"/>
      <c r="C1880" s="53" t="s">
        <v>3784</v>
      </c>
      <c r="D1880" s="54" t="s">
        <v>21</v>
      </c>
      <c r="E1880" s="55">
        <v>63.84</v>
      </c>
      <c r="F1880" s="55">
        <v>13.01</v>
      </c>
      <c r="G1880" s="55">
        <v>76.849999999999994</v>
      </c>
      <c r="H1880" s="33">
        <f t="shared" si="29"/>
        <v>9</v>
      </c>
    </row>
    <row r="1881" spans="1:8" x14ac:dyDescent="0.2">
      <c r="A1881" s="52" t="s">
        <v>3785</v>
      </c>
      <c r="B1881" s="52"/>
      <c r="C1881" s="53" t="s">
        <v>3786</v>
      </c>
      <c r="D1881" s="54" t="s">
        <v>21</v>
      </c>
      <c r="E1881" s="55">
        <v>109.15</v>
      </c>
      <c r="F1881" s="55">
        <v>13.01</v>
      </c>
      <c r="G1881" s="55">
        <v>122.16</v>
      </c>
      <c r="H1881" s="33">
        <f t="shared" si="29"/>
        <v>9</v>
      </c>
    </row>
    <row r="1882" spans="1:8" x14ac:dyDescent="0.2">
      <c r="A1882" s="52" t="s">
        <v>3787</v>
      </c>
      <c r="B1882" s="52"/>
      <c r="C1882" s="53" t="s">
        <v>3788</v>
      </c>
      <c r="D1882" s="54"/>
      <c r="E1882" s="55"/>
      <c r="F1882" s="55"/>
      <c r="G1882" s="55"/>
      <c r="H1882" s="33">
        <f t="shared" si="29"/>
        <v>5</v>
      </c>
    </row>
    <row r="1883" spans="1:8" x14ac:dyDescent="0.2">
      <c r="A1883" s="52" t="s">
        <v>3789</v>
      </c>
      <c r="B1883" s="52"/>
      <c r="C1883" s="53" t="s">
        <v>3790</v>
      </c>
      <c r="D1883" s="54" t="s">
        <v>21</v>
      </c>
      <c r="E1883" s="55">
        <v>43.17</v>
      </c>
      <c r="F1883" s="55">
        <v>8.68</v>
      </c>
      <c r="G1883" s="55">
        <v>51.85</v>
      </c>
      <c r="H1883" s="33">
        <f t="shared" si="29"/>
        <v>9</v>
      </c>
    </row>
    <row r="1884" spans="1:8" x14ac:dyDescent="0.2">
      <c r="A1884" s="52" t="s">
        <v>3791</v>
      </c>
      <c r="B1884" s="52"/>
      <c r="C1884" s="53" t="s">
        <v>3792</v>
      </c>
      <c r="D1884" s="54" t="s">
        <v>21</v>
      </c>
      <c r="E1884" s="55">
        <v>94.81</v>
      </c>
      <c r="F1884" s="55">
        <v>8.68</v>
      </c>
      <c r="G1884" s="55">
        <v>103.49</v>
      </c>
      <c r="H1884" s="33">
        <f t="shared" si="29"/>
        <v>9</v>
      </c>
    </row>
    <row r="1885" spans="1:8" x14ac:dyDescent="0.2">
      <c r="A1885" s="52" t="s">
        <v>3793</v>
      </c>
      <c r="B1885" s="52"/>
      <c r="C1885" s="53" t="s">
        <v>3794</v>
      </c>
      <c r="D1885" s="54" t="s">
        <v>21</v>
      </c>
      <c r="E1885" s="55">
        <v>72.180000000000007</v>
      </c>
      <c r="F1885" s="55">
        <v>32.53</v>
      </c>
      <c r="G1885" s="55">
        <v>104.71</v>
      </c>
      <c r="H1885" s="33">
        <f t="shared" si="29"/>
        <v>9</v>
      </c>
    </row>
    <row r="1886" spans="1:8" x14ac:dyDescent="0.2">
      <c r="A1886" s="52" t="s">
        <v>3795</v>
      </c>
      <c r="B1886" s="52"/>
      <c r="C1886" s="53" t="s">
        <v>3796</v>
      </c>
      <c r="D1886" s="54" t="s">
        <v>21</v>
      </c>
      <c r="E1886" s="55">
        <v>121.92</v>
      </c>
      <c r="F1886" s="55">
        <v>8.68</v>
      </c>
      <c r="G1886" s="55">
        <v>130.6</v>
      </c>
      <c r="H1886" s="33">
        <f t="shared" si="29"/>
        <v>9</v>
      </c>
    </row>
    <row r="1887" spans="1:8" x14ac:dyDescent="0.2">
      <c r="A1887" s="52" t="s">
        <v>3797</v>
      </c>
      <c r="B1887" s="52"/>
      <c r="C1887" s="53" t="s">
        <v>3798</v>
      </c>
      <c r="D1887" s="54" t="s">
        <v>21</v>
      </c>
      <c r="E1887" s="55">
        <v>167.07</v>
      </c>
      <c r="F1887" s="55">
        <v>8.68</v>
      </c>
      <c r="G1887" s="55">
        <v>175.75</v>
      </c>
      <c r="H1887" s="33">
        <f t="shared" si="29"/>
        <v>9</v>
      </c>
    </row>
    <row r="1888" spans="1:8" x14ac:dyDescent="0.2">
      <c r="A1888" s="52" t="s">
        <v>3799</v>
      </c>
      <c r="B1888" s="52"/>
      <c r="C1888" s="53" t="s">
        <v>3800</v>
      </c>
      <c r="D1888" s="54"/>
      <c r="E1888" s="55"/>
      <c r="F1888" s="55"/>
      <c r="G1888" s="55"/>
      <c r="H1888" s="33">
        <f t="shared" si="29"/>
        <v>5</v>
      </c>
    </row>
    <row r="1889" spans="1:8" ht="25.5" x14ac:dyDescent="0.2">
      <c r="A1889" s="52" t="s">
        <v>3801</v>
      </c>
      <c r="B1889" s="52"/>
      <c r="C1889" s="53" t="s">
        <v>3802</v>
      </c>
      <c r="D1889" s="54" t="s">
        <v>334</v>
      </c>
      <c r="E1889" s="55">
        <v>499.05</v>
      </c>
      <c r="F1889" s="55">
        <v>21.69</v>
      </c>
      <c r="G1889" s="55">
        <v>520.74</v>
      </c>
      <c r="H1889" s="33">
        <f t="shared" si="29"/>
        <v>9</v>
      </c>
    </row>
    <row r="1890" spans="1:8" ht="25.5" x14ac:dyDescent="0.2">
      <c r="A1890" s="52" t="s">
        <v>3803</v>
      </c>
      <c r="B1890" s="52"/>
      <c r="C1890" s="53" t="s">
        <v>3804</v>
      </c>
      <c r="D1890" s="54" t="s">
        <v>334</v>
      </c>
      <c r="E1890" s="55">
        <v>451.6</v>
      </c>
      <c r="F1890" s="55">
        <v>21.69</v>
      </c>
      <c r="G1890" s="55">
        <v>473.29</v>
      </c>
      <c r="H1890" s="33">
        <f t="shared" si="29"/>
        <v>9</v>
      </c>
    </row>
    <row r="1891" spans="1:8" x14ac:dyDescent="0.2">
      <c r="A1891" s="52" t="s">
        <v>3805</v>
      </c>
      <c r="B1891" s="52"/>
      <c r="C1891" s="53" t="s">
        <v>3806</v>
      </c>
      <c r="D1891" s="54"/>
      <c r="E1891" s="55"/>
      <c r="F1891" s="55"/>
      <c r="G1891" s="55"/>
      <c r="H1891" s="33">
        <f t="shared" si="29"/>
        <v>5</v>
      </c>
    </row>
    <row r="1892" spans="1:8" ht="25.5" x14ac:dyDescent="0.2">
      <c r="A1892" s="52" t="s">
        <v>3807</v>
      </c>
      <c r="B1892" s="52"/>
      <c r="C1892" s="53" t="s">
        <v>3808</v>
      </c>
      <c r="D1892" s="54" t="s">
        <v>21</v>
      </c>
      <c r="E1892" s="55">
        <v>179.83</v>
      </c>
      <c r="F1892" s="55">
        <v>20.34</v>
      </c>
      <c r="G1892" s="55">
        <v>200.17</v>
      </c>
      <c r="H1892" s="33">
        <f t="shared" si="29"/>
        <v>9</v>
      </c>
    </row>
    <row r="1893" spans="1:8" ht="25.5" x14ac:dyDescent="0.2">
      <c r="A1893" s="52" t="s">
        <v>3809</v>
      </c>
      <c r="B1893" s="52"/>
      <c r="C1893" s="53" t="s">
        <v>3810</v>
      </c>
      <c r="D1893" s="54" t="s">
        <v>21</v>
      </c>
      <c r="E1893" s="55">
        <v>186.8</v>
      </c>
      <c r="F1893" s="55">
        <v>20.34</v>
      </c>
      <c r="G1893" s="55">
        <v>207.14</v>
      </c>
      <c r="H1893" s="33">
        <f t="shared" si="29"/>
        <v>9</v>
      </c>
    </row>
    <row r="1894" spans="1:8" ht="25.5" x14ac:dyDescent="0.2">
      <c r="A1894" s="52" t="s">
        <v>3811</v>
      </c>
      <c r="B1894" s="52"/>
      <c r="C1894" s="53" t="s">
        <v>3812</v>
      </c>
      <c r="D1894" s="54" t="s">
        <v>21</v>
      </c>
      <c r="E1894" s="55">
        <v>186.35</v>
      </c>
      <c r="F1894" s="55">
        <v>20.34</v>
      </c>
      <c r="G1894" s="55">
        <v>206.69</v>
      </c>
      <c r="H1894" s="33">
        <f t="shared" si="29"/>
        <v>9</v>
      </c>
    </row>
    <row r="1895" spans="1:8" ht="25.5" x14ac:dyDescent="0.2">
      <c r="A1895" s="52" t="s">
        <v>3813</v>
      </c>
      <c r="B1895" s="52"/>
      <c r="C1895" s="53" t="s">
        <v>3814</v>
      </c>
      <c r="D1895" s="54" t="s">
        <v>21</v>
      </c>
      <c r="E1895" s="55">
        <v>192.45</v>
      </c>
      <c r="F1895" s="55">
        <v>20.34</v>
      </c>
      <c r="G1895" s="55">
        <v>212.79</v>
      </c>
      <c r="H1895" s="33">
        <f t="shared" si="29"/>
        <v>9</v>
      </c>
    </row>
    <row r="1896" spans="1:8" x14ac:dyDescent="0.2">
      <c r="A1896" s="52" t="s">
        <v>3815</v>
      </c>
      <c r="B1896" s="52"/>
      <c r="C1896" s="53" t="s">
        <v>3816</v>
      </c>
      <c r="D1896" s="54"/>
      <c r="E1896" s="55"/>
      <c r="F1896" s="55"/>
      <c r="G1896" s="55"/>
      <c r="H1896" s="33">
        <f t="shared" si="29"/>
        <v>5</v>
      </c>
    </row>
    <row r="1897" spans="1:8" ht="25.5" x14ac:dyDescent="0.2">
      <c r="A1897" s="52" t="s">
        <v>3817</v>
      </c>
      <c r="B1897" s="52"/>
      <c r="C1897" s="53" t="s">
        <v>3818</v>
      </c>
      <c r="D1897" s="54" t="s">
        <v>21</v>
      </c>
      <c r="E1897" s="55">
        <v>195424.5</v>
      </c>
      <c r="F1897" s="55">
        <v>1672.44</v>
      </c>
      <c r="G1897" s="55">
        <v>197096.94</v>
      </c>
      <c r="H1897" s="33">
        <f t="shared" si="29"/>
        <v>9</v>
      </c>
    </row>
    <row r="1898" spans="1:8" ht="25.5" x14ac:dyDescent="0.2">
      <c r="A1898" s="52" t="s">
        <v>3819</v>
      </c>
      <c r="B1898" s="52"/>
      <c r="C1898" s="53" t="s">
        <v>3820</v>
      </c>
      <c r="D1898" s="54" t="s">
        <v>21</v>
      </c>
      <c r="E1898" s="55">
        <v>263394.84000000003</v>
      </c>
      <c r="F1898" s="55">
        <v>1672.44</v>
      </c>
      <c r="G1898" s="55">
        <v>265067.28000000003</v>
      </c>
      <c r="H1898" s="33">
        <f t="shared" si="29"/>
        <v>9</v>
      </c>
    </row>
    <row r="1899" spans="1:8" ht="25.5" x14ac:dyDescent="0.2">
      <c r="A1899" s="52" t="s">
        <v>3821</v>
      </c>
      <c r="B1899" s="52"/>
      <c r="C1899" s="53" t="s">
        <v>3822</v>
      </c>
      <c r="D1899" s="54" t="s">
        <v>21</v>
      </c>
      <c r="E1899" s="55">
        <v>88560.4</v>
      </c>
      <c r="F1899" s="55">
        <v>1672.44</v>
      </c>
      <c r="G1899" s="55">
        <v>90232.84</v>
      </c>
      <c r="H1899" s="33">
        <f t="shared" si="29"/>
        <v>9</v>
      </c>
    </row>
    <row r="1900" spans="1:8" ht="25.5" x14ac:dyDescent="0.2">
      <c r="A1900" s="52" t="s">
        <v>3823</v>
      </c>
      <c r="B1900" s="52"/>
      <c r="C1900" s="53" t="s">
        <v>3824</v>
      </c>
      <c r="D1900" s="54" t="s">
        <v>21</v>
      </c>
      <c r="E1900" s="55">
        <v>134198.97</v>
      </c>
      <c r="F1900" s="55">
        <v>1672.44</v>
      </c>
      <c r="G1900" s="55">
        <v>135871.41</v>
      </c>
      <c r="H1900" s="33">
        <f t="shared" si="29"/>
        <v>9</v>
      </c>
    </row>
    <row r="1901" spans="1:8" ht="25.5" x14ac:dyDescent="0.2">
      <c r="A1901" s="52" t="s">
        <v>3825</v>
      </c>
      <c r="B1901" s="52"/>
      <c r="C1901" s="53" t="s">
        <v>3826</v>
      </c>
      <c r="D1901" s="54" t="s">
        <v>21</v>
      </c>
      <c r="E1901" s="55">
        <v>76049.95</v>
      </c>
      <c r="F1901" s="55">
        <v>892.75</v>
      </c>
      <c r="G1901" s="55">
        <v>76942.7</v>
      </c>
      <c r="H1901" s="33">
        <f t="shared" si="29"/>
        <v>9</v>
      </c>
    </row>
    <row r="1902" spans="1:8" ht="25.5" x14ac:dyDescent="0.2">
      <c r="A1902" s="52" t="s">
        <v>3827</v>
      </c>
      <c r="B1902" s="52"/>
      <c r="C1902" s="53" t="s">
        <v>3828</v>
      </c>
      <c r="D1902" s="54" t="s">
        <v>21</v>
      </c>
      <c r="E1902" s="55">
        <v>136937.44</v>
      </c>
      <c r="F1902" s="55">
        <v>1672.44</v>
      </c>
      <c r="G1902" s="55">
        <v>138609.88</v>
      </c>
      <c r="H1902" s="33">
        <f t="shared" si="29"/>
        <v>9</v>
      </c>
    </row>
    <row r="1903" spans="1:8" ht="25.5" x14ac:dyDescent="0.2">
      <c r="A1903" s="52" t="s">
        <v>3829</v>
      </c>
      <c r="B1903" s="52"/>
      <c r="C1903" s="53" t="s">
        <v>3830</v>
      </c>
      <c r="D1903" s="54" t="s">
        <v>21</v>
      </c>
      <c r="E1903" s="55">
        <v>401064.88</v>
      </c>
      <c r="F1903" s="55">
        <v>1850.99</v>
      </c>
      <c r="G1903" s="55">
        <v>402915.87</v>
      </c>
      <c r="H1903" s="33">
        <f t="shared" si="29"/>
        <v>9</v>
      </c>
    </row>
    <row r="1904" spans="1:8" ht="25.5" x14ac:dyDescent="0.2">
      <c r="A1904" s="52" t="s">
        <v>3831</v>
      </c>
      <c r="B1904" s="52"/>
      <c r="C1904" s="53" t="s">
        <v>3832</v>
      </c>
      <c r="D1904" s="54" t="s">
        <v>21</v>
      </c>
      <c r="E1904" s="55">
        <v>150688.78</v>
      </c>
      <c r="F1904" s="55">
        <v>1672.44</v>
      </c>
      <c r="G1904" s="55">
        <v>152361.22</v>
      </c>
      <c r="H1904" s="33">
        <f t="shared" si="29"/>
        <v>9</v>
      </c>
    </row>
    <row r="1905" spans="1:8" ht="25.5" x14ac:dyDescent="0.2">
      <c r="A1905" s="52" t="s">
        <v>3833</v>
      </c>
      <c r="B1905" s="52"/>
      <c r="C1905" s="53" t="s">
        <v>3834</v>
      </c>
      <c r="D1905" s="54" t="s">
        <v>21</v>
      </c>
      <c r="E1905" s="55">
        <v>394160.72</v>
      </c>
      <c r="F1905" s="55">
        <v>1834.24</v>
      </c>
      <c r="G1905" s="55">
        <v>395994.96</v>
      </c>
      <c r="H1905" s="33">
        <f t="shared" si="29"/>
        <v>9</v>
      </c>
    </row>
    <row r="1906" spans="1:8" ht="25.5" x14ac:dyDescent="0.2">
      <c r="A1906" s="52" t="s">
        <v>3835</v>
      </c>
      <c r="B1906" s="52"/>
      <c r="C1906" s="53" t="s">
        <v>3836</v>
      </c>
      <c r="D1906" s="54" t="s">
        <v>21</v>
      </c>
      <c r="E1906" s="55">
        <v>317963.06</v>
      </c>
      <c r="F1906" s="55">
        <v>1850.99</v>
      </c>
      <c r="G1906" s="55">
        <v>319814.05</v>
      </c>
      <c r="H1906" s="33">
        <f t="shared" si="29"/>
        <v>9</v>
      </c>
    </row>
    <row r="1907" spans="1:8" x14ac:dyDescent="0.2">
      <c r="A1907" s="52" t="s">
        <v>3837</v>
      </c>
      <c r="B1907" s="52"/>
      <c r="C1907" s="53" t="s">
        <v>3838</v>
      </c>
      <c r="D1907" s="54"/>
      <c r="E1907" s="55"/>
      <c r="F1907" s="55"/>
      <c r="G1907" s="55"/>
      <c r="H1907" s="33">
        <f t="shared" si="29"/>
        <v>5</v>
      </c>
    </row>
    <row r="1908" spans="1:8" ht="25.5" x14ac:dyDescent="0.2">
      <c r="A1908" s="52" t="s">
        <v>3839</v>
      </c>
      <c r="B1908" s="52"/>
      <c r="C1908" s="53" t="s">
        <v>3840</v>
      </c>
      <c r="D1908" s="54" t="s">
        <v>21</v>
      </c>
      <c r="E1908" s="55">
        <v>36311.78</v>
      </c>
      <c r="F1908" s="55">
        <v>892.75</v>
      </c>
      <c r="G1908" s="55">
        <v>37204.53</v>
      </c>
      <c r="H1908" s="33">
        <f t="shared" si="29"/>
        <v>9</v>
      </c>
    </row>
    <row r="1909" spans="1:8" ht="25.5" x14ac:dyDescent="0.2">
      <c r="A1909" s="52" t="s">
        <v>3841</v>
      </c>
      <c r="B1909" s="52"/>
      <c r="C1909" s="53" t="s">
        <v>3842</v>
      </c>
      <c r="D1909" s="54" t="s">
        <v>21</v>
      </c>
      <c r="E1909" s="55">
        <v>26153.51</v>
      </c>
      <c r="F1909" s="55">
        <v>892.75</v>
      </c>
      <c r="G1909" s="55">
        <v>27046.26</v>
      </c>
      <c r="H1909" s="33">
        <f t="shared" si="29"/>
        <v>9</v>
      </c>
    </row>
    <row r="1910" spans="1:8" ht="25.5" x14ac:dyDescent="0.2">
      <c r="A1910" s="52" t="s">
        <v>3843</v>
      </c>
      <c r="B1910" s="52"/>
      <c r="C1910" s="53" t="s">
        <v>3844</v>
      </c>
      <c r="D1910" s="54" t="s">
        <v>21</v>
      </c>
      <c r="E1910" s="55">
        <v>71908.06</v>
      </c>
      <c r="F1910" s="55">
        <v>1428.4</v>
      </c>
      <c r="G1910" s="55">
        <v>73336.460000000006</v>
      </c>
      <c r="H1910" s="33">
        <f t="shared" si="29"/>
        <v>9</v>
      </c>
    </row>
    <row r="1911" spans="1:8" ht="25.5" x14ac:dyDescent="0.2">
      <c r="A1911" s="52" t="s">
        <v>3845</v>
      </c>
      <c r="B1911" s="52"/>
      <c r="C1911" s="53" t="s">
        <v>3846</v>
      </c>
      <c r="D1911" s="54" t="s">
        <v>21</v>
      </c>
      <c r="E1911" s="55">
        <v>127182.47</v>
      </c>
      <c r="F1911" s="55">
        <v>1428.4</v>
      </c>
      <c r="G1911" s="55">
        <v>128610.87</v>
      </c>
      <c r="H1911" s="33">
        <f t="shared" si="29"/>
        <v>9</v>
      </c>
    </row>
    <row r="1912" spans="1:8" ht="25.5" x14ac:dyDescent="0.2">
      <c r="A1912" s="52" t="s">
        <v>3847</v>
      </c>
      <c r="B1912" s="52"/>
      <c r="C1912" s="53" t="s">
        <v>3848</v>
      </c>
      <c r="D1912" s="54" t="s">
        <v>21</v>
      </c>
      <c r="E1912" s="55">
        <v>6497.13</v>
      </c>
      <c r="F1912" s="55">
        <v>357.1</v>
      </c>
      <c r="G1912" s="55">
        <v>6854.23</v>
      </c>
      <c r="H1912" s="33">
        <f t="shared" si="29"/>
        <v>9</v>
      </c>
    </row>
    <row r="1913" spans="1:8" ht="25.5" x14ac:dyDescent="0.2">
      <c r="A1913" s="52" t="s">
        <v>3849</v>
      </c>
      <c r="B1913" s="52"/>
      <c r="C1913" s="53" t="s">
        <v>3850</v>
      </c>
      <c r="D1913" s="54" t="s">
        <v>21</v>
      </c>
      <c r="E1913" s="55">
        <v>7314.08</v>
      </c>
      <c r="F1913" s="55">
        <v>357.1</v>
      </c>
      <c r="G1913" s="55">
        <v>7671.18</v>
      </c>
      <c r="H1913" s="33">
        <f t="shared" si="29"/>
        <v>9</v>
      </c>
    </row>
    <row r="1914" spans="1:8" ht="25.5" x14ac:dyDescent="0.2">
      <c r="A1914" s="52" t="s">
        <v>3851</v>
      </c>
      <c r="B1914" s="52"/>
      <c r="C1914" s="53" t="s">
        <v>3852</v>
      </c>
      <c r="D1914" s="54" t="s">
        <v>21</v>
      </c>
      <c r="E1914" s="55">
        <v>22235.48</v>
      </c>
      <c r="F1914" s="55">
        <v>892.75</v>
      </c>
      <c r="G1914" s="55">
        <v>23128.23</v>
      </c>
      <c r="H1914" s="33">
        <f t="shared" si="29"/>
        <v>9</v>
      </c>
    </row>
    <row r="1915" spans="1:8" ht="25.5" x14ac:dyDescent="0.2">
      <c r="A1915" s="52" t="s">
        <v>3853</v>
      </c>
      <c r="B1915" s="52"/>
      <c r="C1915" s="53" t="s">
        <v>3854</v>
      </c>
      <c r="D1915" s="54" t="s">
        <v>21</v>
      </c>
      <c r="E1915" s="55">
        <v>42173.48</v>
      </c>
      <c r="F1915" s="55">
        <v>892.75</v>
      </c>
      <c r="G1915" s="55">
        <v>43066.23</v>
      </c>
      <c r="H1915" s="33">
        <f t="shared" si="29"/>
        <v>9</v>
      </c>
    </row>
    <row r="1916" spans="1:8" ht="25.5" x14ac:dyDescent="0.2">
      <c r="A1916" s="52" t="s">
        <v>3855</v>
      </c>
      <c r="B1916" s="52"/>
      <c r="C1916" s="53" t="s">
        <v>3856</v>
      </c>
      <c r="D1916" s="54" t="s">
        <v>21</v>
      </c>
      <c r="E1916" s="55">
        <v>19647.02</v>
      </c>
      <c r="F1916" s="55">
        <v>892.75</v>
      </c>
      <c r="G1916" s="55">
        <v>20539.77</v>
      </c>
      <c r="H1916" s="33">
        <f t="shared" si="29"/>
        <v>9</v>
      </c>
    </row>
    <row r="1917" spans="1:8" ht="25.5" x14ac:dyDescent="0.2">
      <c r="A1917" s="52" t="s">
        <v>3857</v>
      </c>
      <c r="B1917" s="52"/>
      <c r="C1917" s="53" t="s">
        <v>3858</v>
      </c>
      <c r="D1917" s="54" t="s">
        <v>21</v>
      </c>
      <c r="E1917" s="55">
        <v>94480.72</v>
      </c>
      <c r="F1917" s="55">
        <v>1428.4</v>
      </c>
      <c r="G1917" s="55">
        <v>95909.119999999995</v>
      </c>
      <c r="H1917" s="33">
        <f t="shared" si="29"/>
        <v>9</v>
      </c>
    </row>
    <row r="1918" spans="1:8" ht="25.5" x14ac:dyDescent="0.2">
      <c r="A1918" s="52" t="s">
        <v>3859</v>
      </c>
      <c r="B1918" s="52"/>
      <c r="C1918" s="53" t="s">
        <v>3860</v>
      </c>
      <c r="D1918" s="54" t="s">
        <v>21</v>
      </c>
      <c r="E1918" s="55">
        <v>18921.03</v>
      </c>
      <c r="F1918" s="55">
        <v>357.1</v>
      </c>
      <c r="G1918" s="55">
        <v>19278.13</v>
      </c>
      <c r="H1918" s="33">
        <f t="shared" si="29"/>
        <v>9</v>
      </c>
    </row>
    <row r="1919" spans="1:8" ht="25.5" x14ac:dyDescent="0.2">
      <c r="A1919" s="52" t="s">
        <v>3861</v>
      </c>
      <c r="B1919" s="52"/>
      <c r="C1919" s="53" t="s">
        <v>3862</v>
      </c>
      <c r="D1919" s="54" t="s">
        <v>21</v>
      </c>
      <c r="E1919" s="55">
        <v>65474.34</v>
      </c>
      <c r="F1919" s="55">
        <v>1428.4</v>
      </c>
      <c r="G1919" s="55">
        <v>66902.740000000005</v>
      </c>
      <c r="H1919" s="33">
        <f t="shared" si="29"/>
        <v>9</v>
      </c>
    </row>
    <row r="1920" spans="1:8" ht="25.5" x14ac:dyDescent="0.2">
      <c r="A1920" s="52" t="s">
        <v>3863</v>
      </c>
      <c r="B1920" s="52"/>
      <c r="C1920" s="53" t="s">
        <v>3864</v>
      </c>
      <c r="D1920" s="54" t="s">
        <v>21</v>
      </c>
      <c r="E1920" s="55">
        <v>88308.67</v>
      </c>
      <c r="F1920" s="55">
        <v>1428.4</v>
      </c>
      <c r="G1920" s="55">
        <v>89737.07</v>
      </c>
      <c r="H1920" s="33">
        <f t="shared" si="29"/>
        <v>9</v>
      </c>
    </row>
    <row r="1921" spans="1:8" ht="25.5" x14ac:dyDescent="0.2">
      <c r="A1921" s="52" t="s">
        <v>3865</v>
      </c>
      <c r="B1921" s="52"/>
      <c r="C1921" s="53" t="s">
        <v>3866</v>
      </c>
      <c r="D1921" s="54" t="s">
        <v>21</v>
      </c>
      <c r="E1921" s="55">
        <v>121319.09</v>
      </c>
      <c r="F1921" s="55">
        <v>1428.4</v>
      </c>
      <c r="G1921" s="55">
        <v>122747.49</v>
      </c>
      <c r="H1921" s="33">
        <f t="shared" si="29"/>
        <v>9</v>
      </c>
    </row>
    <row r="1922" spans="1:8" ht="25.5" x14ac:dyDescent="0.2">
      <c r="A1922" s="52" t="s">
        <v>3867</v>
      </c>
      <c r="B1922" s="52"/>
      <c r="C1922" s="53" t="s">
        <v>3868</v>
      </c>
      <c r="D1922" s="54" t="s">
        <v>21</v>
      </c>
      <c r="E1922" s="55">
        <v>68553.320000000007</v>
      </c>
      <c r="F1922" s="55">
        <v>892.75</v>
      </c>
      <c r="G1922" s="55">
        <v>69446.070000000007</v>
      </c>
      <c r="H1922" s="33">
        <f t="shared" si="29"/>
        <v>9</v>
      </c>
    </row>
    <row r="1923" spans="1:8" ht="25.5" x14ac:dyDescent="0.2">
      <c r="A1923" s="52" t="s">
        <v>3869</v>
      </c>
      <c r="B1923" s="52"/>
      <c r="C1923" s="53" t="s">
        <v>3870</v>
      </c>
      <c r="D1923" s="54" t="s">
        <v>21</v>
      </c>
      <c r="E1923" s="55">
        <v>30996.23</v>
      </c>
      <c r="F1923" s="55">
        <v>892.75</v>
      </c>
      <c r="G1923" s="55">
        <v>31888.98</v>
      </c>
      <c r="H1923" s="33">
        <f t="shared" si="29"/>
        <v>9</v>
      </c>
    </row>
    <row r="1924" spans="1:8" ht="25.5" x14ac:dyDescent="0.2">
      <c r="A1924" s="52" t="s">
        <v>3871</v>
      </c>
      <c r="B1924" s="52"/>
      <c r="C1924" s="53" t="s">
        <v>3872</v>
      </c>
      <c r="D1924" s="54" t="s">
        <v>21</v>
      </c>
      <c r="E1924" s="55">
        <v>158401.60999999999</v>
      </c>
      <c r="F1924" s="55">
        <v>1428.4</v>
      </c>
      <c r="G1924" s="55">
        <v>159830.01</v>
      </c>
      <c r="H1924" s="33">
        <f t="shared" si="29"/>
        <v>9</v>
      </c>
    </row>
    <row r="1925" spans="1:8" ht="25.5" x14ac:dyDescent="0.2">
      <c r="A1925" s="52" t="s">
        <v>3873</v>
      </c>
      <c r="B1925" s="52"/>
      <c r="C1925" s="53" t="s">
        <v>3874</v>
      </c>
      <c r="D1925" s="54" t="s">
        <v>21</v>
      </c>
      <c r="E1925" s="55">
        <v>40572.74</v>
      </c>
      <c r="F1925" s="55">
        <v>892.75</v>
      </c>
      <c r="G1925" s="55">
        <v>41465.49</v>
      </c>
      <c r="H1925" s="33">
        <f t="shared" si="29"/>
        <v>9</v>
      </c>
    </row>
    <row r="1926" spans="1:8" ht="25.5" x14ac:dyDescent="0.2">
      <c r="A1926" s="52" t="s">
        <v>3875</v>
      </c>
      <c r="B1926" s="52"/>
      <c r="C1926" s="53" t="s">
        <v>3876</v>
      </c>
      <c r="D1926" s="54" t="s">
        <v>21</v>
      </c>
      <c r="E1926" s="55">
        <v>45217.02</v>
      </c>
      <c r="F1926" s="55">
        <v>892.75</v>
      </c>
      <c r="G1926" s="55">
        <v>46109.77</v>
      </c>
      <c r="H1926" s="33">
        <f t="shared" si="29"/>
        <v>9</v>
      </c>
    </row>
    <row r="1927" spans="1:8" x14ac:dyDescent="0.2">
      <c r="A1927" s="52" t="s">
        <v>3877</v>
      </c>
      <c r="B1927" s="52"/>
      <c r="C1927" s="53" t="s">
        <v>3878</v>
      </c>
      <c r="D1927" s="54"/>
      <c r="E1927" s="55"/>
      <c r="F1927" s="55"/>
      <c r="G1927" s="55"/>
      <c r="H1927" s="33">
        <f t="shared" si="29"/>
        <v>5</v>
      </c>
    </row>
    <row r="1928" spans="1:8" x14ac:dyDescent="0.2">
      <c r="A1928" s="52" t="s">
        <v>3879</v>
      </c>
      <c r="B1928" s="52"/>
      <c r="C1928" s="53" t="s">
        <v>3880</v>
      </c>
      <c r="D1928" s="54" t="s">
        <v>131</v>
      </c>
      <c r="E1928" s="55">
        <v>77.62</v>
      </c>
      <c r="F1928" s="55">
        <v>17.350000000000001</v>
      </c>
      <c r="G1928" s="55">
        <v>94.97</v>
      </c>
      <c r="H1928" s="33">
        <f t="shared" si="29"/>
        <v>9</v>
      </c>
    </row>
    <row r="1929" spans="1:8" x14ac:dyDescent="0.2">
      <c r="A1929" s="52" t="s">
        <v>3881</v>
      </c>
      <c r="B1929" s="52"/>
      <c r="C1929" s="53" t="s">
        <v>3882</v>
      </c>
      <c r="D1929" s="54" t="s">
        <v>21</v>
      </c>
      <c r="E1929" s="55">
        <v>46.39</v>
      </c>
      <c r="F1929" s="55">
        <v>8.68</v>
      </c>
      <c r="G1929" s="55">
        <v>55.07</v>
      </c>
      <c r="H1929" s="33">
        <f t="shared" si="29"/>
        <v>9</v>
      </c>
    </row>
    <row r="1930" spans="1:8" x14ac:dyDescent="0.2">
      <c r="A1930" s="52" t="s">
        <v>3883</v>
      </c>
      <c r="B1930" s="52"/>
      <c r="C1930" s="53" t="s">
        <v>3884</v>
      </c>
      <c r="D1930" s="54" t="s">
        <v>21</v>
      </c>
      <c r="E1930" s="55">
        <v>1513.68</v>
      </c>
      <c r="F1930" s="55">
        <v>56.53</v>
      </c>
      <c r="G1930" s="55">
        <v>1570.21</v>
      </c>
      <c r="H1930" s="33">
        <f t="shared" ref="H1930:H1993" si="30">LEN(A1930)</f>
        <v>9</v>
      </c>
    </row>
    <row r="1931" spans="1:8" x14ac:dyDescent="0.2">
      <c r="A1931" s="52" t="s">
        <v>3885</v>
      </c>
      <c r="B1931" s="52"/>
      <c r="C1931" s="53" t="s">
        <v>3886</v>
      </c>
      <c r="D1931" s="54" t="s">
        <v>21</v>
      </c>
      <c r="E1931" s="55">
        <v>25.2</v>
      </c>
      <c r="F1931" s="55">
        <v>8.68</v>
      </c>
      <c r="G1931" s="55">
        <v>33.880000000000003</v>
      </c>
      <c r="H1931" s="33">
        <f t="shared" si="30"/>
        <v>9</v>
      </c>
    </row>
    <row r="1932" spans="1:8" x14ac:dyDescent="0.2">
      <c r="A1932" s="52" t="s">
        <v>3887</v>
      </c>
      <c r="B1932" s="52"/>
      <c r="C1932" s="53" t="s">
        <v>3888</v>
      </c>
      <c r="D1932" s="54" t="s">
        <v>21</v>
      </c>
      <c r="E1932" s="55">
        <v>3.62</v>
      </c>
      <c r="F1932" s="55">
        <v>6.51</v>
      </c>
      <c r="G1932" s="55">
        <v>10.130000000000001</v>
      </c>
      <c r="H1932" s="33">
        <f t="shared" si="30"/>
        <v>9</v>
      </c>
    </row>
    <row r="1933" spans="1:8" x14ac:dyDescent="0.2">
      <c r="A1933" s="52" t="s">
        <v>3889</v>
      </c>
      <c r="B1933" s="52"/>
      <c r="C1933" s="53" t="s">
        <v>3890</v>
      </c>
      <c r="D1933" s="54" t="s">
        <v>21</v>
      </c>
      <c r="E1933" s="55">
        <v>17.309999999999999</v>
      </c>
      <c r="F1933" s="55">
        <v>8.68</v>
      </c>
      <c r="G1933" s="55">
        <v>25.99</v>
      </c>
      <c r="H1933" s="33">
        <f t="shared" si="30"/>
        <v>9</v>
      </c>
    </row>
    <row r="1934" spans="1:8" ht="25.5" x14ac:dyDescent="0.2">
      <c r="A1934" s="52" t="s">
        <v>3891</v>
      </c>
      <c r="B1934" s="52"/>
      <c r="C1934" s="53" t="s">
        <v>3892</v>
      </c>
      <c r="D1934" s="54" t="s">
        <v>21</v>
      </c>
      <c r="E1934" s="55">
        <v>624.15</v>
      </c>
      <c r="F1934" s="55">
        <v>0.88</v>
      </c>
      <c r="G1934" s="55">
        <v>625.03</v>
      </c>
      <c r="H1934" s="33">
        <f t="shared" si="30"/>
        <v>9</v>
      </c>
    </row>
    <row r="1935" spans="1:8" x14ac:dyDescent="0.2">
      <c r="A1935" s="52" t="s">
        <v>3893</v>
      </c>
      <c r="B1935" s="52"/>
      <c r="C1935" s="53" t="s">
        <v>3894</v>
      </c>
      <c r="D1935" s="54" t="s">
        <v>21</v>
      </c>
      <c r="E1935" s="55">
        <v>480.28</v>
      </c>
      <c r="F1935" s="55">
        <v>21.69</v>
      </c>
      <c r="G1935" s="55">
        <v>501.97</v>
      </c>
      <c r="H1935" s="33">
        <f t="shared" si="30"/>
        <v>9</v>
      </c>
    </row>
    <row r="1936" spans="1:8" x14ac:dyDescent="0.2">
      <c r="A1936" s="52" t="s">
        <v>3895</v>
      </c>
      <c r="B1936" s="52"/>
      <c r="C1936" s="53" t="s">
        <v>3896</v>
      </c>
      <c r="D1936" s="54" t="s">
        <v>21</v>
      </c>
      <c r="E1936" s="55">
        <v>301.7</v>
      </c>
      <c r="F1936" s="55">
        <v>21.69</v>
      </c>
      <c r="G1936" s="55">
        <v>323.39</v>
      </c>
      <c r="H1936" s="33">
        <f t="shared" si="30"/>
        <v>9</v>
      </c>
    </row>
    <row r="1937" spans="1:8" x14ac:dyDescent="0.2">
      <c r="A1937" s="52" t="s">
        <v>3897</v>
      </c>
      <c r="B1937" s="52"/>
      <c r="C1937" s="53" t="s">
        <v>3898</v>
      </c>
      <c r="D1937" s="54" t="s">
        <v>21</v>
      </c>
      <c r="E1937" s="55">
        <v>298.94</v>
      </c>
      <c r="F1937" s="55">
        <v>122.02</v>
      </c>
      <c r="G1937" s="55">
        <v>420.96</v>
      </c>
      <c r="H1937" s="33">
        <f t="shared" si="30"/>
        <v>9</v>
      </c>
    </row>
    <row r="1938" spans="1:8" x14ac:dyDescent="0.2">
      <c r="A1938" s="52" t="s">
        <v>3899</v>
      </c>
      <c r="B1938" s="52"/>
      <c r="C1938" s="53" t="s">
        <v>3900</v>
      </c>
      <c r="D1938" s="54" t="s">
        <v>3901</v>
      </c>
      <c r="E1938" s="55">
        <v>595</v>
      </c>
      <c r="F1938" s="55">
        <v>0.88</v>
      </c>
      <c r="G1938" s="55">
        <v>595.88</v>
      </c>
      <c r="H1938" s="33">
        <f t="shared" si="30"/>
        <v>9</v>
      </c>
    </row>
    <row r="1939" spans="1:8" x14ac:dyDescent="0.2">
      <c r="A1939" s="52" t="s">
        <v>3902</v>
      </c>
      <c r="B1939" s="52"/>
      <c r="C1939" s="53" t="s">
        <v>3903</v>
      </c>
      <c r="D1939" s="54" t="s">
        <v>21</v>
      </c>
      <c r="E1939" s="55">
        <v>24.7</v>
      </c>
      <c r="F1939" s="55">
        <v>43.37</v>
      </c>
      <c r="G1939" s="55">
        <v>68.069999999999993</v>
      </c>
      <c r="H1939" s="33">
        <f t="shared" si="30"/>
        <v>9</v>
      </c>
    </row>
    <row r="1940" spans="1:8" x14ac:dyDescent="0.2">
      <c r="A1940" s="52" t="s">
        <v>3904</v>
      </c>
      <c r="B1940" s="52"/>
      <c r="C1940" s="53" t="s">
        <v>3905</v>
      </c>
      <c r="D1940" s="54" t="s">
        <v>3901</v>
      </c>
      <c r="E1940" s="55">
        <v>461.27</v>
      </c>
      <c r="F1940" s="55">
        <v>0.88</v>
      </c>
      <c r="G1940" s="55">
        <v>462.15</v>
      </c>
      <c r="H1940" s="33">
        <f t="shared" si="30"/>
        <v>9</v>
      </c>
    </row>
    <row r="1941" spans="1:8" x14ac:dyDescent="0.2">
      <c r="A1941" s="52" t="s">
        <v>3906</v>
      </c>
      <c r="B1941" s="52"/>
      <c r="C1941" s="53" t="s">
        <v>3907</v>
      </c>
      <c r="D1941" s="54" t="s">
        <v>21</v>
      </c>
      <c r="E1941" s="55"/>
      <c r="F1941" s="55">
        <v>244.04</v>
      </c>
      <c r="G1941" s="55">
        <v>244.04</v>
      </c>
      <c r="H1941" s="33">
        <f t="shared" si="30"/>
        <v>9</v>
      </c>
    </row>
    <row r="1942" spans="1:8" x14ac:dyDescent="0.2">
      <c r="A1942" s="52" t="s">
        <v>3908</v>
      </c>
      <c r="B1942" s="52"/>
      <c r="C1942" s="53" t="s">
        <v>3909</v>
      </c>
      <c r="D1942" s="54" t="s">
        <v>859</v>
      </c>
      <c r="E1942" s="55">
        <v>18.86</v>
      </c>
      <c r="F1942" s="55">
        <v>0.71</v>
      </c>
      <c r="G1942" s="55">
        <v>19.57</v>
      </c>
      <c r="H1942" s="33">
        <f t="shared" si="30"/>
        <v>9</v>
      </c>
    </row>
    <row r="1943" spans="1:8" x14ac:dyDescent="0.2">
      <c r="A1943" s="52" t="s">
        <v>3910</v>
      </c>
      <c r="B1943" s="52"/>
      <c r="C1943" s="53" t="s">
        <v>3911</v>
      </c>
      <c r="D1943" s="54" t="s">
        <v>859</v>
      </c>
      <c r="E1943" s="55">
        <v>18.86</v>
      </c>
      <c r="F1943" s="55">
        <v>1.06</v>
      </c>
      <c r="G1943" s="55">
        <v>19.920000000000002</v>
      </c>
      <c r="H1943" s="33">
        <f t="shared" si="30"/>
        <v>9</v>
      </c>
    </row>
    <row r="1944" spans="1:8" ht="25.5" x14ac:dyDescent="0.2">
      <c r="A1944" s="52" t="s">
        <v>3912</v>
      </c>
      <c r="B1944" s="52"/>
      <c r="C1944" s="53" t="s">
        <v>3913</v>
      </c>
      <c r="D1944" s="54" t="s">
        <v>73</v>
      </c>
      <c r="E1944" s="55">
        <v>577.5</v>
      </c>
      <c r="F1944" s="55">
        <v>8.82</v>
      </c>
      <c r="G1944" s="55">
        <v>586.32000000000005</v>
      </c>
      <c r="H1944" s="33">
        <f t="shared" si="30"/>
        <v>9</v>
      </c>
    </row>
    <row r="1945" spans="1:8" ht="25.5" x14ac:dyDescent="0.2">
      <c r="A1945" s="52" t="s">
        <v>3914</v>
      </c>
      <c r="B1945" s="52"/>
      <c r="C1945" s="53" t="s">
        <v>3915</v>
      </c>
      <c r="D1945" s="54" t="s">
        <v>73</v>
      </c>
      <c r="E1945" s="55">
        <v>720</v>
      </c>
      <c r="F1945" s="55">
        <v>8.82</v>
      </c>
      <c r="G1945" s="55">
        <v>728.82</v>
      </c>
      <c r="H1945" s="33">
        <f t="shared" si="30"/>
        <v>9</v>
      </c>
    </row>
    <row r="1946" spans="1:8" x14ac:dyDescent="0.2">
      <c r="A1946" s="52" t="s">
        <v>3916</v>
      </c>
      <c r="B1946" s="52"/>
      <c r="C1946" s="53" t="s">
        <v>3917</v>
      </c>
      <c r="D1946" s="54" t="s">
        <v>3901</v>
      </c>
      <c r="E1946" s="55">
        <v>35.86</v>
      </c>
      <c r="F1946" s="55">
        <v>0.88</v>
      </c>
      <c r="G1946" s="55">
        <v>36.74</v>
      </c>
      <c r="H1946" s="33">
        <f t="shared" si="30"/>
        <v>9</v>
      </c>
    </row>
    <row r="1947" spans="1:8" x14ac:dyDescent="0.2">
      <c r="A1947" s="52" t="s">
        <v>3918</v>
      </c>
      <c r="B1947" s="52"/>
      <c r="C1947" s="53" t="s">
        <v>3919</v>
      </c>
      <c r="D1947" s="54" t="s">
        <v>21</v>
      </c>
      <c r="E1947" s="55">
        <v>18.61</v>
      </c>
      <c r="F1947" s="55">
        <v>61.01</v>
      </c>
      <c r="G1947" s="55">
        <v>79.62</v>
      </c>
      <c r="H1947" s="33">
        <f t="shared" si="30"/>
        <v>9</v>
      </c>
    </row>
    <row r="1948" spans="1:8" x14ac:dyDescent="0.2">
      <c r="A1948" s="52" t="s">
        <v>3920</v>
      </c>
      <c r="B1948" s="52"/>
      <c r="C1948" s="53" t="s">
        <v>3921</v>
      </c>
      <c r="D1948" s="54" t="s">
        <v>21</v>
      </c>
      <c r="E1948" s="55">
        <v>71.98</v>
      </c>
      <c r="F1948" s="55">
        <v>0.88</v>
      </c>
      <c r="G1948" s="55">
        <v>72.86</v>
      </c>
      <c r="H1948" s="33">
        <f t="shared" si="30"/>
        <v>9</v>
      </c>
    </row>
    <row r="1949" spans="1:8" x14ac:dyDescent="0.2">
      <c r="A1949" s="52" t="s">
        <v>3922</v>
      </c>
      <c r="B1949" s="52"/>
      <c r="C1949" s="53" t="s">
        <v>3923</v>
      </c>
      <c r="D1949" s="54" t="s">
        <v>21</v>
      </c>
      <c r="E1949" s="55">
        <v>209.38</v>
      </c>
      <c r="F1949" s="55">
        <v>122.02</v>
      </c>
      <c r="G1949" s="55">
        <v>331.4</v>
      </c>
      <c r="H1949" s="33">
        <f t="shared" si="30"/>
        <v>9</v>
      </c>
    </row>
    <row r="1950" spans="1:8" x14ac:dyDescent="0.2">
      <c r="A1950" s="52" t="s">
        <v>3924</v>
      </c>
      <c r="B1950" s="52"/>
      <c r="C1950" s="53" t="s">
        <v>3925</v>
      </c>
      <c r="D1950" s="54" t="s">
        <v>21</v>
      </c>
      <c r="E1950" s="55">
        <v>477.87</v>
      </c>
      <c r="F1950" s="55">
        <v>0.88</v>
      </c>
      <c r="G1950" s="55">
        <v>478.75</v>
      </c>
      <c r="H1950" s="33">
        <f t="shared" si="30"/>
        <v>9</v>
      </c>
    </row>
    <row r="1951" spans="1:8" x14ac:dyDescent="0.2">
      <c r="A1951" s="52" t="s">
        <v>3926</v>
      </c>
      <c r="B1951" s="52"/>
      <c r="C1951" s="53" t="s">
        <v>3927</v>
      </c>
      <c r="D1951" s="54" t="s">
        <v>21</v>
      </c>
      <c r="E1951" s="55">
        <v>477.13</v>
      </c>
      <c r="F1951" s="55">
        <v>122.02</v>
      </c>
      <c r="G1951" s="55">
        <v>599.15</v>
      </c>
      <c r="H1951" s="33">
        <f t="shared" si="30"/>
        <v>9</v>
      </c>
    </row>
    <row r="1952" spans="1:8" x14ac:dyDescent="0.2">
      <c r="A1952" s="52" t="s">
        <v>3928</v>
      </c>
      <c r="B1952" s="52"/>
      <c r="C1952" s="53" t="s">
        <v>3929</v>
      </c>
      <c r="D1952" s="54" t="s">
        <v>21</v>
      </c>
      <c r="E1952" s="55">
        <v>2697.44</v>
      </c>
      <c r="F1952" s="55">
        <v>43.37</v>
      </c>
      <c r="G1952" s="55">
        <v>2740.81</v>
      </c>
      <c r="H1952" s="33">
        <f t="shared" si="30"/>
        <v>9</v>
      </c>
    </row>
    <row r="1953" spans="1:8" x14ac:dyDescent="0.2">
      <c r="A1953" s="52" t="s">
        <v>3930</v>
      </c>
      <c r="B1953" s="52"/>
      <c r="C1953" s="53" t="s">
        <v>3931</v>
      </c>
      <c r="D1953" s="54" t="s">
        <v>21</v>
      </c>
      <c r="E1953" s="55">
        <v>4065.17</v>
      </c>
      <c r="F1953" s="55">
        <v>43.37</v>
      </c>
      <c r="G1953" s="55">
        <v>4108.54</v>
      </c>
      <c r="H1953" s="33">
        <f t="shared" si="30"/>
        <v>9</v>
      </c>
    </row>
    <row r="1954" spans="1:8" x14ac:dyDescent="0.2">
      <c r="A1954" s="52" t="s">
        <v>3932</v>
      </c>
      <c r="B1954" s="52"/>
      <c r="C1954" s="53" t="s">
        <v>3933</v>
      </c>
      <c r="D1954" s="54" t="s">
        <v>21</v>
      </c>
      <c r="E1954" s="55">
        <v>5259.21</v>
      </c>
      <c r="F1954" s="55">
        <v>43.37</v>
      </c>
      <c r="G1954" s="55">
        <v>5302.58</v>
      </c>
      <c r="H1954" s="33">
        <f t="shared" si="30"/>
        <v>9</v>
      </c>
    </row>
    <row r="1955" spans="1:8" x14ac:dyDescent="0.2">
      <c r="A1955" s="52" t="s">
        <v>3934</v>
      </c>
      <c r="B1955" s="52"/>
      <c r="C1955" s="53" t="s">
        <v>3935</v>
      </c>
      <c r="D1955" s="54"/>
      <c r="E1955" s="55"/>
      <c r="F1955" s="55"/>
      <c r="G1955" s="55"/>
      <c r="H1955" s="33">
        <f t="shared" si="30"/>
        <v>2</v>
      </c>
    </row>
    <row r="1956" spans="1:8" x14ac:dyDescent="0.2">
      <c r="A1956" s="52" t="s">
        <v>3936</v>
      </c>
      <c r="B1956" s="52"/>
      <c r="C1956" s="53" t="s">
        <v>3937</v>
      </c>
      <c r="D1956" s="54"/>
      <c r="E1956" s="55"/>
      <c r="F1956" s="55"/>
      <c r="G1956" s="55"/>
      <c r="H1956" s="33">
        <f t="shared" si="30"/>
        <v>5</v>
      </c>
    </row>
    <row r="1957" spans="1:8" x14ac:dyDescent="0.2">
      <c r="A1957" s="52" t="s">
        <v>3938</v>
      </c>
      <c r="B1957" s="52"/>
      <c r="C1957" s="53" t="s">
        <v>3939</v>
      </c>
      <c r="D1957" s="54" t="s">
        <v>21</v>
      </c>
      <c r="E1957" s="55">
        <v>39.590000000000003</v>
      </c>
      <c r="F1957" s="55">
        <v>74.66</v>
      </c>
      <c r="G1957" s="55">
        <v>114.25</v>
      </c>
      <c r="H1957" s="33">
        <f t="shared" si="30"/>
        <v>9</v>
      </c>
    </row>
    <row r="1958" spans="1:8" x14ac:dyDescent="0.2">
      <c r="A1958" s="52" t="s">
        <v>3940</v>
      </c>
      <c r="B1958" s="52"/>
      <c r="C1958" s="53" t="s">
        <v>3941</v>
      </c>
      <c r="D1958" s="54" t="s">
        <v>21</v>
      </c>
      <c r="E1958" s="55">
        <v>81.13</v>
      </c>
      <c r="F1958" s="55">
        <v>104.18</v>
      </c>
      <c r="G1958" s="55">
        <v>185.31</v>
      </c>
      <c r="H1958" s="33">
        <f t="shared" si="30"/>
        <v>9</v>
      </c>
    </row>
    <row r="1959" spans="1:8" x14ac:dyDescent="0.2">
      <c r="A1959" s="52" t="s">
        <v>3942</v>
      </c>
      <c r="B1959" s="52"/>
      <c r="C1959" s="53" t="s">
        <v>3943</v>
      </c>
      <c r="D1959" s="54" t="s">
        <v>21</v>
      </c>
      <c r="E1959" s="55">
        <v>143.86000000000001</v>
      </c>
      <c r="F1959" s="55">
        <v>133.69</v>
      </c>
      <c r="G1959" s="55">
        <v>277.55</v>
      </c>
      <c r="H1959" s="33">
        <f t="shared" si="30"/>
        <v>9</v>
      </c>
    </row>
    <row r="1960" spans="1:8" x14ac:dyDescent="0.2">
      <c r="A1960" s="52" t="s">
        <v>3944</v>
      </c>
      <c r="B1960" s="52"/>
      <c r="C1960" s="53" t="s">
        <v>3945</v>
      </c>
      <c r="D1960" s="54" t="s">
        <v>21</v>
      </c>
      <c r="E1960" s="55">
        <v>496.47</v>
      </c>
      <c r="F1960" s="55">
        <v>165.77</v>
      </c>
      <c r="G1960" s="55">
        <v>662.24</v>
      </c>
      <c r="H1960" s="33">
        <f t="shared" si="30"/>
        <v>9</v>
      </c>
    </row>
    <row r="1961" spans="1:8" x14ac:dyDescent="0.2">
      <c r="A1961" s="52" t="s">
        <v>3946</v>
      </c>
      <c r="B1961" s="52"/>
      <c r="C1961" s="53" t="s">
        <v>3947</v>
      </c>
      <c r="D1961" s="54" t="s">
        <v>21</v>
      </c>
      <c r="E1961" s="55">
        <v>1378.55</v>
      </c>
      <c r="F1961" s="55">
        <v>222.21</v>
      </c>
      <c r="G1961" s="55">
        <v>1600.76</v>
      </c>
      <c r="H1961" s="33">
        <f t="shared" si="30"/>
        <v>9</v>
      </c>
    </row>
    <row r="1962" spans="1:8" x14ac:dyDescent="0.2">
      <c r="A1962" s="52" t="s">
        <v>3948</v>
      </c>
      <c r="B1962" s="52"/>
      <c r="C1962" s="53" t="s">
        <v>3949</v>
      </c>
      <c r="D1962" s="54"/>
      <c r="E1962" s="55"/>
      <c r="F1962" s="55"/>
      <c r="G1962" s="55"/>
      <c r="H1962" s="33">
        <f t="shared" si="30"/>
        <v>5</v>
      </c>
    </row>
    <row r="1963" spans="1:8" x14ac:dyDescent="0.2">
      <c r="A1963" s="52" t="s">
        <v>3950</v>
      </c>
      <c r="B1963" s="52"/>
      <c r="C1963" s="53" t="s">
        <v>3951</v>
      </c>
      <c r="D1963" s="54" t="s">
        <v>21</v>
      </c>
      <c r="E1963" s="55">
        <v>85.09</v>
      </c>
      <c r="F1963" s="55">
        <v>65.06</v>
      </c>
      <c r="G1963" s="55">
        <v>150.15</v>
      </c>
      <c r="H1963" s="33">
        <f t="shared" si="30"/>
        <v>9</v>
      </c>
    </row>
    <row r="1964" spans="1:8" x14ac:dyDescent="0.2">
      <c r="A1964" s="52" t="s">
        <v>3952</v>
      </c>
      <c r="B1964" s="52"/>
      <c r="C1964" s="53" t="s">
        <v>3953</v>
      </c>
      <c r="D1964" s="54" t="s">
        <v>21</v>
      </c>
      <c r="E1964" s="55">
        <v>156.44999999999999</v>
      </c>
      <c r="F1964" s="55">
        <v>86.74</v>
      </c>
      <c r="G1964" s="55">
        <v>243.19</v>
      </c>
      <c r="H1964" s="33">
        <f t="shared" si="30"/>
        <v>9</v>
      </c>
    </row>
    <row r="1965" spans="1:8" x14ac:dyDescent="0.2">
      <c r="A1965" s="52" t="s">
        <v>3954</v>
      </c>
      <c r="B1965" s="52"/>
      <c r="C1965" s="53" t="s">
        <v>3955</v>
      </c>
      <c r="D1965" s="54" t="s">
        <v>21</v>
      </c>
      <c r="E1965" s="55">
        <v>346.2</v>
      </c>
      <c r="F1965" s="55">
        <v>108.43</v>
      </c>
      <c r="G1965" s="55">
        <v>454.63</v>
      </c>
      <c r="H1965" s="33">
        <f t="shared" si="30"/>
        <v>9</v>
      </c>
    </row>
    <row r="1966" spans="1:8" x14ac:dyDescent="0.2">
      <c r="A1966" s="52" t="s">
        <v>3956</v>
      </c>
      <c r="B1966" s="52"/>
      <c r="C1966" s="53" t="s">
        <v>3957</v>
      </c>
      <c r="D1966" s="54" t="s">
        <v>21</v>
      </c>
      <c r="E1966" s="55">
        <v>577.94000000000005</v>
      </c>
      <c r="F1966" s="55">
        <v>130.11000000000001</v>
      </c>
      <c r="G1966" s="55">
        <v>708.05</v>
      </c>
      <c r="H1966" s="33">
        <f t="shared" si="30"/>
        <v>9</v>
      </c>
    </row>
    <row r="1967" spans="1:8" x14ac:dyDescent="0.2">
      <c r="A1967" s="52" t="s">
        <v>3958</v>
      </c>
      <c r="B1967" s="52"/>
      <c r="C1967" s="53" t="s">
        <v>3959</v>
      </c>
      <c r="D1967" s="54"/>
      <c r="E1967" s="55"/>
      <c r="F1967" s="55"/>
      <c r="G1967" s="55"/>
      <c r="H1967" s="33">
        <f t="shared" si="30"/>
        <v>5</v>
      </c>
    </row>
    <row r="1968" spans="1:8" ht="25.5" x14ac:dyDescent="0.2">
      <c r="A1968" s="52" t="s">
        <v>3960</v>
      </c>
      <c r="B1968" s="52"/>
      <c r="C1968" s="53" t="s">
        <v>3961</v>
      </c>
      <c r="D1968" s="54" t="s">
        <v>21</v>
      </c>
      <c r="E1968" s="55">
        <v>532.42999999999995</v>
      </c>
      <c r="F1968" s="55">
        <v>129.69999999999999</v>
      </c>
      <c r="G1968" s="55">
        <v>662.13</v>
      </c>
      <c r="H1968" s="33">
        <f t="shared" si="30"/>
        <v>9</v>
      </c>
    </row>
    <row r="1969" spans="1:8" ht="25.5" x14ac:dyDescent="0.2">
      <c r="A1969" s="52" t="s">
        <v>3962</v>
      </c>
      <c r="B1969" s="52"/>
      <c r="C1969" s="53" t="s">
        <v>3963</v>
      </c>
      <c r="D1969" s="54" t="s">
        <v>21</v>
      </c>
      <c r="E1969" s="55">
        <v>508.59</v>
      </c>
      <c r="F1969" s="55">
        <v>129.69999999999999</v>
      </c>
      <c r="G1969" s="55">
        <v>638.29</v>
      </c>
      <c r="H1969" s="33">
        <f t="shared" si="30"/>
        <v>9</v>
      </c>
    </row>
    <row r="1970" spans="1:8" ht="25.5" x14ac:dyDescent="0.2">
      <c r="A1970" s="52" t="s">
        <v>3964</v>
      </c>
      <c r="B1970" s="52"/>
      <c r="C1970" s="53" t="s">
        <v>3965</v>
      </c>
      <c r="D1970" s="54" t="s">
        <v>21</v>
      </c>
      <c r="E1970" s="55">
        <v>733.55</v>
      </c>
      <c r="F1970" s="55">
        <v>162.13</v>
      </c>
      <c r="G1970" s="55">
        <v>895.68</v>
      </c>
      <c r="H1970" s="33">
        <f t="shared" si="30"/>
        <v>9</v>
      </c>
    </row>
    <row r="1971" spans="1:8" ht="25.5" x14ac:dyDescent="0.2">
      <c r="A1971" s="52" t="s">
        <v>3966</v>
      </c>
      <c r="B1971" s="52"/>
      <c r="C1971" s="53" t="s">
        <v>3967</v>
      </c>
      <c r="D1971" s="54" t="s">
        <v>21</v>
      </c>
      <c r="E1971" s="55">
        <v>738.87</v>
      </c>
      <c r="F1971" s="55">
        <v>162.13</v>
      </c>
      <c r="G1971" s="55">
        <v>901</v>
      </c>
      <c r="H1971" s="33">
        <f t="shared" si="30"/>
        <v>9</v>
      </c>
    </row>
    <row r="1972" spans="1:8" ht="25.5" x14ac:dyDescent="0.2">
      <c r="A1972" s="52" t="s">
        <v>3968</v>
      </c>
      <c r="B1972" s="52"/>
      <c r="C1972" s="53" t="s">
        <v>3969</v>
      </c>
      <c r="D1972" s="54" t="s">
        <v>21</v>
      </c>
      <c r="E1972" s="55">
        <v>999.16</v>
      </c>
      <c r="F1972" s="55">
        <v>194.55</v>
      </c>
      <c r="G1972" s="55">
        <v>1193.71</v>
      </c>
      <c r="H1972" s="33">
        <f t="shared" si="30"/>
        <v>9</v>
      </c>
    </row>
    <row r="1973" spans="1:8" ht="25.5" x14ac:dyDescent="0.2">
      <c r="A1973" s="52" t="s">
        <v>3970</v>
      </c>
      <c r="B1973" s="52"/>
      <c r="C1973" s="53" t="s">
        <v>3971</v>
      </c>
      <c r="D1973" s="54" t="s">
        <v>21</v>
      </c>
      <c r="E1973" s="55">
        <v>1500.59</v>
      </c>
      <c r="F1973" s="55">
        <v>194.55</v>
      </c>
      <c r="G1973" s="55">
        <v>1695.14</v>
      </c>
      <c r="H1973" s="33">
        <f t="shared" si="30"/>
        <v>9</v>
      </c>
    </row>
    <row r="1974" spans="1:8" x14ac:dyDescent="0.2">
      <c r="A1974" s="52" t="s">
        <v>3972</v>
      </c>
      <c r="B1974" s="52"/>
      <c r="C1974" s="53" t="s">
        <v>3973</v>
      </c>
      <c r="D1974" s="54"/>
      <c r="E1974" s="55"/>
      <c r="F1974" s="55"/>
      <c r="G1974" s="55"/>
      <c r="H1974" s="33">
        <f t="shared" si="30"/>
        <v>5</v>
      </c>
    </row>
    <row r="1975" spans="1:8" ht="25.5" x14ac:dyDescent="0.2">
      <c r="A1975" s="52" t="s">
        <v>3974</v>
      </c>
      <c r="B1975" s="52"/>
      <c r="C1975" s="53" t="s">
        <v>3975</v>
      </c>
      <c r="D1975" s="54" t="s">
        <v>21</v>
      </c>
      <c r="E1975" s="55">
        <v>609.14</v>
      </c>
      <c r="F1975" s="55">
        <v>97.28</v>
      </c>
      <c r="G1975" s="55">
        <v>706.42</v>
      </c>
      <c r="H1975" s="33">
        <f t="shared" si="30"/>
        <v>9</v>
      </c>
    </row>
    <row r="1976" spans="1:8" ht="25.5" x14ac:dyDescent="0.2">
      <c r="A1976" s="52" t="s">
        <v>3976</v>
      </c>
      <c r="B1976" s="52"/>
      <c r="C1976" s="53" t="s">
        <v>3977</v>
      </c>
      <c r="D1976" s="54" t="s">
        <v>21</v>
      </c>
      <c r="E1976" s="55">
        <v>736.85</v>
      </c>
      <c r="F1976" s="55">
        <v>97.28</v>
      </c>
      <c r="G1976" s="55">
        <v>834.13</v>
      </c>
      <c r="H1976" s="33">
        <f t="shared" si="30"/>
        <v>9</v>
      </c>
    </row>
    <row r="1977" spans="1:8" ht="25.5" x14ac:dyDescent="0.2">
      <c r="A1977" s="52" t="s">
        <v>3978</v>
      </c>
      <c r="B1977" s="52"/>
      <c r="C1977" s="53" t="s">
        <v>3979</v>
      </c>
      <c r="D1977" s="54" t="s">
        <v>21</v>
      </c>
      <c r="E1977" s="55">
        <v>834.44</v>
      </c>
      <c r="F1977" s="55">
        <v>129.69999999999999</v>
      </c>
      <c r="G1977" s="55">
        <v>964.14</v>
      </c>
      <c r="H1977" s="33">
        <f t="shared" si="30"/>
        <v>9</v>
      </c>
    </row>
    <row r="1978" spans="1:8" ht="25.5" x14ac:dyDescent="0.2">
      <c r="A1978" s="52" t="s">
        <v>3980</v>
      </c>
      <c r="B1978" s="52"/>
      <c r="C1978" s="53" t="s">
        <v>3981</v>
      </c>
      <c r="D1978" s="54" t="s">
        <v>21</v>
      </c>
      <c r="E1978" s="55">
        <v>946.52</v>
      </c>
      <c r="F1978" s="55">
        <v>129.69999999999999</v>
      </c>
      <c r="G1978" s="55">
        <v>1076.22</v>
      </c>
      <c r="H1978" s="33">
        <f t="shared" si="30"/>
        <v>9</v>
      </c>
    </row>
    <row r="1979" spans="1:8" ht="25.5" x14ac:dyDescent="0.2">
      <c r="A1979" s="52" t="s">
        <v>3982</v>
      </c>
      <c r="B1979" s="52"/>
      <c r="C1979" s="53" t="s">
        <v>3983</v>
      </c>
      <c r="D1979" s="54" t="s">
        <v>21</v>
      </c>
      <c r="E1979" s="55">
        <v>1244.1400000000001</v>
      </c>
      <c r="F1979" s="55">
        <v>162.13</v>
      </c>
      <c r="G1979" s="55">
        <v>1406.27</v>
      </c>
      <c r="H1979" s="33">
        <f t="shared" si="30"/>
        <v>9</v>
      </c>
    </row>
    <row r="1980" spans="1:8" ht="25.5" x14ac:dyDescent="0.2">
      <c r="A1980" s="52" t="s">
        <v>3984</v>
      </c>
      <c r="B1980" s="52"/>
      <c r="C1980" s="53" t="s">
        <v>3985</v>
      </c>
      <c r="D1980" s="54" t="s">
        <v>21</v>
      </c>
      <c r="E1980" s="55">
        <v>1967.66</v>
      </c>
      <c r="F1980" s="55">
        <v>162.13</v>
      </c>
      <c r="G1980" s="55">
        <v>2129.79</v>
      </c>
      <c r="H1980" s="33">
        <f t="shared" si="30"/>
        <v>9</v>
      </c>
    </row>
    <row r="1981" spans="1:8" x14ac:dyDescent="0.2">
      <c r="A1981" s="52" t="s">
        <v>3986</v>
      </c>
      <c r="B1981" s="52"/>
      <c r="C1981" s="53" t="s">
        <v>3987</v>
      </c>
      <c r="D1981" s="54"/>
      <c r="E1981" s="55"/>
      <c r="F1981" s="55"/>
      <c r="G1981" s="55"/>
      <c r="H1981" s="33">
        <f t="shared" si="30"/>
        <v>5</v>
      </c>
    </row>
    <row r="1982" spans="1:8" ht="25.5" x14ac:dyDescent="0.2">
      <c r="A1982" s="52" t="s">
        <v>3988</v>
      </c>
      <c r="B1982" s="52"/>
      <c r="C1982" s="53" t="s">
        <v>3989</v>
      </c>
      <c r="D1982" s="54" t="s">
        <v>73</v>
      </c>
      <c r="E1982" s="55">
        <v>2740.12</v>
      </c>
      <c r="F1982" s="55">
        <v>115.01</v>
      </c>
      <c r="G1982" s="55">
        <v>2855.13</v>
      </c>
      <c r="H1982" s="33">
        <f t="shared" si="30"/>
        <v>9</v>
      </c>
    </row>
    <row r="1983" spans="1:8" x14ac:dyDescent="0.2">
      <c r="A1983" s="52" t="s">
        <v>3990</v>
      </c>
      <c r="B1983" s="52"/>
      <c r="C1983" s="53" t="s">
        <v>3991</v>
      </c>
      <c r="D1983" s="54"/>
      <c r="E1983" s="55"/>
      <c r="F1983" s="55"/>
      <c r="G1983" s="55"/>
      <c r="H1983" s="33">
        <f t="shared" si="30"/>
        <v>5</v>
      </c>
    </row>
    <row r="1984" spans="1:8" x14ac:dyDescent="0.2">
      <c r="A1984" s="52" t="s">
        <v>3992</v>
      </c>
      <c r="B1984" s="52"/>
      <c r="C1984" s="53" t="s">
        <v>3993</v>
      </c>
      <c r="D1984" s="54" t="s">
        <v>592</v>
      </c>
      <c r="E1984" s="55">
        <v>114.35</v>
      </c>
      <c r="F1984" s="55">
        <v>7.72</v>
      </c>
      <c r="G1984" s="55">
        <v>122.07</v>
      </c>
      <c r="H1984" s="33">
        <f t="shared" si="30"/>
        <v>9</v>
      </c>
    </row>
    <row r="1985" spans="1:8" x14ac:dyDescent="0.2">
      <c r="A1985" s="52" t="s">
        <v>3994</v>
      </c>
      <c r="B1985" s="52"/>
      <c r="C1985" s="53" t="s">
        <v>3995</v>
      </c>
      <c r="D1985" s="54"/>
      <c r="E1985" s="55"/>
      <c r="F1985" s="55"/>
      <c r="G1985" s="55"/>
      <c r="H1985" s="33">
        <f t="shared" si="30"/>
        <v>5</v>
      </c>
    </row>
    <row r="1986" spans="1:8" x14ac:dyDescent="0.2">
      <c r="A1986" s="52" t="s">
        <v>3996</v>
      </c>
      <c r="B1986" s="52"/>
      <c r="C1986" s="53" t="s">
        <v>3997</v>
      </c>
      <c r="D1986" s="54" t="s">
        <v>21</v>
      </c>
      <c r="E1986" s="55">
        <v>48.36</v>
      </c>
      <c r="F1986" s="55">
        <v>13.01</v>
      </c>
      <c r="G1986" s="55">
        <v>61.37</v>
      </c>
      <c r="H1986" s="33">
        <f t="shared" si="30"/>
        <v>9</v>
      </c>
    </row>
    <row r="1987" spans="1:8" x14ac:dyDescent="0.2">
      <c r="A1987" s="52" t="s">
        <v>3998</v>
      </c>
      <c r="B1987" s="52"/>
      <c r="C1987" s="53" t="s">
        <v>3999</v>
      </c>
      <c r="D1987" s="54" t="s">
        <v>21</v>
      </c>
      <c r="E1987" s="55">
        <v>48.87</v>
      </c>
      <c r="F1987" s="55">
        <v>21.69</v>
      </c>
      <c r="G1987" s="55">
        <v>70.56</v>
      </c>
      <c r="H1987" s="33">
        <f t="shared" si="30"/>
        <v>9</v>
      </c>
    </row>
    <row r="1988" spans="1:8" x14ac:dyDescent="0.2">
      <c r="A1988" s="52" t="s">
        <v>4000</v>
      </c>
      <c r="B1988" s="52"/>
      <c r="C1988" s="53" t="s">
        <v>4001</v>
      </c>
      <c r="D1988" s="54" t="s">
        <v>21</v>
      </c>
      <c r="E1988" s="55">
        <v>58.81</v>
      </c>
      <c r="F1988" s="55">
        <v>43.37</v>
      </c>
      <c r="G1988" s="55">
        <v>102.18</v>
      </c>
      <c r="H1988" s="33">
        <f t="shared" si="30"/>
        <v>9</v>
      </c>
    </row>
    <row r="1989" spans="1:8" x14ac:dyDescent="0.2">
      <c r="A1989" s="52" t="s">
        <v>4002</v>
      </c>
      <c r="B1989" s="52"/>
      <c r="C1989" s="53" t="s">
        <v>4003</v>
      </c>
      <c r="D1989" s="54" t="s">
        <v>21</v>
      </c>
      <c r="E1989" s="55">
        <v>174.96</v>
      </c>
      <c r="F1989" s="55">
        <v>43.37</v>
      </c>
      <c r="G1989" s="55">
        <v>218.33</v>
      </c>
      <c r="H1989" s="33">
        <f t="shared" si="30"/>
        <v>9</v>
      </c>
    </row>
    <row r="1990" spans="1:8" x14ac:dyDescent="0.2">
      <c r="A1990" s="52" t="s">
        <v>4004</v>
      </c>
      <c r="B1990" s="52"/>
      <c r="C1990" s="53" t="s">
        <v>4005</v>
      </c>
      <c r="D1990" s="54" t="s">
        <v>21</v>
      </c>
      <c r="E1990" s="55">
        <v>259.97000000000003</v>
      </c>
      <c r="F1990" s="55">
        <v>43.37</v>
      </c>
      <c r="G1990" s="55">
        <v>303.33999999999997</v>
      </c>
      <c r="H1990" s="33">
        <f t="shared" si="30"/>
        <v>9</v>
      </c>
    </row>
    <row r="1991" spans="1:8" x14ac:dyDescent="0.2">
      <c r="A1991" s="52" t="s">
        <v>4006</v>
      </c>
      <c r="B1991" s="52"/>
      <c r="C1991" s="53" t="s">
        <v>4007</v>
      </c>
      <c r="D1991" s="54" t="s">
        <v>21</v>
      </c>
      <c r="E1991" s="55">
        <v>755.8</v>
      </c>
      <c r="F1991" s="55">
        <v>52.05</v>
      </c>
      <c r="G1991" s="55">
        <v>807.85</v>
      </c>
      <c r="H1991" s="33">
        <f t="shared" si="30"/>
        <v>9</v>
      </c>
    </row>
    <row r="1992" spans="1:8" x14ac:dyDescent="0.2">
      <c r="A1992" s="52" t="s">
        <v>4008</v>
      </c>
      <c r="B1992" s="52"/>
      <c r="C1992" s="53" t="s">
        <v>4009</v>
      </c>
      <c r="D1992" s="54" t="s">
        <v>21</v>
      </c>
      <c r="E1992" s="55">
        <v>315.83999999999997</v>
      </c>
      <c r="F1992" s="55">
        <v>52.05</v>
      </c>
      <c r="G1992" s="55">
        <v>367.89</v>
      </c>
      <c r="H1992" s="33">
        <f t="shared" si="30"/>
        <v>9</v>
      </c>
    </row>
    <row r="1993" spans="1:8" x14ac:dyDescent="0.2">
      <c r="A1993" s="52" t="s">
        <v>4010</v>
      </c>
      <c r="B1993" s="52"/>
      <c r="C1993" s="53" t="s">
        <v>4011</v>
      </c>
      <c r="D1993" s="54"/>
      <c r="E1993" s="55"/>
      <c r="F1993" s="55"/>
      <c r="G1993" s="55"/>
      <c r="H1993" s="33">
        <f t="shared" si="30"/>
        <v>5</v>
      </c>
    </row>
    <row r="1994" spans="1:8" x14ac:dyDescent="0.2">
      <c r="A1994" s="52" t="s">
        <v>4012</v>
      </c>
      <c r="B1994" s="52"/>
      <c r="C1994" s="53" t="s">
        <v>4013</v>
      </c>
      <c r="D1994" s="54" t="s">
        <v>21</v>
      </c>
      <c r="E1994" s="55">
        <v>28.86</v>
      </c>
      <c r="F1994" s="55">
        <v>8.68</v>
      </c>
      <c r="G1994" s="55">
        <v>37.54</v>
      </c>
      <c r="H1994" s="33">
        <f t="shared" ref="H1994:H2057" si="31">LEN(A1994)</f>
        <v>9</v>
      </c>
    </row>
    <row r="1995" spans="1:8" x14ac:dyDescent="0.2">
      <c r="A1995" s="52" t="s">
        <v>4014</v>
      </c>
      <c r="B1995" s="52"/>
      <c r="C1995" s="53" t="s">
        <v>4015</v>
      </c>
      <c r="D1995" s="54" t="s">
        <v>21</v>
      </c>
      <c r="E1995" s="55">
        <v>59.98</v>
      </c>
      <c r="F1995" s="55">
        <v>8.68</v>
      </c>
      <c r="G1995" s="55">
        <v>68.66</v>
      </c>
      <c r="H1995" s="33">
        <f t="shared" si="31"/>
        <v>9</v>
      </c>
    </row>
    <row r="1996" spans="1:8" x14ac:dyDescent="0.2">
      <c r="A1996" s="52" t="s">
        <v>4016</v>
      </c>
      <c r="B1996" s="52"/>
      <c r="C1996" s="53" t="s">
        <v>4017</v>
      </c>
      <c r="D1996" s="54" t="s">
        <v>21</v>
      </c>
      <c r="E1996" s="55">
        <v>94.31</v>
      </c>
      <c r="F1996" s="55">
        <v>8.68</v>
      </c>
      <c r="G1996" s="55">
        <v>102.99</v>
      </c>
      <c r="H1996" s="33">
        <f t="shared" si="31"/>
        <v>9</v>
      </c>
    </row>
    <row r="1997" spans="1:8" x14ac:dyDescent="0.2">
      <c r="A1997" s="52" t="s">
        <v>4018</v>
      </c>
      <c r="B1997" s="52"/>
      <c r="C1997" s="53" t="s">
        <v>4019</v>
      </c>
      <c r="D1997" s="54" t="s">
        <v>21</v>
      </c>
      <c r="E1997" s="55">
        <v>145.47</v>
      </c>
      <c r="F1997" s="55">
        <v>8.68</v>
      </c>
      <c r="G1997" s="55">
        <v>154.15</v>
      </c>
      <c r="H1997" s="33">
        <f t="shared" si="31"/>
        <v>9</v>
      </c>
    </row>
    <row r="1998" spans="1:8" x14ac:dyDescent="0.2">
      <c r="A1998" s="52" t="s">
        <v>4020</v>
      </c>
      <c r="B1998" s="52"/>
      <c r="C1998" s="53" t="s">
        <v>4021</v>
      </c>
      <c r="D1998" s="54" t="s">
        <v>21</v>
      </c>
      <c r="E1998" s="55">
        <v>208.88</v>
      </c>
      <c r="F1998" s="55">
        <v>8.68</v>
      </c>
      <c r="G1998" s="55">
        <v>217.56</v>
      </c>
      <c r="H1998" s="33">
        <f t="shared" si="31"/>
        <v>9</v>
      </c>
    </row>
    <row r="1999" spans="1:8" x14ac:dyDescent="0.2">
      <c r="A1999" s="52" t="s">
        <v>4022</v>
      </c>
      <c r="B1999" s="52"/>
      <c r="C1999" s="53" t="s">
        <v>4023</v>
      </c>
      <c r="D1999" s="54" t="s">
        <v>21</v>
      </c>
      <c r="E1999" s="55">
        <v>317.98</v>
      </c>
      <c r="F1999" s="55">
        <v>8.68</v>
      </c>
      <c r="G1999" s="55">
        <v>326.66000000000003</v>
      </c>
      <c r="H1999" s="33">
        <f t="shared" si="31"/>
        <v>9</v>
      </c>
    </row>
    <row r="2000" spans="1:8" x14ac:dyDescent="0.2">
      <c r="A2000" s="52" t="s">
        <v>4024</v>
      </c>
      <c r="B2000" s="52"/>
      <c r="C2000" s="53" t="s">
        <v>4025</v>
      </c>
      <c r="D2000" s="54" t="s">
        <v>21</v>
      </c>
      <c r="E2000" s="55">
        <v>10.29</v>
      </c>
      <c r="F2000" s="55">
        <v>8.68</v>
      </c>
      <c r="G2000" s="55">
        <v>18.97</v>
      </c>
      <c r="H2000" s="33">
        <f t="shared" si="31"/>
        <v>9</v>
      </c>
    </row>
    <row r="2001" spans="1:8" x14ac:dyDescent="0.2">
      <c r="A2001" s="52" t="s">
        <v>4026</v>
      </c>
      <c r="B2001" s="52"/>
      <c r="C2001" s="53" t="s">
        <v>4027</v>
      </c>
      <c r="D2001" s="54" t="s">
        <v>21</v>
      </c>
      <c r="E2001" s="55">
        <v>13.24</v>
      </c>
      <c r="F2001" s="55">
        <v>8.68</v>
      </c>
      <c r="G2001" s="55">
        <v>21.92</v>
      </c>
      <c r="H2001" s="33">
        <f t="shared" si="31"/>
        <v>9</v>
      </c>
    </row>
    <row r="2002" spans="1:8" x14ac:dyDescent="0.2">
      <c r="A2002" s="52" t="s">
        <v>4028</v>
      </c>
      <c r="B2002" s="52"/>
      <c r="C2002" s="53" t="s">
        <v>4029</v>
      </c>
      <c r="D2002" s="54" t="s">
        <v>21</v>
      </c>
      <c r="E2002" s="55">
        <v>29.89</v>
      </c>
      <c r="F2002" s="55">
        <v>2.17</v>
      </c>
      <c r="G2002" s="55">
        <v>32.06</v>
      </c>
      <c r="H2002" s="33">
        <f t="shared" si="31"/>
        <v>9</v>
      </c>
    </row>
    <row r="2003" spans="1:8" x14ac:dyDescent="0.2">
      <c r="A2003" s="52" t="s">
        <v>4030</v>
      </c>
      <c r="B2003" s="52"/>
      <c r="C2003" s="53" t="s">
        <v>4031</v>
      </c>
      <c r="D2003" s="54"/>
      <c r="E2003" s="55"/>
      <c r="F2003" s="55"/>
      <c r="G2003" s="55"/>
      <c r="H2003" s="33">
        <f t="shared" si="31"/>
        <v>5</v>
      </c>
    </row>
    <row r="2004" spans="1:8" ht="25.5" x14ac:dyDescent="0.2">
      <c r="A2004" s="52" t="s">
        <v>4032</v>
      </c>
      <c r="B2004" s="52"/>
      <c r="C2004" s="53" t="s">
        <v>4033</v>
      </c>
      <c r="D2004" s="54" t="s">
        <v>21</v>
      </c>
      <c r="E2004" s="55">
        <v>16524.439999999999</v>
      </c>
      <c r="F2004" s="55">
        <v>272.31</v>
      </c>
      <c r="G2004" s="55">
        <v>16796.75</v>
      </c>
      <c r="H2004" s="33">
        <f t="shared" si="31"/>
        <v>9</v>
      </c>
    </row>
    <row r="2005" spans="1:8" ht="25.5" x14ac:dyDescent="0.2">
      <c r="A2005" s="52" t="s">
        <v>4034</v>
      </c>
      <c r="B2005" s="52"/>
      <c r="C2005" s="53" t="s">
        <v>4035</v>
      </c>
      <c r="D2005" s="54" t="s">
        <v>21</v>
      </c>
      <c r="E2005" s="55">
        <v>31998.69</v>
      </c>
      <c r="F2005" s="55">
        <v>244.04</v>
      </c>
      <c r="G2005" s="55">
        <v>32242.73</v>
      </c>
      <c r="H2005" s="33">
        <f t="shared" si="31"/>
        <v>9</v>
      </c>
    </row>
    <row r="2006" spans="1:8" ht="25.5" x14ac:dyDescent="0.2">
      <c r="A2006" s="52" t="s">
        <v>4036</v>
      </c>
      <c r="B2006" s="52"/>
      <c r="C2006" s="53" t="s">
        <v>4037</v>
      </c>
      <c r="D2006" s="54" t="s">
        <v>334</v>
      </c>
      <c r="E2006" s="55">
        <v>32359.34</v>
      </c>
      <c r="F2006" s="55">
        <v>359.75</v>
      </c>
      <c r="G2006" s="55">
        <v>32719.09</v>
      </c>
      <c r="H2006" s="33">
        <f t="shared" si="31"/>
        <v>9</v>
      </c>
    </row>
    <row r="2007" spans="1:8" ht="25.5" x14ac:dyDescent="0.2">
      <c r="A2007" s="52" t="s">
        <v>4038</v>
      </c>
      <c r="B2007" s="52"/>
      <c r="C2007" s="53" t="s">
        <v>4039</v>
      </c>
      <c r="D2007" s="54" t="s">
        <v>21</v>
      </c>
      <c r="E2007" s="55">
        <v>71985.600000000006</v>
      </c>
      <c r="F2007" s="55">
        <v>43.37</v>
      </c>
      <c r="G2007" s="55">
        <v>72028.97</v>
      </c>
      <c r="H2007" s="33">
        <f t="shared" si="31"/>
        <v>9</v>
      </c>
    </row>
    <row r="2008" spans="1:8" ht="25.5" x14ac:dyDescent="0.2">
      <c r="A2008" s="52" t="s">
        <v>4040</v>
      </c>
      <c r="B2008" s="52"/>
      <c r="C2008" s="53" t="s">
        <v>4041</v>
      </c>
      <c r="D2008" s="54" t="s">
        <v>21</v>
      </c>
      <c r="E2008" s="55">
        <v>126314.98</v>
      </c>
      <c r="F2008" s="55">
        <v>43.37</v>
      </c>
      <c r="G2008" s="55">
        <v>126358.35</v>
      </c>
      <c r="H2008" s="33">
        <f t="shared" si="31"/>
        <v>9</v>
      </c>
    </row>
    <row r="2009" spans="1:8" ht="25.5" x14ac:dyDescent="0.2">
      <c r="A2009" s="52" t="s">
        <v>4042</v>
      </c>
      <c r="B2009" s="52"/>
      <c r="C2009" s="53" t="s">
        <v>4043</v>
      </c>
      <c r="D2009" s="54" t="s">
        <v>21</v>
      </c>
      <c r="E2009" s="55">
        <v>9.17</v>
      </c>
      <c r="F2009" s="55">
        <v>13.01</v>
      </c>
      <c r="G2009" s="55">
        <v>22.18</v>
      </c>
      <c r="H2009" s="33">
        <f t="shared" si="31"/>
        <v>9</v>
      </c>
    </row>
    <row r="2010" spans="1:8" ht="25.5" x14ac:dyDescent="0.2">
      <c r="A2010" s="52" t="s">
        <v>4044</v>
      </c>
      <c r="B2010" s="52"/>
      <c r="C2010" s="53" t="s">
        <v>4045</v>
      </c>
      <c r="D2010" s="54" t="s">
        <v>21</v>
      </c>
      <c r="E2010" s="55">
        <v>27.79</v>
      </c>
      <c r="F2010" s="55">
        <v>13.01</v>
      </c>
      <c r="G2010" s="55">
        <v>40.799999999999997</v>
      </c>
      <c r="H2010" s="33">
        <f t="shared" si="31"/>
        <v>9</v>
      </c>
    </row>
    <row r="2011" spans="1:8" ht="25.5" x14ac:dyDescent="0.2">
      <c r="A2011" s="52" t="s">
        <v>4046</v>
      </c>
      <c r="B2011" s="52"/>
      <c r="C2011" s="53" t="s">
        <v>4047</v>
      </c>
      <c r="D2011" s="54" t="s">
        <v>21</v>
      </c>
      <c r="E2011" s="55">
        <v>113.01</v>
      </c>
      <c r="F2011" s="55">
        <v>26.02</v>
      </c>
      <c r="G2011" s="55">
        <v>139.03</v>
      </c>
      <c r="H2011" s="33">
        <f t="shared" si="31"/>
        <v>9</v>
      </c>
    </row>
    <row r="2012" spans="1:8" ht="25.5" x14ac:dyDescent="0.2">
      <c r="A2012" s="52" t="s">
        <v>4048</v>
      </c>
      <c r="B2012" s="52"/>
      <c r="C2012" s="53" t="s">
        <v>4049</v>
      </c>
      <c r="D2012" s="54" t="s">
        <v>21</v>
      </c>
      <c r="E2012" s="55">
        <v>140.30000000000001</v>
      </c>
      <c r="F2012" s="55">
        <v>26.02</v>
      </c>
      <c r="G2012" s="55">
        <v>166.32</v>
      </c>
      <c r="H2012" s="33">
        <f t="shared" si="31"/>
        <v>9</v>
      </c>
    </row>
    <row r="2013" spans="1:8" ht="25.5" x14ac:dyDescent="0.2">
      <c r="A2013" s="52" t="s">
        <v>4050</v>
      </c>
      <c r="B2013" s="52"/>
      <c r="C2013" s="53" t="s">
        <v>4051</v>
      </c>
      <c r="D2013" s="54" t="s">
        <v>21</v>
      </c>
      <c r="E2013" s="55">
        <v>113.82</v>
      </c>
      <c r="F2013" s="55">
        <v>39.04</v>
      </c>
      <c r="G2013" s="55">
        <v>152.86000000000001</v>
      </c>
      <c r="H2013" s="33">
        <f t="shared" si="31"/>
        <v>9</v>
      </c>
    </row>
    <row r="2014" spans="1:8" ht="25.5" x14ac:dyDescent="0.2">
      <c r="A2014" s="52" t="s">
        <v>4052</v>
      </c>
      <c r="B2014" s="52"/>
      <c r="C2014" s="53" t="s">
        <v>4053</v>
      </c>
      <c r="D2014" s="54" t="s">
        <v>21</v>
      </c>
      <c r="E2014" s="55">
        <v>157.22999999999999</v>
      </c>
      <c r="F2014" s="55">
        <v>39.04</v>
      </c>
      <c r="G2014" s="55">
        <v>196.27</v>
      </c>
      <c r="H2014" s="33">
        <f t="shared" si="31"/>
        <v>9</v>
      </c>
    </row>
    <row r="2015" spans="1:8" ht="25.5" x14ac:dyDescent="0.2">
      <c r="A2015" s="52" t="s">
        <v>4054</v>
      </c>
      <c r="B2015" s="52"/>
      <c r="C2015" s="53" t="s">
        <v>4055</v>
      </c>
      <c r="D2015" s="54" t="s">
        <v>21</v>
      </c>
      <c r="E2015" s="55">
        <v>440.85</v>
      </c>
      <c r="F2015" s="55">
        <v>43.37</v>
      </c>
      <c r="G2015" s="55">
        <v>484.22</v>
      </c>
      <c r="H2015" s="33">
        <f t="shared" si="31"/>
        <v>9</v>
      </c>
    </row>
    <row r="2016" spans="1:8" ht="25.5" x14ac:dyDescent="0.2">
      <c r="A2016" s="52" t="s">
        <v>4056</v>
      </c>
      <c r="B2016" s="52"/>
      <c r="C2016" s="53" t="s">
        <v>4057</v>
      </c>
      <c r="D2016" s="54" t="s">
        <v>21</v>
      </c>
      <c r="E2016" s="55">
        <v>630.64</v>
      </c>
      <c r="F2016" s="55">
        <v>43.37</v>
      </c>
      <c r="G2016" s="55">
        <v>674.01</v>
      </c>
      <c r="H2016" s="33">
        <f t="shared" si="31"/>
        <v>9</v>
      </c>
    </row>
    <row r="2017" spans="1:8" ht="25.5" x14ac:dyDescent="0.2">
      <c r="A2017" s="52" t="s">
        <v>4058</v>
      </c>
      <c r="B2017" s="52"/>
      <c r="C2017" s="53" t="s">
        <v>4059</v>
      </c>
      <c r="D2017" s="54" t="s">
        <v>21</v>
      </c>
      <c r="E2017" s="55">
        <v>2806.06</v>
      </c>
      <c r="F2017" s="55">
        <v>86.74</v>
      </c>
      <c r="G2017" s="55">
        <v>2892.8</v>
      </c>
      <c r="H2017" s="33">
        <f t="shared" si="31"/>
        <v>9</v>
      </c>
    </row>
    <row r="2018" spans="1:8" ht="25.5" x14ac:dyDescent="0.2">
      <c r="A2018" s="52" t="s">
        <v>4060</v>
      </c>
      <c r="B2018" s="52"/>
      <c r="C2018" s="53" t="s">
        <v>4061</v>
      </c>
      <c r="D2018" s="54" t="s">
        <v>21</v>
      </c>
      <c r="E2018" s="55">
        <v>4350.87</v>
      </c>
      <c r="F2018" s="55">
        <v>86.74</v>
      </c>
      <c r="G2018" s="55">
        <v>4437.6099999999997</v>
      </c>
      <c r="H2018" s="33">
        <f t="shared" si="31"/>
        <v>9</v>
      </c>
    </row>
    <row r="2019" spans="1:8" ht="25.5" x14ac:dyDescent="0.2">
      <c r="A2019" s="52" t="s">
        <v>4062</v>
      </c>
      <c r="B2019" s="52"/>
      <c r="C2019" s="53" t="s">
        <v>4063</v>
      </c>
      <c r="D2019" s="54" t="s">
        <v>21</v>
      </c>
      <c r="E2019" s="55">
        <v>6693.2</v>
      </c>
      <c r="F2019" s="55">
        <v>86.74</v>
      </c>
      <c r="G2019" s="55">
        <v>6779.94</v>
      </c>
      <c r="H2019" s="33">
        <f t="shared" si="31"/>
        <v>9</v>
      </c>
    </row>
    <row r="2020" spans="1:8" ht="25.5" x14ac:dyDescent="0.2">
      <c r="A2020" s="52" t="s">
        <v>4064</v>
      </c>
      <c r="B2020" s="52"/>
      <c r="C2020" s="53" t="s">
        <v>4065</v>
      </c>
      <c r="D2020" s="54" t="s">
        <v>21</v>
      </c>
      <c r="E2020" s="55">
        <v>8143.18</v>
      </c>
      <c r="F2020" s="55">
        <v>86.74</v>
      </c>
      <c r="G2020" s="55">
        <v>8229.92</v>
      </c>
      <c r="H2020" s="33">
        <f t="shared" si="31"/>
        <v>9</v>
      </c>
    </row>
    <row r="2021" spans="1:8" ht="25.5" x14ac:dyDescent="0.2">
      <c r="A2021" s="52" t="s">
        <v>4066</v>
      </c>
      <c r="B2021" s="52"/>
      <c r="C2021" s="53" t="s">
        <v>4067</v>
      </c>
      <c r="D2021" s="54" t="s">
        <v>21</v>
      </c>
      <c r="E2021" s="55">
        <v>15151.83</v>
      </c>
      <c r="F2021" s="55">
        <v>86.74</v>
      </c>
      <c r="G2021" s="55">
        <v>15238.57</v>
      </c>
      <c r="H2021" s="33">
        <f t="shared" si="31"/>
        <v>9</v>
      </c>
    </row>
    <row r="2022" spans="1:8" ht="25.5" x14ac:dyDescent="0.2">
      <c r="A2022" s="52" t="s">
        <v>4068</v>
      </c>
      <c r="B2022" s="52"/>
      <c r="C2022" s="53" t="s">
        <v>4069</v>
      </c>
      <c r="D2022" s="54" t="s">
        <v>21</v>
      </c>
      <c r="E2022" s="55">
        <v>19710.7</v>
      </c>
      <c r="F2022" s="55">
        <v>86.74</v>
      </c>
      <c r="G2022" s="55">
        <v>19797.439999999999</v>
      </c>
      <c r="H2022" s="33">
        <f t="shared" si="31"/>
        <v>9</v>
      </c>
    </row>
    <row r="2023" spans="1:8" ht="25.5" x14ac:dyDescent="0.2">
      <c r="A2023" s="52" t="s">
        <v>4070</v>
      </c>
      <c r="B2023" s="52"/>
      <c r="C2023" s="53" t="s">
        <v>4071</v>
      </c>
      <c r="D2023" s="54" t="s">
        <v>21</v>
      </c>
      <c r="E2023" s="55">
        <v>12.48</v>
      </c>
      <c r="F2023" s="55">
        <v>8.68</v>
      </c>
      <c r="G2023" s="55">
        <v>21.16</v>
      </c>
      <c r="H2023" s="33">
        <f t="shared" si="31"/>
        <v>9</v>
      </c>
    </row>
    <row r="2024" spans="1:8" ht="25.5" x14ac:dyDescent="0.2">
      <c r="A2024" s="52" t="s">
        <v>4072</v>
      </c>
      <c r="B2024" s="52"/>
      <c r="C2024" s="53" t="s">
        <v>4073</v>
      </c>
      <c r="D2024" s="54" t="s">
        <v>21</v>
      </c>
      <c r="E2024" s="55">
        <v>14.61</v>
      </c>
      <c r="F2024" s="55">
        <v>8.68</v>
      </c>
      <c r="G2024" s="55">
        <v>23.29</v>
      </c>
      <c r="H2024" s="33">
        <f t="shared" si="31"/>
        <v>9</v>
      </c>
    </row>
    <row r="2025" spans="1:8" ht="25.5" x14ac:dyDescent="0.2">
      <c r="A2025" s="52" t="s">
        <v>4074</v>
      </c>
      <c r="B2025" s="52"/>
      <c r="C2025" s="53" t="s">
        <v>4075</v>
      </c>
      <c r="D2025" s="54" t="s">
        <v>21</v>
      </c>
      <c r="E2025" s="55">
        <v>43.33</v>
      </c>
      <c r="F2025" s="55">
        <v>8.68</v>
      </c>
      <c r="G2025" s="55">
        <v>52.01</v>
      </c>
      <c r="H2025" s="33">
        <f t="shared" si="31"/>
        <v>9</v>
      </c>
    </row>
    <row r="2026" spans="1:8" ht="25.5" x14ac:dyDescent="0.2">
      <c r="A2026" s="52" t="s">
        <v>4076</v>
      </c>
      <c r="B2026" s="52"/>
      <c r="C2026" s="53" t="s">
        <v>4077</v>
      </c>
      <c r="D2026" s="54" t="s">
        <v>21</v>
      </c>
      <c r="E2026" s="55">
        <v>47.43</v>
      </c>
      <c r="F2026" s="55">
        <v>8.68</v>
      </c>
      <c r="G2026" s="55">
        <v>56.11</v>
      </c>
      <c r="H2026" s="33">
        <f t="shared" si="31"/>
        <v>9</v>
      </c>
    </row>
    <row r="2027" spans="1:8" ht="25.5" x14ac:dyDescent="0.2">
      <c r="A2027" s="52" t="s">
        <v>4078</v>
      </c>
      <c r="B2027" s="52"/>
      <c r="C2027" s="53" t="s">
        <v>4079</v>
      </c>
      <c r="D2027" s="54" t="s">
        <v>21</v>
      </c>
      <c r="E2027" s="55">
        <v>51.38</v>
      </c>
      <c r="F2027" s="55">
        <v>8.68</v>
      </c>
      <c r="G2027" s="55">
        <v>60.06</v>
      </c>
      <c r="H2027" s="33">
        <f t="shared" si="31"/>
        <v>9</v>
      </c>
    </row>
    <row r="2028" spans="1:8" ht="25.5" x14ac:dyDescent="0.2">
      <c r="A2028" s="52" t="s">
        <v>4080</v>
      </c>
      <c r="B2028" s="52"/>
      <c r="C2028" s="53" t="s">
        <v>4081</v>
      </c>
      <c r="D2028" s="54" t="s">
        <v>21</v>
      </c>
      <c r="E2028" s="55">
        <v>132.75</v>
      </c>
      <c r="F2028" s="55">
        <v>8.68</v>
      </c>
      <c r="G2028" s="55">
        <v>141.43</v>
      </c>
      <c r="H2028" s="33">
        <f t="shared" si="31"/>
        <v>9</v>
      </c>
    </row>
    <row r="2029" spans="1:8" ht="25.5" x14ac:dyDescent="0.2">
      <c r="A2029" s="52" t="s">
        <v>4082</v>
      </c>
      <c r="B2029" s="52"/>
      <c r="C2029" s="53" t="s">
        <v>4083</v>
      </c>
      <c r="D2029" s="54" t="s">
        <v>21</v>
      </c>
      <c r="E2029" s="55">
        <v>60.22</v>
      </c>
      <c r="F2029" s="55">
        <v>8.68</v>
      </c>
      <c r="G2029" s="55">
        <v>68.900000000000006</v>
      </c>
      <c r="H2029" s="33">
        <f t="shared" si="31"/>
        <v>9</v>
      </c>
    </row>
    <row r="2030" spans="1:8" ht="25.5" x14ac:dyDescent="0.2">
      <c r="A2030" s="52" t="s">
        <v>4084</v>
      </c>
      <c r="B2030" s="52"/>
      <c r="C2030" s="53" t="s">
        <v>4085</v>
      </c>
      <c r="D2030" s="54" t="s">
        <v>21</v>
      </c>
      <c r="E2030" s="55">
        <v>66.11</v>
      </c>
      <c r="F2030" s="55">
        <v>8.68</v>
      </c>
      <c r="G2030" s="55">
        <v>74.790000000000006</v>
      </c>
      <c r="H2030" s="33">
        <f t="shared" si="31"/>
        <v>9</v>
      </c>
    </row>
    <row r="2031" spans="1:8" ht="25.5" x14ac:dyDescent="0.2">
      <c r="A2031" s="52" t="s">
        <v>4086</v>
      </c>
      <c r="B2031" s="52"/>
      <c r="C2031" s="53" t="s">
        <v>4087</v>
      </c>
      <c r="D2031" s="54" t="s">
        <v>21</v>
      </c>
      <c r="E2031" s="55">
        <v>67.819999999999993</v>
      </c>
      <c r="F2031" s="55">
        <v>8.68</v>
      </c>
      <c r="G2031" s="55">
        <v>76.5</v>
      </c>
      <c r="H2031" s="33">
        <f t="shared" si="31"/>
        <v>9</v>
      </c>
    </row>
    <row r="2032" spans="1:8" ht="25.5" x14ac:dyDescent="0.2">
      <c r="A2032" s="52" t="s">
        <v>4088</v>
      </c>
      <c r="B2032" s="52"/>
      <c r="C2032" s="53" t="s">
        <v>4089</v>
      </c>
      <c r="D2032" s="54" t="s">
        <v>21</v>
      </c>
      <c r="E2032" s="55">
        <v>1537.11</v>
      </c>
      <c r="F2032" s="55">
        <v>8.68</v>
      </c>
      <c r="G2032" s="55">
        <v>1545.79</v>
      </c>
      <c r="H2032" s="33">
        <f t="shared" si="31"/>
        <v>9</v>
      </c>
    </row>
    <row r="2033" spans="1:8" ht="25.5" x14ac:dyDescent="0.2">
      <c r="A2033" s="52" t="s">
        <v>4090</v>
      </c>
      <c r="B2033" s="52"/>
      <c r="C2033" s="53" t="s">
        <v>4091</v>
      </c>
      <c r="D2033" s="54" t="s">
        <v>21</v>
      </c>
      <c r="E2033" s="55">
        <v>37851.019999999997</v>
      </c>
      <c r="F2033" s="55">
        <v>86.74</v>
      </c>
      <c r="G2033" s="55">
        <v>37937.760000000002</v>
      </c>
      <c r="H2033" s="33">
        <f t="shared" si="31"/>
        <v>9</v>
      </c>
    </row>
    <row r="2034" spans="1:8" ht="25.5" x14ac:dyDescent="0.2">
      <c r="A2034" s="52" t="s">
        <v>4092</v>
      </c>
      <c r="B2034" s="52"/>
      <c r="C2034" s="53" t="s">
        <v>4093</v>
      </c>
      <c r="D2034" s="54" t="s">
        <v>21</v>
      </c>
      <c r="E2034" s="55">
        <v>58021.27</v>
      </c>
      <c r="F2034" s="55">
        <v>86.74</v>
      </c>
      <c r="G2034" s="55">
        <v>58108.01</v>
      </c>
      <c r="H2034" s="33">
        <f t="shared" si="31"/>
        <v>9</v>
      </c>
    </row>
    <row r="2035" spans="1:8" ht="25.5" x14ac:dyDescent="0.2">
      <c r="A2035" s="52" t="s">
        <v>4094</v>
      </c>
      <c r="B2035" s="52"/>
      <c r="C2035" s="53" t="s">
        <v>4095</v>
      </c>
      <c r="D2035" s="54" t="s">
        <v>21</v>
      </c>
      <c r="E2035" s="55">
        <v>322680.19</v>
      </c>
      <c r="F2035" s="55">
        <v>43.37</v>
      </c>
      <c r="G2035" s="55">
        <v>322723.56</v>
      </c>
      <c r="H2035" s="33">
        <f t="shared" si="31"/>
        <v>9</v>
      </c>
    </row>
    <row r="2036" spans="1:8" x14ac:dyDescent="0.2">
      <c r="A2036" s="52" t="s">
        <v>4096</v>
      </c>
      <c r="B2036" s="52"/>
      <c r="C2036" s="53" t="s">
        <v>4097</v>
      </c>
      <c r="D2036" s="54"/>
      <c r="E2036" s="55"/>
      <c r="F2036" s="55"/>
      <c r="G2036" s="55"/>
      <c r="H2036" s="33">
        <f t="shared" si="31"/>
        <v>5</v>
      </c>
    </row>
    <row r="2037" spans="1:8" ht="25.5" x14ac:dyDescent="0.2">
      <c r="A2037" s="52" t="s">
        <v>4098</v>
      </c>
      <c r="B2037" s="52"/>
      <c r="C2037" s="53" t="s">
        <v>4099</v>
      </c>
      <c r="D2037" s="54" t="s">
        <v>21</v>
      </c>
      <c r="E2037" s="55">
        <v>2256.87</v>
      </c>
      <c r="F2037" s="55">
        <v>43.37</v>
      </c>
      <c r="G2037" s="55">
        <v>2300.2399999999998</v>
      </c>
      <c r="H2037" s="33">
        <f t="shared" si="31"/>
        <v>9</v>
      </c>
    </row>
    <row r="2038" spans="1:8" ht="25.5" x14ac:dyDescent="0.2">
      <c r="A2038" s="52" t="s">
        <v>4100</v>
      </c>
      <c r="B2038" s="52"/>
      <c r="C2038" s="53" t="s">
        <v>4101</v>
      </c>
      <c r="D2038" s="54" t="s">
        <v>21</v>
      </c>
      <c r="E2038" s="55">
        <v>1938.49</v>
      </c>
      <c r="F2038" s="55">
        <v>34.69</v>
      </c>
      <c r="G2038" s="55">
        <v>1973.18</v>
      </c>
      <c r="H2038" s="33">
        <f t="shared" si="31"/>
        <v>9</v>
      </c>
    </row>
    <row r="2039" spans="1:8" ht="25.5" x14ac:dyDescent="0.2">
      <c r="A2039" s="52" t="s">
        <v>4102</v>
      </c>
      <c r="B2039" s="52"/>
      <c r="C2039" s="53" t="s">
        <v>4103</v>
      </c>
      <c r="D2039" s="54" t="s">
        <v>21</v>
      </c>
      <c r="E2039" s="55">
        <v>1340.08</v>
      </c>
      <c r="F2039" s="55">
        <v>34.69</v>
      </c>
      <c r="G2039" s="55">
        <v>1374.77</v>
      </c>
      <c r="H2039" s="33">
        <f t="shared" si="31"/>
        <v>9</v>
      </c>
    </row>
    <row r="2040" spans="1:8" ht="25.5" x14ac:dyDescent="0.2">
      <c r="A2040" s="52" t="s">
        <v>4104</v>
      </c>
      <c r="B2040" s="52"/>
      <c r="C2040" s="53" t="s">
        <v>4105</v>
      </c>
      <c r="D2040" s="54" t="s">
        <v>21</v>
      </c>
      <c r="E2040" s="55">
        <v>2042.12</v>
      </c>
      <c r="F2040" s="55">
        <v>43.37</v>
      </c>
      <c r="G2040" s="55">
        <v>2085.4899999999998</v>
      </c>
      <c r="H2040" s="33">
        <f t="shared" si="31"/>
        <v>9</v>
      </c>
    </row>
    <row r="2041" spans="1:8" ht="25.5" x14ac:dyDescent="0.2">
      <c r="A2041" s="52" t="s">
        <v>4106</v>
      </c>
      <c r="B2041" s="52"/>
      <c r="C2041" s="53" t="s">
        <v>4107</v>
      </c>
      <c r="D2041" s="54" t="s">
        <v>21</v>
      </c>
      <c r="E2041" s="55">
        <v>2159.1999999999998</v>
      </c>
      <c r="F2041" s="55">
        <v>52.05</v>
      </c>
      <c r="G2041" s="55">
        <v>2211.25</v>
      </c>
      <c r="H2041" s="33">
        <f t="shared" si="31"/>
        <v>9</v>
      </c>
    </row>
    <row r="2042" spans="1:8" ht="25.5" x14ac:dyDescent="0.2">
      <c r="A2042" s="52" t="s">
        <v>4108</v>
      </c>
      <c r="B2042" s="52"/>
      <c r="C2042" s="53" t="s">
        <v>4109</v>
      </c>
      <c r="D2042" s="54" t="s">
        <v>21</v>
      </c>
      <c r="E2042" s="55">
        <v>4793.13</v>
      </c>
      <c r="F2042" s="55">
        <v>65.06</v>
      </c>
      <c r="G2042" s="55">
        <v>4858.1899999999996</v>
      </c>
      <c r="H2042" s="33">
        <f t="shared" si="31"/>
        <v>9</v>
      </c>
    </row>
    <row r="2043" spans="1:8" ht="25.5" x14ac:dyDescent="0.2">
      <c r="A2043" s="52" t="s">
        <v>4110</v>
      </c>
      <c r="B2043" s="52"/>
      <c r="C2043" s="53" t="s">
        <v>4111</v>
      </c>
      <c r="D2043" s="54" t="s">
        <v>21</v>
      </c>
      <c r="E2043" s="55">
        <v>9418.65</v>
      </c>
      <c r="F2043" s="55">
        <v>65.06</v>
      </c>
      <c r="G2043" s="55">
        <v>9483.7099999999991</v>
      </c>
      <c r="H2043" s="33">
        <f t="shared" si="31"/>
        <v>9</v>
      </c>
    </row>
    <row r="2044" spans="1:8" ht="25.5" x14ac:dyDescent="0.2">
      <c r="A2044" s="52" t="s">
        <v>4112</v>
      </c>
      <c r="B2044" s="52"/>
      <c r="C2044" s="53" t="s">
        <v>4113</v>
      </c>
      <c r="D2044" s="54" t="s">
        <v>21</v>
      </c>
      <c r="E2044" s="55">
        <v>1244.6199999999999</v>
      </c>
      <c r="F2044" s="55">
        <v>34.69</v>
      </c>
      <c r="G2044" s="55">
        <v>1279.31</v>
      </c>
      <c r="H2044" s="33">
        <f t="shared" si="31"/>
        <v>9</v>
      </c>
    </row>
    <row r="2045" spans="1:8" ht="25.5" x14ac:dyDescent="0.2">
      <c r="A2045" s="52" t="s">
        <v>4114</v>
      </c>
      <c r="B2045" s="52"/>
      <c r="C2045" s="53" t="s">
        <v>4115</v>
      </c>
      <c r="D2045" s="54" t="s">
        <v>21</v>
      </c>
      <c r="E2045" s="55">
        <v>1769.81</v>
      </c>
      <c r="F2045" s="55">
        <v>34.69</v>
      </c>
      <c r="G2045" s="55">
        <v>1804.5</v>
      </c>
      <c r="H2045" s="33">
        <f t="shared" si="31"/>
        <v>9</v>
      </c>
    </row>
    <row r="2046" spans="1:8" ht="25.5" x14ac:dyDescent="0.2">
      <c r="A2046" s="52" t="s">
        <v>4116</v>
      </c>
      <c r="B2046" s="52"/>
      <c r="C2046" s="53" t="s">
        <v>4117</v>
      </c>
      <c r="D2046" s="54" t="s">
        <v>21</v>
      </c>
      <c r="E2046" s="55">
        <v>3800.74</v>
      </c>
      <c r="F2046" s="55">
        <v>34.69</v>
      </c>
      <c r="G2046" s="55">
        <v>3835.43</v>
      </c>
      <c r="H2046" s="33">
        <f t="shared" si="31"/>
        <v>9</v>
      </c>
    </row>
    <row r="2047" spans="1:8" ht="25.5" x14ac:dyDescent="0.2">
      <c r="A2047" s="52" t="s">
        <v>4118</v>
      </c>
      <c r="B2047" s="52"/>
      <c r="C2047" s="53" t="s">
        <v>4119</v>
      </c>
      <c r="D2047" s="54" t="s">
        <v>21</v>
      </c>
      <c r="E2047" s="55">
        <v>4392.43</v>
      </c>
      <c r="F2047" s="55">
        <v>43.37</v>
      </c>
      <c r="G2047" s="55">
        <v>4435.8</v>
      </c>
      <c r="H2047" s="33">
        <f t="shared" si="31"/>
        <v>9</v>
      </c>
    </row>
    <row r="2048" spans="1:8" ht="25.5" x14ac:dyDescent="0.2">
      <c r="A2048" s="52" t="s">
        <v>4120</v>
      </c>
      <c r="B2048" s="52"/>
      <c r="C2048" s="53" t="s">
        <v>4121</v>
      </c>
      <c r="D2048" s="54" t="s">
        <v>21</v>
      </c>
      <c r="E2048" s="55">
        <v>8799.49</v>
      </c>
      <c r="F2048" s="55">
        <v>52.05</v>
      </c>
      <c r="G2048" s="55">
        <v>8851.5400000000009</v>
      </c>
      <c r="H2048" s="33">
        <f t="shared" si="31"/>
        <v>9</v>
      </c>
    </row>
    <row r="2049" spans="1:8" ht="25.5" x14ac:dyDescent="0.2">
      <c r="A2049" s="52" t="s">
        <v>4122</v>
      </c>
      <c r="B2049" s="52"/>
      <c r="C2049" s="53" t="s">
        <v>4123</v>
      </c>
      <c r="D2049" s="54" t="s">
        <v>21</v>
      </c>
      <c r="E2049" s="55">
        <v>325.69</v>
      </c>
      <c r="F2049" s="55">
        <v>34.69</v>
      </c>
      <c r="G2049" s="55">
        <v>360.38</v>
      </c>
      <c r="H2049" s="33">
        <f t="shared" si="31"/>
        <v>9</v>
      </c>
    </row>
    <row r="2050" spans="1:8" ht="25.5" x14ac:dyDescent="0.2">
      <c r="A2050" s="52" t="s">
        <v>4124</v>
      </c>
      <c r="B2050" s="52"/>
      <c r="C2050" s="53" t="s">
        <v>4125</v>
      </c>
      <c r="D2050" s="54" t="s">
        <v>21</v>
      </c>
      <c r="E2050" s="55">
        <v>721.8</v>
      </c>
      <c r="F2050" s="55">
        <v>34.69</v>
      </c>
      <c r="G2050" s="55">
        <v>756.49</v>
      </c>
      <c r="H2050" s="33">
        <f t="shared" si="31"/>
        <v>9</v>
      </c>
    </row>
    <row r="2051" spans="1:8" ht="25.5" x14ac:dyDescent="0.2">
      <c r="A2051" s="52" t="s">
        <v>4126</v>
      </c>
      <c r="B2051" s="52"/>
      <c r="C2051" s="53" t="s">
        <v>4127</v>
      </c>
      <c r="D2051" s="54" t="s">
        <v>21</v>
      </c>
      <c r="E2051" s="55">
        <v>990.33</v>
      </c>
      <c r="F2051" s="55">
        <v>43.37</v>
      </c>
      <c r="G2051" s="55">
        <v>1033.7</v>
      </c>
      <c r="H2051" s="33">
        <f t="shared" si="31"/>
        <v>9</v>
      </c>
    </row>
    <row r="2052" spans="1:8" ht="25.5" x14ac:dyDescent="0.2">
      <c r="A2052" s="52" t="s">
        <v>4128</v>
      </c>
      <c r="B2052" s="52"/>
      <c r="C2052" s="53" t="s">
        <v>4129</v>
      </c>
      <c r="D2052" s="54" t="s">
        <v>21</v>
      </c>
      <c r="E2052" s="55">
        <v>1826.4</v>
      </c>
      <c r="F2052" s="55">
        <v>52.05</v>
      </c>
      <c r="G2052" s="55">
        <v>1878.45</v>
      </c>
      <c r="H2052" s="33">
        <f t="shared" si="31"/>
        <v>9</v>
      </c>
    </row>
    <row r="2053" spans="1:8" ht="25.5" x14ac:dyDescent="0.2">
      <c r="A2053" s="52" t="s">
        <v>4130</v>
      </c>
      <c r="B2053" s="52"/>
      <c r="C2053" s="53" t="s">
        <v>4131</v>
      </c>
      <c r="D2053" s="54" t="s">
        <v>21</v>
      </c>
      <c r="E2053" s="55">
        <v>5320.28</v>
      </c>
      <c r="F2053" s="55">
        <v>52.05</v>
      </c>
      <c r="G2053" s="55">
        <v>5372.33</v>
      </c>
      <c r="H2053" s="33">
        <f t="shared" si="31"/>
        <v>9</v>
      </c>
    </row>
    <row r="2054" spans="1:8" ht="25.5" x14ac:dyDescent="0.2">
      <c r="A2054" s="52" t="s">
        <v>4132</v>
      </c>
      <c r="B2054" s="52"/>
      <c r="C2054" s="53" t="s">
        <v>4133</v>
      </c>
      <c r="D2054" s="54" t="s">
        <v>21</v>
      </c>
      <c r="E2054" s="55">
        <v>6897.75</v>
      </c>
      <c r="F2054" s="55">
        <v>65.06</v>
      </c>
      <c r="G2054" s="55">
        <v>6962.81</v>
      </c>
      <c r="H2054" s="33">
        <f t="shared" si="31"/>
        <v>9</v>
      </c>
    </row>
    <row r="2055" spans="1:8" ht="25.5" x14ac:dyDescent="0.2">
      <c r="A2055" s="52" t="s">
        <v>4134</v>
      </c>
      <c r="B2055" s="52"/>
      <c r="C2055" s="53" t="s">
        <v>4135</v>
      </c>
      <c r="D2055" s="54" t="s">
        <v>21</v>
      </c>
      <c r="E2055" s="55">
        <v>9964.51</v>
      </c>
      <c r="F2055" s="55">
        <v>78.06</v>
      </c>
      <c r="G2055" s="55">
        <v>10042.57</v>
      </c>
      <c r="H2055" s="33">
        <f t="shared" si="31"/>
        <v>9</v>
      </c>
    </row>
    <row r="2056" spans="1:8" ht="25.5" x14ac:dyDescent="0.2">
      <c r="A2056" s="52" t="s">
        <v>4136</v>
      </c>
      <c r="B2056" s="52"/>
      <c r="C2056" s="53" t="s">
        <v>4137</v>
      </c>
      <c r="D2056" s="54" t="s">
        <v>21</v>
      </c>
      <c r="E2056" s="55">
        <v>9683.41</v>
      </c>
      <c r="F2056" s="55">
        <v>99.9</v>
      </c>
      <c r="G2056" s="55">
        <v>9783.31</v>
      </c>
      <c r="H2056" s="33">
        <f t="shared" si="31"/>
        <v>9</v>
      </c>
    </row>
    <row r="2057" spans="1:8" x14ac:dyDescent="0.2">
      <c r="A2057" s="52" t="s">
        <v>4138</v>
      </c>
      <c r="B2057" s="52"/>
      <c r="C2057" s="53" t="s">
        <v>4139</v>
      </c>
      <c r="D2057" s="54" t="s">
        <v>21</v>
      </c>
      <c r="E2057" s="55">
        <v>77.760000000000005</v>
      </c>
      <c r="F2057" s="55">
        <v>8.68</v>
      </c>
      <c r="G2057" s="55">
        <v>86.44</v>
      </c>
      <c r="H2057" s="33">
        <f t="shared" si="31"/>
        <v>9</v>
      </c>
    </row>
    <row r="2058" spans="1:8" ht="25.5" x14ac:dyDescent="0.2">
      <c r="A2058" s="52" t="s">
        <v>4140</v>
      </c>
      <c r="B2058" s="52"/>
      <c r="C2058" s="53" t="s">
        <v>4141</v>
      </c>
      <c r="D2058" s="54" t="s">
        <v>21</v>
      </c>
      <c r="E2058" s="55">
        <v>778.33</v>
      </c>
      <c r="F2058" s="55">
        <v>34.69</v>
      </c>
      <c r="G2058" s="55">
        <v>813.02</v>
      </c>
      <c r="H2058" s="33">
        <f t="shared" ref="H2058:H2121" si="32">LEN(A2058)</f>
        <v>9</v>
      </c>
    </row>
    <row r="2059" spans="1:8" x14ac:dyDescent="0.2">
      <c r="A2059" s="52" t="s">
        <v>4142</v>
      </c>
      <c r="B2059" s="52"/>
      <c r="C2059" s="53" t="s">
        <v>4143</v>
      </c>
      <c r="D2059" s="54"/>
      <c r="E2059" s="55"/>
      <c r="F2059" s="55"/>
      <c r="G2059" s="55"/>
      <c r="H2059" s="33">
        <f t="shared" si="32"/>
        <v>5</v>
      </c>
    </row>
    <row r="2060" spans="1:8" ht="25.5" x14ac:dyDescent="0.2">
      <c r="A2060" s="52" t="s">
        <v>4144</v>
      </c>
      <c r="B2060" s="52"/>
      <c r="C2060" s="53" t="s">
        <v>4145</v>
      </c>
      <c r="D2060" s="54" t="s">
        <v>21</v>
      </c>
      <c r="E2060" s="55">
        <v>2510.9899999999998</v>
      </c>
      <c r="F2060" s="55">
        <v>211.3</v>
      </c>
      <c r="G2060" s="55">
        <v>2722.29</v>
      </c>
      <c r="H2060" s="33">
        <f t="shared" si="32"/>
        <v>9</v>
      </c>
    </row>
    <row r="2061" spans="1:8" ht="25.5" x14ac:dyDescent="0.2">
      <c r="A2061" s="52" t="s">
        <v>4146</v>
      </c>
      <c r="B2061" s="52"/>
      <c r="C2061" s="53" t="s">
        <v>4147</v>
      </c>
      <c r="D2061" s="54" t="s">
        <v>21</v>
      </c>
      <c r="E2061" s="55">
        <v>1785.06</v>
      </c>
      <c r="F2061" s="55">
        <v>211.3</v>
      </c>
      <c r="G2061" s="55">
        <v>1996.36</v>
      </c>
      <c r="H2061" s="33">
        <f t="shared" si="32"/>
        <v>9</v>
      </c>
    </row>
    <row r="2062" spans="1:8" ht="25.5" x14ac:dyDescent="0.2">
      <c r="A2062" s="52" t="s">
        <v>4148</v>
      </c>
      <c r="B2062" s="52"/>
      <c r="C2062" s="53" t="s">
        <v>4149</v>
      </c>
      <c r="D2062" s="54" t="s">
        <v>21</v>
      </c>
      <c r="E2062" s="55">
        <v>450.38</v>
      </c>
      <c r="F2062" s="55">
        <v>77.97</v>
      </c>
      <c r="G2062" s="55">
        <v>528.35</v>
      </c>
      <c r="H2062" s="33">
        <f t="shared" si="32"/>
        <v>9</v>
      </c>
    </row>
    <row r="2063" spans="1:8" ht="25.5" x14ac:dyDescent="0.2">
      <c r="A2063" s="52" t="s">
        <v>4150</v>
      </c>
      <c r="B2063" s="52"/>
      <c r="C2063" s="53" t="s">
        <v>4151</v>
      </c>
      <c r="D2063" s="54" t="s">
        <v>21</v>
      </c>
      <c r="E2063" s="55">
        <v>527.9</v>
      </c>
      <c r="F2063" s="55">
        <v>77.97</v>
      </c>
      <c r="G2063" s="55">
        <v>605.87</v>
      </c>
      <c r="H2063" s="33">
        <f t="shared" si="32"/>
        <v>9</v>
      </c>
    </row>
    <row r="2064" spans="1:8" ht="25.5" x14ac:dyDescent="0.2">
      <c r="A2064" s="52" t="s">
        <v>4152</v>
      </c>
      <c r="B2064" s="52"/>
      <c r="C2064" s="53" t="s">
        <v>4153</v>
      </c>
      <c r="D2064" s="54" t="s">
        <v>21</v>
      </c>
      <c r="E2064" s="55">
        <v>428.23</v>
      </c>
      <c r="F2064" s="55">
        <v>77.97</v>
      </c>
      <c r="G2064" s="55">
        <v>506.2</v>
      </c>
      <c r="H2064" s="33">
        <f t="shared" si="32"/>
        <v>9</v>
      </c>
    </row>
    <row r="2065" spans="1:8" ht="25.5" x14ac:dyDescent="0.2">
      <c r="A2065" s="52" t="s">
        <v>4154</v>
      </c>
      <c r="B2065" s="52"/>
      <c r="C2065" s="53" t="s">
        <v>4155</v>
      </c>
      <c r="D2065" s="54" t="s">
        <v>21</v>
      </c>
      <c r="E2065" s="55">
        <v>1352.04</v>
      </c>
      <c r="F2065" s="55">
        <v>211.3</v>
      </c>
      <c r="G2065" s="55">
        <v>1563.34</v>
      </c>
      <c r="H2065" s="33">
        <f t="shared" si="32"/>
        <v>9</v>
      </c>
    </row>
    <row r="2066" spans="1:8" ht="25.5" x14ac:dyDescent="0.2">
      <c r="A2066" s="52" t="s">
        <v>4156</v>
      </c>
      <c r="B2066" s="52"/>
      <c r="C2066" s="53" t="s">
        <v>4157</v>
      </c>
      <c r="D2066" s="54" t="s">
        <v>21</v>
      </c>
      <c r="E2066" s="55">
        <v>1590.4</v>
      </c>
      <c r="F2066" s="55">
        <v>211.3</v>
      </c>
      <c r="G2066" s="55">
        <v>1801.7</v>
      </c>
      <c r="H2066" s="33">
        <f t="shared" si="32"/>
        <v>9</v>
      </c>
    </row>
    <row r="2067" spans="1:8" x14ac:dyDescent="0.2">
      <c r="A2067" s="52" t="s">
        <v>4158</v>
      </c>
      <c r="B2067" s="52"/>
      <c r="C2067" s="53" t="s">
        <v>4159</v>
      </c>
      <c r="D2067" s="54"/>
      <c r="E2067" s="55"/>
      <c r="F2067" s="55"/>
      <c r="G2067" s="55"/>
      <c r="H2067" s="33">
        <f t="shared" si="32"/>
        <v>5</v>
      </c>
    </row>
    <row r="2068" spans="1:8" ht="25.5" x14ac:dyDescent="0.2">
      <c r="A2068" s="52" t="s">
        <v>4160</v>
      </c>
      <c r="B2068" s="52"/>
      <c r="C2068" s="53" t="s">
        <v>4161</v>
      </c>
      <c r="D2068" s="54" t="s">
        <v>4162</v>
      </c>
      <c r="E2068" s="55">
        <v>569.22</v>
      </c>
      <c r="F2068" s="55">
        <v>0.54</v>
      </c>
      <c r="G2068" s="55">
        <v>569.76</v>
      </c>
      <c r="H2068" s="33">
        <f t="shared" si="32"/>
        <v>9</v>
      </c>
    </row>
    <row r="2069" spans="1:8" ht="25.5" x14ac:dyDescent="0.2">
      <c r="A2069" s="52" t="s">
        <v>4163</v>
      </c>
      <c r="B2069" s="52"/>
      <c r="C2069" s="53" t="s">
        <v>4164</v>
      </c>
      <c r="D2069" s="54" t="s">
        <v>4162</v>
      </c>
      <c r="E2069" s="55">
        <v>177.68</v>
      </c>
      <c r="F2069" s="55">
        <v>0.54</v>
      </c>
      <c r="G2069" s="55">
        <v>178.22</v>
      </c>
      <c r="H2069" s="33">
        <f t="shared" si="32"/>
        <v>9</v>
      </c>
    </row>
    <row r="2070" spans="1:8" x14ac:dyDescent="0.2">
      <c r="A2070" s="52" t="s">
        <v>4165</v>
      </c>
      <c r="B2070" s="52"/>
      <c r="C2070" s="53" t="s">
        <v>4166</v>
      </c>
      <c r="D2070" s="54"/>
      <c r="E2070" s="55"/>
      <c r="F2070" s="55"/>
      <c r="G2070" s="55"/>
      <c r="H2070" s="33">
        <f t="shared" si="32"/>
        <v>5</v>
      </c>
    </row>
    <row r="2071" spans="1:8" x14ac:dyDescent="0.2">
      <c r="A2071" s="52" t="s">
        <v>4167</v>
      </c>
      <c r="B2071" s="52"/>
      <c r="C2071" s="53" t="s">
        <v>4168</v>
      </c>
      <c r="D2071" s="54" t="s">
        <v>21</v>
      </c>
      <c r="E2071" s="55">
        <v>218.26</v>
      </c>
      <c r="F2071" s="55">
        <v>10.84</v>
      </c>
      <c r="G2071" s="55">
        <v>229.1</v>
      </c>
      <c r="H2071" s="33">
        <f t="shared" si="32"/>
        <v>9</v>
      </c>
    </row>
    <row r="2072" spans="1:8" x14ac:dyDescent="0.2">
      <c r="A2072" s="52" t="s">
        <v>4169</v>
      </c>
      <c r="B2072" s="52"/>
      <c r="C2072" s="53" t="s">
        <v>4170</v>
      </c>
      <c r="D2072" s="54" t="s">
        <v>21</v>
      </c>
      <c r="E2072" s="55">
        <v>234.42</v>
      </c>
      <c r="F2072" s="55">
        <v>10.84</v>
      </c>
      <c r="G2072" s="55">
        <v>245.26</v>
      </c>
      <c r="H2072" s="33">
        <f t="shared" si="32"/>
        <v>9</v>
      </c>
    </row>
    <row r="2073" spans="1:8" x14ac:dyDescent="0.2">
      <c r="A2073" s="52" t="s">
        <v>4171</v>
      </c>
      <c r="B2073" s="52"/>
      <c r="C2073" s="53" t="s">
        <v>4172</v>
      </c>
      <c r="D2073" s="54" t="s">
        <v>21</v>
      </c>
      <c r="E2073" s="55">
        <v>316.08999999999997</v>
      </c>
      <c r="F2073" s="55">
        <v>10.84</v>
      </c>
      <c r="G2073" s="55">
        <v>326.93</v>
      </c>
      <c r="H2073" s="33">
        <f t="shared" si="32"/>
        <v>9</v>
      </c>
    </row>
    <row r="2074" spans="1:8" x14ac:dyDescent="0.2">
      <c r="A2074" s="52" t="s">
        <v>4173</v>
      </c>
      <c r="B2074" s="52"/>
      <c r="C2074" s="53" t="s">
        <v>4174</v>
      </c>
      <c r="D2074" s="54" t="s">
        <v>21</v>
      </c>
      <c r="E2074" s="55">
        <v>311.97000000000003</v>
      </c>
      <c r="F2074" s="55">
        <v>10.84</v>
      </c>
      <c r="G2074" s="55">
        <v>322.81</v>
      </c>
      <c r="H2074" s="33">
        <f t="shared" si="32"/>
        <v>9</v>
      </c>
    </row>
    <row r="2075" spans="1:8" x14ac:dyDescent="0.2">
      <c r="A2075" s="52" t="s">
        <v>4175</v>
      </c>
      <c r="B2075" s="52"/>
      <c r="C2075" s="53" t="s">
        <v>4176</v>
      </c>
      <c r="D2075" s="54" t="s">
        <v>21</v>
      </c>
      <c r="E2075" s="55">
        <v>366.69</v>
      </c>
      <c r="F2075" s="55">
        <v>10.84</v>
      </c>
      <c r="G2075" s="55">
        <v>377.53</v>
      </c>
      <c r="H2075" s="33">
        <f t="shared" si="32"/>
        <v>9</v>
      </c>
    </row>
    <row r="2076" spans="1:8" x14ac:dyDescent="0.2">
      <c r="A2076" s="52" t="s">
        <v>4177</v>
      </c>
      <c r="B2076" s="52"/>
      <c r="C2076" s="53" t="s">
        <v>4178</v>
      </c>
      <c r="D2076" s="54" t="s">
        <v>21</v>
      </c>
      <c r="E2076" s="55">
        <v>404.3</v>
      </c>
      <c r="F2076" s="55">
        <v>10.84</v>
      </c>
      <c r="G2076" s="55">
        <v>415.14</v>
      </c>
      <c r="H2076" s="33">
        <f t="shared" si="32"/>
        <v>9</v>
      </c>
    </row>
    <row r="2077" spans="1:8" x14ac:dyDescent="0.2">
      <c r="A2077" s="52" t="s">
        <v>4179</v>
      </c>
      <c r="B2077" s="52"/>
      <c r="C2077" s="53" t="s">
        <v>4180</v>
      </c>
      <c r="D2077" s="54" t="s">
        <v>21</v>
      </c>
      <c r="E2077" s="55">
        <v>353.78</v>
      </c>
      <c r="F2077" s="55">
        <v>10.84</v>
      </c>
      <c r="G2077" s="55">
        <v>364.62</v>
      </c>
      <c r="H2077" s="33">
        <f t="shared" si="32"/>
        <v>9</v>
      </c>
    </row>
    <row r="2078" spans="1:8" x14ac:dyDescent="0.2">
      <c r="A2078" s="52" t="s">
        <v>4181</v>
      </c>
      <c r="B2078" s="52"/>
      <c r="C2078" s="53" t="s">
        <v>4182</v>
      </c>
      <c r="D2078" s="54" t="s">
        <v>21</v>
      </c>
      <c r="E2078" s="55">
        <v>2148.1799999999998</v>
      </c>
      <c r="F2078" s="55">
        <v>10.84</v>
      </c>
      <c r="G2078" s="55">
        <v>2159.02</v>
      </c>
      <c r="H2078" s="33">
        <f t="shared" si="32"/>
        <v>9</v>
      </c>
    </row>
    <row r="2079" spans="1:8" x14ac:dyDescent="0.2">
      <c r="A2079" s="52" t="s">
        <v>4183</v>
      </c>
      <c r="B2079" s="52"/>
      <c r="C2079" s="53" t="s">
        <v>4184</v>
      </c>
      <c r="D2079" s="54" t="s">
        <v>21</v>
      </c>
      <c r="E2079" s="55">
        <v>292.31</v>
      </c>
      <c r="F2079" s="55">
        <v>10.84</v>
      </c>
      <c r="G2079" s="55">
        <v>303.14999999999998</v>
      </c>
      <c r="H2079" s="33">
        <f t="shared" si="32"/>
        <v>9</v>
      </c>
    </row>
    <row r="2080" spans="1:8" x14ac:dyDescent="0.2">
      <c r="A2080" s="52" t="s">
        <v>4185</v>
      </c>
      <c r="B2080" s="52"/>
      <c r="C2080" s="53" t="s">
        <v>4186</v>
      </c>
      <c r="D2080" s="54"/>
      <c r="E2080" s="55"/>
      <c r="F2080" s="55"/>
      <c r="G2080" s="55"/>
      <c r="H2080" s="33">
        <f t="shared" si="32"/>
        <v>5</v>
      </c>
    </row>
    <row r="2081" spans="1:8" ht="25.5" x14ac:dyDescent="0.2">
      <c r="A2081" s="52" t="s">
        <v>4187</v>
      </c>
      <c r="B2081" s="52"/>
      <c r="C2081" s="53" t="s">
        <v>4188</v>
      </c>
      <c r="D2081" s="54" t="s">
        <v>21</v>
      </c>
      <c r="E2081" s="55">
        <v>3658.51</v>
      </c>
      <c r="F2081" s="55">
        <v>65.760000000000005</v>
      </c>
      <c r="G2081" s="55">
        <v>3724.27</v>
      </c>
      <c r="H2081" s="33">
        <f t="shared" si="32"/>
        <v>9</v>
      </c>
    </row>
    <row r="2082" spans="1:8" ht="25.5" x14ac:dyDescent="0.2">
      <c r="A2082" s="52" t="s">
        <v>4189</v>
      </c>
      <c r="B2082" s="52"/>
      <c r="C2082" s="53" t="s">
        <v>4190</v>
      </c>
      <c r="D2082" s="54" t="s">
        <v>21</v>
      </c>
      <c r="E2082" s="55">
        <v>4284.3900000000003</v>
      </c>
      <c r="F2082" s="55">
        <v>65.760000000000005</v>
      </c>
      <c r="G2082" s="55">
        <v>4350.1499999999996</v>
      </c>
      <c r="H2082" s="33">
        <f t="shared" si="32"/>
        <v>9</v>
      </c>
    </row>
    <row r="2083" spans="1:8" ht="25.5" x14ac:dyDescent="0.2">
      <c r="A2083" s="52" t="s">
        <v>4191</v>
      </c>
      <c r="B2083" s="52"/>
      <c r="C2083" s="53" t="s">
        <v>4192</v>
      </c>
      <c r="D2083" s="54" t="s">
        <v>21</v>
      </c>
      <c r="E2083" s="55">
        <v>2743.42</v>
      </c>
      <c r="F2083" s="55">
        <v>65.760000000000005</v>
      </c>
      <c r="G2083" s="55">
        <v>2809.18</v>
      </c>
      <c r="H2083" s="33">
        <f t="shared" si="32"/>
        <v>9</v>
      </c>
    </row>
    <row r="2084" spans="1:8" x14ac:dyDescent="0.2">
      <c r="A2084" s="52" t="s">
        <v>4193</v>
      </c>
      <c r="B2084" s="52"/>
      <c r="C2084" s="53" t="s">
        <v>4194</v>
      </c>
      <c r="D2084" s="54"/>
      <c r="E2084" s="55"/>
      <c r="F2084" s="55"/>
      <c r="G2084" s="55"/>
      <c r="H2084" s="33">
        <f t="shared" si="32"/>
        <v>5</v>
      </c>
    </row>
    <row r="2085" spans="1:8" x14ac:dyDescent="0.2">
      <c r="A2085" s="52" t="s">
        <v>4195</v>
      </c>
      <c r="B2085" s="52"/>
      <c r="C2085" s="53" t="s">
        <v>4196</v>
      </c>
      <c r="D2085" s="54" t="s">
        <v>21</v>
      </c>
      <c r="E2085" s="55">
        <v>300.95999999999998</v>
      </c>
      <c r="F2085" s="55">
        <v>65.760000000000005</v>
      </c>
      <c r="G2085" s="55">
        <v>366.72</v>
      </c>
      <c r="H2085" s="33">
        <f t="shared" si="32"/>
        <v>9</v>
      </c>
    </row>
    <row r="2086" spans="1:8" x14ac:dyDescent="0.2">
      <c r="A2086" s="52" t="s">
        <v>4197</v>
      </c>
      <c r="B2086" s="52"/>
      <c r="C2086" s="53" t="s">
        <v>4198</v>
      </c>
      <c r="D2086" s="54" t="s">
        <v>21</v>
      </c>
      <c r="E2086" s="55">
        <v>232.08</v>
      </c>
      <c r="F2086" s="55">
        <v>65.760000000000005</v>
      </c>
      <c r="G2086" s="55">
        <v>297.83999999999997</v>
      </c>
      <c r="H2086" s="33">
        <f t="shared" si="32"/>
        <v>9</v>
      </c>
    </row>
    <row r="2087" spans="1:8" x14ac:dyDescent="0.2">
      <c r="A2087" s="52" t="s">
        <v>4199</v>
      </c>
      <c r="B2087" s="52"/>
      <c r="C2087" s="53" t="s">
        <v>4200</v>
      </c>
      <c r="D2087" s="54" t="s">
        <v>21</v>
      </c>
      <c r="E2087" s="55">
        <v>543.99</v>
      </c>
      <c r="F2087" s="55">
        <v>65.760000000000005</v>
      </c>
      <c r="G2087" s="55">
        <v>609.75</v>
      </c>
      <c r="H2087" s="33">
        <f t="shared" si="32"/>
        <v>9</v>
      </c>
    </row>
    <row r="2088" spans="1:8" x14ac:dyDescent="0.2">
      <c r="A2088" s="52" t="s">
        <v>4201</v>
      </c>
      <c r="B2088" s="52"/>
      <c r="C2088" s="53" t="s">
        <v>4202</v>
      </c>
      <c r="D2088" s="54" t="s">
        <v>21</v>
      </c>
      <c r="E2088" s="55">
        <v>188.37</v>
      </c>
      <c r="F2088" s="55">
        <v>65.760000000000005</v>
      </c>
      <c r="G2088" s="55">
        <v>254.13</v>
      </c>
      <c r="H2088" s="33">
        <f t="shared" si="32"/>
        <v>9</v>
      </c>
    </row>
    <row r="2089" spans="1:8" x14ac:dyDescent="0.2">
      <c r="A2089" s="52" t="s">
        <v>4203</v>
      </c>
      <c r="B2089" s="52"/>
      <c r="C2089" s="53" t="s">
        <v>4204</v>
      </c>
      <c r="D2089" s="54"/>
      <c r="E2089" s="55"/>
      <c r="F2089" s="55"/>
      <c r="G2089" s="55"/>
      <c r="H2089" s="33">
        <f t="shared" si="32"/>
        <v>5</v>
      </c>
    </row>
    <row r="2090" spans="1:8" x14ac:dyDescent="0.2">
      <c r="A2090" s="52" t="s">
        <v>4205</v>
      </c>
      <c r="B2090" s="52"/>
      <c r="C2090" s="53" t="s">
        <v>4206</v>
      </c>
      <c r="D2090" s="54" t="s">
        <v>21</v>
      </c>
      <c r="E2090" s="55">
        <v>30.23</v>
      </c>
      <c r="F2090" s="55">
        <v>6.51</v>
      </c>
      <c r="G2090" s="55">
        <v>36.74</v>
      </c>
      <c r="H2090" s="33">
        <f t="shared" si="32"/>
        <v>9</v>
      </c>
    </row>
    <row r="2091" spans="1:8" ht="25.5" x14ac:dyDescent="0.2">
      <c r="A2091" s="52" t="s">
        <v>4207</v>
      </c>
      <c r="B2091" s="52"/>
      <c r="C2091" s="53" t="s">
        <v>8280</v>
      </c>
      <c r="D2091" s="54" t="s">
        <v>21</v>
      </c>
      <c r="E2091" s="55">
        <v>48.46</v>
      </c>
      <c r="F2091" s="55">
        <v>2.17</v>
      </c>
      <c r="G2091" s="55">
        <v>50.63</v>
      </c>
      <c r="H2091" s="33">
        <f t="shared" si="32"/>
        <v>9</v>
      </c>
    </row>
    <row r="2092" spans="1:8" x14ac:dyDescent="0.2">
      <c r="A2092" s="52" t="s">
        <v>4209</v>
      </c>
      <c r="B2092" s="52"/>
      <c r="C2092" s="53" t="s">
        <v>4210</v>
      </c>
      <c r="D2092" s="54" t="s">
        <v>21</v>
      </c>
      <c r="E2092" s="55">
        <v>20.87</v>
      </c>
      <c r="F2092" s="55">
        <v>6.51</v>
      </c>
      <c r="G2092" s="55">
        <v>27.38</v>
      </c>
      <c r="H2092" s="33">
        <f t="shared" si="32"/>
        <v>9</v>
      </c>
    </row>
    <row r="2093" spans="1:8" ht="25.5" x14ac:dyDescent="0.2">
      <c r="A2093" s="52" t="s">
        <v>4211</v>
      </c>
      <c r="B2093" s="52"/>
      <c r="C2093" s="53" t="s">
        <v>4212</v>
      </c>
      <c r="D2093" s="54" t="s">
        <v>21</v>
      </c>
      <c r="E2093" s="55"/>
      <c r="F2093" s="55">
        <v>21.69</v>
      </c>
      <c r="G2093" s="55">
        <v>21.69</v>
      </c>
      <c r="H2093" s="33">
        <f t="shared" si="32"/>
        <v>9</v>
      </c>
    </row>
    <row r="2094" spans="1:8" ht="25.5" x14ac:dyDescent="0.2">
      <c r="A2094" s="52" t="s">
        <v>4213</v>
      </c>
      <c r="B2094" s="52"/>
      <c r="C2094" s="53" t="s">
        <v>4214</v>
      </c>
      <c r="D2094" s="54" t="s">
        <v>73</v>
      </c>
      <c r="E2094" s="55"/>
      <c r="F2094" s="55">
        <v>30.51</v>
      </c>
      <c r="G2094" s="55">
        <v>30.51</v>
      </c>
      <c r="H2094" s="33">
        <f t="shared" si="32"/>
        <v>9</v>
      </c>
    </row>
    <row r="2095" spans="1:8" ht="25.5" x14ac:dyDescent="0.2">
      <c r="A2095" s="52" t="s">
        <v>4215</v>
      </c>
      <c r="B2095" s="52"/>
      <c r="C2095" s="53" t="s">
        <v>4216</v>
      </c>
      <c r="D2095" s="54" t="s">
        <v>73</v>
      </c>
      <c r="E2095" s="55"/>
      <c r="F2095" s="55">
        <v>61.01</v>
      </c>
      <c r="G2095" s="55">
        <v>61.01</v>
      </c>
      <c r="H2095" s="33">
        <f t="shared" si="32"/>
        <v>9</v>
      </c>
    </row>
    <row r="2096" spans="1:8" ht="25.5" x14ac:dyDescent="0.2">
      <c r="A2096" s="52" t="s">
        <v>4217</v>
      </c>
      <c r="B2096" s="52"/>
      <c r="C2096" s="53" t="s">
        <v>4218</v>
      </c>
      <c r="D2096" s="54" t="s">
        <v>21</v>
      </c>
      <c r="E2096" s="55">
        <v>1179.92</v>
      </c>
      <c r="F2096" s="55">
        <v>1.76</v>
      </c>
      <c r="G2096" s="55">
        <v>1181.68</v>
      </c>
      <c r="H2096" s="33">
        <f t="shared" si="32"/>
        <v>9</v>
      </c>
    </row>
    <row r="2097" spans="1:8" x14ac:dyDescent="0.2">
      <c r="A2097" s="52" t="s">
        <v>4219</v>
      </c>
      <c r="B2097" s="52"/>
      <c r="C2097" s="53" t="s">
        <v>4220</v>
      </c>
      <c r="D2097" s="54" t="s">
        <v>21</v>
      </c>
      <c r="E2097" s="55">
        <v>119.67</v>
      </c>
      <c r="F2097" s="55">
        <v>4.41</v>
      </c>
      <c r="G2097" s="55">
        <v>124.08</v>
      </c>
      <c r="H2097" s="33">
        <f t="shared" si="32"/>
        <v>9</v>
      </c>
    </row>
    <row r="2098" spans="1:8" x14ac:dyDescent="0.2">
      <c r="A2098" s="52" t="s">
        <v>4221</v>
      </c>
      <c r="B2098" s="52"/>
      <c r="C2098" s="53" t="s">
        <v>4222</v>
      </c>
      <c r="D2098" s="54" t="s">
        <v>73</v>
      </c>
      <c r="E2098" s="55">
        <v>539.52</v>
      </c>
      <c r="F2098" s="55">
        <v>30.51</v>
      </c>
      <c r="G2098" s="55">
        <v>570.03</v>
      </c>
      <c r="H2098" s="33">
        <f t="shared" si="32"/>
        <v>9</v>
      </c>
    </row>
    <row r="2099" spans="1:8" ht="25.5" x14ac:dyDescent="0.2">
      <c r="A2099" s="52" t="s">
        <v>4223</v>
      </c>
      <c r="B2099" s="52"/>
      <c r="C2099" s="53" t="s">
        <v>4224</v>
      </c>
      <c r="D2099" s="54" t="s">
        <v>21</v>
      </c>
      <c r="E2099" s="55">
        <v>7728.6</v>
      </c>
      <c r="F2099" s="55">
        <v>48.8</v>
      </c>
      <c r="G2099" s="55">
        <v>7777.4</v>
      </c>
      <c r="H2099" s="33">
        <f t="shared" si="32"/>
        <v>9</v>
      </c>
    </row>
    <row r="2100" spans="1:8" ht="25.5" x14ac:dyDescent="0.2">
      <c r="A2100" s="52" t="s">
        <v>4225</v>
      </c>
      <c r="B2100" s="52"/>
      <c r="C2100" s="53" t="s">
        <v>4226</v>
      </c>
      <c r="D2100" s="54" t="s">
        <v>21</v>
      </c>
      <c r="E2100" s="55">
        <v>16986.7</v>
      </c>
      <c r="F2100" s="55">
        <v>48.8</v>
      </c>
      <c r="G2100" s="55">
        <v>17035.5</v>
      </c>
      <c r="H2100" s="33">
        <f t="shared" si="32"/>
        <v>9</v>
      </c>
    </row>
    <row r="2101" spans="1:8" ht="25.5" x14ac:dyDescent="0.2">
      <c r="A2101" s="52" t="s">
        <v>4227</v>
      </c>
      <c r="B2101" s="52"/>
      <c r="C2101" s="53" t="s">
        <v>4228</v>
      </c>
      <c r="D2101" s="54" t="s">
        <v>21</v>
      </c>
      <c r="E2101" s="55">
        <v>31766.51</v>
      </c>
      <c r="F2101" s="55">
        <v>48.8</v>
      </c>
      <c r="G2101" s="55">
        <v>31815.31</v>
      </c>
      <c r="H2101" s="33">
        <f t="shared" si="32"/>
        <v>9</v>
      </c>
    </row>
    <row r="2102" spans="1:8" x14ac:dyDescent="0.2">
      <c r="A2102" s="52" t="s">
        <v>4229</v>
      </c>
      <c r="B2102" s="52"/>
      <c r="C2102" s="53" t="s">
        <v>4230</v>
      </c>
      <c r="D2102" s="54" t="s">
        <v>21</v>
      </c>
      <c r="E2102" s="55">
        <v>578.64</v>
      </c>
      <c r="F2102" s="55">
        <v>21.69</v>
      </c>
      <c r="G2102" s="55">
        <v>600.33000000000004</v>
      </c>
      <c r="H2102" s="33">
        <f t="shared" si="32"/>
        <v>9</v>
      </c>
    </row>
    <row r="2103" spans="1:8" x14ac:dyDescent="0.2">
      <c r="A2103" s="52" t="s">
        <v>4231</v>
      </c>
      <c r="B2103" s="52"/>
      <c r="C2103" s="53" t="s">
        <v>4232</v>
      </c>
      <c r="D2103" s="54"/>
      <c r="E2103" s="55"/>
      <c r="F2103" s="55"/>
      <c r="G2103" s="55"/>
      <c r="H2103" s="33">
        <f t="shared" si="32"/>
        <v>5</v>
      </c>
    </row>
    <row r="2104" spans="1:8" ht="25.5" x14ac:dyDescent="0.2">
      <c r="A2104" s="52" t="s">
        <v>4233</v>
      </c>
      <c r="B2104" s="52"/>
      <c r="C2104" s="53" t="s">
        <v>4234</v>
      </c>
      <c r="D2104" s="54" t="s">
        <v>21</v>
      </c>
      <c r="E2104" s="55">
        <v>1026.58</v>
      </c>
      <c r="F2104" s="55">
        <v>21.69</v>
      </c>
      <c r="G2104" s="55">
        <v>1048.27</v>
      </c>
      <c r="H2104" s="33">
        <f t="shared" si="32"/>
        <v>9</v>
      </c>
    </row>
    <row r="2105" spans="1:8" x14ac:dyDescent="0.2">
      <c r="A2105" s="52" t="s">
        <v>4235</v>
      </c>
      <c r="B2105" s="52"/>
      <c r="C2105" s="53" t="s">
        <v>4236</v>
      </c>
      <c r="D2105" s="54"/>
      <c r="E2105" s="55"/>
      <c r="F2105" s="55"/>
      <c r="G2105" s="55"/>
      <c r="H2105" s="33">
        <f t="shared" si="32"/>
        <v>5</v>
      </c>
    </row>
    <row r="2106" spans="1:8" x14ac:dyDescent="0.2">
      <c r="A2106" s="52" t="s">
        <v>4237</v>
      </c>
      <c r="B2106" s="52"/>
      <c r="C2106" s="53" t="s">
        <v>4238</v>
      </c>
      <c r="D2106" s="54" t="s">
        <v>21</v>
      </c>
      <c r="E2106" s="55">
        <v>542.34</v>
      </c>
      <c r="F2106" s="55">
        <v>65.760000000000005</v>
      </c>
      <c r="G2106" s="55">
        <v>608.1</v>
      </c>
      <c r="H2106" s="33">
        <f t="shared" si="32"/>
        <v>9</v>
      </c>
    </row>
    <row r="2107" spans="1:8" x14ac:dyDescent="0.2">
      <c r="A2107" s="52" t="s">
        <v>4239</v>
      </c>
      <c r="B2107" s="52"/>
      <c r="C2107" s="53" t="s">
        <v>4240</v>
      </c>
      <c r="D2107" s="54"/>
      <c r="E2107" s="55"/>
      <c r="F2107" s="55"/>
      <c r="G2107" s="55"/>
      <c r="H2107" s="33">
        <f t="shared" si="32"/>
        <v>5</v>
      </c>
    </row>
    <row r="2108" spans="1:8" ht="25.5" x14ac:dyDescent="0.2">
      <c r="A2108" s="52" t="s">
        <v>4241</v>
      </c>
      <c r="B2108" s="52"/>
      <c r="C2108" s="53" t="s">
        <v>4242</v>
      </c>
      <c r="D2108" s="54" t="s">
        <v>21</v>
      </c>
      <c r="E2108" s="55">
        <v>47.93</v>
      </c>
      <c r="F2108" s="55">
        <v>24.72</v>
      </c>
      <c r="G2108" s="55">
        <v>72.650000000000006</v>
      </c>
      <c r="H2108" s="33">
        <f t="shared" si="32"/>
        <v>9</v>
      </c>
    </row>
    <row r="2109" spans="1:8" ht="25.5" x14ac:dyDescent="0.2">
      <c r="A2109" s="52" t="s">
        <v>4243</v>
      </c>
      <c r="B2109" s="52"/>
      <c r="C2109" s="53" t="s">
        <v>4244</v>
      </c>
      <c r="D2109" s="54" t="s">
        <v>21</v>
      </c>
      <c r="E2109" s="55">
        <v>208.34</v>
      </c>
      <c r="F2109" s="55">
        <v>24.72</v>
      </c>
      <c r="G2109" s="55">
        <v>233.06</v>
      </c>
      <c r="H2109" s="33">
        <f t="shared" si="32"/>
        <v>9</v>
      </c>
    </row>
    <row r="2110" spans="1:8" ht="38.25" x14ac:dyDescent="0.2">
      <c r="A2110" s="52" t="s">
        <v>4245</v>
      </c>
      <c r="B2110" s="52"/>
      <c r="C2110" s="53" t="s">
        <v>4246</v>
      </c>
      <c r="D2110" s="54" t="s">
        <v>21</v>
      </c>
      <c r="E2110" s="55">
        <v>900.2</v>
      </c>
      <c r="F2110" s="55">
        <v>27.42</v>
      </c>
      <c r="G2110" s="55">
        <v>927.62</v>
      </c>
      <c r="H2110" s="33">
        <f t="shared" si="32"/>
        <v>9</v>
      </c>
    </row>
    <row r="2111" spans="1:8" ht="38.25" x14ac:dyDescent="0.2">
      <c r="A2111" s="52" t="s">
        <v>4247</v>
      </c>
      <c r="B2111" s="52"/>
      <c r="C2111" s="53" t="s">
        <v>4248</v>
      </c>
      <c r="D2111" s="54" t="s">
        <v>21</v>
      </c>
      <c r="E2111" s="55">
        <v>8435.2199999999993</v>
      </c>
      <c r="F2111" s="55">
        <v>27.42</v>
      </c>
      <c r="G2111" s="55">
        <v>8462.64</v>
      </c>
      <c r="H2111" s="33">
        <f t="shared" si="32"/>
        <v>9</v>
      </c>
    </row>
    <row r="2112" spans="1:8" ht="38.25" x14ac:dyDescent="0.2">
      <c r="A2112" s="52" t="s">
        <v>4249</v>
      </c>
      <c r="B2112" s="52"/>
      <c r="C2112" s="53" t="s">
        <v>4250</v>
      </c>
      <c r="D2112" s="54" t="s">
        <v>21</v>
      </c>
      <c r="E2112" s="55">
        <v>3003.17</v>
      </c>
      <c r="F2112" s="55">
        <v>27.42</v>
      </c>
      <c r="G2112" s="55">
        <v>3030.59</v>
      </c>
      <c r="H2112" s="33">
        <f t="shared" si="32"/>
        <v>9</v>
      </c>
    </row>
    <row r="2113" spans="1:8" ht="38.25" x14ac:dyDescent="0.2">
      <c r="A2113" s="52" t="s">
        <v>4251</v>
      </c>
      <c r="B2113" s="52"/>
      <c r="C2113" s="53" t="s">
        <v>4252</v>
      </c>
      <c r="D2113" s="54" t="s">
        <v>21</v>
      </c>
      <c r="E2113" s="55">
        <v>885.01</v>
      </c>
      <c r="F2113" s="55">
        <v>27.42</v>
      </c>
      <c r="G2113" s="55">
        <v>912.43</v>
      </c>
      <c r="H2113" s="33">
        <f t="shared" si="32"/>
        <v>9</v>
      </c>
    </row>
    <row r="2114" spans="1:8" x14ac:dyDescent="0.2">
      <c r="A2114" s="52" t="s">
        <v>4253</v>
      </c>
      <c r="B2114" s="52"/>
      <c r="C2114" s="53" t="s">
        <v>4254</v>
      </c>
      <c r="D2114" s="54"/>
      <c r="E2114" s="55"/>
      <c r="F2114" s="55"/>
      <c r="G2114" s="55"/>
      <c r="H2114" s="33">
        <f t="shared" si="32"/>
        <v>5</v>
      </c>
    </row>
    <row r="2115" spans="1:8" ht="25.5" x14ac:dyDescent="0.2">
      <c r="A2115" s="52" t="s">
        <v>4255</v>
      </c>
      <c r="B2115" s="52"/>
      <c r="C2115" s="53" t="s">
        <v>4256</v>
      </c>
      <c r="D2115" s="54" t="s">
        <v>21</v>
      </c>
      <c r="E2115" s="55">
        <v>525.88</v>
      </c>
      <c r="F2115" s="55">
        <v>71.64</v>
      </c>
      <c r="G2115" s="55">
        <v>597.52</v>
      </c>
      <c r="H2115" s="33">
        <f t="shared" si="32"/>
        <v>9</v>
      </c>
    </row>
    <row r="2116" spans="1:8" ht="25.5" x14ac:dyDescent="0.2">
      <c r="A2116" s="52" t="s">
        <v>4257</v>
      </c>
      <c r="B2116" s="52"/>
      <c r="C2116" s="53" t="s">
        <v>4258</v>
      </c>
      <c r="D2116" s="54" t="s">
        <v>21</v>
      </c>
      <c r="E2116" s="55">
        <v>458.96</v>
      </c>
      <c r="F2116" s="55">
        <v>71.64</v>
      </c>
      <c r="G2116" s="55">
        <v>530.6</v>
      </c>
      <c r="H2116" s="33">
        <f t="shared" si="32"/>
        <v>9</v>
      </c>
    </row>
    <row r="2117" spans="1:8" ht="25.5" x14ac:dyDescent="0.2">
      <c r="A2117" s="52" t="s">
        <v>4259</v>
      </c>
      <c r="B2117" s="52"/>
      <c r="C2117" s="53" t="s">
        <v>4260</v>
      </c>
      <c r="D2117" s="54" t="s">
        <v>21</v>
      </c>
      <c r="E2117" s="55">
        <v>627.69000000000005</v>
      </c>
      <c r="F2117" s="55">
        <v>71.64</v>
      </c>
      <c r="G2117" s="55">
        <v>699.33</v>
      </c>
      <c r="H2117" s="33">
        <f t="shared" si="32"/>
        <v>9</v>
      </c>
    </row>
    <row r="2118" spans="1:8" ht="38.25" x14ac:dyDescent="0.2">
      <c r="A2118" s="52" t="s">
        <v>4261</v>
      </c>
      <c r="B2118" s="52"/>
      <c r="C2118" s="53" t="s">
        <v>4262</v>
      </c>
      <c r="D2118" s="54" t="s">
        <v>21</v>
      </c>
      <c r="E2118" s="55">
        <v>436.16</v>
      </c>
      <c r="F2118" s="55">
        <v>71.64</v>
      </c>
      <c r="G2118" s="55">
        <v>507.8</v>
      </c>
      <c r="H2118" s="33">
        <f t="shared" si="32"/>
        <v>9</v>
      </c>
    </row>
    <row r="2119" spans="1:8" ht="38.25" x14ac:dyDescent="0.2">
      <c r="A2119" s="52" t="s">
        <v>4263</v>
      </c>
      <c r="B2119" s="52"/>
      <c r="C2119" s="53" t="s">
        <v>4264</v>
      </c>
      <c r="D2119" s="54" t="s">
        <v>21</v>
      </c>
      <c r="E2119" s="55">
        <v>668.34</v>
      </c>
      <c r="F2119" s="55">
        <v>71.64</v>
      </c>
      <c r="G2119" s="55">
        <v>739.98</v>
      </c>
      <c r="H2119" s="33">
        <f t="shared" si="32"/>
        <v>9</v>
      </c>
    </row>
    <row r="2120" spans="1:8" ht="25.5" x14ac:dyDescent="0.2">
      <c r="A2120" s="52" t="s">
        <v>4265</v>
      </c>
      <c r="B2120" s="52"/>
      <c r="C2120" s="53" t="s">
        <v>4266</v>
      </c>
      <c r="D2120" s="54" t="s">
        <v>334</v>
      </c>
      <c r="E2120" s="55">
        <v>39970.99</v>
      </c>
      <c r="F2120" s="55">
        <v>99.9</v>
      </c>
      <c r="G2120" s="55">
        <v>40070.89</v>
      </c>
      <c r="H2120" s="33">
        <f t="shared" si="32"/>
        <v>9</v>
      </c>
    </row>
    <row r="2121" spans="1:8" ht="25.5" x14ac:dyDescent="0.2">
      <c r="A2121" s="52" t="s">
        <v>4267</v>
      </c>
      <c r="B2121" s="52"/>
      <c r="C2121" s="53" t="s">
        <v>4268</v>
      </c>
      <c r="D2121" s="54"/>
      <c r="E2121" s="55"/>
      <c r="F2121" s="55"/>
      <c r="G2121" s="55"/>
      <c r="H2121" s="33">
        <f t="shared" si="32"/>
        <v>2</v>
      </c>
    </row>
    <row r="2122" spans="1:8" x14ac:dyDescent="0.2">
      <c r="A2122" s="52" t="s">
        <v>4269</v>
      </c>
      <c r="B2122" s="52"/>
      <c r="C2122" s="53" t="s">
        <v>4270</v>
      </c>
      <c r="D2122" s="54"/>
      <c r="E2122" s="55"/>
      <c r="F2122" s="55"/>
      <c r="G2122" s="55"/>
      <c r="H2122" s="33">
        <f t="shared" ref="H2122:H2185" si="33">LEN(A2122)</f>
        <v>5</v>
      </c>
    </row>
    <row r="2123" spans="1:8" x14ac:dyDescent="0.2">
      <c r="A2123" s="52" t="s">
        <v>4271</v>
      </c>
      <c r="B2123" s="52"/>
      <c r="C2123" s="53" t="s">
        <v>4272</v>
      </c>
      <c r="D2123" s="54" t="s">
        <v>131</v>
      </c>
      <c r="E2123" s="55">
        <v>6.62</v>
      </c>
      <c r="F2123" s="55">
        <v>21.69</v>
      </c>
      <c r="G2123" s="55">
        <v>28.31</v>
      </c>
      <c r="H2123" s="33">
        <f t="shared" si="33"/>
        <v>9</v>
      </c>
    </row>
    <row r="2124" spans="1:8" x14ac:dyDescent="0.2">
      <c r="A2124" s="52" t="s">
        <v>4273</v>
      </c>
      <c r="B2124" s="52"/>
      <c r="C2124" s="53" t="s">
        <v>4274</v>
      </c>
      <c r="D2124" s="54" t="s">
        <v>131</v>
      </c>
      <c r="E2124" s="55">
        <v>9.61</v>
      </c>
      <c r="F2124" s="55">
        <v>26.02</v>
      </c>
      <c r="G2124" s="55">
        <v>35.630000000000003</v>
      </c>
      <c r="H2124" s="33">
        <f t="shared" si="33"/>
        <v>9</v>
      </c>
    </row>
    <row r="2125" spans="1:8" x14ac:dyDescent="0.2">
      <c r="A2125" s="52" t="s">
        <v>4275</v>
      </c>
      <c r="B2125" s="52"/>
      <c r="C2125" s="53" t="s">
        <v>4276</v>
      </c>
      <c r="D2125" s="54" t="s">
        <v>131</v>
      </c>
      <c r="E2125" s="55">
        <v>14.19</v>
      </c>
      <c r="F2125" s="55">
        <v>30.36</v>
      </c>
      <c r="G2125" s="55">
        <v>44.55</v>
      </c>
      <c r="H2125" s="33">
        <f t="shared" si="33"/>
        <v>9</v>
      </c>
    </row>
    <row r="2126" spans="1:8" x14ac:dyDescent="0.2">
      <c r="A2126" s="52" t="s">
        <v>4277</v>
      </c>
      <c r="B2126" s="52"/>
      <c r="C2126" s="53" t="s">
        <v>4278</v>
      </c>
      <c r="D2126" s="54" t="s">
        <v>131</v>
      </c>
      <c r="E2126" s="55">
        <v>14.15</v>
      </c>
      <c r="F2126" s="55">
        <v>34.69</v>
      </c>
      <c r="G2126" s="55">
        <v>48.84</v>
      </c>
      <c r="H2126" s="33">
        <f t="shared" si="33"/>
        <v>9</v>
      </c>
    </row>
    <row r="2127" spans="1:8" x14ac:dyDescent="0.2">
      <c r="A2127" s="52" t="s">
        <v>4279</v>
      </c>
      <c r="B2127" s="52"/>
      <c r="C2127" s="53" t="s">
        <v>4280</v>
      </c>
      <c r="D2127" s="54" t="s">
        <v>131</v>
      </c>
      <c r="E2127" s="55">
        <v>18.57</v>
      </c>
      <c r="F2127" s="55">
        <v>39.04</v>
      </c>
      <c r="G2127" s="55">
        <v>57.61</v>
      </c>
      <c r="H2127" s="33">
        <f t="shared" si="33"/>
        <v>9</v>
      </c>
    </row>
    <row r="2128" spans="1:8" x14ac:dyDescent="0.2">
      <c r="A2128" s="52" t="s">
        <v>4281</v>
      </c>
      <c r="B2128" s="52"/>
      <c r="C2128" s="53" t="s">
        <v>4282</v>
      </c>
      <c r="D2128" s="54" t="s">
        <v>131</v>
      </c>
      <c r="E2128" s="55">
        <v>30.47</v>
      </c>
      <c r="F2128" s="55">
        <v>43.37</v>
      </c>
      <c r="G2128" s="55">
        <v>73.84</v>
      </c>
      <c r="H2128" s="33">
        <f t="shared" si="33"/>
        <v>9</v>
      </c>
    </row>
    <row r="2129" spans="1:8" x14ac:dyDescent="0.2">
      <c r="A2129" s="52" t="s">
        <v>4283</v>
      </c>
      <c r="B2129" s="52"/>
      <c r="C2129" s="53" t="s">
        <v>4284</v>
      </c>
      <c r="D2129" s="54" t="s">
        <v>131</v>
      </c>
      <c r="E2129" s="55">
        <v>43.74</v>
      </c>
      <c r="F2129" s="55">
        <v>47.7</v>
      </c>
      <c r="G2129" s="55">
        <v>91.44</v>
      </c>
      <c r="H2129" s="33">
        <f t="shared" si="33"/>
        <v>9</v>
      </c>
    </row>
    <row r="2130" spans="1:8" x14ac:dyDescent="0.2">
      <c r="A2130" s="52" t="s">
        <v>4285</v>
      </c>
      <c r="B2130" s="52"/>
      <c r="C2130" s="53" t="s">
        <v>4286</v>
      </c>
      <c r="D2130" s="54" t="s">
        <v>131</v>
      </c>
      <c r="E2130" s="55">
        <v>62.9</v>
      </c>
      <c r="F2130" s="55">
        <v>56.38</v>
      </c>
      <c r="G2130" s="55">
        <v>119.28</v>
      </c>
      <c r="H2130" s="33">
        <f t="shared" si="33"/>
        <v>9</v>
      </c>
    </row>
    <row r="2131" spans="1:8" ht="25.5" x14ac:dyDescent="0.2">
      <c r="A2131" s="52" t="s">
        <v>4287</v>
      </c>
      <c r="B2131" s="52"/>
      <c r="C2131" s="53" t="s">
        <v>4288</v>
      </c>
      <c r="D2131" s="54"/>
      <c r="E2131" s="55"/>
      <c r="F2131" s="55"/>
      <c r="G2131" s="55"/>
      <c r="H2131" s="33">
        <f t="shared" si="33"/>
        <v>5</v>
      </c>
    </row>
    <row r="2132" spans="1:8" ht="25.5" x14ac:dyDescent="0.2">
      <c r="A2132" s="52" t="s">
        <v>4289</v>
      </c>
      <c r="B2132" s="52"/>
      <c r="C2132" s="53" t="s">
        <v>4290</v>
      </c>
      <c r="D2132" s="54" t="s">
        <v>131</v>
      </c>
      <c r="E2132" s="55">
        <v>14.23</v>
      </c>
      <c r="F2132" s="55">
        <v>26.02</v>
      </c>
      <c r="G2132" s="55">
        <v>40.25</v>
      </c>
      <c r="H2132" s="33">
        <f t="shared" si="33"/>
        <v>9</v>
      </c>
    </row>
    <row r="2133" spans="1:8" x14ac:dyDescent="0.2">
      <c r="A2133" s="52" t="s">
        <v>4291</v>
      </c>
      <c r="B2133" s="52"/>
      <c r="C2133" s="53" t="s">
        <v>4292</v>
      </c>
      <c r="D2133" s="54" t="s">
        <v>131</v>
      </c>
      <c r="E2133" s="55">
        <v>19.350000000000001</v>
      </c>
      <c r="F2133" s="55">
        <v>30.36</v>
      </c>
      <c r="G2133" s="55">
        <v>49.71</v>
      </c>
      <c r="H2133" s="33">
        <f t="shared" si="33"/>
        <v>9</v>
      </c>
    </row>
    <row r="2134" spans="1:8" ht="25.5" x14ac:dyDescent="0.2">
      <c r="A2134" s="52" t="s">
        <v>4293</v>
      </c>
      <c r="B2134" s="52"/>
      <c r="C2134" s="53" t="s">
        <v>4294</v>
      </c>
      <c r="D2134" s="54" t="s">
        <v>131</v>
      </c>
      <c r="E2134" s="55">
        <v>41.6</v>
      </c>
      <c r="F2134" s="55">
        <v>34.69</v>
      </c>
      <c r="G2134" s="55">
        <v>76.290000000000006</v>
      </c>
      <c r="H2134" s="33">
        <f t="shared" si="33"/>
        <v>9</v>
      </c>
    </row>
    <row r="2135" spans="1:8" ht="25.5" x14ac:dyDescent="0.2">
      <c r="A2135" s="52" t="s">
        <v>4295</v>
      </c>
      <c r="B2135" s="52"/>
      <c r="C2135" s="53" t="s">
        <v>4296</v>
      </c>
      <c r="D2135" s="54" t="s">
        <v>131</v>
      </c>
      <c r="E2135" s="55">
        <v>41.83</v>
      </c>
      <c r="F2135" s="55">
        <v>39.04</v>
      </c>
      <c r="G2135" s="55">
        <v>80.87</v>
      </c>
      <c r="H2135" s="33">
        <f t="shared" si="33"/>
        <v>9</v>
      </c>
    </row>
    <row r="2136" spans="1:8" x14ac:dyDescent="0.2">
      <c r="A2136" s="52" t="s">
        <v>4297</v>
      </c>
      <c r="B2136" s="52"/>
      <c r="C2136" s="53" t="s">
        <v>4298</v>
      </c>
      <c r="D2136" s="54" t="s">
        <v>131</v>
      </c>
      <c r="E2136" s="55">
        <v>50.21</v>
      </c>
      <c r="F2136" s="55">
        <v>43.37</v>
      </c>
      <c r="G2136" s="55">
        <v>93.58</v>
      </c>
      <c r="H2136" s="33">
        <f t="shared" si="33"/>
        <v>9</v>
      </c>
    </row>
    <row r="2137" spans="1:8" ht="25.5" x14ac:dyDescent="0.2">
      <c r="A2137" s="52" t="s">
        <v>4299</v>
      </c>
      <c r="B2137" s="52"/>
      <c r="C2137" s="53" t="s">
        <v>4300</v>
      </c>
      <c r="D2137" s="54" t="s">
        <v>131</v>
      </c>
      <c r="E2137" s="55">
        <v>81.430000000000007</v>
      </c>
      <c r="F2137" s="55">
        <v>52.05</v>
      </c>
      <c r="G2137" s="55">
        <v>133.47999999999999</v>
      </c>
      <c r="H2137" s="33">
        <f t="shared" si="33"/>
        <v>9</v>
      </c>
    </row>
    <row r="2138" spans="1:8" x14ac:dyDescent="0.2">
      <c r="A2138" s="52" t="s">
        <v>4301</v>
      </c>
      <c r="B2138" s="52"/>
      <c r="C2138" s="53" t="s">
        <v>4302</v>
      </c>
      <c r="D2138" s="54" t="s">
        <v>131</v>
      </c>
      <c r="E2138" s="55">
        <v>84.35</v>
      </c>
      <c r="F2138" s="55">
        <v>65.06</v>
      </c>
      <c r="G2138" s="55">
        <v>149.41</v>
      </c>
      <c r="H2138" s="33">
        <f t="shared" si="33"/>
        <v>9</v>
      </c>
    </row>
    <row r="2139" spans="1:8" x14ac:dyDescent="0.2">
      <c r="A2139" s="52" t="s">
        <v>4303</v>
      </c>
      <c r="B2139" s="52"/>
      <c r="C2139" s="53" t="s">
        <v>4304</v>
      </c>
      <c r="D2139" s="54" t="s">
        <v>131</v>
      </c>
      <c r="E2139" s="55">
        <v>124.34</v>
      </c>
      <c r="F2139" s="55">
        <v>78.06</v>
      </c>
      <c r="G2139" s="55">
        <v>202.4</v>
      </c>
      <c r="H2139" s="33">
        <f t="shared" si="33"/>
        <v>9</v>
      </c>
    </row>
    <row r="2140" spans="1:8" ht="25.5" x14ac:dyDescent="0.2">
      <c r="A2140" s="52" t="s">
        <v>4305</v>
      </c>
      <c r="B2140" s="52"/>
      <c r="C2140" s="53" t="s">
        <v>4306</v>
      </c>
      <c r="D2140" s="54"/>
      <c r="E2140" s="55"/>
      <c r="F2140" s="55"/>
      <c r="G2140" s="55"/>
      <c r="H2140" s="33">
        <f t="shared" si="33"/>
        <v>5</v>
      </c>
    </row>
    <row r="2141" spans="1:8" ht="25.5" x14ac:dyDescent="0.2">
      <c r="A2141" s="52" t="s">
        <v>4307</v>
      </c>
      <c r="B2141" s="52"/>
      <c r="C2141" s="53" t="s">
        <v>4308</v>
      </c>
      <c r="D2141" s="54" t="s">
        <v>131</v>
      </c>
      <c r="E2141" s="55">
        <v>24.32</v>
      </c>
      <c r="F2141" s="55">
        <v>26.02</v>
      </c>
      <c r="G2141" s="55">
        <v>50.34</v>
      </c>
      <c r="H2141" s="33">
        <f t="shared" si="33"/>
        <v>9</v>
      </c>
    </row>
    <row r="2142" spans="1:8" ht="25.5" x14ac:dyDescent="0.2">
      <c r="A2142" s="52" t="s">
        <v>4309</v>
      </c>
      <c r="B2142" s="52"/>
      <c r="C2142" s="53" t="s">
        <v>4310</v>
      </c>
      <c r="D2142" s="54" t="s">
        <v>131</v>
      </c>
      <c r="E2142" s="55">
        <v>31.19</v>
      </c>
      <c r="F2142" s="55">
        <v>30.36</v>
      </c>
      <c r="G2142" s="55">
        <v>61.55</v>
      </c>
      <c r="H2142" s="33">
        <f t="shared" si="33"/>
        <v>9</v>
      </c>
    </row>
    <row r="2143" spans="1:8" ht="25.5" x14ac:dyDescent="0.2">
      <c r="A2143" s="52" t="s">
        <v>4311</v>
      </c>
      <c r="B2143" s="52"/>
      <c r="C2143" s="53" t="s">
        <v>4312</v>
      </c>
      <c r="D2143" s="54" t="s">
        <v>131</v>
      </c>
      <c r="E2143" s="55">
        <v>48.39</v>
      </c>
      <c r="F2143" s="55">
        <v>34.69</v>
      </c>
      <c r="G2143" s="55">
        <v>83.08</v>
      </c>
      <c r="H2143" s="33">
        <f t="shared" si="33"/>
        <v>9</v>
      </c>
    </row>
    <row r="2144" spans="1:8" ht="25.5" x14ac:dyDescent="0.2">
      <c r="A2144" s="52" t="s">
        <v>4313</v>
      </c>
      <c r="B2144" s="52"/>
      <c r="C2144" s="53" t="s">
        <v>4314</v>
      </c>
      <c r="D2144" s="54" t="s">
        <v>131</v>
      </c>
      <c r="E2144" s="55">
        <v>58.21</v>
      </c>
      <c r="F2144" s="55">
        <v>39.04</v>
      </c>
      <c r="G2144" s="55">
        <v>97.25</v>
      </c>
      <c r="H2144" s="33">
        <f t="shared" si="33"/>
        <v>9</v>
      </c>
    </row>
    <row r="2145" spans="1:8" ht="25.5" x14ac:dyDescent="0.2">
      <c r="A2145" s="52" t="s">
        <v>4315</v>
      </c>
      <c r="B2145" s="52"/>
      <c r="C2145" s="53" t="s">
        <v>4316</v>
      </c>
      <c r="D2145" s="54" t="s">
        <v>131</v>
      </c>
      <c r="E2145" s="55">
        <v>72.22</v>
      </c>
      <c r="F2145" s="55">
        <v>43.37</v>
      </c>
      <c r="G2145" s="55">
        <v>115.59</v>
      </c>
      <c r="H2145" s="33">
        <f t="shared" si="33"/>
        <v>9</v>
      </c>
    </row>
    <row r="2146" spans="1:8" ht="25.5" x14ac:dyDescent="0.2">
      <c r="A2146" s="52" t="s">
        <v>4317</v>
      </c>
      <c r="B2146" s="52"/>
      <c r="C2146" s="53" t="s">
        <v>4318</v>
      </c>
      <c r="D2146" s="54" t="s">
        <v>131</v>
      </c>
      <c r="E2146" s="55">
        <v>99.81</v>
      </c>
      <c r="F2146" s="55">
        <v>52.05</v>
      </c>
      <c r="G2146" s="55">
        <v>151.86000000000001</v>
      </c>
      <c r="H2146" s="33">
        <f t="shared" si="33"/>
        <v>9</v>
      </c>
    </row>
    <row r="2147" spans="1:8" ht="25.5" x14ac:dyDescent="0.2">
      <c r="A2147" s="52" t="s">
        <v>4319</v>
      </c>
      <c r="B2147" s="52"/>
      <c r="C2147" s="53" t="s">
        <v>4320</v>
      </c>
      <c r="D2147" s="54" t="s">
        <v>131</v>
      </c>
      <c r="E2147" s="55">
        <v>98.51</v>
      </c>
      <c r="F2147" s="55">
        <v>65.06</v>
      </c>
      <c r="G2147" s="55">
        <v>163.57</v>
      </c>
      <c r="H2147" s="33">
        <f t="shared" si="33"/>
        <v>9</v>
      </c>
    </row>
    <row r="2148" spans="1:8" ht="25.5" x14ac:dyDescent="0.2">
      <c r="A2148" s="52" t="s">
        <v>4321</v>
      </c>
      <c r="B2148" s="52"/>
      <c r="C2148" s="53" t="s">
        <v>4322</v>
      </c>
      <c r="D2148" s="54" t="s">
        <v>131</v>
      </c>
      <c r="E2148" s="55">
        <v>139.13999999999999</v>
      </c>
      <c r="F2148" s="55">
        <v>78.06</v>
      </c>
      <c r="G2148" s="55">
        <v>217.2</v>
      </c>
      <c r="H2148" s="33">
        <f t="shared" si="33"/>
        <v>9</v>
      </c>
    </row>
    <row r="2149" spans="1:8" ht="25.5" x14ac:dyDescent="0.2">
      <c r="A2149" s="52" t="s">
        <v>4323</v>
      </c>
      <c r="B2149" s="52"/>
      <c r="C2149" s="53" t="s">
        <v>4324</v>
      </c>
      <c r="D2149" s="54"/>
      <c r="E2149" s="55"/>
      <c r="F2149" s="55"/>
      <c r="G2149" s="55"/>
      <c r="H2149" s="33">
        <f t="shared" si="33"/>
        <v>5</v>
      </c>
    </row>
    <row r="2150" spans="1:8" ht="25.5" x14ac:dyDescent="0.2">
      <c r="A2150" s="52" t="s">
        <v>4325</v>
      </c>
      <c r="B2150" s="52"/>
      <c r="C2150" s="53" t="s">
        <v>4326</v>
      </c>
      <c r="D2150" s="54" t="s">
        <v>131</v>
      </c>
      <c r="E2150" s="55">
        <v>21.85</v>
      </c>
      <c r="F2150" s="55">
        <v>21.69</v>
      </c>
      <c r="G2150" s="55">
        <v>43.54</v>
      </c>
      <c r="H2150" s="33">
        <f t="shared" si="33"/>
        <v>9</v>
      </c>
    </row>
    <row r="2151" spans="1:8" ht="25.5" x14ac:dyDescent="0.2">
      <c r="A2151" s="52" t="s">
        <v>4327</v>
      </c>
      <c r="B2151" s="52"/>
      <c r="C2151" s="53" t="s">
        <v>4328</v>
      </c>
      <c r="D2151" s="54" t="s">
        <v>131</v>
      </c>
      <c r="E2151" s="55">
        <v>30.62</v>
      </c>
      <c r="F2151" s="55">
        <v>26.02</v>
      </c>
      <c r="G2151" s="55">
        <v>56.64</v>
      </c>
      <c r="H2151" s="33">
        <f t="shared" si="33"/>
        <v>9</v>
      </c>
    </row>
    <row r="2152" spans="1:8" ht="25.5" x14ac:dyDescent="0.2">
      <c r="A2152" s="52" t="s">
        <v>4329</v>
      </c>
      <c r="B2152" s="52"/>
      <c r="C2152" s="53" t="s">
        <v>4330</v>
      </c>
      <c r="D2152" s="54" t="s">
        <v>131</v>
      </c>
      <c r="E2152" s="55">
        <v>40.35</v>
      </c>
      <c r="F2152" s="55">
        <v>30.36</v>
      </c>
      <c r="G2152" s="55">
        <v>70.709999999999994</v>
      </c>
      <c r="H2152" s="33">
        <f t="shared" si="33"/>
        <v>9</v>
      </c>
    </row>
    <row r="2153" spans="1:8" ht="25.5" x14ac:dyDescent="0.2">
      <c r="A2153" s="52" t="s">
        <v>4331</v>
      </c>
      <c r="B2153" s="52"/>
      <c r="C2153" s="53" t="s">
        <v>4332</v>
      </c>
      <c r="D2153" s="54" t="s">
        <v>131</v>
      </c>
      <c r="E2153" s="55">
        <v>49.04</v>
      </c>
      <c r="F2153" s="55">
        <v>34.69</v>
      </c>
      <c r="G2153" s="55">
        <v>83.73</v>
      </c>
      <c r="H2153" s="33">
        <f t="shared" si="33"/>
        <v>9</v>
      </c>
    </row>
    <row r="2154" spans="1:8" ht="25.5" x14ac:dyDescent="0.2">
      <c r="A2154" s="52" t="s">
        <v>4333</v>
      </c>
      <c r="B2154" s="52"/>
      <c r="C2154" s="53" t="s">
        <v>4334</v>
      </c>
      <c r="D2154" s="54" t="s">
        <v>131</v>
      </c>
      <c r="E2154" s="55">
        <v>66.31</v>
      </c>
      <c r="F2154" s="55">
        <v>39.04</v>
      </c>
      <c r="G2154" s="55">
        <v>105.35</v>
      </c>
      <c r="H2154" s="33">
        <f t="shared" si="33"/>
        <v>9</v>
      </c>
    </row>
    <row r="2155" spans="1:8" ht="25.5" x14ac:dyDescent="0.2">
      <c r="A2155" s="52" t="s">
        <v>4335</v>
      </c>
      <c r="B2155" s="52"/>
      <c r="C2155" s="53" t="s">
        <v>4336</v>
      </c>
      <c r="D2155" s="54" t="s">
        <v>131</v>
      </c>
      <c r="E2155" s="55">
        <v>78.069999999999993</v>
      </c>
      <c r="F2155" s="55">
        <v>43.37</v>
      </c>
      <c r="G2155" s="55">
        <v>121.44</v>
      </c>
      <c r="H2155" s="33">
        <f t="shared" si="33"/>
        <v>9</v>
      </c>
    </row>
    <row r="2156" spans="1:8" ht="25.5" x14ac:dyDescent="0.2">
      <c r="A2156" s="52" t="s">
        <v>4337</v>
      </c>
      <c r="B2156" s="52"/>
      <c r="C2156" s="53" t="s">
        <v>4338</v>
      </c>
      <c r="D2156" s="54" t="s">
        <v>131</v>
      </c>
      <c r="E2156" s="55">
        <v>112.47</v>
      </c>
      <c r="F2156" s="55">
        <v>52.05</v>
      </c>
      <c r="G2156" s="55">
        <v>164.52</v>
      </c>
      <c r="H2156" s="33">
        <f t="shared" si="33"/>
        <v>9</v>
      </c>
    </row>
    <row r="2157" spans="1:8" ht="25.5" x14ac:dyDescent="0.2">
      <c r="A2157" s="52" t="s">
        <v>4339</v>
      </c>
      <c r="B2157" s="52"/>
      <c r="C2157" s="53" t="s">
        <v>4340</v>
      </c>
      <c r="D2157" s="54" t="s">
        <v>131</v>
      </c>
      <c r="E2157" s="55">
        <v>137.28</v>
      </c>
      <c r="F2157" s="55">
        <v>65.06</v>
      </c>
      <c r="G2157" s="55">
        <v>202.34</v>
      </c>
      <c r="H2157" s="33">
        <f t="shared" si="33"/>
        <v>9</v>
      </c>
    </row>
    <row r="2158" spans="1:8" ht="25.5" x14ac:dyDescent="0.2">
      <c r="A2158" s="52" t="s">
        <v>4341</v>
      </c>
      <c r="B2158" s="52"/>
      <c r="C2158" s="53" t="s">
        <v>4342</v>
      </c>
      <c r="D2158" s="54" t="s">
        <v>131</v>
      </c>
      <c r="E2158" s="55">
        <v>214.92</v>
      </c>
      <c r="F2158" s="55">
        <v>78.06</v>
      </c>
      <c r="G2158" s="55">
        <v>292.98</v>
      </c>
      <c r="H2158" s="33">
        <f t="shared" si="33"/>
        <v>9</v>
      </c>
    </row>
    <row r="2159" spans="1:8" x14ac:dyDescent="0.2">
      <c r="A2159" s="52" t="s">
        <v>4343</v>
      </c>
      <c r="B2159" s="52"/>
      <c r="C2159" s="53" t="s">
        <v>4344</v>
      </c>
      <c r="D2159" s="54"/>
      <c r="E2159" s="55"/>
      <c r="F2159" s="55"/>
      <c r="G2159" s="55"/>
      <c r="H2159" s="33">
        <f t="shared" si="33"/>
        <v>5</v>
      </c>
    </row>
    <row r="2160" spans="1:8" x14ac:dyDescent="0.2">
      <c r="A2160" s="52" t="s">
        <v>4345</v>
      </c>
      <c r="B2160" s="52"/>
      <c r="C2160" s="53" t="s">
        <v>4346</v>
      </c>
      <c r="D2160" s="54" t="s">
        <v>334</v>
      </c>
      <c r="E2160" s="55">
        <v>9.17</v>
      </c>
      <c r="F2160" s="55">
        <v>10.84</v>
      </c>
      <c r="G2160" s="55">
        <v>20.010000000000002</v>
      </c>
      <c r="H2160" s="33">
        <f t="shared" si="33"/>
        <v>9</v>
      </c>
    </row>
    <row r="2161" spans="1:8" x14ac:dyDescent="0.2">
      <c r="A2161" s="52" t="s">
        <v>4347</v>
      </c>
      <c r="B2161" s="52"/>
      <c r="C2161" s="53" t="s">
        <v>4348</v>
      </c>
      <c r="D2161" s="54" t="s">
        <v>131</v>
      </c>
      <c r="E2161" s="55">
        <v>6.26</v>
      </c>
      <c r="F2161" s="55">
        <v>2.17</v>
      </c>
      <c r="G2161" s="55">
        <v>8.43</v>
      </c>
      <c r="H2161" s="33">
        <f t="shared" si="33"/>
        <v>9</v>
      </c>
    </row>
    <row r="2162" spans="1:8" x14ac:dyDescent="0.2">
      <c r="A2162" s="52" t="s">
        <v>4349</v>
      </c>
      <c r="B2162" s="52"/>
      <c r="C2162" s="53" t="s">
        <v>4350</v>
      </c>
      <c r="D2162" s="54" t="s">
        <v>21</v>
      </c>
      <c r="E2162" s="55">
        <v>0.86</v>
      </c>
      <c r="F2162" s="55">
        <v>6.51</v>
      </c>
      <c r="G2162" s="55">
        <v>7.37</v>
      </c>
      <c r="H2162" s="33">
        <f t="shared" si="33"/>
        <v>9</v>
      </c>
    </row>
    <row r="2163" spans="1:8" x14ac:dyDescent="0.2">
      <c r="A2163" s="52" t="s">
        <v>4351</v>
      </c>
      <c r="B2163" s="52"/>
      <c r="C2163" s="53" t="s">
        <v>4352</v>
      </c>
      <c r="D2163" s="54" t="s">
        <v>21</v>
      </c>
      <c r="E2163" s="55">
        <v>2.82</v>
      </c>
      <c r="F2163" s="55">
        <v>7.8</v>
      </c>
      <c r="G2163" s="55">
        <v>10.62</v>
      </c>
      <c r="H2163" s="33">
        <f t="shared" si="33"/>
        <v>9</v>
      </c>
    </row>
    <row r="2164" spans="1:8" x14ac:dyDescent="0.2">
      <c r="A2164" s="52" t="s">
        <v>4353</v>
      </c>
      <c r="B2164" s="52"/>
      <c r="C2164" s="53" t="s">
        <v>4354</v>
      </c>
      <c r="D2164" s="54" t="s">
        <v>21</v>
      </c>
      <c r="E2164" s="55">
        <v>2.4300000000000002</v>
      </c>
      <c r="F2164" s="55">
        <v>7.8</v>
      </c>
      <c r="G2164" s="55">
        <v>10.23</v>
      </c>
      <c r="H2164" s="33">
        <f t="shared" si="33"/>
        <v>9</v>
      </c>
    </row>
    <row r="2165" spans="1:8" x14ac:dyDescent="0.2">
      <c r="A2165" s="52" t="s">
        <v>4355</v>
      </c>
      <c r="B2165" s="52"/>
      <c r="C2165" s="53" t="s">
        <v>4356</v>
      </c>
      <c r="D2165" s="54" t="s">
        <v>21</v>
      </c>
      <c r="E2165" s="55">
        <v>2.71</v>
      </c>
      <c r="F2165" s="55">
        <v>6.51</v>
      </c>
      <c r="G2165" s="55">
        <v>9.2200000000000006</v>
      </c>
      <c r="H2165" s="33">
        <f t="shared" si="33"/>
        <v>9</v>
      </c>
    </row>
    <row r="2166" spans="1:8" x14ac:dyDescent="0.2">
      <c r="A2166" s="52" t="s">
        <v>4357</v>
      </c>
      <c r="B2166" s="52"/>
      <c r="C2166" s="53" t="s">
        <v>4358</v>
      </c>
      <c r="D2166" s="54" t="s">
        <v>131</v>
      </c>
      <c r="E2166" s="55">
        <v>5.91</v>
      </c>
      <c r="F2166" s="55">
        <v>13.01</v>
      </c>
      <c r="G2166" s="55">
        <v>18.920000000000002</v>
      </c>
      <c r="H2166" s="33">
        <f t="shared" si="33"/>
        <v>9</v>
      </c>
    </row>
    <row r="2167" spans="1:8" x14ac:dyDescent="0.2">
      <c r="A2167" s="52" t="s">
        <v>4359</v>
      </c>
      <c r="B2167" s="52"/>
      <c r="C2167" s="53" t="s">
        <v>4360</v>
      </c>
      <c r="D2167" s="54" t="s">
        <v>131</v>
      </c>
      <c r="E2167" s="55">
        <v>10.59</v>
      </c>
      <c r="F2167" s="55">
        <v>6.1</v>
      </c>
      <c r="G2167" s="55">
        <v>16.690000000000001</v>
      </c>
      <c r="H2167" s="33">
        <f t="shared" si="33"/>
        <v>9</v>
      </c>
    </row>
    <row r="2168" spans="1:8" x14ac:dyDescent="0.2">
      <c r="A2168" s="52" t="s">
        <v>4361</v>
      </c>
      <c r="B2168" s="52"/>
      <c r="C2168" s="53" t="s">
        <v>4362</v>
      </c>
      <c r="D2168" s="54" t="s">
        <v>131</v>
      </c>
      <c r="E2168" s="55">
        <v>4.6500000000000004</v>
      </c>
      <c r="F2168" s="55">
        <v>6.1</v>
      </c>
      <c r="G2168" s="55">
        <v>10.75</v>
      </c>
      <c r="H2168" s="33">
        <f t="shared" si="33"/>
        <v>9</v>
      </c>
    </row>
    <row r="2169" spans="1:8" x14ac:dyDescent="0.2">
      <c r="A2169" s="52" t="s">
        <v>4363</v>
      </c>
      <c r="B2169" s="52"/>
      <c r="C2169" s="53" t="s">
        <v>4364</v>
      </c>
      <c r="D2169" s="54" t="s">
        <v>131</v>
      </c>
      <c r="E2169" s="55">
        <v>8.94</v>
      </c>
      <c r="F2169" s="55">
        <v>6.1</v>
      </c>
      <c r="G2169" s="55">
        <v>15.04</v>
      </c>
      <c r="H2169" s="33">
        <f t="shared" si="33"/>
        <v>9</v>
      </c>
    </row>
    <row r="2170" spans="1:8" ht="25.5" x14ac:dyDescent="0.2">
      <c r="A2170" s="52" t="s">
        <v>4365</v>
      </c>
      <c r="B2170" s="52"/>
      <c r="C2170" s="53" t="s">
        <v>4366</v>
      </c>
      <c r="D2170" s="54" t="s">
        <v>131</v>
      </c>
      <c r="E2170" s="55">
        <v>41.24</v>
      </c>
      <c r="F2170" s="55">
        <v>10.84</v>
      </c>
      <c r="G2170" s="55">
        <v>52.08</v>
      </c>
      <c r="H2170" s="33">
        <f t="shared" si="33"/>
        <v>9</v>
      </c>
    </row>
    <row r="2171" spans="1:8" ht="25.5" x14ac:dyDescent="0.2">
      <c r="A2171" s="52" t="s">
        <v>4367</v>
      </c>
      <c r="B2171" s="52"/>
      <c r="C2171" s="53" t="s">
        <v>4368</v>
      </c>
      <c r="D2171" s="54" t="s">
        <v>131</v>
      </c>
      <c r="E2171" s="55">
        <v>70.489999999999995</v>
      </c>
      <c r="F2171" s="55">
        <v>10.84</v>
      </c>
      <c r="G2171" s="55">
        <v>81.33</v>
      </c>
      <c r="H2171" s="33">
        <f t="shared" si="33"/>
        <v>9</v>
      </c>
    </row>
    <row r="2172" spans="1:8" x14ac:dyDescent="0.2">
      <c r="A2172" s="52" t="s">
        <v>4369</v>
      </c>
      <c r="B2172" s="52"/>
      <c r="C2172" s="53" t="s">
        <v>4370</v>
      </c>
      <c r="D2172" s="54" t="s">
        <v>131</v>
      </c>
      <c r="E2172" s="55">
        <v>42.69</v>
      </c>
      <c r="F2172" s="55">
        <v>10.84</v>
      </c>
      <c r="G2172" s="55">
        <v>53.53</v>
      </c>
      <c r="H2172" s="33">
        <f t="shared" si="33"/>
        <v>9</v>
      </c>
    </row>
    <row r="2173" spans="1:8" ht="25.5" x14ac:dyDescent="0.2">
      <c r="A2173" s="52" t="s">
        <v>4371</v>
      </c>
      <c r="B2173" s="52"/>
      <c r="C2173" s="53" t="s">
        <v>4372</v>
      </c>
      <c r="D2173" s="54" t="s">
        <v>131</v>
      </c>
      <c r="E2173" s="55">
        <v>62.18</v>
      </c>
      <c r="F2173" s="55">
        <v>13.01</v>
      </c>
      <c r="G2173" s="55">
        <v>75.19</v>
      </c>
      <c r="H2173" s="33">
        <f t="shared" si="33"/>
        <v>9</v>
      </c>
    </row>
    <row r="2174" spans="1:8" ht="25.5" x14ac:dyDescent="0.2">
      <c r="A2174" s="52" t="s">
        <v>4373</v>
      </c>
      <c r="B2174" s="52"/>
      <c r="C2174" s="53" t="s">
        <v>4374</v>
      </c>
      <c r="D2174" s="54" t="s">
        <v>131</v>
      </c>
      <c r="E2174" s="55">
        <v>102.78</v>
      </c>
      <c r="F2174" s="55">
        <v>15.18</v>
      </c>
      <c r="G2174" s="55">
        <v>117.96</v>
      </c>
      <c r="H2174" s="33">
        <f t="shared" si="33"/>
        <v>9</v>
      </c>
    </row>
    <row r="2175" spans="1:8" ht="25.5" x14ac:dyDescent="0.2">
      <c r="A2175" s="52" t="s">
        <v>4375</v>
      </c>
      <c r="B2175" s="52"/>
      <c r="C2175" s="53" t="s">
        <v>4376</v>
      </c>
      <c r="D2175" s="54" t="s">
        <v>131</v>
      </c>
      <c r="E2175" s="55">
        <v>114.73</v>
      </c>
      <c r="F2175" s="55">
        <v>17.350000000000001</v>
      </c>
      <c r="G2175" s="55">
        <v>132.08000000000001</v>
      </c>
      <c r="H2175" s="33">
        <f t="shared" si="33"/>
        <v>9</v>
      </c>
    </row>
    <row r="2176" spans="1:8" ht="25.5" x14ac:dyDescent="0.2">
      <c r="A2176" s="52" t="s">
        <v>4377</v>
      </c>
      <c r="B2176" s="52"/>
      <c r="C2176" s="53" t="s">
        <v>4378</v>
      </c>
      <c r="D2176" s="54" t="s">
        <v>21</v>
      </c>
      <c r="E2176" s="55">
        <v>9.36</v>
      </c>
      <c r="F2176" s="55">
        <v>1.76</v>
      </c>
      <c r="G2176" s="55">
        <v>11.12</v>
      </c>
      <c r="H2176" s="33">
        <f t="shared" si="33"/>
        <v>9</v>
      </c>
    </row>
    <row r="2177" spans="1:8" ht="25.5" x14ac:dyDescent="0.2">
      <c r="A2177" s="52" t="s">
        <v>4379</v>
      </c>
      <c r="B2177" s="52"/>
      <c r="C2177" s="53" t="s">
        <v>4380</v>
      </c>
      <c r="D2177" s="54" t="s">
        <v>21</v>
      </c>
      <c r="E2177" s="55">
        <v>10.84</v>
      </c>
      <c r="F2177" s="55">
        <v>1.76</v>
      </c>
      <c r="G2177" s="55">
        <v>12.6</v>
      </c>
      <c r="H2177" s="33">
        <f t="shared" si="33"/>
        <v>9</v>
      </c>
    </row>
    <row r="2178" spans="1:8" ht="25.5" x14ac:dyDescent="0.2">
      <c r="A2178" s="52" t="s">
        <v>4381</v>
      </c>
      <c r="B2178" s="52"/>
      <c r="C2178" s="53" t="s">
        <v>4382</v>
      </c>
      <c r="D2178" s="54" t="s">
        <v>21</v>
      </c>
      <c r="E2178" s="55">
        <v>10.84</v>
      </c>
      <c r="F2178" s="55">
        <v>1.76</v>
      </c>
      <c r="G2178" s="55">
        <v>12.6</v>
      </c>
      <c r="H2178" s="33">
        <f t="shared" si="33"/>
        <v>9</v>
      </c>
    </row>
    <row r="2179" spans="1:8" x14ac:dyDescent="0.2">
      <c r="A2179" s="52" t="s">
        <v>4383</v>
      </c>
      <c r="B2179" s="52"/>
      <c r="C2179" s="53" t="s">
        <v>4384</v>
      </c>
      <c r="D2179" s="54" t="s">
        <v>21</v>
      </c>
      <c r="E2179" s="55">
        <v>4.42</v>
      </c>
      <c r="F2179" s="55">
        <v>4.33</v>
      </c>
      <c r="G2179" s="55">
        <v>8.75</v>
      </c>
      <c r="H2179" s="33">
        <f t="shared" si="33"/>
        <v>9</v>
      </c>
    </row>
    <row r="2180" spans="1:8" x14ac:dyDescent="0.2">
      <c r="A2180" s="52" t="s">
        <v>4385</v>
      </c>
      <c r="B2180" s="52"/>
      <c r="C2180" s="53" t="s">
        <v>4386</v>
      </c>
      <c r="D2180" s="54" t="s">
        <v>21</v>
      </c>
      <c r="E2180" s="55">
        <v>10.5</v>
      </c>
      <c r="F2180" s="55">
        <v>4.33</v>
      </c>
      <c r="G2180" s="55">
        <v>14.83</v>
      </c>
      <c r="H2180" s="33">
        <f t="shared" si="33"/>
        <v>9</v>
      </c>
    </row>
    <row r="2181" spans="1:8" x14ac:dyDescent="0.2">
      <c r="A2181" s="52" t="s">
        <v>4387</v>
      </c>
      <c r="B2181" s="52"/>
      <c r="C2181" s="53" t="s">
        <v>4388</v>
      </c>
      <c r="D2181" s="54"/>
      <c r="E2181" s="55"/>
      <c r="F2181" s="55"/>
      <c r="G2181" s="55"/>
      <c r="H2181" s="33">
        <f t="shared" si="33"/>
        <v>5</v>
      </c>
    </row>
    <row r="2182" spans="1:8" ht="25.5" x14ac:dyDescent="0.2">
      <c r="A2182" s="52" t="s">
        <v>4389</v>
      </c>
      <c r="B2182" s="52"/>
      <c r="C2182" s="53" t="s">
        <v>4390</v>
      </c>
      <c r="D2182" s="54" t="s">
        <v>131</v>
      </c>
      <c r="E2182" s="55">
        <v>61.4</v>
      </c>
      <c r="F2182" s="55">
        <v>13.01</v>
      </c>
      <c r="G2182" s="55">
        <v>74.41</v>
      </c>
      <c r="H2182" s="33">
        <f t="shared" si="33"/>
        <v>9</v>
      </c>
    </row>
    <row r="2183" spans="1:8" ht="25.5" x14ac:dyDescent="0.2">
      <c r="A2183" s="52" t="s">
        <v>4391</v>
      </c>
      <c r="B2183" s="52"/>
      <c r="C2183" s="53" t="s">
        <v>4392</v>
      </c>
      <c r="D2183" s="54" t="s">
        <v>131</v>
      </c>
      <c r="E2183" s="55">
        <v>87.01</v>
      </c>
      <c r="F2183" s="55">
        <v>13.01</v>
      </c>
      <c r="G2183" s="55">
        <v>100.02</v>
      </c>
      <c r="H2183" s="33">
        <f t="shared" si="33"/>
        <v>9</v>
      </c>
    </row>
    <row r="2184" spans="1:8" ht="25.5" x14ac:dyDescent="0.2">
      <c r="A2184" s="52" t="s">
        <v>4393</v>
      </c>
      <c r="B2184" s="52"/>
      <c r="C2184" s="53" t="s">
        <v>4394</v>
      </c>
      <c r="D2184" s="54" t="s">
        <v>21</v>
      </c>
      <c r="E2184" s="55">
        <v>49.47</v>
      </c>
      <c r="F2184" s="55">
        <v>13.45</v>
      </c>
      <c r="G2184" s="55">
        <v>62.92</v>
      </c>
      <c r="H2184" s="33">
        <f t="shared" si="33"/>
        <v>9</v>
      </c>
    </row>
    <row r="2185" spans="1:8" ht="25.5" x14ac:dyDescent="0.2">
      <c r="A2185" s="52" t="s">
        <v>4395</v>
      </c>
      <c r="B2185" s="52"/>
      <c r="C2185" s="53" t="s">
        <v>4396</v>
      </c>
      <c r="D2185" s="54" t="s">
        <v>21</v>
      </c>
      <c r="E2185" s="55">
        <v>144.22</v>
      </c>
      <c r="F2185" s="55">
        <v>26.02</v>
      </c>
      <c r="G2185" s="55">
        <v>170.24</v>
      </c>
      <c r="H2185" s="33">
        <f t="shared" si="33"/>
        <v>9</v>
      </c>
    </row>
    <row r="2186" spans="1:8" ht="25.5" x14ac:dyDescent="0.2">
      <c r="A2186" s="52" t="s">
        <v>4397</v>
      </c>
      <c r="B2186" s="52"/>
      <c r="C2186" s="53" t="s">
        <v>4398</v>
      </c>
      <c r="D2186" s="54" t="s">
        <v>21</v>
      </c>
      <c r="E2186" s="55">
        <v>202.92</v>
      </c>
      <c r="F2186" s="55">
        <v>26.02</v>
      </c>
      <c r="G2186" s="55">
        <v>228.94</v>
      </c>
      <c r="H2186" s="33">
        <f t="shared" ref="H2186:H2249" si="34">LEN(A2186)</f>
        <v>9</v>
      </c>
    </row>
    <row r="2187" spans="1:8" ht="25.5" x14ac:dyDescent="0.2">
      <c r="A2187" s="52" t="s">
        <v>4399</v>
      </c>
      <c r="B2187" s="52"/>
      <c r="C2187" s="53" t="s">
        <v>4400</v>
      </c>
      <c r="D2187" s="54" t="s">
        <v>21</v>
      </c>
      <c r="E2187" s="55">
        <v>201.12</v>
      </c>
      <c r="F2187" s="55">
        <v>8.27</v>
      </c>
      <c r="G2187" s="55">
        <v>209.39</v>
      </c>
      <c r="H2187" s="33">
        <f t="shared" si="34"/>
        <v>9</v>
      </c>
    </row>
    <row r="2188" spans="1:8" ht="25.5" x14ac:dyDescent="0.2">
      <c r="A2188" s="52" t="s">
        <v>4401</v>
      </c>
      <c r="B2188" s="52"/>
      <c r="C2188" s="53" t="s">
        <v>4402</v>
      </c>
      <c r="D2188" s="54" t="s">
        <v>21</v>
      </c>
      <c r="E2188" s="55">
        <v>234.41</v>
      </c>
      <c r="F2188" s="55">
        <v>8.27</v>
      </c>
      <c r="G2188" s="55">
        <v>242.68</v>
      </c>
      <c r="H2188" s="33">
        <f t="shared" si="34"/>
        <v>9</v>
      </c>
    </row>
    <row r="2189" spans="1:8" ht="25.5" x14ac:dyDescent="0.2">
      <c r="A2189" s="52" t="s">
        <v>4403</v>
      </c>
      <c r="B2189" s="52"/>
      <c r="C2189" s="53" t="s">
        <v>4404</v>
      </c>
      <c r="D2189" s="54" t="s">
        <v>21</v>
      </c>
      <c r="E2189" s="55">
        <v>395.78</v>
      </c>
      <c r="F2189" s="55">
        <v>8.27</v>
      </c>
      <c r="G2189" s="55">
        <v>404.05</v>
      </c>
      <c r="H2189" s="33">
        <f t="shared" si="34"/>
        <v>9</v>
      </c>
    </row>
    <row r="2190" spans="1:8" x14ac:dyDescent="0.2">
      <c r="A2190" s="52" t="s">
        <v>4405</v>
      </c>
      <c r="B2190" s="52"/>
      <c r="C2190" s="53" t="s">
        <v>4406</v>
      </c>
      <c r="D2190" s="54" t="s">
        <v>21</v>
      </c>
      <c r="E2190" s="55">
        <v>8.66</v>
      </c>
      <c r="F2190" s="55">
        <v>0.88</v>
      </c>
      <c r="G2190" s="55">
        <v>9.5399999999999991</v>
      </c>
      <c r="H2190" s="33">
        <f t="shared" si="34"/>
        <v>9</v>
      </c>
    </row>
    <row r="2191" spans="1:8" x14ac:dyDescent="0.2">
      <c r="A2191" s="52" t="s">
        <v>4407</v>
      </c>
      <c r="B2191" s="52"/>
      <c r="C2191" s="53" t="s">
        <v>4408</v>
      </c>
      <c r="D2191" s="54"/>
      <c r="E2191" s="55"/>
      <c r="F2191" s="55"/>
      <c r="G2191" s="55"/>
      <c r="H2191" s="33">
        <f t="shared" si="34"/>
        <v>5</v>
      </c>
    </row>
    <row r="2192" spans="1:8" ht="25.5" x14ac:dyDescent="0.2">
      <c r="A2192" s="52" t="s">
        <v>4409</v>
      </c>
      <c r="B2192" s="52"/>
      <c r="C2192" s="53" t="s">
        <v>4410</v>
      </c>
      <c r="D2192" s="54" t="s">
        <v>131</v>
      </c>
      <c r="E2192" s="55">
        <v>283.73</v>
      </c>
      <c r="F2192" s="55">
        <v>13.01</v>
      </c>
      <c r="G2192" s="55">
        <v>296.74</v>
      </c>
      <c r="H2192" s="33">
        <f t="shared" si="34"/>
        <v>9</v>
      </c>
    </row>
    <row r="2193" spans="1:8" ht="25.5" x14ac:dyDescent="0.2">
      <c r="A2193" s="52" t="s">
        <v>4411</v>
      </c>
      <c r="B2193" s="52"/>
      <c r="C2193" s="53" t="s">
        <v>4412</v>
      </c>
      <c r="D2193" s="54" t="s">
        <v>131</v>
      </c>
      <c r="E2193" s="55">
        <v>327.76</v>
      </c>
      <c r="F2193" s="55">
        <v>13.01</v>
      </c>
      <c r="G2193" s="55">
        <v>340.77</v>
      </c>
      <c r="H2193" s="33">
        <f t="shared" si="34"/>
        <v>9</v>
      </c>
    </row>
    <row r="2194" spans="1:8" ht="25.5" x14ac:dyDescent="0.2">
      <c r="A2194" s="52" t="s">
        <v>4413</v>
      </c>
      <c r="B2194" s="52"/>
      <c r="C2194" s="53" t="s">
        <v>4414</v>
      </c>
      <c r="D2194" s="54" t="s">
        <v>131</v>
      </c>
      <c r="E2194" s="55">
        <v>388.41</v>
      </c>
      <c r="F2194" s="55">
        <v>13.01</v>
      </c>
      <c r="G2194" s="55">
        <v>401.42</v>
      </c>
      <c r="H2194" s="33">
        <f t="shared" si="34"/>
        <v>9</v>
      </c>
    </row>
    <row r="2195" spans="1:8" ht="25.5" x14ac:dyDescent="0.2">
      <c r="A2195" s="52" t="s">
        <v>4415</v>
      </c>
      <c r="B2195" s="52"/>
      <c r="C2195" s="53" t="s">
        <v>4416</v>
      </c>
      <c r="D2195" s="54" t="s">
        <v>131</v>
      </c>
      <c r="E2195" s="55">
        <v>355.39</v>
      </c>
      <c r="F2195" s="55">
        <v>13.01</v>
      </c>
      <c r="G2195" s="55">
        <v>368.4</v>
      </c>
      <c r="H2195" s="33">
        <f t="shared" si="34"/>
        <v>9</v>
      </c>
    </row>
    <row r="2196" spans="1:8" ht="25.5" x14ac:dyDescent="0.2">
      <c r="A2196" s="52" t="s">
        <v>4417</v>
      </c>
      <c r="B2196" s="52"/>
      <c r="C2196" s="53" t="s">
        <v>4418</v>
      </c>
      <c r="D2196" s="54" t="s">
        <v>131</v>
      </c>
      <c r="E2196" s="55">
        <v>449.05</v>
      </c>
      <c r="F2196" s="55">
        <v>13.01</v>
      </c>
      <c r="G2196" s="55">
        <v>462.06</v>
      </c>
      <c r="H2196" s="33">
        <f t="shared" si="34"/>
        <v>9</v>
      </c>
    </row>
    <row r="2197" spans="1:8" x14ac:dyDescent="0.2">
      <c r="A2197" s="52" t="s">
        <v>4419</v>
      </c>
      <c r="B2197" s="52"/>
      <c r="C2197" s="53" t="s">
        <v>4420</v>
      </c>
      <c r="D2197" s="54"/>
      <c r="E2197" s="55"/>
      <c r="F2197" s="55"/>
      <c r="G2197" s="55"/>
      <c r="H2197" s="33">
        <f t="shared" si="34"/>
        <v>5</v>
      </c>
    </row>
    <row r="2198" spans="1:8" ht="25.5" x14ac:dyDescent="0.2">
      <c r="A2198" s="52" t="s">
        <v>4421</v>
      </c>
      <c r="B2198" s="52"/>
      <c r="C2198" s="53" t="s">
        <v>4422</v>
      </c>
      <c r="D2198" s="54" t="s">
        <v>131</v>
      </c>
      <c r="E2198" s="55">
        <v>6.43</v>
      </c>
      <c r="F2198" s="55">
        <v>1.74</v>
      </c>
      <c r="G2198" s="55">
        <v>8.17</v>
      </c>
      <c r="H2198" s="33">
        <f t="shared" si="34"/>
        <v>9</v>
      </c>
    </row>
    <row r="2199" spans="1:8" ht="25.5" x14ac:dyDescent="0.2">
      <c r="A2199" s="52" t="s">
        <v>4423</v>
      </c>
      <c r="B2199" s="52"/>
      <c r="C2199" s="53" t="s">
        <v>4424</v>
      </c>
      <c r="D2199" s="54" t="s">
        <v>131</v>
      </c>
      <c r="E2199" s="55">
        <v>7.25</v>
      </c>
      <c r="F2199" s="55">
        <v>1.74</v>
      </c>
      <c r="G2199" s="55">
        <v>8.99</v>
      </c>
      <c r="H2199" s="33">
        <f t="shared" si="34"/>
        <v>9</v>
      </c>
    </row>
    <row r="2200" spans="1:8" ht="25.5" x14ac:dyDescent="0.2">
      <c r="A2200" s="52" t="s">
        <v>4425</v>
      </c>
      <c r="B2200" s="52"/>
      <c r="C2200" s="53" t="s">
        <v>4426</v>
      </c>
      <c r="D2200" s="54" t="s">
        <v>131</v>
      </c>
      <c r="E2200" s="55">
        <v>8.7899999999999991</v>
      </c>
      <c r="F2200" s="55">
        <v>1.74</v>
      </c>
      <c r="G2200" s="55">
        <v>10.53</v>
      </c>
      <c r="H2200" s="33">
        <f t="shared" si="34"/>
        <v>9</v>
      </c>
    </row>
    <row r="2201" spans="1:8" ht="25.5" x14ac:dyDescent="0.2">
      <c r="A2201" s="52" t="s">
        <v>4427</v>
      </c>
      <c r="B2201" s="52"/>
      <c r="C2201" s="53" t="s">
        <v>4428</v>
      </c>
      <c r="D2201" s="54" t="s">
        <v>131</v>
      </c>
      <c r="E2201" s="55">
        <v>15.56</v>
      </c>
      <c r="F2201" s="55">
        <v>1.74</v>
      </c>
      <c r="G2201" s="55">
        <v>17.3</v>
      </c>
      <c r="H2201" s="33">
        <f t="shared" si="34"/>
        <v>9</v>
      </c>
    </row>
    <row r="2202" spans="1:8" ht="25.5" x14ac:dyDescent="0.2">
      <c r="A2202" s="52" t="s">
        <v>4429</v>
      </c>
      <c r="B2202" s="52"/>
      <c r="C2202" s="53" t="s">
        <v>4430</v>
      </c>
      <c r="D2202" s="54" t="s">
        <v>131</v>
      </c>
      <c r="E2202" s="55">
        <v>19.64</v>
      </c>
      <c r="F2202" s="55">
        <v>1.74</v>
      </c>
      <c r="G2202" s="55">
        <v>21.38</v>
      </c>
      <c r="H2202" s="33">
        <f t="shared" si="34"/>
        <v>9</v>
      </c>
    </row>
    <row r="2203" spans="1:8" ht="25.5" x14ac:dyDescent="0.2">
      <c r="A2203" s="52" t="s">
        <v>4431</v>
      </c>
      <c r="B2203" s="52"/>
      <c r="C2203" s="53" t="s">
        <v>4432</v>
      </c>
      <c r="D2203" s="54" t="s">
        <v>131</v>
      </c>
      <c r="E2203" s="55">
        <v>22.98</v>
      </c>
      <c r="F2203" s="55">
        <v>1.74</v>
      </c>
      <c r="G2203" s="55">
        <v>24.72</v>
      </c>
      <c r="H2203" s="33">
        <f t="shared" si="34"/>
        <v>9</v>
      </c>
    </row>
    <row r="2204" spans="1:8" ht="25.5" x14ac:dyDescent="0.2">
      <c r="A2204" s="52" t="s">
        <v>4433</v>
      </c>
      <c r="B2204" s="52"/>
      <c r="C2204" s="53" t="s">
        <v>4434</v>
      </c>
      <c r="D2204" s="54" t="s">
        <v>131</v>
      </c>
      <c r="E2204" s="55">
        <v>42.85</v>
      </c>
      <c r="F2204" s="55">
        <v>1.74</v>
      </c>
      <c r="G2204" s="55">
        <v>44.59</v>
      </c>
      <c r="H2204" s="33">
        <f t="shared" si="34"/>
        <v>9</v>
      </c>
    </row>
    <row r="2205" spans="1:8" x14ac:dyDescent="0.2">
      <c r="A2205" s="52" t="s">
        <v>4435</v>
      </c>
      <c r="B2205" s="52"/>
      <c r="C2205" s="53" t="s">
        <v>4436</v>
      </c>
      <c r="D2205" s="54"/>
      <c r="E2205" s="55"/>
      <c r="F2205" s="55"/>
      <c r="G2205" s="55"/>
      <c r="H2205" s="33">
        <f t="shared" si="34"/>
        <v>5</v>
      </c>
    </row>
    <row r="2206" spans="1:8" x14ac:dyDescent="0.2">
      <c r="A2206" s="52" t="s">
        <v>4437</v>
      </c>
      <c r="B2206" s="52"/>
      <c r="C2206" s="53" t="s">
        <v>4438</v>
      </c>
      <c r="D2206" s="54" t="s">
        <v>131</v>
      </c>
      <c r="E2206" s="55">
        <v>10.69</v>
      </c>
      <c r="F2206" s="55">
        <v>15.25</v>
      </c>
      <c r="G2206" s="55">
        <v>25.94</v>
      </c>
      <c r="H2206" s="33">
        <f t="shared" si="34"/>
        <v>9</v>
      </c>
    </row>
    <row r="2207" spans="1:8" x14ac:dyDescent="0.2">
      <c r="A2207" s="52" t="s">
        <v>4439</v>
      </c>
      <c r="B2207" s="52"/>
      <c r="C2207" s="53" t="s">
        <v>4440</v>
      </c>
      <c r="D2207" s="54" t="s">
        <v>131</v>
      </c>
      <c r="E2207" s="55">
        <v>12.55</v>
      </c>
      <c r="F2207" s="55">
        <v>15.25</v>
      </c>
      <c r="G2207" s="55">
        <v>27.8</v>
      </c>
      <c r="H2207" s="33">
        <f t="shared" si="34"/>
        <v>9</v>
      </c>
    </row>
    <row r="2208" spans="1:8" x14ac:dyDescent="0.2">
      <c r="A2208" s="52" t="s">
        <v>4441</v>
      </c>
      <c r="B2208" s="52"/>
      <c r="C2208" s="53" t="s">
        <v>4442</v>
      </c>
      <c r="D2208" s="54" t="s">
        <v>131</v>
      </c>
      <c r="E2208" s="55">
        <v>31.01</v>
      </c>
      <c r="F2208" s="55">
        <v>15.25</v>
      </c>
      <c r="G2208" s="55">
        <v>46.26</v>
      </c>
      <c r="H2208" s="33">
        <f t="shared" si="34"/>
        <v>9</v>
      </c>
    </row>
    <row r="2209" spans="1:8" x14ac:dyDescent="0.2">
      <c r="A2209" s="52" t="s">
        <v>4443</v>
      </c>
      <c r="B2209" s="52"/>
      <c r="C2209" s="53" t="s">
        <v>4444</v>
      </c>
      <c r="D2209" s="54" t="s">
        <v>21</v>
      </c>
      <c r="E2209" s="55">
        <v>15.3</v>
      </c>
      <c r="F2209" s="55">
        <v>2.94</v>
      </c>
      <c r="G2209" s="55">
        <v>18.239999999999998</v>
      </c>
      <c r="H2209" s="33">
        <f t="shared" si="34"/>
        <v>9</v>
      </c>
    </row>
    <row r="2210" spans="1:8" x14ac:dyDescent="0.2">
      <c r="A2210" s="52" t="s">
        <v>4445</v>
      </c>
      <c r="B2210" s="52"/>
      <c r="C2210" s="53" t="s">
        <v>4446</v>
      </c>
      <c r="D2210" s="54" t="s">
        <v>21</v>
      </c>
      <c r="E2210" s="55">
        <v>18.46</v>
      </c>
      <c r="F2210" s="55">
        <v>2.94</v>
      </c>
      <c r="G2210" s="55">
        <v>21.4</v>
      </c>
      <c r="H2210" s="33">
        <f t="shared" si="34"/>
        <v>9</v>
      </c>
    </row>
    <row r="2211" spans="1:8" x14ac:dyDescent="0.2">
      <c r="A2211" s="52" t="s">
        <v>4447</v>
      </c>
      <c r="B2211" s="52"/>
      <c r="C2211" s="53" t="s">
        <v>4448</v>
      </c>
      <c r="D2211" s="54" t="s">
        <v>21</v>
      </c>
      <c r="E2211" s="55">
        <v>60.43</v>
      </c>
      <c r="F2211" s="55">
        <v>2.94</v>
      </c>
      <c r="G2211" s="55">
        <v>63.37</v>
      </c>
      <c r="H2211" s="33">
        <f t="shared" si="34"/>
        <v>9</v>
      </c>
    </row>
    <row r="2212" spans="1:8" x14ac:dyDescent="0.2">
      <c r="A2212" s="52" t="s">
        <v>4449</v>
      </c>
      <c r="B2212" s="52"/>
      <c r="C2212" s="53" t="s">
        <v>4450</v>
      </c>
      <c r="D2212" s="54" t="s">
        <v>21</v>
      </c>
      <c r="E2212" s="55">
        <v>18.899999999999999</v>
      </c>
      <c r="F2212" s="55">
        <v>2.94</v>
      </c>
      <c r="G2212" s="55">
        <v>21.84</v>
      </c>
      <c r="H2212" s="33">
        <f t="shared" si="34"/>
        <v>9</v>
      </c>
    </row>
    <row r="2213" spans="1:8" x14ac:dyDescent="0.2">
      <c r="A2213" s="52" t="s">
        <v>4451</v>
      </c>
      <c r="B2213" s="52"/>
      <c r="C2213" s="53" t="s">
        <v>4452</v>
      </c>
      <c r="D2213" s="54" t="s">
        <v>21</v>
      </c>
      <c r="E2213" s="55">
        <v>38.08</v>
      </c>
      <c r="F2213" s="55">
        <v>2.94</v>
      </c>
      <c r="G2213" s="55">
        <v>41.02</v>
      </c>
      <c r="H2213" s="33">
        <f t="shared" si="34"/>
        <v>9</v>
      </c>
    </row>
    <row r="2214" spans="1:8" x14ac:dyDescent="0.2">
      <c r="A2214" s="52" t="s">
        <v>4453</v>
      </c>
      <c r="B2214" s="52"/>
      <c r="C2214" s="53" t="s">
        <v>4454</v>
      </c>
      <c r="D2214" s="54" t="s">
        <v>21</v>
      </c>
      <c r="E2214" s="55">
        <v>88.19</v>
      </c>
      <c r="F2214" s="55">
        <v>2.94</v>
      </c>
      <c r="G2214" s="55">
        <v>91.13</v>
      </c>
      <c r="H2214" s="33">
        <f t="shared" si="34"/>
        <v>9</v>
      </c>
    </row>
    <row r="2215" spans="1:8" x14ac:dyDescent="0.2">
      <c r="A2215" s="52" t="s">
        <v>4455</v>
      </c>
      <c r="B2215" s="52"/>
      <c r="C2215" s="53" t="s">
        <v>4456</v>
      </c>
      <c r="D2215" s="54"/>
      <c r="E2215" s="55"/>
      <c r="F2215" s="55"/>
      <c r="G2215" s="55"/>
      <c r="H2215" s="33">
        <f t="shared" si="34"/>
        <v>5</v>
      </c>
    </row>
    <row r="2216" spans="1:8" x14ac:dyDescent="0.2">
      <c r="A2216" s="52" t="s">
        <v>4457</v>
      </c>
      <c r="B2216" s="52"/>
      <c r="C2216" s="53" t="s">
        <v>4458</v>
      </c>
      <c r="D2216" s="54" t="s">
        <v>131</v>
      </c>
      <c r="E2216" s="55">
        <v>95.61</v>
      </c>
      <c r="F2216" s="55">
        <v>13.01</v>
      </c>
      <c r="G2216" s="55">
        <v>108.62</v>
      </c>
      <c r="H2216" s="33">
        <f t="shared" si="34"/>
        <v>9</v>
      </c>
    </row>
    <row r="2217" spans="1:8" ht="25.5" x14ac:dyDescent="0.2">
      <c r="A2217" s="52" t="s">
        <v>4459</v>
      </c>
      <c r="B2217" s="52"/>
      <c r="C2217" s="53" t="s">
        <v>4460</v>
      </c>
      <c r="D2217" s="54" t="s">
        <v>21</v>
      </c>
      <c r="E2217" s="55">
        <v>113.33</v>
      </c>
      <c r="F2217" s="55">
        <v>21.69</v>
      </c>
      <c r="G2217" s="55">
        <v>135.02000000000001</v>
      </c>
      <c r="H2217" s="33">
        <f t="shared" si="34"/>
        <v>9</v>
      </c>
    </row>
    <row r="2218" spans="1:8" ht="25.5" x14ac:dyDescent="0.2">
      <c r="A2218" s="52" t="s">
        <v>4461</v>
      </c>
      <c r="B2218" s="52"/>
      <c r="C2218" s="53" t="s">
        <v>4462</v>
      </c>
      <c r="D2218" s="54" t="s">
        <v>21</v>
      </c>
      <c r="E2218" s="55">
        <v>130.04</v>
      </c>
      <c r="F2218" s="55">
        <v>21.69</v>
      </c>
      <c r="G2218" s="55">
        <v>151.72999999999999</v>
      </c>
      <c r="H2218" s="33">
        <f t="shared" si="34"/>
        <v>9</v>
      </c>
    </row>
    <row r="2219" spans="1:8" ht="25.5" x14ac:dyDescent="0.2">
      <c r="A2219" s="52" t="s">
        <v>4463</v>
      </c>
      <c r="B2219" s="52"/>
      <c r="C2219" s="53" t="s">
        <v>4464</v>
      </c>
      <c r="D2219" s="54" t="s">
        <v>21</v>
      </c>
      <c r="E2219" s="55">
        <v>27.21</v>
      </c>
      <c r="F2219" s="55">
        <v>8.27</v>
      </c>
      <c r="G2219" s="55">
        <v>35.479999999999997</v>
      </c>
      <c r="H2219" s="33">
        <f t="shared" si="34"/>
        <v>9</v>
      </c>
    </row>
    <row r="2220" spans="1:8" ht="25.5" x14ac:dyDescent="0.2">
      <c r="A2220" s="52" t="s">
        <v>4465</v>
      </c>
      <c r="B2220" s="52"/>
      <c r="C2220" s="53" t="s">
        <v>4466</v>
      </c>
      <c r="D2220" s="54" t="s">
        <v>21</v>
      </c>
      <c r="E2220" s="55">
        <v>20.14</v>
      </c>
      <c r="F2220" s="55">
        <v>8.27</v>
      </c>
      <c r="G2220" s="55">
        <v>28.41</v>
      </c>
      <c r="H2220" s="33">
        <f t="shared" si="34"/>
        <v>9</v>
      </c>
    </row>
    <row r="2221" spans="1:8" ht="25.5" x14ac:dyDescent="0.2">
      <c r="A2221" s="52" t="s">
        <v>4467</v>
      </c>
      <c r="B2221" s="52"/>
      <c r="C2221" s="53" t="s">
        <v>4468</v>
      </c>
      <c r="D2221" s="54" t="s">
        <v>21</v>
      </c>
      <c r="E2221" s="55">
        <v>16.48</v>
      </c>
      <c r="F2221" s="55">
        <v>6.51</v>
      </c>
      <c r="G2221" s="55">
        <v>22.99</v>
      </c>
      <c r="H2221" s="33">
        <f t="shared" si="34"/>
        <v>9</v>
      </c>
    </row>
    <row r="2222" spans="1:8" x14ac:dyDescent="0.2">
      <c r="A2222" s="52" t="s">
        <v>4469</v>
      </c>
      <c r="B2222" s="52"/>
      <c r="C2222" s="53" t="s">
        <v>4470</v>
      </c>
      <c r="D2222" s="54" t="s">
        <v>131</v>
      </c>
      <c r="E2222" s="55">
        <v>78.069999999999993</v>
      </c>
      <c r="F2222" s="55">
        <v>13.01</v>
      </c>
      <c r="G2222" s="55">
        <v>91.08</v>
      </c>
      <c r="H2222" s="33">
        <f t="shared" si="34"/>
        <v>9</v>
      </c>
    </row>
    <row r="2223" spans="1:8" ht="25.5" x14ac:dyDescent="0.2">
      <c r="A2223" s="52" t="s">
        <v>4471</v>
      </c>
      <c r="B2223" s="52"/>
      <c r="C2223" s="53" t="s">
        <v>4472</v>
      </c>
      <c r="D2223" s="54" t="s">
        <v>21</v>
      </c>
      <c r="E2223" s="55">
        <v>93.73</v>
      </c>
      <c r="F2223" s="55">
        <v>21.69</v>
      </c>
      <c r="G2223" s="55">
        <v>115.42</v>
      </c>
      <c r="H2223" s="33">
        <f t="shared" si="34"/>
        <v>9</v>
      </c>
    </row>
    <row r="2224" spans="1:8" ht="25.5" x14ac:dyDescent="0.2">
      <c r="A2224" s="52" t="s">
        <v>4473</v>
      </c>
      <c r="B2224" s="52"/>
      <c r="C2224" s="53" t="s">
        <v>4474</v>
      </c>
      <c r="D2224" s="54" t="s">
        <v>21</v>
      </c>
      <c r="E2224" s="55">
        <v>14.79</v>
      </c>
      <c r="F2224" s="55">
        <v>6.51</v>
      </c>
      <c r="G2224" s="55">
        <v>21.3</v>
      </c>
      <c r="H2224" s="33">
        <f t="shared" si="34"/>
        <v>9</v>
      </c>
    </row>
    <row r="2225" spans="1:8" ht="25.5" x14ac:dyDescent="0.2">
      <c r="A2225" s="52" t="s">
        <v>4475</v>
      </c>
      <c r="B2225" s="52"/>
      <c r="C2225" s="53" t="s">
        <v>4476</v>
      </c>
      <c r="D2225" s="54" t="s">
        <v>21</v>
      </c>
      <c r="E2225" s="55">
        <v>84.69</v>
      </c>
      <c r="F2225" s="55">
        <v>21.69</v>
      </c>
      <c r="G2225" s="55">
        <v>106.38</v>
      </c>
      <c r="H2225" s="33">
        <f t="shared" si="34"/>
        <v>9</v>
      </c>
    </row>
    <row r="2226" spans="1:8" ht="25.5" x14ac:dyDescent="0.2">
      <c r="A2226" s="52" t="s">
        <v>4477</v>
      </c>
      <c r="B2226" s="52"/>
      <c r="C2226" s="53" t="s">
        <v>4478</v>
      </c>
      <c r="D2226" s="54" t="s">
        <v>21</v>
      </c>
      <c r="E2226" s="55">
        <v>110.11</v>
      </c>
      <c r="F2226" s="55">
        <v>21.69</v>
      </c>
      <c r="G2226" s="55">
        <v>131.80000000000001</v>
      </c>
      <c r="H2226" s="33">
        <f t="shared" si="34"/>
        <v>9</v>
      </c>
    </row>
    <row r="2227" spans="1:8" ht="25.5" x14ac:dyDescent="0.2">
      <c r="A2227" s="52" t="s">
        <v>4479</v>
      </c>
      <c r="B2227" s="52"/>
      <c r="C2227" s="53" t="s">
        <v>4480</v>
      </c>
      <c r="D2227" s="54" t="s">
        <v>21</v>
      </c>
      <c r="E2227" s="55">
        <v>470.85</v>
      </c>
      <c r="F2227" s="55">
        <v>29.22</v>
      </c>
      <c r="G2227" s="55">
        <v>500.07</v>
      </c>
      <c r="H2227" s="33">
        <f t="shared" si="34"/>
        <v>9</v>
      </c>
    </row>
    <row r="2228" spans="1:8" x14ac:dyDescent="0.2">
      <c r="A2228" s="52" t="s">
        <v>4481</v>
      </c>
      <c r="B2228" s="52"/>
      <c r="C2228" s="53" t="s">
        <v>4482</v>
      </c>
      <c r="D2228" s="54" t="s">
        <v>21</v>
      </c>
      <c r="E2228" s="55">
        <v>44</v>
      </c>
      <c r="F2228" s="55">
        <v>21.69</v>
      </c>
      <c r="G2228" s="55">
        <v>65.69</v>
      </c>
      <c r="H2228" s="33">
        <f t="shared" si="34"/>
        <v>9</v>
      </c>
    </row>
    <row r="2229" spans="1:8" x14ac:dyDescent="0.2">
      <c r="A2229" s="52" t="s">
        <v>4483</v>
      </c>
      <c r="B2229" s="52"/>
      <c r="C2229" s="53" t="s">
        <v>4484</v>
      </c>
      <c r="D2229" s="54"/>
      <c r="E2229" s="55"/>
      <c r="F2229" s="55"/>
      <c r="G2229" s="55"/>
      <c r="H2229" s="33">
        <f t="shared" si="34"/>
        <v>5</v>
      </c>
    </row>
    <row r="2230" spans="1:8" ht="25.5" x14ac:dyDescent="0.2">
      <c r="A2230" s="52" t="s">
        <v>4485</v>
      </c>
      <c r="B2230" s="52"/>
      <c r="C2230" s="53" t="s">
        <v>4486</v>
      </c>
      <c r="D2230" s="54" t="s">
        <v>131</v>
      </c>
      <c r="E2230" s="55">
        <v>2.76</v>
      </c>
      <c r="F2230" s="55">
        <v>13.01</v>
      </c>
      <c r="G2230" s="55">
        <v>15.77</v>
      </c>
      <c r="H2230" s="33">
        <f t="shared" si="34"/>
        <v>9</v>
      </c>
    </row>
    <row r="2231" spans="1:8" ht="25.5" x14ac:dyDescent="0.2">
      <c r="A2231" s="52" t="s">
        <v>4487</v>
      </c>
      <c r="B2231" s="52"/>
      <c r="C2231" s="53" t="s">
        <v>4488</v>
      </c>
      <c r="D2231" s="54" t="s">
        <v>131</v>
      </c>
      <c r="E2231" s="55">
        <v>2.65</v>
      </c>
      <c r="F2231" s="55">
        <v>13.01</v>
      </c>
      <c r="G2231" s="55">
        <v>15.66</v>
      </c>
      <c r="H2231" s="33">
        <f t="shared" si="34"/>
        <v>9</v>
      </c>
    </row>
    <row r="2232" spans="1:8" ht="25.5" x14ac:dyDescent="0.2">
      <c r="A2232" s="52" t="s">
        <v>4489</v>
      </c>
      <c r="B2232" s="52"/>
      <c r="C2232" s="53" t="s">
        <v>4490</v>
      </c>
      <c r="D2232" s="54" t="s">
        <v>131</v>
      </c>
      <c r="E2232" s="55">
        <v>4.3099999999999996</v>
      </c>
      <c r="F2232" s="55">
        <v>13.01</v>
      </c>
      <c r="G2232" s="55">
        <v>17.32</v>
      </c>
      <c r="H2232" s="33">
        <f t="shared" si="34"/>
        <v>9</v>
      </c>
    </row>
    <row r="2233" spans="1:8" ht="25.5" x14ac:dyDescent="0.2">
      <c r="A2233" s="52" t="s">
        <v>4491</v>
      </c>
      <c r="B2233" s="52"/>
      <c r="C2233" s="53" t="s">
        <v>4492</v>
      </c>
      <c r="D2233" s="54" t="s">
        <v>131</v>
      </c>
      <c r="E2233" s="55">
        <v>2.98</v>
      </c>
      <c r="F2233" s="55">
        <v>13.01</v>
      </c>
      <c r="G2233" s="55">
        <v>15.99</v>
      </c>
      <c r="H2233" s="33">
        <f t="shared" si="34"/>
        <v>9</v>
      </c>
    </row>
    <row r="2234" spans="1:8" ht="25.5" x14ac:dyDescent="0.2">
      <c r="A2234" s="52" t="s">
        <v>4493</v>
      </c>
      <c r="B2234" s="52"/>
      <c r="C2234" s="53" t="s">
        <v>4494</v>
      </c>
      <c r="D2234" s="54" t="s">
        <v>131</v>
      </c>
      <c r="E2234" s="55">
        <v>4.3099999999999996</v>
      </c>
      <c r="F2234" s="55">
        <v>13.01</v>
      </c>
      <c r="G2234" s="55">
        <v>17.32</v>
      </c>
      <c r="H2234" s="33">
        <f t="shared" si="34"/>
        <v>9</v>
      </c>
    </row>
    <row r="2235" spans="1:8" x14ac:dyDescent="0.2">
      <c r="A2235" s="52" t="s">
        <v>4495</v>
      </c>
      <c r="B2235" s="52"/>
      <c r="C2235" s="53" t="s">
        <v>4496</v>
      </c>
      <c r="D2235" s="54"/>
      <c r="E2235" s="55"/>
      <c r="F2235" s="55"/>
      <c r="G2235" s="55"/>
      <c r="H2235" s="33">
        <f t="shared" si="34"/>
        <v>5</v>
      </c>
    </row>
    <row r="2236" spans="1:8" x14ac:dyDescent="0.2">
      <c r="A2236" s="52" t="s">
        <v>4497</v>
      </c>
      <c r="B2236" s="52"/>
      <c r="C2236" s="53" t="s">
        <v>4498</v>
      </c>
      <c r="D2236" s="54" t="s">
        <v>131</v>
      </c>
      <c r="E2236" s="55"/>
      <c r="F2236" s="55">
        <v>10.84</v>
      </c>
      <c r="G2236" s="55">
        <v>10.84</v>
      </c>
      <c r="H2236" s="33">
        <f t="shared" si="34"/>
        <v>9</v>
      </c>
    </row>
    <row r="2237" spans="1:8" x14ac:dyDescent="0.2">
      <c r="A2237" s="52" t="s">
        <v>4499</v>
      </c>
      <c r="B2237" s="52"/>
      <c r="C2237" s="53" t="s">
        <v>4500</v>
      </c>
      <c r="D2237" s="54" t="s">
        <v>131</v>
      </c>
      <c r="E2237" s="55"/>
      <c r="F2237" s="55">
        <v>17.350000000000001</v>
      </c>
      <c r="G2237" s="55">
        <v>17.350000000000001</v>
      </c>
      <c r="H2237" s="33">
        <f t="shared" si="34"/>
        <v>9</v>
      </c>
    </row>
    <row r="2238" spans="1:8" x14ac:dyDescent="0.2">
      <c r="A2238" s="52" t="s">
        <v>4501</v>
      </c>
      <c r="B2238" s="52"/>
      <c r="C2238" s="53" t="s">
        <v>4502</v>
      </c>
      <c r="D2238" s="54" t="s">
        <v>21</v>
      </c>
      <c r="E2238" s="55"/>
      <c r="F2238" s="55">
        <v>13.01</v>
      </c>
      <c r="G2238" s="55">
        <v>13.01</v>
      </c>
      <c r="H2238" s="33">
        <f t="shared" si="34"/>
        <v>9</v>
      </c>
    </row>
    <row r="2239" spans="1:8" x14ac:dyDescent="0.2">
      <c r="A2239" s="52" t="s">
        <v>4503</v>
      </c>
      <c r="B2239" s="52"/>
      <c r="C2239" s="53" t="s">
        <v>4504</v>
      </c>
      <c r="D2239" s="54" t="s">
        <v>131</v>
      </c>
      <c r="E2239" s="55"/>
      <c r="F2239" s="55">
        <v>43.37</v>
      </c>
      <c r="G2239" s="55">
        <v>43.37</v>
      </c>
      <c r="H2239" s="33">
        <f t="shared" si="34"/>
        <v>9</v>
      </c>
    </row>
    <row r="2240" spans="1:8" x14ac:dyDescent="0.2">
      <c r="A2240" s="52" t="s">
        <v>4505</v>
      </c>
      <c r="B2240" s="52"/>
      <c r="C2240" s="53" t="s">
        <v>4506</v>
      </c>
      <c r="D2240" s="54"/>
      <c r="E2240" s="55"/>
      <c r="F2240" s="55"/>
      <c r="G2240" s="55"/>
      <c r="H2240" s="33">
        <f t="shared" si="34"/>
        <v>5</v>
      </c>
    </row>
    <row r="2241" spans="1:8" x14ac:dyDescent="0.2">
      <c r="A2241" s="52" t="s">
        <v>4507</v>
      </c>
      <c r="B2241" s="52"/>
      <c r="C2241" s="53" t="s">
        <v>4508</v>
      </c>
      <c r="D2241" s="54" t="s">
        <v>131</v>
      </c>
      <c r="E2241" s="55">
        <v>58.12</v>
      </c>
      <c r="F2241" s="55">
        <v>21.69</v>
      </c>
      <c r="G2241" s="55">
        <v>79.81</v>
      </c>
      <c r="H2241" s="33">
        <f t="shared" si="34"/>
        <v>9</v>
      </c>
    </row>
    <row r="2242" spans="1:8" x14ac:dyDescent="0.2">
      <c r="A2242" s="52" t="s">
        <v>4509</v>
      </c>
      <c r="B2242" s="52"/>
      <c r="C2242" s="53" t="s">
        <v>4510</v>
      </c>
      <c r="D2242" s="54" t="s">
        <v>131</v>
      </c>
      <c r="E2242" s="55">
        <v>74.83</v>
      </c>
      <c r="F2242" s="55">
        <v>21.69</v>
      </c>
      <c r="G2242" s="55">
        <v>96.52</v>
      </c>
      <c r="H2242" s="33">
        <f t="shared" si="34"/>
        <v>9</v>
      </c>
    </row>
    <row r="2243" spans="1:8" x14ac:dyDescent="0.2">
      <c r="A2243" s="52" t="s">
        <v>4511</v>
      </c>
      <c r="B2243" s="52"/>
      <c r="C2243" s="53" t="s">
        <v>4512</v>
      </c>
      <c r="D2243" s="54" t="s">
        <v>131</v>
      </c>
      <c r="E2243" s="55">
        <v>93.52</v>
      </c>
      <c r="F2243" s="55">
        <v>21.69</v>
      </c>
      <c r="G2243" s="55">
        <v>115.21</v>
      </c>
      <c r="H2243" s="33">
        <f t="shared" si="34"/>
        <v>9</v>
      </c>
    </row>
    <row r="2244" spans="1:8" x14ac:dyDescent="0.2">
      <c r="A2244" s="52" t="s">
        <v>4513</v>
      </c>
      <c r="B2244" s="52"/>
      <c r="C2244" s="53" t="s">
        <v>4514</v>
      </c>
      <c r="D2244" s="54" t="s">
        <v>131</v>
      </c>
      <c r="E2244" s="55">
        <v>108.89</v>
      </c>
      <c r="F2244" s="55">
        <v>21.69</v>
      </c>
      <c r="G2244" s="55">
        <v>130.58000000000001</v>
      </c>
      <c r="H2244" s="33">
        <f t="shared" si="34"/>
        <v>9</v>
      </c>
    </row>
    <row r="2245" spans="1:8" x14ac:dyDescent="0.2">
      <c r="A2245" s="52" t="s">
        <v>4515</v>
      </c>
      <c r="B2245" s="52"/>
      <c r="C2245" s="53" t="s">
        <v>4516</v>
      </c>
      <c r="D2245" s="54" t="s">
        <v>131</v>
      </c>
      <c r="E2245" s="55">
        <v>117.7</v>
      </c>
      <c r="F2245" s="55">
        <v>21.69</v>
      </c>
      <c r="G2245" s="55">
        <v>139.38999999999999</v>
      </c>
      <c r="H2245" s="33">
        <f t="shared" si="34"/>
        <v>9</v>
      </c>
    </row>
    <row r="2246" spans="1:8" ht="25.5" x14ac:dyDescent="0.2">
      <c r="A2246" s="52" t="s">
        <v>4517</v>
      </c>
      <c r="B2246" s="52"/>
      <c r="C2246" s="53" t="s">
        <v>4518</v>
      </c>
      <c r="D2246" s="54" t="s">
        <v>131</v>
      </c>
      <c r="E2246" s="55">
        <v>111.89</v>
      </c>
      <c r="F2246" s="55">
        <v>32.53</v>
      </c>
      <c r="G2246" s="55">
        <v>144.41999999999999</v>
      </c>
      <c r="H2246" s="33">
        <f t="shared" si="34"/>
        <v>9</v>
      </c>
    </row>
    <row r="2247" spans="1:8" ht="25.5" x14ac:dyDescent="0.2">
      <c r="A2247" s="52" t="s">
        <v>4519</v>
      </c>
      <c r="B2247" s="52"/>
      <c r="C2247" s="53" t="s">
        <v>4520</v>
      </c>
      <c r="D2247" s="54" t="s">
        <v>131</v>
      </c>
      <c r="E2247" s="55">
        <v>126.7</v>
      </c>
      <c r="F2247" s="55">
        <v>32.53</v>
      </c>
      <c r="G2247" s="55">
        <v>159.22999999999999</v>
      </c>
      <c r="H2247" s="33">
        <f t="shared" si="34"/>
        <v>9</v>
      </c>
    </row>
    <row r="2248" spans="1:8" ht="25.5" x14ac:dyDescent="0.2">
      <c r="A2248" s="52" t="s">
        <v>4521</v>
      </c>
      <c r="B2248" s="52"/>
      <c r="C2248" s="53" t="s">
        <v>4522</v>
      </c>
      <c r="D2248" s="54" t="s">
        <v>131</v>
      </c>
      <c r="E2248" s="55">
        <v>151.13999999999999</v>
      </c>
      <c r="F2248" s="55">
        <v>32.53</v>
      </c>
      <c r="G2248" s="55">
        <v>183.67</v>
      </c>
      <c r="H2248" s="33">
        <f t="shared" si="34"/>
        <v>9</v>
      </c>
    </row>
    <row r="2249" spans="1:8" ht="25.5" x14ac:dyDescent="0.2">
      <c r="A2249" s="52" t="s">
        <v>4523</v>
      </c>
      <c r="B2249" s="52"/>
      <c r="C2249" s="53" t="s">
        <v>4524</v>
      </c>
      <c r="D2249" s="54" t="s">
        <v>131</v>
      </c>
      <c r="E2249" s="55">
        <v>170.05</v>
      </c>
      <c r="F2249" s="55">
        <v>32.53</v>
      </c>
      <c r="G2249" s="55">
        <v>202.58</v>
      </c>
      <c r="H2249" s="33">
        <f t="shared" si="34"/>
        <v>9</v>
      </c>
    </row>
    <row r="2250" spans="1:8" ht="25.5" x14ac:dyDescent="0.2">
      <c r="A2250" s="52" t="s">
        <v>4525</v>
      </c>
      <c r="B2250" s="52"/>
      <c r="C2250" s="53" t="s">
        <v>4526</v>
      </c>
      <c r="D2250" s="54" t="s">
        <v>131</v>
      </c>
      <c r="E2250" s="55">
        <v>187.12</v>
      </c>
      <c r="F2250" s="55">
        <v>43.37</v>
      </c>
      <c r="G2250" s="55">
        <v>230.49</v>
      </c>
      <c r="H2250" s="33">
        <f t="shared" ref="H2250:H2313" si="35">LEN(A2250)</f>
        <v>9</v>
      </c>
    </row>
    <row r="2251" spans="1:8" ht="25.5" x14ac:dyDescent="0.2">
      <c r="A2251" s="52" t="s">
        <v>4527</v>
      </c>
      <c r="B2251" s="52"/>
      <c r="C2251" s="53" t="s">
        <v>4528</v>
      </c>
      <c r="D2251" s="54" t="s">
        <v>131</v>
      </c>
      <c r="E2251" s="55">
        <v>296.43</v>
      </c>
      <c r="F2251" s="55">
        <v>43.37</v>
      </c>
      <c r="G2251" s="55">
        <v>339.8</v>
      </c>
      <c r="H2251" s="33">
        <f t="shared" si="35"/>
        <v>9</v>
      </c>
    </row>
    <row r="2252" spans="1:8" ht="25.5" x14ac:dyDescent="0.2">
      <c r="A2252" s="52" t="s">
        <v>4529</v>
      </c>
      <c r="B2252" s="52"/>
      <c r="C2252" s="53" t="s">
        <v>4530</v>
      </c>
      <c r="D2252" s="54" t="s">
        <v>131</v>
      </c>
      <c r="E2252" s="55">
        <v>73.349999999999994</v>
      </c>
      <c r="F2252" s="55">
        <v>21.69</v>
      </c>
      <c r="G2252" s="55">
        <v>95.04</v>
      </c>
      <c r="H2252" s="33">
        <f t="shared" si="35"/>
        <v>9</v>
      </c>
    </row>
    <row r="2253" spans="1:8" ht="25.5" x14ac:dyDescent="0.2">
      <c r="A2253" s="52" t="s">
        <v>4531</v>
      </c>
      <c r="B2253" s="52"/>
      <c r="C2253" s="53" t="s">
        <v>4532</v>
      </c>
      <c r="D2253" s="54" t="s">
        <v>131</v>
      </c>
      <c r="E2253" s="55">
        <v>91.03</v>
      </c>
      <c r="F2253" s="55">
        <v>21.69</v>
      </c>
      <c r="G2253" s="55">
        <v>112.72</v>
      </c>
      <c r="H2253" s="33">
        <f t="shared" si="35"/>
        <v>9</v>
      </c>
    </row>
    <row r="2254" spans="1:8" ht="25.5" x14ac:dyDescent="0.2">
      <c r="A2254" s="52" t="s">
        <v>4533</v>
      </c>
      <c r="B2254" s="52"/>
      <c r="C2254" s="53" t="s">
        <v>4534</v>
      </c>
      <c r="D2254" s="54" t="s">
        <v>131</v>
      </c>
      <c r="E2254" s="55">
        <v>106.04</v>
      </c>
      <c r="F2254" s="55">
        <v>21.69</v>
      </c>
      <c r="G2254" s="55">
        <v>127.73</v>
      </c>
      <c r="H2254" s="33">
        <f t="shared" si="35"/>
        <v>9</v>
      </c>
    </row>
    <row r="2255" spans="1:8" ht="25.5" x14ac:dyDescent="0.2">
      <c r="A2255" s="52" t="s">
        <v>4535</v>
      </c>
      <c r="B2255" s="52"/>
      <c r="C2255" s="53" t="s">
        <v>4536</v>
      </c>
      <c r="D2255" s="54" t="s">
        <v>131</v>
      </c>
      <c r="E2255" s="55">
        <v>123.77</v>
      </c>
      <c r="F2255" s="55">
        <v>21.69</v>
      </c>
      <c r="G2255" s="55">
        <v>145.46</v>
      </c>
      <c r="H2255" s="33">
        <f t="shared" si="35"/>
        <v>9</v>
      </c>
    </row>
    <row r="2256" spans="1:8" x14ac:dyDescent="0.2">
      <c r="A2256" s="52" t="s">
        <v>4537</v>
      </c>
      <c r="B2256" s="52"/>
      <c r="C2256" s="53" t="s">
        <v>4538</v>
      </c>
      <c r="D2256" s="54"/>
      <c r="E2256" s="55"/>
      <c r="F2256" s="55"/>
      <c r="G2256" s="55"/>
      <c r="H2256" s="33">
        <f t="shared" si="35"/>
        <v>5</v>
      </c>
    </row>
    <row r="2257" spans="1:8" ht="25.5" x14ac:dyDescent="0.2">
      <c r="A2257" s="52" t="s">
        <v>4539</v>
      </c>
      <c r="B2257" s="52"/>
      <c r="C2257" s="53" t="s">
        <v>4540</v>
      </c>
      <c r="D2257" s="54" t="s">
        <v>131</v>
      </c>
      <c r="E2257" s="55">
        <v>123.72</v>
      </c>
      <c r="F2257" s="55">
        <v>32.53</v>
      </c>
      <c r="G2257" s="55">
        <v>156.25</v>
      </c>
      <c r="H2257" s="33">
        <f t="shared" si="35"/>
        <v>9</v>
      </c>
    </row>
    <row r="2258" spans="1:8" ht="25.5" x14ac:dyDescent="0.2">
      <c r="A2258" s="52" t="s">
        <v>4541</v>
      </c>
      <c r="B2258" s="52"/>
      <c r="C2258" s="53" t="s">
        <v>4542</v>
      </c>
      <c r="D2258" s="54" t="s">
        <v>131</v>
      </c>
      <c r="E2258" s="55">
        <v>141.69999999999999</v>
      </c>
      <c r="F2258" s="55">
        <v>32.53</v>
      </c>
      <c r="G2258" s="55">
        <v>174.23</v>
      </c>
      <c r="H2258" s="33">
        <f t="shared" si="35"/>
        <v>9</v>
      </c>
    </row>
    <row r="2259" spans="1:8" ht="25.5" x14ac:dyDescent="0.2">
      <c r="A2259" s="52" t="s">
        <v>4543</v>
      </c>
      <c r="B2259" s="52"/>
      <c r="C2259" s="53" t="s">
        <v>4544</v>
      </c>
      <c r="D2259" s="54" t="s">
        <v>131</v>
      </c>
      <c r="E2259" s="55">
        <v>163.46</v>
      </c>
      <c r="F2259" s="55">
        <v>32.53</v>
      </c>
      <c r="G2259" s="55">
        <v>195.99</v>
      </c>
      <c r="H2259" s="33">
        <f t="shared" si="35"/>
        <v>9</v>
      </c>
    </row>
    <row r="2260" spans="1:8" ht="25.5" x14ac:dyDescent="0.2">
      <c r="A2260" s="52" t="s">
        <v>4545</v>
      </c>
      <c r="B2260" s="52"/>
      <c r="C2260" s="53" t="s">
        <v>4546</v>
      </c>
      <c r="D2260" s="54" t="s">
        <v>131</v>
      </c>
      <c r="E2260" s="55">
        <v>176.74</v>
      </c>
      <c r="F2260" s="55">
        <v>43.37</v>
      </c>
      <c r="G2260" s="55">
        <v>220.11</v>
      </c>
      <c r="H2260" s="33">
        <f t="shared" si="35"/>
        <v>9</v>
      </c>
    </row>
    <row r="2261" spans="1:8" ht="25.5" x14ac:dyDescent="0.2">
      <c r="A2261" s="52" t="s">
        <v>4547</v>
      </c>
      <c r="B2261" s="52"/>
      <c r="C2261" s="53" t="s">
        <v>4548</v>
      </c>
      <c r="D2261" s="54" t="s">
        <v>131</v>
      </c>
      <c r="E2261" s="55">
        <v>244.91</v>
      </c>
      <c r="F2261" s="55">
        <v>43.37</v>
      </c>
      <c r="G2261" s="55">
        <v>288.27999999999997</v>
      </c>
      <c r="H2261" s="33">
        <f t="shared" si="35"/>
        <v>9</v>
      </c>
    </row>
    <row r="2262" spans="1:8" x14ac:dyDescent="0.2">
      <c r="A2262" s="52" t="s">
        <v>4549</v>
      </c>
      <c r="B2262" s="52"/>
      <c r="C2262" s="53" t="s">
        <v>4550</v>
      </c>
      <c r="D2262" s="54" t="s">
        <v>131</v>
      </c>
      <c r="E2262" s="55">
        <v>28.13</v>
      </c>
      <c r="F2262" s="55">
        <v>2.17</v>
      </c>
      <c r="G2262" s="55">
        <v>30.3</v>
      </c>
      <c r="H2262" s="33">
        <f t="shared" si="35"/>
        <v>9</v>
      </c>
    </row>
    <row r="2263" spans="1:8" ht="25.5" x14ac:dyDescent="0.2">
      <c r="A2263" s="52" t="s">
        <v>4551</v>
      </c>
      <c r="B2263" s="52"/>
      <c r="C2263" s="53" t="s">
        <v>4552</v>
      </c>
      <c r="D2263" s="54" t="s">
        <v>131</v>
      </c>
      <c r="E2263" s="55">
        <v>49.49</v>
      </c>
      <c r="F2263" s="55">
        <v>2.17</v>
      </c>
      <c r="G2263" s="55">
        <v>51.66</v>
      </c>
      <c r="H2263" s="33">
        <f t="shared" si="35"/>
        <v>9</v>
      </c>
    </row>
    <row r="2264" spans="1:8" ht="25.5" x14ac:dyDescent="0.2">
      <c r="A2264" s="52" t="s">
        <v>4553</v>
      </c>
      <c r="B2264" s="52"/>
      <c r="C2264" s="53" t="s">
        <v>4554</v>
      </c>
      <c r="D2264" s="54" t="s">
        <v>131</v>
      </c>
      <c r="E2264" s="55">
        <v>69.16</v>
      </c>
      <c r="F2264" s="55">
        <v>2.17</v>
      </c>
      <c r="G2264" s="55">
        <v>71.33</v>
      </c>
      <c r="H2264" s="33">
        <f t="shared" si="35"/>
        <v>9</v>
      </c>
    </row>
    <row r="2265" spans="1:8" ht="25.5" x14ac:dyDescent="0.2">
      <c r="A2265" s="52" t="s">
        <v>4555</v>
      </c>
      <c r="B2265" s="52"/>
      <c r="C2265" s="53" t="s">
        <v>4556</v>
      </c>
      <c r="D2265" s="54" t="s">
        <v>131</v>
      </c>
      <c r="E2265" s="55">
        <v>80.67</v>
      </c>
      <c r="F2265" s="55">
        <v>2.17</v>
      </c>
      <c r="G2265" s="55">
        <v>82.84</v>
      </c>
      <c r="H2265" s="33">
        <f t="shared" si="35"/>
        <v>9</v>
      </c>
    </row>
    <row r="2266" spans="1:8" ht="25.5" x14ac:dyDescent="0.2">
      <c r="A2266" s="52" t="s">
        <v>4557</v>
      </c>
      <c r="B2266" s="52"/>
      <c r="C2266" s="53" t="s">
        <v>4558</v>
      </c>
      <c r="D2266" s="54" t="s">
        <v>131</v>
      </c>
      <c r="E2266" s="55">
        <v>101.01</v>
      </c>
      <c r="F2266" s="55">
        <v>2.17</v>
      </c>
      <c r="G2266" s="55">
        <v>103.18</v>
      </c>
      <c r="H2266" s="33">
        <f t="shared" si="35"/>
        <v>9</v>
      </c>
    </row>
    <row r="2267" spans="1:8" ht="25.5" x14ac:dyDescent="0.2">
      <c r="A2267" s="52" t="s">
        <v>4559</v>
      </c>
      <c r="B2267" s="52"/>
      <c r="C2267" s="53" t="s">
        <v>4560</v>
      </c>
      <c r="D2267" s="54" t="s">
        <v>131</v>
      </c>
      <c r="E2267" s="55">
        <v>117.07</v>
      </c>
      <c r="F2267" s="55">
        <v>2.17</v>
      </c>
      <c r="G2267" s="55">
        <v>119.24</v>
      </c>
      <c r="H2267" s="33">
        <f t="shared" si="35"/>
        <v>9</v>
      </c>
    </row>
    <row r="2268" spans="1:8" ht="25.5" x14ac:dyDescent="0.2">
      <c r="A2268" s="52" t="s">
        <v>4561</v>
      </c>
      <c r="B2268" s="52"/>
      <c r="C2268" s="53" t="s">
        <v>4562</v>
      </c>
      <c r="D2268" s="54" t="s">
        <v>131</v>
      </c>
      <c r="E2268" s="55">
        <v>181</v>
      </c>
      <c r="F2268" s="55">
        <v>2.17</v>
      </c>
      <c r="G2268" s="55">
        <v>183.17</v>
      </c>
      <c r="H2268" s="33">
        <f t="shared" si="35"/>
        <v>9</v>
      </c>
    </row>
    <row r="2269" spans="1:8" x14ac:dyDescent="0.2">
      <c r="A2269" s="52" t="s">
        <v>4563</v>
      </c>
      <c r="B2269" s="52"/>
      <c r="C2269" s="53" t="s">
        <v>4564</v>
      </c>
      <c r="D2269" s="54"/>
      <c r="E2269" s="55"/>
      <c r="F2269" s="55"/>
      <c r="G2269" s="55"/>
      <c r="H2269" s="33">
        <f t="shared" si="35"/>
        <v>5</v>
      </c>
    </row>
    <row r="2270" spans="1:8" x14ac:dyDescent="0.2">
      <c r="A2270" s="52" t="s">
        <v>4565</v>
      </c>
      <c r="B2270" s="52"/>
      <c r="C2270" s="53" t="s">
        <v>4566</v>
      </c>
      <c r="D2270" s="54" t="s">
        <v>21</v>
      </c>
      <c r="E2270" s="55">
        <v>9.83</v>
      </c>
      <c r="F2270" s="55">
        <v>10.84</v>
      </c>
      <c r="G2270" s="55">
        <v>20.67</v>
      </c>
      <c r="H2270" s="33">
        <f t="shared" si="35"/>
        <v>9</v>
      </c>
    </row>
    <row r="2271" spans="1:8" x14ac:dyDescent="0.2">
      <c r="A2271" s="52" t="s">
        <v>4567</v>
      </c>
      <c r="B2271" s="52"/>
      <c r="C2271" s="53" t="s">
        <v>4568</v>
      </c>
      <c r="D2271" s="54" t="s">
        <v>21</v>
      </c>
      <c r="E2271" s="55">
        <v>12.44</v>
      </c>
      <c r="F2271" s="55">
        <v>10.84</v>
      </c>
      <c r="G2271" s="55">
        <v>23.28</v>
      </c>
      <c r="H2271" s="33">
        <f t="shared" si="35"/>
        <v>9</v>
      </c>
    </row>
    <row r="2272" spans="1:8" x14ac:dyDescent="0.2">
      <c r="A2272" s="52" t="s">
        <v>4569</v>
      </c>
      <c r="B2272" s="52"/>
      <c r="C2272" s="53" t="s">
        <v>4570</v>
      </c>
      <c r="D2272" s="54" t="s">
        <v>21</v>
      </c>
      <c r="E2272" s="55">
        <v>15.66</v>
      </c>
      <c r="F2272" s="55">
        <v>10.84</v>
      </c>
      <c r="G2272" s="55">
        <v>26.5</v>
      </c>
      <c r="H2272" s="33">
        <f t="shared" si="35"/>
        <v>9</v>
      </c>
    </row>
    <row r="2273" spans="1:8" x14ac:dyDescent="0.2">
      <c r="A2273" s="52" t="s">
        <v>4571</v>
      </c>
      <c r="B2273" s="52"/>
      <c r="C2273" s="53" t="s">
        <v>4572</v>
      </c>
      <c r="D2273" s="54" t="s">
        <v>21</v>
      </c>
      <c r="E2273" s="55">
        <v>18.510000000000002</v>
      </c>
      <c r="F2273" s="55">
        <v>10.84</v>
      </c>
      <c r="G2273" s="55">
        <v>29.35</v>
      </c>
      <c r="H2273" s="33">
        <f t="shared" si="35"/>
        <v>9</v>
      </c>
    </row>
    <row r="2274" spans="1:8" x14ac:dyDescent="0.2">
      <c r="A2274" s="52" t="s">
        <v>4573</v>
      </c>
      <c r="B2274" s="52"/>
      <c r="C2274" s="53" t="s">
        <v>4574</v>
      </c>
      <c r="D2274" s="54" t="s">
        <v>21</v>
      </c>
      <c r="E2274" s="55">
        <v>20.22</v>
      </c>
      <c r="F2274" s="55">
        <v>10.84</v>
      </c>
      <c r="G2274" s="55">
        <v>31.06</v>
      </c>
      <c r="H2274" s="33">
        <f t="shared" si="35"/>
        <v>9</v>
      </c>
    </row>
    <row r="2275" spans="1:8" x14ac:dyDescent="0.2">
      <c r="A2275" s="52" t="s">
        <v>4575</v>
      </c>
      <c r="B2275" s="52"/>
      <c r="C2275" s="53" t="s">
        <v>4576</v>
      </c>
      <c r="D2275" s="54" t="s">
        <v>21</v>
      </c>
      <c r="E2275" s="55">
        <v>24.67</v>
      </c>
      <c r="F2275" s="55">
        <v>10.84</v>
      </c>
      <c r="G2275" s="55">
        <v>35.51</v>
      </c>
      <c r="H2275" s="33">
        <f t="shared" si="35"/>
        <v>9</v>
      </c>
    </row>
    <row r="2276" spans="1:8" x14ac:dyDescent="0.2">
      <c r="A2276" s="52" t="s">
        <v>4577</v>
      </c>
      <c r="B2276" s="52"/>
      <c r="C2276" s="53" t="s">
        <v>4578</v>
      </c>
      <c r="D2276" s="54" t="s">
        <v>21</v>
      </c>
      <c r="E2276" s="55">
        <v>17.23</v>
      </c>
      <c r="F2276" s="55">
        <v>10.84</v>
      </c>
      <c r="G2276" s="55">
        <v>28.07</v>
      </c>
      <c r="H2276" s="33">
        <f t="shared" si="35"/>
        <v>9</v>
      </c>
    </row>
    <row r="2277" spans="1:8" x14ac:dyDescent="0.2">
      <c r="A2277" s="52" t="s">
        <v>4579</v>
      </c>
      <c r="B2277" s="52"/>
      <c r="C2277" s="53" t="s">
        <v>4580</v>
      </c>
      <c r="D2277" s="54" t="s">
        <v>21</v>
      </c>
      <c r="E2277" s="55">
        <v>20.64</v>
      </c>
      <c r="F2277" s="55">
        <v>10.84</v>
      </c>
      <c r="G2277" s="55">
        <v>31.48</v>
      </c>
      <c r="H2277" s="33">
        <f t="shared" si="35"/>
        <v>9</v>
      </c>
    </row>
    <row r="2278" spans="1:8" x14ac:dyDescent="0.2">
      <c r="A2278" s="52" t="s">
        <v>4581</v>
      </c>
      <c r="B2278" s="52"/>
      <c r="C2278" s="53" t="s">
        <v>4582</v>
      </c>
      <c r="D2278" s="54" t="s">
        <v>21</v>
      </c>
      <c r="E2278" s="55">
        <v>23.99</v>
      </c>
      <c r="F2278" s="55">
        <v>10.84</v>
      </c>
      <c r="G2278" s="55">
        <v>34.83</v>
      </c>
      <c r="H2278" s="33">
        <f t="shared" si="35"/>
        <v>9</v>
      </c>
    </row>
    <row r="2279" spans="1:8" x14ac:dyDescent="0.2">
      <c r="A2279" s="52" t="s">
        <v>4583</v>
      </c>
      <c r="B2279" s="52"/>
      <c r="C2279" s="53" t="s">
        <v>4584</v>
      </c>
      <c r="D2279" s="54" t="s">
        <v>21</v>
      </c>
      <c r="E2279" s="55">
        <v>24.28</v>
      </c>
      <c r="F2279" s="55">
        <v>10.84</v>
      </c>
      <c r="G2279" s="55">
        <v>35.119999999999997</v>
      </c>
      <c r="H2279" s="33">
        <f t="shared" si="35"/>
        <v>9</v>
      </c>
    </row>
    <row r="2280" spans="1:8" x14ac:dyDescent="0.2">
      <c r="A2280" s="52" t="s">
        <v>4585</v>
      </c>
      <c r="B2280" s="52"/>
      <c r="C2280" s="53" t="s">
        <v>4586</v>
      </c>
      <c r="D2280" s="54" t="s">
        <v>21</v>
      </c>
      <c r="E2280" s="55">
        <v>30.31</v>
      </c>
      <c r="F2280" s="55">
        <v>10.84</v>
      </c>
      <c r="G2280" s="55">
        <v>41.15</v>
      </c>
      <c r="H2280" s="33">
        <f t="shared" si="35"/>
        <v>9</v>
      </c>
    </row>
    <row r="2281" spans="1:8" x14ac:dyDescent="0.2">
      <c r="A2281" s="52" t="s">
        <v>4587</v>
      </c>
      <c r="B2281" s="52"/>
      <c r="C2281" s="53" t="s">
        <v>4588</v>
      </c>
      <c r="D2281" s="54" t="s">
        <v>21</v>
      </c>
      <c r="E2281" s="55">
        <v>40.28</v>
      </c>
      <c r="F2281" s="55">
        <v>10.84</v>
      </c>
      <c r="G2281" s="55">
        <v>51.12</v>
      </c>
      <c r="H2281" s="33">
        <f t="shared" si="35"/>
        <v>9</v>
      </c>
    </row>
    <row r="2282" spans="1:8" x14ac:dyDescent="0.2">
      <c r="A2282" s="52" t="s">
        <v>4589</v>
      </c>
      <c r="B2282" s="52"/>
      <c r="C2282" s="53" t="s">
        <v>4590</v>
      </c>
      <c r="D2282" s="54" t="s">
        <v>21</v>
      </c>
      <c r="E2282" s="55">
        <v>13.87</v>
      </c>
      <c r="F2282" s="55">
        <v>10.84</v>
      </c>
      <c r="G2282" s="55">
        <v>24.71</v>
      </c>
      <c r="H2282" s="33">
        <f t="shared" si="35"/>
        <v>9</v>
      </c>
    </row>
    <row r="2283" spans="1:8" x14ac:dyDescent="0.2">
      <c r="A2283" s="52" t="s">
        <v>4591</v>
      </c>
      <c r="B2283" s="52"/>
      <c r="C2283" s="53" t="s">
        <v>4592</v>
      </c>
      <c r="D2283" s="54" t="s">
        <v>21</v>
      </c>
      <c r="E2283" s="55">
        <v>17.02</v>
      </c>
      <c r="F2283" s="55">
        <v>10.84</v>
      </c>
      <c r="G2283" s="55">
        <v>27.86</v>
      </c>
      <c r="H2283" s="33">
        <f t="shared" si="35"/>
        <v>9</v>
      </c>
    </row>
    <row r="2284" spans="1:8" x14ac:dyDescent="0.2">
      <c r="A2284" s="52" t="s">
        <v>4593</v>
      </c>
      <c r="B2284" s="52"/>
      <c r="C2284" s="53" t="s">
        <v>4594</v>
      </c>
      <c r="D2284" s="54" t="s">
        <v>21</v>
      </c>
      <c r="E2284" s="55">
        <v>23.21</v>
      </c>
      <c r="F2284" s="55">
        <v>10.84</v>
      </c>
      <c r="G2284" s="55">
        <v>34.049999999999997</v>
      </c>
      <c r="H2284" s="33">
        <f t="shared" si="35"/>
        <v>9</v>
      </c>
    </row>
    <row r="2285" spans="1:8" x14ac:dyDescent="0.2">
      <c r="A2285" s="52" t="s">
        <v>4595</v>
      </c>
      <c r="B2285" s="52"/>
      <c r="C2285" s="53" t="s">
        <v>4596</v>
      </c>
      <c r="D2285" s="54" t="s">
        <v>21</v>
      </c>
      <c r="E2285" s="55">
        <v>27.28</v>
      </c>
      <c r="F2285" s="55">
        <v>10.84</v>
      </c>
      <c r="G2285" s="55">
        <v>38.119999999999997</v>
      </c>
      <c r="H2285" s="33">
        <f t="shared" si="35"/>
        <v>9</v>
      </c>
    </row>
    <row r="2286" spans="1:8" x14ac:dyDescent="0.2">
      <c r="A2286" s="52" t="s">
        <v>4597</v>
      </c>
      <c r="B2286" s="52"/>
      <c r="C2286" s="53" t="s">
        <v>4598</v>
      </c>
      <c r="D2286" s="54" t="s">
        <v>21</v>
      </c>
      <c r="E2286" s="55">
        <v>32.450000000000003</v>
      </c>
      <c r="F2286" s="55">
        <v>15.18</v>
      </c>
      <c r="G2286" s="55">
        <v>47.63</v>
      </c>
      <c r="H2286" s="33">
        <f t="shared" si="35"/>
        <v>9</v>
      </c>
    </row>
    <row r="2287" spans="1:8" x14ac:dyDescent="0.2">
      <c r="A2287" s="52" t="s">
        <v>4599</v>
      </c>
      <c r="B2287" s="52"/>
      <c r="C2287" s="53" t="s">
        <v>4600</v>
      </c>
      <c r="D2287" s="54" t="s">
        <v>21</v>
      </c>
      <c r="E2287" s="55">
        <v>36.44</v>
      </c>
      <c r="F2287" s="55">
        <v>15.18</v>
      </c>
      <c r="G2287" s="55">
        <v>51.62</v>
      </c>
      <c r="H2287" s="33">
        <f t="shared" si="35"/>
        <v>9</v>
      </c>
    </row>
    <row r="2288" spans="1:8" x14ac:dyDescent="0.2">
      <c r="A2288" s="52" t="s">
        <v>4601</v>
      </c>
      <c r="B2288" s="52"/>
      <c r="C2288" s="53" t="s">
        <v>4602</v>
      </c>
      <c r="D2288" s="54" t="s">
        <v>21</v>
      </c>
      <c r="E2288" s="55">
        <v>47.21</v>
      </c>
      <c r="F2288" s="55">
        <v>15.18</v>
      </c>
      <c r="G2288" s="55">
        <v>62.39</v>
      </c>
      <c r="H2288" s="33">
        <f t="shared" si="35"/>
        <v>9</v>
      </c>
    </row>
    <row r="2289" spans="1:8" ht="25.5" x14ac:dyDescent="0.2">
      <c r="A2289" s="52" t="s">
        <v>4603</v>
      </c>
      <c r="B2289" s="52"/>
      <c r="C2289" s="53" t="s">
        <v>4604</v>
      </c>
      <c r="D2289" s="54"/>
      <c r="E2289" s="55"/>
      <c r="F2289" s="55"/>
      <c r="G2289" s="55"/>
      <c r="H2289" s="33">
        <f t="shared" si="35"/>
        <v>2</v>
      </c>
    </row>
    <row r="2290" spans="1:8" x14ac:dyDescent="0.2">
      <c r="A2290" s="52" t="s">
        <v>4605</v>
      </c>
      <c r="B2290" s="52"/>
      <c r="C2290" s="53" t="s">
        <v>4606</v>
      </c>
      <c r="D2290" s="54"/>
      <c r="E2290" s="55"/>
      <c r="F2290" s="55"/>
      <c r="G2290" s="55"/>
      <c r="H2290" s="33">
        <f t="shared" si="35"/>
        <v>5</v>
      </c>
    </row>
    <row r="2291" spans="1:8" ht="25.5" x14ac:dyDescent="0.2">
      <c r="A2291" s="52" t="s">
        <v>4607</v>
      </c>
      <c r="B2291" s="52"/>
      <c r="C2291" s="53" t="s">
        <v>4608</v>
      </c>
      <c r="D2291" s="54" t="s">
        <v>131</v>
      </c>
      <c r="E2291" s="55">
        <v>1.39</v>
      </c>
      <c r="F2291" s="55">
        <v>1.74</v>
      </c>
      <c r="G2291" s="55">
        <v>3.13</v>
      </c>
      <c r="H2291" s="33">
        <f t="shared" si="35"/>
        <v>9</v>
      </c>
    </row>
    <row r="2292" spans="1:8" ht="25.5" x14ac:dyDescent="0.2">
      <c r="A2292" s="52" t="s">
        <v>4609</v>
      </c>
      <c r="B2292" s="52"/>
      <c r="C2292" s="53" t="s">
        <v>4610</v>
      </c>
      <c r="D2292" s="54" t="s">
        <v>131</v>
      </c>
      <c r="E2292" s="55">
        <v>2.19</v>
      </c>
      <c r="F2292" s="55">
        <v>1.74</v>
      </c>
      <c r="G2292" s="55">
        <v>3.93</v>
      </c>
      <c r="H2292" s="33">
        <f t="shared" si="35"/>
        <v>9</v>
      </c>
    </row>
    <row r="2293" spans="1:8" ht="25.5" x14ac:dyDescent="0.2">
      <c r="A2293" s="52" t="s">
        <v>4611</v>
      </c>
      <c r="B2293" s="52"/>
      <c r="C2293" s="53" t="s">
        <v>4612</v>
      </c>
      <c r="D2293" s="54" t="s">
        <v>131</v>
      </c>
      <c r="E2293" s="55">
        <v>3.55</v>
      </c>
      <c r="F2293" s="55">
        <v>2.6</v>
      </c>
      <c r="G2293" s="55">
        <v>6.15</v>
      </c>
      <c r="H2293" s="33">
        <f t="shared" si="35"/>
        <v>9</v>
      </c>
    </row>
    <row r="2294" spans="1:8" ht="25.5" x14ac:dyDescent="0.2">
      <c r="A2294" s="52" t="s">
        <v>4613</v>
      </c>
      <c r="B2294" s="52"/>
      <c r="C2294" s="53" t="s">
        <v>4614</v>
      </c>
      <c r="D2294" s="54" t="s">
        <v>131</v>
      </c>
      <c r="E2294" s="55">
        <v>5.33</v>
      </c>
      <c r="F2294" s="55">
        <v>3.03</v>
      </c>
      <c r="G2294" s="55">
        <v>8.36</v>
      </c>
      <c r="H2294" s="33">
        <f t="shared" si="35"/>
        <v>9</v>
      </c>
    </row>
    <row r="2295" spans="1:8" ht="25.5" x14ac:dyDescent="0.2">
      <c r="A2295" s="52" t="s">
        <v>4615</v>
      </c>
      <c r="B2295" s="52"/>
      <c r="C2295" s="53" t="s">
        <v>4616</v>
      </c>
      <c r="D2295" s="54" t="s">
        <v>131</v>
      </c>
      <c r="E2295" s="55">
        <v>9.06</v>
      </c>
      <c r="F2295" s="55">
        <v>3.47</v>
      </c>
      <c r="G2295" s="55">
        <v>12.53</v>
      </c>
      <c r="H2295" s="33">
        <f t="shared" si="35"/>
        <v>9</v>
      </c>
    </row>
    <row r="2296" spans="1:8" x14ac:dyDescent="0.2">
      <c r="A2296" s="52" t="s">
        <v>4617</v>
      </c>
      <c r="B2296" s="52"/>
      <c r="C2296" s="53" t="s">
        <v>4618</v>
      </c>
      <c r="D2296" s="54"/>
      <c r="E2296" s="55"/>
      <c r="F2296" s="55"/>
      <c r="G2296" s="55"/>
      <c r="H2296" s="33">
        <f t="shared" si="35"/>
        <v>5</v>
      </c>
    </row>
    <row r="2297" spans="1:8" ht="25.5" x14ac:dyDescent="0.2">
      <c r="A2297" s="52" t="s">
        <v>4619</v>
      </c>
      <c r="B2297" s="52"/>
      <c r="C2297" s="53" t="s">
        <v>4620</v>
      </c>
      <c r="D2297" s="54" t="s">
        <v>131</v>
      </c>
      <c r="E2297" s="55">
        <v>0.99</v>
      </c>
      <c r="F2297" s="55">
        <v>1.74</v>
      </c>
      <c r="G2297" s="55">
        <v>2.73</v>
      </c>
      <c r="H2297" s="33">
        <f t="shared" si="35"/>
        <v>9</v>
      </c>
    </row>
    <row r="2298" spans="1:8" ht="25.5" x14ac:dyDescent="0.2">
      <c r="A2298" s="52" t="s">
        <v>4621</v>
      </c>
      <c r="B2298" s="52"/>
      <c r="C2298" s="53" t="s">
        <v>4622</v>
      </c>
      <c r="D2298" s="54" t="s">
        <v>131</v>
      </c>
      <c r="E2298" s="55">
        <v>2.41</v>
      </c>
      <c r="F2298" s="55">
        <v>2.17</v>
      </c>
      <c r="G2298" s="55">
        <v>4.58</v>
      </c>
      <c r="H2298" s="33">
        <f t="shared" si="35"/>
        <v>9</v>
      </c>
    </row>
    <row r="2299" spans="1:8" ht="25.5" x14ac:dyDescent="0.2">
      <c r="A2299" s="52" t="s">
        <v>4623</v>
      </c>
      <c r="B2299" s="52"/>
      <c r="C2299" s="53" t="s">
        <v>8281</v>
      </c>
      <c r="D2299" s="54" t="s">
        <v>131</v>
      </c>
      <c r="E2299" s="55">
        <v>3.66</v>
      </c>
      <c r="F2299" s="55">
        <v>2.6</v>
      </c>
      <c r="G2299" s="55">
        <v>6.26</v>
      </c>
      <c r="H2299" s="33">
        <f t="shared" si="35"/>
        <v>9</v>
      </c>
    </row>
    <row r="2300" spans="1:8" ht="25.5" x14ac:dyDescent="0.2">
      <c r="A2300" s="52" t="s">
        <v>4625</v>
      </c>
      <c r="B2300" s="52"/>
      <c r="C2300" s="53" t="s">
        <v>4626</v>
      </c>
      <c r="D2300" s="54" t="s">
        <v>131</v>
      </c>
      <c r="E2300" s="55">
        <v>5.07</v>
      </c>
      <c r="F2300" s="55">
        <v>3.03</v>
      </c>
      <c r="G2300" s="55">
        <v>8.1</v>
      </c>
      <c r="H2300" s="33">
        <f t="shared" si="35"/>
        <v>9</v>
      </c>
    </row>
    <row r="2301" spans="1:8" ht="25.5" x14ac:dyDescent="0.2">
      <c r="A2301" s="52" t="s">
        <v>4627</v>
      </c>
      <c r="B2301" s="52"/>
      <c r="C2301" s="53" t="s">
        <v>4628</v>
      </c>
      <c r="D2301" s="54" t="s">
        <v>131</v>
      </c>
      <c r="E2301" s="55">
        <v>7.99</v>
      </c>
      <c r="F2301" s="55">
        <v>3.47</v>
      </c>
      <c r="G2301" s="55">
        <v>11.46</v>
      </c>
      <c r="H2301" s="33">
        <f t="shared" si="35"/>
        <v>9</v>
      </c>
    </row>
    <row r="2302" spans="1:8" x14ac:dyDescent="0.2">
      <c r="A2302" s="52" t="s">
        <v>4629</v>
      </c>
      <c r="B2302" s="52"/>
      <c r="C2302" s="53" t="s">
        <v>4630</v>
      </c>
      <c r="D2302" s="54"/>
      <c r="E2302" s="55"/>
      <c r="F2302" s="55"/>
      <c r="G2302" s="55"/>
      <c r="H2302" s="33">
        <f t="shared" si="35"/>
        <v>5</v>
      </c>
    </row>
    <row r="2303" spans="1:8" x14ac:dyDescent="0.2">
      <c r="A2303" s="52" t="s">
        <v>4631</v>
      </c>
      <c r="B2303" s="52"/>
      <c r="C2303" s="53" t="s">
        <v>4632</v>
      </c>
      <c r="D2303" s="54" t="s">
        <v>131</v>
      </c>
      <c r="E2303" s="55">
        <v>8.35</v>
      </c>
      <c r="F2303" s="55">
        <v>2.17</v>
      </c>
      <c r="G2303" s="55">
        <v>10.52</v>
      </c>
      <c r="H2303" s="33">
        <f t="shared" si="35"/>
        <v>9</v>
      </c>
    </row>
    <row r="2304" spans="1:8" x14ac:dyDescent="0.2">
      <c r="A2304" s="52" t="s">
        <v>4633</v>
      </c>
      <c r="B2304" s="52"/>
      <c r="C2304" s="53" t="s">
        <v>4634</v>
      </c>
      <c r="D2304" s="54" t="s">
        <v>131</v>
      </c>
      <c r="E2304" s="55">
        <v>13.35</v>
      </c>
      <c r="F2304" s="55">
        <v>2.17</v>
      </c>
      <c r="G2304" s="55">
        <v>15.52</v>
      </c>
      <c r="H2304" s="33">
        <f t="shared" si="35"/>
        <v>9</v>
      </c>
    </row>
    <row r="2305" spans="1:8" x14ac:dyDescent="0.2">
      <c r="A2305" s="52" t="s">
        <v>4635</v>
      </c>
      <c r="B2305" s="52"/>
      <c r="C2305" s="53" t="s">
        <v>4636</v>
      </c>
      <c r="D2305" s="54" t="s">
        <v>131</v>
      </c>
      <c r="E2305" s="55">
        <v>18.350000000000001</v>
      </c>
      <c r="F2305" s="55">
        <v>4.33</v>
      </c>
      <c r="G2305" s="55">
        <v>22.68</v>
      </c>
      <c r="H2305" s="33">
        <f t="shared" si="35"/>
        <v>9</v>
      </c>
    </row>
    <row r="2306" spans="1:8" x14ac:dyDescent="0.2">
      <c r="A2306" s="52" t="s">
        <v>4637</v>
      </c>
      <c r="B2306" s="52"/>
      <c r="C2306" s="53" t="s">
        <v>4638</v>
      </c>
      <c r="D2306" s="54" t="s">
        <v>131</v>
      </c>
      <c r="E2306" s="55">
        <v>28.6</v>
      </c>
      <c r="F2306" s="55">
        <v>6.51</v>
      </c>
      <c r="G2306" s="55">
        <v>35.11</v>
      </c>
      <c r="H2306" s="33">
        <f t="shared" si="35"/>
        <v>9</v>
      </c>
    </row>
    <row r="2307" spans="1:8" x14ac:dyDescent="0.2">
      <c r="A2307" s="52" t="s">
        <v>4639</v>
      </c>
      <c r="B2307" s="52"/>
      <c r="C2307" s="53" t="s">
        <v>4640</v>
      </c>
      <c r="D2307" s="54" t="s">
        <v>131</v>
      </c>
      <c r="E2307" s="55">
        <v>40.130000000000003</v>
      </c>
      <c r="F2307" s="55">
        <v>8.68</v>
      </c>
      <c r="G2307" s="55">
        <v>48.81</v>
      </c>
      <c r="H2307" s="33">
        <f t="shared" si="35"/>
        <v>9</v>
      </c>
    </row>
    <row r="2308" spans="1:8" x14ac:dyDescent="0.2">
      <c r="A2308" s="52" t="s">
        <v>4641</v>
      </c>
      <c r="B2308" s="52"/>
      <c r="C2308" s="53" t="s">
        <v>4642</v>
      </c>
      <c r="D2308" s="54" t="s">
        <v>131</v>
      </c>
      <c r="E2308" s="55">
        <v>54.67</v>
      </c>
      <c r="F2308" s="55">
        <v>10.84</v>
      </c>
      <c r="G2308" s="55">
        <v>65.510000000000005</v>
      </c>
      <c r="H2308" s="33">
        <f t="shared" si="35"/>
        <v>9</v>
      </c>
    </row>
    <row r="2309" spans="1:8" x14ac:dyDescent="0.2">
      <c r="A2309" s="52" t="s">
        <v>4643</v>
      </c>
      <c r="B2309" s="52"/>
      <c r="C2309" s="53" t="s">
        <v>4644</v>
      </c>
      <c r="D2309" s="54" t="s">
        <v>131</v>
      </c>
      <c r="E2309" s="55">
        <v>88.29</v>
      </c>
      <c r="F2309" s="55">
        <v>13.01</v>
      </c>
      <c r="G2309" s="55">
        <v>101.3</v>
      </c>
      <c r="H2309" s="33">
        <f t="shared" si="35"/>
        <v>9</v>
      </c>
    </row>
    <row r="2310" spans="1:8" x14ac:dyDescent="0.2">
      <c r="A2310" s="52" t="s">
        <v>4645</v>
      </c>
      <c r="B2310" s="52"/>
      <c r="C2310" s="53" t="s">
        <v>4646</v>
      </c>
      <c r="D2310" s="54" t="s">
        <v>131</v>
      </c>
      <c r="E2310" s="55">
        <v>176.33</v>
      </c>
      <c r="F2310" s="55">
        <v>19.52</v>
      </c>
      <c r="G2310" s="55">
        <v>195.85</v>
      </c>
      <c r="H2310" s="33">
        <f t="shared" si="35"/>
        <v>9</v>
      </c>
    </row>
    <row r="2311" spans="1:8" x14ac:dyDescent="0.2">
      <c r="A2311" s="52" t="s">
        <v>4647</v>
      </c>
      <c r="B2311" s="52"/>
      <c r="C2311" s="53" t="s">
        <v>4648</v>
      </c>
      <c r="D2311" s="54"/>
      <c r="E2311" s="55"/>
      <c r="F2311" s="55"/>
      <c r="G2311" s="55"/>
      <c r="H2311" s="33">
        <f t="shared" si="35"/>
        <v>5</v>
      </c>
    </row>
    <row r="2312" spans="1:8" ht="25.5" x14ac:dyDescent="0.2">
      <c r="A2312" s="52" t="s">
        <v>4649</v>
      </c>
      <c r="B2312" s="52"/>
      <c r="C2312" s="53" t="s">
        <v>4650</v>
      </c>
      <c r="D2312" s="54" t="s">
        <v>131</v>
      </c>
      <c r="E2312" s="55">
        <v>183.64</v>
      </c>
      <c r="F2312" s="55">
        <v>39.33</v>
      </c>
      <c r="G2312" s="55">
        <v>222.97</v>
      </c>
      <c r="H2312" s="33">
        <f t="shared" si="35"/>
        <v>9</v>
      </c>
    </row>
    <row r="2313" spans="1:8" x14ac:dyDescent="0.2">
      <c r="A2313" s="52" t="s">
        <v>4651</v>
      </c>
      <c r="B2313" s="52"/>
      <c r="C2313" s="53" t="s">
        <v>4652</v>
      </c>
      <c r="D2313" s="54"/>
      <c r="E2313" s="55"/>
      <c r="F2313" s="55"/>
      <c r="G2313" s="55"/>
      <c r="H2313" s="33">
        <f t="shared" si="35"/>
        <v>5</v>
      </c>
    </row>
    <row r="2314" spans="1:8" ht="25.5" x14ac:dyDescent="0.2">
      <c r="A2314" s="52" t="s">
        <v>4653</v>
      </c>
      <c r="B2314" s="52"/>
      <c r="C2314" s="53" t="s">
        <v>4654</v>
      </c>
      <c r="D2314" s="54" t="s">
        <v>131</v>
      </c>
      <c r="E2314" s="55">
        <v>50</v>
      </c>
      <c r="F2314" s="55">
        <v>23.6</v>
      </c>
      <c r="G2314" s="55">
        <v>73.599999999999994</v>
      </c>
      <c r="H2314" s="33">
        <f t="shared" ref="H2314:H2377" si="36">LEN(A2314)</f>
        <v>9</v>
      </c>
    </row>
    <row r="2315" spans="1:8" ht="25.5" x14ac:dyDescent="0.2">
      <c r="A2315" s="52" t="s">
        <v>4655</v>
      </c>
      <c r="B2315" s="52"/>
      <c r="C2315" s="53" t="s">
        <v>4656</v>
      </c>
      <c r="D2315" s="54" t="s">
        <v>131</v>
      </c>
      <c r="E2315" s="55">
        <v>62.64</v>
      </c>
      <c r="F2315" s="55">
        <v>28.41</v>
      </c>
      <c r="G2315" s="55">
        <v>91.05</v>
      </c>
      <c r="H2315" s="33">
        <f t="shared" si="36"/>
        <v>9</v>
      </c>
    </row>
    <row r="2316" spans="1:8" ht="25.5" x14ac:dyDescent="0.2">
      <c r="A2316" s="52" t="s">
        <v>4657</v>
      </c>
      <c r="B2316" s="52"/>
      <c r="C2316" s="53" t="s">
        <v>4658</v>
      </c>
      <c r="D2316" s="54" t="s">
        <v>131</v>
      </c>
      <c r="E2316" s="55">
        <v>68.95</v>
      </c>
      <c r="F2316" s="55">
        <v>39.33</v>
      </c>
      <c r="G2316" s="55">
        <v>108.28</v>
      </c>
      <c r="H2316" s="33">
        <f t="shared" si="36"/>
        <v>9</v>
      </c>
    </row>
    <row r="2317" spans="1:8" ht="25.5" x14ac:dyDescent="0.2">
      <c r="A2317" s="52" t="s">
        <v>4659</v>
      </c>
      <c r="B2317" s="52"/>
      <c r="C2317" s="53" t="s">
        <v>4660</v>
      </c>
      <c r="D2317" s="54" t="s">
        <v>131</v>
      </c>
      <c r="E2317" s="55">
        <v>141.84</v>
      </c>
      <c r="F2317" s="55">
        <v>47.19</v>
      </c>
      <c r="G2317" s="55">
        <v>189.03</v>
      </c>
      <c r="H2317" s="33">
        <f t="shared" si="36"/>
        <v>9</v>
      </c>
    </row>
    <row r="2318" spans="1:8" x14ac:dyDescent="0.2">
      <c r="A2318" s="52" t="s">
        <v>4661</v>
      </c>
      <c r="B2318" s="52"/>
      <c r="C2318" s="53" t="s">
        <v>4662</v>
      </c>
      <c r="D2318" s="54"/>
      <c r="E2318" s="55"/>
      <c r="F2318" s="55"/>
      <c r="G2318" s="55"/>
      <c r="H2318" s="33">
        <f t="shared" si="36"/>
        <v>5</v>
      </c>
    </row>
    <row r="2319" spans="1:8" x14ac:dyDescent="0.2">
      <c r="A2319" s="52" t="s">
        <v>4663</v>
      </c>
      <c r="B2319" s="52"/>
      <c r="C2319" s="53" t="s">
        <v>4664</v>
      </c>
      <c r="D2319" s="54" t="s">
        <v>21</v>
      </c>
      <c r="E2319" s="55">
        <v>9.56</v>
      </c>
      <c r="F2319" s="55">
        <v>4.33</v>
      </c>
      <c r="G2319" s="55">
        <v>13.89</v>
      </c>
      <c r="H2319" s="33">
        <f t="shared" si="36"/>
        <v>9</v>
      </c>
    </row>
    <row r="2320" spans="1:8" x14ac:dyDescent="0.2">
      <c r="A2320" s="52" t="s">
        <v>4665</v>
      </c>
      <c r="B2320" s="52"/>
      <c r="C2320" s="53" t="s">
        <v>4666</v>
      </c>
      <c r="D2320" s="54" t="s">
        <v>21</v>
      </c>
      <c r="E2320" s="55">
        <v>6.63</v>
      </c>
      <c r="F2320" s="55">
        <v>4.33</v>
      </c>
      <c r="G2320" s="55">
        <v>10.96</v>
      </c>
      <c r="H2320" s="33">
        <f t="shared" si="36"/>
        <v>9</v>
      </c>
    </row>
    <row r="2321" spans="1:8" x14ac:dyDescent="0.2">
      <c r="A2321" s="52" t="s">
        <v>4667</v>
      </c>
      <c r="B2321" s="52"/>
      <c r="C2321" s="53" t="s">
        <v>4668</v>
      </c>
      <c r="D2321" s="54" t="s">
        <v>21</v>
      </c>
      <c r="E2321" s="55">
        <v>8.84</v>
      </c>
      <c r="F2321" s="55">
        <v>4.33</v>
      </c>
      <c r="G2321" s="55">
        <v>13.17</v>
      </c>
      <c r="H2321" s="33">
        <f t="shared" si="36"/>
        <v>9</v>
      </c>
    </row>
    <row r="2322" spans="1:8" x14ac:dyDescent="0.2">
      <c r="A2322" s="52" t="s">
        <v>4669</v>
      </c>
      <c r="B2322" s="52"/>
      <c r="C2322" s="53" t="s">
        <v>4670</v>
      </c>
      <c r="D2322" s="54" t="s">
        <v>21</v>
      </c>
      <c r="E2322" s="55">
        <v>11.05</v>
      </c>
      <c r="F2322" s="55">
        <v>4.33</v>
      </c>
      <c r="G2322" s="55">
        <v>15.38</v>
      </c>
      <c r="H2322" s="33">
        <f t="shared" si="36"/>
        <v>9</v>
      </c>
    </row>
    <row r="2323" spans="1:8" x14ac:dyDescent="0.2">
      <c r="A2323" s="52" t="s">
        <v>4671</v>
      </c>
      <c r="B2323" s="52"/>
      <c r="C2323" s="53" t="s">
        <v>4672</v>
      </c>
      <c r="D2323" s="54" t="s">
        <v>21</v>
      </c>
      <c r="E2323" s="55">
        <v>12.17</v>
      </c>
      <c r="F2323" s="55">
        <v>4.33</v>
      </c>
      <c r="G2323" s="55">
        <v>16.5</v>
      </c>
      <c r="H2323" s="33">
        <f t="shared" si="36"/>
        <v>9</v>
      </c>
    </row>
    <row r="2324" spans="1:8" x14ac:dyDescent="0.2">
      <c r="A2324" s="52" t="s">
        <v>4673</v>
      </c>
      <c r="B2324" s="52"/>
      <c r="C2324" s="53" t="s">
        <v>4674</v>
      </c>
      <c r="D2324" s="54" t="s">
        <v>21</v>
      </c>
      <c r="E2324" s="55">
        <v>13.8</v>
      </c>
      <c r="F2324" s="55">
        <v>4.33</v>
      </c>
      <c r="G2324" s="55">
        <v>18.13</v>
      </c>
      <c r="H2324" s="33">
        <f t="shared" si="36"/>
        <v>9</v>
      </c>
    </row>
    <row r="2325" spans="1:8" x14ac:dyDescent="0.2">
      <c r="A2325" s="52" t="s">
        <v>4675</v>
      </c>
      <c r="B2325" s="52"/>
      <c r="C2325" s="53" t="s">
        <v>4676</v>
      </c>
      <c r="D2325" s="54" t="s">
        <v>21</v>
      </c>
      <c r="E2325" s="55">
        <v>15.97</v>
      </c>
      <c r="F2325" s="55">
        <v>4.33</v>
      </c>
      <c r="G2325" s="55">
        <v>20.3</v>
      </c>
      <c r="H2325" s="33">
        <f t="shared" si="36"/>
        <v>9</v>
      </c>
    </row>
    <row r="2326" spans="1:8" x14ac:dyDescent="0.2">
      <c r="A2326" s="52" t="s">
        <v>4677</v>
      </c>
      <c r="B2326" s="52"/>
      <c r="C2326" s="53" t="s">
        <v>4678</v>
      </c>
      <c r="D2326" s="54" t="s">
        <v>21</v>
      </c>
      <c r="E2326" s="55">
        <v>18.89</v>
      </c>
      <c r="F2326" s="55">
        <v>4.33</v>
      </c>
      <c r="G2326" s="55">
        <v>23.22</v>
      </c>
      <c r="H2326" s="33">
        <f t="shared" si="36"/>
        <v>9</v>
      </c>
    </row>
    <row r="2327" spans="1:8" x14ac:dyDescent="0.2">
      <c r="A2327" s="52" t="s">
        <v>4679</v>
      </c>
      <c r="B2327" s="52"/>
      <c r="C2327" s="53" t="s">
        <v>4680</v>
      </c>
      <c r="D2327" s="54"/>
      <c r="E2327" s="55"/>
      <c r="F2327" s="55"/>
      <c r="G2327" s="55"/>
      <c r="H2327" s="33">
        <f t="shared" si="36"/>
        <v>5</v>
      </c>
    </row>
    <row r="2328" spans="1:8" x14ac:dyDescent="0.2">
      <c r="A2328" s="52" t="s">
        <v>4681</v>
      </c>
      <c r="B2328" s="52"/>
      <c r="C2328" s="53" t="s">
        <v>4682</v>
      </c>
      <c r="D2328" s="54" t="s">
        <v>21</v>
      </c>
      <c r="E2328" s="55">
        <v>0.86</v>
      </c>
      <c r="F2328" s="55">
        <v>3.47</v>
      </c>
      <c r="G2328" s="55">
        <v>4.33</v>
      </c>
      <c r="H2328" s="33">
        <f t="shared" si="36"/>
        <v>9</v>
      </c>
    </row>
    <row r="2329" spans="1:8" x14ac:dyDescent="0.2">
      <c r="A2329" s="52" t="s">
        <v>4683</v>
      </c>
      <c r="B2329" s="52"/>
      <c r="C2329" s="53" t="s">
        <v>4684</v>
      </c>
      <c r="D2329" s="54" t="s">
        <v>21</v>
      </c>
      <c r="E2329" s="55">
        <v>6.41</v>
      </c>
      <c r="F2329" s="55">
        <v>6.51</v>
      </c>
      <c r="G2329" s="55">
        <v>12.92</v>
      </c>
      <c r="H2329" s="33">
        <f t="shared" si="36"/>
        <v>9</v>
      </c>
    </row>
    <row r="2330" spans="1:8" x14ac:dyDescent="0.2">
      <c r="A2330" s="52" t="s">
        <v>4685</v>
      </c>
      <c r="B2330" s="52"/>
      <c r="C2330" s="53" t="s">
        <v>4686</v>
      </c>
      <c r="D2330" s="54" t="s">
        <v>21</v>
      </c>
      <c r="E2330" s="55">
        <v>8.86</v>
      </c>
      <c r="F2330" s="55">
        <v>6.51</v>
      </c>
      <c r="G2330" s="55">
        <v>15.37</v>
      </c>
      <c r="H2330" s="33">
        <f t="shared" si="36"/>
        <v>9</v>
      </c>
    </row>
    <row r="2331" spans="1:8" x14ac:dyDescent="0.2">
      <c r="A2331" s="52" t="s">
        <v>4687</v>
      </c>
      <c r="B2331" s="52"/>
      <c r="C2331" s="53" t="s">
        <v>4688</v>
      </c>
      <c r="D2331" s="54" t="s">
        <v>21</v>
      </c>
      <c r="E2331" s="55">
        <v>9.1</v>
      </c>
      <c r="F2331" s="55">
        <v>6.51</v>
      </c>
      <c r="G2331" s="55">
        <v>15.61</v>
      </c>
      <c r="H2331" s="33">
        <f t="shared" si="36"/>
        <v>9</v>
      </c>
    </row>
    <row r="2332" spans="1:8" x14ac:dyDescent="0.2">
      <c r="A2332" s="52" t="s">
        <v>4689</v>
      </c>
      <c r="B2332" s="52"/>
      <c r="C2332" s="53" t="s">
        <v>4690</v>
      </c>
      <c r="D2332" s="54" t="s">
        <v>21</v>
      </c>
      <c r="E2332" s="55">
        <v>9.9600000000000009</v>
      </c>
      <c r="F2332" s="55">
        <v>6.51</v>
      </c>
      <c r="G2332" s="55">
        <v>16.47</v>
      </c>
      <c r="H2332" s="33">
        <f t="shared" si="36"/>
        <v>9</v>
      </c>
    </row>
    <row r="2333" spans="1:8" x14ac:dyDescent="0.2">
      <c r="A2333" s="52" t="s">
        <v>4691</v>
      </c>
      <c r="B2333" s="52"/>
      <c r="C2333" s="53" t="s">
        <v>4692</v>
      </c>
      <c r="D2333" s="54" t="s">
        <v>21</v>
      </c>
      <c r="E2333" s="55">
        <v>15.02</v>
      </c>
      <c r="F2333" s="55">
        <v>6.51</v>
      </c>
      <c r="G2333" s="55">
        <v>21.53</v>
      </c>
      <c r="H2333" s="33">
        <f t="shared" si="36"/>
        <v>9</v>
      </c>
    </row>
    <row r="2334" spans="1:8" x14ac:dyDescent="0.2">
      <c r="A2334" s="52" t="s">
        <v>4693</v>
      </c>
      <c r="B2334" s="52"/>
      <c r="C2334" s="53" t="s">
        <v>4694</v>
      </c>
      <c r="D2334" s="54" t="s">
        <v>21</v>
      </c>
      <c r="E2334" s="55">
        <v>14.77</v>
      </c>
      <c r="F2334" s="55">
        <v>6.51</v>
      </c>
      <c r="G2334" s="55">
        <v>21.28</v>
      </c>
      <c r="H2334" s="33">
        <f t="shared" si="36"/>
        <v>9</v>
      </c>
    </row>
    <row r="2335" spans="1:8" x14ac:dyDescent="0.2">
      <c r="A2335" s="52" t="s">
        <v>4695</v>
      </c>
      <c r="B2335" s="52"/>
      <c r="C2335" s="53" t="s">
        <v>4696</v>
      </c>
      <c r="D2335" s="54" t="s">
        <v>21</v>
      </c>
      <c r="E2335" s="55">
        <v>21.04</v>
      </c>
      <c r="F2335" s="55">
        <v>6.51</v>
      </c>
      <c r="G2335" s="55">
        <v>27.55</v>
      </c>
      <c r="H2335" s="33">
        <f t="shared" si="36"/>
        <v>9</v>
      </c>
    </row>
    <row r="2336" spans="1:8" x14ac:dyDescent="0.2">
      <c r="A2336" s="52" t="s">
        <v>4697</v>
      </c>
      <c r="B2336" s="52"/>
      <c r="C2336" s="53" t="s">
        <v>4698</v>
      </c>
      <c r="D2336" s="54" t="s">
        <v>21</v>
      </c>
      <c r="E2336" s="55">
        <v>30.59</v>
      </c>
      <c r="F2336" s="55">
        <v>8.68</v>
      </c>
      <c r="G2336" s="55">
        <v>39.270000000000003</v>
      </c>
      <c r="H2336" s="33">
        <f t="shared" si="36"/>
        <v>9</v>
      </c>
    </row>
    <row r="2337" spans="1:8" x14ac:dyDescent="0.2">
      <c r="A2337" s="52" t="s">
        <v>4699</v>
      </c>
      <c r="B2337" s="52"/>
      <c r="C2337" s="53" t="s">
        <v>4700</v>
      </c>
      <c r="D2337" s="54" t="s">
        <v>21</v>
      </c>
      <c r="E2337" s="55">
        <v>31.96</v>
      </c>
      <c r="F2337" s="55">
        <v>8.68</v>
      </c>
      <c r="G2337" s="55">
        <v>40.64</v>
      </c>
      <c r="H2337" s="33">
        <f t="shared" si="36"/>
        <v>9</v>
      </c>
    </row>
    <row r="2338" spans="1:8" x14ac:dyDescent="0.2">
      <c r="A2338" s="52" t="s">
        <v>4701</v>
      </c>
      <c r="B2338" s="52"/>
      <c r="C2338" s="53" t="s">
        <v>4702</v>
      </c>
      <c r="D2338" s="54" t="s">
        <v>21</v>
      </c>
      <c r="E2338" s="55">
        <v>41.82</v>
      </c>
      <c r="F2338" s="55">
        <v>8.68</v>
      </c>
      <c r="G2338" s="55">
        <v>50.5</v>
      </c>
      <c r="H2338" s="33">
        <f t="shared" si="36"/>
        <v>9</v>
      </c>
    </row>
    <row r="2339" spans="1:8" x14ac:dyDescent="0.2">
      <c r="A2339" s="52" t="s">
        <v>4703</v>
      </c>
      <c r="B2339" s="52"/>
      <c r="C2339" s="53" t="s">
        <v>4704</v>
      </c>
      <c r="D2339" s="54" t="s">
        <v>21</v>
      </c>
      <c r="E2339" s="55">
        <v>46.27</v>
      </c>
      <c r="F2339" s="55">
        <v>8.68</v>
      </c>
      <c r="G2339" s="55">
        <v>54.95</v>
      </c>
      <c r="H2339" s="33">
        <f t="shared" si="36"/>
        <v>9</v>
      </c>
    </row>
    <row r="2340" spans="1:8" x14ac:dyDescent="0.2">
      <c r="A2340" s="52" t="s">
        <v>4705</v>
      </c>
      <c r="B2340" s="52"/>
      <c r="C2340" s="53" t="s">
        <v>4706</v>
      </c>
      <c r="D2340" s="54"/>
      <c r="E2340" s="55"/>
      <c r="F2340" s="55"/>
      <c r="G2340" s="55"/>
      <c r="H2340" s="33">
        <f t="shared" si="36"/>
        <v>5</v>
      </c>
    </row>
    <row r="2341" spans="1:8" ht="25.5" x14ac:dyDescent="0.2">
      <c r="A2341" s="52" t="s">
        <v>4707</v>
      </c>
      <c r="B2341" s="52"/>
      <c r="C2341" s="53" t="s">
        <v>4708</v>
      </c>
      <c r="D2341" s="54" t="s">
        <v>131</v>
      </c>
      <c r="E2341" s="55">
        <v>5.94</v>
      </c>
      <c r="F2341" s="55">
        <v>6.51</v>
      </c>
      <c r="G2341" s="55">
        <v>12.45</v>
      </c>
      <c r="H2341" s="33">
        <f t="shared" si="36"/>
        <v>9</v>
      </c>
    </row>
    <row r="2342" spans="1:8" ht="25.5" x14ac:dyDescent="0.2">
      <c r="A2342" s="52" t="s">
        <v>4709</v>
      </c>
      <c r="B2342" s="52"/>
      <c r="C2342" s="53" t="s">
        <v>4710</v>
      </c>
      <c r="D2342" s="54" t="s">
        <v>131</v>
      </c>
      <c r="E2342" s="55">
        <v>10.91</v>
      </c>
      <c r="F2342" s="55">
        <v>6.51</v>
      </c>
      <c r="G2342" s="55">
        <v>17.420000000000002</v>
      </c>
      <c r="H2342" s="33">
        <f t="shared" si="36"/>
        <v>9</v>
      </c>
    </row>
    <row r="2343" spans="1:8" ht="25.5" x14ac:dyDescent="0.2">
      <c r="A2343" s="52" t="s">
        <v>4711</v>
      </c>
      <c r="B2343" s="52"/>
      <c r="C2343" s="53" t="s">
        <v>4712</v>
      </c>
      <c r="D2343" s="54" t="s">
        <v>131</v>
      </c>
      <c r="E2343" s="55">
        <v>26.78</v>
      </c>
      <c r="F2343" s="55">
        <v>6.51</v>
      </c>
      <c r="G2343" s="55">
        <v>33.29</v>
      </c>
      <c r="H2343" s="33">
        <f t="shared" si="36"/>
        <v>9</v>
      </c>
    </row>
    <row r="2344" spans="1:8" x14ac:dyDescent="0.2">
      <c r="A2344" s="52" t="s">
        <v>4713</v>
      </c>
      <c r="B2344" s="52"/>
      <c r="C2344" s="53" t="s">
        <v>4714</v>
      </c>
      <c r="D2344" s="54" t="s">
        <v>131</v>
      </c>
      <c r="E2344" s="55">
        <v>0.44</v>
      </c>
      <c r="F2344" s="55">
        <v>3.47</v>
      </c>
      <c r="G2344" s="55">
        <v>3.91</v>
      </c>
      <c r="H2344" s="33">
        <f t="shared" si="36"/>
        <v>9</v>
      </c>
    </row>
    <row r="2345" spans="1:8" ht="25.5" x14ac:dyDescent="0.2">
      <c r="A2345" s="52" t="s">
        <v>4715</v>
      </c>
      <c r="B2345" s="52"/>
      <c r="C2345" s="53" t="s">
        <v>4716</v>
      </c>
      <c r="D2345" s="54" t="s">
        <v>131</v>
      </c>
      <c r="E2345" s="55">
        <v>0.92</v>
      </c>
      <c r="F2345" s="55">
        <v>3.47</v>
      </c>
      <c r="G2345" s="55">
        <v>4.3899999999999997</v>
      </c>
      <c r="H2345" s="33">
        <f t="shared" si="36"/>
        <v>9</v>
      </c>
    </row>
    <row r="2346" spans="1:8" x14ac:dyDescent="0.2">
      <c r="A2346" s="52" t="s">
        <v>4717</v>
      </c>
      <c r="B2346" s="52"/>
      <c r="C2346" s="53" t="s">
        <v>4718</v>
      </c>
      <c r="D2346" s="54" t="s">
        <v>131</v>
      </c>
      <c r="E2346" s="55">
        <v>2.19</v>
      </c>
      <c r="F2346" s="55">
        <v>13.01</v>
      </c>
      <c r="G2346" s="55">
        <v>15.2</v>
      </c>
      <c r="H2346" s="33">
        <f t="shared" si="36"/>
        <v>9</v>
      </c>
    </row>
    <row r="2347" spans="1:8" ht="25.5" x14ac:dyDescent="0.2">
      <c r="A2347" s="52" t="s">
        <v>4719</v>
      </c>
      <c r="B2347" s="52"/>
      <c r="C2347" s="53" t="s">
        <v>4720</v>
      </c>
      <c r="D2347" s="54" t="s">
        <v>131</v>
      </c>
      <c r="E2347" s="55">
        <v>6.19</v>
      </c>
      <c r="F2347" s="55">
        <v>5.21</v>
      </c>
      <c r="G2347" s="55">
        <v>11.4</v>
      </c>
      <c r="H2347" s="33">
        <f t="shared" si="36"/>
        <v>9</v>
      </c>
    </row>
    <row r="2348" spans="1:8" ht="25.5" x14ac:dyDescent="0.2">
      <c r="A2348" s="52" t="s">
        <v>4721</v>
      </c>
      <c r="B2348" s="52"/>
      <c r="C2348" s="53" t="s">
        <v>4722</v>
      </c>
      <c r="D2348" s="54" t="s">
        <v>131</v>
      </c>
      <c r="E2348" s="55">
        <v>3.26</v>
      </c>
      <c r="F2348" s="55">
        <v>4.33</v>
      </c>
      <c r="G2348" s="55">
        <v>7.59</v>
      </c>
      <c r="H2348" s="33">
        <f t="shared" si="36"/>
        <v>9</v>
      </c>
    </row>
    <row r="2349" spans="1:8" ht="25.5" x14ac:dyDescent="0.2">
      <c r="A2349" s="52" t="s">
        <v>4723</v>
      </c>
      <c r="B2349" s="52"/>
      <c r="C2349" s="53" t="s">
        <v>4724</v>
      </c>
      <c r="D2349" s="54" t="s">
        <v>131</v>
      </c>
      <c r="E2349" s="55">
        <v>13.06</v>
      </c>
      <c r="F2349" s="55">
        <v>5.63</v>
      </c>
      <c r="G2349" s="55">
        <v>18.690000000000001</v>
      </c>
      <c r="H2349" s="33">
        <f t="shared" si="36"/>
        <v>9</v>
      </c>
    </row>
    <row r="2350" spans="1:8" ht="25.5" x14ac:dyDescent="0.2">
      <c r="A2350" s="52" t="s">
        <v>4725</v>
      </c>
      <c r="B2350" s="52"/>
      <c r="C2350" s="53" t="s">
        <v>4726</v>
      </c>
      <c r="D2350" s="54" t="s">
        <v>131</v>
      </c>
      <c r="E2350" s="55">
        <v>28.75</v>
      </c>
      <c r="F2350" s="55">
        <v>6.94</v>
      </c>
      <c r="G2350" s="55">
        <v>35.69</v>
      </c>
      <c r="H2350" s="33">
        <f t="shared" si="36"/>
        <v>9</v>
      </c>
    </row>
    <row r="2351" spans="1:8" ht="25.5" x14ac:dyDescent="0.2">
      <c r="A2351" s="52" t="s">
        <v>4727</v>
      </c>
      <c r="B2351" s="52"/>
      <c r="C2351" s="53" t="s">
        <v>4728</v>
      </c>
      <c r="D2351" s="54" t="s">
        <v>131</v>
      </c>
      <c r="E2351" s="55">
        <v>57.81</v>
      </c>
      <c r="F2351" s="55">
        <v>9.1</v>
      </c>
      <c r="G2351" s="55">
        <v>66.91</v>
      </c>
      <c r="H2351" s="33">
        <f t="shared" si="36"/>
        <v>9</v>
      </c>
    </row>
    <row r="2352" spans="1:8" ht="25.5" x14ac:dyDescent="0.2">
      <c r="A2352" s="52" t="s">
        <v>4729</v>
      </c>
      <c r="B2352" s="52"/>
      <c r="C2352" s="53" t="s">
        <v>4730</v>
      </c>
      <c r="D2352" s="54" t="s">
        <v>131</v>
      </c>
      <c r="E2352" s="55">
        <v>9.6</v>
      </c>
      <c r="F2352" s="55">
        <v>5.21</v>
      </c>
      <c r="G2352" s="55">
        <v>14.81</v>
      </c>
      <c r="H2352" s="33">
        <f t="shared" si="36"/>
        <v>9</v>
      </c>
    </row>
    <row r="2353" spans="1:8" ht="25.5" x14ac:dyDescent="0.2">
      <c r="A2353" s="52" t="s">
        <v>4731</v>
      </c>
      <c r="B2353" s="52"/>
      <c r="C2353" s="53" t="s">
        <v>4732</v>
      </c>
      <c r="D2353" s="54" t="s">
        <v>131</v>
      </c>
      <c r="E2353" s="55">
        <v>13.43</v>
      </c>
      <c r="F2353" s="55">
        <v>5.63</v>
      </c>
      <c r="G2353" s="55">
        <v>19.059999999999999</v>
      </c>
      <c r="H2353" s="33">
        <f t="shared" si="36"/>
        <v>9</v>
      </c>
    </row>
    <row r="2354" spans="1:8" ht="25.5" x14ac:dyDescent="0.2">
      <c r="A2354" s="52" t="s">
        <v>4733</v>
      </c>
      <c r="B2354" s="52"/>
      <c r="C2354" s="53" t="s">
        <v>4734</v>
      </c>
      <c r="D2354" s="54" t="s">
        <v>131</v>
      </c>
      <c r="E2354" s="55">
        <v>32.700000000000003</v>
      </c>
      <c r="F2354" s="55">
        <v>6.94</v>
      </c>
      <c r="G2354" s="55">
        <v>39.64</v>
      </c>
      <c r="H2354" s="33">
        <f t="shared" si="36"/>
        <v>9</v>
      </c>
    </row>
    <row r="2355" spans="1:8" ht="25.5" x14ac:dyDescent="0.2">
      <c r="A2355" s="52" t="s">
        <v>4735</v>
      </c>
      <c r="B2355" s="52"/>
      <c r="C2355" s="53" t="s">
        <v>4736</v>
      </c>
      <c r="D2355" s="54" t="s">
        <v>131</v>
      </c>
      <c r="E2355" s="55">
        <v>11.38</v>
      </c>
      <c r="F2355" s="55">
        <v>5.21</v>
      </c>
      <c r="G2355" s="55">
        <v>16.59</v>
      </c>
      <c r="H2355" s="33">
        <f t="shared" si="36"/>
        <v>9</v>
      </c>
    </row>
    <row r="2356" spans="1:8" ht="25.5" x14ac:dyDescent="0.2">
      <c r="A2356" s="52" t="s">
        <v>4737</v>
      </c>
      <c r="B2356" s="52"/>
      <c r="C2356" s="53" t="s">
        <v>4738</v>
      </c>
      <c r="D2356" s="54" t="s">
        <v>131</v>
      </c>
      <c r="E2356" s="55">
        <v>17.2</v>
      </c>
      <c r="F2356" s="55">
        <v>5.63</v>
      </c>
      <c r="G2356" s="55">
        <v>22.83</v>
      </c>
      <c r="H2356" s="33">
        <f t="shared" si="36"/>
        <v>9</v>
      </c>
    </row>
    <row r="2357" spans="1:8" ht="25.5" x14ac:dyDescent="0.2">
      <c r="A2357" s="52" t="s">
        <v>4739</v>
      </c>
      <c r="B2357" s="52"/>
      <c r="C2357" s="53" t="s">
        <v>4740</v>
      </c>
      <c r="D2357" s="54" t="s">
        <v>131</v>
      </c>
      <c r="E2357" s="55">
        <v>41.65</v>
      </c>
      <c r="F2357" s="55">
        <v>6.94</v>
      </c>
      <c r="G2357" s="55">
        <v>48.59</v>
      </c>
      <c r="H2357" s="33">
        <f t="shared" si="36"/>
        <v>9</v>
      </c>
    </row>
    <row r="2358" spans="1:8" ht="25.5" x14ac:dyDescent="0.2">
      <c r="A2358" s="52" t="s">
        <v>4741</v>
      </c>
      <c r="B2358" s="52"/>
      <c r="C2358" s="53" t="s">
        <v>4742</v>
      </c>
      <c r="D2358" s="54"/>
      <c r="E2358" s="55"/>
      <c r="F2358" s="55"/>
      <c r="G2358" s="55"/>
      <c r="H2358" s="33">
        <f t="shared" si="36"/>
        <v>5</v>
      </c>
    </row>
    <row r="2359" spans="1:8" ht="25.5" x14ac:dyDescent="0.2">
      <c r="A2359" s="52" t="s">
        <v>4743</v>
      </c>
      <c r="B2359" s="52"/>
      <c r="C2359" s="53" t="s">
        <v>4744</v>
      </c>
      <c r="D2359" s="54" t="s">
        <v>131</v>
      </c>
      <c r="E2359" s="55">
        <v>4.37</v>
      </c>
      <c r="F2359" s="55">
        <v>4.33</v>
      </c>
      <c r="G2359" s="55">
        <v>8.6999999999999993</v>
      </c>
      <c r="H2359" s="33">
        <f t="shared" si="36"/>
        <v>9</v>
      </c>
    </row>
    <row r="2360" spans="1:8" ht="25.5" x14ac:dyDescent="0.2">
      <c r="A2360" s="52" t="s">
        <v>4745</v>
      </c>
      <c r="B2360" s="52"/>
      <c r="C2360" s="53" t="s">
        <v>4746</v>
      </c>
      <c r="D2360" s="54" t="s">
        <v>131</v>
      </c>
      <c r="E2360" s="55">
        <v>6.15</v>
      </c>
      <c r="F2360" s="55">
        <v>4.33</v>
      </c>
      <c r="G2360" s="55">
        <v>10.48</v>
      </c>
      <c r="H2360" s="33">
        <f t="shared" si="36"/>
        <v>9</v>
      </c>
    </row>
    <row r="2361" spans="1:8" ht="25.5" x14ac:dyDescent="0.2">
      <c r="A2361" s="52" t="s">
        <v>4747</v>
      </c>
      <c r="B2361" s="52"/>
      <c r="C2361" s="53" t="s">
        <v>4748</v>
      </c>
      <c r="D2361" s="54" t="s">
        <v>131</v>
      </c>
      <c r="E2361" s="55">
        <v>6.81</v>
      </c>
      <c r="F2361" s="55">
        <v>4.33</v>
      </c>
      <c r="G2361" s="55">
        <v>11.14</v>
      </c>
      <c r="H2361" s="33">
        <f t="shared" si="36"/>
        <v>9</v>
      </c>
    </row>
    <row r="2362" spans="1:8" x14ac:dyDescent="0.2">
      <c r="A2362" s="52" t="s">
        <v>4749</v>
      </c>
      <c r="B2362" s="52"/>
      <c r="C2362" s="53" t="s">
        <v>4750</v>
      </c>
      <c r="D2362" s="54"/>
      <c r="E2362" s="55"/>
      <c r="F2362" s="55"/>
      <c r="G2362" s="55"/>
      <c r="H2362" s="33">
        <f t="shared" si="36"/>
        <v>5</v>
      </c>
    </row>
    <row r="2363" spans="1:8" x14ac:dyDescent="0.2">
      <c r="A2363" s="52" t="s">
        <v>4751</v>
      </c>
      <c r="B2363" s="52"/>
      <c r="C2363" s="53" t="s">
        <v>4752</v>
      </c>
      <c r="D2363" s="54" t="s">
        <v>131</v>
      </c>
      <c r="E2363" s="55">
        <v>9.02</v>
      </c>
      <c r="F2363" s="55">
        <v>6.21</v>
      </c>
      <c r="G2363" s="55">
        <v>15.23</v>
      </c>
      <c r="H2363" s="33">
        <f t="shared" si="36"/>
        <v>9</v>
      </c>
    </row>
    <row r="2364" spans="1:8" x14ac:dyDescent="0.2">
      <c r="A2364" s="52" t="s">
        <v>4753</v>
      </c>
      <c r="B2364" s="52"/>
      <c r="C2364" s="53" t="s">
        <v>4754</v>
      </c>
      <c r="D2364" s="54" t="s">
        <v>131</v>
      </c>
      <c r="E2364" s="55">
        <v>3.56</v>
      </c>
      <c r="F2364" s="55">
        <v>6.21</v>
      </c>
      <c r="G2364" s="55">
        <v>9.77</v>
      </c>
      <c r="H2364" s="33">
        <f t="shared" si="36"/>
        <v>9</v>
      </c>
    </row>
    <row r="2365" spans="1:8" x14ac:dyDescent="0.2">
      <c r="A2365" s="52" t="s">
        <v>4755</v>
      </c>
      <c r="B2365" s="52"/>
      <c r="C2365" s="53" t="s">
        <v>4756</v>
      </c>
      <c r="D2365" s="54"/>
      <c r="E2365" s="55"/>
      <c r="F2365" s="55"/>
      <c r="G2365" s="55"/>
      <c r="H2365" s="33">
        <f t="shared" si="36"/>
        <v>5</v>
      </c>
    </row>
    <row r="2366" spans="1:8" x14ac:dyDescent="0.2">
      <c r="A2366" s="52" t="s">
        <v>4757</v>
      </c>
      <c r="B2366" s="52"/>
      <c r="C2366" s="53" t="s">
        <v>4758</v>
      </c>
      <c r="D2366" s="54" t="s">
        <v>131</v>
      </c>
      <c r="E2366" s="55">
        <v>4.21</v>
      </c>
      <c r="F2366" s="55">
        <v>6.21</v>
      </c>
      <c r="G2366" s="55">
        <v>10.42</v>
      </c>
      <c r="H2366" s="33">
        <f t="shared" si="36"/>
        <v>9</v>
      </c>
    </row>
    <row r="2367" spans="1:8" x14ac:dyDescent="0.2">
      <c r="A2367" s="52" t="s">
        <v>4759</v>
      </c>
      <c r="B2367" s="52"/>
      <c r="C2367" s="53" t="s">
        <v>4760</v>
      </c>
      <c r="D2367" s="54" t="s">
        <v>131</v>
      </c>
      <c r="E2367" s="55">
        <v>8.43</v>
      </c>
      <c r="F2367" s="55">
        <v>6.21</v>
      </c>
      <c r="G2367" s="55">
        <v>14.64</v>
      </c>
      <c r="H2367" s="33">
        <f t="shared" si="36"/>
        <v>9</v>
      </c>
    </row>
    <row r="2368" spans="1:8" x14ac:dyDescent="0.2">
      <c r="A2368" s="52" t="s">
        <v>4761</v>
      </c>
      <c r="B2368" s="52"/>
      <c r="C2368" s="53" t="s">
        <v>4762</v>
      </c>
      <c r="D2368" s="54"/>
      <c r="E2368" s="55"/>
      <c r="F2368" s="55"/>
      <c r="G2368" s="55"/>
      <c r="H2368" s="33">
        <f t="shared" si="36"/>
        <v>5</v>
      </c>
    </row>
    <row r="2369" spans="1:8" x14ac:dyDescent="0.2">
      <c r="A2369" s="52" t="s">
        <v>4763</v>
      </c>
      <c r="B2369" s="52"/>
      <c r="C2369" s="53" t="s">
        <v>4764</v>
      </c>
      <c r="D2369" s="54" t="s">
        <v>131</v>
      </c>
      <c r="E2369" s="55">
        <v>2.52</v>
      </c>
      <c r="F2369" s="55">
        <v>4.7699999999999996</v>
      </c>
      <c r="G2369" s="55">
        <v>7.29</v>
      </c>
      <c r="H2369" s="33">
        <f t="shared" si="36"/>
        <v>9</v>
      </c>
    </row>
    <row r="2370" spans="1:8" x14ac:dyDescent="0.2">
      <c r="A2370" s="52" t="s">
        <v>4765</v>
      </c>
      <c r="B2370" s="52"/>
      <c r="C2370" s="53" t="s">
        <v>4766</v>
      </c>
      <c r="D2370" s="54" t="s">
        <v>131</v>
      </c>
      <c r="E2370" s="55">
        <v>16.62</v>
      </c>
      <c r="F2370" s="55">
        <v>4.7699999999999996</v>
      </c>
      <c r="G2370" s="55">
        <v>21.39</v>
      </c>
      <c r="H2370" s="33">
        <f t="shared" si="36"/>
        <v>9</v>
      </c>
    </row>
    <row r="2371" spans="1:8" x14ac:dyDescent="0.2">
      <c r="A2371" s="52" t="s">
        <v>4767</v>
      </c>
      <c r="B2371" s="52"/>
      <c r="C2371" s="53" t="s">
        <v>4768</v>
      </c>
      <c r="D2371" s="54" t="s">
        <v>131</v>
      </c>
      <c r="E2371" s="55">
        <v>5.93</v>
      </c>
      <c r="F2371" s="55">
        <v>3.69</v>
      </c>
      <c r="G2371" s="55">
        <v>9.6199999999999992</v>
      </c>
      <c r="H2371" s="33">
        <f t="shared" si="36"/>
        <v>9</v>
      </c>
    </row>
    <row r="2372" spans="1:8" x14ac:dyDescent="0.2">
      <c r="A2372" s="52" t="s">
        <v>4769</v>
      </c>
      <c r="B2372" s="52"/>
      <c r="C2372" s="53" t="s">
        <v>4770</v>
      </c>
      <c r="D2372" s="54" t="s">
        <v>131</v>
      </c>
      <c r="E2372" s="55">
        <v>2.1</v>
      </c>
      <c r="F2372" s="55">
        <v>4.7699999999999996</v>
      </c>
      <c r="G2372" s="55">
        <v>6.87</v>
      </c>
      <c r="H2372" s="33">
        <f t="shared" si="36"/>
        <v>9</v>
      </c>
    </row>
    <row r="2373" spans="1:8" x14ac:dyDescent="0.2">
      <c r="A2373" s="52" t="s">
        <v>4771</v>
      </c>
      <c r="B2373" s="52"/>
      <c r="C2373" s="53" t="s">
        <v>4772</v>
      </c>
      <c r="D2373" s="54" t="s">
        <v>131</v>
      </c>
      <c r="E2373" s="55">
        <v>3.38</v>
      </c>
      <c r="F2373" s="55">
        <v>3.69</v>
      </c>
      <c r="G2373" s="55">
        <v>7.07</v>
      </c>
      <c r="H2373" s="33">
        <f t="shared" si="36"/>
        <v>9</v>
      </c>
    </row>
    <row r="2374" spans="1:8" x14ac:dyDescent="0.2">
      <c r="A2374" s="52" t="s">
        <v>4773</v>
      </c>
      <c r="B2374" s="52"/>
      <c r="C2374" s="53" t="s">
        <v>4774</v>
      </c>
      <c r="D2374" s="54" t="s">
        <v>131</v>
      </c>
      <c r="E2374" s="55">
        <v>17.059999999999999</v>
      </c>
      <c r="F2374" s="55">
        <v>4.7699999999999996</v>
      </c>
      <c r="G2374" s="55">
        <v>21.83</v>
      </c>
      <c r="H2374" s="33">
        <f t="shared" si="36"/>
        <v>9</v>
      </c>
    </row>
    <row r="2375" spans="1:8" x14ac:dyDescent="0.2">
      <c r="A2375" s="52" t="s">
        <v>4775</v>
      </c>
      <c r="B2375" s="52"/>
      <c r="C2375" s="53" t="s">
        <v>4776</v>
      </c>
      <c r="D2375" s="54" t="s">
        <v>131</v>
      </c>
      <c r="E2375" s="55">
        <v>3.72</v>
      </c>
      <c r="F2375" s="55">
        <v>4.7699999999999996</v>
      </c>
      <c r="G2375" s="55">
        <v>8.49</v>
      </c>
      <c r="H2375" s="33">
        <f t="shared" si="36"/>
        <v>9</v>
      </c>
    </row>
    <row r="2376" spans="1:8" x14ac:dyDescent="0.2">
      <c r="A2376" s="52" t="s">
        <v>4777</v>
      </c>
      <c r="B2376" s="52"/>
      <c r="C2376" s="53" t="s">
        <v>4778</v>
      </c>
      <c r="D2376" s="54"/>
      <c r="E2376" s="55"/>
      <c r="F2376" s="55"/>
      <c r="G2376" s="55"/>
      <c r="H2376" s="33">
        <f t="shared" si="36"/>
        <v>5</v>
      </c>
    </row>
    <row r="2377" spans="1:8" x14ac:dyDescent="0.2">
      <c r="A2377" s="52" t="s">
        <v>4779</v>
      </c>
      <c r="B2377" s="52"/>
      <c r="C2377" s="53" t="s">
        <v>4780</v>
      </c>
      <c r="D2377" s="54" t="s">
        <v>21</v>
      </c>
      <c r="E2377" s="55">
        <v>8.6999999999999993</v>
      </c>
      <c r="F2377" s="55">
        <v>7.23</v>
      </c>
      <c r="G2377" s="55">
        <v>15.93</v>
      </c>
      <c r="H2377" s="33">
        <f t="shared" si="36"/>
        <v>9</v>
      </c>
    </row>
    <row r="2378" spans="1:8" ht="25.5" x14ac:dyDescent="0.2">
      <c r="A2378" s="52" t="s">
        <v>4781</v>
      </c>
      <c r="B2378" s="52"/>
      <c r="C2378" s="53" t="s">
        <v>4782</v>
      </c>
      <c r="D2378" s="54" t="s">
        <v>131</v>
      </c>
      <c r="E2378" s="55"/>
      <c r="F2378" s="55">
        <v>6.21</v>
      </c>
      <c r="G2378" s="55">
        <v>6.21</v>
      </c>
      <c r="H2378" s="33">
        <f t="shared" ref="H2378:H2441" si="37">LEN(A2378)</f>
        <v>9</v>
      </c>
    </row>
    <row r="2379" spans="1:8" ht="25.5" x14ac:dyDescent="0.2">
      <c r="A2379" s="52" t="s">
        <v>4783</v>
      </c>
      <c r="B2379" s="52"/>
      <c r="C2379" s="53" t="s">
        <v>4784</v>
      </c>
      <c r="D2379" s="54" t="s">
        <v>131</v>
      </c>
      <c r="E2379" s="55"/>
      <c r="F2379" s="55">
        <v>12.43</v>
      </c>
      <c r="G2379" s="55">
        <v>12.43</v>
      </c>
      <c r="H2379" s="33">
        <f t="shared" si="37"/>
        <v>9</v>
      </c>
    </row>
    <row r="2380" spans="1:8" ht="25.5" x14ac:dyDescent="0.2">
      <c r="A2380" s="52" t="s">
        <v>4785</v>
      </c>
      <c r="B2380" s="52"/>
      <c r="C2380" s="53" t="s">
        <v>4786</v>
      </c>
      <c r="D2380" s="54"/>
      <c r="E2380" s="55"/>
      <c r="F2380" s="55"/>
      <c r="G2380" s="55"/>
      <c r="H2380" s="33">
        <f t="shared" si="37"/>
        <v>5</v>
      </c>
    </row>
    <row r="2381" spans="1:8" ht="25.5" x14ac:dyDescent="0.2">
      <c r="A2381" s="52" t="s">
        <v>4787</v>
      </c>
      <c r="B2381" s="52"/>
      <c r="C2381" s="53" t="s">
        <v>4788</v>
      </c>
      <c r="D2381" s="54" t="s">
        <v>131</v>
      </c>
      <c r="E2381" s="55">
        <v>1.24</v>
      </c>
      <c r="F2381" s="55">
        <v>0.86</v>
      </c>
      <c r="G2381" s="55">
        <v>2.1</v>
      </c>
      <c r="H2381" s="33">
        <f t="shared" si="37"/>
        <v>9</v>
      </c>
    </row>
    <row r="2382" spans="1:8" ht="25.5" x14ac:dyDescent="0.2">
      <c r="A2382" s="52" t="s">
        <v>4789</v>
      </c>
      <c r="B2382" s="52"/>
      <c r="C2382" s="53" t="s">
        <v>4790</v>
      </c>
      <c r="D2382" s="54" t="s">
        <v>131</v>
      </c>
      <c r="E2382" s="55">
        <v>2.06</v>
      </c>
      <c r="F2382" s="55">
        <v>0.86</v>
      </c>
      <c r="G2382" s="55">
        <v>2.92</v>
      </c>
      <c r="H2382" s="33">
        <f t="shared" si="37"/>
        <v>9</v>
      </c>
    </row>
    <row r="2383" spans="1:8" ht="25.5" x14ac:dyDescent="0.2">
      <c r="A2383" s="52" t="s">
        <v>4791</v>
      </c>
      <c r="B2383" s="52"/>
      <c r="C2383" s="53" t="s">
        <v>4792</v>
      </c>
      <c r="D2383" s="54" t="s">
        <v>131</v>
      </c>
      <c r="E2383" s="55">
        <v>3.17</v>
      </c>
      <c r="F2383" s="55">
        <v>0.86</v>
      </c>
      <c r="G2383" s="55">
        <v>4.03</v>
      </c>
      <c r="H2383" s="33">
        <f t="shared" si="37"/>
        <v>9</v>
      </c>
    </row>
    <row r="2384" spans="1:8" ht="25.5" x14ac:dyDescent="0.2">
      <c r="A2384" s="52" t="s">
        <v>4793</v>
      </c>
      <c r="B2384" s="52"/>
      <c r="C2384" s="53" t="s">
        <v>4794</v>
      </c>
      <c r="D2384" s="54" t="s">
        <v>131</v>
      </c>
      <c r="E2384" s="55">
        <v>4.46</v>
      </c>
      <c r="F2384" s="55">
        <v>0.86</v>
      </c>
      <c r="G2384" s="55">
        <v>5.32</v>
      </c>
      <c r="H2384" s="33">
        <f t="shared" si="37"/>
        <v>9</v>
      </c>
    </row>
    <row r="2385" spans="1:8" ht="25.5" x14ac:dyDescent="0.2">
      <c r="A2385" s="52" t="s">
        <v>4795</v>
      </c>
      <c r="B2385" s="52"/>
      <c r="C2385" s="53" t="s">
        <v>4796</v>
      </c>
      <c r="D2385" s="54" t="s">
        <v>131</v>
      </c>
      <c r="E2385" s="55">
        <v>7.61</v>
      </c>
      <c r="F2385" s="55">
        <v>3.47</v>
      </c>
      <c r="G2385" s="55">
        <v>11.08</v>
      </c>
      <c r="H2385" s="33">
        <f t="shared" si="37"/>
        <v>9</v>
      </c>
    </row>
    <row r="2386" spans="1:8" ht="25.5" x14ac:dyDescent="0.2">
      <c r="A2386" s="52" t="s">
        <v>4797</v>
      </c>
      <c r="B2386" s="52"/>
      <c r="C2386" s="53" t="s">
        <v>4798</v>
      </c>
      <c r="D2386" s="54" t="s">
        <v>131</v>
      </c>
      <c r="E2386" s="55">
        <v>11.71</v>
      </c>
      <c r="F2386" s="55">
        <v>3.91</v>
      </c>
      <c r="G2386" s="55">
        <v>15.62</v>
      </c>
      <c r="H2386" s="33">
        <f t="shared" si="37"/>
        <v>9</v>
      </c>
    </row>
    <row r="2387" spans="1:8" ht="25.5" x14ac:dyDescent="0.2">
      <c r="A2387" s="52" t="s">
        <v>4799</v>
      </c>
      <c r="B2387" s="52"/>
      <c r="C2387" s="53" t="s">
        <v>4800</v>
      </c>
      <c r="D2387" s="54" t="s">
        <v>131</v>
      </c>
      <c r="E2387" s="55">
        <v>18.309999999999999</v>
      </c>
      <c r="F2387" s="55">
        <v>4.33</v>
      </c>
      <c r="G2387" s="55">
        <v>22.64</v>
      </c>
      <c r="H2387" s="33">
        <f t="shared" si="37"/>
        <v>9</v>
      </c>
    </row>
    <row r="2388" spans="1:8" ht="25.5" x14ac:dyDescent="0.2">
      <c r="A2388" s="52" t="s">
        <v>4801</v>
      </c>
      <c r="B2388" s="52"/>
      <c r="C2388" s="53" t="s">
        <v>4802</v>
      </c>
      <c r="D2388" s="54" t="s">
        <v>131</v>
      </c>
      <c r="E2388" s="55">
        <v>25.61</v>
      </c>
      <c r="F2388" s="55">
        <v>6.51</v>
      </c>
      <c r="G2388" s="55">
        <v>32.119999999999997</v>
      </c>
      <c r="H2388" s="33">
        <f t="shared" si="37"/>
        <v>9</v>
      </c>
    </row>
    <row r="2389" spans="1:8" ht="25.5" x14ac:dyDescent="0.2">
      <c r="A2389" s="52" t="s">
        <v>4803</v>
      </c>
      <c r="B2389" s="52"/>
      <c r="C2389" s="53" t="s">
        <v>4804</v>
      </c>
      <c r="D2389" s="54" t="s">
        <v>131</v>
      </c>
      <c r="E2389" s="55">
        <v>36.47</v>
      </c>
      <c r="F2389" s="55">
        <v>8.68</v>
      </c>
      <c r="G2389" s="55">
        <v>45.15</v>
      </c>
      <c r="H2389" s="33">
        <f t="shared" si="37"/>
        <v>9</v>
      </c>
    </row>
    <row r="2390" spans="1:8" ht="25.5" x14ac:dyDescent="0.2">
      <c r="A2390" s="52" t="s">
        <v>4805</v>
      </c>
      <c r="B2390" s="52"/>
      <c r="C2390" s="53" t="s">
        <v>4806</v>
      </c>
      <c r="D2390" s="54" t="s">
        <v>131</v>
      </c>
      <c r="E2390" s="55">
        <v>49.06</v>
      </c>
      <c r="F2390" s="55">
        <v>10.84</v>
      </c>
      <c r="G2390" s="55">
        <v>59.9</v>
      </c>
      <c r="H2390" s="33">
        <f t="shared" si="37"/>
        <v>9</v>
      </c>
    </row>
    <row r="2391" spans="1:8" ht="25.5" x14ac:dyDescent="0.2">
      <c r="A2391" s="52" t="s">
        <v>4807</v>
      </c>
      <c r="B2391" s="52"/>
      <c r="C2391" s="53" t="s">
        <v>4808</v>
      </c>
      <c r="D2391" s="54" t="s">
        <v>131</v>
      </c>
      <c r="E2391" s="55">
        <v>64.62</v>
      </c>
      <c r="F2391" s="55">
        <v>13.01</v>
      </c>
      <c r="G2391" s="55">
        <v>77.63</v>
      </c>
      <c r="H2391" s="33">
        <f t="shared" si="37"/>
        <v>9</v>
      </c>
    </row>
    <row r="2392" spans="1:8" ht="25.5" x14ac:dyDescent="0.2">
      <c r="A2392" s="52" t="s">
        <v>4809</v>
      </c>
      <c r="B2392" s="52"/>
      <c r="C2392" s="53" t="s">
        <v>4810</v>
      </c>
      <c r="D2392" s="54" t="s">
        <v>131</v>
      </c>
      <c r="E2392" s="55">
        <v>85.47</v>
      </c>
      <c r="F2392" s="55">
        <v>15.18</v>
      </c>
      <c r="G2392" s="55">
        <v>100.65</v>
      </c>
      <c r="H2392" s="33">
        <f t="shared" si="37"/>
        <v>9</v>
      </c>
    </row>
    <row r="2393" spans="1:8" ht="25.5" x14ac:dyDescent="0.2">
      <c r="A2393" s="52" t="s">
        <v>4811</v>
      </c>
      <c r="B2393" s="52"/>
      <c r="C2393" s="53" t="s">
        <v>4812</v>
      </c>
      <c r="D2393" s="54" t="s">
        <v>131</v>
      </c>
      <c r="E2393" s="55">
        <v>107.32</v>
      </c>
      <c r="F2393" s="55">
        <v>15.18</v>
      </c>
      <c r="G2393" s="55">
        <v>122.5</v>
      </c>
      <c r="H2393" s="33">
        <f t="shared" si="37"/>
        <v>9</v>
      </c>
    </row>
    <row r="2394" spans="1:8" ht="25.5" x14ac:dyDescent="0.2">
      <c r="A2394" s="52" t="s">
        <v>4813</v>
      </c>
      <c r="B2394" s="52"/>
      <c r="C2394" s="53" t="s">
        <v>4814</v>
      </c>
      <c r="D2394" s="54" t="s">
        <v>131</v>
      </c>
      <c r="E2394" s="55">
        <v>129.78</v>
      </c>
      <c r="F2394" s="55">
        <v>17.350000000000001</v>
      </c>
      <c r="G2394" s="55">
        <v>147.13</v>
      </c>
      <c r="H2394" s="33">
        <f t="shared" si="37"/>
        <v>9</v>
      </c>
    </row>
    <row r="2395" spans="1:8" ht="25.5" x14ac:dyDescent="0.2">
      <c r="A2395" s="52" t="s">
        <v>4815</v>
      </c>
      <c r="B2395" s="52"/>
      <c r="C2395" s="53" t="s">
        <v>4816</v>
      </c>
      <c r="D2395" s="54" t="s">
        <v>131</v>
      </c>
      <c r="E2395" s="55">
        <v>171.79</v>
      </c>
      <c r="F2395" s="55">
        <v>19.52</v>
      </c>
      <c r="G2395" s="55">
        <v>191.31</v>
      </c>
      <c r="H2395" s="33">
        <f t="shared" si="37"/>
        <v>9</v>
      </c>
    </row>
    <row r="2396" spans="1:8" ht="25.5" x14ac:dyDescent="0.2">
      <c r="A2396" s="52" t="s">
        <v>4817</v>
      </c>
      <c r="B2396" s="52"/>
      <c r="C2396" s="53" t="s">
        <v>4818</v>
      </c>
      <c r="D2396" s="54" t="s">
        <v>131</v>
      </c>
      <c r="E2396" s="55">
        <v>4.7</v>
      </c>
      <c r="F2396" s="55">
        <v>1.74</v>
      </c>
      <c r="G2396" s="55">
        <v>6.44</v>
      </c>
      <c r="H2396" s="33">
        <f t="shared" si="37"/>
        <v>9</v>
      </c>
    </row>
    <row r="2397" spans="1:8" ht="25.5" x14ac:dyDescent="0.2">
      <c r="A2397" s="52" t="s">
        <v>4819</v>
      </c>
      <c r="B2397" s="52"/>
      <c r="C2397" s="53" t="s">
        <v>4820</v>
      </c>
      <c r="D2397" s="54" t="s">
        <v>131</v>
      </c>
      <c r="E2397" s="55">
        <v>4.3099999999999996</v>
      </c>
      <c r="F2397" s="55">
        <v>0.86</v>
      </c>
      <c r="G2397" s="55">
        <v>5.17</v>
      </c>
      <c r="H2397" s="33">
        <f t="shared" si="37"/>
        <v>9</v>
      </c>
    </row>
    <row r="2398" spans="1:8" ht="25.5" x14ac:dyDescent="0.2">
      <c r="A2398" s="52" t="s">
        <v>4821</v>
      </c>
      <c r="B2398" s="52"/>
      <c r="C2398" s="53" t="s">
        <v>4822</v>
      </c>
      <c r="D2398" s="54" t="s">
        <v>131</v>
      </c>
      <c r="E2398" s="55">
        <v>6.57</v>
      </c>
      <c r="F2398" s="55">
        <v>2.17</v>
      </c>
      <c r="G2398" s="55">
        <v>8.74</v>
      </c>
      <c r="H2398" s="33">
        <f t="shared" si="37"/>
        <v>9</v>
      </c>
    </row>
    <row r="2399" spans="1:8" ht="25.5" x14ac:dyDescent="0.2">
      <c r="A2399" s="52" t="s">
        <v>4823</v>
      </c>
      <c r="B2399" s="52"/>
      <c r="C2399" s="53" t="s">
        <v>4824</v>
      </c>
      <c r="D2399" s="54" t="s">
        <v>131</v>
      </c>
      <c r="E2399" s="55">
        <v>25.25</v>
      </c>
      <c r="F2399" s="55">
        <v>4.33</v>
      </c>
      <c r="G2399" s="55">
        <v>29.58</v>
      </c>
      <c r="H2399" s="33">
        <f t="shared" si="37"/>
        <v>9</v>
      </c>
    </row>
    <row r="2400" spans="1:8" ht="25.5" x14ac:dyDescent="0.2">
      <c r="A2400" s="52" t="s">
        <v>4825</v>
      </c>
      <c r="B2400" s="52"/>
      <c r="C2400" s="53" t="s">
        <v>4826</v>
      </c>
      <c r="D2400" s="54" t="s">
        <v>131</v>
      </c>
      <c r="E2400" s="55">
        <v>59.81</v>
      </c>
      <c r="F2400" s="55">
        <v>13.01</v>
      </c>
      <c r="G2400" s="55">
        <v>72.819999999999993</v>
      </c>
      <c r="H2400" s="33">
        <f t="shared" si="37"/>
        <v>9</v>
      </c>
    </row>
    <row r="2401" spans="1:8" ht="25.5" x14ac:dyDescent="0.2">
      <c r="A2401" s="52" t="s">
        <v>4827</v>
      </c>
      <c r="B2401" s="52"/>
      <c r="C2401" s="53" t="s">
        <v>4828</v>
      </c>
      <c r="D2401" s="54" t="s">
        <v>131</v>
      </c>
      <c r="E2401" s="55">
        <v>82.66</v>
      </c>
      <c r="F2401" s="55">
        <v>17.350000000000001</v>
      </c>
      <c r="G2401" s="55">
        <v>100.01</v>
      </c>
      <c r="H2401" s="33">
        <f t="shared" si="37"/>
        <v>9</v>
      </c>
    </row>
    <row r="2402" spans="1:8" ht="25.5" x14ac:dyDescent="0.2">
      <c r="A2402" s="52" t="s">
        <v>4829</v>
      </c>
      <c r="B2402" s="52"/>
      <c r="C2402" s="53" t="s">
        <v>4830</v>
      </c>
      <c r="D2402" s="54" t="s">
        <v>131</v>
      </c>
      <c r="E2402" s="55">
        <v>30.97</v>
      </c>
      <c r="F2402" s="55">
        <v>5.63</v>
      </c>
      <c r="G2402" s="55">
        <v>36.6</v>
      </c>
      <c r="H2402" s="33">
        <f t="shared" si="37"/>
        <v>9</v>
      </c>
    </row>
    <row r="2403" spans="1:8" x14ac:dyDescent="0.2">
      <c r="A2403" s="52" t="s">
        <v>4831</v>
      </c>
      <c r="B2403" s="52"/>
      <c r="C2403" s="53" t="s">
        <v>4832</v>
      </c>
      <c r="D2403" s="54"/>
      <c r="E2403" s="55"/>
      <c r="F2403" s="55"/>
      <c r="G2403" s="55"/>
      <c r="H2403" s="33">
        <f t="shared" si="37"/>
        <v>5</v>
      </c>
    </row>
    <row r="2404" spans="1:8" ht="25.5" x14ac:dyDescent="0.2">
      <c r="A2404" s="52" t="s">
        <v>4833</v>
      </c>
      <c r="B2404" s="52"/>
      <c r="C2404" s="53" t="s">
        <v>4834</v>
      </c>
      <c r="D2404" s="54" t="s">
        <v>131</v>
      </c>
      <c r="E2404" s="55">
        <v>4.9000000000000004</v>
      </c>
      <c r="F2404" s="55">
        <v>5.21</v>
      </c>
      <c r="G2404" s="55">
        <v>10.11</v>
      </c>
      <c r="H2404" s="33">
        <f t="shared" si="37"/>
        <v>9</v>
      </c>
    </row>
    <row r="2405" spans="1:8" ht="25.5" x14ac:dyDescent="0.2">
      <c r="A2405" s="52" t="s">
        <v>4835</v>
      </c>
      <c r="B2405" s="52"/>
      <c r="C2405" s="53" t="s">
        <v>4836</v>
      </c>
      <c r="D2405" s="54" t="s">
        <v>131</v>
      </c>
      <c r="E2405" s="55">
        <v>7.69</v>
      </c>
      <c r="F2405" s="55">
        <v>6.51</v>
      </c>
      <c r="G2405" s="55">
        <v>14.2</v>
      </c>
      <c r="H2405" s="33">
        <f t="shared" si="37"/>
        <v>9</v>
      </c>
    </row>
    <row r="2406" spans="1:8" ht="25.5" x14ac:dyDescent="0.2">
      <c r="A2406" s="52" t="s">
        <v>4837</v>
      </c>
      <c r="B2406" s="52"/>
      <c r="C2406" s="53" t="s">
        <v>4838</v>
      </c>
      <c r="D2406" s="54" t="s">
        <v>131</v>
      </c>
      <c r="E2406" s="55">
        <v>12.61</v>
      </c>
      <c r="F2406" s="55">
        <v>7.81</v>
      </c>
      <c r="G2406" s="55">
        <v>20.420000000000002</v>
      </c>
      <c r="H2406" s="33">
        <f t="shared" si="37"/>
        <v>9</v>
      </c>
    </row>
    <row r="2407" spans="1:8" ht="25.5" x14ac:dyDescent="0.2">
      <c r="A2407" s="52" t="s">
        <v>4839</v>
      </c>
      <c r="B2407" s="52"/>
      <c r="C2407" s="53" t="s">
        <v>4840</v>
      </c>
      <c r="D2407" s="54" t="s">
        <v>131</v>
      </c>
      <c r="E2407" s="55">
        <v>17.62</v>
      </c>
      <c r="F2407" s="55">
        <v>9.1</v>
      </c>
      <c r="G2407" s="55">
        <v>26.72</v>
      </c>
      <c r="H2407" s="33">
        <f t="shared" si="37"/>
        <v>9</v>
      </c>
    </row>
    <row r="2408" spans="1:8" ht="25.5" x14ac:dyDescent="0.2">
      <c r="A2408" s="52" t="s">
        <v>4841</v>
      </c>
      <c r="B2408" s="52"/>
      <c r="C2408" s="53" t="s">
        <v>4842</v>
      </c>
      <c r="D2408" s="54" t="s">
        <v>131</v>
      </c>
      <c r="E2408" s="55">
        <v>15.46</v>
      </c>
      <c r="F2408" s="55">
        <v>5.21</v>
      </c>
      <c r="G2408" s="55">
        <v>20.67</v>
      </c>
      <c r="H2408" s="33">
        <f t="shared" si="37"/>
        <v>9</v>
      </c>
    </row>
    <row r="2409" spans="1:8" ht="25.5" x14ac:dyDescent="0.2">
      <c r="A2409" s="52" t="s">
        <v>4843</v>
      </c>
      <c r="B2409" s="52"/>
      <c r="C2409" s="53" t="s">
        <v>4844</v>
      </c>
      <c r="D2409" s="54" t="s">
        <v>131</v>
      </c>
      <c r="E2409" s="55">
        <v>23.95</v>
      </c>
      <c r="F2409" s="55">
        <v>12.14</v>
      </c>
      <c r="G2409" s="55">
        <v>36.090000000000003</v>
      </c>
      <c r="H2409" s="33">
        <f t="shared" si="37"/>
        <v>9</v>
      </c>
    </row>
    <row r="2410" spans="1:8" ht="25.5" x14ac:dyDescent="0.2">
      <c r="A2410" s="52" t="s">
        <v>4845</v>
      </c>
      <c r="B2410" s="52"/>
      <c r="C2410" s="53" t="s">
        <v>4846</v>
      </c>
      <c r="D2410" s="54"/>
      <c r="E2410" s="55"/>
      <c r="F2410" s="55"/>
      <c r="G2410" s="55"/>
      <c r="H2410" s="33">
        <f t="shared" si="37"/>
        <v>5</v>
      </c>
    </row>
    <row r="2411" spans="1:8" ht="25.5" x14ac:dyDescent="0.2">
      <c r="A2411" s="52" t="s">
        <v>4847</v>
      </c>
      <c r="B2411" s="52"/>
      <c r="C2411" s="53" t="s">
        <v>4848</v>
      </c>
      <c r="D2411" s="54" t="s">
        <v>131</v>
      </c>
      <c r="E2411" s="55">
        <v>66.849999999999994</v>
      </c>
      <c r="F2411" s="55">
        <v>1.3</v>
      </c>
      <c r="G2411" s="55">
        <v>68.150000000000006</v>
      </c>
      <c r="H2411" s="33">
        <f t="shared" si="37"/>
        <v>9</v>
      </c>
    </row>
    <row r="2412" spans="1:8" ht="25.5" x14ac:dyDescent="0.2">
      <c r="A2412" s="52" t="s">
        <v>4849</v>
      </c>
      <c r="B2412" s="52"/>
      <c r="C2412" s="53" t="s">
        <v>4850</v>
      </c>
      <c r="D2412" s="54" t="s">
        <v>131</v>
      </c>
      <c r="E2412" s="55">
        <v>85.41</v>
      </c>
      <c r="F2412" s="55">
        <v>1.3</v>
      </c>
      <c r="G2412" s="55">
        <v>86.71</v>
      </c>
      <c r="H2412" s="33">
        <f t="shared" si="37"/>
        <v>9</v>
      </c>
    </row>
    <row r="2413" spans="1:8" ht="25.5" x14ac:dyDescent="0.2">
      <c r="A2413" s="52" t="s">
        <v>4851</v>
      </c>
      <c r="B2413" s="52"/>
      <c r="C2413" s="53" t="s">
        <v>4852</v>
      </c>
      <c r="D2413" s="54"/>
      <c r="E2413" s="55"/>
      <c r="F2413" s="55"/>
      <c r="G2413" s="55"/>
      <c r="H2413" s="33">
        <f t="shared" si="37"/>
        <v>5</v>
      </c>
    </row>
    <row r="2414" spans="1:8" ht="25.5" x14ac:dyDescent="0.2">
      <c r="A2414" s="52" t="s">
        <v>4853</v>
      </c>
      <c r="B2414" s="52"/>
      <c r="C2414" s="53" t="s">
        <v>4854</v>
      </c>
      <c r="D2414" s="54" t="s">
        <v>131</v>
      </c>
      <c r="E2414" s="55">
        <v>2.11</v>
      </c>
      <c r="F2414" s="55">
        <v>1.74</v>
      </c>
      <c r="G2414" s="55">
        <v>3.85</v>
      </c>
      <c r="H2414" s="33">
        <f t="shared" si="37"/>
        <v>9</v>
      </c>
    </row>
    <row r="2415" spans="1:8" ht="25.5" x14ac:dyDescent="0.2">
      <c r="A2415" s="52" t="s">
        <v>4855</v>
      </c>
      <c r="B2415" s="52"/>
      <c r="C2415" s="53" t="s">
        <v>4856</v>
      </c>
      <c r="D2415" s="54" t="s">
        <v>131</v>
      </c>
      <c r="E2415" s="55">
        <v>3.51</v>
      </c>
      <c r="F2415" s="55">
        <v>2.17</v>
      </c>
      <c r="G2415" s="55">
        <v>5.68</v>
      </c>
      <c r="H2415" s="33">
        <f t="shared" si="37"/>
        <v>9</v>
      </c>
    </row>
    <row r="2416" spans="1:8" ht="25.5" x14ac:dyDescent="0.2">
      <c r="A2416" s="52" t="s">
        <v>4857</v>
      </c>
      <c r="B2416" s="52"/>
      <c r="C2416" s="53" t="s">
        <v>4858</v>
      </c>
      <c r="D2416" s="54" t="s">
        <v>131</v>
      </c>
      <c r="E2416" s="55">
        <v>4.25</v>
      </c>
      <c r="F2416" s="55">
        <v>2.6</v>
      </c>
      <c r="G2416" s="55">
        <v>6.85</v>
      </c>
      <c r="H2416" s="33">
        <f t="shared" si="37"/>
        <v>9</v>
      </c>
    </row>
    <row r="2417" spans="1:8" ht="25.5" x14ac:dyDescent="0.2">
      <c r="A2417" s="52" t="s">
        <v>4859</v>
      </c>
      <c r="B2417" s="52"/>
      <c r="C2417" s="53" t="s">
        <v>4860</v>
      </c>
      <c r="D2417" s="54" t="s">
        <v>131</v>
      </c>
      <c r="E2417" s="55">
        <v>6.63</v>
      </c>
      <c r="F2417" s="55">
        <v>3.03</v>
      </c>
      <c r="G2417" s="55">
        <v>9.66</v>
      </c>
      <c r="H2417" s="33">
        <f t="shared" si="37"/>
        <v>9</v>
      </c>
    </row>
    <row r="2418" spans="1:8" ht="25.5" x14ac:dyDescent="0.2">
      <c r="A2418" s="52" t="s">
        <v>4861</v>
      </c>
      <c r="B2418" s="52"/>
      <c r="C2418" s="53" t="s">
        <v>4862</v>
      </c>
      <c r="D2418" s="54" t="s">
        <v>131</v>
      </c>
      <c r="E2418" s="55">
        <v>9.34</v>
      </c>
      <c r="F2418" s="55">
        <v>3.47</v>
      </c>
      <c r="G2418" s="55">
        <v>12.81</v>
      </c>
      <c r="H2418" s="33">
        <f t="shared" si="37"/>
        <v>9</v>
      </c>
    </row>
    <row r="2419" spans="1:8" ht="25.5" x14ac:dyDescent="0.2">
      <c r="A2419" s="52" t="s">
        <v>4863</v>
      </c>
      <c r="B2419" s="52"/>
      <c r="C2419" s="53" t="s">
        <v>4864</v>
      </c>
      <c r="D2419" s="54" t="s">
        <v>131</v>
      </c>
      <c r="E2419" s="55">
        <v>14.81</v>
      </c>
      <c r="F2419" s="55">
        <v>3.91</v>
      </c>
      <c r="G2419" s="55">
        <v>18.72</v>
      </c>
      <c r="H2419" s="33">
        <f t="shared" si="37"/>
        <v>9</v>
      </c>
    </row>
    <row r="2420" spans="1:8" ht="25.5" x14ac:dyDescent="0.2">
      <c r="A2420" s="52" t="s">
        <v>4865</v>
      </c>
      <c r="B2420" s="52"/>
      <c r="C2420" s="53" t="s">
        <v>4866</v>
      </c>
      <c r="D2420" s="54" t="s">
        <v>131</v>
      </c>
      <c r="E2420" s="55">
        <v>23.11</v>
      </c>
      <c r="F2420" s="55">
        <v>4.33</v>
      </c>
      <c r="G2420" s="55">
        <v>27.44</v>
      </c>
      <c r="H2420" s="33">
        <f t="shared" si="37"/>
        <v>9</v>
      </c>
    </row>
    <row r="2421" spans="1:8" ht="25.5" x14ac:dyDescent="0.2">
      <c r="A2421" s="52" t="s">
        <v>4867</v>
      </c>
      <c r="B2421" s="52"/>
      <c r="C2421" s="53" t="s">
        <v>4868</v>
      </c>
      <c r="D2421" s="54" t="s">
        <v>131</v>
      </c>
      <c r="E2421" s="55">
        <v>31.63</v>
      </c>
      <c r="F2421" s="55">
        <v>6.51</v>
      </c>
      <c r="G2421" s="55">
        <v>38.14</v>
      </c>
      <c r="H2421" s="33">
        <f t="shared" si="37"/>
        <v>9</v>
      </c>
    </row>
    <row r="2422" spans="1:8" ht="25.5" x14ac:dyDescent="0.2">
      <c r="A2422" s="52" t="s">
        <v>4869</v>
      </c>
      <c r="B2422" s="52"/>
      <c r="C2422" s="53" t="s">
        <v>4870</v>
      </c>
      <c r="D2422" s="54" t="s">
        <v>131</v>
      </c>
      <c r="E2422" s="55">
        <v>43.75</v>
      </c>
      <c r="F2422" s="55">
        <v>8.68</v>
      </c>
      <c r="G2422" s="55">
        <v>52.43</v>
      </c>
      <c r="H2422" s="33">
        <f t="shared" si="37"/>
        <v>9</v>
      </c>
    </row>
    <row r="2423" spans="1:8" ht="25.5" x14ac:dyDescent="0.2">
      <c r="A2423" s="52" t="s">
        <v>4871</v>
      </c>
      <c r="B2423" s="52"/>
      <c r="C2423" s="53" t="s">
        <v>4872</v>
      </c>
      <c r="D2423" s="54" t="s">
        <v>131</v>
      </c>
      <c r="E2423" s="55">
        <v>56.55</v>
      </c>
      <c r="F2423" s="55">
        <v>10.84</v>
      </c>
      <c r="G2423" s="55">
        <v>67.39</v>
      </c>
      <c r="H2423" s="33">
        <f t="shared" si="37"/>
        <v>9</v>
      </c>
    </row>
    <row r="2424" spans="1:8" ht="25.5" x14ac:dyDescent="0.2">
      <c r="A2424" s="52" t="s">
        <v>4873</v>
      </c>
      <c r="B2424" s="52"/>
      <c r="C2424" s="53" t="s">
        <v>4874</v>
      </c>
      <c r="D2424" s="54" t="s">
        <v>131</v>
      </c>
      <c r="E2424" s="55">
        <v>81.09</v>
      </c>
      <c r="F2424" s="55">
        <v>13.01</v>
      </c>
      <c r="G2424" s="55">
        <v>94.1</v>
      </c>
      <c r="H2424" s="33">
        <f t="shared" si="37"/>
        <v>9</v>
      </c>
    </row>
    <row r="2425" spans="1:8" ht="25.5" x14ac:dyDescent="0.2">
      <c r="A2425" s="52" t="s">
        <v>4875</v>
      </c>
      <c r="B2425" s="52"/>
      <c r="C2425" s="53" t="s">
        <v>4876</v>
      </c>
      <c r="D2425" s="54" t="s">
        <v>131</v>
      </c>
      <c r="E2425" s="55">
        <v>105.66</v>
      </c>
      <c r="F2425" s="55">
        <v>15.18</v>
      </c>
      <c r="G2425" s="55">
        <v>120.84</v>
      </c>
      <c r="H2425" s="33">
        <f t="shared" si="37"/>
        <v>9</v>
      </c>
    </row>
    <row r="2426" spans="1:8" ht="25.5" x14ac:dyDescent="0.2">
      <c r="A2426" s="52" t="s">
        <v>4877</v>
      </c>
      <c r="B2426" s="52"/>
      <c r="C2426" s="53" t="s">
        <v>4878</v>
      </c>
      <c r="D2426" s="54" t="s">
        <v>131</v>
      </c>
      <c r="E2426" s="55">
        <v>127.9</v>
      </c>
      <c r="F2426" s="55">
        <v>17.350000000000001</v>
      </c>
      <c r="G2426" s="55">
        <v>145.25</v>
      </c>
      <c r="H2426" s="33">
        <f t="shared" si="37"/>
        <v>9</v>
      </c>
    </row>
    <row r="2427" spans="1:8" ht="25.5" x14ac:dyDescent="0.2">
      <c r="A2427" s="52" t="s">
        <v>4879</v>
      </c>
      <c r="B2427" s="52"/>
      <c r="C2427" s="53" t="s">
        <v>4880</v>
      </c>
      <c r="D2427" s="54" t="s">
        <v>131</v>
      </c>
      <c r="E2427" s="55">
        <v>149.69</v>
      </c>
      <c r="F2427" s="55">
        <v>19.52</v>
      </c>
      <c r="G2427" s="55">
        <v>169.21</v>
      </c>
      <c r="H2427" s="33">
        <f t="shared" si="37"/>
        <v>9</v>
      </c>
    </row>
    <row r="2428" spans="1:8" ht="25.5" x14ac:dyDescent="0.2">
      <c r="A2428" s="52" t="s">
        <v>4881</v>
      </c>
      <c r="B2428" s="52"/>
      <c r="C2428" s="53" t="s">
        <v>4882</v>
      </c>
      <c r="D2428" s="54" t="s">
        <v>131</v>
      </c>
      <c r="E2428" s="55">
        <v>185.4</v>
      </c>
      <c r="F2428" s="55">
        <v>21.69</v>
      </c>
      <c r="G2428" s="55">
        <v>207.09</v>
      </c>
      <c r="H2428" s="33">
        <f t="shared" si="37"/>
        <v>9</v>
      </c>
    </row>
    <row r="2429" spans="1:8" x14ac:dyDescent="0.2">
      <c r="A2429" s="52" t="s">
        <v>4883</v>
      </c>
      <c r="B2429" s="52"/>
      <c r="C2429" s="53" t="s">
        <v>4884</v>
      </c>
      <c r="D2429" s="54"/>
      <c r="E2429" s="55"/>
      <c r="F2429" s="55"/>
      <c r="G2429" s="55"/>
      <c r="H2429" s="33">
        <f t="shared" si="37"/>
        <v>5</v>
      </c>
    </row>
    <row r="2430" spans="1:8" ht="25.5" x14ac:dyDescent="0.2">
      <c r="A2430" s="52" t="s">
        <v>4885</v>
      </c>
      <c r="B2430" s="52"/>
      <c r="C2430" s="53" t="s">
        <v>4886</v>
      </c>
      <c r="D2430" s="54" t="s">
        <v>131</v>
      </c>
      <c r="E2430" s="55">
        <v>4.6399999999999997</v>
      </c>
      <c r="F2430" s="55">
        <v>2.17</v>
      </c>
      <c r="G2430" s="55">
        <v>6.81</v>
      </c>
      <c r="H2430" s="33">
        <f t="shared" si="37"/>
        <v>9</v>
      </c>
    </row>
    <row r="2431" spans="1:8" x14ac:dyDescent="0.2">
      <c r="A2431" s="52" t="s">
        <v>4887</v>
      </c>
      <c r="B2431" s="52"/>
      <c r="C2431" s="53" t="s">
        <v>4888</v>
      </c>
      <c r="D2431" s="54" t="s">
        <v>131</v>
      </c>
      <c r="E2431" s="55">
        <v>7.32</v>
      </c>
      <c r="F2431" s="55">
        <v>4.33</v>
      </c>
      <c r="G2431" s="55">
        <v>11.65</v>
      </c>
      <c r="H2431" s="33">
        <f t="shared" si="37"/>
        <v>9</v>
      </c>
    </row>
    <row r="2432" spans="1:8" x14ac:dyDescent="0.2">
      <c r="A2432" s="52" t="s">
        <v>4889</v>
      </c>
      <c r="B2432" s="52"/>
      <c r="C2432" s="53" t="s">
        <v>4890</v>
      </c>
      <c r="D2432" s="54" t="s">
        <v>131</v>
      </c>
      <c r="E2432" s="55">
        <v>9.9499999999999993</v>
      </c>
      <c r="F2432" s="55">
        <v>4.33</v>
      </c>
      <c r="G2432" s="55">
        <v>14.28</v>
      </c>
      <c r="H2432" s="33">
        <f t="shared" si="37"/>
        <v>9</v>
      </c>
    </row>
    <row r="2433" spans="1:8" ht="25.5" x14ac:dyDescent="0.2">
      <c r="A2433" s="52" t="s">
        <v>4891</v>
      </c>
      <c r="B2433" s="52"/>
      <c r="C2433" s="53" t="s">
        <v>4892</v>
      </c>
      <c r="D2433" s="54" t="s">
        <v>131</v>
      </c>
      <c r="E2433" s="55">
        <v>16.46</v>
      </c>
      <c r="F2433" s="55">
        <v>4.33</v>
      </c>
      <c r="G2433" s="55">
        <v>20.79</v>
      </c>
      <c r="H2433" s="33">
        <f t="shared" si="37"/>
        <v>9</v>
      </c>
    </row>
    <row r="2434" spans="1:8" ht="25.5" x14ac:dyDescent="0.2">
      <c r="A2434" s="52" t="s">
        <v>4893</v>
      </c>
      <c r="B2434" s="52"/>
      <c r="C2434" s="53" t="s">
        <v>4894</v>
      </c>
      <c r="D2434" s="54" t="s">
        <v>131</v>
      </c>
      <c r="E2434" s="55">
        <v>21.12</v>
      </c>
      <c r="F2434" s="55">
        <v>4.33</v>
      </c>
      <c r="G2434" s="55">
        <v>25.45</v>
      </c>
      <c r="H2434" s="33">
        <f t="shared" si="37"/>
        <v>9</v>
      </c>
    </row>
    <row r="2435" spans="1:8" ht="25.5" x14ac:dyDescent="0.2">
      <c r="A2435" s="52" t="s">
        <v>4895</v>
      </c>
      <c r="B2435" s="52"/>
      <c r="C2435" s="53" t="s">
        <v>4896</v>
      </c>
      <c r="D2435" s="54"/>
      <c r="E2435" s="55"/>
      <c r="F2435" s="55"/>
      <c r="G2435" s="55"/>
      <c r="H2435" s="33">
        <f t="shared" si="37"/>
        <v>5</v>
      </c>
    </row>
    <row r="2436" spans="1:8" ht="25.5" x14ac:dyDescent="0.2">
      <c r="A2436" s="52" t="s">
        <v>4897</v>
      </c>
      <c r="B2436" s="52"/>
      <c r="C2436" s="53" t="s">
        <v>4898</v>
      </c>
      <c r="D2436" s="54" t="s">
        <v>131</v>
      </c>
      <c r="E2436" s="55">
        <v>1.2</v>
      </c>
      <c r="F2436" s="55">
        <v>1.74</v>
      </c>
      <c r="G2436" s="55">
        <v>2.94</v>
      </c>
      <c r="H2436" s="33">
        <f t="shared" si="37"/>
        <v>9</v>
      </c>
    </row>
    <row r="2437" spans="1:8" ht="25.5" x14ac:dyDescent="0.2">
      <c r="A2437" s="52" t="s">
        <v>4899</v>
      </c>
      <c r="B2437" s="52"/>
      <c r="C2437" s="53" t="s">
        <v>4900</v>
      </c>
      <c r="D2437" s="54" t="s">
        <v>131</v>
      </c>
      <c r="E2437" s="55">
        <v>1.99</v>
      </c>
      <c r="F2437" s="55">
        <v>2.17</v>
      </c>
      <c r="G2437" s="55">
        <v>4.16</v>
      </c>
      <c r="H2437" s="33">
        <f t="shared" si="37"/>
        <v>9</v>
      </c>
    </row>
    <row r="2438" spans="1:8" ht="25.5" x14ac:dyDescent="0.2">
      <c r="A2438" s="52" t="s">
        <v>4901</v>
      </c>
      <c r="B2438" s="52"/>
      <c r="C2438" s="53" t="s">
        <v>4902</v>
      </c>
      <c r="D2438" s="54" t="s">
        <v>131</v>
      </c>
      <c r="E2438" s="55">
        <v>3.25</v>
      </c>
      <c r="F2438" s="55">
        <v>2.6</v>
      </c>
      <c r="G2438" s="55">
        <v>5.85</v>
      </c>
      <c r="H2438" s="33">
        <f t="shared" si="37"/>
        <v>9</v>
      </c>
    </row>
    <row r="2439" spans="1:8" ht="25.5" x14ac:dyDescent="0.2">
      <c r="A2439" s="52" t="s">
        <v>4903</v>
      </c>
      <c r="B2439" s="52"/>
      <c r="C2439" s="53" t="s">
        <v>4904</v>
      </c>
      <c r="D2439" s="54" t="s">
        <v>131</v>
      </c>
      <c r="E2439" s="55">
        <v>4.3499999999999996</v>
      </c>
      <c r="F2439" s="55">
        <v>3.03</v>
      </c>
      <c r="G2439" s="55">
        <v>7.38</v>
      </c>
      <c r="H2439" s="33">
        <f t="shared" si="37"/>
        <v>9</v>
      </c>
    </row>
    <row r="2440" spans="1:8" ht="25.5" x14ac:dyDescent="0.2">
      <c r="A2440" s="52" t="s">
        <v>4905</v>
      </c>
      <c r="B2440" s="52"/>
      <c r="C2440" s="53" t="s">
        <v>4906</v>
      </c>
      <c r="D2440" s="54" t="s">
        <v>131</v>
      </c>
      <c r="E2440" s="55">
        <v>7.7</v>
      </c>
      <c r="F2440" s="55">
        <v>3.47</v>
      </c>
      <c r="G2440" s="55">
        <v>11.17</v>
      </c>
      <c r="H2440" s="33">
        <f t="shared" si="37"/>
        <v>9</v>
      </c>
    </row>
    <row r="2441" spans="1:8" x14ac:dyDescent="0.2">
      <c r="A2441" s="52" t="s">
        <v>4907</v>
      </c>
      <c r="B2441" s="52"/>
      <c r="C2441" s="53" t="s">
        <v>4908</v>
      </c>
      <c r="D2441" s="54"/>
      <c r="E2441" s="55"/>
      <c r="F2441" s="55"/>
      <c r="G2441" s="55"/>
      <c r="H2441" s="33">
        <f t="shared" si="37"/>
        <v>5</v>
      </c>
    </row>
    <row r="2442" spans="1:8" x14ac:dyDescent="0.2">
      <c r="A2442" s="52" t="s">
        <v>4909</v>
      </c>
      <c r="B2442" s="52"/>
      <c r="C2442" s="53" t="s">
        <v>4910</v>
      </c>
      <c r="D2442" s="54" t="s">
        <v>131</v>
      </c>
      <c r="E2442" s="55">
        <v>4.25</v>
      </c>
      <c r="F2442" s="55">
        <v>10.84</v>
      </c>
      <c r="G2442" s="55">
        <v>15.09</v>
      </c>
      <c r="H2442" s="33">
        <f t="shared" ref="H2442:H2505" si="38">LEN(A2442)</f>
        <v>9</v>
      </c>
    </row>
    <row r="2443" spans="1:8" ht="25.5" x14ac:dyDescent="0.2">
      <c r="A2443" s="52" t="s">
        <v>4911</v>
      </c>
      <c r="B2443" s="52"/>
      <c r="C2443" s="53" t="s">
        <v>4912</v>
      </c>
      <c r="D2443" s="54"/>
      <c r="E2443" s="55"/>
      <c r="F2443" s="55"/>
      <c r="G2443" s="55"/>
      <c r="H2443" s="33">
        <f t="shared" si="38"/>
        <v>2</v>
      </c>
    </row>
    <row r="2444" spans="1:8" x14ac:dyDescent="0.2">
      <c r="A2444" s="52" t="s">
        <v>4913</v>
      </c>
      <c r="B2444" s="52"/>
      <c r="C2444" s="53" t="s">
        <v>4914</v>
      </c>
      <c r="D2444" s="54"/>
      <c r="E2444" s="55"/>
      <c r="F2444" s="55"/>
      <c r="G2444" s="55"/>
      <c r="H2444" s="33">
        <f t="shared" si="38"/>
        <v>5</v>
      </c>
    </row>
    <row r="2445" spans="1:8" x14ac:dyDescent="0.2">
      <c r="A2445" s="52" t="s">
        <v>4915</v>
      </c>
      <c r="B2445" s="52"/>
      <c r="C2445" s="53" t="s">
        <v>4916</v>
      </c>
      <c r="D2445" s="54" t="s">
        <v>21</v>
      </c>
      <c r="E2445" s="55">
        <v>2.02</v>
      </c>
      <c r="F2445" s="55">
        <v>10.84</v>
      </c>
      <c r="G2445" s="55">
        <v>12.86</v>
      </c>
      <c r="H2445" s="33">
        <f t="shared" si="38"/>
        <v>9</v>
      </c>
    </row>
    <row r="2446" spans="1:8" x14ac:dyDescent="0.2">
      <c r="A2446" s="52" t="s">
        <v>4917</v>
      </c>
      <c r="B2446" s="52"/>
      <c r="C2446" s="53" t="s">
        <v>4918</v>
      </c>
      <c r="D2446" s="54" t="s">
        <v>21</v>
      </c>
      <c r="E2446" s="55">
        <v>3.54</v>
      </c>
      <c r="F2446" s="55">
        <v>10.84</v>
      </c>
      <c r="G2446" s="55">
        <v>14.38</v>
      </c>
      <c r="H2446" s="33">
        <f t="shared" si="38"/>
        <v>9</v>
      </c>
    </row>
    <row r="2447" spans="1:8" x14ac:dyDescent="0.2">
      <c r="A2447" s="52" t="s">
        <v>4919</v>
      </c>
      <c r="B2447" s="52"/>
      <c r="C2447" s="53" t="s">
        <v>8653</v>
      </c>
      <c r="D2447" s="54" t="s">
        <v>21</v>
      </c>
      <c r="E2447" s="55">
        <v>3.54</v>
      </c>
      <c r="F2447" s="55">
        <v>13.01</v>
      </c>
      <c r="G2447" s="55">
        <v>16.55</v>
      </c>
      <c r="H2447" s="33">
        <f t="shared" si="38"/>
        <v>9</v>
      </c>
    </row>
    <row r="2448" spans="1:8" x14ac:dyDescent="0.2">
      <c r="A2448" s="52" t="s">
        <v>4921</v>
      </c>
      <c r="B2448" s="52"/>
      <c r="C2448" s="53" t="s">
        <v>4922</v>
      </c>
      <c r="D2448" s="54" t="s">
        <v>21</v>
      </c>
      <c r="E2448" s="55">
        <v>2.04</v>
      </c>
      <c r="F2448" s="55">
        <v>10.84</v>
      </c>
      <c r="G2448" s="55">
        <v>12.88</v>
      </c>
      <c r="H2448" s="33">
        <f t="shared" si="38"/>
        <v>9</v>
      </c>
    </row>
    <row r="2449" spans="1:8" x14ac:dyDescent="0.2">
      <c r="A2449" s="52" t="s">
        <v>4923</v>
      </c>
      <c r="B2449" s="52"/>
      <c r="C2449" s="53" t="s">
        <v>4924</v>
      </c>
      <c r="D2449" s="54"/>
      <c r="E2449" s="55"/>
      <c r="F2449" s="55"/>
      <c r="G2449" s="55"/>
      <c r="H2449" s="33">
        <f t="shared" si="38"/>
        <v>5</v>
      </c>
    </row>
    <row r="2450" spans="1:8" x14ac:dyDescent="0.2">
      <c r="A2450" s="52" t="s">
        <v>4925</v>
      </c>
      <c r="B2450" s="52"/>
      <c r="C2450" s="53" t="s">
        <v>4926</v>
      </c>
      <c r="D2450" s="54" t="s">
        <v>21</v>
      </c>
      <c r="E2450" s="55">
        <v>37.22</v>
      </c>
      <c r="F2450" s="55">
        <v>34.69</v>
      </c>
      <c r="G2450" s="55">
        <v>71.91</v>
      </c>
      <c r="H2450" s="33">
        <f t="shared" si="38"/>
        <v>9</v>
      </c>
    </row>
    <row r="2451" spans="1:8" ht="25.5" x14ac:dyDescent="0.2">
      <c r="A2451" s="52" t="s">
        <v>4927</v>
      </c>
      <c r="B2451" s="52"/>
      <c r="C2451" s="53" t="s">
        <v>4928</v>
      </c>
      <c r="D2451" s="54" t="s">
        <v>21</v>
      </c>
      <c r="E2451" s="55">
        <v>12.08</v>
      </c>
      <c r="F2451" s="55">
        <v>13.01</v>
      </c>
      <c r="G2451" s="55">
        <v>25.09</v>
      </c>
      <c r="H2451" s="33">
        <f t="shared" si="38"/>
        <v>9</v>
      </c>
    </row>
    <row r="2452" spans="1:8" ht="25.5" x14ac:dyDescent="0.2">
      <c r="A2452" s="52" t="s">
        <v>4929</v>
      </c>
      <c r="B2452" s="52"/>
      <c r="C2452" s="53" t="s">
        <v>4930</v>
      </c>
      <c r="D2452" s="54" t="s">
        <v>21</v>
      </c>
      <c r="E2452" s="55">
        <v>16.12</v>
      </c>
      <c r="F2452" s="55">
        <v>13.01</v>
      </c>
      <c r="G2452" s="55">
        <v>29.13</v>
      </c>
      <c r="H2452" s="33">
        <f t="shared" si="38"/>
        <v>9</v>
      </c>
    </row>
    <row r="2453" spans="1:8" ht="25.5" x14ac:dyDescent="0.2">
      <c r="A2453" s="52" t="s">
        <v>4931</v>
      </c>
      <c r="B2453" s="52"/>
      <c r="C2453" s="53" t="s">
        <v>4932</v>
      </c>
      <c r="D2453" s="54" t="s">
        <v>21</v>
      </c>
      <c r="E2453" s="55">
        <v>25.57</v>
      </c>
      <c r="F2453" s="55">
        <v>13.01</v>
      </c>
      <c r="G2453" s="55">
        <v>38.58</v>
      </c>
      <c r="H2453" s="33">
        <f t="shared" si="38"/>
        <v>9</v>
      </c>
    </row>
    <row r="2454" spans="1:8" ht="25.5" x14ac:dyDescent="0.2">
      <c r="A2454" s="52" t="s">
        <v>4933</v>
      </c>
      <c r="B2454" s="52"/>
      <c r="C2454" s="53" t="s">
        <v>4934</v>
      </c>
      <c r="D2454" s="54" t="s">
        <v>21</v>
      </c>
      <c r="E2454" s="55">
        <v>50.42</v>
      </c>
      <c r="F2454" s="55">
        <v>17.350000000000001</v>
      </c>
      <c r="G2454" s="55">
        <v>67.77</v>
      </c>
      <c r="H2454" s="33">
        <f t="shared" si="38"/>
        <v>9</v>
      </c>
    </row>
    <row r="2455" spans="1:8" ht="25.5" x14ac:dyDescent="0.2">
      <c r="A2455" s="52" t="s">
        <v>4935</v>
      </c>
      <c r="B2455" s="52"/>
      <c r="C2455" s="53" t="s">
        <v>4936</v>
      </c>
      <c r="D2455" s="54" t="s">
        <v>21</v>
      </c>
      <c r="E2455" s="55">
        <v>111.32</v>
      </c>
      <c r="F2455" s="55">
        <v>17.350000000000001</v>
      </c>
      <c r="G2455" s="55">
        <v>128.66999999999999</v>
      </c>
      <c r="H2455" s="33">
        <f t="shared" si="38"/>
        <v>9</v>
      </c>
    </row>
    <row r="2456" spans="1:8" ht="25.5" x14ac:dyDescent="0.2">
      <c r="A2456" s="52" t="s">
        <v>4937</v>
      </c>
      <c r="B2456" s="52"/>
      <c r="C2456" s="53" t="s">
        <v>4938</v>
      </c>
      <c r="D2456" s="54" t="s">
        <v>21</v>
      </c>
      <c r="E2456" s="55">
        <v>210.72</v>
      </c>
      <c r="F2456" s="55">
        <v>21.69</v>
      </c>
      <c r="G2456" s="55">
        <v>232.41</v>
      </c>
      <c r="H2456" s="33">
        <f t="shared" si="38"/>
        <v>9</v>
      </c>
    </row>
    <row r="2457" spans="1:8" ht="25.5" x14ac:dyDescent="0.2">
      <c r="A2457" s="52" t="s">
        <v>4939</v>
      </c>
      <c r="B2457" s="52"/>
      <c r="C2457" s="53" t="s">
        <v>4940</v>
      </c>
      <c r="D2457" s="54" t="s">
        <v>21</v>
      </c>
      <c r="E2457" s="55">
        <v>185.56</v>
      </c>
      <c r="F2457" s="55">
        <v>13.01</v>
      </c>
      <c r="G2457" s="55">
        <v>198.57</v>
      </c>
      <c r="H2457" s="33">
        <f t="shared" si="38"/>
        <v>9</v>
      </c>
    </row>
    <row r="2458" spans="1:8" ht="25.5" x14ac:dyDescent="0.2">
      <c r="A2458" s="52" t="s">
        <v>4941</v>
      </c>
      <c r="B2458" s="52"/>
      <c r="C2458" s="53" t="s">
        <v>4942</v>
      </c>
      <c r="D2458" s="54" t="s">
        <v>21</v>
      </c>
      <c r="E2458" s="55">
        <v>484.05</v>
      </c>
      <c r="F2458" s="55">
        <v>13.01</v>
      </c>
      <c r="G2458" s="55">
        <v>497.06</v>
      </c>
      <c r="H2458" s="33">
        <f t="shared" si="38"/>
        <v>9</v>
      </c>
    </row>
    <row r="2459" spans="1:8" ht="25.5" x14ac:dyDescent="0.2">
      <c r="A2459" s="52" t="s">
        <v>4943</v>
      </c>
      <c r="B2459" s="52"/>
      <c r="C2459" s="53" t="s">
        <v>4944</v>
      </c>
      <c r="D2459" s="54" t="s">
        <v>21</v>
      </c>
      <c r="E2459" s="55">
        <v>555.1</v>
      </c>
      <c r="F2459" s="55">
        <v>13.01</v>
      </c>
      <c r="G2459" s="55">
        <v>568.11</v>
      </c>
      <c r="H2459" s="33">
        <f t="shared" si="38"/>
        <v>9</v>
      </c>
    </row>
    <row r="2460" spans="1:8" ht="25.5" x14ac:dyDescent="0.2">
      <c r="A2460" s="52" t="s">
        <v>4945</v>
      </c>
      <c r="B2460" s="52"/>
      <c r="C2460" s="53" t="s">
        <v>4946</v>
      </c>
      <c r="D2460" s="54" t="s">
        <v>21</v>
      </c>
      <c r="E2460" s="55">
        <v>1501.15</v>
      </c>
      <c r="F2460" s="55">
        <v>17.350000000000001</v>
      </c>
      <c r="G2460" s="55">
        <v>1518.5</v>
      </c>
      <c r="H2460" s="33">
        <f t="shared" si="38"/>
        <v>9</v>
      </c>
    </row>
    <row r="2461" spans="1:8" ht="25.5" x14ac:dyDescent="0.2">
      <c r="A2461" s="52" t="s">
        <v>4947</v>
      </c>
      <c r="B2461" s="52"/>
      <c r="C2461" s="53" t="s">
        <v>4948</v>
      </c>
      <c r="D2461" s="54" t="s">
        <v>21</v>
      </c>
      <c r="E2461" s="55">
        <v>21.49</v>
      </c>
      <c r="F2461" s="55">
        <v>13.01</v>
      </c>
      <c r="G2461" s="55">
        <v>34.5</v>
      </c>
      <c r="H2461" s="33">
        <f t="shared" si="38"/>
        <v>9</v>
      </c>
    </row>
    <row r="2462" spans="1:8" ht="25.5" x14ac:dyDescent="0.2">
      <c r="A2462" s="52" t="s">
        <v>4949</v>
      </c>
      <c r="B2462" s="52"/>
      <c r="C2462" s="53" t="s">
        <v>4950</v>
      </c>
      <c r="D2462" s="54" t="s">
        <v>21</v>
      </c>
      <c r="E2462" s="55">
        <v>70.94</v>
      </c>
      <c r="F2462" s="55">
        <v>13.01</v>
      </c>
      <c r="G2462" s="55">
        <v>83.95</v>
      </c>
      <c r="H2462" s="33">
        <f t="shared" si="38"/>
        <v>9</v>
      </c>
    </row>
    <row r="2463" spans="1:8" ht="25.5" x14ac:dyDescent="0.2">
      <c r="A2463" s="52" t="s">
        <v>4951</v>
      </c>
      <c r="B2463" s="52"/>
      <c r="C2463" s="53" t="s">
        <v>4952</v>
      </c>
      <c r="D2463" s="54" t="s">
        <v>21</v>
      </c>
      <c r="E2463" s="55">
        <v>191.05</v>
      </c>
      <c r="F2463" s="55">
        <v>17.350000000000001</v>
      </c>
      <c r="G2463" s="55">
        <v>208.4</v>
      </c>
      <c r="H2463" s="33">
        <f t="shared" si="38"/>
        <v>9</v>
      </c>
    </row>
    <row r="2464" spans="1:8" x14ac:dyDescent="0.2">
      <c r="A2464" s="52" t="s">
        <v>4953</v>
      </c>
      <c r="B2464" s="52"/>
      <c r="C2464" s="53" t="s">
        <v>4954</v>
      </c>
      <c r="D2464" s="54"/>
      <c r="E2464" s="55"/>
      <c r="F2464" s="55"/>
      <c r="G2464" s="55"/>
      <c r="H2464" s="33">
        <f t="shared" si="38"/>
        <v>5</v>
      </c>
    </row>
    <row r="2465" spans="1:8" x14ac:dyDescent="0.2">
      <c r="A2465" s="52" t="s">
        <v>4955</v>
      </c>
      <c r="B2465" s="52"/>
      <c r="C2465" s="53" t="s">
        <v>4956</v>
      </c>
      <c r="D2465" s="54" t="s">
        <v>334</v>
      </c>
      <c r="E2465" s="55">
        <v>26.17</v>
      </c>
      <c r="F2465" s="55">
        <v>13.01</v>
      </c>
      <c r="G2465" s="55">
        <v>39.18</v>
      </c>
      <c r="H2465" s="33">
        <f t="shared" si="38"/>
        <v>9</v>
      </c>
    </row>
    <row r="2466" spans="1:8" x14ac:dyDescent="0.2">
      <c r="A2466" s="52" t="s">
        <v>4957</v>
      </c>
      <c r="B2466" s="52"/>
      <c r="C2466" s="53" t="s">
        <v>4958</v>
      </c>
      <c r="D2466" s="54" t="s">
        <v>21</v>
      </c>
      <c r="E2466" s="55">
        <v>28.45</v>
      </c>
      <c r="F2466" s="55">
        <v>13.01</v>
      </c>
      <c r="G2466" s="55">
        <v>41.46</v>
      </c>
      <c r="H2466" s="33">
        <f t="shared" si="38"/>
        <v>9</v>
      </c>
    </row>
    <row r="2467" spans="1:8" x14ac:dyDescent="0.2">
      <c r="A2467" s="52" t="s">
        <v>4959</v>
      </c>
      <c r="B2467" s="52"/>
      <c r="C2467" s="53" t="s">
        <v>4960</v>
      </c>
      <c r="D2467" s="54" t="s">
        <v>21</v>
      </c>
      <c r="E2467" s="55">
        <v>60.52</v>
      </c>
      <c r="F2467" s="55">
        <v>13.01</v>
      </c>
      <c r="G2467" s="55">
        <v>73.53</v>
      </c>
      <c r="H2467" s="33">
        <f t="shared" si="38"/>
        <v>9</v>
      </c>
    </row>
    <row r="2468" spans="1:8" x14ac:dyDescent="0.2">
      <c r="A2468" s="52" t="s">
        <v>4961</v>
      </c>
      <c r="B2468" s="52"/>
      <c r="C2468" s="53" t="s">
        <v>4962</v>
      </c>
      <c r="D2468" s="54" t="s">
        <v>334</v>
      </c>
      <c r="E2468" s="55">
        <v>255.28</v>
      </c>
      <c r="F2468" s="55">
        <v>13.01</v>
      </c>
      <c r="G2468" s="55">
        <v>268.29000000000002</v>
      </c>
      <c r="H2468" s="33">
        <f t="shared" si="38"/>
        <v>9</v>
      </c>
    </row>
    <row r="2469" spans="1:8" x14ac:dyDescent="0.2">
      <c r="A2469" s="52" t="s">
        <v>4963</v>
      </c>
      <c r="B2469" s="52"/>
      <c r="C2469" s="53" t="s">
        <v>4964</v>
      </c>
      <c r="D2469" s="54" t="s">
        <v>334</v>
      </c>
      <c r="E2469" s="55">
        <v>246</v>
      </c>
      <c r="F2469" s="55">
        <v>13.01</v>
      </c>
      <c r="G2469" s="55">
        <v>259.01</v>
      </c>
      <c r="H2469" s="33">
        <f t="shared" si="38"/>
        <v>9</v>
      </c>
    </row>
    <row r="2470" spans="1:8" x14ac:dyDescent="0.2">
      <c r="A2470" s="52" t="s">
        <v>4965</v>
      </c>
      <c r="B2470" s="52"/>
      <c r="C2470" s="53" t="s">
        <v>4966</v>
      </c>
      <c r="D2470" s="54" t="s">
        <v>334</v>
      </c>
      <c r="E2470" s="55">
        <v>17.34</v>
      </c>
      <c r="F2470" s="55">
        <v>13.01</v>
      </c>
      <c r="G2470" s="55">
        <v>30.35</v>
      </c>
      <c r="H2470" s="33">
        <f t="shared" si="38"/>
        <v>9</v>
      </c>
    </row>
    <row r="2471" spans="1:8" x14ac:dyDescent="0.2">
      <c r="A2471" s="52" t="s">
        <v>4967</v>
      </c>
      <c r="B2471" s="52"/>
      <c r="C2471" s="53" t="s">
        <v>4968</v>
      </c>
      <c r="D2471" s="54" t="s">
        <v>334</v>
      </c>
      <c r="E2471" s="55">
        <v>302.68</v>
      </c>
      <c r="F2471" s="55">
        <v>13.01</v>
      </c>
      <c r="G2471" s="55">
        <v>315.69</v>
      </c>
      <c r="H2471" s="33">
        <f t="shared" si="38"/>
        <v>9</v>
      </c>
    </row>
    <row r="2472" spans="1:8" ht="25.5" x14ac:dyDescent="0.2">
      <c r="A2472" s="52" t="s">
        <v>4969</v>
      </c>
      <c r="B2472" s="52"/>
      <c r="C2472" s="53" t="s">
        <v>4970</v>
      </c>
      <c r="D2472" s="54" t="s">
        <v>21</v>
      </c>
      <c r="E2472" s="55">
        <v>17.34</v>
      </c>
      <c r="F2472" s="55">
        <v>13.01</v>
      </c>
      <c r="G2472" s="55">
        <v>30.35</v>
      </c>
      <c r="H2472" s="33">
        <f t="shared" si="38"/>
        <v>9</v>
      </c>
    </row>
    <row r="2473" spans="1:8" x14ac:dyDescent="0.2">
      <c r="A2473" s="52" t="s">
        <v>4971</v>
      </c>
      <c r="B2473" s="52"/>
      <c r="C2473" s="53" t="s">
        <v>4972</v>
      </c>
      <c r="D2473" s="54" t="s">
        <v>334</v>
      </c>
      <c r="E2473" s="55">
        <v>11.22</v>
      </c>
      <c r="F2473" s="55">
        <v>13.01</v>
      </c>
      <c r="G2473" s="55">
        <v>24.23</v>
      </c>
      <c r="H2473" s="33">
        <f t="shared" si="38"/>
        <v>9</v>
      </c>
    </row>
    <row r="2474" spans="1:8" x14ac:dyDescent="0.2">
      <c r="A2474" s="52" t="s">
        <v>4973</v>
      </c>
      <c r="B2474" s="52"/>
      <c r="C2474" s="53" t="s">
        <v>4974</v>
      </c>
      <c r="D2474" s="54" t="s">
        <v>334</v>
      </c>
      <c r="E2474" s="55">
        <v>17.07</v>
      </c>
      <c r="F2474" s="55">
        <v>13.01</v>
      </c>
      <c r="G2474" s="55">
        <v>30.08</v>
      </c>
      <c r="H2474" s="33">
        <f t="shared" si="38"/>
        <v>9</v>
      </c>
    </row>
    <row r="2475" spans="1:8" x14ac:dyDescent="0.2">
      <c r="A2475" s="52" t="s">
        <v>4975</v>
      </c>
      <c r="B2475" s="52"/>
      <c r="C2475" s="53" t="s">
        <v>4976</v>
      </c>
      <c r="D2475" s="54" t="s">
        <v>334</v>
      </c>
      <c r="E2475" s="55">
        <v>22.2</v>
      </c>
      <c r="F2475" s="55">
        <v>13.01</v>
      </c>
      <c r="G2475" s="55">
        <v>35.21</v>
      </c>
      <c r="H2475" s="33">
        <f t="shared" si="38"/>
        <v>9</v>
      </c>
    </row>
    <row r="2476" spans="1:8" ht="25.5" x14ac:dyDescent="0.2">
      <c r="A2476" s="52" t="s">
        <v>4977</v>
      </c>
      <c r="B2476" s="52"/>
      <c r="C2476" s="53" t="s">
        <v>4978</v>
      </c>
      <c r="D2476" s="54" t="s">
        <v>334</v>
      </c>
      <c r="E2476" s="55">
        <v>20.100000000000001</v>
      </c>
      <c r="F2476" s="55">
        <v>13.01</v>
      </c>
      <c r="G2476" s="55">
        <v>33.11</v>
      </c>
      <c r="H2476" s="33">
        <f t="shared" si="38"/>
        <v>9</v>
      </c>
    </row>
    <row r="2477" spans="1:8" ht="25.5" x14ac:dyDescent="0.2">
      <c r="A2477" s="52" t="s">
        <v>4979</v>
      </c>
      <c r="B2477" s="52"/>
      <c r="C2477" s="53" t="s">
        <v>4980</v>
      </c>
      <c r="D2477" s="54" t="s">
        <v>334</v>
      </c>
      <c r="E2477" s="55">
        <v>22.01</v>
      </c>
      <c r="F2477" s="55">
        <v>13.01</v>
      </c>
      <c r="G2477" s="55">
        <v>35.020000000000003</v>
      </c>
      <c r="H2477" s="33">
        <f t="shared" si="38"/>
        <v>9</v>
      </c>
    </row>
    <row r="2478" spans="1:8" ht="25.5" x14ac:dyDescent="0.2">
      <c r="A2478" s="52" t="s">
        <v>4981</v>
      </c>
      <c r="B2478" s="52"/>
      <c r="C2478" s="53" t="s">
        <v>4982</v>
      </c>
      <c r="D2478" s="54" t="s">
        <v>334</v>
      </c>
      <c r="E2478" s="55">
        <v>31.27</v>
      </c>
      <c r="F2478" s="55">
        <v>16.05</v>
      </c>
      <c r="G2478" s="55">
        <v>47.32</v>
      </c>
      <c r="H2478" s="33">
        <f t="shared" si="38"/>
        <v>9</v>
      </c>
    </row>
    <row r="2479" spans="1:8" x14ac:dyDescent="0.2">
      <c r="A2479" s="52" t="s">
        <v>4983</v>
      </c>
      <c r="B2479" s="52"/>
      <c r="C2479" s="53" t="s">
        <v>4984</v>
      </c>
      <c r="D2479" s="54"/>
      <c r="E2479" s="55"/>
      <c r="F2479" s="55"/>
      <c r="G2479" s="55"/>
      <c r="H2479" s="33">
        <f t="shared" si="38"/>
        <v>5</v>
      </c>
    </row>
    <row r="2480" spans="1:8" x14ac:dyDescent="0.2">
      <c r="A2480" s="52" t="s">
        <v>4985</v>
      </c>
      <c r="B2480" s="52"/>
      <c r="C2480" s="53" t="s">
        <v>4986</v>
      </c>
      <c r="D2480" s="54" t="s">
        <v>334</v>
      </c>
      <c r="E2480" s="55">
        <v>8.5</v>
      </c>
      <c r="F2480" s="55">
        <v>14.75</v>
      </c>
      <c r="G2480" s="55">
        <v>23.25</v>
      </c>
      <c r="H2480" s="33">
        <f t="shared" si="38"/>
        <v>9</v>
      </c>
    </row>
    <row r="2481" spans="1:8" x14ac:dyDescent="0.2">
      <c r="A2481" s="52" t="s">
        <v>4987</v>
      </c>
      <c r="B2481" s="52"/>
      <c r="C2481" s="53" t="s">
        <v>4988</v>
      </c>
      <c r="D2481" s="54" t="s">
        <v>334</v>
      </c>
      <c r="E2481" s="55">
        <v>17.399999999999999</v>
      </c>
      <c r="F2481" s="55">
        <v>15.18</v>
      </c>
      <c r="G2481" s="55">
        <v>32.58</v>
      </c>
      <c r="H2481" s="33">
        <f t="shared" si="38"/>
        <v>9</v>
      </c>
    </row>
    <row r="2482" spans="1:8" x14ac:dyDescent="0.2">
      <c r="A2482" s="52" t="s">
        <v>4989</v>
      </c>
      <c r="B2482" s="52"/>
      <c r="C2482" s="53" t="s">
        <v>4990</v>
      </c>
      <c r="D2482" s="54" t="s">
        <v>334</v>
      </c>
      <c r="E2482" s="55">
        <v>28.88</v>
      </c>
      <c r="F2482" s="55">
        <v>21.69</v>
      </c>
      <c r="G2482" s="55">
        <v>50.57</v>
      </c>
      <c r="H2482" s="33">
        <f t="shared" si="38"/>
        <v>9</v>
      </c>
    </row>
    <row r="2483" spans="1:8" x14ac:dyDescent="0.2">
      <c r="A2483" s="52" t="s">
        <v>4991</v>
      </c>
      <c r="B2483" s="52"/>
      <c r="C2483" s="53" t="s">
        <v>4992</v>
      </c>
      <c r="D2483" s="54" t="s">
        <v>334</v>
      </c>
      <c r="E2483" s="55">
        <v>12.06</v>
      </c>
      <c r="F2483" s="55">
        <v>11.71</v>
      </c>
      <c r="G2483" s="55">
        <v>23.77</v>
      </c>
      <c r="H2483" s="33">
        <f t="shared" si="38"/>
        <v>9</v>
      </c>
    </row>
    <row r="2484" spans="1:8" x14ac:dyDescent="0.2">
      <c r="A2484" s="52" t="s">
        <v>4993</v>
      </c>
      <c r="B2484" s="52"/>
      <c r="C2484" s="53" t="s">
        <v>4994</v>
      </c>
      <c r="D2484" s="54" t="s">
        <v>334</v>
      </c>
      <c r="E2484" s="55">
        <v>12.91</v>
      </c>
      <c r="F2484" s="55">
        <v>19.52</v>
      </c>
      <c r="G2484" s="55">
        <v>32.43</v>
      </c>
      <c r="H2484" s="33">
        <f t="shared" si="38"/>
        <v>9</v>
      </c>
    </row>
    <row r="2485" spans="1:8" x14ac:dyDescent="0.2">
      <c r="A2485" s="52" t="s">
        <v>4995</v>
      </c>
      <c r="B2485" s="52"/>
      <c r="C2485" s="53" t="s">
        <v>4996</v>
      </c>
      <c r="D2485" s="54" t="s">
        <v>334</v>
      </c>
      <c r="E2485" s="55">
        <v>13.59</v>
      </c>
      <c r="F2485" s="55">
        <v>16.48</v>
      </c>
      <c r="G2485" s="55">
        <v>30.07</v>
      </c>
      <c r="H2485" s="33">
        <f t="shared" si="38"/>
        <v>9</v>
      </c>
    </row>
    <row r="2486" spans="1:8" x14ac:dyDescent="0.2">
      <c r="A2486" s="52" t="s">
        <v>4997</v>
      </c>
      <c r="B2486" s="52"/>
      <c r="C2486" s="53" t="s">
        <v>4998</v>
      </c>
      <c r="D2486" s="54" t="s">
        <v>334</v>
      </c>
      <c r="E2486" s="55">
        <v>13.13</v>
      </c>
      <c r="F2486" s="55">
        <v>19.52</v>
      </c>
      <c r="G2486" s="55">
        <v>32.65</v>
      </c>
      <c r="H2486" s="33">
        <f t="shared" si="38"/>
        <v>9</v>
      </c>
    </row>
    <row r="2487" spans="1:8" x14ac:dyDescent="0.2">
      <c r="A2487" s="52" t="s">
        <v>4999</v>
      </c>
      <c r="B2487" s="52"/>
      <c r="C2487" s="53" t="s">
        <v>5000</v>
      </c>
      <c r="D2487" s="54" t="s">
        <v>334</v>
      </c>
      <c r="E2487" s="55">
        <v>21.26</v>
      </c>
      <c r="F2487" s="55">
        <v>21.69</v>
      </c>
      <c r="G2487" s="55">
        <v>42.95</v>
      </c>
      <c r="H2487" s="33">
        <f t="shared" si="38"/>
        <v>9</v>
      </c>
    </row>
    <row r="2488" spans="1:8" x14ac:dyDescent="0.2">
      <c r="A2488" s="52" t="s">
        <v>5001</v>
      </c>
      <c r="B2488" s="52"/>
      <c r="C2488" s="53" t="s">
        <v>5002</v>
      </c>
      <c r="D2488" s="54" t="s">
        <v>334</v>
      </c>
      <c r="E2488" s="55">
        <v>48.12</v>
      </c>
      <c r="F2488" s="55">
        <v>15.18</v>
      </c>
      <c r="G2488" s="55">
        <v>63.3</v>
      </c>
      <c r="H2488" s="33">
        <f t="shared" si="38"/>
        <v>9</v>
      </c>
    </row>
    <row r="2489" spans="1:8" x14ac:dyDescent="0.2">
      <c r="A2489" s="52" t="s">
        <v>5003</v>
      </c>
      <c r="B2489" s="52"/>
      <c r="C2489" s="53" t="s">
        <v>5004</v>
      </c>
      <c r="D2489" s="54" t="s">
        <v>334</v>
      </c>
      <c r="E2489" s="55">
        <v>35.31</v>
      </c>
      <c r="F2489" s="55">
        <v>15.18</v>
      </c>
      <c r="G2489" s="55">
        <v>50.49</v>
      </c>
      <c r="H2489" s="33">
        <f t="shared" si="38"/>
        <v>9</v>
      </c>
    </row>
    <row r="2490" spans="1:8" x14ac:dyDescent="0.2">
      <c r="A2490" s="52" t="s">
        <v>5005</v>
      </c>
      <c r="B2490" s="52"/>
      <c r="C2490" s="53" t="s">
        <v>5006</v>
      </c>
      <c r="D2490" s="54" t="s">
        <v>334</v>
      </c>
      <c r="E2490" s="55">
        <v>14.64</v>
      </c>
      <c r="F2490" s="55">
        <v>10.84</v>
      </c>
      <c r="G2490" s="55">
        <v>25.48</v>
      </c>
      <c r="H2490" s="33">
        <f t="shared" si="38"/>
        <v>9</v>
      </c>
    </row>
    <row r="2491" spans="1:8" ht="25.5" x14ac:dyDescent="0.2">
      <c r="A2491" s="52" t="s">
        <v>5007</v>
      </c>
      <c r="B2491" s="52"/>
      <c r="C2491" s="53" t="s">
        <v>5008</v>
      </c>
      <c r="D2491" s="54" t="s">
        <v>334</v>
      </c>
      <c r="E2491" s="55">
        <v>80.23</v>
      </c>
      <c r="F2491" s="55">
        <v>16.48</v>
      </c>
      <c r="G2491" s="55">
        <v>96.71</v>
      </c>
      <c r="H2491" s="33">
        <f t="shared" si="38"/>
        <v>9</v>
      </c>
    </row>
    <row r="2492" spans="1:8" ht="25.5" x14ac:dyDescent="0.2">
      <c r="A2492" s="52" t="s">
        <v>5009</v>
      </c>
      <c r="B2492" s="52"/>
      <c r="C2492" s="53" t="s">
        <v>5010</v>
      </c>
      <c r="D2492" s="54" t="s">
        <v>21</v>
      </c>
      <c r="E2492" s="55">
        <v>37.93</v>
      </c>
      <c r="F2492" s="55">
        <v>13.01</v>
      </c>
      <c r="G2492" s="55">
        <v>50.94</v>
      </c>
      <c r="H2492" s="33">
        <f t="shared" si="38"/>
        <v>9</v>
      </c>
    </row>
    <row r="2493" spans="1:8" ht="25.5" x14ac:dyDescent="0.2">
      <c r="A2493" s="52" t="s">
        <v>5011</v>
      </c>
      <c r="B2493" s="52"/>
      <c r="C2493" s="53" t="s">
        <v>5012</v>
      </c>
      <c r="D2493" s="54" t="s">
        <v>21</v>
      </c>
      <c r="E2493" s="55">
        <v>87.04</v>
      </c>
      <c r="F2493" s="55">
        <v>21.69</v>
      </c>
      <c r="G2493" s="55">
        <v>108.73</v>
      </c>
      <c r="H2493" s="33">
        <f t="shared" si="38"/>
        <v>9</v>
      </c>
    </row>
    <row r="2494" spans="1:8" x14ac:dyDescent="0.2">
      <c r="A2494" s="52" t="s">
        <v>5013</v>
      </c>
      <c r="B2494" s="52"/>
      <c r="C2494" s="53" t="s">
        <v>5014</v>
      </c>
      <c r="D2494" s="54"/>
      <c r="E2494" s="55"/>
      <c r="F2494" s="55"/>
      <c r="G2494" s="55"/>
      <c r="H2494" s="33">
        <f t="shared" si="38"/>
        <v>5</v>
      </c>
    </row>
    <row r="2495" spans="1:8" x14ac:dyDescent="0.2">
      <c r="A2495" s="52" t="s">
        <v>5015</v>
      </c>
      <c r="B2495" s="52"/>
      <c r="C2495" s="53" t="s">
        <v>5016</v>
      </c>
      <c r="D2495" s="54" t="s">
        <v>334</v>
      </c>
      <c r="E2495" s="55">
        <v>13.73</v>
      </c>
      <c r="F2495" s="55">
        <v>21.69</v>
      </c>
      <c r="G2495" s="55">
        <v>35.42</v>
      </c>
      <c r="H2495" s="33">
        <f t="shared" si="38"/>
        <v>9</v>
      </c>
    </row>
    <row r="2496" spans="1:8" x14ac:dyDescent="0.2">
      <c r="A2496" s="52" t="s">
        <v>5017</v>
      </c>
      <c r="B2496" s="52"/>
      <c r="C2496" s="53" t="s">
        <v>5018</v>
      </c>
      <c r="D2496" s="54" t="s">
        <v>334</v>
      </c>
      <c r="E2496" s="55">
        <v>20.03</v>
      </c>
      <c r="F2496" s="55">
        <v>21.69</v>
      </c>
      <c r="G2496" s="55">
        <v>41.72</v>
      </c>
      <c r="H2496" s="33">
        <f t="shared" si="38"/>
        <v>9</v>
      </c>
    </row>
    <row r="2497" spans="1:8" x14ac:dyDescent="0.2">
      <c r="A2497" s="52" t="s">
        <v>5019</v>
      </c>
      <c r="B2497" s="52"/>
      <c r="C2497" s="53" t="s">
        <v>5020</v>
      </c>
      <c r="D2497" s="54" t="s">
        <v>334</v>
      </c>
      <c r="E2497" s="55">
        <v>40.049999999999997</v>
      </c>
      <c r="F2497" s="55">
        <v>21.69</v>
      </c>
      <c r="G2497" s="55">
        <v>61.74</v>
      </c>
      <c r="H2497" s="33">
        <f t="shared" si="38"/>
        <v>9</v>
      </c>
    </row>
    <row r="2498" spans="1:8" x14ac:dyDescent="0.2">
      <c r="A2498" s="52" t="s">
        <v>5021</v>
      </c>
      <c r="B2498" s="52"/>
      <c r="C2498" s="53" t="s">
        <v>5022</v>
      </c>
      <c r="D2498" s="54" t="s">
        <v>334</v>
      </c>
      <c r="E2498" s="55">
        <v>51.57</v>
      </c>
      <c r="F2498" s="55">
        <v>21.69</v>
      </c>
      <c r="G2498" s="55">
        <v>73.260000000000005</v>
      </c>
      <c r="H2498" s="33">
        <f t="shared" si="38"/>
        <v>9</v>
      </c>
    </row>
    <row r="2499" spans="1:8" x14ac:dyDescent="0.2">
      <c r="A2499" s="52" t="s">
        <v>5023</v>
      </c>
      <c r="B2499" s="52"/>
      <c r="C2499" s="53" t="s">
        <v>5024</v>
      </c>
      <c r="D2499" s="54" t="s">
        <v>334</v>
      </c>
      <c r="E2499" s="55">
        <v>78.34</v>
      </c>
      <c r="F2499" s="55">
        <v>21.69</v>
      </c>
      <c r="G2499" s="55">
        <v>100.03</v>
      </c>
      <c r="H2499" s="33">
        <f t="shared" si="38"/>
        <v>9</v>
      </c>
    </row>
    <row r="2500" spans="1:8" x14ac:dyDescent="0.2">
      <c r="A2500" s="52" t="s">
        <v>5025</v>
      </c>
      <c r="B2500" s="52"/>
      <c r="C2500" s="53" t="s">
        <v>5026</v>
      </c>
      <c r="D2500" s="54" t="s">
        <v>334</v>
      </c>
      <c r="E2500" s="55">
        <v>188.47</v>
      </c>
      <c r="F2500" s="55">
        <v>21.69</v>
      </c>
      <c r="G2500" s="55">
        <v>210.16</v>
      </c>
      <c r="H2500" s="33">
        <f t="shared" si="38"/>
        <v>9</v>
      </c>
    </row>
    <row r="2501" spans="1:8" x14ac:dyDescent="0.2">
      <c r="A2501" s="52" t="s">
        <v>5027</v>
      </c>
      <c r="B2501" s="52"/>
      <c r="C2501" s="53" t="s">
        <v>5028</v>
      </c>
      <c r="D2501" s="54" t="s">
        <v>334</v>
      </c>
      <c r="E2501" s="55">
        <v>205.97</v>
      </c>
      <c r="F2501" s="55">
        <v>21.69</v>
      </c>
      <c r="G2501" s="55">
        <v>227.66</v>
      </c>
      <c r="H2501" s="33">
        <f t="shared" si="38"/>
        <v>9</v>
      </c>
    </row>
    <row r="2502" spans="1:8" x14ac:dyDescent="0.2">
      <c r="A2502" s="52" t="s">
        <v>5029</v>
      </c>
      <c r="B2502" s="52"/>
      <c r="C2502" s="53" t="s">
        <v>5030</v>
      </c>
      <c r="D2502" s="54" t="s">
        <v>334</v>
      </c>
      <c r="E2502" s="55">
        <v>328.67</v>
      </c>
      <c r="F2502" s="55">
        <v>21.69</v>
      </c>
      <c r="G2502" s="55">
        <v>350.36</v>
      </c>
      <c r="H2502" s="33">
        <f t="shared" si="38"/>
        <v>9</v>
      </c>
    </row>
    <row r="2503" spans="1:8" x14ac:dyDescent="0.2">
      <c r="A2503" s="52" t="s">
        <v>5031</v>
      </c>
      <c r="B2503" s="52"/>
      <c r="C2503" s="53" t="s">
        <v>5032</v>
      </c>
      <c r="D2503" s="54" t="s">
        <v>334</v>
      </c>
      <c r="E2503" s="55">
        <v>15.71</v>
      </c>
      <c r="F2503" s="55">
        <v>21.69</v>
      </c>
      <c r="G2503" s="55">
        <v>37.4</v>
      </c>
      <c r="H2503" s="33">
        <f t="shared" si="38"/>
        <v>9</v>
      </c>
    </row>
    <row r="2504" spans="1:8" x14ac:dyDescent="0.2">
      <c r="A2504" s="52" t="s">
        <v>5033</v>
      </c>
      <c r="B2504" s="52"/>
      <c r="C2504" s="53" t="s">
        <v>5034</v>
      </c>
      <c r="D2504" s="54"/>
      <c r="E2504" s="55"/>
      <c r="F2504" s="55"/>
      <c r="G2504" s="55"/>
      <c r="H2504" s="33">
        <f t="shared" si="38"/>
        <v>5</v>
      </c>
    </row>
    <row r="2505" spans="1:8" x14ac:dyDescent="0.2">
      <c r="A2505" s="52" t="s">
        <v>5035</v>
      </c>
      <c r="B2505" s="52"/>
      <c r="C2505" s="53" t="s">
        <v>5036</v>
      </c>
      <c r="D2505" s="54" t="s">
        <v>21</v>
      </c>
      <c r="E2505" s="55">
        <v>3.22</v>
      </c>
      <c r="F2505" s="55">
        <v>10.84</v>
      </c>
      <c r="G2505" s="55">
        <v>14.06</v>
      </c>
      <c r="H2505" s="33">
        <f t="shared" si="38"/>
        <v>9</v>
      </c>
    </row>
    <row r="2506" spans="1:8" x14ac:dyDescent="0.2">
      <c r="A2506" s="52" t="s">
        <v>5037</v>
      </c>
      <c r="B2506" s="52"/>
      <c r="C2506" s="53" t="s">
        <v>5038</v>
      </c>
      <c r="D2506" s="54" t="s">
        <v>21</v>
      </c>
      <c r="E2506" s="55">
        <v>5.92</v>
      </c>
      <c r="F2506" s="55">
        <v>10.84</v>
      </c>
      <c r="G2506" s="55">
        <v>16.760000000000002</v>
      </c>
      <c r="H2506" s="33">
        <f t="shared" ref="H2506:H2569" si="39">LEN(A2506)</f>
        <v>9</v>
      </c>
    </row>
    <row r="2507" spans="1:8" x14ac:dyDescent="0.2">
      <c r="A2507" s="52" t="s">
        <v>5039</v>
      </c>
      <c r="B2507" s="52"/>
      <c r="C2507" s="53" t="s">
        <v>5040</v>
      </c>
      <c r="D2507" s="54" t="s">
        <v>21</v>
      </c>
      <c r="E2507" s="55">
        <v>6.17</v>
      </c>
      <c r="F2507" s="55">
        <v>10.84</v>
      </c>
      <c r="G2507" s="55">
        <v>17.010000000000002</v>
      </c>
      <c r="H2507" s="33">
        <f t="shared" si="39"/>
        <v>9</v>
      </c>
    </row>
    <row r="2508" spans="1:8" x14ac:dyDescent="0.2">
      <c r="A2508" s="52" t="s">
        <v>5041</v>
      </c>
      <c r="B2508" s="52"/>
      <c r="C2508" s="53" t="s">
        <v>5042</v>
      </c>
      <c r="D2508" s="54"/>
      <c r="E2508" s="55"/>
      <c r="F2508" s="55"/>
      <c r="G2508" s="55"/>
      <c r="H2508" s="33">
        <f t="shared" si="39"/>
        <v>5</v>
      </c>
    </row>
    <row r="2509" spans="1:8" x14ac:dyDescent="0.2">
      <c r="A2509" s="52" t="s">
        <v>5043</v>
      </c>
      <c r="B2509" s="52"/>
      <c r="C2509" s="53" t="s">
        <v>5044</v>
      </c>
      <c r="D2509" s="54" t="s">
        <v>21</v>
      </c>
      <c r="E2509" s="55">
        <v>258.45</v>
      </c>
      <c r="F2509" s="55">
        <v>21.69</v>
      </c>
      <c r="G2509" s="55">
        <v>280.14</v>
      </c>
      <c r="H2509" s="33">
        <f t="shared" si="39"/>
        <v>9</v>
      </c>
    </row>
    <row r="2510" spans="1:8" x14ac:dyDescent="0.2">
      <c r="A2510" s="52" t="s">
        <v>5045</v>
      </c>
      <c r="B2510" s="52"/>
      <c r="C2510" s="53" t="s">
        <v>5046</v>
      </c>
      <c r="D2510" s="54" t="s">
        <v>21</v>
      </c>
      <c r="E2510" s="55">
        <v>281.2</v>
      </c>
      <c r="F2510" s="55">
        <v>21.69</v>
      </c>
      <c r="G2510" s="55">
        <v>302.89</v>
      </c>
      <c r="H2510" s="33">
        <f t="shared" si="39"/>
        <v>9</v>
      </c>
    </row>
    <row r="2511" spans="1:8" x14ac:dyDescent="0.2">
      <c r="A2511" s="52" t="s">
        <v>5047</v>
      </c>
      <c r="B2511" s="52"/>
      <c r="C2511" s="53" t="s">
        <v>5048</v>
      </c>
      <c r="D2511" s="54" t="s">
        <v>21</v>
      </c>
      <c r="E2511" s="55">
        <v>304.32</v>
      </c>
      <c r="F2511" s="55">
        <v>21.69</v>
      </c>
      <c r="G2511" s="55">
        <v>326.01</v>
      </c>
      <c r="H2511" s="33">
        <f t="shared" si="39"/>
        <v>9</v>
      </c>
    </row>
    <row r="2512" spans="1:8" x14ac:dyDescent="0.2">
      <c r="A2512" s="52" t="s">
        <v>5049</v>
      </c>
      <c r="B2512" s="52"/>
      <c r="C2512" s="53" t="s">
        <v>5050</v>
      </c>
      <c r="D2512" s="54" t="s">
        <v>21</v>
      </c>
      <c r="E2512" s="55">
        <v>304.56</v>
      </c>
      <c r="F2512" s="55">
        <v>21.69</v>
      </c>
      <c r="G2512" s="55">
        <v>326.25</v>
      </c>
      <c r="H2512" s="33">
        <f t="shared" si="39"/>
        <v>9</v>
      </c>
    </row>
    <row r="2513" spans="1:8" x14ac:dyDescent="0.2">
      <c r="A2513" s="52" t="s">
        <v>5051</v>
      </c>
      <c r="B2513" s="52"/>
      <c r="C2513" s="53" t="s">
        <v>5052</v>
      </c>
      <c r="D2513" s="54" t="s">
        <v>21</v>
      </c>
      <c r="E2513" s="55">
        <v>373.05</v>
      </c>
      <c r="F2513" s="55">
        <v>21.69</v>
      </c>
      <c r="G2513" s="55">
        <v>394.74</v>
      </c>
      <c r="H2513" s="33">
        <f t="shared" si="39"/>
        <v>9</v>
      </c>
    </row>
    <row r="2514" spans="1:8" x14ac:dyDescent="0.2">
      <c r="A2514" s="52" t="s">
        <v>5053</v>
      </c>
      <c r="B2514" s="52"/>
      <c r="C2514" s="53" t="s">
        <v>5054</v>
      </c>
      <c r="D2514" s="54" t="s">
        <v>21</v>
      </c>
      <c r="E2514" s="55">
        <v>587.79</v>
      </c>
      <c r="F2514" s="55">
        <v>21.69</v>
      </c>
      <c r="G2514" s="55">
        <v>609.48</v>
      </c>
      <c r="H2514" s="33">
        <f t="shared" si="39"/>
        <v>9</v>
      </c>
    </row>
    <row r="2515" spans="1:8" x14ac:dyDescent="0.2">
      <c r="A2515" s="52" t="s">
        <v>5055</v>
      </c>
      <c r="B2515" s="52"/>
      <c r="C2515" s="53" t="s">
        <v>5056</v>
      </c>
      <c r="D2515" s="54" t="s">
        <v>21</v>
      </c>
      <c r="E2515" s="55">
        <v>792.01</v>
      </c>
      <c r="F2515" s="55">
        <v>21.69</v>
      </c>
      <c r="G2515" s="55">
        <v>813.7</v>
      </c>
      <c r="H2515" s="33">
        <f t="shared" si="39"/>
        <v>9</v>
      </c>
    </row>
    <row r="2516" spans="1:8" x14ac:dyDescent="0.2">
      <c r="A2516" s="52" t="s">
        <v>5057</v>
      </c>
      <c r="B2516" s="52"/>
      <c r="C2516" s="53" t="s">
        <v>5058</v>
      </c>
      <c r="D2516" s="54" t="s">
        <v>21</v>
      </c>
      <c r="E2516" s="55">
        <v>1058.6500000000001</v>
      </c>
      <c r="F2516" s="55">
        <v>21.69</v>
      </c>
      <c r="G2516" s="55">
        <v>1080.3399999999999</v>
      </c>
      <c r="H2516" s="33">
        <f t="shared" si="39"/>
        <v>9</v>
      </c>
    </row>
    <row r="2517" spans="1:8" x14ac:dyDescent="0.2">
      <c r="A2517" s="52" t="s">
        <v>5059</v>
      </c>
      <c r="B2517" s="52"/>
      <c r="C2517" s="53" t="s">
        <v>5060</v>
      </c>
      <c r="D2517" s="54" t="s">
        <v>21</v>
      </c>
      <c r="E2517" s="55">
        <v>1214.4000000000001</v>
      </c>
      <c r="F2517" s="55">
        <v>21.69</v>
      </c>
      <c r="G2517" s="55">
        <v>1236.0899999999999</v>
      </c>
      <c r="H2517" s="33">
        <f t="shared" si="39"/>
        <v>9</v>
      </c>
    </row>
    <row r="2518" spans="1:8" x14ac:dyDescent="0.2">
      <c r="A2518" s="52" t="s">
        <v>5061</v>
      </c>
      <c r="B2518" s="52"/>
      <c r="C2518" s="53" t="s">
        <v>5062</v>
      </c>
      <c r="D2518" s="54" t="s">
        <v>21</v>
      </c>
      <c r="E2518" s="55">
        <v>3331.05</v>
      </c>
      <c r="F2518" s="55">
        <v>21.69</v>
      </c>
      <c r="G2518" s="55">
        <v>3352.74</v>
      </c>
      <c r="H2518" s="33">
        <f t="shared" si="39"/>
        <v>9</v>
      </c>
    </row>
    <row r="2519" spans="1:8" x14ac:dyDescent="0.2">
      <c r="A2519" s="52" t="s">
        <v>5063</v>
      </c>
      <c r="B2519" s="52"/>
      <c r="C2519" s="53" t="s">
        <v>5064</v>
      </c>
      <c r="D2519" s="54" t="s">
        <v>21</v>
      </c>
      <c r="E2519" s="55">
        <v>3313.07</v>
      </c>
      <c r="F2519" s="55">
        <v>21.69</v>
      </c>
      <c r="G2519" s="55">
        <v>3334.76</v>
      </c>
      <c r="H2519" s="33">
        <f t="shared" si="39"/>
        <v>9</v>
      </c>
    </row>
    <row r="2520" spans="1:8" x14ac:dyDescent="0.2">
      <c r="A2520" s="52" t="s">
        <v>5065</v>
      </c>
      <c r="B2520" s="52"/>
      <c r="C2520" s="53" t="s">
        <v>5066</v>
      </c>
      <c r="D2520" s="54" t="s">
        <v>21</v>
      </c>
      <c r="E2520" s="55">
        <v>6576.85</v>
      </c>
      <c r="F2520" s="55">
        <v>21.69</v>
      </c>
      <c r="G2520" s="55">
        <v>6598.54</v>
      </c>
      <c r="H2520" s="33">
        <f t="shared" si="39"/>
        <v>9</v>
      </c>
    </row>
    <row r="2521" spans="1:8" x14ac:dyDescent="0.2">
      <c r="A2521" s="52" t="s">
        <v>5067</v>
      </c>
      <c r="B2521" s="52"/>
      <c r="C2521" s="53" t="s">
        <v>5068</v>
      </c>
      <c r="D2521" s="54" t="s">
        <v>21</v>
      </c>
      <c r="E2521" s="55">
        <v>90.9</v>
      </c>
      <c r="F2521" s="55">
        <v>21.69</v>
      </c>
      <c r="G2521" s="55">
        <v>112.59</v>
      </c>
      <c r="H2521" s="33">
        <f t="shared" si="39"/>
        <v>9</v>
      </c>
    </row>
    <row r="2522" spans="1:8" x14ac:dyDescent="0.2">
      <c r="A2522" s="52" t="s">
        <v>5069</v>
      </c>
      <c r="B2522" s="52"/>
      <c r="C2522" s="53" t="s">
        <v>5070</v>
      </c>
      <c r="D2522" s="54" t="s">
        <v>21</v>
      </c>
      <c r="E2522" s="55">
        <v>125.85</v>
      </c>
      <c r="F2522" s="55">
        <v>21.69</v>
      </c>
      <c r="G2522" s="55">
        <v>147.54</v>
      </c>
      <c r="H2522" s="33">
        <f t="shared" si="39"/>
        <v>9</v>
      </c>
    </row>
    <row r="2523" spans="1:8" x14ac:dyDescent="0.2">
      <c r="A2523" s="52" t="s">
        <v>5071</v>
      </c>
      <c r="B2523" s="52"/>
      <c r="C2523" s="53" t="s">
        <v>5072</v>
      </c>
      <c r="D2523" s="54" t="s">
        <v>21</v>
      </c>
      <c r="E2523" s="55">
        <v>152.94999999999999</v>
      </c>
      <c r="F2523" s="55">
        <v>21.69</v>
      </c>
      <c r="G2523" s="55">
        <v>174.64</v>
      </c>
      <c r="H2523" s="33">
        <f t="shared" si="39"/>
        <v>9</v>
      </c>
    </row>
    <row r="2524" spans="1:8" x14ac:dyDescent="0.2">
      <c r="A2524" s="52" t="s">
        <v>5073</v>
      </c>
      <c r="B2524" s="52"/>
      <c r="C2524" s="53" t="s">
        <v>5074</v>
      </c>
      <c r="D2524" s="54"/>
      <c r="E2524" s="55"/>
      <c r="F2524" s="55"/>
      <c r="G2524" s="55"/>
      <c r="H2524" s="33">
        <f t="shared" si="39"/>
        <v>5</v>
      </c>
    </row>
    <row r="2525" spans="1:8" x14ac:dyDescent="0.2">
      <c r="A2525" s="52" t="s">
        <v>5075</v>
      </c>
      <c r="B2525" s="52"/>
      <c r="C2525" s="53" t="s">
        <v>5076</v>
      </c>
      <c r="D2525" s="54" t="s">
        <v>21</v>
      </c>
      <c r="E2525" s="55">
        <v>62.11</v>
      </c>
      <c r="F2525" s="55">
        <v>19.52</v>
      </c>
      <c r="G2525" s="55">
        <v>81.63</v>
      </c>
      <c r="H2525" s="33">
        <f t="shared" si="39"/>
        <v>9</v>
      </c>
    </row>
    <row r="2526" spans="1:8" ht="25.5" x14ac:dyDescent="0.2">
      <c r="A2526" s="52" t="s">
        <v>5077</v>
      </c>
      <c r="B2526" s="52"/>
      <c r="C2526" s="53" t="s">
        <v>5078</v>
      </c>
      <c r="D2526" s="54" t="s">
        <v>21</v>
      </c>
      <c r="E2526" s="55">
        <v>280.3</v>
      </c>
      <c r="F2526" s="55">
        <v>21.69</v>
      </c>
      <c r="G2526" s="55">
        <v>301.99</v>
      </c>
      <c r="H2526" s="33">
        <f t="shared" si="39"/>
        <v>9</v>
      </c>
    </row>
    <row r="2527" spans="1:8" ht="25.5" x14ac:dyDescent="0.2">
      <c r="A2527" s="52" t="s">
        <v>5079</v>
      </c>
      <c r="B2527" s="52"/>
      <c r="C2527" s="53" t="s">
        <v>5080</v>
      </c>
      <c r="D2527" s="54" t="s">
        <v>21</v>
      </c>
      <c r="E2527" s="55">
        <v>418.79</v>
      </c>
      <c r="F2527" s="55">
        <v>21.69</v>
      </c>
      <c r="G2527" s="55">
        <v>440.48</v>
      </c>
      <c r="H2527" s="33">
        <f t="shared" si="39"/>
        <v>9</v>
      </c>
    </row>
    <row r="2528" spans="1:8" ht="25.5" x14ac:dyDescent="0.2">
      <c r="A2528" s="52" t="s">
        <v>5081</v>
      </c>
      <c r="B2528" s="52"/>
      <c r="C2528" s="53" t="s">
        <v>5082</v>
      </c>
      <c r="D2528" s="54" t="s">
        <v>21</v>
      </c>
      <c r="E2528" s="55">
        <v>325.89</v>
      </c>
      <c r="F2528" s="55">
        <v>21.69</v>
      </c>
      <c r="G2528" s="55">
        <v>347.58</v>
      </c>
      <c r="H2528" s="33">
        <f t="shared" si="39"/>
        <v>9</v>
      </c>
    </row>
    <row r="2529" spans="1:8" x14ac:dyDescent="0.2">
      <c r="A2529" s="52" t="s">
        <v>5083</v>
      </c>
      <c r="B2529" s="52"/>
      <c r="C2529" s="53" t="s">
        <v>5084</v>
      </c>
      <c r="D2529" s="54" t="s">
        <v>21</v>
      </c>
      <c r="E2529" s="55">
        <v>105.87</v>
      </c>
      <c r="F2529" s="55">
        <v>43.37</v>
      </c>
      <c r="G2529" s="55">
        <v>149.24</v>
      </c>
      <c r="H2529" s="33">
        <f t="shared" si="39"/>
        <v>9</v>
      </c>
    </row>
    <row r="2530" spans="1:8" ht="25.5" x14ac:dyDescent="0.2">
      <c r="A2530" s="52" t="s">
        <v>5085</v>
      </c>
      <c r="B2530" s="52"/>
      <c r="C2530" s="53" t="s">
        <v>5086</v>
      </c>
      <c r="D2530" s="54" t="s">
        <v>21</v>
      </c>
      <c r="E2530" s="55">
        <v>3354.74</v>
      </c>
      <c r="F2530" s="55">
        <v>43.37</v>
      </c>
      <c r="G2530" s="55">
        <v>3398.11</v>
      </c>
      <c r="H2530" s="33">
        <f t="shared" si="39"/>
        <v>9</v>
      </c>
    </row>
    <row r="2531" spans="1:8" ht="25.5" x14ac:dyDescent="0.2">
      <c r="A2531" s="52" t="s">
        <v>5087</v>
      </c>
      <c r="B2531" s="52"/>
      <c r="C2531" s="53" t="s">
        <v>5088</v>
      </c>
      <c r="D2531" s="54" t="s">
        <v>21</v>
      </c>
      <c r="E2531" s="55">
        <v>85.35</v>
      </c>
      <c r="F2531" s="55">
        <v>43.37</v>
      </c>
      <c r="G2531" s="55">
        <v>128.72</v>
      </c>
      <c r="H2531" s="33">
        <f t="shared" si="39"/>
        <v>9</v>
      </c>
    </row>
    <row r="2532" spans="1:8" ht="25.5" x14ac:dyDescent="0.2">
      <c r="A2532" s="52" t="s">
        <v>5089</v>
      </c>
      <c r="B2532" s="52"/>
      <c r="C2532" s="53" t="s">
        <v>5090</v>
      </c>
      <c r="D2532" s="54" t="s">
        <v>21</v>
      </c>
      <c r="E2532" s="55">
        <v>2909.05</v>
      </c>
      <c r="F2532" s="55">
        <v>21.69</v>
      </c>
      <c r="G2532" s="55">
        <v>2930.74</v>
      </c>
      <c r="H2532" s="33">
        <f t="shared" si="39"/>
        <v>9</v>
      </c>
    </row>
    <row r="2533" spans="1:8" x14ac:dyDescent="0.2">
      <c r="A2533" s="52" t="s">
        <v>5091</v>
      </c>
      <c r="B2533" s="52"/>
      <c r="C2533" s="53" t="s">
        <v>5092</v>
      </c>
      <c r="D2533" s="54" t="s">
        <v>21</v>
      </c>
      <c r="E2533" s="55">
        <v>102.97</v>
      </c>
      <c r="F2533" s="55">
        <v>43.37</v>
      </c>
      <c r="G2533" s="55">
        <v>146.34</v>
      </c>
      <c r="H2533" s="33">
        <f t="shared" si="39"/>
        <v>9</v>
      </c>
    </row>
    <row r="2534" spans="1:8" x14ac:dyDescent="0.2">
      <c r="A2534" s="52" t="s">
        <v>5093</v>
      </c>
      <c r="B2534" s="52"/>
      <c r="C2534" s="53" t="s">
        <v>5094</v>
      </c>
      <c r="D2534" s="54" t="s">
        <v>21</v>
      </c>
      <c r="E2534" s="55">
        <v>256.74</v>
      </c>
      <c r="F2534" s="55">
        <v>26.02</v>
      </c>
      <c r="G2534" s="55">
        <v>282.76</v>
      </c>
      <c r="H2534" s="33">
        <f t="shared" si="39"/>
        <v>9</v>
      </c>
    </row>
    <row r="2535" spans="1:8" x14ac:dyDescent="0.2">
      <c r="A2535" s="52" t="s">
        <v>5095</v>
      </c>
      <c r="B2535" s="52"/>
      <c r="C2535" s="53" t="s">
        <v>5096</v>
      </c>
      <c r="D2535" s="54"/>
      <c r="E2535" s="55"/>
      <c r="F2535" s="55"/>
      <c r="G2535" s="55"/>
      <c r="H2535" s="33">
        <f t="shared" si="39"/>
        <v>5</v>
      </c>
    </row>
    <row r="2536" spans="1:8" x14ac:dyDescent="0.2">
      <c r="A2536" s="52" t="s">
        <v>5097</v>
      </c>
      <c r="B2536" s="52"/>
      <c r="C2536" s="53" t="s">
        <v>5098</v>
      </c>
      <c r="D2536" s="54" t="s">
        <v>21</v>
      </c>
      <c r="E2536" s="55">
        <v>601</v>
      </c>
      <c r="F2536" s="55">
        <v>17.350000000000001</v>
      </c>
      <c r="G2536" s="55">
        <v>618.35</v>
      </c>
      <c r="H2536" s="33">
        <f t="shared" si="39"/>
        <v>9</v>
      </c>
    </row>
    <row r="2537" spans="1:8" x14ac:dyDescent="0.2">
      <c r="A2537" s="52" t="s">
        <v>5099</v>
      </c>
      <c r="B2537" s="52"/>
      <c r="C2537" s="53" t="s">
        <v>5100</v>
      </c>
      <c r="D2537" s="54" t="s">
        <v>21</v>
      </c>
      <c r="E2537" s="55">
        <v>299.27</v>
      </c>
      <c r="F2537" s="55">
        <v>17.350000000000001</v>
      </c>
      <c r="G2537" s="55">
        <v>316.62</v>
      </c>
      <c r="H2537" s="33">
        <f t="shared" si="39"/>
        <v>9</v>
      </c>
    </row>
    <row r="2538" spans="1:8" x14ac:dyDescent="0.2">
      <c r="A2538" s="52" t="s">
        <v>5101</v>
      </c>
      <c r="B2538" s="52"/>
      <c r="C2538" s="53" t="s">
        <v>5102</v>
      </c>
      <c r="D2538" s="54" t="s">
        <v>21</v>
      </c>
      <c r="E2538" s="55">
        <v>160.91</v>
      </c>
      <c r="F2538" s="55">
        <v>17.350000000000001</v>
      </c>
      <c r="G2538" s="55">
        <v>178.26</v>
      </c>
      <c r="H2538" s="33">
        <f t="shared" si="39"/>
        <v>9</v>
      </c>
    </row>
    <row r="2539" spans="1:8" x14ac:dyDescent="0.2">
      <c r="A2539" s="52" t="s">
        <v>5103</v>
      </c>
      <c r="B2539" s="52"/>
      <c r="C2539" s="53" t="s">
        <v>5104</v>
      </c>
      <c r="D2539" s="54" t="s">
        <v>21</v>
      </c>
      <c r="E2539" s="55">
        <v>437.09</v>
      </c>
      <c r="F2539" s="55">
        <v>17.350000000000001</v>
      </c>
      <c r="G2539" s="55">
        <v>454.44</v>
      </c>
      <c r="H2539" s="33">
        <f t="shared" si="39"/>
        <v>9</v>
      </c>
    </row>
    <row r="2540" spans="1:8" x14ac:dyDescent="0.2">
      <c r="A2540" s="52" t="s">
        <v>5105</v>
      </c>
      <c r="B2540" s="52"/>
      <c r="C2540" s="53" t="s">
        <v>5106</v>
      </c>
      <c r="D2540" s="54"/>
      <c r="E2540" s="55"/>
      <c r="F2540" s="55"/>
      <c r="G2540" s="55"/>
      <c r="H2540" s="33">
        <f t="shared" si="39"/>
        <v>5</v>
      </c>
    </row>
    <row r="2541" spans="1:8" x14ac:dyDescent="0.2">
      <c r="A2541" s="52" t="s">
        <v>5107</v>
      </c>
      <c r="B2541" s="52"/>
      <c r="C2541" s="53" t="s">
        <v>5108</v>
      </c>
      <c r="D2541" s="54" t="s">
        <v>21</v>
      </c>
      <c r="E2541" s="55">
        <v>143.72</v>
      </c>
      <c r="F2541" s="55">
        <v>17.350000000000001</v>
      </c>
      <c r="G2541" s="55">
        <v>161.07</v>
      </c>
      <c r="H2541" s="33">
        <f t="shared" si="39"/>
        <v>9</v>
      </c>
    </row>
    <row r="2542" spans="1:8" ht="25.5" x14ac:dyDescent="0.2">
      <c r="A2542" s="52" t="s">
        <v>5109</v>
      </c>
      <c r="B2542" s="52"/>
      <c r="C2542" s="53" t="s">
        <v>5110</v>
      </c>
      <c r="D2542" s="54" t="s">
        <v>21</v>
      </c>
      <c r="E2542" s="55">
        <v>412.27</v>
      </c>
      <c r="F2542" s="55">
        <v>10.84</v>
      </c>
      <c r="G2542" s="55">
        <v>423.11</v>
      </c>
      <c r="H2542" s="33">
        <f t="shared" si="39"/>
        <v>9</v>
      </c>
    </row>
    <row r="2543" spans="1:8" x14ac:dyDescent="0.2">
      <c r="A2543" s="52" t="s">
        <v>5111</v>
      </c>
      <c r="B2543" s="52"/>
      <c r="C2543" s="53" t="s">
        <v>5112</v>
      </c>
      <c r="D2543" s="54"/>
      <c r="E2543" s="55"/>
      <c r="F2543" s="55"/>
      <c r="G2543" s="55"/>
      <c r="H2543" s="33">
        <f t="shared" si="39"/>
        <v>5</v>
      </c>
    </row>
    <row r="2544" spans="1:8" x14ac:dyDescent="0.2">
      <c r="A2544" s="52" t="s">
        <v>5113</v>
      </c>
      <c r="B2544" s="52"/>
      <c r="C2544" s="53" t="s">
        <v>5114</v>
      </c>
      <c r="D2544" s="54" t="s">
        <v>21</v>
      </c>
      <c r="E2544" s="55">
        <v>118.66</v>
      </c>
      <c r="F2544" s="55">
        <v>17.350000000000001</v>
      </c>
      <c r="G2544" s="55">
        <v>136.01</v>
      </c>
      <c r="H2544" s="33">
        <f t="shared" si="39"/>
        <v>9</v>
      </c>
    </row>
    <row r="2545" spans="1:8" ht="25.5" x14ac:dyDescent="0.2">
      <c r="A2545" s="52" t="s">
        <v>5115</v>
      </c>
      <c r="B2545" s="52"/>
      <c r="C2545" s="53" t="s">
        <v>5116</v>
      </c>
      <c r="D2545" s="54" t="s">
        <v>21</v>
      </c>
      <c r="E2545" s="55">
        <v>128.79</v>
      </c>
      <c r="F2545" s="55">
        <v>21.69</v>
      </c>
      <c r="G2545" s="55">
        <v>150.47999999999999</v>
      </c>
      <c r="H2545" s="33">
        <f t="shared" si="39"/>
        <v>9</v>
      </c>
    </row>
    <row r="2546" spans="1:8" x14ac:dyDescent="0.2">
      <c r="A2546" s="52" t="s">
        <v>5117</v>
      </c>
      <c r="B2546" s="52"/>
      <c r="C2546" s="53" t="s">
        <v>5118</v>
      </c>
      <c r="D2546" s="54"/>
      <c r="E2546" s="55"/>
      <c r="F2546" s="55"/>
      <c r="G2546" s="55"/>
      <c r="H2546" s="33">
        <f t="shared" si="39"/>
        <v>5</v>
      </c>
    </row>
    <row r="2547" spans="1:8" x14ac:dyDescent="0.2">
      <c r="A2547" s="52" t="s">
        <v>5119</v>
      </c>
      <c r="B2547" s="52"/>
      <c r="C2547" s="53" t="s">
        <v>5120</v>
      </c>
      <c r="D2547" s="54" t="s">
        <v>21</v>
      </c>
      <c r="E2547" s="55">
        <v>82.85</v>
      </c>
      <c r="F2547" s="55">
        <v>34.69</v>
      </c>
      <c r="G2547" s="55">
        <v>117.54</v>
      </c>
      <c r="H2547" s="33">
        <f t="shared" si="39"/>
        <v>9</v>
      </c>
    </row>
    <row r="2548" spans="1:8" x14ac:dyDescent="0.2">
      <c r="A2548" s="52" t="s">
        <v>5121</v>
      </c>
      <c r="B2548" s="52"/>
      <c r="C2548" s="53" t="s">
        <v>5122</v>
      </c>
      <c r="D2548" s="54" t="s">
        <v>21</v>
      </c>
      <c r="E2548" s="55">
        <v>47.71</v>
      </c>
      <c r="F2548" s="55">
        <v>34.69</v>
      </c>
      <c r="G2548" s="55">
        <v>82.4</v>
      </c>
      <c r="H2548" s="33">
        <f t="shared" si="39"/>
        <v>9</v>
      </c>
    </row>
    <row r="2549" spans="1:8" x14ac:dyDescent="0.2">
      <c r="A2549" s="52" t="s">
        <v>5123</v>
      </c>
      <c r="B2549" s="52"/>
      <c r="C2549" s="53" t="s">
        <v>5124</v>
      </c>
      <c r="D2549" s="54" t="s">
        <v>21</v>
      </c>
      <c r="E2549" s="55">
        <v>31.87</v>
      </c>
      <c r="F2549" s="55">
        <v>13.01</v>
      </c>
      <c r="G2549" s="55">
        <v>44.88</v>
      </c>
      <c r="H2549" s="33">
        <f t="shared" si="39"/>
        <v>9</v>
      </c>
    </row>
    <row r="2550" spans="1:8" x14ac:dyDescent="0.2">
      <c r="A2550" s="52" t="s">
        <v>5125</v>
      </c>
      <c r="B2550" s="52"/>
      <c r="C2550" s="53" t="s">
        <v>5126</v>
      </c>
      <c r="D2550" s="54" t="s">
        <v>21</v>
      </c>
      <c r="E2550" s="55">
        <v>135.16</v>
      </c>
      <c r="F2550" s="55">
        <v>13.01</v>
      </c>
      <c r="G2550" s="55">
        <v>148.16999999999999</v>
      </c>
      <c r="H2550" s="33">
        <f t="shared" si="39"/>
        <v>9</v>
      </c>
    </row>
    <row r="2551" spans="1:8" x14ac:dyDescent="0.2">
      <c r="A2551" s="52" t="s">
        <v>5127</v>
      </c>
      <c r="B2551" s="52"/>
      <c r="C2551" s="53" t="s">
        <v>5128</v>
      </c>
      <c r="D2551" s="54" t="s">
        <v>21</v>
      </c>
      <c r="E2551" s="55">
        <v>402.39</v>
      </c>
      <c r="F2551" s="55">
        <v>13.01</v>
      </c>
      <c r="G2551" s="55">
        <v>415.4</v>
      </c>
      <c r="H2551" s="33">
        <f t="shared" si="39"/>
        <v>9</v>
      </c>
    </row>
    <row r="2552" spans="1:8" x14ac:dyDescent="0.2">
      <c r="A2552" s="52" t="s">
        <v>5129</v>
      </c>
      <c r="B2552" s="52"/>
      <c r="C2552" s="53" t="s">
        <v>5130</v>
      </c>
      <c r="D2552" s="54" t="s">
        <v>21</v>
      </c>
      <c r="E2552" s="55">
        <v>4.3099999999999996</v>
      </c>
      <c r="F2552" s="55">
        <v>1.41</v>
      </c>
      <c r="G2552" s="55">
        <v>5.72</v>
      </c>
      <c r="H2552" s="33">
        <f t="shared" si="39"/>
        <v>9</v>
      </c>
    </row>
    <row r="2553" spans="1:8" x14ac:dyDescent="0.2">
      <c r="A2553" s="52" t="s">
        <v>5131</v>
      </c>
      <c r="B2553" s="52"/>
      <c r="C2553" s="53" t="s">
        <v>5132</v>
      </c>
      <c r="D2553" s="54" t="s">
        <v>21</v>
      </c>
      <c r="E2553" s="55">
        <v>10.51</v>
      </c>
      <c r="F2553" s="55">
        <v>1.41</v>
      </c>
      <c r="G2553" s="55">
        <v>11.92</v>
      </c>
      <c r="H2553" s="33">
        <f t="shared" si="39"/>
        <v>9</v>
      </c>
    </row>
    <row r="2554" spans="1:8" x14ac:dyDescent="0.2">
      <c r="A2554" s="52" t="s">
        <v>5133</v>
      </c>
      <c r="B2554" s="52"/>
      <c r="C2554" s="53" t="s">
        <v>5134</v>
      </c>
      <c r="D2554" s="54" t="s">
        <v>21</v>
      </c>
      <c r="E2554" s="55">
        <v>45.12</v>
      </c>
      <c r="F2554" s="55">
        <v>17.350000000000001</v>
      </c>
      <c r="G2554" s="55">
        <v>62.47</v>
      </c>
      <c r="H2554" s="33">
        <f t="shared" si="39"/>
        <v>9</v>
      </c>
    </row>
    <row r="2555" spans="1:8" x14ac:dyDescent="0.2">
      <c r="A2555" s="52" t="s">
        <v>5135</v>
      </c>
      <c r="B2555" s="52"/>
      <c r="C2555" s="53" t="s">
        <v>5136</v>
      </c>
      <c r="D2555" s="54" t="s">
        <v>21</v>
      </c>
      <c r="E2555" s="55">
        <v>7.19</v>
      </c>
      <c r="F2555" s="55">
        <v>8.68</v>
      </c>
      <c r="G2555" s="55">
        <v>15.87</v>
      </c>
      <c r="H2555" s="33">
        <f t="shared" si="39"/>
        <v>9</v>
      </c>
    </row>
    <row r="2556" spans="1:8" x14ac:dyDescent="0.2">
      <c r="A2556" s="52" t="s">
        <v>5137</v>
      </c>
      <c r="B2556" s="52"/>
      <c r="C2556" s="53" t="s">
        <v>5138</v>
      </c>
      <c r="D2556" s="54" t="s">
        <v>21</v>
      </c>
      <c r="E2556" s="55">
        <v>10.19</v>
      </c>
      <c r="F2556" s="55">
        <v>8.68</v>
      </c>
      <c r="G2556" s="55">
        <v>18.87</v>
      </c>
      <c r="H2556" s="33">
        <f t="shared" si="39"/>
        <v>9</v>
      </c>
    </row>
    <row r="2557" spans="1:8" x14ac:dyDescent="0.2">
      <c r="A2557" s="52" t="s">
        <v>5139</v>
      </c>
      <c r="B2557" s="52"/>
      <c r="C2557" s="53" t="s">
        <v>5140</v>
      </c>
      <c r="D2557" s="54" t="s">
        <v>21</v>
      </c>
      <c r="E2557" s="55">
        <v>420.96</v>
      </c>
      <c r="F2557" s="55">
        <v>43.37</v>
      </c>
      <c r="G2557" s="55">
        <v>464.33</v>
      </c>
      <c r="H2557" s="33">
        <f t="shared" si="39"/>
        <v>9</v>
      </c>
    </row>
    <row r="2558" spans="1:8" ht="25.5" x14ac:dyDescent="0.2">
      <c r="A2558" s="52" t="s">
        <v>5141</v>
      </c>
      <c r="B2558" s="52"/>
      <c r="C2558" s="53" t="s">
        <v>5142</v>
      </c>
      <c r="D2558" s="54" t="s">
        <v>21</v>
      </c>
      <c r="E2558" s="55">
        <v>63.03</v>
      </c>
      <c r="F2558" s="55">
        <v>13.01</v>
      </c>
      <c r="G2558" s="55">
        <v>76.040000000000006</v>
      </c>
      <c r="H2558" s="33">
        <f t="shared" si="39"/>
        <v>9</v>
      </c>
    </row>
    <row r="2559" spans="1:8" ht="25.5" x14ac:dyDescent="0.2">
      <c r="A2559" s="52" t="s">
        <v>5143</v>
      </c>
      <c r="B2559" s="52"/>
      <c r="C2559" s="53" t="s">
        <v>5144</v>
      </c>
      <c r="D2559" s="54" t="s">
        <v>21</v>
      </c>
      <c r="E2559" s="55">
        <v>42.27</v>
      </c>
      <c r="F2559" s="55">
        <v>19.7</v>
      </c>
      <c r="G2559" s="55">
        <v>61.97</v>
      </c>
      <c r="H2559" s="33">
        <f t="shared" si="39"/>
        <v>9</v>
      </c>
    </row>
    <row r="2560" spans="1:8" x14ac:dyDescent="0.2">
      <c r="A2560" s="52" t="s">
        <v>5145</v>
      </c>
      <c r="B2560" s="52"/>
      <c r="C2560" s="53" t="s">
        <v>5146</v>
      </c>
      <c r="D2560" s="54" t="s">
        <v>21</v>
      </c>
      <c r="E2560" s="55">
        <v>38.409999999999997</v>
      </c>
      <c r="F2560" s="55">
        <v>19.7</v>
      </c>
      <c r="G2560" s="55">
        <v>58.11</v>
      </c>
      <c r="H2560" s="33">
        <f t="shared" si="39"/>
        <v>9</v>
      </c>
    </row>
    <row r="2561" spans="1:8" x14ac:dyDescent="0.2">
      <c r="A2561" s="52" t="s">
        <v>5147</v>
      </c>
      <c r="B2561" s="52"/>
      <c r="C2561" s="53" t="s">
        <v>5148</v>
      </c>
      <c r="D2561" s="54"/>
      <c r="E2561" s="55"/>
      <c r="F2561" s="55"/>
      <c r="G2561" s="55"/>
      <c r="H2561" s="33">
        <f t="shared" si="39"/>
        <v>2</v>
      </c>
    </row>
    <row r="2562" spans="1:8" x14ac:dyDescent="0.2">
      <c r="A2562" s="52" t="s">
        <v>5149</v>
      </c>
      <c r="B2562" s="52"/>
      <c r="C2562" s="53" t="s">
        <v>5150</v>
      </c>
      <c r="D2562" s="54"/>
      <c r="E2562" s="55"/>
      <c r="F2562" s="55"/>
      <c r="G2562" s="55"/>
      <c r="H2562" s="33">
        <f t="shared" si="39"/>
        <v>5</v>
      </c>
    </row>
    <row r="2563" spans="1:8" ht="25.5" x14ac:dyDescent="0.2">
      <c r="A2563" s="52" t="s">
        <v>5151</v>
      </c>
      <c r="B2563" s="52"/>
      <c r="C2563" s="53" t="s">
        <v>5152</v>
      </c>
      <c r="D2563" s="54" t="s">
        <v>21</v>
      </c>
      <c r="E2563" s="55">
        <v>20.100000000000001</v>
      </c>
      <c r="F2563" s="55">
        <v>3.53</v>
      </c>
      <c r="G2563" s="55">
        <v>23.63</v>
      </c>
      <c r="H2563" s="33">
        <f t="shared" si="39"/>
        <v>9</v>
      </c>
    </row>
    <row r="2564" spans="1:8" ht="25.5" x14ac:dyDescent="0.2">
      <c r="A2564" s="52" t="s">
        <v>5153</v>
      </c>
      <c r="B2564" s="52"/>
      <c r="C2564" s="53" t="s">
        <v>5154</v>
      </c>
      <c r="D2564" s="54" t="s">
        <v>21</v>
      </c>
      <c r="E2564" s="55">
        <v>26.3</v>
      </c>
      <c r="F2564" s="55">
        <v>3.53</v>
      </c>
      <c r="G2564" s="55">
        <v>29.83</v>
      </c>
      <c r="H2564" s="33">
        <f t="shared" si="39"/>
        <v>9</v>
      </c>
    </row>
    <row r="2565" spans="1:8" ht="25.5" x14ac:dyDescent="0.2">
      <c r="A2565" s="52" t="s">
        <v>5155</v>
      </c>
      <c r="B2565" s="52"/>
      <c r="C2565" s="53" t="s">
        <v>5156</v>
      </c>
      <c r="D2565" s="54" t="s">
        <v>21</v>
      </c>
      <c r="E2565" s="55">
        <v>78.06</v>
      </c>
      <c r="F2565" s="55">
        <v>3.53</v>
      </c>
      <c r="G2565" s="55">
        <v>81.59</v>
      </c>
      <c r="H2565" s="33">
        <f t="shared" si="39"/>
        <v>9</v>
      </c>
    </row>
    <row r="2566" spans="1:8" x14ac:dyDescent="0.2">
      <c r="A2566" s="52" t="s">
        <v>5157</v>
      </c>
      <c r="B2566" s="52"/>
      <c r="C2566" s="53" t="s">
        <v>5158</v>
      </c>
      <c r="D2566" s="54" t="s">
        <v>21</v>
      </c>
      <c r="E2566" s="55">
        <v>31.23</v>
      </c>
      <c r="F2566" s="55">
        <v>3.53</v>
      </c>
      <c r="G2566" s="55">
        <v>34.76</v>
      </c>
      <c r="H2566" s="33">
        <f t="shared" si="39"/>
        <v>9</v>
      </c>
    </row>
    <row r="2567" spans="1:8" x14ac:dyDescent="0.2">
      <c r="A2567" s="52" t="s">
        <v>5159</v>
      </c>
      <c r="B2567" s="52"/>
      <c r="C2567" s="53" t="s">
        <v>5160</v>
      </c>
      <c r="D2567" s="54"/>
      <c r="E2567" s="55"/>
      <c r="F2567" s="55"/>
      <c r="G2567" s="55"/>
      <c r="H2567" s="33">
        <f t="shared" si="39"/>
        <v>5</v>
      </c>
    </row>
    <row r="2568" spans="1:8" ht="25.5" x14ac:dyDescent="0.2">
      <c r="A2568" s="52" t="s">
        <v>5161</v>
      </c>
      <c r="B2568" s="52"/>
      <c r="C2568" s="53" t="s">
        <v>5162</v>
      </c>
      <c r="D2568" s="54" t="s">
        <v>21</v>
      </c>
      <c r="E2568" s="55">
        <v>6.88</v>
      </c>
      <c r="F2568" s="55">
        <v>3.45</v>
      </c>
      <c r="G2568" s="55">
        <v>10.33</v>
      </c>
      <c r="H2568" s="33">
        <f t="shared" si="39"/>
        <v>9</v>
      </c>
    </row>
    <row r="2569" spans="1:8" ht="25.5" x14ac:dyDescent="0.2">
      <c r="A2569" s="52" t="s">
        <v>5163</v>
      </c>
      <c r="B2569" s="52"/>
      <c r="C2569" s="53" t="s">
        <v>5164</v>
      </c>
      <c r="D2569" s="54" t="s">
        <v>131</v>
      </c>
      <c r="E2569" s="55">
        <v>143.16999999999999</v>
      </c>
      <c r="F2569" s="55">
        <v>17.350000000000001</v>
      </c>
      <c r="G2569" s="55">
        <v>160.52000000000001</v>
      </c>
      <c r="H2569" s="33">
        <f t="shared" si="39"/>
        <v>9</v>
      </c>
    </row>
    <row r="2570" spans="1:8" x14ac:dyDescent="0.2">
      <c r="A2570" s="52" t="s">
        <v>5165</v>
      </c>
      <c r="B2570" s="52"/>
      <c r="C2570" s="53" t="s">
        <v>5166</v>
      </c>
      <c r="D2570" s="54"/>
      <c r="E2570" s="55"/>
      <c r="F2570" s="55"/>
      <c r="G2570" s="55"/>
      <c r="H2570" s="33">
        <f t="shared" ref="H2570:H2633" si="40">LEN(A2570)</f>
        <v>5</v>
      </c>
    </row>
    <row r="2571" spans="1:8" x14ac:dyDescent="0.2">
      <c r="A2571" s="52" t="s">
        <v>5167</v>
      </c>
      <c r="B2571" s="52"/>
      <c r="C2571" s="53" t="s">
        <v>5168</v>
      </c>
      <c r="D2571" s="54" t="s">
        <v>21</v>
      </c>
      <c r="E2571" s="55">
        <v>138.46</v>
      </c>
      <c r="F2571" s="55">
        <v>3.53</v>
      </c>
      <c r="G2571" s="55">
        <v>141.99</v>
      </c>
      <c r="H2571" s="33">
        <f t="shared" si="40"/>
        <v>9</v>
      </c>
    </row>
    <row r="2572" spans="1:8" x14ac:dyDescent="0.2">
      <c r="A2572" s="52" t="s">
        <v>5169</v>
      </c>
      <c r="B2572" s="52"/>
      <c r="C2572" s="53" t="s">
        <v>5170</v>
      </c>
      <c r="D2572" s="54" t="s">
        <v>21</v>
      </c>
      <c r="E2572" s="55">
        <v>120.81</v>
      </c>
      <c r="F2572" s="55">
        <v>3.53</v>
      </c>
      <c r="G2572" s="55">
        <v>124.34</v>
      </c>
      <c r="H2572" s="33">
        <f t="shared" si="40"/>
        <v>9</v>
      </c>
    </row>
    <row r="2573" spans="1:8" x14ac:dyDescent="0.2">
      <c r="A2573" s="52" t="s">
        <v>5173</v>
      </c>
      <c r="B2573" s="52"/>
      <c r="C2573" s="53" t="s">
        <v>5174</v>
      </c>
      <c r="D2573" s="54"/>
      <c r="E2573" s="55"/>
      <c r="F2573" s="55"/>
      <c r="G2573" s="55"/>
      <c r="H2573" s="33">
        <f t="shared" si="40"/>
        <v>5</v>
      </c>
    </row>
    <row r="2574" spans="1:8" x14ac:dyDescent="0.2">
      <c r="A2574" s="52" t="s">
        <v>5175</v>
      </c>
      <c r="B2574" s="52"/>
      <c r="C2574" s="53" t="s">
        <v>5176</v>
      </c>
      <c r="D2574" s="54" t="s">
        <v>21</v>
      </c>
      <c r="E2574" s="55">
        <v>24.72</v>
      </c>
      <c r="F2574" s="55">
        <v>3.53</v>
      </c>
      <c r="G2574" s="55">
        <v>28.25</v>
      </c>
      <c r="H2574" s="33">
        <f t="shared" si="40"/>
        <v>9</v>
      </c>
    </row>
    <row r="2575" spans="1:8" x14ac:dyDescent="0.2">
      <c r="A2575" s="52" t="s">
        <v>5177</v>
      </c>
      <c r="B2575" s="52"/>
      <c r="C2575" s="53" t="s">
        <v>5178</v>
      </c>
      <c r="D2575" s="54" t="s">
        <v>21</v>
      </c>
      <c r="E2575" s="55">
        <v>14.61</v>
      </c>
      <c r="F2575" s="55">
        <v>3.53</v>
      </c>
      <c r="G2575" s="55">
        <v>18.14</v>
      </c>
      <c r="H2575" s="33">
        <f t="shared" si="40"/>
        <v>9</v>
      </c>
    </row>
    <row r="2576" spans="1:8" ht="25.5" x14ac:dyDescent="0.2">
      <c r="A2576" s="52" t="s">
        <v>5179</v>
      </c>
      <c r="B2576" s="52"/>
      <c r="C2576" s="53" t="s">
        <v>5180</v>
      </c>
      <c r="D2576" s="54" t="s">
        <v>21</v>
      </c>
      <c r="E2576" s="55">
        <v>16.28</v>
      </c>
      <c r="F2576" s="55">
        <v>3.53</v>
      </c>
      <c r="G2576" s="55">
        <v>19.809999999999999</v>
      </c>
      <c r="H2576" s="33">
        <f t="shared" si="40"/>
        <v>9</v>
      </c>
    </row>
    <row r="2577" spans="1:8" x14ac:dyDescent="0.2">
      <c r="A2577" s="52" t="s">
        <v>5181</v>
      </c>
      <c r="B2577" s="52"/>
      <c r="C2577" s="53" t="s">
        <v>5182</v>
      </c>
      <c r="D2577" s="54"/>
      <c r="E2577" s="55"/>
      <c r="F2577" s="55"/>
      <c r="G2577" s="55"/>
      <c r="H2577" s="33">
        <f t="shared" si="40"/>
        <v>5</v>
      </c>
    </row>
    <row r="2578" spans="1:8" x14ac:dyDescent="0.2">
      <c r="A2578" s="52" t="s">
        <v>5183</v>
      </c>
      <c r="B2578" s="52"/>
      <c r="C2578" s="53" t="s">
        <v>5184</v>
      </c>
      <c r="D2578" s="54" t="s">
        <v>21</v>
      </c>
      <c r="E2578" s="55">
        <v>20.55</v>
      </c>
      <c r="F2578" s="55">
        <v>3.53</v>
      </c>
      <c r="G2578" s="55">
        <v>24.08</v>
      </c>
      <c r="H2578" s="33">
        <f t="shared" si="40"/>
        <v>9</v>
      </c>
    </row>
    <row r="2579" spans="1:8" x14ac:dyDescent="0.2">
      <c r="A2579" s="52" t="s">
        <v>5185</v>
      </c>
      <c r="B2579" s="52"/>
      <c r="C2579" s="53" t="s">
        <v>5186</v>
      </c>
      <c r="D2579" s="54" t="s">
        <v>21</v>
      </c>
      <c r="E2579" s="55">
        <v>13.17</v>
      </c>
      <c r="F2579" s="55">
        <v>3.53</v>
      </c>
      <c r="G2579" s="55">
        <v>16.7</v>
      </c>
      <c r="H2579" s="33">
        <f t="shared" si="40"/>
        <v>9</v>
      </c>
    </row>
    <row r="2580" spans="1:8" x14ac:dyDescent="0.2">
      <c r="A2580" s="52" t="s">
        <v>5187</v>
      </c>
      <c r="B2580" s="52"/>
      <c r="C2580" s="53" t="s">
        <v>5188</v>
      </c>
      <c r="D2580" s="54" t="s">
        <v>21</v>
      </c>
      <c r="E2580" s="55">
        <v>11.36</v>
      </c>
      <c r="F2580" s="55">
        <v>3.53</v>
      </c>
      <c r="G2580" s="55">
        <v>14.89</v>
      </c>
      <c r="H2580" s="33">
        <f t="shared" si="40"/>
        <v>9</v>
      </c>
    </row>
    <row r="2581" spans="1:8" x14ac:dyDescent="0.2">
      <c r="A2581" s="52" t="s">
        <v>5189</v>
      </c>
      <c r="B2581" s="52"/>
      <c r="C2581" s="53" t="s">
        <v>5190</v>
      </c>
      <c r="D2581" s="54" t="s">
        <v>21</v>
      </c>
      <c r="E2581" s="55">
        <v>17.559999999999999</v>
      </c>
      <c r="F2581" s="55">
        <v>3.53</v>
      </c>
      <c r="G2581" s="55">
        <v>21.09</v>
      </c>
      <c r="H2581" s="33">
        <f t="shared" si="40"/>
        <v>9</v>
      </c>
    </row>
    <row r="2582" spans="1:8" x14ac:dyDescent="0.2">
      <c r="A2582" s="52" t="s">
        <v>5191</v>
      </c>
      <c r="B2582" s="52"/>
      <c r="C2582" s="53" t="s">
        <v>5192</v>
      </c>
      <c r="D2582" s="54" t="s">
        <v>21</v>
      </c>
      <c r="E2582" s="55">
        <v>13.78</v>
      </c>
      <c r="F2582" s="55">
        <v>3.53</v>
      </c>
      <c r="G2582" s="55">
        <v>17.309999999999999</v>
      </c>
      <c r="H2582" s="33">
        <f t="shared" si="40"/>
        <v>9</v>
      </c>
    </row>
    <row r="2583" spans="1:8" ht="25.5" x14ac:dyDescent="0.2">
      <c r="A2583" s="52" t="s">
        <v>5193</v>
      </c>
      <c r="B2583" s="52"/>
      <c r="C2583" s="53" t="s">
        <v>5194</v>
      </c>
      <c r="D2583" s="54" t="s">
        <v>21</v>
      </c>
      <c r="E2583" s="55">
        <v>23.05</v>
      </c>
      <c r="F2583" s="55">
        <v>3.53</v>
      </c>
      <c r="G2583" s="55">
        <v>26.58</v>
      </c>
      <c r="H2583" s="33">
        <f t="shared" si="40"/>
        <v>9</v>
      </c>
    </row>
    <row r="2584" spans="1:8" ht="25.5" x14ac:dyDescent="0.2">
      <c r="A2584" s="52" t="s">
        <v>5195</v>
      </c>
      <c r="B2584" s="52"/>
      <c r="C2584" s="53" t="s">
        <v>5196</v>
      </c>
      <c r="D2584" s="54" t="s">
        <v>21</v>
      </c>
      <c r="E2584" s="55">
        <v>12.78</v>
      </c>
      <c r="F2584" s="55">
        <v>3.53</v>
      </c>
      <c r="G2584" s="55">
        <v>16.309999999999999</v>
      </c>
      <c r="H2584" s="33">
        <f t="shared" si="40"/>
        <v>9</v>
      </c>
    </row>
    <row r="2585" spans="1:8" ht="25.5" x14ac:dyDescent="0.2">
      <c r="A2585" s="52" t="s">
        <v>5197</v>
      </c>
      <c r="B2585" s="52"/>
      <c r="C2585" s="53" t="s">
        <v>5198</v>
      </c>
      <c r="D2585" s="54" t="s">
        <v>21</v>
      </c>
      <c r="E2585" s="55">
        <v>12.01</v>
      </c>
      <c r="F2585" s="55">
        <v>3.53</v>
      </c>
      <c r="G2585" s="55">
        <v>15.54</v>
      </c>
      <c r="H2585" s="33">
        <f t="shared" si="40"/>
        <v>9</v>
      </c>
    </row>
    <row r="2586" spans="1:8" ht="25.5" x14ac:dyDescent="0.2">
      <c r="A2586" s="52" t="s">
        <v>5199</v>
      </c>
      <c r="B2586" s="52"/>
      <c r="C2586" s="53" t="s">
        <v>5200</v>
      </c>
      <c r="D2586" s="54" t="s">
        <v>21</v>
      </c>
      <c r="E2586" s="55">
        <v>19.399999999999999</v>
      </c>
      <c r="F2586" s="55">
        <v>3.53</v>
      </c>
      <c r="G2586" s="55">
        <v>22.93</v>
      </c>
      <c r="H2586" s="33">
        <f t="shared" si="40"/>
        <v>9</v>
      </c>
    </row>
    <row r="2587" spans="1:8" ht="25.5" x14ac:dyDescent="0.2">
      <c r="A2587" s="52" t="s">
        <v>5201</v>
      </c>
      <c r="B2587" s="52"/>
      <c r="C2587" s="53" t="s">
        <v>5202</v>
      </c>
      <c r="D2587" s="54" t="s">
        <v>21</v>
      </c>
      <c r="E2587" s="55">
        <v>15.12</v>
      </c>
      <c r="F2587" s="55">
        <v>3.53</v>
      </c>
      <c r="G2587" s="55">
        <v>18.649999999999999</v>
      </c>
      <c r="H2587" s="33">
        <f t="shared" si="40"/>
        <v>9</v>
      </c>
    </row>
    <row r="2588" spans="1:8" x14ac:dyDescent="0.2">
      <c r="A2588" s="52" t="s">
        <v>5203</v>
      </c>
      <c r="B2588" s="52"/>
      <c r="C2588" s="53" t="s">
        <v>5204</v>
      </c>
      <c r="D2588" s="54" t="s">
        <v>21</v>
      </c>
      <c r="E2588" s="55">
        <v>23.22</v>
      </c>
      <c r="F2588" s="55">
        <v>3.53</v>
      </c>
      <c r="G2588" s="55">
        <v>26.75</v>
      </c>
      <c r="H2588" s="33">
        <f t="shared" si="40"/>
        <v>9</v>
      </c>
    </row>
    <row r="2589" spans="1:8" x14ac:dyDescent="0.2">
      <c r="A2589" s="52" t="s">
        <v>5205</v>
      </c>
      <c r="B2589" s="52"/>
      <c r="C2589" s="53" t="s">
        <v>5206</v>
      </c>
      <c r="D2589" s="54" t="s">
        <v>21</v>
      </c>
      <c r="E2589" s="55">
        <v>19.29</v>
      </c>
      <c r="F2589" s="55">
        <v>3.53</v>
      </c>
      <c r="G2589" s="55">
        <v>22.82</v>
      </c>
      <c r="H2589" s="33">
        <f t="shared" si="40"/>
        <v>9</v>
      </c>
    </row>
    <row r="2590" spans="1:8" x14ac:dyDescent="0.2">
      <c r="A2590" s="52" t="s">
        <v>5207</v>
      </c>
      <c r="B2590" s="52"/>
      <c r="C2590" s="53" t="s">
        <v>5208</v>
      </c>
      <c r="D2590" s="54" t="s">
        <v>21</v>
      </c>
      <c r="E2590" s="55">
        <v>17.93</v>
      </c>
      <c r="F2590" s="55">
        <v>3.53</v>
      </c>
      <c r="G2590" s="55">
        <v>21.46</v>
      </c>
      <c r="H2590" s="33">
        <f t="shared" si="40"/>
        <v>9</v>
      </c>
    </row>
    <row r="2591" spans="1:8" x14ac:dyDescent="0.2">
      <c r="A2591" s="52" t="s">
        <v>5211</v>
      </c>
      <c r="B2591" s="52"/>
      <c r="C2591" s="53" t="s">
        <v>8611</v>
      </c>
      <c r="D2591" s="54" t="s">
        <v>21</v>
      </c>
      <c r="E2591" s="55">
        <v>16.61</v>
      </c>
      <c r="F2591" s="55">
        <v>3.53</v>
      </c>
      <c r="G2591" s="55">
        <v>20.14</v>
      </c>
      <c r="H2591" s="33">
        <f t="shared" si="40"/>
        <v>9</v>
      </c>
    </row>
    <row r="2592" spans="1:8" ht="25.5" x14ac:dyDescent="0.2">
      <c r="A2592" s="52" t="s">
        <v>5213</v>
      </c>
      <c r="B2592" s="52"/>
      <c r="C2592" s="53" t="s">
        <v>5214</v>
      </c>
      <c r="D2592" s="54"/>
      <c r="E2592" s="55"/>
      <c r="F2592" s="55"/>
      <c r="G2592" s="55"/>
      <c r="H2592" s="33">
        <f t="shared" si="40"/>
        <v>5</v>
      </c>
    </row>
    <row r="2593" spans="1:8" ht="25.5" x14ac:dyDescent="0.2">
      <c r="A2593" s="52" t="s">
        <v>5215</v>
      </c>
      <c r="B2593" s="52"/>
      <c r="C2593" s="53" t="s">
        <v>5216</v>
      </c>
      <c r="D2593" s="54" t="s">
        <v>21</v>
      </c>
      <c r="E2593" s="55">
        <v>30.24</v>
      </c>
      <c r="F2593" s="55">
        <v>8.68</v>
      </c>
      <c r="G2593" s="55">
        <v>38.92</v>
      </c>
      <c r="H2593" s="33">
        <f t="shared" si="40"/>
        <v>9</v>
      </c>
    </row>
    <row r="2594" spans="1:8" ht="25.5" x14ac:dyDescent="0.2">
      <c r="A2594" s="52" t="s">
        <v>5217</v>
      </c>
      <c r="B2594" s="52"/>
      <c r="C2594" s="53" t="s">
        <v>5218</v>
      </c>
      <c r="D2594" s="54" t="s">
        <v>21</v>
      </c>
      <c r="E2594" s="55">
        <v>100.59</v>
      </c>
      <c r="F2594" s="55">
        <v>8.68</v>
      </c>
      <c r="G2594" s="55">
        <v>109.27</v>
      </c>
      <c r="H2594" s="33">
        <f t="shared" si="40"/>
        <v>9</v>
      </c>
    </row>
    <row r="2595" spans="1:8" ht="25.5" x14ac:dyDescent="0.2">
      <c r="A2595" s="52" t="s">
        <v>5219</v>
      </c>
      <c r="B2595" s="52"/>
      <c r="C2595" s="53" t="s">
        <v>5220</v>
      </c>
      <c r="D2595" s="54" t="s">
        <v>21</v>
      </c>
      <c r="E2595" s="55">
        <v>142.71</v>
      </c>
      <c r="F2595" s="55">
        <v>8.68</v>
      </c>
      <c r="G2595" s="55">
        <v>151.38999999999999</v>
      </c>
      <c r="H2595" s="33">
        <f t="shared" si="40"/>
        <v>9</v>
      </c>
    </row>
    <row r="2596" spans="1:8" ht="25.5" x14ac:dyDescent="0.2">
      <c r="A2596" s="52" t="s">
        <v>5221</v>
      </c>
      <c r="B2596" s="52"/>
      <c r="C2596" s="53" t="s">
        <v>5222</v>
      </c>
      <c r="D2596" s="54" t="s">
        <v>21</v>
      </c>
      <c r="E2596" s="55">
        <v>188.96</v>
      </c>
      <c r="F2596" s="55">
        <v>8.68</v>
      </c>
      <c r="G2596" s="55">
        <v>197.64</v>
      </c>
      <c r="H2596" s="33">
        <f t="shared" si="40"/>
        <v>9</v>
      </c>
    </row>
    <row r="2597" spans="1:8" ht="25.5" x14ac:dyDescent="0.2">
      <c r="A2597" s="52" t="s">
        <v>5223</v>
      </c>
      <c r="B2597" s="52"/>
      <c r="C2597" s="53" t="s">
        <v>5224</v>
      </c>
      <c r="D2597" s="54" t="s">
        <v>21</v>
      </c>
      <c r="E2597" s="55">
        <v>583.45000000000005</v>
      </c>
      <c r="F2597" s="55">
        <v>8.68</v>
      </c>
      <c r="G2597" s="55">
        <v>592.13</v>
      </c>
      <c r="H2597" s="33">
        <f t="shared" si="40"/>
        <v>9</v>
      </c>
    </row>
    <row r="2598" spans="1:8" ht="25.5" x14ac:dyDescent="0.2">
      <c r="A2598" s="52" t="s">
        <v>5225</v>
      </c>
      <c r="B2598" s="52"/>
      <c r="C2598" s="53" t="s">
        <v>5226</v>
      </c>
      <c r="D2598" s="54" t="s">
        <v>21</v>
      </c>
      <c r="E2598" s="55">
        <v>89.54</v>
      </c>
      <c r="F2598" s="55">
        <v>8.68</v>
      </c>
      <c r="G2598" s="55">
        <v>98.22</v>
      </c>
      <c r="H2598" s="33">
        <f t="shared" si="40"/>
        <v>9</v>
      </c>
    </row>
    <row r="2599" spans="1:8" ht="25.5" x14ac:dyDescent="0.2">
      <c r="A2599" s="52" t="s">
        <v>5227</v>
      </c>
      <c r="B2599" s="52"/>
      <c r="C2599" s="53" t="s">
        <v>5228</v>
      </c>
      <c r="D2599" s="54" t="s">
        <v>21</v>
      </c>
      <c r="E2599" s="55">
        <v>85.51</v>
      </c>
      <c r="F2599" s="55">
        <v>8.68</v>
      </c>
      <c r="G2599" s="55">
        <v>94.19</v>
      </c>
      <c r="H2599" s="33">
        <f t="shared" si="40"/>
        <v>9</v>
      </c>
    </row>
    <row r="2600" spans="1:8" ht="25.5" x14ac:dyDescent="0.2">
      <c r="A2600" s="52" t="s">
        <v>5229</v>
      </c>
      <c r="B2600" s="52"/>
      <c r="C2600" s="53" t="s">
        <v>5230</v>
      </c>
      <c r="D2600" s="54" t="s">
        <v>21</v>
      </c>
      <c r="E2600" s="55">
        <v>121.98</v>
      </c>
      <c r="F2600" s="55">
        <v>8.68</v>
      </c>
      <c r="G2600" s="55">
        <v>130.66</v>
      </c>
      <c r="H2600" s="33">
        <f t="shared" si="40"/>
        <v>9</v>
      </c>
    </row>
    <row r="2601" spans="1:8" ht="25.5" x14ac:dyDescent="0.2">
      <c r="A2601" s="52" t="s">
        <v>5231</v>
      </c>
      <c r="B2601" s="52"/>
      <c r="C2601" s="53" t="s">
        <v>5232</v>
      </c>
      <c r="D2601" s="54" t="s">
        <v>21</v>
      </c>
      <c r="E2601" s="55">
        <v>150.22</v>
      </c>
      <c r="F2601" s="55">
        <v>8.68</v>
      </c>
      <c r="G2601" s="55">
        <v>158.9</v>
      </c>
      <c r="H2601" s="33">
        <f t="shared" si="40"/>
        <v>9</v>
      </c>
    </row>
    <row r="2602" spans="1:8" x14ac:dyDescent="0.2">
      <c r="A2602" s="52" t="s">
        <v>5233</v>
      </c>
      <c r="B2602" s="52"/>
      <c r="C2602" s="53" t="s">
        <v>5234</v>
      </c>
      <c r="D2602" s="54"/>
      <c r="E2602" s="55"/>
      <c r="F2602" s="55"/>
      <c r="G2602" s="55"/>
      <c r="H2602" s="33">
        <f t="shared" si="40"/>
        <v>5</v>
      </c>
    </row>
    <row r="2603" spans="1:8" ht="38.25" x14ac:dyDescent="0.2">
      <c r="A2603" s="52" t="s">
        <v>5235</v>
      </c>
      <c r="B2603" s="52"/>
      <c r="C2603" s="53" t="s">
        <v>5236</v>
      </c>
      <c r="D2603" s="54" t="s">
        <v>21</v>
      </c>
      <c r="E2603" s="55">
        <v>43.87</v>
      </c>
      <c r="F2603" s="55">
        <v>17.350000000000001</v>
      </c>
      <c r="G2603" s="55">
        <v>61.22</v>
      </c>
      <c r="H2603" s="33">
        <f t="shared" si="40"/>
        <v>9</v>
      </c>
    </row>
    <row r="2604" spans="1:8" ht="38.25" x14ac:dyDescent="0.2">
      <c r="A2604" s="52" t="s">
        <v>5237</v>
      </c>
      <c r="B2604" s="52"/>
      <c r="C2604" s="53" t="s">
        <v>5238</v>
      </c>
      <c r="D2604" s="54" t="s">
        <v>21</v>
      </c>
      <c r="E2604" s="55">
        <v>88.21</v>
      </c>
      <c r="F2604" s="55">
        <v>8.68</v>
      </c>
      <c r="G2604" s="55">
        <v>96.89</v>
      </c>
      <c r="H2604" s="33">
        <f t="shared" si="40"/>
        <v>9</v>
      </c>
    </row>
    <row r="2605" spans="1:8" ht="38.25" x14ac:dyDescent="0.2">
      <c r="A2605" s="52" t="s">
        <v>5239</v>
      </c>
      <c r="B2605" s="52"/>
      <c r="C2605" s="53" t="s">
        <v>5240</v>
      </c>
      <c r="D2605" s="54" t="s">
        <v>21</v>
      </c>
      <c r="E2605" s="55">
        <v>47.77</v>
      </c>
      <c r="F2605" s="55">
        <v>17.350000000000001</v>
      </c>
      <c r="G2605" s="55">
        <v>65.12</v>
      </c>
      <c r="H2605" s="33">
        <f t="shared" si="40"/>
        <v>9</v>
      </c>
    </row>
    <row r="2606" spans="1:8" ht="38.25" x14ac:dyDescent="0.2">
      <c r="A2606" s="52" t="s">
        <v>5241</v>
      </c>
      <c r="B2606" s="52"/>
      <c r="C2606" s="53" t="s">
        <v>5242</v>
      </c>
      <c r="D2606" s="54" t="s">
        <v>21</v>
      </c>
      <c r="E2606" s="55">
        <v>86.45</v>
      </c>
      <c r="F2606" s="55">
        <v>17.350000000000001</v>
      </c>
      <c r="G2606" s="55">
        <v>103.8</v>
      </c>
      <c r="H2606" s="33">
        <f t="shared" si="40"/>
        <v>9</v>
      </c>
    </row>
    <row r="2607" spans="1:8" ht="38.25" x14ac:dyDescent="0.2">
      <c r="A2607" s="52" t="s">
        <v>5243</v>
      </c>
      <c r="B2607" s="52"/>
      <c r="C2607" s="53" t="s">
        <v>5244</v>
      </c>
      <c r="D2607" s="54" t="s">
        <v>21</v>
      </c>
      <c r="E2607" s="55">
        <v>42.84</v>
      </c>
      <c r="F2607" s="55">
        <v>8.68</v>
      </c>
      <c r="G2607" s="55">
        <v>51.52</v>
      </c>
      <c r="H2607" s="33">
        <f t="shared" si="40"/>
        <v>9</v>
      </c>
    </row>
    <row r="2608" spans="1:8" ht="38.25" x14ac:dyDescent="0.2">
      <c r="A2608" s="52" t="s">
        <v>5245</v>
      </c>
      <c r="B2608" s="52"/>
      <c r="C2608" s="53" t="s">
        <v>5246</v>
      </c>
      <c r="D2608" s="54" t="s">
        <v>21</v>
      </c>
      <c r="E2608" s="55">
        <v>52.77</v>
      </c>
      <c r="F2608" s="55">
        <v>17.350000000000001</v>
      </c>
      <c r="G2608" s="55">
        <v>70.12</v>
      </c>
      <c r="H2608" s="33">
        <f t="shared" si="40"/>
        <v>9</v>
      </c>
    </row>
    <row r="2609" spans="1:8" x14ac:dyDescent="0.2">
      <c r="A2609" s="52" t="s">
        <v>5247</v>
      </c>
      <c r="B2609" s="52"/>
      <c r="C2609" s="53" t="s">
        <v>5248</v>
      </c>
      <c r="D2609" s="54"/>
      <c r="E2609" s="55"/>
      <c r="F2609" s="55"/>
      <c r="G2609" s="55"/>
      <c r="H2609" s="33">
        <f t="shared" si="40"/>
        <v>5</v>
      </c>
    </row>
    <row r="2610" spans="1:8" ht="25.5" x14ac:dyDescent="0.2">
      <c r="A2610" s="52" t="s">
        <v>5249</v>
      </c>
      <c r="B2610" s="52"/>
      <c r="C2610" s="53" t="s">
        <v>5250</v>
      </c>
      <c r="D2610" s="54" t="s">
        <v>21</v>
      </c>
      <c r="E2610" s="55">
        <v>59.65</v>
      </c>
      <c r="F2610" s="55">
        <v>61.01</v>
      </c>
      <c r="G2610" s="55">
        <v>120.66</v>
      </c>
      <c r="H2610" s="33">
        <f t="shared" si="40"/>
        <v>9</v>
      </c>
    </row>
    <row r="2611" spans="1:8" ht="25.5" x14ac:dyDescent="0.2">
      <c r="A2611" s="52" t="s">
        <v>5251</v>
      </c>
      <c r="B2611" s="52"/>
      <c r="C2611" s="53" t="s">
        <v>5252</v>
      </c>
      <c r="D2611" s="54" t="s">
        <v>21</v>
      </c>
      <c r="E2611" s="55">
        <v>869.99</v>
      </c>
      <c r="F2611" s="55">
        <v>61.01</v>
      </c>
      <c r="G2611" s="55">
        <v>931</v>
      </c>
      <c r="H2611" s="33">
        <f t="shared" si="40"/>
        <v>9</v>
      </c>
    </row>
    <row r="2612" spans="1:8" ht="25.5" x14ac:dyDescent="0.2">
      <c r="A2612" s="52" t="s">
        <v>5253</v>
      </c>
      <c r="B2612" s="52"/>
      <c r="C2612" s="53" t="s">
        <v>5254</v>
      </c>
      <c r="D2612" s="54" t="s">
        <v>21</v>
      </c>
      <c r="E2612" s="55">
        <v>537.28</v>
      </c>
      <c r="F2612" s="55">
        <v>61.01</v>
      </c>
      <c r="G2612" s="55">
        <v>598.29</v>
      </c>
      <c r="H2612" s="33">
        <f t="shared" si="40"/>
        <v>9</v>
      </c>
    </row>
    <row r="2613" spans="1:8" ht="25.5" x14ac:dyDescent="0.2">
      <c r="A2613" s="52" t="s">
        <v>5255</v>
      </c>
      <c r="B2613" s="52"/>
      <c r="C2613" s="53" t="s">
        <v>5256</v>
      </c>
      <c r="D2613" s="54" t="s">
        <v>21</v>
      </c>
      <c r="E2613" s="55">
        <v>2102.04</v>
      </c>
      <c r="F2613" s="55">
        <v>264.92</v>
      </c>
      <c r="G2613" s="55">
        <v>2366.96</v>
      </c>
      <c r="H2613" s="33">
        <f t="shared" si="40"/>
        <v>9</v>
      </c>
    </row>
    <row r="2614" spans="1:8" ht="25.5" x14ac:dyDescent="0.2">
      <c r="A2614" s="52" t="s">
        <v>5257</v>
      </c>
      <c r="B2614" s="52"/>
      <c r="C2614" s="53" t="s">
        <v>5258</v>
      </c>
      <c r="D2614" s="54" t="s">
        <v>21</v>
      </c>
      <c r="E2614" s="55">
        <v>2398.6</v>
      </c>
      <c r="F2614" s="55">
        <v>98.01</v>
      </c>
      <c r="G2614" s="55">
        <v>2496.61</v>
      </c>
      <c r="H2614" s="33">
        <f t="shared" si="40"/>
        <v>9</v>
      </c>
    </row>
    <row r="2615" spans="1:8" ht="25.5" x14ac:dyDescent="0.2">
      <c r="A2615" s="52" t="s">
        <v>5259</v>
      </c>
      <c r="B2615" s="52"/>
      <c r="C2615" s="53" t="s">
        <v>5260</v>
      </c>
      <c r="D2615" s="54" t="s">
        <v>21</v>
      </c>
      <c r="E2615" s="55">
        <v>2081.65</v>
      </c>
      <c r="F2615" s="55">
        <v>98.01</v>
      </c>
      <c r="G2615" s="55">
        <v>2179.66</v>
      </c>
      <c r="H2615" s="33">
        <f t="shared" si="40"/>
        <v>9</v>
      </c>
    </row>
    <row r="2616" spans="1:8" ht="25.5" x14ac:dyDescent="0.2">
      <c r="A2616" s="52" t="s">
        <v>5261</v>
      </c>
      <c r="B2616" s="52"/>
      <c r="C2616" s="53" t="s">
        <v>5262</v>
      </c>
      <c r="D2616" s="54" t="s">
        <v>21</v>
      </c>
      <c r="E2616" s="55">
        <v>623.17999999999995</v>
      </c>
      <c r="F2616" s="55">
        <v>63.19</v>
      </c>
      <c r="G2616" s="55">
        <v>686.37</v>
      </c>
      <c r="H2616" s="33">
        <f t="shared" si="40"/>
        <v>9</v>
      </c>
    </row>
    <row r="2617" spans="1:8" ht="25.5" x14ac:dyDescent="0.2">
      <c r="A2617" s="52" t="s">
        <v>5263</v>
      </c>
      <c r="B2617" s="52"/>
      <c r="C2617" s="53" t="s">
        <v>5264</v>
      </c>
      <c r="D2617" s="54" t="s">
        <v>21</v>
      </c>
      <c r="E2617" s="55">
        <v>718.65</v>
      </c>
      <c r="F2617" s="55">
        <v>63.19</v>
      </c>
      <c r="G2617" s="55">
        <v>781.84</v>
      </c>
      <c r="H2617" s="33">
        <f t="shared" si="40"/>
        <v>9</v>
      </c>
    </row>
    <row r="2618" spans="1:8" ht="25.5" x14ac:dyDescent="0.2">
      <c r="A2618" s="52" t="s">
        <v>5265</v>
      </c>
      <c r="B2618" s="52"/>
      <c r="C2618" s="53" t="s">
        <v>5266</v>
      </c>
      <c r="D2618" s="54" t="s">
        <v>21</v>
      </c>
      <c r="E2618" s="55">
        <v>1605.58</v>
      </c>
      <c r="F2618" s="55">
        <v>98.01</v>
      </c>
      <c r="G2618" s="55">
        <v>1703.59</v>
      </c>
      <c r="H2618" s="33">
        <f t="shared" si="40"/>
        <v>9</v>
      </c>
    </row>
    <row r="2619" spans="1:8" ht="25.5" x14ac:dyDescent="0.2">
      <c r="A2619" s="52" t="s">
        <v>5267</v>
      </c>
      <c r="B2619" s="52"/>
      <c r="C2619" s="53" t="s">
        <v>5268</v>
      </c>
      <c r="D2619" s="54" t="s">
        <v>21</v>
      </c>
      <c r="E2619" s="55">
        <v>1669.23</v>
      </c>
      <c r="F2619" s="55">
        <v>439.36</v>
      </c>
      <c r="G2619" s="55">
        <v>2108.59</v>
      </c>
      <c r="H2619" s="33">
        <f t="shared" si="40"/>
        <v>9</v>
      </c>
    </row>
    <row r="2620" spans="1:8" ht="25.5" x14ac:dyDescent="0.2">
      <c r="A2620" s="52" t="s">
        <v>5269</v>
      </c>
      <c r="B2620" s="52"/>
      <c r="C2620" s="53" t="s">
        <v>5270</v>
      </c>
      <c r="D2620" s="54" t="s">
        <v>21</v>
      </c>
      <c r="E2620" s="55">
        <v>1038.79</v>
      </c>
      <c r="F2620" s="55">
        <v>98.01</v>
      </c>
      <c r="G2620" s="55">
        <v>1136.8</v>
      </c>
      <c r="H2620" s="33">
        <f t="shared" si="40"/>
        <v>9</v>
      </c>
    </row>
    <row r="2621" spans="1:8" x14ac:dyDescent="0.2">
      <c r="A2621" s="52" t="s">
        <v>5271</v>
      </c>
      <c r="B2621" s="52"/>
      <c r="C2621" s="53" t="s">
        <v>5272</v>
      </c>
      <c r="D2621" s="54"/>
      <c r="E2621" s="55"/>
      <c r="F2621" s="55"/>
      <c r="G2621" s="55"/>
      <c r="H2621" s="33">
        <f t="shared" si="40"/>
        <v>5</v>
      </c>
    </row>
    <row r="2622" spans="1:8" x14ac:dyDescent="0.2">
      <c r="A2622" s="52" t="s">
        <v>5273</v>
      </c>
      <c r="B2622" s="52"/>
      <c r="C2622" s="53" t="s">
        <v>5274</v>
      </c>
      <c r="D2622" s="54" t="s">
        <v>21</v>
      </c>
      <c r="E2622" s="55">
        <v>615.64</v>
      </c>
      <c r="F2622" s="55">
        <v>30.51</v>
      </c>
      <c r="G2622" s="55">
        <v>646.15</v>
      </c>
      <c r="H2622" s="33">
        <f t="shared" si="40"/>
        <v>9</v>
      </c>
    </row>
    <row r="2623" spans="1:8" ht="25.5" x14ac:dyDescent="0.2">
      <c r="A2623" s="52" t="s">
        <v>5275</v>
      </c>
      <c r="B2623" s="52"/>
      <c r="C2623" s="53" t="s">
        <v>5276</v>
      </c>
      <c r="D2623" s="54" t="s">
        <v>21</v>
      </c>
      <c r="E2623" s="55">
        <v>116.85</v>
      </c>
      <c r="F2623" s="55">
        <v>13.01</v>
      </c>
      <c r="G2623" s="55">
        <v>129.86000000000001</v>
      </c>
      <c r="H2623" s="33">
        <f t="shared" si="40"/>
        <v>9</v>
      </c>
    </row>
    <row r="2624" spans="1:8" ht="25.5" x14ac:dyDescent="0.2">
      <c r="A2624" s="52" t="s">
        <v>5277</v>
      </c>
      <c r="B2624" s="52"/>
      <c r="C2624" s="53" t="s">
        <v>5278</v>
      </c>
      <c r="D2624" s="54" t="s">
        <v>21</v>
      </c>
      <c r="E2624" s="55">
        <v>52.91</v>
      </c>
      <c r="F2624" s="55">
        <v>13.01</v>
      </c>
      <c r="G2624" s="55">
        <v>65.92</v>
      </c>
      <c r="H2624" s="33">
        <f t="shared" si="40"/>
        <v>9</v>
      </c>
    </row>
    <row r="2625" spans="1:8" ht="25.5" x14ac:dyDescent="0.2">
      <c r="A2625" s="52" t="s">
        <v>5279</v>
      </c>
      <c r="B2625" s="52"/>
      <c r="C2625" s="53" t="s">
        <v>5280</v>
      </c>
      <c r="D2625" s="54" t="s">
        <v>21</v>
      </c>
      <c r="E2625" s="55">
        <v>493.58</v>
      </c>
      <c r="F2625" s="55">
        <v>30.51</v>
      </c>
      <c r="G2625" s="55">
        <v>524.09</v>
      </c>
      <c r="H2625" s="33">
        <f t="shared" si="40"/>
        <v>9</v>
      </c>
    </row>
    <row r="2626" spans="1:8" ht="25.5" x14ac:dyDescent="0.2">
      <c r="A2626" s="52" t="s">
        <v>5281</v>
      </c>
      <c r="B2626" s="52"/>
      <c r="C2626" s="53" t="s">
        <v>5282</v>
      </c>
      <c r="D2626" s="54" t="s">
        <v>21</v>
      </c>
      <c r="E2626" s="55">
        <v>467.35</v>
      </c>
      <c r="F2626" s="55">
        <v>30.51</v>
      </c>
      <c r="G2626" s="55">
        <v>497.86</v>
      </c>
      <c r="H2626" s="33">
        <f t="shared" si="40"/>
        <v>9</v>
      </c>
    </row>
    <row r="2627" spans="1:8" ht="25.5" x14ac:dyDescent="0.2">
      <c r="A2627" s="52" t="s">
        <v>5283</v>
      </c>
      <c r="B2627" s="52"/>
      <c r="C2627" s="53" t="s">
        <v>5284</v>
      </c>
      <c r="D2627" s="54" t="s">
        <v>21</v>
      </c>
      <c r="E2627" s="55">
        <v>141.71</v>
      </c>
      <c r="F2627" s="55">
        <v>21.69</v>
      </c>
      <c r="G2627" s="55">
        <v>163.4</v>
      </c>
      <c r="H2627" s="33">
        <f t="shared" si="40"/>
        <v>9</v>
      </c>
    </row>
    <row r="2628" spans="1:8" ht="25.5" x14ac:dyDescent="0.2">
      <c r="A2628" s="52" t="s">
        <v>8282</v>
      </c>
      <c r="B2628" s="52"/>
      <c r="C2628" s="53" t="s">
        <v>8283</v>
      </c>
      <c r="D2628" s="54" t="s">
        <v>21</v>
      </c>
      <c r="E2628" s="55">
        <v>273.12</v>
      </c>
      <c r="F2628" s="55">
        <v>30.51</v>
      </c>
      <c r="G2628" s="55">
        <v>303.63</v>
      </c>
      <c r="H2628" s="33">
        <f t="shared" si="40"/>
        <v>9</v>
      </c>
    </row>
    <row r="2629" spans="1:8" x14ac:dyDescent="0.2">
      <c r="A2629" s="52" t="s">
        <v>5285</v>
      </c>
      <c r="B2629" s="52"/>
      <c r="C2629" s="53" t="s">
        <v>5286</v>
      </c>
      <c r="D2629" s="54" t="s">
        <v>21</v>
      </c>
      <c r="E2629" s="55">
        <v>89.05</v>
      </c>
      <c r="F2629" s="55">
        <v>13.01</v>
      </c>
      <c r="G2629" s="55">
        <v>102.06</v>
      </c>
      <c r="H2629" s="33">
        <f t="shared" si="40"/>
        <v>9</v>
      </c>
    </row>
    <row r="2630" spans="1:8" x14ac:dyDescent="0.2">
      <c r="A2630" s="52" t="s">
        <v>5287</v>
      </c>
      <c r="B2630" s="52"/>
      <c r="C2630" s="53" t="s">
        <v>5288</v>
      </c>
      <c r="D2630" s="54" t="s">
        <v>21</v>
      </c>
      <c r="E2630" s="55">
        <v>124.75</v>
      </c>
      <c r="F2630" s="55">
        <v>13.01</v>
      </c>
      <c r="G2630" s="55">
        <v>137.76</v>
      </c>
      <c r="H2630" s="33">
        <f t="shared" si="40"/>
        <v>9</v>
      </c>
    </row>
    <row r="2631" spans="1:8" ht="25.5" x14ac:dyDescent="0.2">
      <c r="A2631" s="52" t="s">
        <v>5289</v>
      </c>
      <c r="B2631" s="52"/>
      <c r="C2631" s="53" t="s">
        <v>5290</v>
      </c>
      <c r="D2631" s="54" t="s">
        <v>21</v>
      </c>
      <c r="E2631" s="55">
        <v>8822.3799999999992</v>
      </c>
      <c r="F2631" s="55">
        <v>30.51</v>
      </c>
      <c r="G2631" s="55">
        <v>8852.89</v>
      </c>
      <c r="H2631" s="33">
        <f t="shared" si="40"/>
        <v>9</v>
      </c>
    </row>
    <row r="2632" spans="1:8" ht="38.25" x14ac:dyDescent="0.2">
      <c r="A2632" s="52" t="s">
        <v>5291</v>
      </c>
      <c r="B2632" s="52"/>
      <c r="C2632" s="53" t="s">
        <v>5292</v>
      </c>
      <c r="D2632" s="54" t="s">
        <v>21</v>
      </c>
      <c r="E2632" s="55">
        <v>1358.06</v>
      </c>
      <c r="F2632" s="55">
        <v>30.51</v>
      </c>
      <c r="G2632" s="55">
        <v>1388.57</v>
      </c>
      <c r="H2632" s="33">
        <f t="shared" si="40"/>
        <v>9</v>
      </c>
    </row>
    <row r="2633" spans="1:8" ht="25.5" x14ac:dyDescent="0.2">
      <c r="A2633" s="52" t="s">
        <v>5293</v>
      </c>
      <c r="B2633" s="52"/>
      <c r="C2633" s="53" t="s">
        <v>5294</v>
      </c>
      <c r="D2633" s="54" t="s">
        <v>21</v>
      </c>
      <c r="E2633" s="55">
        <v>945.83</v>
      </c>
      <c r="F2633" s="55">
        <v>30.51</v>
      </c>
      <c r="G2633" s="55">
        <v>976.34</v>
      </c>
      <c r="H2633" s="33">
        <f t="shared" si="40"/>
        <v>9</v>
      </c>
    </row>
    <row r="2634" spans="1:8" ht="25.5" x14ac:dyDescent="0.2">
      <c r="A2634" s="52" t="s">
        <v>5295</v>
      </c>
      <c r="B2634" s="52"/>
      <c r="C2634" s="53" t="s">
        <v>5296</v>
      </c>
      <c r="D2634" s="54" t="s">
        <v>21</v>
      </c>
      <c r="E2634" s="55">
        <v>1441.8</v>
      </c>
      <c r="F2634" s="55">
        <v>30.51</v>
      </c>
      <c r="G2634" s="55">
        <v>1472.31</v>
      </c>
      <c r="H2634" s="33">
        <f t="shared" ref="H2634:H2697" si="41">LEN(A2634)</f>
        <v>9</v>
      </c>
    </row>
    <row r="2635" spans="1:8" ht="38.25" x14ac:dyDescent="0.2">
      <c r="A2635" s="52" t="s">
        <v>5297</v>
      </c>
      <c r="B2635" s="52"/>
      <c r="C2635" s="53" t="s">
        <v>5298</v>
      </c>
      <c r="D2635" s="54" t="s">
        <v>21</v>
      </c>
      <c r="E2635" s="55">
        <v>947.34</v>
      </c>
      <c r="F2635" s="55">
        <v>30.51</v>
      </c>
      <c r="G2635" s="55">
        <v>977.85</v>
      </c>
      <c r="H2635" s="33">
        <f t="shared" si="41"/>
        <v>9</v>
      </c>
    </row>
    <row r="2636" spans="1:8" ht="25.5" x14ac:dyDescent="0.2">
      <c r="A2636" s="52" t="s">
        <v>5299</v>
      </c>
      <c r="B2636" s="52"/>
      <c r="C2636" s="53" t="s">
        <v>5300</v>
      </c>
      <c r="D2636" s="54" t="s">
        <v>21</v>
      </c>
      <c r="E2636" s="55">
        <v>118.82</v>
      </c>
      <c r="F2636" s="55">
        <v>30.51</v>
      </c>
      <c r="G2636" s="55">
        <v>149.33000000000001</v>
      </c>
      <c r="H2636" s="33">
        <f t="shared" si="41"/>
        <v>9</v>
      </c>
    </row>
    <row r="2637" spans="1:8" ht="25.5" x14ac:dyDescent="0.2">
      <c r="A2637" s="52" t="s">
        <v>5301</v>
      </c>
      <c r="B2637" s="52"/>
      <c r="C2637" s="53" t="s">
        <v>5302</v>
      </c>
      <c r="D2637" s="54" t="s">
        <v>21</v>
      </c>
      <c r="E2637" s="55">
        <v>1140.97</v>
      </c>
      <c r="F2637" s="55">
        <v>30.51</v>
      </c>
      <c r="G2637" s="55">
        <v>1171.48</v>
      </c>
      <c r="H2637" s="33">
        <f t="shared" si="41"/>
        <v>9</v>
      </c>
    </row>
    <row r="2638" spans="1:8" x14ac:dyDescent="0.2">
      <c r="A2638" s="52" t="s">
        <v>5303</v>
      </c>
      <c r="B2638" s="52"/>
      <c r="C2638" s="53" t="s">
        <v>5304</v>
      </c>
      <c r="D2638" s="54"/>
      <c r="E2638" s="55"/>
      <c r="F2638" s="55"/>
      <c r="G2638" s="55"/>
      <c r="H2638" s="33">
        <f t="shared" si="41"/>
        <v>5</v>
      </c>
    </row>
    <row r="2639" spans="1:8" ht="25.5" x14ac:dyDescent="0.2">
      <c r="A2639" s="52" t="s">
        <v>5305</v>
      </c>
      <c r="B2639" s="52"/>
      <c r="C2639" s="53" t="s">
        <v>5306</v>
      </c>
      <c r="D2639" s="54" t="s">
        <v>21</v>
      </c>
      <c r="E2639" s="55">
        <v>1367.5</v>
      </c>
      <c r="F2639" s="55">
        <v>21.69</v>
      </c>
      <c r="G2639" s="55">
        <v>1389.19</v>
      </c>
      <c r="H2639" s="33">
        <f t="shared" si="41"/>
        <v>9</v>
      </c>
    </row>
    <row r="2640" spans="1:8" ht="25.5" x14ac:dyDescent="0.2">
      <c r="A2640" s="52" t="s">
        <v>5307</v>
      </c>
      <c r="B2640" s="52"/>
      <c r="C2640" s="53" t="s">
        <v>5308</v>
      </c>
      <c r="D2640" s="54" t="s">
        <v>21</v>
      </c>
      <c r="E2640" s="55">
        <v>632</v>
      </c>
      <c r="F2640" s="55">
        <v>21.69</v>
      </c>
      <c r="G2640" s="55">
        <v>653.69000000000005</v>
      </c>
      <c r="H2640" s="33">
        <f t="shared" si="41"/>
        <v>9</v>
      </c>
    </row>
    <row r="2641" spans="1:8" ht="25.5" x14ac:dyDescent="0.2">
      <c r="A2641" s="52" t="s">
        <v>5311</v>
      </c>
      <c r="B2641" s="52"/>
      <c r="C2641" s="53" t="s">
        <v>5312</v>
      </c>
      <c r="D2641" s="54" t="s">
        <v>21</v>
      </c>
      <c r="E2641" s="55">
        <v>558.08000000000004</v>
      </c>
      <c r="F2641" s="55">
        <v>21.69</v>
      </c>
      <c r="G2641" s="55">
        <v>579.77</v>
      </c>
      <c r="H2641" s="33">
        <f t="shared" si="41"/>
        <v>9</v>
      </c>
    </row>
    <row r="2642" spans="1:8" ht="25.5" x14ac:dyDescent="0.2">
      <c r="A2642" s="52" t="s">
        <v>5313</v>
      </c>
      <c r="B2642" s="52"/>
      <c r="C2642" s="53" t="s">
        <v>5314</v>
      </c>
      <c r="D2642" s="54" t="s">
        <v>21</v>
      </c>
      <c r="E2642" s="55">
        <v>380.98</v>
      </c>
      <c r="F2642" s="55">
        <v>21.69</v>
      </c>
      <c r="G2642" s="55">
        <v>402.67</v>
      </c>
      <c r="H2642" s="33">
        <f t="shared" si="41"/>
        <v>9</v>
      </c>
    </row>
    <row r="2643" spans="1:8" ht="25.5" x14ac:dyDescent="0.2">
      <c r="A2643" s="52" t="s">
        <v>5315</v>
      </c>
      <c r="B2643" s="52"/>
      <c r="C2643" s="53" t="s">
        <v>5316</v>
      </c>
      <c r="D2643" s="54" t="s">
        <v>21</v>
      </c>
      <c r="E2643" s="55">
        <v>1315.47</v>
      </c>
      <c r="F2643" s="55">
        <v>21.69</v>
      </c>
      <c r="G2643" s="55">
        <v>1337.16</v>
      </c>
      <c r="H2643" s="33">
        <f t="shared" si="41"/>
        <v>9</v>
      </c>
    </row>
    <row r="2644" spans="1:8" x14ac:dyDescent="0.2">
      <c r="A2644" s="52" t="s">
        <v>5317</v>
      </c>
      <c r="B2644" s="52"/>
      <c r="C2644" s="53" t="s">
        <v>5318</v>
      </c>
      <c r="D2644" s="54"/>
      <c r="E2644" s="55"/>
      <c r="F2644" s="55"/>
      <c r="G2644" s="55"/>
      <c r="H2644" s="33">
        <f t="shared" si="41"/>
        <v>5</v>
      </c>
    </row>
    <row r="2645" spans="1:8" ht="25.5" x14ac:dyDescent="0.2">
      <c r="A2645" s="52" t="s">
        <v>5321</v>
      </c>
      <c r="B2645" s="52"/>
      <c r="C2645" s="53" t="s">
        <v>5322</v>
      </c>
      <c r="D2645" s="54" t="s">
        <v>21</v>
      </c>
      <c r="E2645" s="55">
        <v>278.08999999999997</v>
      </c>
      <c r="F2645" s="55">
        <v>17.350000000000001</v>
      </c>
      <c r="G2645" s="55">
        <v>295.44</v>
      </c>
      <c r="H2645" s="33">
        <f t="shared" si="41"/>
        <v>9</v>
      </c>
    </row>
    <row r="2646" spans="1:8" ht="25.5" x14ac:dyDescent="0.2">
      <c r="A2646" s="52" t="s">
        <v>5323</v>
      </c>
      <c r="B2646" s="52"/>
      <c r="C2646" s="53" t="s">
        <v>5324</v>
      </c>
      <c r="D2646" s="54" t="s">
        <v>21</v>
      </c>
      <c r="E2646" s="55">
        <v>225.58</v>
      </c>
      <c r="F2646" s="55">
        <v>17.350000000000001</v>
      </c>
      <c r="G2646" s="55">
        <v>242.93</v>
      </c>
      <c r="H2646" s="33">
        <f t="shared" si="41"/>
        <v>9</v>
      </c>
    </row>
    <row r="2647" spans="1:8" x14ac:dyDescent="0.2">
      <c r="A2647" s="52" t="s">
        <v>5325</v>
      </c>
      <c r="B2647" s="52"/>
      <c r="C2647" s="53" t="s">
        <v>5326</v>
      </c>
      <c r="D2647" s="54" t="s">
        <v>21</v>
      </c>
      <c r="E2647" s="55">
        <v>235.76</v>
      </c>
      <c r="F2647" s="55">
        <v>17.350000000000001</v>
      </c>
      <c r="G2647" s="55">
        <v>253.11</v>
      </c>
      <c r="H2647" s="33">
        <f t="shared" si="41"/>
        <v>9</v>
      </c>
    </row>
    <row r="2648" spans="1:8" ht="25.5" x14ac:dyDescent="0.2">
      <c r="A2648" s="52" t="s">
        <v>5327</v>
      </c>
      <c r="B2648" s="52"/>
      <c r="C2648" s="53" t="s">
        <v>5328</v>
      </c>
      <c r="D2648" s="54" t="s">
        <v>21</v>
      </c>
      <c r="E2648" s="55">
        <v>119.18</v>
      </c>
      <c r="F2648" s="55">
        <v>17.350000000000001</v>
      </c>
      <c r="G2648" s="55">
        <v>136.53</v>
      </c>
      <c r="H2648" s="33">
        <f t="shared" si="41"/>
        <v>9</v>
      </c>
    </row>
    <row r="2649" spans="1:8" x14ac:dyDescent="0.2">
      <c r="A2649" s="52" t="s">
        <v>5329</v>
      </c>
      <c r="B2649" s="52"/>
      <c r="C2649" s="53" t="s">
        <v>5330</v>
      </c>
      <c r="D2649" s="54"/>
      <c r="E2649" s="55"/>
      <c r="F2649" s="55"/>
      <c r="G2649" s="55"/>
      <c r="H2649" s="33">
        <f t="shared" si="41"/>
        <v>5</v>
      </c>
    </row>
    <row r="2650" spans="1:8" ht="38.25" x14ac:dyDescent="0.2">
      <c r="A2650" s="52" t="s">
        <v>5331</v>
      </c>
      <c r="B2650" s="52"/>
      <c r="C2650" s="53" t="s">
        <v>5332</v>
      </c>
      <c r="D2650" s="54" t="s">
        <v>21</v>
      </c>
      <c r="E2650" s="55">
        <v>175.27</v>
      </c>
      <c r="F2650" s="55">
        <v>17.350000000000001</v>
      </c>
      <c r="G2650" s="55">
        <v>192.62</v>
      </c>
      <c r="H2650" s="33">
        <f t="shared" si="41"/>
        <v>9</v>
      </c>
    </row>
    <row r="2651" spans="1:8" ht="25.5" x14ac:dyDescent="0.2">
      <c r="A2651" s="52" t="s">
        <v>5333</v>
      </c>
      <c r="B2651" s="52"/>
      <c r="C2651" s="53" t="s">
        <v>5334</v>
      </c>
      <c r="D2651" s="54" t="s">
        <v>21</v>
      </c>
      <c r="E2651" s="55">
        <v>48.97</v>
      </c>
      <c r="F2651" s="55">
        <v>17.350000000000001</v>
      </c>
      <c r="G2651" s="55">
        <v>66.319999999999993</v>
      </c>
      <c r="H2651" s="33">
        <f t="shared" si="41"/>
        <v>9</v>
      </c>
    </row>
    <row r="2652" spans="1:8" ht="38.25" x14ac:dyDescent="0.2">
      <c r="A2652" s="52" t="s">
        <v>5335</v>
      </c>
      <c r="B2652" s="52"/>
      <c r="C2652" s="53" t="s">
        <v>5336</v>
      </c>
      <c r="D2652" s="54" t="s">
        <v>21</v>
      </c>
      <c r="E2652" s="55">
        <v>169.51</v>
      </c>
      <c r="F2652" s="55">
        <v>17.350000000000001</v>
      </c>
      <c r="G2652" s="55">
        <v>186.86</v>
      </c>
      <c r="H2652" s="33">
        <f t="shared" si="41"/>
        <v>9</v>
      </c>
    </row>
    <row r="2653" spans="1:8" ht="25.5" x14ac:dyDescent="0.2">
      <c r="A2653" s="52" t="s">
        <v>5337</v>
      </c>
      <c r="B2653" s="52"/>
      <c r="C2653" s="53" t="s">
        <v>5338</v>
      </c>
      <c r="D2653" s="54" t="s">
        <v>21</v>
      </c>
      <c r="E2653" s="55">
        <v>64.23</v>
      </c>
      <c r="F2653" s="55">
        <v>21.69</v>
      </c>
      <c r="G2653" s="55">
        <v>85.92</v>
      </c>
      <c r="H2653" s="33">
        <f t="shared" si="41"/>
        <v>9</v>
      </c>
    </row>
    <row r="2654" spans="1:8" ht="38.25" x14ac:dyDescent="0.2">
      <c r="A2654" s="52" t="s">
        <v>5339</v>
      </c>
      <c r="B2654" s="52"/>
      <c r="C2654" s="53" t="s">
        <v>5340</v>
      </c>
      <c r="D2654" s="54" t="s">
        <v>21</v>
      </c>
      <c r="E2654" s="55">
        <v>81.16</v>
      </c>
      <c r="F2654" s="55">
        <v>17.350000000000001</v>
      </c>
      <c r="G2654" s="55">
        <v>98.51</v>
      </c>
      <c r="H2654" s="33">
        <f t="shared" si="41"/>
        <v>9</v>
      </c>
    </row>
    <row r="2655" spans="1:8" ht="38.25" x14ac:dyDescent="0.2">
      <c r="A2655" s="52" t="s">
        <v>5341</v>
      </c>
      <c r="B2655" s="52"/>
      <c r="C2655" s="53" t="s">
        <v>5342</v>
      </c>
      <c r="D2655" s="54" t="s">
        <v>21</v>
      </c>
      <c r="E2655" s="55">
        <v>154.16999999999999</v>
      </c>
      <c r="F2655" s="55">
        <v>17.350000000000001</v>
      </c>
      <c r="G2655" s="55">
        <v>171.52</v>
      </c>
      <c r="H2655" s="33">
        <f t="shared" si="41"/>
        <v>9</v>
      </c>
    </row>
    <row r="2656" spans="1:8" ht="38.25" x14ac:dyDescent="0.2">
      <c r="A2656" s="52" t="s">
        <v>5343</v>
      </c>
      <c r="B2656" s="52"/>
      <c r="C2656" s="53" t="s">
        <v>5344</v>
      </c>
      <c r="D2656" s="54" t="s">
        <v>21</v>
      </c>
      <c r="E2656" s="55">
        <v>202.08</v>
      </c>
      <c r="F2656" s="55">
        <v>17.350000000000001</v>
      </c>
      <c r="G2656" s="55">
        <v>219.43</v>
      </c>
      <c r="H2656" s="33">
        <f t="shared" si="41"/>
        <v>9</v>
      </c>
    </row>
    <row r="2657" spans="1:8" ht="38.25" x14ac:dyDescent="0.2">
      <c r="A2657" s="52" t="s">
        <v>5345</v>
      </c>
      <c r="B2657" s="52"/>
      <c r="C2657" s="53" t="s">
        <v>5346</v>
      </c>
      <c r="D2657" s="54" t="s">
        <v>21</v>
      </c>
      <c r="E2657" s="55">
        <v>161.09</v>
      </c>
      <c r="F2657" s="55">
        <v>13.01</v>
      </c>
      <c r="G2657" s="55">
        <v>174.1</v>
      </c>
      <c r="H2657" s="33">
        <f t="shared" si="41"/>
        <v>9</v>
      </c>
    </row>
    <row r="2658" spans="1:8" ht="38.25" x14ac:dyDescent="0.2">
      <c r="A2658" s="52" t="s">
        <v>5347</v>
      </c>
      <c r="B2658" s="52"/>
      <c r="C2658" s="53" t="s">
        <v>5348</v>
      </c>
      <c r="D2658" s="54" t="s">
        <v>21</v>
      </c>
      <c r="E2658" s="55">
        <v>78.489999999999995</v>
      </c>
      <c r="F2658" s="55">
        <v>13.01</v>
      </c>
      <c r="G2658" s="55">
        <v>91.5</v>
      </c>
      <c r="H2658" s="33">
        <f t="shared" si="41"/>
        <v>9</v>
      </c>
    </row>
    <row r="2659" spans="1:8" ht="38.25" x14ac:dyDescent="0.2">
      <c r="A2659" s="52" t="s">
        <v>5349</v>
      </c>
      <c r="B2659" s="52"/>
      <c r="C2659" s="53" t="s">
        <v>5350</v>
      </c>
      <c r="D2659" s="54" t="s">
        <v>21</v>
      </c>
      <c r="E2659" s="55">
        <v>138.91999999999999</v>
      </c>
      <c r="F2659" s="55">
        <v>17.350000000000001</v>
      </c>
      <c r="G2659" s="55">
        <v>156.27000000000001</v>
      </c>
      <c r="H2659" s="33">
        <f t="shared" si="41"/>
        <v>9</v>
      </c>
    </row>
    <row r="2660" spans="1:8" ht="25.5" x14ac:dyDescent="0.2">
      <c r="A2660" s="52" t="s">
        <v>5351</v>
      </c>
      <c r="B2660" s="52"/>
      <c r="C2660" s="53" t="s">
        <v>5352</v>
      </c>
      <c r="D2660" s="54" t="s">
        <v>21</v>
      </c>
      <c r="E2660" s="55">
        <v>76.599999999999994</v>
      </c>
      <c r="F2660" s="55">
        <v>21.69</v>
      </c>
      <c r="G2660" s="55">
        <v>98.29</v>
      </c>
      <c r="H2660" s="33">
        <f t="shared" si="41"/>
        <v>9</v>
      </c>
    </row>
    <row r="2661" spans="1:8" ht="38.25" x14ac:dyDescent="0.2">
      <c r="A2661" s="52" t="s">
        <v>5353</v>
      </c>
      <c r="B2661" s="52"/>
      <c r="C2661" s="53" t="s">
        <v>5354</v>
      </c>
      <c r="D2661" s="54" t="s">
        <v>21</v>
      </c>
      <c r="E2661" s="55">
        <v>133.69999999999999</v>
      </c>
      <c r="F2661" s="55">
        <v>21.69</v>
      </c>
      <c r="G2661" s="55">
        <v>155.38999999999999</v>
      </c>
      <c r="H2661" s="33">
        <f t="shared" si="41"/>
        <v>9</v>
      </c>
    </row>
    <row r="2662" spans="1:8" ht="38.25" x14ac:dyDescent="0.2">
      <c r="A2662" s="52" t="s">
        <v>5355</v>
      </c>
      <c r="B2662" s="52"/>
      <c r="C2662" s="53" t="s">
        <v>5356</v>
      </c>
      <c r="D2662" s="54" t="s">
        <v>21</v>
      </c>
      <c r="E2662" s="55">
        <v>192.66</v>
      </c>
      <c r="F2662" s="55">
        <v>21.69</v>
      </c>
      <c r="G2662" s="55">
        <v>214.35</v>
      </c>
      <c r="H2662" s="33">
        <f t="shared" si="41"/>
        <v>9</v>
      </c>
    </row>
    <row r="2663" spans="1:8" ht="38.25" x14ac:dyDescent="0.2">
      <c r="A2663" s="52" t="s">
        <v>5357</v>
      </c>
      <c r="B2663" s="52"/>
      <c r="C2663" s="53" t="s">
        <v>5358</v>
      </c>
      <c r="D2663" s="54" t="s">
        <v>21</v>
      </c>
      <c r="E2663" s="55">
        <v>140.18</v>
      </c>
      <c r="F2663" s="55">
        <v>21.69</v>
      </c>
      <c r="G2663" s="55">
        <v>161.87</v>
      </c>
      <c r="H2663" s="33">
        <f t="shared" si="41"/>
        <v>9</v>
      </c>
    </row>
    <row r="2664" spans="1:8" ht="25.5" x14ac:dyDescent="0.2">
      <c r="A2664" s="52" t="s">
        <v>5359</v>
      </c>
      <c r="B2664" s="52"/>
      <c r="C2664" s="53" t="s">
        <v>5360</v>
      </c>
      <c r="D2664" s="54" t="s">
        <v>21</v>
      </c>
      <c r="E2664" s="55">
        <v>73.150000000000006</v>
      </c>
      <c r="F2664" s="55">
        <v>21.69</v>
      </c>
      <c r="G2664" s="55">
        <v>94.84</v>
      </c>
      <c r="H2664" s="33">
        <f t="shared" si="41"/>
        <v>9</v>
      </c>
    </row>
    <row r="2665" spans="1:8" ht="38.25" x14ac:dyDescent="0.2">
      <c r="A2665" s="52" t="s">
        <v>5361</v>
      </c>
      <c r="B2665" s="52"/>
      <c r="C2665" s="53" t="s">
        <v>5362</v>
      </c>
      <c r="D2665" s="54" t="s">
        <v>21</v>
      </c>
      <c r="E2665" s="55">
        <v>55.56</v>
      </c>
      <c r="F2665" s="55">
        <v>17.350000000000001</v>
      </c>
      <c r="G2665" s="55">
        <v>72.91</v>
      </c>
      <c r="H2665" s="33">
        <f t="shared" si="41"/>
        <v>9</v>
      </c>
    </row>
    <row r="2666" spans="1:8" ht="25.5" x14ac:dyDescent="0.2">
      <c r="A2666" s="52" t="s">
        <v>5363</v>
      </c>
      <c r="B2666" s="52"/>
      <c r="C2666" s="53" t="s">
        <v>5364</v>
      </c>
      <c r="D2666" s="54" t="s">
        <v>21</v>
      </c>
      <c r="E2666" s="55">
        <v>117.6</v>
      </c>
      <c r="F2666" s="55">
        <v>17.350000000000001</v>
      </c>
      <c r="G2666" s="55">
        <v>134.94999999999999</v>
      </c>
      <c r="H2666" s="33">
        <f t="shared" si="41"/>
        <v>9</v>
      </c>
    </row>
    <row r="2667" spans="1:8" ht="38.25" x14ac:dyDescent="0.2">
      <c r="A2667" s="52" t="s">
        <v>5365</v>
      </c>
      <c r="B2667" s="52"/>
      <c r="C2667" s="53" t="s">
        <v>5366</v>
      </c>
      <c r="D2667" s="54" t="s">
        <v>21</v>
      </c>
      <c r="E2667" s="55">
        <v>403.36</v>
      </c>
      <c r="F2667" s="55">
        <v>17.350000000000001</v>
      </c>
      <c r="G2667" s="55">
        <v>420.71</v>
      </c>
      <c r="H2667" s="33">
        <f t="shared" si="41"/>
        <v>9</v>
      </c>
    </row>
    <row r="2668" spans="1:8" ht="38.25" x14ac:dyDescent="0.2">
      <c r="A2668" s="52" t="s">
        <v>5367</v>
      </c>
      <c r="B2668" s="52"/>
      <c r="C2668" s="53" t="s">
        <v>5368</v>
      </c>
      <c r="D2668" s="54" t="s">
        <v>21</v>
      </c>
      <c r="E2668" s="55">
        <v>293.49</v>
      </c>
      <c r="F2668" s="55">
        <v>17.350000000000001</v>
      </c>
      <c r="G2668" s="55">
        <v>310.83999999999997</v>
      </c>
      <c r="H2668" s="33">
        <f t="shared" si="41"/>
        <v>9</v>
      </c>
    </row>
    <row r="2669" spans="1:8" ht="38.25" x14ac:dyDescent="0.2">
      <c r="A2669" s="52" t="s">
        <v>5369</v>
      </c>
      <c r="B2669" s="52"/>
      <c r="C2669" s="53" t="s">
        <v>5370</v>
      </c>
      <c r="D2669" s="54" t="s">
        <v>21</v>
      </c>
      <c r="E2669" s="55">
        <v>152.18</v>
      </c>
      <c r="F2669" s="55">
        <v>17.350000000000001</v>
      </c>
      <c r="G2669" s="55">
        <v>169.53</v>
      </c>
      <c r="H2669" s="33">
        <f t="shared" si="41"/>
        <v>9</v>
      </c>
    </row>
    <row r="2670" spans="1:8" ht="25.5" x14ac:dyDescent="0.2">
      <c r="A2670" s="52" t="s">
        <v>5371</v>
      </c>
      <c r="B2670" s="52"/>
      <c r="C2670" s="53" t="s">
        <v>8284</v>
      </c>
      <c r="D2670" s="54" t="s">
        <v>21</v>
      </c>
      <c r="E2670" s="55">
        <v>126.13</v>
      </c>
      <c r="F2670" s="55">
        <v>17.350000000000001</v>
      </c>
      <c r="G2670" s="55">
        <v>143.47999999999999</v>
      </c>
      <c r="H2670" s="33">
        <f t="shared" si="41"/>
        <v>9</v>
      </c>
    </row>
    <row r="2671" spans="1:8" x14ac:dyDescent="0.2">
      <c r="A2671" s="52" t="s">
        <v>5373</v>
      </c>
      <c r="B2671" s="52"/>
      <c r="C2671" s="53" t="s">
        <v>5374</v>
      </c>
      <c r="D2671" s="54"/>
      <c r="E2671" s="55"/>
      <c r="F2671" s="55"/>
      <c r="G2671" s="55"/>
      <c r="H2671" s="33">
        <f t="shared" si="41"/>
        <v>5</v>
      </c>
    </row>
    <row r="2672" spans="1:8" ht="25.5" x14ac:dyDescent="0.2">
      <c r="A2672" s="52" t="s">
        <v>5375</v>
      </c>
      <c r="B2672" s="52"/>
      <c r="C2672" s="53" t="s">
        <v>5376</v>
      </c>
      <c r="D2672" s="54" t="s">
        <v>21</v>
      </c>
      <c r="E2672" s="55">
        <v>36.31</v>
      </c>
      <c r="F2672" s="55">
        <v>13.01</v>
      </c>
      <c r="G2672" s="55">
        <v>49.32</v>
      </c>
      <c r="H2672" s="33">
        <f t="shared" si="41"/>
        <v>9</v>
      </c>
    </row>
    <row r="2673" spans="1:8" x14ac:dyDescent="0.2">
      <c r="A2673" s="52" t="s">
        <v>5377</v>
      </c>
      <c r="B2673" s="52"/>
      <c r="C2673" s="53" t="s">
        <v>5378</v>
      </c>
      <c r="D2673" s="54"/>
      <c r="E2673" s="55"/>
      <c r="F2673" s="55"/>
      <c r="G2673" s="55"/>
      <c r="H2673" s="33">
        <f t="shared" si="41"/>
        <v>5</v>
      </c>
    </row>
    <row r="2674" spans="1:8" ht="25.5" x14ac:dyDescent="0.2">
      <c r="A2674" s="52" t="s">
        <v>5379</v>
      </c>
      <c r="B2674" s="52"/>
      <c r="C2674" s="53" t="s">
        <v>5380</v>
      </c>
      <c r="D2674" s="54" t="s">
        <v>21</v>
      </c>
      <c r="E2674" s="55">
        <v>0.42</v>
      </c>
      <c r="F2674" s="55">
        <v>17.350000000000001</v>
      </c>
      <c r="G2674" s="55">
        <v>17.77</v>
      </c>
      <c r="H2674" s="33">
        <f t="shared" si="41"/>
        <v>9</v>
      </c>
    </row>
    <row r="2675" spans="1:8" ht="25.5" x14ac:dyDescent="0.2">
      <c r="A2675" s="52" t="s">
        <v>5381</v>
      </c>
      <c r="B2675" s="52"/>
      <c r="C2675" s="53" t="s">
        <v>5382</v>
      </c>
      <c r="D2675" s="54" t="s">
        <v>21</v>
      </c>
      <c r="E2675" s="55">
        <v>6.51</v>
      </c>
      <c r="F2675" s="55">
        <v>3.53</v>
      </c>
      <c r="G2675" s="55">
        <v>10.039999999999999</v>
      </c>
      <c r="H2675" s="33">
        <f t="shared" si="41"/>
        <v>9</v>
      </c>
    </row>
    <row r="2676" spans="1:8" x14ac:dyDescent="0.2">
      <c r="A2676" s="52" t="s">
        <v>5383</v>
      </c>
      <c r="B2676" s="52"/>
      <c r="C2676" s="53" t="s">
        <v>5384</v>
      </c>
      <c r="D2676" s="54" t="s">
        <v>21</v>
      </c>
      <c r="E2676" s="55"/>
      <c r="F2676" s="55">
        <v>17.350000000000001</v>
      </c>
      <c r="G2676" s="55">
        <v>17.350000000000001</v>
      </c>
      <c r="H2676" s="33">
        <f t="shared" si="41"/>
        <v>9</v>
      </c>
    </row>
    <row r="2677" spans="1:8" x14ac:dyDescent="0.2">
      <c r="A2677" s="52" t="s">
        <v>5385</v>
      </c>
      <c r="B2677" s="52"/>
      <c r="C2677" s="53" t="s">
        <v>5386</v>
      </c>
      <c r="D2677" s="54" t="s">
        <v>21</v>
      </c>
      <c r="E2677" s="55"/>
      <c r="F2677" s="55">
        <v>3.53</v>
      </c>
      <c r="G2677" s="55">
        <v>3.53</v>
      </c>
      <c r="H2677" s="33">
        <f t="shared" si="41"/>
        <v>9</v>
      </c>
    </row>
    <row r="2678" spans="1:8" x14ac:dyDescent="0.2">
      <c r="A2678" s="52" t="s">
        <v>5387</v>
      </c>
      <c r="B2678" s="52"/>
      <c r="C2678" s="53" t="s">
        <v>5388</v>
      </c>
      <c r="D2678" s="54"/>
      <c r="E2678" s="55"/>
      <c r="F2678" s="55"/>
      <c r="G2678" s="55"/>
      <c r="H2678" s="33">
        <f t="shared" si="41"/>
        <v>5</v>
      </c>
    </row>
    <row r="2679" spans="1:8" ht="38.25" x14ac:dyDescent="0.2">
      <c r="A2679" s="52" t="s">
        <v>5389</v>
      </c>
      <c r="B2679" s="52"/>
      <c r="C2679" s="53" t="s">
        <v>8612</v>
      </c>
      <c r="D2679" s="54" t="s">
        <v>21</v>
      </c>
      <c r="E2679" s="55">
        <v>306.82</v>
      </c>
      <c r="F2679" s="55">
        <v>17.350000000000001</v>
      </c>
      <c r="G2679" s="55">
        <v>324.17</v>
      </c>
      <c r="H2679" s="33">
        <f t="shared" si="41"/>
        <v>9</v>
      </c>
    </row>
    <row r="2680" spans="1:8" ht="38.25" x14ac:dyDescent="0.2">
      <c r="A2680" s="52" t="s">
        <v>5391</v>
      </c>
      <c r="B2680" s="52"/>
      <c r="C2680" s="53" t="s">
        <v>5392</v>
      </c>
      <c r="D2680" s="54" t="s">
        <v>21</v>
      </c>
      <c r="E2680" s="55">
        <v>298.99</v>
      </c>
      <c r="F2680" s="55">
        <v>13.01</v>
      </c>
      <c r="G2680" s="55">
        <v>312</v>
      </c>
      <c r="H2680" s="33">
        <f t="shared" si="41"/>
        <v>9</v>
      </c>
    </row>
    <row r="2681" spans="1:8" ht="25.5" x14ac:dyDescent="0.2">
      <c r="A2681" s="52" t="s">
        <v>5393</v>
      </c>
      <c r="B2681" s="52"/>
      <c r="C2681" s="53" t="s">
        <v>5394</v>
      </c>
      <c r="D2681" s="54" t="s">
        <v>21</v>
      </c>
      <c r="E2681" s="55">
        <v>132.71</v>
      </c>
      <c r="F2681" s="55">
        <v>17.350000000000001</v>
      </c>
      <c r="G2681" s="55">
        <v>150.06</v>
      </c>
      <c r="H2681" s="33">
        <f t="shared" si="41"/>
        <v>9</v>
      </c>
    </row>
    <row r="2682" spans="1:8" ht="38.25" x14ac:dyDescent="0.2">
      <c r="A2682" s="52" t="s">
        <v>5395</v>
      </c>
      <c r="B2682" s="52"/>
      <c r="C2682" s="53" t="s">
        <v>5396</v>
      </c>
      <c r="D2682" s="54" t="s">
        <v>21</v>
      </c>
      <c r="E2682" s="55">
        <v>307.31</v>
      </c>
      <c r="F2682" s="55">
        <v>13.01</v>
      </c>
      <c r="G2682" s="55">
        <v>320.32</v>
      </c>
      <c r="H2682" s="33">
        <f t="shared" si="41"/>
        <v>9</v>
      </c>
    </row>
    <row r="2683" spans="1:8" ht="25.5" x14ac:dyDescent="0.2">
      <c r="A2683" s="52" t="s">
        <v>5397</v>
      </c>
      <c r="B2683" s="52"/>
      <c r="C2683" s="53" t="s">
        <v>8654</v>
      </c>
      <c r="D2683" s="54" t="s">
        <v>21</v>
      </c>
      <c r="E2683" s="55">
        <v>30.32</v>
      </c>
      <c r="F2683" s="55">
        <v>13.01</v>
      </c>
      <c r="G2683" s="55">
        <v>43.33</v>
      </c>
      <c r="H2683" s="33">
        <f t="shared" si="41"/>
        <v>9</v>
      </c>
    </row>
    <row r="2684" spans="1:8" ht="25.5" x14ac:dyDescent="0.2">
      <c r="A2684" s="52" t="s">
        <v>5399</v>
      </c>
      <c r="B2684" s="52"/>
      <c r="C2684" s="53" t="s">
        <v>5400</v>
      </c>
      <c r="D2684" s="54" t="s">
        <v>21</v>
      </c>
      <c r="E2684" s="55">
        <v>72.540000000000006</v>
      </c>
      <c r="F2684" s="55">
        <v>21.69</v>
      </c>
      <c r="G2684" s="55">
        <v>94.23</v>
      </c>
      <c r="H2684" s="33">
        <f t="shared" si="41"/>
        <v>9</v>
      </c>
    </row>
    <row r="2685" spans="1:8" x14ac:dyDescent="0.2">
      <c r="A2685" s="52" t="s">
        <v>5401</v>
      </c>
      <c r="B2685" s="52"/>
      <c r="C2685" s="53" t="s">
        <v>5402</v>
      </c>
      <c r="D2685" s="54"/>
      <c r="E2685" s="55"/>
      <c r="F2685" s="55"/>
      <c r="G2685" s="55"/>
      <c r="H2685" s="33">
        <f t="shared" si="41"/>
        <v>2</v>
      </c>
    </row>
    <row r="2686" spans="1:8" x14ac:dyDescent="0.2">
      <c r="A2686" s="52" t="s">
        <v>5403</v>
      </c>
      <c r="B2686" s="52"/>
      <c r="C2686" s="53" t="s">
        <v>5404</v>
      </c>
      <c r="D2686" s="54"/>
      <c r="E2686" s="55"/>
      <c r="F2686" s="55"/>
      <c r="G2686" s="55"/>
      <c r="H2686" s="33">
        <f t="shared" si="41"/>
        <v>5</v>
      </c>
    </row>
    <row r="2687" spans="1:8" ht="25.5" x14ac:dyDescent="0.2">
      <c r="A2687" s="52" t="s">
        <v>5405</v>
      </c>
      <c r="B2687" s="52"/>
      <c r="C2687" s="53" t="s">
        <v>5406</v>
      </c>
      <c r="D2687" s="54" t="s">
        <v>21</v>
      </c>
      <c r="E2687" s="55">
        <v>75.62</v>
      </c>
      <c r="F2687" s="55">
        <v>10.84</v>
      </c>
      <c r="G2687" s="55">
        <v>86.46</v>
      </c>
      <c r="H2687" s="33">
        <f t="shared" si="41"/>
        <v>9</v>
      </c>
    </row>
    <row r="2688" spans="1:8" ht="25.5" x14ac:dyDescent="0.2">
      <c r="A2688" s="52" t="s">
        <v>5407</v>
      </c>
      <c r="B2688" s="52"/>
      <c r="C2688" s="53" t="s">
        <v>5408</v>
      </c>
      <c r="D2688" s="54" t="s">
        <v>21</v>
      </c>
      <c r="E2688" s="55">
        <v>132.88</v>
      </c>
      <c r="F2688" s="55">
        <v>10.84</v>
      </c>
      <c r="G2688" s="55">
        <v>143.72</v>
      </c>
      <c r="H2688" s="33">
        <f t="shared" si="41"/>
        <v>9</v>
      </c>
    </row>
    <row r="2689" spans="1:8" x14ac:dyDescent="0.2">
      <c r="A2689" s="52" t="s">
        <v>5409</v>
      </c>
      <c r="B2689" s="52"/>
      <c r="C2689" s="53" t="s">
        <v>5410</v>
      </c>
      <c r="D2689" s="54" t="s">
        <v>21</v>
      </c>
      <c r="E2689" s="55">
        <v>66.23</v>
      </c>
      <c r="F2689" s="55">
        <v>10.84</v>
      </c>
      <c r="G2689" s="55">
        <v>77.069999999999993</v>
      </c>
      <c r="H2689" s="33">
        <f t="shared" si="41"/>
        <v>9</v>
      </c>
    </row>
    <row r="2690" spans="1:8" x14ac:dyDescent="0.2">
      <c r="A2690" s="52" t="s">
        <v>5411</v>
      </c>
      <c r="B2690" s="52"/>
      <c r="C2690" s="53" t="s">
        <v>5412</v>
      </c>
      <c r="D2690" s="54" t="s">
        <v>21</v>
      </c>
      <c r="E2690" s="55">
        <v>49.77</v>
      </c>
      <c r="F2690" s="55">
        <v>10.84</v>
      </c>
      <c r="G2690" s="55">
        <v>60.61</v>
      </c>
      <c r="H2690" s="33">
        <f t="shared" si="41"/>
        <v>9</v>
      </c>
    </row>
    <row r="2691" spans="1:8" x14ac:dyDescent="0.2">
      <c r="A2691" s="52" t="s">
        <v>5413</v>
      </c>
      <c r="B2691" s="52"/>
      <c r="C2691" s="53" t="s">
        <v>5414</v>
      </c>
      <c r="D2691" s="54" t="s">
        <v>21</v>
      </c>
      <c r="E2691" s="55">
        <v>4.5599999999999996</v>
      </c>
      <c r="F2691" s="55">
        <v>10.84</v>
      </c>
      <c r="G2691" s="55">
        <v>15.4</v>
      </c>
      <c r="H2691" s="33">
        <f t="shared" si="41"/>
        <v>9</v>
      </c>
    </row>
    <row r="2692" spans="1:8" x14ac:dyDescent="0.2">
      <c r="A2692" s="52" t="s">
        <v>5415</v>
      </c>
      <c r="B2692" s="52"/>
      <c r="C2692" s="53" t="s">
        <v>5416</v>
      </c>
      <c r="D2692" s="54" t="s">
        <v>21</v>
      </c>
      <c r="E2692" s="55">
        <v>17.190000000000001</v>
      </c>
      <c r="F2692" s="55">
        <v>10.84</v>
      </c>
      <c r="G2692" s="55">
        <v>28.03</v>
      </c>
      <c r="H2692" s="33">
        <f t="shared" si="41"/>
        <v>9</v>
      </c>
    </row>
    <row r="2693" spans="1:8" ht="25.5" x14ac:dyDescent="0.2">
      <c r="A2693" s="52" t="s">
        <v>5417</v>
      </c>
      <c r="B2693" s="52"/>
      <c r="C2693" s="53" t="s">
        <v>5418</v>
      </c>
      <c r="D2693" s="54" t="s">
        <v>21</v>
      </c>
      <c r="E2693" s="55">
        <v>11.39</v>
      </c>
      <c r="F2693" s="55">
        <v>10.84</v>
      </c>
      <c r="G2693" s="55">
        <v>22.23</v>
      </c>
      <c r="H2693" s="33">
        <f t="shared" si="41"/>
        <v>9</v>
      </c>
    </row>
    <row r="2694" spans="1:8" ht="25.5" x14ac:dyDescent="0.2">
      <c r="A2694" s="52" t="s">
        <v>5419</v>
      </c>
      <c r="B2694" s="52"/>
      <c r="C2694" s="53" t="s">
        <v>5420</v>
      </c>
      <c r="D2694" s="54" t="s">
        <v>21</v>
      </c>
      <c r="E2694" s="55">
        <v>14.29</v>
      </c>
      <c r="F2694" s="55">
        <v>10.84</v>
      </c>
      <c r="G2694" s="55">
        <v>25.13</v>
      </c>
      <c r="H2694" s="33">
        <f t="shared" si="41"/>
        <v>9</v>
      </c>
    </row>
    <row r="2695" spans="1:8" x14ac:dyDescent="0.2">
      <c r="A2695" s="52" t="s">
        <v>5421</v>
      </c>
      <c r="B2695" s="52"/>
      <c r="C2695" s="53" t="s">
        <v>5422</v>
      </c>
      <c r="D2695" s="54"/>
      <c r="E2695" s="55"/>
      <c r="F2695" s="55"/>
      <c r="G2695" s="55"/>
      <c r="H2695" s="33">
        <f t="shared" si="41"/>
        <v>5</v>
      </c>
    </row>
    <row r="2696" spans="1:8" x14ac:dyDescent="0.2">
      <c r="A2696" s="52" t="s">
        <v>5423</v>
      </c>
      <c r="B2696" s="52"/>
      <c r="C2696" s="53" t="s">
        <v>5424</v>
      </c>
      <c r="D2696" s="54" t="s">
        <v>21</v>
      </c>
      <c r="E2696" s="55">
        <v>6.32</v>
      </c>
      <c r="F2696" s="55">
        <v>10.84</v>
      </c>
      <c r="G2696" s="55">
        <v>17.16</v>
      </c>
      <c r="H2696" s="33">
        <f t="shared" si="41"/>
        <v>9</v>
      </c>
    </row>
    <row r="2697" spans="1:8" x14ac:dyDescent="0.2">
      <c r="A2697" s="52" t="s">
        <v>5425</v>
      </c>
      <c r="B2697" s="52"/>
      <c r="C2697" s="53" t="s">
        <v>5426</v>
      </c>
      <c r="D2697" s="54" t="s">
        <v>21</v>
      </c>
      <c r="E2697" s="55">
        <v>16.809999999999999</v>
      </c>
      <c r="F2697" s="55">
        <v>10.84</v>
      </c>
      <c r="G2697" s="55">
        <v>27.65</v>
      </c>
      <c r="H2697" s="33">
        <f t="shared" si="41"/>
        <v>9</v>
      </c>
    </row>
    <row r="2698" spans="1:8" x14ac:dyDescent="0.2">
      <c r="A2698" s="52" t="s">
        <v>5427</v>
      </c>
      <c r="B2698" s="52"/>
      <c r="C2698" s="53" t="s">
        <v>5428</v>
      </c>
      <c r="D2698" s="54" t="s">
        <v>21</v>
      </c>
      <c r="E2698" s="55">
        <v>5.84</v>
      </c>
      <c r="F2698" s="55">
        <v>10.84</v>
      </c>
      <c r="G2698" s="55">
        <v>16.68</v>
      </c>
      <c r="H2698" s="33">
        <f t="shared" ref="H2698:H2761" si="42">LEN(A2698)</f>
        <v>9</v>
      </c>
    </row>
    <row r="2699" spans="1:8" x14ac:dyDescent="0.2">
      <c r="A2699" s="52" t="s">
        <v>5429</v>
      </c>
      <c r="B2699" s="52"/>
      <c r="C2699" s="53" t="s">
        <v>5430</v>
      </c>
      <c r="D2699" s="54" t="s">
        <v>21</v>
      </c>
      <c r="E2699" s="55">
        <v>8.2899999999999991</v>
      </c>
      <c r="F2699" s="55">
        <v>10.84</v>
      </c>
      <c r="G2699" s="55">
        <v>19.13</v>
      </c>
      <c r="H2699" s="33">
        <f t="shared" si="42"/>
        <v>9</v>
      </c>
    </row>
    <row r="2700" spans="1:8" ht="25.5" x14ac:dyDescent="0.2">
      <c r="A2700" s="52" t="s">
        <v>5431</v>
      </c>
      <c r="B2700" s="52"/>
      <c r="C2700" s="53" t="s">
        <v>5432</v>
      </c>
      <c r="D2700" s="54" t="s">
        <v>21</v>
      </c>
      <c r="E2700" s="55">
        <v>16.05</v>
      </c>
      <c r="F2700" s="55">
        <v>10.84</v>
      </c>
      <c r="G2700" s="55">
        <v>26.89</v>
      </c>
      <c r="H2700" s="33">
        <f t="shared" si="42"/>
        <v>9</v>
      </c>
    </row>
    <row r="2701" spans="1:8" ht="25.5" x14ac:dyDescent="0.2">
      <c r="A2701" s="52" t="s">
        <v>5433</v>
      </c>
      <c r="B2701" s="52"/>
      <c r="C2701" s="53" t="s">
        <v>5434</v>
      </c>
      <c r="D2701" s="54" t="s">
        <v>21</v>
      </c>
      <c r="E2701" s="55">
        <v>18.260000000000002</v>
      </c>
      <c r="F2701" s="55">
        <v>10.84</v>
      </c>
      <c r="G2701" s="55">
        <v>29.1</v>
      </c>
      <c r="H2701" s="33">
        <f t="shared" si="42"/>
        <v>9</v>
      </c>
    </row>
    <row r="2702" spans="1:8" x14ac:dyDescent="0.2">
      <c r="A2702" s="52" t="s">
        <v>5435</v>
      </c>
      <c r="B2702" s="52"/>
      <c r="C2702" s="53" t="s">
        <v>5436</v>
      </c>
      <c r="D2702" s="54"/>
      <c r="E2702" s="55"/>
      <c r="F2702" s="55"/>
      <c r="G2702" s="55"/>
      <c r="H2702" s="33">
        <f t="shared" si="42"/>
        <v>5</v>
      </c>
    </row>
    <row r="2703" spans="1:8" ht="25.5" x14ac:dyDescent="0.2">
      <c r="A2703" s="52" t="s">
        <v>5437</v>
      </c>
      <c r="B2703" s="52"/>
      <c r="C2703" s="53" t="s">
        <v>5438</v>
      </c>
      <c r="D2703" s="54" t="s">
        <v>21</v>
      </c>
      <c r="E2703" s="55">
        <v>10.31</v>
      </c>
      <c r="F2703" s="55">
        <v>10.84</v>
      </c>
      <c r="G2703" s="55">
        <v>21.15</v>
      </c>
      <c r="H2703" s="33">
        <f t="shared" si="42"/>
        <v>9</v>
      </c>
    </row>
    <row r="2704" spans="1:8" ht="25.5" x14ac:dyDescent="0.2">
      <c r="A2704" s="52" t="s">
        <v>5439</v>
      </c>
      <c r="B2704" s="52"/>
      <c r="C2704" s="53" t="s">
        <v>5440</v>
      </c>
      <c r="D2704" s="54" t="s">
        <v>21</v>
      </c>
      <c r="E2704" s="55">
        <v>15.56</v>
      </c>
      <c r="F2704" s="55">
        <v>10.84</v>
      </c>
      <c r="G2704" s="55">
        <v>26.4</v>
      </c>
      <c r="H2704" s="33">
        <f t="shared" si="42"/>
        <v>9</v>
      </c>
    </row>
    <row r="2705" spans="1:8" ht="25.5" x14ac:dyDescent="0.2">
      <c r="A2705" s="52" t="s">
        <v>5441</v>
      </c>
      <c r="B2705" s="52"/>
      <c r="C2705" s="53" t="s">
        <v>5442</v>
      </c>
      <c r="D2705" s="54" t="s">
        <v>21</v>
      </c>
      <c r="E2705" s="55">
        <v>13.84</v>
      </c>
      <c r="F2705" s="55">
        <v>10.84</v>
      </c>
      <c r="G2705" s="55">
        <v>24.68</v>
      </c>
      <c r="H2705" s="33">
        <f t="shared" si="42"/>
        <v>9</v>
      </c>
    </row>
    <row r="2706" spans="1:8" ht="25.5" x14ac:dyDescent="0.2">
      <c r="A2706" s="52" t="s">
        <v>5443</v>
      </c>
      <c r="B2706" s="52"/>
      <c r="C2706" s="53" t="s">
        <v>5444</v>
      </c>
      <c r="D2706" s="54" t="s">
        <v>21</v>
      </c>
      <c r="E2706" s="55">
        <v>17.809999999999999</v>
      </c>
      <c r="F2706" s="55">
        <v>10.84</v>
      </c>
      <c r="G2706" s="55">
        <v>28.65</v>
      </c>
      <c r="H2706" s="33">
        <f t="shared" si="42"/>
        <v>9</v>
      </c>
    </row>
    <row r="2707" spans="1:8" x14ac:dyDescent="0.2">
      <c r="A2707" s="52" t="s">
        <v>5445</v>
      </c>
      <c r="B2707" s="52"/>
      <c r="C2707" s="53" t="s">
        <v>5446</v>
      </c>
      <c r="D2707" s="54"/>
      <c r="E2707" s="55"/>
      <c r="F2707" s="55"/>
      <c r="G2707" s="55"/>
      <c r="H2707" s="33">
        <f t="shared" si="42"/>
        <v>5</v>
      </c>
    </row>
    <row r="2708" spans="1:8" x14ac:dyDescent="0.2">
      <c r="A2708" s="52" t="s">
        <v>5447</v>
      </c>
      <c r="B2708" s="52"/>
      <c r="C2708" s="53" t="s">
        <v>5448</v>
      </c>
      <c r="D2708" s="54" t="s">
        <v>21</v>
      </c>
      <c r="E2708" s="55">
        <v>11.56</v>
      </c>
      <c r="F2708" s="55">
        <v>10.84</v>
      </c>
      <c r="G2708" s="55">
        <v>22.4</v>
      </c>
      <c r="H2708" s="33">
        <f t="shared" si="42"/>
        <v>9</v>
      </c>
    </row>
    <row r="2709" spans="1:8" x14ac:dyDescent="0.2">
      <c r="A2709" s="52" t="s">
        <v>5449</v>
      </c>
      <c r="B2709" s="52"/>
      <c r="C2709" s="53" t="s">
        <v>5450</v>
      </c>
      <c r="D2709" s="54" t="s">
        <v>21</v>
      </c>
      <c r="E2709" s="55">
        <v>10.95</v>
      </c>
      <c r="F2709" s="55">
        <v>10.84</v>
      </c>
      <c r="G2709" s="55">
        <v>21.79</v>
      </c>
      <c r="H2709" s="33">
        <f t="shared" si="42"/>
        <v>9</v>
      </c>
    </row>
    <row r="2710" spans="1:8" x14ac:dyDescent="0.2">
      <c r="A2710" s="52" t="s">
        <v>5451</v>
      </c>
      <c r="B2710" s="52"/>
      <c r="C2710" s="53" t="s">
        <v>5452</v>
      </c>
      <c r="D2710" s="54" t="s">
        <v>21</v>
      </c>
      <c r="E2710" s="55">
        <v>70.95</v>
      </c>
      <c r="F2710" s="55">
        <v>10.84</v>
      </c>
      <c r="G2710" s="55">
        <v>81.790000000000006</v>
      </c>
      <c r="H2710" s="33">
        <f t="shared" si="42"/>
        <v>9</v>
      </c>
    </row>
    <row r="2711" spans="1:8" x14ac:dyDescent="0.2">
      <c r="A2711" s="52" t="s">
        <v>5453</v>
      </c>
      <c r="B2711" s="52"/>
      <c r="C2711" s="53" t="s">
        <v>5454</v>
      </c>
      <c r="D2711" s="54" t="s">
        <v>21</v>
      </c>
      <c r="E2711" s="55">
        <v>134.66999999999999</v>
      </c>
      <c r="F2711" s="55">
        <v>13.01</v>
      </c>
      <c r="G2711" s="55">
        <v>147.68</v>
      </c>
      <c r="H2711" s="33">
        <f t="shared" si="42"/>
        <v>9</v>
      </c>
    </row>
    <row r="2712" spans="1:8" x14ac:dyDescent="0.2">
      <c r="A2712" s="52" t="s">
        <v>5455</v>
      </c>
      <c r="B2712" s="52"/>
      <c r="C2712" s="53" t="s">
        <v>5456</v>
      </c>
      <c r="D2712" s="54" t="s">
        <v>131</v>
      </c>
      <c r="E2712" s="55">
        <v>81.47</v>
      </c>
      <c r="F2712" s="55">
        <v>13.01</v>
      </c>
      <c r="G2712" s="55">
        <v>94.48</v>
      </c>
      <c r="H2712" s="33">
        <f t="shared" si="42"/>
        <v>9</v>
      </c>
    </row>
    <row r="2713" spans="1:8" x14ac:dyDescent="0.2">
      <c r="A2713" s="52" t="s">
        <v>5457</v>
      </c>
      <c r="B2713" s="52"/>
      <c r="C2713" s="53" t="s">
        <v>5458</v>
      </c>
      <c r="D2713" s="54" t="s">
        <v>21</v>
      </c>
      <c r="E2713" s="55">
        <v>10.92</v>
      </c>
      <c r="F2713" s="55">
        <v>10.84</v>
      </c>
      <c r="G2713" s="55">
        <v>21.76</v>
      </c>
      <c r="H2713" s="33">
        <f t="shared" si="42"/>
        <v>9</v>
      </c>
    </row>
    <row r="2714" spans="1:8" x14ac:dyDescent="0.2">
      <c r="A2714" s="52" t="s">
        <v>5459</v>
      </c>
      <c r="B2714" s="52"/>
      <c r="C2714" s="53" t="s">
        <v>5460</v>
      </c>
      <c r="D2714" s="54" t="s">
        <v>21</v>
      </c>
      <c r="E2714" s="55">
        <v>42.94</v>
      </c>
      <c r="F2714" s="55">
        <v>10.84</v>
      </c>
      <c r="G2714" s="55">
        <v>53.78</v>
      </c>
      <c r="H2714" s="33">
        <f t="shared" si="42"/>
        <v>9</v>
      </c>
    </row>
    <row r="2715" spans="1:8" x14ac:dyDescent="0.2">
      <c r="A2715" s="52" t="s">
        <v>5461</v>
      </c>
      <c r="B2715" s="52"/>
      <c r="C2715" s="53" t="s">
        <v>5462</v>
      </c>
      <c r="D2715" s="54"/>
      <c r="E2715" s="55"/>
      <c r="F2715" s="55"/>
      <c r="G2715" s="55"/>
      <c r="H2715" s="33">
        <f t="shared" si="42"/>
        <v>5</v>
      </c>
    </row>
    <row r="2716" spans="1:8" x14ac:dyDescent="0.2">
      <c r="A2716" s="52" t="s">
        <v>5463</v>
      </c>
      <c r="B2716" s="52"/>
      <c r="C2716" s="53" t="s">
        <v>5464</v>
      </c>
      <c r="D2716" s="54" t="s">
        <v>21</v>
      </c>
      <c r="E2716" s="55">
        <v>32.28</v>
      </c>
      <c r="F2716" s="55">
        <v>10.84</v>
      </c>
      <c r="G2716" s="55">
        <v>43.12</v>
      </c>
      <c r="H2716" s="33">
        <f t="shared" si="42"/>
        <v>9</v>
      </c>
    </row>
    <row r="2717" spans="1:8" ht="25.5" x14ac:dyDescent="0.2">
      <c r="A2717" s="52" t="s">
        <v>5465</v>
      </c>
      <c r="B2717" s="52"/>
      <c r="C2717" s="53" t="s">
        <v>5466</v>
      </c>
      <c r="D2717" s="54" t="s">
        <v>21</v>
      </c>
      <c r="E2717" s="55">
        <v>14.88</v>
      </c>
      <c r="F2717" s="55">
        <v>10.84</v>
      </c>
      <c r="G2717" s="55">
        <v>25.72</v>
      </c>
      <c r="H2717" s="33">
        <f t="shared" si="42"/>
        <v>9</v>
      </c>
    </row>
    <row r="2718" spans="1:8" x14ac:dyDescent="0.2">
      <c r="A2718" s="52" t="s">
        <v>5467</v>
      </c>
      <c r="B2718" s="52"/>
      <c r="C2718" s="53" t="s">
        <v>5468</v>
      </c>
      <c r="D2718" s="54" t="s">
        <v>21</v>
      </c>
      <c r="E2718" s="55">
        <v>79.819999999999993</v>
      </c>
      <c r="F2718" s="55">
        <v>10.84</v>
      </c>
      <c r="G2718" s="55">
        <v>90.66</v>
      </c>
      <c r="H2718" s="33">
        <f t="shared" si="42"/>
        <v>9</v>
      </c>
    </row>
    <row r="2719" spans="1:8" x14ac:dyDescent="0.2">
      <c r="A2719" s="52" t="s">
        <v>5469</v>
      </c>
      <c r="B2719" s="52"/>
      <c r="C2719" s="53" t="s">
        <v>5470</v>
      </c>
      <c r="D2719" s="54" t="s">
        <v>21</v>
      </c>
      <c r="E2719" s="55">
        <v>44.6</v>
      </c>
      <c r="F2719" s="55">
        <v>10.84</v>
      </c>
      <c r="G2719" s="55">
        <v>55.44</v>
      </c>
      <c r="H2719" s="33">
        <f t="shared" si="42"/>
        <v>9</v>
      </c>
    </row>
    <row r="2720" spans="1:8" x14ac:dyDescent="0.2">
      <c r="A2720" s="52" t="s">
        <v>5471</v>
      </c>
      <c r="B2720" s="52"/>
      <c r="C2720" s="53" t="s">
        <v>5472</v>
      </c>
      <c r="D2720" s="54" t="s">
        <v>21</v>
      </c>
      <c r="E2720" s="55">
        <v>108.42</v>
      </c>
      <c r="F2720" s="55">
        <v>10.84</v>
      </c>
      <c r="G2720" s="55">
        <v>119.26</v>
      </c>
      <c r="H2720" s="33">
        <f t="shared" si="42"/>
        <v>9</v>
      </c>
    </row>
    <row r="2721" spans="1:8" x14ac:dyDescent="0.2">
      <c r="A2721" s="52" t="s">
        <v>5473</v>
      </c>
      <c r="B2721" s="52"/>
      <c r="C2721" s="53" t="s">
        <v>5474</v>
      </c>
      <c r="D2721" s="54" t="s">
        <v>21</v>
      </c>
      <c r="E2721" s="55">
        <v>14.52</v>
      </c>
      <c r="F2721" s="55">
        <v>43.37</v>
      </c>
      <c r="G2721" s="55">
        <v>57.89</v>
      </c>
      <c r="H2721" s="33">
        <f t="shared" si="42"/>
        <v>9</v>
      </c>
    </row>
    <row r="2722" spans="1:8" x14ac:dyDescent="0.2">
      <c r="A2722" s="52" t="s">
        <v>5475</v>
      </c>
      <c r="B2722" s="52"/>
      <c r="C2722" s="53" t="s">
        <v>5476</v>
      </c>
      <c r="D2722" s="54" t="s">
        <v>21</v>
      </c>
      <c r="E2722" s="55">
        <v>20.12</v>
      </c>
      <c r="F2722" s="55">
        <v>4.33</v>
      </c>
      <c r="G2722" s="55">
        <v>24.45</v>
      </c>
      <c r="H2722" s="33">
        <f t="shared" si="42"/>
        <v>9</v>
      </c>
    </row>
    <row r="2723" spans="1:8" ht="25.5" x14ac:dyDescent="0.2">
      <c r="A2723" s="52" t="s">
        <v>5477</v>
      </c>
      <c r="B2723" s="52"/>
      <c r="C2723" s="53" t="s">
        <v>5478</v>
      </c>
      <c r="D2723" s="54" t="s">
        <v>21</v>
      </c>
      <c r="E2723" s="55">
        <v>26.29</v>
      </c>
      <c r="F2723" s="55">
        <v>4.33</v>
      </c>
      <c r="G2723" s="55">
        <v>30.62</v>
      </c>
      <c r="H2723" s="33">
        <f t="shared" si="42"/>
        <v>9</v>
      </c>
    </row>
    <row r="2724" spans="1:8" x14ac:dyDescent="0.2">
      <c r="A2724" s="52" t="s">
        <v>5479</v>
      </c>
      <c r="B2724" s="52"/>
      <c r="C2724" s="53" t="s">
        <v>5480</v>
      </c>
      <c r="D2724" s="54" t="s">
        <v>21</v>
      </c>
      <c r="E2724" s="55">
        <v>15.86</v>
      </c>
      <c r="F2724" s="55">
        <v>4.33</v>
      </c>
      <c r="G2724" s="55">
        <v>20.190000000000001</v>
      </c>
      <c r="H2724" s="33">
        <f t="shared" si="42"/>
        <v>9</v>
      </c>
    </row>
    <row r="2725" spans="1:8" x14ac:dyDescent="0.2">
      <c r="A2725" s="52" t="s">
        <v>5481</v>
      </c>
      <c r="B2725" s="52"/>
      <c r="C2725" s="53" t="s">
        <v>5482</v>
      </c>
      <c r="D2725" s="54" t="s">
        <v>21</v>
      </c>
      <c r="E2725" s="55">
        <v>3.91</v>
      </c>
      <c r="F2725" s="55">
        <v>4.33</v>
      </c>
      <c r="G2725" s="55">
        <v>8.24</v>
      </c>
      <c r="H2725" s="33">
        <f t="shared" si="42"/>
        <v>9</v>
      </c>
    </row>
    <row r="2726" spans="1:8" x14ac:dyDescent="0.2">
      <c r="A2726" s="52" t="s">
        <v>5483</v>
      </c>
      <c r="B2726" s="52"/>
      <c r="C2726" s="53" t="s">
        <v>5484</v>
      </c>
      <c r="D2726" s="54" t="s">
        <v>131</v>
      </c>
      <c r="E2726" s="55">
        <v>14.87</v>
      </c>
      <c r="F2726" s="55">
        <v>17.350000000000001</v>
      </c>
      <c r="G2726" s="55">
        <v>32.22</v>
      </c>
      <c r="H2726" s="33">
        <f t="shared" si="42"/>
        <v>9</v>
      </c>
    </row>
    <row r="2727" spans="1:8" x14ac:dyDescent="0.2">
      <c r="A2727" s="52" t="s">
        <v>5485</v>
      </c>
      <c r="B2727" s="52"/>
      <c r="C2727" s="53" t="s">
        <v>5486</v>
      </c>
      <c r="D2727" s="54" t="s">
        <v>21</v>
      </c>
      <c r="E2727" s="55">
        <v>19.899999999999999</v>
      </c>
      <c r="F2727" s="55">
        <v>10.84</v>
      </c>
      <c r="G2727" s="55">
        <v>30.74</v>
      </c>
      <c r="H2727" s="33">
        <f t="shared" si="42"/>
        <v>9</v>
      </c>
    </row>
    <row r="2728" spans="1:8" x14ac:dyDescent="0.2">
      <c r="A2728" s="52" t="s">
        <v>5487</v>
      </c>
      <c r="B2728" s="52"/>
      <c r="C2728" s="53" t="s">
        <v>5488</v>
      </c>
      <c r="D2728" s="54" t="s">
        <v>21</v>
      </c>
      <c r="E2728" s="55">
        <v>254.19</v>
      </c>
      <c r="F2728" s="55">
        <v>21.69</v>
      </c>
      <c r="G2728" s="55">
        <v>275.88</v>
      </c>
      <c r="H2728" s="33">
        <f t="shared" si="42"/>
        <v>9</v>
      </c>
    </row>
    <row r="2729" spans="1:8" x14ac:dyDescent="0.2">
      <c r="A2729" s="52" t="s">
        <v>5489</v>
      </c>
      <c r="B2729" s="52"/>
      <c r="C2729" s="53" t="s">
        <v>8613</v>
      </c>
      <c r="D2729" s="54" t="s">
        <v>21</v>
      </c>
      <c r="E2729" s="55">
        <v>184.47</v>
      </c>
      <c r="F2729" s="55">
        <v>21.69</v>
      </c>
      <c r="G2729" s="55">
        <v>206.16</v>
      </c>
      <c r="H2729" s="33">
        <f t="shared" si="42"/>
        <v>9</v>
      </c>
    </row>
    <row r="2730" spans="1:8" x14ac:dyDescent="0.2">
      <c r="A2730" s="52" t="s">
        <v>5491</v>
      </c>
      <c r="B2730" s="52"/>
      <c r="C2730" s="53" t="s">
        <v>5492</v>
      </c>
      <c r="D2730" s="54" t="s">
        <v>21</v>
      </c>
      <c r="E2730" s="55">
        <v>172.46</v>
      </c>
      <c r="F2730" s="55">
        <v>21.69</v>
      </c>
      <c r="G2730" s="55">
        <v>194.15</v>
      </c>
      <c r="H2730" s="33">
        <f t="shared" si="42"/>
        <v>9</v>
      </c>
    </row>
    <row r="2731" spans="1:8" x14ac:dyDescent="0.2">
      <c r="A2731" s="52" t="s">
        <v>5493</v>
      </c>
      <c r="B2731" s="52"/>
      <c r="C2731" s="53" t="s">
        <v>5494</v>
      </c>
      <c r="D2731" s="54" t="s">
        <v>21</v>
      </c>
      <c r="E2731" s="55">
        <v>45.56</v>
      </c>
      <c r="F2731" s="55">
        <v>10.84</v>
      </c>
      <c r="G2731" s="55">
        <v>56.4</v>
      </c>
      <c r="H2731" s="33">
        <f t="shared" si="42"/>
        <v>9</v>
      </c>
    </row>
    <row r="2732" spans="1:8" x14ac:dyDescent="0.2">
      <c r="A2732" s="52" t="s">
        <v>5495</v>
      </c>
      <c r="B2732" s="52"/>
      <c r="C2732" s="53" t="s">
        <v>5496</v>
      </c>
      <c r="D2732" s="54" t="s">
        <v>21</v>
      </c>
      <c r="E2732" s="55">
        <v>3.04</v>
      </c>
      <c r="F2732" s="55">
        <v>8.68</v>
      </c>
      <c r="G2732" s="55">
        <v>11.72</v>
      </c>
      <c r="H2732" s="33">
        <f t="shared" si="42"/>
        <v>9</v>
      </c>
    </row>
    <row r="2733" spans="1:8" x14ac:dyDescent="0.2">
      <c r="A2733" s="52" t="s">
        <v>5497</v>
      </c>
      <c r="B2733" s="52"/>
      <c r="C2733" s="53" t="s">
        <v>5498</v>
      </c>
      <c r="D2733" s="54" t="s">
        <v>21</v>
      </c>
      <c r="E2733" s="55">
        <v>10.220000000000001</v>
      </c>
      <c r="F2733" s="55">
        <v>10.84</v>
      </c>
      <c r="G2733" s="55">
        <v>21.06</v>
      </c>
      <c r="H2733" s="33">
        <f t="shared" si="42"/>
        <v>9</v>
      </c>
    </row>
    <row r="2734" spans="1:8" ht="25.5" x14ac:dyDescent="0.2">
      <c r="A2734" s="52" t="s">
        <v>5499</v>
      </c>
      <c r="B2734" s="52"/>
      <c r="C2734" s="53" t="s">
        <v>5500</v>
      </c>
      <c r="D2734" s="54" t="s">
        <v>131</v>
      </c>
      <c r="E2734" s="55">
        <v>15.98</v>
      </c>
      <c r="F2734" s="55">
        <v>21.69</v>
      </c>
      <c r="G2734" s="55">
        <v>37.67</v>
      </c>
      <c r="H2734" s="33">
        <f t="shared" si="42"/>
        <v>9</v>
      </c>
    </row>
    <row r="2735" spans="1:8" ht="25.5" x14ac:dyDescent="0.2">
      <c r="A2735" s="52" t="s">
        <v>5501</v>
      </c>
      <c r="B2735" s="52"/>
      <c r="C2735" s="53" t="s">
        <v>5502</v>
      </c>
      <c r="D2735" s="54" t="s">
        <v>21</v>
      </c>
      <c r="E2735" s="55">
        <v>10.73</v>
      </c>
      <c r="F2735" s="55">
        <v>10.84</v>
      </c>
      <c r="G2735" s="55">
        <v>21.57</v>
      </c>
      <c r="H2735" s="33">
        <f t="shared" si="42"/>
        <v>9</v>
      </c>
    </row>
    <row r="2736" spans="1:8" ht="25.5" x14ac:dyDescent="0.2">
      <c r="A2736" s="52" t="s">
        <v>5503</v>
      </c>
      <c r="B2736" s="52"/>
      <c r="C2736" s="53" t="s">
        <v>5504</v>
      </c>
      <c r="D2736" s="54" t="s">
        <v>21</v>
      </c>
      <c r="E2736" s="55">
        <v>41.23</v>
      </c>
      <c r="F2736" s="55">
        <v>8.68</v>
      </c>
      <c r="G2736" s="55">
        <v>49.91</v>
      </c>
      <c r="H2736" s="33">
        <f t="shared" si="42"/>
        <v>9</v>
      </c>
    </row>
    <row r="2737" spans="1:8" ht="25.5" x14ac:dyDescent="0.2">
      <c r="A2737" s="52" t="s">
        <v>5505</v>
      </c>
      <c r="B2737" s="52"/>
      <c r="C2737" s="53" t="s">
        <v>5506</v>
      </c>
      <c r="D2737" s="54" t="s">
        <v>21</v>
      </c>
      <c r="E2737" s="55">
        <v>5.09</v>
      </c>
      <c r="F2737" s="55">
        <v>10.84</v>
      </c>
      <c r="G2737" s="55">
        <v>15.93</v>
      </c>
      <c r="H2737" s="33">
        <f t="shared" si="42"/>
        <v>9</v>
      </c>
    </row>
    <row r="2738" spans="1:8" x14ac:dyDescent="0.2">
      <c r="A2738" s="52" t="s">
        <v>5507</v>
      </c>
      <c r="B2738" s="52"/>
      <c r="C2738" s="53" t="s">
        <v>5508</v>
      </c>
      <c r="D2738" s="54" t="s">
        <v>21</v>
      </c>
      <c r="E2738" s="55">
        <v>45.48</v>
      </c>
      <c r="F2738" s="55">
        <v>2.17</v>
      </c>
      <c r="G2738" s="55">
        <v>47.65</v>
      </c>
      <c r="H2738" s="33">
        <f t="shared" si="42"/>
        <v>9</v>
      </c>
    </row>
    <row r="2739" spans="1:8" ht="25.5" x14ac:dyDescent="0.2">
      <c r="A2739" s="52" t="s">
        <v>5509</v>
      </c>
      <c r="B2739" s="52"/>
      <c r="C2739" s="53" t="s">
        <v>5510</v>
      </c>
      <c r="D2739" s="54" t="s">
        <v>21</v>
      </c>
      <c r="E2739" s="55">
        <v>14.85</v>
      </c>
      <c r="F2739" s="55">
        <v>10.84</v>
      </c>
      <c r="G2739" s="55">
        <v>25.69</v>
      </c>
      <c r="H2739" s="33">
        <f t="shared" si="42"/>
        <v>9</v>
      </c>
    </row>
    <row r="2740" spans="1:8" ht="25.5" x14ac:dyDescent="0.2">
      <c r="A2740" s="52" t="s">
        <v>5511</v>
      </c>
      <c r="B2740" s="52"/>
      <c r="C2740" s="53" t="s">
        <v>5512</v>
      </c>
      <c r="D2740" s="54" t="s">
        <v>21</v>
      </c>
      <c r="E2740" s="55">
        <v>26.05</v>
      </c>
      <c r="F2740" s="55">
        <v>10.84</v>
      </c>
      <c r="G2740" s="55">
        <v>36.89</v>
      </c>
      <c r="H2740" s="33">
        <f t="shared" si="42"/>
        <v>9</v>
      </c>
    </row>
    <row r="2741" spans="1:8" ht="25.5" x14ac:dyDescent="0.2">
      <c r="A2741" s="52" t="s">
        <v>5513</v>
      </c>
      <c r="B2741" s="52"/>
      <c r="C2741" s="53" t="s">
        <v>5514</v>
      </c>
      <c r="D2741" s="54" t="s">
        <v>21</v>
      </c>
      <c r="E2741" s="55">
        <v>42.29</v>
      </c>
      <c r="F2741" s="55">
        <v>10.84</v>
      </c>
      <c r="G2741" s="55">
        <v>53.13</v>
      </c>
      <c r="H2741" s="33">
        <f t="shared" si="42"/>
        <v>9</v>
      </c>
    </row>
    <row r="2742" spans="1:8" ht="25.5" x14ac:dyDescent="0.2">
      <c r="A2742" s="52" t="s">
        <v>5515</v>
      </c>
      <c r="B2742" s="52"/>
      <c r="C2742" s="53" t="s">
        <v>5516</v>
      </c>
      <c r="D2742" s="54" t="s">
        <v>131</v>
      </c>
      <c r="E2742" s="55">
        <v>183.6</v>
      </c>
      <c r="F2742" s="55">
        <v>21.69</v>
      </c>
      <c r="G2742" s="55">
        <v>205.29</v>
      </c>
      <c r="H2742" s="33">
        <f t="shared" si="42"/>
        <v>9</v>
      </c>
    </row>
    <row r="2743" spans="1:8" ht="25.5" x14ac:dyDescent="0.2">
      <c r="A2743" s="52" t="s">
        <v>5517</v>
      </c>
      <c r="B2743" s="52"/>
      <c r="C2743" s="53" t="s">
        <v>5518</v>
      </c>
      <c r="D2743" s="54" t="s">
        <v>21</v>
      </c>
      <c r="E2743" s="55">
        <v>492.35</v>
      </c>
      <c r="F2743" s="55">
        <v>43.37</v>
      </c>
      <c r="G2743" s="55">
        <v>535.72</v>
      </c>
      <c r="H2743" s="33">
        <f t="shared" si="42"/>
        <v>9</v>
      </c>
    </row>
    <row r="2744" spans="1:8" ht="25.5" x14ac:dyDescent="0.2">
      <c r="A2744" s="52" t="s">
        <v>5519</v>
      </c>
      <c r="B2744" s="52"/>
      <c r="C2744" s="53" t="s">
        <v>5520</v>
      </c>
      <c r="D2744" s="54" t="s">
        <v>21</v>
      </c>
      <c r="E2744" s="55">
        <v>343.2</v>
      </c>
      <c r="F2744" s="55">
        <v>43.37</v>
      </c>
      <c r="G2744" s="55">
        <v>386.57</v>
      </c>
      <c r="H2744" s="33">
        <f t="shared" si="42"/>
        <v>9</v>
      </c>
    </row>
    <row r="2745" spans="1:8" x14ac:dyDescent="0.2">
      <c r="A2745" s="52" t="s">
        <v>5521</v>
      </c>
      <c r="B2745" s="52"/>
      <c r="C2745" s="53" t="s">
        <v>5522</v>
      </c>
      <c r="D2745" s="54" t="s">
        <v>21</v>
      </c>
      <c r="E2745" s="55">
        <v>1.41</v>
      </c>
      <c r="F2745" s="55">
        <v>1.76</v>
      </c>
      <c r="G2745" s="55">
        <v>3.17</v>
      </c>
      <c r="H2745" s="33">
        <f t="shared" si="42"/>
        <v>9</v>
      </c>
    </row>
    <row r="2746" spans="1:8" ht="25.5" x14ac:dyDescent="0.2">
      <c r="A2746" s="52" t="s">
        <v>5523</v>
      </c>
      <c r="B2746" s="52"/>
      <c r="C2746" s="53" t="s">
        <v>5524</v>
      </c>
      <c r="D2746" s="54" t="s">
        <v>21</v>
      </c>
      <c r="E2746" s="55">
        <v>6.1</v>
      </c>
      <c r="F2746" s="55">
        <v>10.84</v>
      </c>
      <c r="G2746" s="55">
        <v>16.940000000000001</v>
      </c>
      <c r="H2746" s="33">
        <f t="shared" si="42"/>
        <v>9</v>
      </c>
    </row>
    <row r="2747" spans="1:8" ht="25.5" x14ac:dyDescent="0.2">
      <c r="A2747" s="52" t="s">
        <v>5525</v>
      </c>
      <c r="B2747" s="52"/>
      <c r="C2747" s="53" t="s">
        <v>5526</v>
      </c>
      <c r="D2747" s="54" t="s">
        <v>131</v>
      </c>
      <c r="E2747" s="55">
        <v>7.74</v>
      </c>
      <c r="F2747" s="55">
        <v>21.69</v>
      </c>
      <c r="G2747" s="55">
        <v>29.43</v>
      </c>
      <c r="H2747" s="33">
        <f t="shared" si="42"/>
        <v>9</v>
      </c>
    </row>
    <row r="2748" spans="1:8" x14ac:dyDescent="0.2">
      <c r="A2748" s="52" t="s">
        <v>5527</v>
      </c>
      <c r="B2748" s="52"/>
      <c r="C2748" s="53" t="s">
        <v>5528</v>
      </c>
      <c r="D2748" s="54" t="s">
        <v>21</v>
      </c>
      <c r="E2748" s="55">
        <v>17.850000000000001</v>
      </c>
      <c r="F2748" s="55">
        <v>4.33</v>
      </c>
      <c r="G2748" s="55">
        <v>22.18</v>
      </c>
      <c r="H2748" s="33">
        <f t="shared" si="42"/>
        <v>9</v>
      </c>
    </row>
    <row r="2749" spans="1:8" ht="25.5" x14ac:dyDescent="0.2">
      <c r="A2749" s="52" t="s">
        <v>5529</v>
      </c>
      <c r="B2749" s="52"/>
      <c r="C2749" s="53" t="s">
        <v>5530</v>
      </c>
      <c r="D2749" s="54" t="s">
        <v>21</v>
      </c>
      <c r="E2749" s="55">
        <v>6.22</v>
      </c>
      <c r="F2749" s="55">
        <v>10.84</v>
      </c>
      <c r="G2749" s="55">
        <v>17.059999999999999</v>
      </c>
      <c r="H2749" s="33">
        <f t="shared" si="42"/>
        <v>9</v>
      </c>
    </row>
    <row r="2750" spans="1:8" ht="25.5" x14ac:dyDescent="0.2">
      <c r="A2750" s="52" t="s">
        <v>5531</v>
      </c>
      <c r="B2750" s="52"/>
      <c r="C2750" s="53" t="s">
        <v>5532</v>
      </c>
      <c r="D2750" s="54" t="s">
        <v>21</v>
      </c>
      <c r="E2750" s="55">
        <v>5.69</v>
      </c>
      <c r="F2750" s="55">
        <v>10.84</v>
      </c>
      <c r="G2750" s="55">
        <v>16.53</v>
      </c>
      <c r="H2750" s="33">
        <f t="shared" si="42"/>
        <v>9</v>
      </c>
    </row>
    <row r="2751" spans="1:8" ht="25.5" x14ac:dyDescent="0.2">
      <c r="A2751" s="52" t="s">
        <v>5533</v>
      </c>
      <c r="B2751" s="52"/>
      <c r="C2751" s="53" t="s">
        <v>5534</v>
      </c>
      <c r="D2751" s="54" t="s">
        <v>131</v>
      </c>
      <c r="E2751" s="55">
        <v>61.53</v>
      </c>
      <c r="F2751" s="55">
        <v>10.84</v>
      </c>
      <c r="G2751" s="55">
        <v>72.37</v>
      </c>
      <c r="H2751" s="33">
        <f t="shared" si="42"/>
        <v>9</v>
      </c>
    </row>
    <row r="2752" spans="1:8" ht="25.5" x14ac:dyDescent="0.2">
      <c r="A2752" s="52" t="s">
        <v>5535</v>
      </c>
      <c r="B2752" s="52"/>
      <c r="C2752" s="53" t="s">
        <v>5536</v>
      </c>
      <c r="D2752" s="54" t="s">
        <v>21</v>
      </c>
      <c r="E2752" s="55">
        <v>44.3</v>
      </c>
      <c r="F2752" s="55">
        <v>10.84</v>
      </c>
      <c r="G2752" s="55">
        <v>55.14</v>
      </c>
      <c r="H2752" s="33">
        <f t="shared" si="42"/>
        <v>9</v>
      </c>
    </row>
    <row r="2753" spans="1:8" ht="25.5" x14ac:dyDescent="0.2">
      <c r="A2753" s="52" t="s">
        <v>5537</v>
      </c>
      <c r="B2753" s="52"/>
      <c r="C2753" s="53" t="s">
        <v>5538</v>
      </c>
      <c r="D2753" s="54" t="s">
        <v>21</v>
      </c>
      <c r="E2753" s="55">
        <v>49.21</v>
      </c>
      <c r="F2753" s="55">
        <v>10.84</v>
      </c>
      <c r="G2753" s="55">
        <v>60.05</v>
      </c>
      <c r="H2753" s="33">
        <f t="shared" si="42"/>
        <v>9</v>
      </c>
    </row>
    <row r="2754" spans="1:8" x14ac:dyDescent="0.2">
      <c r="A2754" s="52" t="s">
        <v>5539</v>
      </c>
      <c r="B2754" s="52"/>
      <c r="C2754" s="53" t="s">
        <v>5540</v>
      </c>
      <c r="D2754" s="54" t="s">
        <v>21</v>
      </c>
      <c r="E2754" s="55">
        <v>5.95</v>
      </c>
      <c r="F2754" s="55">
        <v>10.84</v>
      </c>
      <c r="G2754" s="55">
        <v>16.79</v>
      </c>
      <c r="H2754" s="33">
        <f t="shared" si="42"/>
        <v>9</v>
      </c>
    </row>
    <row r="2755" spans="1:8" x14ac:dyDescent="0.2">
      <c r="A2755" s="52" t="s">
        <v>5541</v>
      </c>
      <c r="B2755" s="52"/>
      <c r="C2755" s="53" t="s">
        <v>5542</v>
      </c>
      <c r="D2755" s="54" t="s">
        <v>21</v>
      </c>
      <c r="E2755" s="55">
        <v>8.57</v>
      </c>
      <c r="F2755" s="55">
        <v>10.84</v>
      </c>
      <c r="G2755" s="55">
        <v>19.41</v>
      </c>
      <c r="H2755" s="33">
        <f t="shared" si="42"/>
        <v>9</v>
      </c>
    </row>
    <row r="2756" spans="1:8" x14ac:dyDescent="0.2">
      <c r="A2756" s="52" t="s">
        <v>5543</v>
      </c>
      <c r="B2756" s="52"/>
      <c r="C2756" s="53" t="s">
        <v>5544</v>
      </c>
      <c r="D2756" s="54" t="s">
        <v>21</v>
      </c>
      <c r="E2756" s="55">
        <v>12.21</v>
      </c>
      <c r="F2756" s="55">
        <v>10.84</v>
      </c>
      <c r="G2756" s="55">
        <v>23.05</v>
      </c>
      <c r="H2756" s="33">
        <f t="shared" si="42"/>
        <v>9</v>
      </c>
    </row>
    <row r="2757" spans="1:8" x14ac:dyDescent="0.2">
      <c r="A2757" s="52" t="s">
        <v>5545</v>
      </c>
      <c r="B2757" s="52"/>
      <c r="C2757" s="53" t="s">
        <v>5546</v>
      </c>
      <c r="D2757" s="54" t="s">
        <v>21</v>
      </c>
      <c r="E2757" s="55">
        <v>21.33</v>
      </c>
      <c r="F2757" s="55">
        <v>10.84</v>
      </c>
      <c r="G2757" s="55">
        <v>32.17</v>
      </c>
      <c r="H2757" s="33">
        <f t="shared" si="42"/>
        <v>9</v>
      </c>
    </row>
    <row r="2758" spans="1:8" ht="25.5" x14ac:dyDescent="0.2">
      <c r="A2758" s="52" t="s">
        <v>5547</v>
      </c>
      <c r="B2758" s="52"/>
      <c r="C2758" s="53" t="s">
        <v>5548</v>
      </c>
      <c r="D2758" s="54" t="s">
        <v>21</v>
      </c>
      <c r="E2758" s="55">
        <v>108.43</v>
      </c>
      <c r="F2758" s="55">
        <v>10.84</v>
      </c>
      <c r="G2758" s="55">
        <v>119.27</v>
      </c>
      <c r="H2758" s="33">
        <f t="shared" si="42"/>
        <v>9</v>
      </c>
    </row>
    <row r="2759" spans="1:8" ht="25.5" x14ac:dyDescent="0.2">
      <c r="A2759" s="52" t="s">
        <v>5549</v>
      </c>
      <c r="B2759" s="52"/>
      <c r="C2759" s="53" t="s">
        <v>5550</v>
      </c>
      <c r="D2759" s="54" t="s">
        <v>73</v>
      </c>
      <c r="E2759" s="55">
        <v>241.2</v>
      </c>
      <c r="F2759" s="55">
        <v>4.41</v>
      </c>
      <c r="G2759" s="55">
        <v>245.61</v>
      </c>
      <c r="H2759" s="33">
        <f t="shared" si="42"/>
        <v>9</v>
      </c>
    </row>
    <row r="2760" spans="1:8" x14ac:dyDescent="0.2">
      <c r="A2760" s="52" t="s">
        <v>5551</v>
      </c>
      <c r="B2760" s="52"/>
      <c r="C2760" s="53" t="s">
        <v>5552</v>
      </c>
      <c r="D2760" s="54"/>
      <c r="E2760" s="55"/>
      <c r="F2760" s="55"/>
      <c r="G2760" s="55"/>
      <c r="H2760" s="33">
        <f t="shared" si="42"/>
        <v>5</v>
      </c>
    </row>
    <row r="2761" spans="1:8" ht="25.5" x14ac:dyDescent="0.2">
      <c r="A2761" s="52" t="s">
        <v>5553</v>
      </c>
      <c r="B2761" s="52"/>
      <c r="C2761" s="53" t="s">
        <v>5554</v>
      </c>
      <c r="D2761" s="54" t="s">
        <v>21</v>
      </c>
      <c r="E2761" s="55">
        <v>9.93</v>
      </c>
      <c r="F2761" s="55">
        <v>21.69</v>
      </c>
      <c r="G2761" s="55">
        <v>31.62</v>
      </c>
      <c r="H2761" s="33">
        <f t="shared" si="42"/>
        <v>9</v>
      </c>
    </row>
    <row r="2762" spans="1:8" ht="25.5" x14ac:dyDescent="0.2">
      <c r="A2762" s="52" t="s">
        <v>5555</v>
      </c>
      <c r="B2762" s="52"/>
      <c r="C2762" s="53" t="s">
        <v>5556</v>
      </c>
      <c r="D2762" s="54" t="s">
        <v>21</v>
      </c>
      <c r="E2762" s="55">
        <v>19.57</v>
      </c>
      <c r="F2762" s="55">
        <v>21.69</v>
      </c>
      <c r="G2762" s="55">
        <v>41.26</v>
      </c>
      <c r="H2762" s="33">
        <f t="shared" ref="H2762:H2825" si="43">LEN(A2762)</f>
        <v>9</v>
      </c>
    </row>
    <row r="2763" spans="1:8" ht="25.5" x14ac:dyDescent="0.2">
      <c r="A2763" s="52" t="s">
        <v>5557</v>
      </c>
      <c r="B2763" s="52"/>
      <c r="C2763" s="53" t="s">
        <v>5558</v>
      </c>
      <c r="D2763" s="54" t="s">
        <v>21</v>
      </c>
      <c r="E2763" s="55">
        <v>19.649999999999999</v>
      </c>
      <c r="F2763" s="55">
        <v>21.69</v>
      </c>
      <c r="G2763" s="55">
        <v>41.34</v>
      </c>
      <c r="H2763" s="33">
        <f t="shared" si="43"/>
        <v>9</v>
      </c>
    </row>
    <row r="2764" spans="1:8" ht="25.5" x14ac:dyDescent="0.2">
      <c r="A2764" s="52" t="s">
        <v>5559</v>
      </c>
      <c r="B2764" s="52"/>
      <c r="C2764" s="53" t="s">
        <v>5560</v>
      </c>
      <c r="D2764" s="54" t="s">
        <v>21</v>
      </c>
      <c r="E2764" s="55">
        <v>36.729999999999997</v>
      </c>
      <c r="F2764" s="55">
        <v>21.69</v>
      </c>
      <c r="G2764" s="55">
        <v>58.42</v>
      </c>
      <c r="H2764" s="33">
        <f t="shared" si="43"/>
        <v>9</v>
      </c>
    </row>
    <row r="2765" spans="1:8" ht="25.5" x14ac:dyDescent="0.2">
      <c r="A2765" s="52" t="s">
        <v>5561</v>
      </c>
      <c r="B2765" s="52"/>
      <c r="C2765" s="53" t="s">
        <v>5562</v>
      </c>
      <c r="D2765" s="54" t="s">
        <v>21</v>
      </c>
      <c r="E2765" s="55">
        <v>10.1</v>
      </c>
      <c r="F2765" s="55">
        <v>21.69</v>
      </c>
      <c r="G2765" s="55">
        <v>31.79</v>
      </c>
      <c r="H2765" s="33">
        <f t="shared" si="43"/>
        <v>9</v>
      </c>
    </row>
    <row r="2766" spans="1:8" ht="25.5" x14ac:dyDescent="0.2">
      <c r="A2766" s="52" t="s">
        <v>5563</v>
      </c>
      <c r="B2766" s="52"/>
      <c r="C2766" s="53" t="s">
        <v>5564</v>
      </c>
      <c r="D2766" s="54" t="s">
        <v>21</v>
      </c>
      <c r="E2766" s="55">
        <v>19.36</v>
      </c>
      <c r="F2766" s="55">
        <v>21.69</v>
      </c>
      <c r="G2766" s="55">
        <v>41.05</v>
      </c>
      <c r="H2766" s="33">
        <f t="shared" si="43"/>
        <v>9</v>
      </c>
    </row>
    <row r="2767" spans="1:8" ht="25.5" x14ac:dyDescent="0.2">
      <c r="A2767" s="52" t="s">
        <v>5565</v>
      </c>
      <c r="B2767" s="52"/>
      <c r="C2767" s="53" t="s">
        <v>5566</v>
      </c>
      <c r="D2767" s="54" t="s">
        <v>21</v>
      </c>
      <c r="E2767" s="55">
        <v>9.9499999999999993</v>
      </c>
      <c r="F2767" s="55">
        <v>21.69</v>
      </c>
      <c r="G2767" s="55">
        <v>31.64</v>
      </c>
      <c r="H2767" s="33">
        <f t="shared" si="43"/>
        <v>9</v>
      </c>
    </row>
    <row r="2768" spans="1:8" ht="25.5" x14ac:dyDescent="0.2">
      <c r="A2768" s="52" t="s">
        <v>5567</v>
      </c>
      <c r="B2768" s="52"/>
      <c r="C2768" s="53" t="s">
        <v>5568</v>
      </c>
      <c r="D2768" s="54" t="s">
        <v>21</v>
      </c>
      <c r="E2768" s="55">
        <v>36.9</v>
      </c>
      <c r="F2768" s="55">
        <v>21.69</v>
      </c>
      <c r="G2768" s="55">
        <v>58.59</v>
      </c>
      <c r="H2768" s="33">
        <f t="shared" si="43"/>
        <v>9</v>
      </c>
    </row>
    <row r="2769" spans="1:8" ht="25.5" x14ac:dyDescent="0.2">
      <c r="A2769" s="52" t="s">
        <v>5569</v>
      </c>
      <c r="B2769" s="52"/>
      <c r="C2769" s="53" t="s">
        <v>5570</v>
      </c>
      <c r="D2769" s="54" t="s">
        <v>21</v>
      </c>
      <c r="E2769" s="55">
        <v>19.84</v>
      </c>
      <c r="F2769" s="55">
        <v>21.69</v>
      </c>
      <c r="G2769" s="55">
        <v>41.53</v>
      </c>
      <c r="H2769" s="33">
        <f t="shared" si="43"/>
        <v>9</v>
      </c>
    </row>
    <row r="2770" spans="1:8" ht="25.5" x14ac:dyDescent="0.2">
      <c r="A2770" s="52" t="s">
        <v>5571</v>
      </c>
      <c r="B2770" s="52"/>
      <c r="C2770" s="53" t="s">
        <v>5572</v>
      </c>
      <c r="D2770" s="54" t="s">
        <v>21</v>
      </c>
      <c r="E2770" s="55">
        <v>36.909999999999997</v>
      </c>
      <c r="F2770" s="55">
        <v>21.69</v>
      </c>
      <c r="G2770" s="55">
        <v>58.6</v>
      </c>
      <c r="H2770" s="33">
        <f t="shared" si="43"/>
        <v>9</v>
      </c>
    </row>
    <row r="2771" spans="1:8" ht="25.5" x14ac:dyDescent="0.2">
      <c r="A2771" s="52" t="s">
        <v>5573</v>
      </c>
      <c r="B2771" s="52"/>
      <c r="C2771" s="53" t="s">
        <v>5574</v>
      </c>
      <c r="D2771" s="54" t="s">
        <v>21</v>
      </c>
      <c r="E2771" s="55">
        <v>20.09</v>
      </c>
      <c r="F2771" s="55">
        <v>21.69</v>
      </c>
      <c r="G2771" s="55">
        <v>41.78</v>
      </c>
      <c r="H2771" s="33">
        <f t="shared" si="43"/>
        <v>9</v>
      </c>
    </row>
    <row r="2772" spans="1:8" ht="25.5" x14ac:dyDescent="0.2">
      <c r="A2772" s="52" t="s">
        <v>5575</v>
      </c>
      <c r="B2772" s="52"/>
      <c r="C2772" s="53" t="s">
        <v>5576</v>
      </c>
      <c r="D2772" s="54" t="s">
        <v>21</v>
      </c>
      <c r="E2772" s="55">
        <v>19.260000000000002</v>
      </c>
      <c r="F2772" s="55">
        <v>21.69</v>
      </c>
      <c r="G2772" s="55">
        <v>40.950000000000003</v>
      </c>
      <c r="H2772" s="33">
        <f t="shared" si="43"/>
        <v>9</v>
      </c>
    </row>
    <row r="2773" spans="1:8" ht="25.5" x14ac:dyDescent="0.2">
      <c r="A2773" s="52" t="s">
        <v>5577</v>
      </c>
      <c r="B2773" s="52"/>
      <c r="C2773" s="53" t="s">
        <v>5578</v>
      </c>
      <c r="D2773" s="54" t="s">
        <v>21</v>
      </c>
      <c r="E2773" s="55">
        <v>19.440000000000001</v>
      </c>
      <c r="F2773" s="55">
        <v>21.69</v>
      </c>
      <c r="G2773" s="55">
        <v>41.13</v>
      </c>
      <c r="H2773" s="33">
        <f t="shared" si="43"/>
        <v>9</v>
      </c>
    </row>
    <row r="2774" spans="1:8" ht="25.5" x14ac:dyDescent="0.2">
      <c r="A2774" s="52" t="s">
        <v>5579</v>
      </c>
      <c r="B2774" s="52"/>
      <c r="C2774" s="53" t="s">
        <v>5580</v>
      </c>
      <c r="D2774" s="54" t="s">
        <v>21</v>
      </c>
      <c r="E2774" s="55">
        <v>9.7200000000000006</v>
      </c>
      <c r="F2774" s="55">
        <v>21.69</v>
      </c>
      <c r="G2774" s="55">
        <v>31.41</v>
      </c>
      <c r="H2774" s="33">
        <f t="shared" si="43"/>
        <v>9</v>
      </c>
    </row>
    <row r="2775" spans="1:8" ht="38.25" x14ac:dyDescent="0.2">
      <c r="A2775" s="52" t="s">
        <v>5581</v>
      </c>
      <c r="B2775" s="52"/>
      <c r="C2775" s="53" t="s">
        <v>5582</v>
      </c>
      <c r="D2775" s="54" t="s">
        <v>21</v>
      </c>
      <c r="E2775" s="55">
        <v>21.25</v>
      </c>
      <c r="F2775" s="55">
        <v>21.69</v>
      </c>
      <c r="G2775" s="55">
        <v>42.94</v>
      </c>
      <c r="H2775" s="33">
        <f t="shared" si="43"/>
        <v>9</v>
      </c>
    </row>
    <row r="2776" spans="1:8" ht="38.25" x14ac:dyDescent="0.2">
      <c r="A2776" s="52" t="s">
        <v>5583</v>
      </c>
      <c r="B2776" s="52"/>
      <c r="C2776" s="53" t="s">
        <v>5584</v>
      </c>
      <c r="D2776" s="54" t="s">
        <v>21</v>
      </c>
      <c r="E2776" s="55">
        <v>19.48</v>
      </c>
      <c r="F2776" s="55">
        <v>21.69</v>
      </c>
      <c r="G2776" s="55">
        <v>41.17</v>
      </c>
      <c r="H2776" s="33">
        <f t="shared" si="43"/>
        <v>9</v>
      </c>
    </row>
    <row r="2777" spans="1:8" ht="38.25" x14ac:dyDescent="0.2">
      <c r="A2777" s="52" t="s">
        <v>5585</v>
      </c>
      <c r="B2777" s="52"/>
      <c r="C2777" s="53" t="s">
        <v>5586</v>
      </c>
      <c r="D2777" s="54" t="s">
        <v>21</v>
      </c>
      <c r="E2777" s="55">
        <v>19.489999999999998</v>
      </c>
      <c r="F2777" s="55">
        <v>21.69</v>
      </c>
      <c r="G2777" s="55">
        <v>41.18</v>
      </c>
      <c r="H2777" s="33">
        <f t="shared" si="43"/>
        <v>9</v>
      </c>
    </row>
    <row r="2778" spans="1:8" ht="25.5" x14ac:dyDescent="0.2">
      <c r="A2778" s="52" t="s">
        <v>5587</v>
      </c>
      <c r="B2778" s="52"/>
      <c r="C2778" s="53" t="s">
        <v>5588</v>
      </c>
      <c r="D2778" s="54" t="s">
        <v>21</v>
      </c>
      <c r="E2778" s="55">
        <v>9.91</v>
      </c>
      <c r="F2778" s="55">
        <v>21.69</v>
      </c>
      <c r="G2778" s="55">
        <v>31.6</v>
      </c>
      <c r="H2778" s="33">
        <f t="shared" si="43"/>
        <v>9</v>
      </c>
    </row>
    <row r="2779" spans="1:8" ht="25.5" x14ac:dyDescent="0.2">
      <c r="A2779" s="52" t="s">
        <v>5589</v>
      </c>
      <c r="B2779" s="52"/>
      <c r="C2779" s="53" t="s">
        <v>5590</v>
      </c>
      <c r="D2779" s="54" t="s">
        <v>21</v>
      </c>
      <c r="E2779" s="55">
        <v>9.7899999999999991</v>
      </c>
      <c r="F2779" s="55">
        <v>21.69</v>
      </c>
      <c r="G2779" s="55">
        <v>31.48</v>
      </c>
      <c r="H2779" s="33">
        <f t="shared" si="43"/>
        <v>9</v>
      </c>
    </row>
    <row r="2780" spans="1:8" ht="25.5" x14ac:dyDescent="0.2">
      <c r="A2780" s="52" t="s">
        <v>5591</v>
      </c>
      <c r="B2780" s="52"/>
      <c r="C2780" s="53" t="s">
        <v>5592</v>
      </c>
      <c r="D2780" s="54" t="s">
        <v>21</v>
      </c>
      <c r="E2780" s="55">
        <v>19.48</v>
      </c>
      <c r="F2780" s="55">
        <v>21.69</v>
      </c>
      <c r="G2780" s="55">
        <v>41.17</v>
      </c>
      <c r="H2780" s="33">
        <f t="shared" si="43"/>
        <v>9</v>
      </c>
    </row>
    <row r="2781" spans="1:8" x14ac:dyDescent="0.2">
      <c r="A2781" s="52" t="s">
        <v>5593</v>
      </c>
      <c r="B2781" s="52"/>
      <c r="C2781" s="53" t="s">
        <v>5594</v>
      </c>
      <c r="D2781" s="54"/>
      <c r="E2781" s="55"/>
      <c r="F2781" s="55"/>
      <c r="G2781" s="55"/>
      <c r="H2781" s="33">
        <f t="shared" si="43"/>
        <v>2</v>
      </c>
    </row>
    <row r="2782" spans="1:8" x14ac:dyDescent="0.2">
      <c r="A2782" s="52" t="s">
        <v>5595</v>
      </c>
      <c r="B2782" s="52"/>
      <c r="C2782" s="53" t="s">
        <v>5596</v>
      </c>
      <c r="D2782" s="54"/>
      <c r="E2782" s="55"/>
      <c r="F2782" s="55"/>
      <c r="G2782" s="55"/>
      <c r="H2782" s="33">
        <f t="shared" si="43"/>
        <v>5</v>
      </c>
    </row>
    <row r="2783" spans="1:8" ht="38.25" x14ac:dyDescent="0.2">
      <c r="A2783" s="52" t="s">
        <v>5597</v>
      </c>
      <c r="B2783" s="52"/>
      <c r="C2783" s="53" t="s">
        <v>5598</v>
      </c>
      <c r="D2783" s="54" t="s">
        <v>21</v>
      </c>
      <c r="E2783" s="55">
        <v>1290.24</v>
      </c>
      <c r="F2783" s="55">
        <v>61.01</v>
      </c>
      <c r="G2783" s="55">
        <v>1351.25</v>
      </c>
      <c r="H2783" s="33">
        <f t="shared" si="43"/>
        <v>9</v>
      </c>
    </row>
    <row r="2784" spans="1:8" ht="38.25" x14ac:dyDescent="0.2">
      <c r="A2784" s="52" t="s">
        <v>5599</v>
      </c>
      <c r="B2784" s="52"/>
      <c r="C2784" s="53" t="s">
        <v>5600</v>
      </c>
      <c r="D2784" s="54" t="s">
        <v>21</v>
      </c>
      <c r="E2784" s="55">
        <v>1764.05</v>
      </c>
      <c r="F2784" s="55">
        <v>61.01</v>
      </c>
      <c r="G2784" s="55">
        <v>1825.06</v>
      </c>
      <c r="H2784" s="33">
        <f t="shared" si="43"/>
        <v>9</v>
      </c>
    </row>
    <row r="2785" spans="1:8" x14ac:dyDescent="0.2">
      <c r="A2785" s="52" t="s">
        <v>5601</v>
      </c>
      <c r="B2785" s="52"/>
      <c r="C2785" s="53" t="s">
        <v>5602</v>
      </c>
      <c r="D2785" s="54"/>
      <c r="E2785" s="55"/>
      <c r="F2785" s="55"/>
      <c r="G2785" s="55"/>
      <c r="H2785" s="33">
        <f t="shared" si="43"/>
        <v>5</v>
      </c>
    </row>
    <row r="2786" spans="1:8" x14ac:dyDescent="0.2">
      <c r="A2786" s="52" t="s">
        <v>5603</v>
      </c>
      <c r="B2786" s="52"/>
      <c r="C2786" s="53" t="s">
        <v>5604</v>
      </c>
      <c r="D2786" s="54" t="s">
        <v>21</v>
      </c>
      <c r="E2786" s="55">
        <v>18.059999999999999</v>
      </c>
      <c r="F2786" s="55">
        <v>21.69</v>
      </c>
      <c r="G2786" s="55">
        <v>39.75</v>
      </c>
      <c r="H2786" s="33">
        <f t="shared" si="43"/>
        <v>9</v>
      </c>
    </row>
    <row r="2787" spans="1:8" x14ac:dyDescent="0.2">
      <c r="A2787" s="52" t="s">
        <v>5605</v>
      </c>
      <c r="B2787" s="52"/>
      <c r="C2787" s="53" t="s">
        <v>5606</v>
      </c>
      <c r="D2787" s="54" t="s">
        <v>21</v>
      </c>
      <c r="E2787" s="55">
        <v>940.99</v>
      </c>
      <c r="F2787" s="55">
        <v>41.2</v>
      </c>
      <c r="G2787" s="55">
        <v>982.19</v>
      </c>
      <c r="H2787" s="33">
        <f t="shared" si="43"/>
        <v>9</v>
      </c>
    </row>
    <row r="2788" spans="1:8" x14ac:dyDescent="0.2">
      <c r="A2788" s="52" t="s">
        <v>5607</v>
      </c>
      <c r="B2788" s="52"/>
      <c r="C2788" s="53" t="s">
        <v>5608</v>
      </c>
      <c r="D2788" s="54" t="s">
        <v>21</v>
      </c>
      <c r="E2788" s="55">
        <v>429.25</v>
      </c>
      <c r="F2788" s="55">
        <v>34.56</v>
      </c>
      <c r="G2788" s="55">
        <v>463.81</v>
      </c>
      <c r="H2788" s="33">
        <f t="shared" si="43"/>
        <v>9</v>
      </c>
    </row>
    <row r="2789" spans="1:8" x14ac:dyDescent="0.2">
      <c r="A2789" s="52" t="s">
        <v>5609</v>
      </c>
      <c r="B2789" s="52"/>
      <c r="C2789" s="53" t="s">
        <v>5610</v>
      </c>
      <c r="D2789" s="54" t="s">
        <v>21</v>
      </c>
      <c r="E2789" s="55">
        <v>182.49</v>
      </c>
      <c r="F2789" s="55">
        <v>21.69</v>
      </c>
      <c r="G2789" s="55">
        <v>204.18</v>
      </c>
      <c r="H2789" s="33">
        <f t="shared" si="43"/>
        <v>9</v>
      </c>
    </row>
    <row r="2790" spans="1:8" x14ac:dyDescent="0.2">
      <c r="A2790" s="52" t="s">
        <v>5611</v>
      </c>
      <c r="B2790" s="52"/>
      <c r="C2790" s="53" t="s">
        <v>5612</v>
      </c>
      <c r="D2790" s="54" t="s">
        <v>21</v>
      </c>
      <c r="E2790" s="55">
        <v>13.96</v>
      </c>
      <c r="F2790" s="55">
        <v>26.1</v>
      </c>
      <c r="G2790" s="55">
        <v>40.06</v>
      </c>
      <c r="H2790" s="33">
        <f t="shared" si="43"/>
        <v>9</v>
      </c>
    </row>
    <row r="2791" spans="1:8" x14ac:dyDescent="0.2">
      <c r="A2791" s="52" t="s">
        <v>5613</v>
      </c>
      <c r="B2791" s="52"/>
      <c r="C2791" s="53" t="s">
        <v>5614</v>
      </c>
      <c r="D2791" s="54" t="s">
        <v>21</v>
      </c>
      <c r="E2791" s="55">
        <v>83.29</v>
      </c>
      <c r="F2791" s="55">
        <v>34.56</v>
      </c>
      <c r="G2791" s="55">
        <v>117.85</v>
      </c>
      <c r="H2791" s="33">
        <f t="shared" si="43"/>
        <v>9</v>
      </c>
    </row>
    <row r="2792" spans="1:8" ht="25.5" x14ac:dyDescent="0.2">
      <c r="A2792" s="52" t="s">
        <v>5615</v>
      </c>
      <c r="B2792" s="52"/>
      <c r="C2792" s="53" t="s">
        <v>5616</v>
      </c>
      <c r="D2792" s="54" t="s">
        <v>21</v>
      </c>
      <c r="E2792" s="55">
        <v>1897.89</v>
      </c>
      <c r="F2792" s="55">
        <v>86.74</v>
      </c>
      <c r="G2792" s="55">
        <v>1984.63</v>
      </c>
      <c r="H2792" s="33">
        <f t="shared" si="43"/>
        <v>9</v>
      </c>
    </row>
    <row r="2793" spans="1:8" x14ac:dyDescent="0.2">
      <c r="A2793" s="52" t="s">
        <v>5617</v>
      </c>
      <c r="B2793" s="52"/>
      <c r="C2793" s="53" t="s">
        <v>5618</v>
      </c>
      <c r="D2793" s="54" t="s">
        <v>21</v>
      </c>
      <c r="E2793" s="55">
        <v>466.48</v>
      </c>
      <c r="F2793" s="55">
        <v>34.56</v>
      </c>
      <c r="G2793" s="55">
        <v>501.04</v>
      </c>
      <c r="H2793" s="33">
        <f t="shared" si="43"/>
        <v>9</v>
      </c>
    </row>
    <row r="2794" spans="1:8" x14ac:dyDescent="0.2">
      <c r="A2794" s="52" t="s">
        <v>5619</v>
      </c>
      <c r="B2794" s="52"/>
      <c r="C2794" s="53" t="s">
        <v>5620</v>
      </c>
      <c r="D2794" s="54" t="s">
        <v>21</v>
      </c>
      <c r="E2794" s="55">
        <v>140.22999999999999</v>
      </c>
      <c r="F2794" s="55">
        <v>34.56</v>
      </c>
      <c r="G2794" s="55">
        <v>174.79</v>
      </c>
      <c r="H2794" s="33">
        <f t="shared" si="43"/>
        <v>9</v>
      </c>
    </row>
    <row r="2795" spans="1:8" x14ac:dyDescent="0.2">
      <c r="A2795" s="52" t="s">
        <v>5621</v>
      </c>
      <c r="B2795" s="52"/>
      <c r="C2795" s="53" t="s">
        <v>5622</v>
      </c>
      <c r="D2795" s="54"/>
      <c r="E2795" s="55"/>
      <c r="F2795" s="55"/>
      <c r="G2795" s="55"/>
      <c r="H2795" s="33">
        <f t="shared" si="43"/>
        <v>5</v>
      </c>
    </row>
    <row r="2796" spans="1:8" x14ac:dyDescent="0.2">
      <c r="A2796" s="52" t="s">
        <v>5623</v>
      </c>
      <c r="B2796" s="52"/>
      <c r="C2796" s="53" t="s">
        <v>5624</v>
      </c>
      <c r="D2796" s="54" t="s">
        <v>21</v>
      </c>
      <c r="E2796" s="55">
        <v>25347.93</v>
      </c>
      <c r="F2796" s="55">
        <v>173.48</v>
      </c>
      <c r="G2796" s="55">
        <v>25521.41</v>
      </c>
      <c r="H2796" s="33">
        <f t="shared" si="43"/>
        <v>9</v>
      </c>
    </row>
    <row r="2797" spans="1:8" x14ac:dyDescent="0.2">
      <c r="A2797" s="52" t="s">
        <v>5625</v>
      </c>
      <c r="B2797" s="52"/>
      <c r="C2797" s="53" t="s">
        <v>5626</v>
      </c>
      <c r="D2797" s="54" t="s">
        <v>21</v>
      </c>
      <c r="E2797" s="55">
        <v>18023.16</v>
      </c>
      <c r="F2797" s="55">
        <v>195.17</v>
      </c>
      <c r="G2797" s="55">
        <v>18218.330000000002</v>
      </c>
      <c r="H2797" s="33">
        <f t="shared" si="43"/>
        <v>9</v>
      </c>
    </row>
    <row r="2798" spans="1:8" ht="25.5" x14ac:dyDescent="0.2">
      <c r="A2798" s="52" t="s">
        <v>5627</v>
      </c>
      <c r="B2798" s="52"/>
      <c r="C2798" s="53" t="s">
        <v>5628</v>
      </c>
      <c r="D2798" s="54" t="s">
        <v>21</v>
      </c>
      <c r="E2798" s="55">
        <v>568.9</v>
      </c>
      <c r="F2798" s="55">
        <v>216.85</v>
      </c>
      <c r="G2798" s="55">
        <v>785.75</v>
      </c>
      <c r="H2798" s="33">
        <f t="shared" si="43"/>
        <v>9</v>
      </c>
    </row>
    <row r="2799" spans="1:8" ht="25.5" x14ac:dyDescent="0.2">
      <c r="A2799" s="52" t="s">
        <v>5629</v>
      </c>
      <c r="B2799" s="52"/>
      <c r="C2799" s="53" t="s">
        <v>5630</v>
      </c>
      <c r="D2799" s="54" t="s">
        <v>334</v>
      </c>
      <c r="E2799" s="55">
        <v>14185.42</v>
      </c>
      <c r="F2799" s="55">
        <v>4598.5600000000004</v>
      </c>
      <c r="G2799" s="55">
        <v>18783.98</v>
      </c>
      <c r="H2799" s="33">
        <f t="shared" si="43"/>
        <v>9</v>
      </c>
    </row>
    <row r="2800" spans="1:8" ht="25.5" x14ac:dyDescent="0.2">
      <c r="A2800" s="52" t="s">
        <v>5631</v>
      </c>
      <c r="B2800" s="52"/>
      <c r="C2800" s="53" t="s">
        <v>5632</v>
      </c>
      <c r="D2800" s="54" t="s">
        <v>334</v>
      </c>
      <c r="E2800" s="55">
        <v>28969.84</v>
      </c>
      <c r="F2800" s="55">
        <v>5173.38</v>
      </c>
      <c r="G2800" s="55">
        <v>34143.22</v>
      </c>
      <c r="H2800" s="33">
        <f t="shared" si="43"/>
        <v>9</v>
      </c>
    </row>
    <row r="2801" spans="1:8" ht="25.5" x14ac:dyDescent="0.2">
      <c r="A2801" s="52" t="s">
        <v>5633</v>
      </c>
      <c r="B2801" s="52"/>
      <c r="C2801" s="53" t="s">
        <v>5634</v>
      </c>
      <c r="D2801" s="54" t="s">
        <v>334</v>
      </c>
      <c r="E2801" s="55">
        <v>32309.07</v>
      </c>
      <c r="F2801" s="55">
        <v>6083.4</v>
      </c>
      <c r="G2801" s="55">
        <v>38392.47</v>
      </c>
      <c r="H2801" s="33">
        <f t="shared" si="43"/>
        <v>9</v>
      </c>
    </row>
    <row r="2802" spans="1:8" ht="25.5" x14ac:dyDescent="0.2">
      <c r="A2802" s="52" t="s">
        <v>5635</v>
      </c>
      <c r="B2802" s="52"/>
      <c r="C2802" s="53" t="s">
        <v>5636</v>
      </c>
      <c r="D2802" s="54" t="s">
        <v>21</v>
      </c>
      <c r="E2802" s="55">
        <v>1243.31</v>
      </c>
      <c r="F2802" s="55">
        <v>44.98</v>
      </c>
      <c r="G2802" s="55">
        <v>1288.29</v>
      </c>
      <c r="H2802" s="33">
        <f t="shared" si="43"/>
        <v>9</v>
      </c>
    </row>
    <row r="2803" spans="1:8" ht="25.5" x14ac:dyDescent="0.2">
      <c r="A2803" s="52" t="s">
        <v>5637</v>
      </c>
      <c r="B2803" s="52"/>
      <c r="C2803" s="53" t="s">
        <v>5638</v>
      </c>
      <c r="D2803" s="54" t="s">
        <v>21</v>
      </c>
      <c r="E2803" s="55">
        <v>2123.5700000000002</v>
      </c>
      <c r="F2803" s="55">
        <v>56.24</v>
      </c>
      <c r="G2803" s="55">
        <v>2179.81</v>
      </c>
      <c r="H2803" s="33">
        <f t="shared" si="43"/>
        <v>9</v>
      </c>
    </row>
    <row r="2804" spans="1:8" ht="25.5" x14ac:dyDescent="0.2">
      <c r="A2804" s="52" t="s">
        <v>5639</v>
      </c>
      <c r="B2804" s="52"/>
      <c r="C2804" s="53" t="s">
        <v>5640</v>
      </c>
      <c r="D2804" s="54" t="s">
        <v>21</v>
      </c>
      <c r="E2804" s="55">
        <v>3813.18</v>
      </c>
      <c r="F2804" s="55">
        <v>61.01</v>
      </c>
      <c r="G2804" s="55">
        <v>3874.19</v>
      </c>
      <c r="H2804" s="33">
        <f t="shared" si="43"/>
        <v>9</v>
      </c>
    </row>
    <row r="2805" spans="1:8" x14ac:dyDescent="0.2">
      <c r="A2805" s="52" t="s">
        <v>5641</v>
      </c>
      <c r="B2805" s="52"/>
      <c r="C2805" s="53" t="s">
        <v>5642</v>
      </c>
      <c r="D2805" s="54"/>
      <c r="E2805" s="55"/>
      <c r="F2805" s="55"/>
      <c r="G2805" s="55"/>
      <c r="H2805" s="33">
        <f t="shared" si="43"/>
        <v>5</v>
      </c>
    </row>
    <row r="2806" spans="1:8" x14ac:dyDescent="0.2">
      <c r="A2806" s="52" t="s">
        <v>5643</v>
      </c>
      <c r="B2806" s="52"/>
      <c r="C2806" s="53" t="s">
        <v>5644</v>
      </c>
      <c r="D2806" s="54" t="s">
        <v>21</v>
      </c>
      <c r="E2806" s="55">
        <v>220.77</v>
      </c>
      <c r="F2806" s="55">
        <v>34.56</v>
      </c>
      <c r="G2806" s="55">
        <v>255.33</v>
      </c>
      <c r="H2806" s="33">
        <f t="shared" si="43"/>
        <v>9</v>
      </c>
    </row>
    <row r="2807" spans="1:8" x14ac:dyDescent="0.2">
      <c r="A2807" s="52" t="s">
        <v>5645</v>
      </c>
      <c r="B2807" s="52"/>
      <c r="C2807" s="53" t="s">
        <v>5646</v>
      </c>
      <c r="D2807" s="54"/>
      <c r="E2807" s="55"/>
      <c r="F2807" s="55"/>
      <c r="G2807" s="55"/>
      <c r="H2807" s="33">
        <f t="shared" si="43"/>
        <v>5</v>
      </c>
    </row>
    <row r="2808" spans="1:8" x14ac:dyDescent="0.2">
      <c r="A2808" s="52" t="s">
        <v>5647</v>
      </c>
      <c r="B2808" s="52"/>
      <c r="C2808" s="53" t="s">
        <v>5648</v>
      </c>
      <c r="D2808" s="54" t="s">
        <v>21</v>
      </c>
      <c r="E2808" s="55">
        <v>336.37</v>
      </c>
      <c r="F2808" s="55">
        <v>43.37</v>
      </c>
      <c r="G2808" s="55">
        <v>379.74</v>
      </c>
      <c r="H2808" s="33">
        <f t="shared" si="43"/>
        <v>9</v>
      </c>
    </row>
    <row r="2809" spans="1:8" ht="25.5" x14ac:dyDescent="0.2">
      <c r="A2809" s="52" t="s">
        <v>5649</v>
      </c>
      <c r="B2809" s="52"/>
      <c r="C2809" s="53" t="s">
        <v>5650</v>
      </c>
      <c r="D2809" s="54" t="s">
        <v>21</v>
      </c>
      <c r="E2809" s="55">
        <v>327.02999999999997</v>
      </c>
      <c r="F2809" s="55">
        <v>43.37</v>
      </c>
      <c r="G2809" s="55">
        <v>370.4</v>
      </c>
      <c r="H2809" s="33">
        <f t="shared" si="43"/>
        <v>9</v>
      </c>
    </row>
    <row r="2810" spans="1:8" x14ac:dyDescent="0.2">
      <c r="A2810" s="52" t="s">
        <v>5651</v>
      </c>
      <c r="B2810" s="52"/>
      <c r="C2810" s="53" t="s">
        <v>5652</v>
      </c>
      <c r="D2810" s="54"/>
      <c r="E2810" s="55"/>
      <c r="F2810" s="55"/>
      <c r="G2810" s="55"/>
      <c r="H2810" s="33">
        <f t="shared" si="43"/>
        <v>5</v>
      </c>
    </row>
    <row r="2811" spans="1:8" x14ac:dyDescent="0.2">
      <c r="A2811" s="52" t="s">
        <v>5653</v>
      </c>
      <c r="B2811" s="52"/>
      <c r="C2811" s="53" t="s">
        <v>5654</v>
      </c>
      <c r="D2811" s="54" t="s">
        <v>21</v>
      </c>
      <c r="E2811" s="55">
        <v>41.92</v>
      </c>
      <c r="F2811" s="55">
        <v>21.69</v>
      </c>
      <c r="G2811" s="55">
        <v>63.61</v>
      </c>
      <c r="H2811" s="33">
        <f t="shared" si="43"/>
        <v>9</v>
      </c>
    </row>
    <row r="2812" spans="1:8" x14ac:dyDescent="0.2">
      <c r="A2812" s="52" t="s">
        <v>5655</v>
      </c>
      <c r="B2812" s="52"/>
      <c r="C2812" s="53" t="s">
        <v>5656</v>
      </c>
      <c r="D2812" s="54"/>
      <c r="E2812" s="55"/>
      <c r="F2812" s="55"/>
      <c r="G2812" s="55"/>
      <c r="H2812" s="33">
        <f t="shared" si="43"/>
        <v>5</v>
      </c>
    </row>
    <row r="2813" spans="1:8" ht="25.5" x14ac:dyDescent="0.2">
      <c r="A2813" s="52" t="s">
        <v>5657</v>
      </c>
      <c r="B2813" s="52"/>
      <c r="C2813" s="53" t="s">
        <v>5658</v>
      </c>
      <c r="D2813" s="54" t="s">
        <v>334</v>
      </c>
      <c r="E2813" s="55">
        <v>16223.16</v>
      </c>
      <c r="F2813" s="55">
        <v>352.97</v>
      </c>
      <c r="G2813" s="55">
        <v>16576.13</v>
      </c>
      <c r="H2813" s="33">
        <f t="shared" si="43"/>
        <v>9</v>
      </c>
    </row>
    <row r="2814" spans="1:8" ht="25.5" x14ac:dyDescent="0.2">
      <c r="A2814" s="52" t="s">
        <v>5659</v>
      </c>
      <c r="B2814" s="52"/>
      <c r="C2814" s="53" t="s">
        <v>5660</v>
      </c>
      <c r="D2814" s="54" t="s">
        <v>334</v>
      </c>
      <c r="E2814" s="55">
        <v>7931.56</v>
      </c>
      <c r="F2814" s="55">
        <v>341.92</v>
      </c>
      <c r="G2814" s="55">
        <v>8273.48</v>
      </c>
      <c r="H2814" s="33">
        <f t="shared" si="43"/>
        <v>9</v>
      </c>
    </row>
    <row r="2815" spans="1:8" ht="25.5" x14ac:dyDescent="0.2">
      <c r="A2815" s="52" t="s">
        <v>5661</v>
      </c>
      <c r="B2815" s="52"/>
      <c r="C2815" s="53" t="s">
        <v>5662</v>
      </c>
      <c r="D2815" s="54" t="s">
        <v>334</v>
      </c>
      <c r="E2815" s="55">
        <v>8864.02</v>
      </c>
      <c r="F2815" s="55">
        <v>352.97</v>
      </c>
      <c r="G2815" s="55">
        <v>9216.99</v>
      </c>
      <c r="H2815" s="33">
        <f t="shared" si="43"/>
        <v>9</v>
      </c>
    </row>
    <row r="2816" spans="1:8" ht="25.5" x14ac:dyDescent="0.2">
      <c r="A2816" s="52" t="s">
        <v>5663</v>
      </c>
      <c r="B2816" s="52"/>
      <c r="C2816" s="53" t="s">
        <v>5664</v>
      </c>
      <c r="D2816" s="54" t="s">
        <v>334</v>
      </c>
      <c r="E2816" s="55">
        <v>13897.49</v>
      </c>
      <c r="F2816" s="55">
        <v>352.97</v>
      </c>
      <c r="G2816" s="55">
        <v>14250.46</v>
      </c>
      <c r="H2816" s="33">
        <f t="shared" si="43"/>
        <v>9</v>
      </c>
    </row>
    <row r="2817" spans="1:8" ht="25.5" x14ac:dyDescent="0.2">
      <c r="A2817" s="52" t="s">
        <v>5665</v>
      </c>
      <c r="B2817" s="52"/>
      <c r="C2817" s="53" t="s">
        <v>5666</v>
      </c>
      <c r="D2817" s="54" t="s">
        <v>334</v>
      </c>
      <c r="E2817" s="55">
        <v>3289.57</v>
      </c>
      <c r="F2817" s="55">
        <v>341.92</v>
      </c>
      <c r="G2817" s="55">
        <v>3631.49</v>
      </c>
      <c r="H2817" s="33">
        <f t="shared" si="43"/>
        <v>9</v>
      </c>
    </row>
    <row r="2818" spans="1:8" ht="25.5" x14ac:dyDescent="0.2">
      <c r="A2818" s="52" t="s">
        <v>5667</v>
      </c>
      <c r="B2818" s="52"/>
      <c r="C2818" s="53" t="s">
        <v>5668</v>
      </c>
      <c r="D2818" s="54" t="s">
        <v>334</v>
      </c>
      <c r="E2818" s="55">
        <v>4691.84</v>
      </c>
      <c r="F2818" s="55">
        <v>341.92</v>
      </c>
      <c r="G2818" s="55">
        <v>5033.76</v>
      </c>
      <c r="H2818" s="33">
        <f t="shared" si="43"/>
        <v>9</v>
      </c>
    </row>
    <row r="2819" spans="1:8" ht="25.5" x14ac:dyDescent="0.2">
      <c r="A2819" s="52" t="s">
        <v>5669</v>
      </c>
      <c r="B2819" s="52"/>
      <c r="C2819" s="53" t="s">
        <v>5670</v>
      </c>
      <c r="D2819" s="54" t="s">
        <v>334</v>
      </c>
      <c r="E2819" s="55">
        <v>6670.29</v>
      </c>
      <c r="F2819" s="55">
        <v>352.97</v>
      </c>
      <c r="G2819" s="55">
        <v>7023.26</v>
      </c>
      <c r="H2819" s="33">
        <f t="shared" si="43"/>
        <v>9</v>
      </c>
    </row>
    <row r="2820" spans="1:8" ht="25.5" x14ac:dyDescent="0.2">
      <c r="A2820" s="52" t="s">
        <v>5671</v>
      </c>
      <c r="B2820" s="52"/>
      <c r="C2820" s="53" t="s">
        <v>5672</v>
      </c>
      <c r="D2820" s="54" t="s">
        <v>334</v>
      </c>
      <c r="E2820" s="55">
        <v>7837.42</v>
      </c>
      <c r="F2820" s="55">
        <v>352.97</v>
      </c>
      <c r="G2820" s="55">
        <v>8190.39</v>
      </c>
      <c r="H2820" s="33">
        <f t="shared" si="43"/>
        <v>9</v>
      </c>
    </row>
    <row r="2821" spans="1:8" ht="25.5" x14ac:dyDescent="0.2">
      <c r="A2821" s="52" t="s">
        <v>5673</v>
      </c>
      <c r="B2821" s="52"/>
      <c r="C2821" s="53" t="s">
        <v>5674</v>
      </c>
      <c r="D2821" s="54" t="s">
        <v>334</v>
      </c>
      <c r="E2821" s="55">
        <v>7291.74</v>
      </c>
      <c r="F2821" s="55">
        <v>352.97</v>
      </c>
      <c r="G2821" s="55">
        <v>7644.71</v>
      </c>
      <c r="H2821" s="33">
        <f t="shared" si="43"/>
        <v>9</v>
      </c>
    </row>
    <row r="2822" spans="1:8" ht="25.5" x14ac:dyDescent="0.2">
      <c r="A2822" s="52" t="s">
        <v>5675</v>
      </c>
      <c r="B2822" s="52"/>
      <c r="C2822" s="53" t="s">
        <v>5676</v>
      </c>
      <c r="D2822" s="54" t="s">
        <v>334</v>
      </c>
      <c r="E2822" s="55">
        <v>11704.07</v>
      </c>
      <c r="F2822" s="55">
        <v>352.97</v>
      </c>
      <c r="G2822" s="55">
        <v>12057.04</v>
      </c>
      <c r="H2822" s="33">
        <f t="shared" si="43"/>
        <v>9</v>
      </c>
    </row>
    <row r="2823" spans="1:8" x14ac:dyDescent="0.2">
      <c r="A2823" s="52" t="s">
        <v>5677</v>
      </c>
      <c r="B2823" s="52"/>
      <c r="C2823" s="53" t="s">
        <v>5678</v>
      </c>
      <c r="D2823" s="54"/>
      <c r="E2823" s="55"/>
      <c r="F2823" s="55"/>
      <c r="G2823" s="55"/>
      <c r="H2823" s="33">
        <f t="shared" si="43"/>
        <v>5</v>
      </c>
    </row>
    <row r="2824" spans="1:8" ht="25.5" x14ac:dyDescent="0.2">
      <c r="A2824" s="52" t="s">
        <v>5679</v>
      </c>
      <c r="B2824" s="52"/>
      <c r="C2824" s="53" t="s">
        <v>5680</v>
      </c>
      <c r="D2824" s="54" t="s">
        <v>21</v>
      </c>
      <c r="E2824" s="55">
        <v>43264.14</v>
      </c>
      <c r="F2824" s="55">
        <v>799.2</v>
      </c>
      <c r="G2824" s="55">
        <v>44063.34</v>
      </c>
      <c r="H2824" s="33">
        <f t="shared" si="43"/>
        <v>9</v>
      </c>
    </row>
    <row r="2825" spans="1:8" ht="25.5" x14ac:dyDescent="0.2">
      <c r="A2825" s="52" t="s">
        <v>5681</v>
      </c>
      <c r="B2825" s="52"/>
      <c r="C2825" s="53" t="s">
        <v>5682</v>
      </c>
      <c r="D2825" s="54" t="s">
        <v>21</v>
      </c>
      <c r="E2825" s="55">
        <v>50011.41</v>
      </c>
      <c r="F2825" s="55">
        <v>799.2</v>
      </c>
      <c r="G2825" s="55">
        <v>50810.61</v>
      </c>
      <c r="H2825" s="33">
        <f t="shared" si="43"/>
        <v>9</v>
      </c>
    </row>
    <row r="2826" spans="1:8" ht="25.5" x14ac:dyDescent="0.2">
      <c r="A2826" s="52" t="s">
        <v>5683</v>
      </c>
      <c r="B2826" s="52"/>
      <c r="C2826" s="53" t="s">
        <v>5684</v>
      </c>
      <c r="D2826" s="54" t="s">
        <v>21</v>
      </c>
      <c r="E2826" s="55">
        <v>57784.52</v>
      </c>
      <c r="F2826" s="55">
        <v>799.2</v>
      </c>
      <c r="G2826" s="55">
        <v>58583.72</v>
      </c>
      <c r="H2826" s="33">
        <f t="shared" ref="H2826:H2889" si="44">LEN(A2826)</f>
        <v>9</v>
      </c>
    </row>
    <row r="2827" spans="1:8" ht="25.5" x14ac:dyDescent="0.2">
      <c r="A2827" s="52" t="s">
        <v>5685</v>
      </c>
      <c r="B2827" s="52"/>
      <c r="C2827" s="53" t="s">
        <v>5686</v>
      </c>
      <c r="D2827" s="54" t="s">
        <v>21</v>
      </c>
      <c r="E2827" s="55">
        <v>64394.3</v>
      </c>
      <c r="F2827" s="55">
        <v>799.2</v>
      </c>
      <c r="G2827" s="55">
        <v>65193.5</v>
      </c>
      <c r="H2827" s="33">
        <f t="shared" si="44"/>
        <v>9</v>
      </c>
    </row>
    <row r="2828" spans="1:8" ht="25.5" x14ac:dyDescent="0.2">
      <c r="A2828" s="52" t="s">
        <v>5687</v>
      </c>
      <c r="B2828" s="52"/>
      <c r="C2828" s="53" t="s">
        <v>5688</v>
      </c>
      <c r="D2828" s="54" t="s">
        <v>21</v>
      </c>
      <c r="E2828" s="55">
        <v>4159.8599999999997</v>
      </c>
      <c r="F2828" s="55">
        <v>699.3</v>
      </c>
      <c r="G2828" s="55">
        <v>4859.16</v>
      </c>
      <c r="H2828" s="33">
        <f t="shared" si="44"/>
        <v>9</v>
      </c>
    </row>
    <row r="2829" spans="1:8" ht="25.5" x14ac:dyDescent="0.2">
      <c r="A2829" s="52" t="s">
        <v>5689</v>
      </c>
      <c r="B2829" s="52"/>
      <c r="C2829" s="53" t="s">
        <v>5690</v>
      </c>
      <c r="D2829" s="54" t="s">
        <v>21</v>
      </c>
      <c r="E2829" s="55">
        <v>5377.97</v>
      </c>
      <c r="F2829" s="55">
        <v>699.3</v>
      </c>
      <c r="G2829" s="55">
        <v>6077.27</v>
      </c>
      <c r="H2829" s="33">
        <f t="shared" si="44"/>
        <v>9</v>
      </c>
    </row>
    <row r="2830" spans="1:8" ht="25.5" x14ac:dyDescent="0.2">
      <c r="A2830" s="52" t="s">
        <v>5691</v>
      </c>
      <c r="B2830" s="52"/>
      <c r="C2830" s="53" t="s">
        <v>5692</v>
      </c>
      <c r="D2830" s="54" t="s">
        <v>21</v>
      </c>
      <c r="E2830" s="55">
        <v>7231.25</v>
      </c>
      <c r="F2830" s="55">
        <v>699.3</v>
      </c>
      <c r="G2830" s="55">
        <v>7930.55</v>
      </c>
      <c r="H2830" s="33">
        <f t="shared" si="44"/>
        <v>9</v>
      </c>
    </row>
    <row r="2831" spans="1:8" ht="25.5" x14ac:dyDescent="0.2">
      <c r="A2831" s="52" t="s">
        <v>5693</v>
      </c>
      <c r="B2831" s="52"/>
      <c r="C2831" s="53" t="s">
        <v>5694</v>
      </c>
      <c r="D2831" s="54" t="s">
        <v>21</v>
      </c>
      <c r="E2831" s="55">
        <v>4630.88</v>
      </c>
      <c r="F2831" s="55">
        <v>699.3</v>
      </c>
      <c r="G2831" s="55">
        <v>5330.18</v>
      </c>
      <c r="H2831" s="33">
        <f t="shared" si="44"/>
        <v>9</v>
      </c>
    </row>
    <row r="2832" spans="1:8" ht="25.5" x14ac:dyDescent="0.2">
      <c r="A2832" s="52" t="s">
        <v>5695</v>
      </c>
      <c r="B2832" s="52"/>
      <c r="C2832" s="53" t="s">
        <v>5696</v>
      </c>
      <c r="D2832" s="54" t="s">
        <v>21</v>
      </c>
      <c r="E2832" s="55">
        <v>5332.29</v>
      </c>
      <c r="F2832" s="55">
        <v>699.3</v>
      </c>
      <c r="G2832" s="55">
        <v>6031.59</v>
      </c>
      <c r="H2832" s="33">
        <f t="shared" si="44"/>
        <v>9</v>
      </c>
    </row>
    <row r="2833" spans="1:8" ht="25.5" x14ac:dyDescent="0.2">
      <c r="A2833" s="52" t="s">
        <v>5697</v>
      </c>
      <c r="B2833" s="52"/>
      <c r="C2833" s="53" t="s">
        <v>5698</v>
      </c>
      <c r="D2833" s="54" t="s">
        <v>21</v>
      </c>
      <c r="E2833" s="55">
        <v>6330.76</v>
      </c>
      <c r="F2833" s="55">
        <v>699.3</v>
      </c>
      <c r="G2833" s="55">
        <v>7030.06</v>
      </c>
      <c r="H2833" s="33">
        <f t="shared" si="44"/>
        <v>9</v>
      </c>
    </row>
    <row r="2834" spans="1:8" ht="25.5" x14ac:dyDescent="0.2">
      <c r="A2834" s="52" t="s">
        <v>5699</v>
      </c>
      <c r="B2834" s="52"/>
      <c r="C2834" s="53" t="s">
        <v>5700</v>
      </c>
      <c r="D2834" s="54" t="s">
        <v>21</v>
      </c>
      <c r="E2834" s="55">
        <v>7332.43</v>
      </c>
      <c r="F2834" s="55">
        <v>699.3</v>
      </c>
      <c r="G2834" s="55">
        <v>8031.73</v>
      </c>
      <c r="H2834" s="33">
        <f t="shared" si="44"/>
        <v>9</v>
      </c>
    </row>
    <row r="2835" spans="1:8" ht="25.5" x14ac:dyDescent="0.2">
      <c r="A2835" s="52" t="s">
        <v>5701</v>
      </c>
      <c r="B2835" s="52"/>
      <c r="C2835" s="53" t="s">
        <v>5702</v>
      </c>
      <c r="D2835" s="54" t="s">
        <v>21</v>
      </c>
      <c r="E2835" s="55">
        <v>4273.8900000000003</v>
      </c>
      <c r="F2835" s="55">
        <v>699.3</v>
      </c>
      <c r="G2835" s="55">
        <v>4973.1899999999996</v>
      </c>
      <c r="H2835" s="33">
        <f t="shared" si="44"/>
        <v>9</v>
      </c>
    </row>
    <row r="2836" spans="1:8" ht="25.5" x14ac:dyDescent="0.2">
      <c r="A2836" s="52" t="s">
        <v>5703</v>
      </c>
      <c r="B2836" s="52"/>
      <c r="C2836" s="53" t="s">
        <v>5704</v>
      </c>
      <c r="D2836" s="54" t="s">
        <v>21</v>
      </c>
      <c r="E2836" s="55">
        <v>4855.68</v>
      </c>
      <c r="F2836" s="55">
        <v>699.3</v>
      </c>
      <c r="G2836" s="55">
        <v>5554.98</v>
      </c>
      <c r="H2836" s="33">
        <f t="shared" si="44"/>
        <v>9</v>
      </c>
    </row>
    <row r="2837" spans="1:8" ht="25.5" x14ac:dyDescent="0.2">
      <c r="A2837" s="52" t="s">
        <v>5705</v>
      </c>
      <c r="B2837" s="52"/>
      <c r="C2837" s="53" t="s">
        <v>5706</v>
      </c>
      <c r="D2837" s="54" t="s">
        <v>21</v>
      </c>
      <c r="E2837" s="55">
        <v>5270.31</v>
      </c>
      <c r="F2837" s="55">
        <v>699.3</v>
      </c>
      <c r="G2837" s="55">
        <v>5969.61</v>
      </c>
      <c r="H2837" s="33">
        <f t="shared" si="44"/>
        <v>9</v>
      </c>
    </row>
    <row r="2838" spans="1:8" ht="25.5" x14ac:dyDescent="0.2">
      <c r="A2838" s="52" t="s">
        <v>5707</v>
      </c>
      <c r="B2838" s="52"/>
      <c r="C2838" s="53" t="s">
        <v>5708</v>
      </c>
      <c r="D2838" s="54" t="s">
        <v>21</v>
      </c>
      <c r="E2838" s="55">
        <v>5443.18</v>
      </c>
      <c r="F2838" s="55">
        <v>699.3</v>
      </c>
      <c r="G2838" s="55">
        <v>6142.48</v>
      </c>
      <c r="H2838" s="33">
        <f t="shared" si="44"/>
        <v>9</v>
      </c>
    </row>
    <row r="2839" spans="1:8" x14ac:dyDescent="0.2">
      <c r="A2839" s="52" t="s">
        <v>5709</v>
      </c>
      <c r="B2839" s="52"/>
      <c r="C2839" s="53" t="s">
        <v>5710</v>
      </c>
      <c r="D2839" s="54"/>
      <c r="E2839" s="55"/>
      <c r="F2839" s="55"/>
      <c r="G2839" s="55"/>
      <c r="H2839" s="33">
        <f t="shared" si="44"/>
        <v>5</v>
      </c>
    </row>
    <row r="2840" spans="1:8" ht="25.5" x14ac:dyDescent="0.2">
      <c r="A2840" s="52" t="s">
        <v>5711</v>
      </c>
      <c r="B2840" s="52"/>
      <c r="C2840" s="53" t="s">
        <v>5712</v>
      </c>
      <c r="D2840" s="54" t="s">
        <v>21</v>
      </c>
      <c r="E2840" s="55">
        <v>9788.84</v>
      </c>
      <c r="F2840" s="55">
        <v>244.04</v>
      </c>
      <c r="G2840" s="55">
        <v>10032.879999999999</v>
      </c>
      <c r="H2840" s="33">
        <f t="shared" si="44"/>
        <v>9</v>
      </c>
    </row>
    <row r="2841" spans="1:8" ht="25.5" x14ac:dyDescent="0.2">
      <c r="A2841" s="52" t="s">
        <v>5713</v>
      </c>
      <c r="B2841" s="52"/>
      <c r="C2841" s="53" t="s">
        <v>5714</v>
      </c>
      <c r="D2841" s="54" t="s">
        <v>21</v>
      </c>
      <c r="E2841" s="55">
        <v>18405.5</v>
      </c>
      <c r="F2841" s="55">
        <v>244.04</v>
      </c>
      <c r="G2841" s="55">
        <v>18649.54</v>
      </c>
      <c r="H2841" s="33">
        <f t="shared" si="44"/>
        <v>9</v>
      </c>
    </row>
    <row r="2842" spans="1:8" ht="25.5" x14ac:dyDescent="0.2">
      <c r="A2842" s="52" t="s">
        <v>5715</v>
      </c>
      <c r="B2842" s="52"/>
      <c r="C2842" s="53" t="s">
        <v>5716</v>
      </c>
      <c r="D2842" s="54" t="s">
        <v>21</v>
      </c>
      <c r="E2842" s="55">
        <v>5081.82</v>
      </c>
      <c r="F2842" s="55">
        <v>244.04</v>
      </c>
      <c r="G2842" s="55">
        <v>5325.86</v>
      </c>
      <c r="H2842" s="33">
        <f t="shared" si="44"/>
        <v>9</v>
      </c>
    </row>
    <row r="2843" spans="1:8" ht="25.5" x14ac:dyDescent="0.2">
      <c r="A2843" s="52" t="s">
        <v>5717</v>
      </c>
      <c r="B2843" s="52"/>
      <c r="C2843" s="53" t="s">
        <v>5718</v>
      </c>
      <c r="D2843" s="54" t="s">
        <v>21</v>
      </c>
      <c r="E2843" s="55">
        <v>2395.7600000000002</v>
      </c>
      <c r="F2843" s="55">
        <v>244.04</v>
      </c>
      <c r="G2843" s="55">
        <v>2639.8</v>
      </c>
      <c r="H2843" s="33">
        <f t="shared" si="44"/>
        <v>9</v>
      </c>
    </row>
    <row r="2844" spans="1:8" ht="25.5" x14ac:dyDescent="0.2">
      <c r="A2844" s="52" t="s">
        <v>5719</v>
      </c>
      <c r="B2844" s="52"/>
      <c r="C2844" s="53" t="s">
        <v>5720</v>
      </c>
      <c r="D2844" s="54" t="s">
        <v>21</v>
      </c>
      <c r="E2844" s="55">
        <v>44504.58</v>
      </c>
      <c r="F2844" s="55">
        <v>244.04</v>
      </c>
      <c r="G2844" s="55">
        <v>44748.62</v>
      </c>
      <c r="H2844" s="33">
        <f t="shared" si="44"/>
        <v>9</v>
      </c>
    </row>
    <row r="2845" spans="1:8" ht="25.5" x14ac:dyDescent="0.2">
      <c r="A2845" s="52" t="s">
        <v>5721</v>
      </c>
      <c r="B2845" s="52"/>
      <c r="C2845" s="53" t="s">
        <v>5722</v>
      </c>
      <c r="D2845" s="54" t="s">
        <v>21</v>
      </c>
      <c r="E2845" s="55">
        <v>3531.52</v>
      </c>
      <c r="F2845" s="55">
        <v>244.04</v>
      </c>
      <c r="G2845" s="55">
        <v>3775.56</v>
      </c>
      <c r="H2845" s="33">
        <f t="shared" si="44"/>
        <v>9</v>
      </c>
    </row>
    <row r="2846" spans="1:8" ht="25.5" x14ac:dyDescent="0.2">
      <c r="A2846" s="52" t="s">
        <v>5723</v>
      </c>
      <c r="B2846" s="52"/>
      <c r="C2846" s="53" t="s">
        <v>5724</v>
      </c>
      <c r="D2846" s="54" t="s">
        <v>21</v>
      </c>
      <c r="E2846" s="55">
        <v>12095.63</v>
      </c>
      <c r="F2846" s="55">
        <v>244.04</v>
      </c>
      <c r="G2846" s="55">
        <v>12339.67</v>
      </c>
      <c r="H2846" s="33">
        <f t="shared" si="44"/>
        <v>9</v>
      </c>
    </row>
    <row r="2847" spans="1:8" ht="25.5" x14ac:dyDescent="0.2">
      <c r="A2847" s="52" t="s">
        <v>5725</v>
      </c>
      <c r="B2847" s="52"/>
      <c r="C2847" s="53" t="s">
        <v>5726</v>
      </c>
      <c r="D2847" s="54" t="s">
        <v>21</v>
      </c>
      <c r="E2847" s="55">
        <v>5067.26</v>
      </c>
      <c r="F2847" s="55">
        <v>244.04</v>
      </c>
      <c r="G2847" s="55">
        <v>5311.3</v>
      </c>
      <c r="H2847" s="33">
        <f t="shared" si="44"/>
        <v>9</v>
      </c>
    </row>
    <row r="2848" spans="1:8" ht="25.5" x14ac:dyDescent="0.2">
      <c r="A2848" s="52" t="s">
        <v>5727</v>
      </c>
      <c r="B2848" s="52"/>
      <c r="C2848" s="53" t="s">
        <v>5728</v>
      </c>
      <c r="D2848" s="54" t="s">
        <v>21</v>
      </c>
      <c r="E2848" s="55">
        <v>20575.32</v>
      </c>
      <c r="F2848" s="55">
        <v>244.04</v>
      </c>
      <c r="G2848" s="55">
        <v>20819.36</v>
      </c>
      <c r="H2848" s="33">
        <f t="shared" si="44"/>
        <v>9</v>
      </c>
    </row>
    <row r="2849" spans="1:8" ht="25.5" x14ac:dyDescent="0.2">
      <c r="A2849" s="52" t="s">
        <v>5729</v>
      </c>
      <c r="B2849" s="52"/>
      <c r="C2849" s="53" t="s">
        <v>5730</v>
      </c>
      <c r="D2849" s="54" t="s">
        <v>21</v>
      </c>
      <c r="E2849" s="55">
        <v>3385.15</v>
      </c>
      <c r="F2849" s="55">
        <v>244.04</v>
      </c>
      <c r="G2849" s="55">
        <v>3629.19</v>
      </c>
      <c r="H2849" s="33">
        <f t="shared" si="44"/>
        <v>9</v>
      </c>
    </row>
    <row r="2850" spans="1:8" ht="25.5" x14ac:dyDescent="0.2">
      <c r="A2850" s="52" t="s">
        <v>5731</v>
      </c>
      <c r="B2850" s="52"/>
      <c r="C2850" s="53" t="s">
        <v>5732</v>
      </c>
      <c r="D2850" s="54" t="s">
        <v>21</v>
      </c>
      <c r="E2850" s="55">
        <v>5310.83</v>
      </c>
      <c r="F2850" s="55">
        <v>244.04</v>
      </c>
      <c r="G2850" s="55">
        <v>5554.87</v>
      </c>
      <c r="H2850" s="33">
        <f t="shared" si="44"/>
        <v>9</v>
      </c>
    </row>
    <row r="2851" spans="1:8" ht="25.5" x14ac:dyDescent="0.2">
      <c r="A2851" s="52" t="s">
        <v>5733</v>
      </c>
      <c r="B2851" s="52"/>
      <c r="C2851" s="53" t="s">
        <v>5734</v>
      </c>
      <c r="D2851" s="54" t="s">
        <v>21</v>
      </c>
      <c r="E2851" s="55">
        <v>5528.67</v>
      </c>
      <c r="F2851" s="55">
        <v>244.04</v>
      </c>
      <c r="G2851" s="55">
        <v>5772.71</v>
      </c>
      <c r="H2851" s="33">
        <f t="shared" si="44"/>
        <v>9</v>
      </c>
    </row>
    <row r="2852" spans="1:8" ht="25.5" x14ac:dyDescent="0.2">
      <c r="A2852" s="52" t="s">
        <v>5735</v>
      </c>
      <c r="B2852" s="52"/>
      <c r="C2852" s="53" t="s">
        <v>5736</v>
      </c>
      <c r="D2852" s="54" t="s">
        <v>21</v>
      </c>
      <c r="E2852" s="55">
        <v>8976.61</v>
      </c>
      <c r="F2852" s="55">
        <v>244.04</v>
      </c>
      <c r="G2852" s="55">
        <v>9220.65</v>
      </c>
      <c r="H2852" s="33">
        <f t="shared" si="44"/>
        <v>9</v>
      </c>
    </row>
    <row r="2853" spans="1:8" ht="25.5" x14ac:dyDescent="0.2">
      <c r="A2853" s="52" t="s">
        <v>5737</v>
      </c>
      <c r="B2853" s="52"/>
      <c r="C2853" s="53" t="s">
        <v>5738</v>
      </c>
      <c r="D2853" s="54" t="s">
        <v>21</v>
      </c>
      <c r="E2853" s="55">
        <v>5830.24</v>
      </c>
      <c r="F2853" s="55">
        <v>244.04</v>
      </c>
      <c r="G2853" s="55">
        <v>6074.28</v>
      </c>
      <c r="H2853" s="33">
        <f t="shared" si="44"/>
        <v>9</v>
      </c>
    </row>
    <row r="2854" spans="1:8" ht="25.5" x14ac:dyDescent="0.2">
      <c r="A2854" s="52" t="s">
        <v>5739</v>
      </c>
      <c r="B2854" s="52"/>
      <c r="C2854" s="53" t="s">
        <v>5740</v>
      </c>
      <c r="D2854" s="54" t="s">
        <v>21</v>
      </c>
      <c r="E2854" s="55">
        <v>1761.82</v>
      </c>
      <c r="F2854" s="55">
        <v>244.04</v>
      </c>
      <c r="G2854" s="55">
        <v>2005.86</v>
      </c>
      <c r="H2854" s="33">
        <f t="shared" si="44"/>
        <v>9</v>
      </c>
    </row>
    <row r="2855" spans="1:8" ht="25.5" x14ac:dyDescent="0.2">
      <c r="A2855" s="52" t="s">
        <v>5741</v>
      </c>
      <c r="B2855" s="52"/>
      <c r="C2855" s="53" t="s">
        <v>5742</v>
      </c>
      <c r="D2855" s="54" t="s">
        <v>21</v>
      </c>
      <c r="E2855" s="55">
        <v>1292.05</v>
      </c>
      <c r="F2855" s="55">
        <v>244.04</v>
      </c>
      <c r="G2855" s="55">
        <v>1536.09</v>
      </c>
      <c r="H2855" s="33">
        <f t="shared" si="44"/>
        <v>9</v>
      </c>
    </row>
    <row r="2856" spans="1:8" ht="25.5" x14ac:dyDescent="0.2">
      <c r="A2856" s="52" t="s">
        <v>5743</v>
      </c>
      <c r="B2856" s="52"/>
      <c r="C2856" s="53" t="s">
        <v>5744</v>
      </c>
      <c r="D2856" s="54" t="s">
        <v>21</v>
      </c>
      <c r="E2856" s="55">
        <v>19456.87</v>
      </c>
      <c r="F2856" s="55">
        <v>244.04</v>
      </c>
      <c r="G2856" s="55">
        <v>19700.91</v>
      </c>
      <c r="H2856" s="33">
        <f t="shared" si="44"/>
        <v>9</v>
      </c>
    </row>
    <row r="2857" spans="1:8" ht="25.5" x14ac:dyDescent="0.2">
      <c r="A2857" s="52" t="s">
        <v>5745</v>
      </c>
      <c r="B2857" s="52"/>
      <c r="C2857" s="53" t="s">
        <v>5746</v>
      </c>
      <c r="D2857" s="54" t="s">
        <v>21</v>
      </c>
      <c r="E2857" s="55">
        <v>14197.15</v>
      </c>
      <c r="F2857" s="55">
        <v>244.04</v>
      </c>
      <c r="G2857" s="55">
        <v>14441.19</v>
      </c>
      <c r="H2857" s="33">
        <f t="shared" si="44"/>
        <v>9</v>
      </c>
    </row>
    <row r="2858" spans="1:8" ht="25.5" x14ac:dyDescent="0.2">
      <c r="A2858" s="52" t="s">
        <v>5747</v>
      </c>
      <c r="B2858" s="52"/>
      <c r="C2858" s="53" t="s">
        <v>5748</v>
      </c>
      <c r="D2858" s="54" t="s">
        <v>21</v>
      </c>
      <c r="E2858" s="55">
        <v>1721.78</v>
      </c>
      <c r="F2858" s="55">
        <v>244.04</v>
      </c>
      <c r="G2858" s="55">
        <v>1965.82</v>
      </c>
      <c r="H2858" s="33">
        <f t="shared" si="44"/>
        <v>9</v>
      </c>
    </row>
    <row r="2859" spans="1:8" ht="25.5" x14ac:dyDescent="0.2">
      <c r="A2859" s="52" t="s">
        <v>5749</v>
      </c>
      <c r="B2859" s="52"/>
      <c r="C2859" s="53" t="s">
        <v>5750</v>
      </c>
      <c r="D2859" s="54" t="s">
        <v>21</v>
      </c>
      <c r="E2859" s="55">
        <v>28565.439999999999</v>
      </c>
      <c r="F2859" s="55">
        <v>244.04</v>
      </c>
      <c r="G2859" s="55">
        <v>28809.48</v>
      </c>
      <c r="H2859" s="33">
        <f t="shared" si="44"/>
        <v>9</v>
      </c>
    </row>
    <row r="2860" spans="1:8" ht="25.5" x14ac:dyDescent="0.2">
      <c r="A2860" s="52" t="s">
        <v>5751</v>
      </c>
      <c r="B2860" s="52"/>
      <c r="C2860" s="53" t="s">
        <v>5752</v>
      </c>
      <c r="D2860" s="54" t="s">
        <v>21</v>
      </c>
      <c r="E2860" s="55">
        <v>31899.22</v>
      </c>
      <c r="F2860" s="55">
        <v>244.04</v>
      </c>
      <c r="G2860" s="55">
        <v>32143.26</v>
      </c>
      <c r="H2860" s="33">
        <f t="shared" si="44"/>
        <v>9</v>
      </c>
    </row>
    <row r="2861" spans="1:8" ht="25.5" x14ac:dyDescent="0.2">
      <c r="A2861" s="52" t="s">
        <v>5753</v>
      </c>
      <c r="B2861" s="52"/>
      <c r="C2861" s="53" t="s">
        <v>5754</v>
      </c>
      <c r="D2861" s="54" t="s">
        <v>21</v>
      </c>
      <c r="E2861" s="55">
        <v>1999.18</v>
      </c>
      <c r="F2861" s="55">
        <v>244.04</v>
      </c>
      <c r="G2861" s="55">
        <v>2243.2199999999998</v>
      </c>
      <c r="H2861" s="33">
        <f t="shared" si="44"/>
        <v>9</v>
      </c>
    </row>
    <row r="2862" spans="1:8" ht="25.5" x14ac:dyDescent="0.2">
      <c r="A2862" s="52" t="s">
        <v>5755</v>
      </c>
      <c r="B2862" s="52"/>
      <c r="C2862" s="53" t="s">
        <v>5756</v>
      </c>
      <c r="D2862" s="54" t="s">
        <v>21</v>
      </c>
      <c r="E2862" s="55">
        <v>4133.0200000000004</v>
      </c>
      <c r="F2862" s="55">
        <v>244.04</v>
      </c>
      <c r="G2862" s="55">
        <v>4377.0600000000004</v>
      </c>
      <c r="H2862" s="33">
        <f t="shared" si="44"/>
        <v>9</v>
      </c>
    </row>
    <row r="2863" spans="1:8" x14ac:dyDescent="0.2">
      <c r="A2863" s="52" t="s">
        <v>5757</v>
      </c>
      <c r="B2863" s="52"/>
      <c r="C2863" s="53" t="s">
        <v>5758</v>
      </c>
      <c r="D2863" s="54"/>
      <c r="E2863" s="55"/>
      <c r="F2863" s="55"/>
      <c r="G2863" s="55"/>
      <c r="H2863" s="33">
        <f t="shared" si="44"/>
        <v>5</v>
      </c>
    </row>
    <row r="2864" spans="1:8" ht="25.5" x14ac:dyDescent="0.2">
      <c r="A2864" s="52" t="s">
        <v>5759</v>
      </c>
      <c r="B2864" s="52"/>
      <c r="C2864" s="53" t="s">
        <v>5760</v>
      </c>
      <c r="D2864" s="54" t="s">
        <v>21</v>
      </c>
      <c r="E2864" s="55">
        <v>8453.59</v>
      </c>
      <c r="F2864" s="55">
        <v>520.44000000000005</v>
      </c>
      <c r="G2864" s="55">
        <v>8974.0300000000007</v>
      </c>
      <c r="H2864" s="33">
        <f t="shared" si="44"/>
        <v>9</v>
      </c>
    </row>
    <row r="2865" spans="1:8" ht="25.5" x14ac:dyDescent="0.2">
      <c r="A2865" s="52" t="s">
        <v>5761</v>
      </c>
      <c r="B2865" s="52"/>
      <c r="C2865" s="53" t="s">
        <v>5762</v>
      </c>
      <c r="D2865" s="54" t="s">
        <v>21</v>
      </c>
      <c r="E2865" s="55">
        <v>9313.2999999999993</v>
      </c>
      <c r="F2865" s="55">
        <v>520.44000000000005</v>
      </c>
      <c r="G2865" s="55">
        <v>9833.74</v>
      </c>
      <c r="H2865" s="33">
        <f t="shared" si="44"/>
        <v>9</v>
      </c>
    </row>
    <row r="2866" spans="1:8" ht="25.5" x14ac:dyDescent="0.2">
      <c r="A2866" s="52" t="s">
        <v>5763</v>
      </c>
      <c r="B2866" s="52"/>
      <c r="C2866" s="53" t="s">
        <v>5764</v>
      </c>
      <c r="D2866" s="54" t="s">
        <v>21</v>
      </c>
      <c r="E2866" s="55">
        <v>18185.02</v>
      </c>
      <c r="F2866" s="55">
        <v>520.44000000000005</v>
      </c>
      <c r="G2866" s="55">
        <v>18705.46</v>
      </c>
      <c r="H2866" s="33">
        <f t="shared" si="44"/>
        <v>9</v>
      </c>
    </row>
    <row r="2867" spans="1:8" ht="25.5" x14ac:dyDescent="0.2">
      <c r="A2867" s="52" t="s">
        <v>5765</v>
      </c>
      <c r="B2867" s="52"/>
      <c r="C2867" s="53" t="s">
        <v>5766</v>
      </c>
      <c r="D2867" s="54" t="s">
        <v>21</v>
      </c>
      <c r="E2867" s="55">
        <v>10513.59</v>
      </c>
      <c r="F2867" s="55">
        <v>520.44000000000005</v>
      </c>
      <c r="G2867" s="55">
        <v>11034.03</v>
      </c>
      <c r="H2867" s="33">
        <f t="shared" si="44"/>
        <v>9</v>
      </c>
    </row>
    <row r="2868" spans="1:8" ht="25.5" x14ac:dyDescent="0.2">
      <c r="A2868" s="52" t="s">
        <v>5767</v>
      </c>
      <c r="B2868" s="52"/>
      <c r="C2868" s="53" t="s">
        <v>5768</v>
      </c>
      <c r="D2868" s="54" t="s">
        <v>21</v>
      </c>
      <c r="E2868" s="55">
        <v>9970.43</v>
      </c>
      <c r="F2868" s="55">
        <v>520.44000000000005</v>
      </c>
      <c r="G2868" s="55">
        <v>10490.87</v>
      </c>
      <c r="H2868" s="33">
        <f t="shared" si="44"/>
        <v>9</v>
      </c>
    </row>
    <row r="2869" spans="1:8" ht="25.5" x14ac:dyDescent="0.2">
      <c r="A2869" s="52" t="s">
        <v>5769</v>
      </c>
      <c r="B2869" s="52"/>
      <c r="C2869" s="53" t="s">
        <v>5770</v>
      </c>
      <c r="D2869" s="54" t="s">
        <v>21</v>
      </c>
      <c r="E2869" s="55">
        <v>16292.23</v>
      </c>
      <c r="F2869" s="55">
        <v>520.44000000000005</v>
      </c>
      <c r="G2869" s="55">
        <v>16812.669999999998</v>
      </c>
      <c r="H2869" s="33">
        <f t="shared" si="44"/>
        <v>9</v>
      </c>
    </row>
    <row r="2870" spans="1:8" ht="38.25" x14ac:dyDescent="0.2">
      <c r="A2870" s="52" t="s">
        <v>5771</v>
      </c>
      <c r="B2870" s="52"/>
      <c r="C2870" s="53" t="s">
        <v>5772</v>
      </c>
      <c r="D2870" s="54" t="s">
        <v>21</v>
      </c>
      <c r="E2870" s="55">
        <v>5919.84</v>
      </c>
      <c r="F2870" s="55">
        <v>346.96</v>
      </c>
      <c r="G2870" s="55">
        <v>6266.8</v>
      </c>
      <c r="H2870" s="33">
        <f t="shared" si="44"/>
        <v>9</v>
      </c>
    </row>
    <row r="2871" spans="1:8" ht="38.25" x14ac:dyDescent="0.2">
      <c r="A2871" s="52" t="s">
        <v>5773</v>
      </c>
      <c r="B2871" s="52"/>
      <c r="C2871" s="53" t="s">
        <v>5774</v>
      </c>
      <c r="D2871" s="54" t="s">
        <v>21</v>
      </c>
      <c r="E2871" s="55">
        <v>8265.98</v>
      </c>
      <c r="F2871" s="55">
        <v>346.96</v>
      </c>
      <c r="G2871" s="55">
        <v>8612.94</v>
      </c>
      <c r="H2871" s="33">
        <f t="shared" si="44"/>
        <v>9</v>
      </c>
    </row>
    <row r="2872" spans="1:8" ht="25.5" x14ac:dyDescent="0.2">
      <c r="A2872" s="52" t="s">
        <v>5775</v>
      </c>
      <c r="B2872" s="52"/>
      <c r="C2872" s="53" t="s">
        <v>5776</v>
      </c>
      <c r="D2872" s="54" t="s">
        <v>21</v>
      </c>
      <c r="E2872" s="55">
        <v>2336.59</v>
      </c>
      <c r="F2872" s="55">
        <v>346.96</v>
      </c>
      <c r="G2872" s="55">
        <v>2683.55</v>
      </c>
      <c r="H2872" s="33">
        <f t="shared" si="44"/>
        <v>9</v>
      </c>
    </row>
    <row r="2873" spans="1:8" ht="25.5" x14ac:dyDescent="0.2">
      <c r="A2873" s="52" t="s">
        <v>5777</v>
      </c>
      <c r="B2873" s="52"/>
      <c r="C2873" s="53" t="s">
        <v>5778</v>
      </c>
      <c r="D2873" s="54" t="s">
        <v>21</v>
      </c>
      <c r="E2873" s="55">
        <v>3166.78</v>
      </c>
      <c r="F2873" s="55">
        <v>346.96</v>
      </c>
      <c r="G2873" s="55">
        <v>3513.74</v>
      </c>
      <c r="H2873" s="33">
        <f t="shared" si="44"/>
        <v>9</v>
      </c>
    </row>
    <row r="2874" spans="1:8" ht="25.5" x14ac:dyDescent="0.2">
      <c r="A2874" s="52" t="s">
        <v>5779</v>
      </c>
      <c r="B2874" s="52"/>
      <c r="C2874" s="53" t="s">
        <v>5780</v>
      </c>
      <c r="D2874" s="54" t="s">
        <v>21</v>
      </c>
      <c r="E2874" s="55">
        <v>6060.67</v>
      </c>
      <c r="F2874" s="55">
        <v>346.96</v>
      </c>
      <c r="G2874" s="55">
        <v>6407.63</v>
      </c>
      <c r="H2874" s="33">
        <f t="shared" si="44"/>
        <v>9</v>
      </c>
    </row>
    <row r="2875" spans="1:8" ht="25.5" x14ac:dyDescent="0.2">
      <c r="A2875" s="52" t="s">
        <v>5781</v>
      </c>
      <c r="B2875" s="52"/>
      <c r="C2875" s="53" t="s">
        <v>5782</v>
      </c>
      <c r="D2875" s="54" t="s">
        <v>21</v>
      </c>
      <c r="E2875" s="55">
        <v>4061.98</v>
      </c>
      <c r="F2875" s="55">
        <v>346.96</v>
      </c>
      <c r="G2875" s="55">
        <v>4408.9399999999996</v>
      </c>
      <c r="H2875" s="33">
        <f t="shared" si="44"/>
        <v>9</v>
      </c>
    </row>
    <row r="2876" spans="1:8" ht="25.5" x14ac:dyDescent="0.2">
      <c r="A2876" s="52" t="s">
        <v>5783</v>
      </c>
      <c r="B2876" s="52"/>
      <c r="C2876" s="53" t="s">
        <v>5784</v>
      </c>
      <c r="D2876" s="54" t="s">
        <v>21</v>
      </c>
      <c r="E2876" s="55">
        <v>14188</v>
      </c>
      <c r="F2876" s="55">
        <v>346.96</v>
      </c>
      <c r="G2876" s="55">
        <v>14534.96</v>
      </c>
      <c r="H2876" s="33">
        <f t="shared" si="44"/>
        <v>9</v>
      </c>
    </row>
    <row r="2877" spans="1:8" ht="25.5" x14ac:dyDescent="0.2">
      <c r="A2877" s="52" t="s">
        <v>5785</v>
      </c>
      <c r="B2877" s="52"/>
      <c r="C2877" s="53" t="s">
        <v>5786</v>
      </c>
      <c r="D2877" s="54" t="s">
        <v>21</v>
      </c>
      <c r="E2877" s="55">
        <v>23639.06</v>
      </c>
      <c r="F2877" s="55">
        <v>346.96</v>
      </c>
      <c r="G2877" s="55">
        <v>23986.02</v>
      </c>
      <c r="H2877" s="33">
        <f t="shared" si="44"/>
        <v>9</v>
      </c>
    </row>
    <row r="2878" spans="1:8" ht="38.25" x14ac:dyDescent="0.2">
      <c r="A2878" s="52" t="s">
        <v>5787</v>
      </c>
      <c r="B2878" s="52"/>
      <c r="C2878" s="53" t="s">
        <v>5788</v>
      </c>
      <c r="D2878" s="54" t="s">
        <v>21</v>
      </c>
      <c r="E2878" s="55">
        <v>7595.84</v>
      </c>
      <c r="F2878" s="55">
        <v>346.96</v>
      </c>
      <c r="G2878" s="55">
        <v>7942.8</v>
      </c>
      <c r="H2878" s="33">
        <f t="shared" si="44"/>
        <v>9</v>
      </c>
    </row>
    <row r="2879" spans="1:8" ht="25.5" x14ac:dyDescent="0.2">
      <c r="A2879" s="52" t="s">
        <v>5789</v>
      </c>
      <c r="B2879" s="52"/>
      <c r="C2879" s="53" t="s">
        <v>5790</v>
      </c>
      <c r="D2879" s="54" t="s">
        <v>21</v>
      </c>
      <c r="E2879" s="55">
        <v>27578.79</v>
      </c>
      <c r="F2879" s="55">
        <v>346.96</v>
      </c>
      <c r="G2879" s="55">
        <v>27925.75</v>
      </c>
      <c r="H2879" s="33">
        <f t="shared" si="44"/>
        <v>9</v>
      </c>
    </row>
    <row r="2880" spans="1:8" x14ac:dyDescent="0.2">
      <c r="A2880" s="52" t="s">
        <v>5791</v>
      </c>
      <c r="B2880" s="52"/>
      <c r="C2880" s="53" t="s">
        <v>5792</v>
      </c>
      <c r="D2880" s="54"/>
      <c r="E2880" s="55"/>
      <c r="F2880" s="55"/>
      <c r="G2880" s="55"/>
      <c r="H2880" s="33">
        <f t="shared" si="44"/>
        <v>5</v>
      </c>
    </row>
    <row r="2881" spans="1:8" x14ac:dyDescent="0.2">
      <c r="A2881" s="52" t="s">
        <v>5793</v>
      </c>
      <c r="B2881" s="52"/>
      <c r="C2881" s="53" t="s">
        <v>5794</v>
      </c>
      <c r="D2881" s="54" t="s">
        <v>21</v>
      </c>
      <c r="E2881" s="55">
        <v>3749.53</v>
      </c>
      <c r="F2881" s="55">
        <v>122.02</v>
      </c>
      <c r="G2881" s="55">
        <v>3871.55</v>
      </c>
      <c r="H2881" s="33">
        <f t="shared" si="44"/>
        <v>9</v>
      </c>
    </row>
    <row r="2882" spans="1:8" x14ac:dyDescent="0.2">
      <c r="A2882" s="52" t="s">
        <v>5795</v>
      </c>
      <c r="B2882" s="52"/>
      <c r="C2882" s="53" t="s">
        <v>5796</v>
      </c>
      <c r="D2882" s="54"/>
      <c r="E2882" s="55"/>
      <c r="F2882" s="55"/>
      <c r="G2882" s="55"/>
      <c r="H2882" s="33">
        <f t="shared" si="44"/>
        <v>5</v>
      </c>
    </row>
    <row r="2883" spans="1:8" ht="25.5" x14ac:dyDescent="0.2">
      <c r="A2883" s="52" t="s">
        <v>5797</v>
      </c>
      <c r="B2883" s="52"/>
      <c r="C2883" s="53" t="s">
        <v>5798</v>
      </c>
      <c r="D2883" s="54" t="s">
        <v>21</v>
      </c>
      <c r="E2883" s="55">
        <v>28.13</v>
      </c>
      <c r="F2883" s="55">
        <v>11.73</v>
      </c>
      <c r="G2883" s="55">
        <v>39.86</v>
      </c>
      <c r="H2883" s="33">
        <f t="shared" si="44"/>
        <v>9</v>
      </c>
    </row>
    <row r="2884" spans="1:8" x14ac:dyDescent="0.2">
      <c r="A2884" s="52" t="s">
        <v>5799</v>
      </c>
      <c r="B2884" s="52"/>
      <c r="C2884" s="53" t="s">
        <v>5800</v>
      </c>
      <c r="D2884" s="54" t="s">
        <v>21</v>
      </c>
      <c r="E2884" s="55">
        <v>776.58</v>
      </c>
      <c r="F2884" s="55">
        <v>43.37</v>
      </c>
      <c r="G2884" s="55">
        <v>819.95</v>
      </c>
      <c r="H2884" s="33">
        <f t="shared" si="44"/>
        <v>9</v>
      </c>
    </row>
    <row r="2885" spans="1:8" x14ac:dyDescent="0.2">
      <c r="A2885" s="52" t="s">
        <v>5801</v>
      </c>
      <c r="B2885" s="52"/>
      <c r="C2885" s="53" t="s">
        <v>8614</v>
      </c>
      <c r="D2885" s="54" t="s">
        <v>21</v>
      </c>
      <c r="E2885" s="55">
        <v>334.85</v>
      </c>
      <c r="F2885" s="55">
        <v>21.69</v>
      </c>
      <c r="G2885" s="55">
        <v>356.54</v>
      </c>
      <c r="H2885" s="33">
        <f t="shared" si="44"/>
        <v>9</v>
      </c>
    </row>
    <row r="2886" spans="1:8" x14ac:dyDescent="0.2">
      <c r="A2886" s="52" t="s">
        <v>5803</v>
      </c>
      <c r="B2886" s="52"/>
      <c r="C2886" s="53" t="s">
        <v>5804</v>
      </c>
      <c r="D2886" s="54" t="s">
        <v>21</v>
      </c>
      <c r="E2886" s="55">
        <v>588.53</v>
      </c>
      <c r="F2886" s="55">
        <v>21.69</v>
      </c>
      <c r="G2886" s="55">
        <v>610.22</v>
      </c>
      <c r="H2886" s="33">
        <f t="shared" si="44"/>
        <v>9</v>
      </c>
    </row>
    <row r="2887" spans="1:8" ht="25.5" x14ac:dyDescent="0.2">
      <c r="A2887" s="52" t="s">
        <v>5805</v>
      </c>
      <c r="B2887" s="52"/>
      <c r="C2887" s="53" t="s">
        <v>5806</v>
      </c>
      <c r="D2887" s="54" t="s">
        <v>21</v>
      </c>
      <c r="E2887" s="55">
        <v>63.69</v>
      </c>
      <c r="F2887" s="55">
        <v>8.68</v>
      </c>
      <c r="G2887" s="55">
        <v>72.37</v>
      </c>
      <c r="H2887" s="33">
        <f t="shared" si="44"/>
        <v>9</v>
      </c>
    </row>
    <row r="2888" spans="1:8" ht="25.5" x14ac:dyDescent="0.2">
      <c r="A2888" s="52" t="s">
        <v>5807</v>
      </c>
      <c r="B2888" s="52"/>
      <c r="C2888" s="53" t="s">
        <v>5808</v>
      </c>
      <c r="D2888" s="54" t="s">
        <v>21</v>
      </c>
      <c r="E2888" s="55">
        <v>448.99</v>
      </c>
      <c r="F2888" s="55">
        <v>21.69</v>
      </c>
      <c r="G2888" s="55">
        <v>470.68</v>
      </c>
      <c r="H2888" s="33">
        <f t="shared" si="44"/>
        <v>9</v>
      </c>
    </row>
    <row r="2889" spans="1:8" x14ac:dyDescent="0.2">
      <c r="A2889" s="52" t="s">
        <v>5809</v>
      </c>
      <c r="B2889" s="52"/>
      <c r="C2889" s="53" t="s">
        <v>5810</v>
      </c>
      <c r="D2889" s="54"/>
      <c r="E2889" s="55"/>
      <c r="F2889" s="55"/>
      <c r="G2889" s="55"/>
      <c r="H2889" s="33">
        <f t="shared" si="44"/>
        <v>2</v>
      </c>
    </row>
    <row r="2890" spans="1:8" x14ac:dyDescent="0.2">
      <c r="A2890" s="52" t="s">
        <v>5811</v>
      </c>
      <c r="B2890" s="52"/>
      <c r="C2890" s="53" t="s">
        <v>5812</v>
      </c>
      <c r="D2890" s="54"/>
      <c r="E2890" s="55"/>
      <c r="F2890" s="55"/>
      <c r="G2890" s="55"/>
      <c r="H2890" s="33">
        <f t="shared" ref="H2890:H2953" si="45">LEN(A2890)</f>
        <v>5</v>
      </c>
    </row>
    <row r="2891" spans="1:8" x14ac:dyDescent="0.2">
      <c r="A2891" s="52" t="s">
        <v>5813</v>
      </c>
      <c r="B2891" s="52"/>
      <c r="C2891" s="53" t="s">
        <v>5814</v>
      </c>
      <c r="D2891" s="54" t="s">
        <v>21</v>
      </c>
      <c r="E2891" s="55">
        <v>747.52</v>
      </c>
      <c r="F2891" s="55">
        <v>52.19</v>
      </c>
      <c r="G2891" s="55">
        <v>799.71</v>
      </c>
      <c r="H2891" s="33">
        <f t="shared" si="45"/>
        <v>9</v>
      </c>
    </row>
    <row r="2892" spans="1:8" ht="25.5" x14ac:dyDescent="0.2">
      <c r="A2892" s="52" t="s">
        <v>5815</v>
      </c>
      <c r="B2892" s="52"/>
      <c r="C2892" s="53" t="s">
        <v>5816</v>
      </c>
      <c r="D2892" s="54" t="s">
        <v>21</v>
      </c>
      <c r="E2892" s="55">
        <v>873.32</v>
      </c>
      <c r="F2892" s="55">
        <v>61.01</v>
      </c>
      <c r="G2892" s="55">
        <v>934.33</v>
      </c>
      <c r="H2892" s="33">
        <f t="shared" si="45"/>
        <v>9</v>
      </c>
    </row>
    <row r="2893" spans="1:8" x14ac:dyDescent="0.2">
      <c r="A2893" s="52" t="s">
        <v>5817</v>
      </c>
      <c r="B2893" s="52"/>
      <c r="C2893" s="53" t="s">
        <v>5818</v>
      </c>
      <c r="D2893" s="54" t="s">
        <v>21</v>
      </c>
      <c r="E2893" s="55">
        <v>245.61</v>
      </c>
      <c r="F2893" s="55">
        <v>52.19</v>
      </c>
      <c r="G2893" s="55">
        <v>297.8</v>
      </c>
      <c r="H2893" s="33">
        <f t="shared" si="45"/>
        <v>9</v>
      </c>
    </row>
    <row r="2894" spans="1:8" x14ac:dyDescent="0.2">
      <c r="A2894" s="52" t="s">
        <v>5819</v>
      </c>
      <c r="B2894" s="52"/>
      <c r="C2894" s="53" t="s">
        <v>5820</v>
      </c>
      <c r="D2894" s="54" t="s">
        <v>21</v>
      </c>
      <c r="E2894" s="55">
        <v>436.7</v>
      </c>
      <c r="F2894" s="55">
        <v>52.19</v>
      </c>
      <c r="G2894" s="55">
        <v>488.89</v>
      </c>
      <c r="H2894" s="33">
        <f t="shared" si="45"/>
        <v>9</v>
      </c>
    </row>
    <row r="2895" spans="1:8" x14ac:dyDescent="0.2">
      <c r="A2895" s="52" t="s">
        <v>5821</v>
      </c>
      <c r="B2895" s="52"/>
      <c r="C2895" s="53" t="s">
        <v>5822</v>
      </c>
      <c r="D2895" s="54" t="s">
        <v>21</v>
      </c>
      <c r="E2895" s="55">
        <v>98.8</v>
      </c>
      <c r="F2895" s="55">
        <v>61.01</v>
      </c>
      <c r="G2895" s="55">
        <v>159.81</v>
      </c>
      <c r="H2895" s="33">
        <f t="shared" si="45"/>
        <v>9</v>
      </c>
    </row>
    <row r="2896" spans="1:8" x14ac:dyDescent="0.2">
      <c r="A2896" s="52" t="s">
        <v>5823</v>
      </c>
      <c r="B2896" s="52"/>
      <c r="C2896" s="53" t="s">
        <v>5824</v>
      </c>
      <c r="D2896" s="54" t="s">
        <v>21</v>
      </c>
      <c r="E2896" s="55">
        <v>229.13</v>
      </c>
      <c r="F2896" s="55">
        <v>61.01</v>
      </c>
      <c r="G2896" s="55">
        <v>290.14</v>
      </c>
      <c r="H2896" s="33">
        <f t="shared" si="45"/>
        <v>9</v>
      </c>
    </row>
    <row r="2897" spans="1:8" x14ac:dyDescent="0.2">
      <c r="A2897" s="52" t="s">
        <v>5825</v>
      </c>
      <c r="B2897" s="52"/>
      <c r="C2897" s="53" t="s">
        <v>5826</v>
      </c>
      <c r="D2897" s="54" t="s">
        <v>21</v>
      </c>
      <c r="E2897" s="55">
        <v>815.42</v>
      </c>
      <c r="F2897" s="55">
        <v>61.01</v>
      </c>
      <c r="G2897" s="55">
        <v>876.43</v>
      </c>
      <c r="H2897" s="33">
        <f t="shared" si="45"/>
        <v>9</v>
      </c>
    </row>
    <row r="2898" spans="1:8" x14ac:dyDescent="0.2">
      <c r="A2898" s="52" t="s">
        <v>5827</v>
      </c>
      <c r="B2898" s="52"/>
      <c r="C2898" s="53" t="s">
        <v>5828</v>
      </c>
      <c r="D2898" s="54" t="s">
        <v>21</v>
      </c>
      <c r="E2898" s="55">
        <v>44.06</v>
      </c>
      <c r="F2898" s="55">
        <v>21.69</v>
      </c>
      <c r="G2898" s="55">
        <v>65.75</v>
      </c>
      <c r="H2898" s="33">
        <f t="shared" si="45"/>
        <v>9</v>
      </c>
    </row>
    <row r="2899" spans="1:8" x14ac:dyDescent="0.2">
      <c r="A2899" s="52" t="s">
        <v>5829</v>
      </c>
      <c r="B2899" s="52"/>
      <c r="C2899" s="53" t="s">
        <v>5830</v>
      </c>
      <c r="D2899" s="54" t="s">
        <v>21</v>
      </c>
      <c r="E2899" s="55">
        <v>403.25</v>
      </c>
      <c r="F2899" s="55">
        <v>61.01</v>
      </c>
      <c r="G2899" s="55">
        <v>464.26</v>
      </c>
      <c r="H2899" s="33">
        <f t="shared" si="45"/>
        <v>9</v>
      </c>
    </row>
    <row r="2900" spans="1:8" x14ac:dyDescent="0.2">
      <c r="A2900" s="52" t="s">
        <v>5831</v>
      </c>
      <c r="B2900" s="52"/>
      <c r="C2900" s="53" t="s">
        <v>5832</v>
      </c>
      <c r="D2900" s="54" t="s">
        <v>21</v>
      </c>
      <c r="E2900" s="55">
        <v>650.08000000000004</v>
      </c>
      <c r="F2900" s="55">
        <v>61.01</v>
      </c>
      <c r="G2900" s="55">
        <v>711.09</v>
      </c>
      <c r="H2900" s="33">
        <f t="shared" si="45"/>
        <v>9</v>
      </c>
    </row>
    <row r="2901" spans="1:8" x14ac:dyDescent="0.2">
      <c r="A2901" s="52" t="s">
        <v>5833</v>
      </c>
      <c r="B2901" s="52"/>
      <c r="C2901" s="53" t="s">
        <v>5834</v>
      </c>
      <c r="D2901" s="54" t="s">
        <v>21</v>
      </c>
      <c r="E2901" s="55">
        <v>110.97</v>
      </c>
      <c r="F2901" s="55">
        <v>21.69</v>
      </c>
      <c r="G2901" s="55">
        <v>132.66</v>
      </c>
      <c r="H2901" s="33">
        <f t="shared" si="45"/>
        <v>9</v>
      </c>
    </row>
    <row r="2902" spans="1:8" x14ac:dyDescent="0.2">
      <c r="A2902" s="52" t="s">
        <v>5835</v>
      </c>
      <c r="B2902" s="52"/>
      <c r="C2902" s="53" t="s">
        <v>5836</v>
      </c>
      <c r="D2902" s="54" t="s">
        <v>21</v>
      </c>
      <c r="E2902" s="55">
        <v>742.34</v>
      </c>
      <c r="F2902" s="55">
        <v>130.11000000000001</v>
      </c>
      <c r="G2902" s="55">
        <v>872.45</v>
      </c>
      <c r="H2902" s="33">
        <f t="shared" si="45"/>
        <v>9</v>
      </c>
    </row>
    <row r="2903" spans="1:8" x14ac:dyDescent="0.2">
      <c r="A2903" s="52" t="s">
        <v>5837</v>
      </c>
      <c r="B2903" s="52"/>
      <c r="C2903" s="53" t="s">
        <v>5838</v>
      </c>
      <c r="D2903" s="54" t="s">
        <v>21</v>
      </c>
      <c r="E2903" s="55">
        <v>604.72</v>
      </c>
      <c r="F2903" s="55">
        <v>130.11000000000001</v>
      </c>
      <c r="G2903" s="55">
        <v>734.83</v>
      </c>
      <c r="H2903" s="33">
        <f t="shared" si="45"/>
        <v>9</v>
      </c>
    </row>
    <row r="2904" spans="1:8" x14ac:dyDescent="0.2">
      <c r="A2904" s="52" t="s">
        <v>5839</v>
      </c>
      <c r="B2904" s="52"/>
      <c r="C2904" s="53" t="s">
        <v>5840</v>
      </c>
      <c r="D2904" s="54" t="s">
        <v>21</v>
      </c>
      <c r="E2904" s="55">
        <v>185.59</v>
      </c>
      <c r="F2904" s="55">
        <v>43.37</v>
      </c>
      <c r="G2904" s="55">
        <v>228.96</v>
      </c>
      <c r="H2904" s="33">
        <f t="shared" si="45"/>
        <v>9</v>
      </c>
    </row>
    <row r="2905" spans="1:8" x14ac:dyDescent="0.2">
      <c r="A2905" s="52" t="s">
        <v>5841</v>
      </c>
      <c r="B2905" s="52"/>
      <c r="C2905" s="53" t="s">
        <v>5842</v>
      </c>
      <c r="D2905" s="54" t="s">
        <v>21</v>
      </c>
      <c r="E2905" s="55">
        <v>202.36</v>
      </c>
      <c r="F2905" s="55">
        <v>21.69</v>
      </c>
      <c r="G2905" s="55">
        <v>224.05</v>
      </c>
      <c r="H2905" s="33">
        <f t="shared" si="45"/>
        <v>9</v>
      </c>
    </row>
    <row r="2906" spans="1:8" ht="25.5" x14ac:dyDescent="0.2">
      <c r="A2906" s="52" t="s">
        <v>5843</v>
      </c>
      <c r="B2906" s="52"/>
      <c r="C2906" s="53" t="s">
        <v>5844</v>
      </c>
      <c r="D2906" s="54" t="s">
        <v>21</v>
      </c>
      <c r="E2906" s="55">
        <v>80.73</v>
      </c>
      <c r="F2906" s="55">
        <v>14.31</v>
      </c>
      <c r="G2906" s="55">
        <v>95.04</v>
      </c>
      <c r="H2906" s="33">
        <f t="shared" si="45"/>
        <v>9</v>
      </c>
    </row>
    <row r="2907" spans="1:8" x14ac:dyDescent="0.2">
      <c r="A2907" s="52" t="s">
        <v>5845</v>
      </c>
      <c r="B2907" s="52"/>
      <c r="C2907" s="53" t="s">
        <v>5846</v>
      </c>
      <c r="D2907" s="54" t="s">
        <v>21</v>
      </c>
      <c r="E2907" s="55">
        <v>573.69000000000005</v>
      </c>
      <c r="F2907" s="55">
        <v>130.11000000000001</v>
      </c>
      <c r="G2907" s="55">
        <v>703.8</v>
      </c>
      <c r="H2907" s="33">
        <f t="shared" si="45"/>
        <v>9</v>
      </c>
    </row>
    <row r="2908" spans="1:8" ht="25.5" x14ac:dyDescent="0.2">
      <c r="A2908" s="52" t="s">
        <v>5847</v>
      </c>
      <c r="B2908" s="52"/>
      <c r="C2908" s="53" t="s">
        <v>5848</v>
      </c>
      <c r="D2908" s="54" t="s">
        <v>334</v>
      </c>
      <c r="E2908" s="55">
        <v>760.45</v>
      </c>
      <c r="F2908" s="55">
        <v>52.19</v>
      </c>
      <c r="G2908" s="55">
        <v>812.64</v>
      </c>
      <c r="H2908" s="33">
        <f t="shared" si="45"/>
        <v>9</v>
      </c>
    </row>
    <row r="2909" spans="1:8" x14ac:dyDescent="0.2">
      <c r="A2909" s="52" t="s">
        <v>5849</v>
      </c>
      <c r="B2909" s="52"/>
      <c r="C2909" s="53" t="s">
        <v>5850</v>
      </c>
      <c r="D2909" s="54" t="s">
        <v>21</v>
      </c>
      <c r="E2909" s="55">
        <v>107.18</v>
      </c>
      <c r="F2909" s="55">
        <v>21.69</v>
      </c>
      <c r="G2909" s="55">
        <v>128.87</v>
      </c>
      <c r="H2909" s="33">
        <f t="shared" si="45"/>
        <v>9</v>
      </c>
    </row>
    <row r="2910" spans="1:8" x14ac:dyDescent="0.2">
      <c r="A2910" s="52" t="s">
        <v>5851</v>
      </c>
      <c r="B2910" s="52"/>
      <c r="C2910" s="53" t="s">
        <v>5852</v>
      </c>
      <c r="D2910" s="54"/>
      <c r="E2910" s="55"/>
      <c r="F2910" s="55"/>
      <c r="G2910" s="55"/>
      <c r="H2910" s="33">
        <f t="shared" si="45"/>
        <v>5</v>
      </c>
    </row>
    <row r="2911" spans="1:8" ht="25.5" x14ac:dyDescent="0.2">
      <c r="A2911" s="52" t="s">
        <v>5853</v>
      </c>
      <c r="B2911" s="52"/>
      <c r="C2911" s="53" t="s">
        <v>5854</v>
      </c>
      <c r="D2911" s="54" t="s">
        <v>73</v>
      </c>
      <c r="E2911" s="55">
        <v>768.52</v>
      </c>
      <c r="F2911" s="55">
        <v>71.680000000000007</v>
      </c>
      <c r="G2911" s="55">
        <v>840.2</v>
      </c>
      <c r="H2911" s="33">
        <f t="shared" si="45"/>
        <v>9</v>
      </c>
    </row>
    <row r="2912" spans="1:8" x14ac:dyDescent="0.2">
      <c r="A2912" s="52" t="s">
        <v>5855</v>
      </c>
      <c r="B2912" s="52"/>
      <c r="C2912" s="53" t="s">
        <v>5856</v>
      </c>
      <c r="D2912" s="54" t="s">
        <v>73</v>
      </c>
      <c r="E2912" s="55">
        <v>1308.05</v>
      </c>
      <c r="F2912" s="55">
        <v>78.239999999999995</v>
      </c>
      <c r="G2912" s="55">
        <v>1386.29</v>
      </c>
      <c r="H2912" s="33">
        <f t="shared" si="45"/>
        <v>9</v>
      </c>
    </row>
    <row r="2913" spans="1:8" ht="25.5" x14ac:dyDescent="0.2">
      <c r="A2913" s="52" t="s">
        <v>5857</v>
      </c>
      <c r="B2913" s="52"/>
      <c r="C2913" s="53" t="s">
        <v>5858</v>
      </c>
      <c r="D2913" s="54" t="s">
        <v>73</v>
      </c>
      <c r="E2913" s="55">
        <v>1155.26</v>
      </c>
      <c r="F2913" s="55">
        <v>158.47</v>
      </c>
      <c r="G2913" s="55">
        <v>1313.73</v>
      </c>
      <c r="H2913" s="33">
        <f t="shared" si="45"/>
        <v>9</v>
      </c>
    </row>
    <row r="2914" spans="1:8" ht="25.5" x14ac:dyDescent="0.2">
      <c r="A2914" s="52" t="s">
        <v>5859</v>
      </c>
      <c r="B2914" s="52"/>
      <c r="C2914" s="53" t="s">
        <v>5860</v>
      </c>
      <c r="D2914" s="54" t="s">
        <v>73</v>
      </c>
      <c r="E2914" s="55">
        <v>2941.61</v>
      </c>
      <c r="F2914" s="55"/>
      <c r="G2914" s="55">
        <v>2941.61</v>
      </c>
      <c r="H2914" s="33">
        <f t="shared" si="45"/>
        <v>9</v>
      </c>
    </row>
    <row r="2915" spans="1:8" x14ac:dyDescent="0.2">
      <c r="A2915" s="52" t="s">
        <v>5861</v>
      </c>
      <c r="B2915" s="52"/>
      <c r="C2915" s="53" t="s">
        <v>5862</v>
      </c>
      <c r="D2915" s="54"/>
      <c r="E2915" s="55"/>
      <c r="F2915" s="55"/>
      <c r="G2915" s="55"/>
      <c r="H2915" s="33">
        <f t="shared" si="45"/>
        <v>5</v>
      </c>
    </row>
    <row r="2916" spans="1:8" ht="25.5" x14ac:dyDescent="0.2">
      <c r="A2916" s="52" t="s">
        <v>5863</v>
      </c>
      <c r="B2916" s="52"/>
      <c r="C2916" s="53" t="s">
        <v>5864</v>
      </c>
      <c r="D2916" s="54" t="s">
        <v>21</v>
      </c>
      <c r="E2916" s="55">
        <v>254.39</v>
      </c>
      <c r="F2916" s="55">
        <v>5.37</v>
      </c>
      <c r="G2916" s="55">
        <v>259.76</v>
      </c>
      <c r="H2916" s="33">
        <f t="shared" si="45"/>
        <v>9</v>
      </c>
    </row>
    <row r="2917" spans="1:8" x14ac:dyDescent="0.2">
      <c r="A2917" s="52" t="s">
        <v>5865</v>
      </c>
      <c r="B2917" s="52"/>
      <c r="C2917" s="53" t="s">
        <v>5866</v>
      </c>
      <c r="D2917" s="54" t="s">
        <v>21</v>
      </c>
      <c r="E2917" s="55">
        <v>49.41</v>
      </c>
      <c r="F2917" s="55">
        <v>12.91</v>
      </c>
      <c r="G2917" s="55">
        <v>62.32</v>
      </c>
      <c r="H2917" s="33">
        <f t="shared" si="45"/>
        <v>9</v>
      </c>
    </row>
    <row r="2918" spans="1:8" ht="25.5" x14ac:dyDescent="0.2">
      <c r="A2918" s="52" t="s">
        <v>5867</v>
      </c>
      <c r="B2918" s="52"/>
      <c r="C2918" s="53" t="s">
        <v>5868</v>
      </c>
      <c r="D2918" s="54" t="s">
        <v>21</v>
      </c>
      <c r="E2918" s="55">
        <v>89.29</v>
      </c>
      <c r="F2918" s="55">
        <v>5.37</v>
      </c>
      <c r="G2918" s="55">
        <v>94.66</v>
      </c>
      <c r="H2918" s="33">
        <f t="shared" si="45"/>
        <v>9</v>
      </c>
    </row>
    <row r="2919" spans="1:8" x14ac:dyDescent="0.2">
      <c r="A2919" s="52" t="s">
        <v>5869</v>
      </c>
      <c r="B2919" s="52"/>
      <c r="C2919" s="53" t="s">
        <v>5870</v>
      </c>
      <c r="D2919" s="54" t="s">
        <v>21</v>
      </c>
      <c r="E2919" s="55">
        <v>54.61</v>
      </c>
      <c r="F2919" s="55">
        <v>12.91</v>
      </c>
      <c r="G2919" s="55">
        <v>67.52</v>
      </c>
      <c r="H2919" s="33">
        <f t="shared" si="45"/>
        <v>9</v>
      </c>
    </row>
    <row r="2920" spans="1:8" ht="25.5" x14ac:dyDescent="0.2">
      <c r="A2920" s="52" t="s">
        <v>5871</v>
      </c>
      <c r="B2920" s="52"/>
      <c r="C2920" s="53" t="s">
        <v>5872</v>
      </c>
      <c r="D2920" s="54" t="s">
        <v>21</v>
      </c>
      <c r="E2920" s="55">
        <v>78.02</v>
      </c>
      <c r="F2920" s="55">
        <v>5.37</v>
      </c>
      <c r="G2920" s="55">
        <v>83.39</v>
      </c>
      <c r="H2920" s="33">
        <f t="shared" si="45"/>
        <v>9</v>
      </c>
    </row>
    <row r="2921" spans="1:8" x14ac:dyDescent="0.2">
      <c r="A2921" s="52" t="s">
        <v>5873</v>
      </c>
      <c r="B2921" s="52"/>
      <c r="C2921" s="53" t="s">
        <v>5874</v>
      </c>
      <c r="D2921" s="54" t="s">
        <v>21</v>
      </c>
      <c r="E2921" s="55">
        <v>59.36</v>
      </c>
      <c r="F2921" s="55">
        <v>12.91</v>
      </c>
      <c r="G2921" s="55">
        <v>72.27</v>
      </c>
      <c r="H2921" s="33">
        <f t="shared" si="45"/>
        <v>9</v>
      </c>
    </row>
    <row r="2922" spans="1:8" x14ac:dyDescent="0.2">
      <c r="A2922" s="52" t="s">
        <v>5875</v>
      </c>
      <c r="B2922" s="52"/>
      <c r="C2922" s="53" t="s">
        <v>5876</v>
      </c>
      <c r="D2922" s="54" t="s">
        <v>21</v>
      </c>
      <c r="E2922" s="55">
        <v>42.19</v>
      </c>
      <c r="F2922" s="55">
        <v>5.37</v>
      </c>
      <c r="G2922" s="55">
        <v>47.56</v>
      </c>
      <c r="H2922" s="33">
        <f t="shared" si="45"/>
        <v>9</v>
      </c>
    </row>
    <row r="2923" spans="1:8" x14ac:dyDescent="0.2">
      <c r="A2923" s="52" t="s">
        <v>5877</v>
      </c>
      <c r="B2923" s="52"/>
      <c r="C2923" s="53" t="s">
        <v>5878</v>
      </c>
      <c r="D2923" s="54" t="s">
        <v>21</v>
      </c>
      <c r="E2923" s="55">
        <v>60.31</v>
      </c>
      <c r="F2923" s="55">
        <v>5.37</v>
      </c>
      <c r="G2923" s="55">
        <v>65.680000000000007</v>
      </c>
      <c r="H2923" s="33">
        <f t="shared" si="45"/>
        <v>9</v>
      </c>
    </row>
    <row r="2924" spans="1:8" x14ac:dyDescent="0.2">
      <c r="A2924" s="52" t="s">
        <v>5879</v>
      </c>
      <c r="B2924" s="52"/>
      <c r="C2924" s="53" t="s">
        <v>5880</v>
      </c>
      <c r="D2924" s="54" t="s">
        <v>21</v>
      </c>
      <c r="E2924" s="55">
        <v>78.709999999999994</v>
      </c>
      <c r="F2924" s="55">
        <v>5.37</v>
      </c>
      <c r="G2924" s="55">
        <v>84.08</v>
      </c>
      <c r="H2924" s="33">
        <f t="shared" si="45"/>
        <v>9</v>
      </c>
    </row>
    <row r="2925" spans="1:8" x14ac:dyDescent="0.2">
      <c r="A2925" s="52" t="s">
        <v>5881</v>
      </c>
      <c r="B2925" s="52"/>
      <c r="C2925" s="53" t="s">
        <v>5882</v>
      </c>
      <c r="D2925" s="54" t="s">
        <v>21</v>
      </c>
      <c r="E2925" s="55">
        <v>62.68</v>
      </c>
      <c r="F2925" s="55">
        <v>21.69</v>
      </c>
      <c r="G2925" s="55">
        <v>84.37</v>
      </c>
      <c r="H2925" s="33">
        <f t="shared" si="45"/>
        <v>9</v>
      </c>
    </row>
    <row r="2926" spans="1:8" x14ac:dyDescent="0.2">
      <c r="A2926" s="52" t="s">
        <v>5883</v>
      </c>
      <c r="B2926" s="52"/>
      <c r="C2926" s="53" t="s">
        <v>5884</v>
      </c>
      <c r="D2926" s="54" t="s">
        <v>21</v>
      </c>
      <c r="E2926" s="55">
        <v>94.86</v>
      </c>
      <c r="F2926" s="55">
        <v>39.119999999999997</v>
      </c>
      <c r="G2926" s="55">
        <v>133.97999999999999</v>
      </c>
      <c r="H2926" s="33">
        <f t="shared" si="45"/>
        <v>9</v>
      </c>
    </row>
    <row r="2927" spans="1:8" x14ac:dyDescent="0.2">
      <c r="A2927" s="52" t="s">
        <v>5885</v>
      </c>
      <c r="B2927" s="52"/>
      <c r="C2927" s="53" t="s">
        <v>8285</v>
      </c>
      <c r="D2927" s="54" t="s">
        <v>21</v>
      </c>
      <c r="E2927" s="55">
        <v>346.41</v>
      </c>
      <c r="F2927" s="55">
        <v>16.54</v>
      </c>
      <c r="G2927" s="55">
        <v>362.95</v>
      </c>
      <c r="H2927" s="33">
        <f t="shared" si="45"/>
        <v>9</v>
      </c>
    </row>
    <row r="2928" spans="1:8" x14ac:dyDescent="0.2">
      <c r="A2928" s="52" t="s">
        <v>5887</v>
      </c>
      <c r="B2928" s="52"/>
      <c r="C2928" s="53" t="s">
        <v>5888</v>
      </c>
      <c r="D2928" s="54" t="s">
        <v>21</v>
      </c>
      <c r="E2928" s="55">
        <v>89.34</v>
      </c>
      <c r="F2928" s="55">
        <v>16.54</v>
      </c>
      <c r="G2928" s="55">
        <v>105.88</v>
      </c>
      <c r="H2928" s="33">
        <f t="shared" si="45"/>
        <v>9</v>
      </c>
    </row>
    <row r="2929" spans="1:8" ht="25.5" x14ac:dyDescent="0.2">
      <c r="A2929" s="52" t="s">
        <v>5889</v>
      </c>
      <c r="B2929" s="52"/>
      <c r="C2929" s="53" t="s">
        <v>5890</v>
      </c>
      <c r="D2929" s="54" t="s">
        <v>21</v>
      </c>
      <c r="E2929" s="55">
        <v>289.39999999999998</v>
      </c>
      <c r="F2929" s="55">
        <v>60.72</v>
      </c>
      <c r="G2929" s="55">
        <v>350.12</v>
      </c>
      <c r="H2929" s="33">
        <f t="shared" si="45"/>
        <v>9</v>
      </c>
    </row>
    <row r="2930" spans="1:8" x14ac:dyDescent="0.2">
      <c r="A2930" s="52" t="s">
        <v>5891</v>
      </c>
      <c r="B2930" s="52"/>
      <c r="C2930" s="53" t="s">
        <v>5892</v>
      </c>
      <c r="D2930" s="54" t="s">
        <v>21</v>
      </c>
      <c r="E2930" s="55">
        <v>593.82000000000005</v>
      </c>
      <c r="F2930" s="55">
        <v>21.69</v>
      </c>
      <c r="G2930" s="55">
        <v>615.51</v>
      </c>
      <c r="H2930" s="33">
        <f t="shared" si="45"/>
        <v>9</v>
      </c>
    </row>
    <row r="2931" spans="1:8" ht="25.5" x14ac:dyDescent="0.2">
      <c r="A2931" s="52" t="s">
        <v>5893</v>
      </c>
      <c r="B2931" s="52"/>
      <c r="C2931" s="53" t="s">
        <v>5894</v>
      </c>
      <c r="D2931" s="54" t="s">
        <v>21</v>
      </c>
      <c r="E2931" s="55">
        <v>34.049999999999997</v>
      </c>
      <c r="F2931" s="55">
        <v>15.25</v>
      </c>
      <c r="G2931" s="55">
        <v>49.3</v>
      </c>
      <c r="H2931" s="33">
        <f t="shared" si="45"/>
        <v>9</v>
      </c>
    </row>
    <row r="2932" spans="1:8" ht="25.5" x14ac:dyDescent="0.2">
      <c r="A2932" s="52" t="s">
        <v>5895</v>
      </c>
      <c r="B2932" s="52"/>
      <c r="C2932" s="53" t="s">
        <v>5896</v>
      </c>
      <c r="D2932" s="54" t="s">
        <v>21</v>
      </c>
      <c r="E2932" s="55">
        <v>32.79</v>
      </c>
      <c r="F2932" s="55">
        <v>15.25</v>
      </c>
      <c r="G2932" s="55">
        <v>48.04</v>
      </c>
      <c r="H2932" s="33">
        <f t="shared" si="45"/>
        <v>9</v>
      </c>
    </row>
    <row r="2933" spans="1:8" ht="25.5" x14ac:dyDescent="0.2">
      <c r="A2933" s="52" t="s">
        <v>5897</v>
      </c>
      <c r="B2933" s="52"/>
      <c r="C2933" s="53" t="s">
        <v>5898</v>
      </c>
      <c r="D2933" s="54" t="s">
        <v>21</v>
      </c>
      <c r="E2933" s="55">
        <v>39.06</v>
      </c>
      <c r="F2933" s="55">
        <v>15.25</v>
      </c>
      <c r="G2933" s="55">
        <v>54.31</v>
      </c>
      <c r="H2933" s="33">
        <f t="shared" si="45"/>
        <v>9</v>
      </c>
    </row>
    <row r="2934" spans="1:8" ht="25.5" x14ac:dyDescent="0.2">
      <c r="A2934" s="52" t="s">
        <v>5899</v>
      </c>
      <c r="B2934" s="52"/>
      <c r="C2934" s="53" t="s">
        <v>5900</v>
      </c>
      <c r="D2934" s="54" t="s">
        <v>21</v>
      </c>
      <c r="E2934" s="55">
        <v>23.28</v>
      </c>
      <c r="F2934" s="55">
        <v>15.25</v>
      </c>
      <c r="G2934" s="55">
        <v>38.53</v>
      </c>
      <c r="H2934" s="33">
        <f t="shared" si="45"/>
        <v>9</v>
      </c>
    </row>
    <row r="2935" spans="1:8" ht="25.5" x14ac:dyDescent="0.2">
      <c r="A2935" s="52" t="s">
        <v>5901</v>
      </c>
      <c r="B2935" s="52"/>
      <c r="C2935" s="53" t="s">
        <v>8615</v>
      </c>
      <c r="D2935" s="54" t="s">
        <v>21</v>
      </c>
      <c r="E2935" s="55">
        <v>29.83</v>
      </c>
      <c r="F2935" s="55">
        <v>15.25</v>
      </c>
      <c r="G2935" s="55">
        <v>45.08</v>
      </c>
      <c r="H2935" s="33">
        <f t="shared" si="45"/>
        <v>9</v>
      </c>
    </row>
    <row r="2936" spans="1:8" ht="25.5" x14ac:dyDescent="0.2">
      <c r="A2936" s="52" t="s">
        <v>5903</v>
      </c>
      <c r="B2936" s="52"/>
      <c r="C2936" s="53" t="s">
        <v>8616</v>
      </c>
      <c r="D2936" s="54" t="s">
        <v>21</v>
      </c>
      <c r="E2936" s="55">
        <v>30.36</v>
      </c>
      <c r="F2936" s="55">
        <v>15.25</v>
      </c>
      <c r="G2936" s="55">
        <v>45.61</v>
      </c>
      <c r="H2936" s="33">
        <f t="shared" si="45"/>
        <v>9</v>
      </c>
    </row>
    <row r="2937" spans="1:8" ht="25.5" x14ac:dyDescent="0.2">
      <c r="A2937" s="52" t="s">
        <v>5905</v>
      </c>
      <c r="B2937" s="52"/>
      <c r="C2937" s="53" t="s">
        <v>5906</v>
      </c>
      <c r="D2937" s="54" t="s">
        <v>21</v>
      </c>
      <c r="E2937" s="55">
        <v>52.94</v>
      </c>
      <c r="F2937" s="55">
        <v>15.25</v>
      </c>
      <c r="G2937" s="55">
        <v>68.19</v>
      </c>
      <c r="H2937" s="33">
        <f t="shared" si="45"/>
        <v>9</v>
      </c>
    </row>
    <row r="2938" spans="1:8" ht="25.5" x14ac:dyDescent="0.2">
      <c r="A2938" s="52" t="s">
        <v>5907</v>
      </c>
      <c r="B2938" s="52"/>
      <c r="C2938" s="53" t="s">
        <v>5908</v>
      </c>
      <c r="D2938" s="54" t="s">
        <v>21</v>
      </c>
      <c r="E2938" s="55">
        <v>46.92</v>
      </c>
      <c r="F2938" s="55">
        <v>15.25</v>
      </c>
      <c r="G2938" s="55">
        <v>62.17</v>
      </c>
      <c r="H2938" s="33">
        <f t="shared" si="45"/>
        <v>9</v>
      </c>
    </row>
    <row r="2939" spans="1:8" ht="25.5" x14ac:dyDescent="0.2">
      <c r="A2939" s="52" t="s">
        <v>5909</v>
      </c>
      <c r="B2939" s="52"/>
      <c r="C2939" s="53" t="s">
        <v>5910</v>
      </c>
      <c r="D2939" s="54" t="s">
        <v>21</v>
      </c>
      <c r="E2939" s="55">
        <v>363.36</v>
      </c>
      <c r="F2939" s="55">
        <v>60.72</v>
      </c>
      <c r="G2939" s="55">
        <v>424.08</v>
      </c>
      <c r="H2939" s="33">
        <f t="shared" si="45"/>
        <v>9</v>
      </c>
    </row>
    <row r="2940" spans="1:8" x14ac:dyDescent="0.2">
      <c r="A2940" s="52" t="s">
        <v>5911</v>
      </c>
      <c r="B2940" s="52"/>
      <c r="C2940" s="53" t="s">
        <v>5912</v>
      </c>
      <c r="D2940" s="54" t="s">
        <v>21</v>
      </c>
      <c r="E2940" s="55">
        <v>528.49</v>
      </c>
      <c r="F2940" s="55">
        <v>34.770000000000003</v>
      </c>
      <c r="G2940" s="55">
        <v>563.26</v>
      </c>
      <c r="H2940" s="33">
        <f t="shared" si="45"/>
        <v>9</v>
      </c>
    </row>
    <row r="2941" spans="1:8" ht="25.5" x14ac:dyDescent="0.2">
      <c r="A2941" s="52" t="s">
        <v>5913</v>
      </c>
      <c r="B2941" s="52"/>
      <c r="C2941" s="53" t="s">
        <v>5914</v>
      </c>
      <c r="D2941" s="54" t="s">
        <v>21</v>
      </c>
      <c r="E2941" s="55">
        <v>199.51</v>
      </c>
      <c r="F2941" s="55">
        <v>16.54</v>
      </c>
      <c r="G2941" s="55">
        <v>216.05</v>
      </c>
      <c r="H2941" s="33">
        <f t="shared" si="45"/>
        <v>9</v>
      </c>
    </row>
    <row r="2942" spans="1:8" ht="25.5" x14ac:dyDescent="0.2">
      <c r="A2942" s="52" t="s">
        <v>5915</v>
      </c>
      <c r="B2942" s="52"/>
      <c r="C2942" s="53" t="s">
        <v>5916</v>
      </c>
      <c r="D2942" s="54" t="s">
        <v>21</v>
      </c>
      <c r="E2942" s="55">
        <v>67.290000000000006</v>
      </c>
      <c r="F2942" s="55">
        <v>15.25</v>
      </c>
      <c r="G2942" s="55">
        <v>82.54</v>
      </c>
      <c r="H2942" s="33">
        <f t="shared" si="45"/>
        <v>9</v>
      </c>
    </row>
    <row r="2943" spans="1:8" ht="25.5" x14ac:dyDescent="0.2">
      <c r="A2943" s="52" t="s">
        <v>5917</v>
      </c>
      <c r="B2943" s="52"/>
      <c r="C2943" s="53" t="s">
        <v>5918</v>
      </c>
      <c r="D2943" s="54" t="s">
        <v>21</v>
      </c>
      <c r="E2943" s="55">
        <v>490.15</v>
      </c>
      <c r="F2943" s="55">
        <v>15.25</v>
      </c>
      <c r="G2943" s="55">
        <v>505.4</v>
      </c>
      <c r="H2943" s="33">
        <f t="shared" si="45"/>
        <v>9</v>
      </c>
    </row>
    <row r="2944" spans="1:8" ht="25.5" x14ac:dyDescent="0.2">
      <c r="A2944" s="52" t="s">
        <v>5919</v>
      </c>
      <c r="B2944" s="52"/>
      <c r="C2944" s="53" t="s">
        <v>5920</v>
      </c>
      <c r="D2944" s="54" t="s">
        <v>21</v>
      </c>
      <c r="E2944" s="55">
        <v>142.49</v>
      </c>
      <c r="F2944" s="55">
        <v>16.54</v>
      </c>
      <c r="G2944" s="55">
        <v>159.03</v>
      </c>
      <c r="H2944" s="33">
        <f t="shared" si="45"/>
        <v>9</v>
      </c>
    </row>
    <row r="2945" spans="1:8" x14ac:dyDescent="0.2">
      <c r="A2945" s="52" t="s">
        <v>5921</v>
      </c>
      <c r="B2945" s="52"/>
      <c r="C2945" s="53" t="s">
        <v>5922</v>
      </c>
      <c r="D2945" s="54" t="s">
        <v>334</v>
      </c>
      <c r="E2945" s="55">
        <v>673.28</v>
      </c>
      <c r="F2945" s="55">
        <v>60.81</v>
      </c>
      <c r="G2945" s="55">
        <v>734.09</v>
      </c>
      <c r="H2945" s="33">
        <f t="shared" si="45"/>
        <v>9</v>
      </c>
    </row>
    <row r="2946" spans="1:8" x14ac:dyDescent="0.2">
      <c r="A2946" s="52" t="s">
        <v>5923</v>
      </c>
      <c r="B2946" s="52"/>
      <c r="C2946" s="53" t="s">
        <v>5924</v>
      </c>
      <c r="D2946" s="54" t="s">
        <v>21</v>
      </c>
      <c r="E2946" s="55">
        <v>3.34</v>
      </c>
      <c r="F2946" s="55">
        <v>15.25</v>
      </c>
      <c r="G2946" s="55">
        <v>18.59</v>
      </c>
      <c r="H2946" s="33">
        <f t="shared" si="45"/>
        <v>9</v>
      </c>
    </row>
    <row r="2947" spans="1:8" x14ac:dyDescent="0.2">
      <c r="A2947" s="52" t="s">
        <v>5925</v>
      </c>
      <c r="B2947" s="52"/>
      <c r="C2947" s="53" t="s">
        <v>5926</v>
      </c>
      <c r="D2947" s="54" t="s">
        <v>21</v>
      </c>
      <c r="E2947" s="55">
        <v>4.3499999999999996</v>
      </c>
      <c r="F2947" s="55">
        <v>15.25</v>
      </c>
      <c r="G2947" s="55">
        <v>19.600000000000001</v>
      </c>
      <c r="H2947" s="33">
        <f t="shared" si="45"/>
        <v>9</v>
      </c>
    </row>
    <row r="2948" spans="1:8" ht="38.25" x14ac:dyDescent="0.2">
      <c r="A2948" s="52" t="s">
        <v>5927</v>
      </c>
      <c r="B2948" s="52"/>
      <c r="C2948" s="53" t="s">
        <v>5928</v>
      </c>
      <c r="D2948" s="54" t="s">
        <v>21</v>
      </c>
      <c r="E2948" s="55">
        <v>650.25</v>
      </c>
      <c r="F2948" s="55">
        <v>16.54</v>
      </c>
      <c r="G2948" s="55">
        <v>666.79</v>
      </c>
      <c r="H2948" s="33">
        <f t="shared" si="45"/>
        <v>9</v>
      </c>
    </row>
    <row r="2949" spans="1:8" ht="25.5" x14ac:dyDescent="0.2">
      <c r="A2949" s="52" t="s">
        <v>5929</v>
      </c>
      <c r="B2949" s="52"/>
      <c r="C2949" s="53" t="s">
        <v>5930</v>
      </c>
      <c r="D2949" s="54" t="s">
        <v>21</v>
      </c>
      <c r="E2949" s="55">
        <v>938.42</v>
      </c>
      <c r="F2949" s="55">
        <v>60.72</v>
      </c>
      <c r="G2949" s="55">
        <v>999.14</v>
      </c>
      <c r="H2949" s="33">
        <f t="shared" si="45"/>
        <v>9</v>
      </c>
    </row>
    <row r="2950" spans="1:8" ht="25.5" x14ac:dyDescent="0.2">
      <c r="A2950" s="52" t="s">
        <v>5931</v>
      </c>
      <c r="B2950" s="52"/>
      <c r="C2950" s="53" t="s">
        <v>5932</v>
      </c>
      <c r="D2950" s="54" t="s">
        <v>21</v>
      </c>
      <c r="E2950" s="55">
        <v>2936.26</v>
      </c>
      <c r="F2950" s="55">
        <v>60.72</v>
      </c>
      <c r="G2950" s="55">
        <v>2996.98</v>
      </c>
      <c r="H2950" s="33">
        <f t="shared" si="45"/>
        <v>9</v>
      </c>
    </row>
    <row r="2951" spans="1:8" x14ac:dyDescent="0.2">
      <c r="A2951" s="52" t="s">
        <v>5933</v>
      </c>
      <c r="B2951" s="52"/>
      <c r="C2951" s="53" t="s">
        <v>5934</v>
      </c>
      <c r="D2951" s="54" t="s">
        <v>21</v>
      </c>
      <c r="E2951" s="55">
        <v>1225.1099999999999</v>
      </c>
      <c r="F2951" s="55">
        <v>5.37</v>
      </c>
      <c r="G2951" s="55">
        <v>1230.48</v>
      </c>
      <c r="H2951" s="33">
        <f t="shared" si="45"/>
        <v>9</v>
      </c>
    </row>
    <row r="2952" spans="1:8" x14ac:dyDescent="0.2">
      <c r="A2952" s="52" t="s">
        <v>5935</v>
      </c>
      <c r="B2952" s="52"/>
      <c r="C2952" s="53" t="s">
        <v>5936</v>
      </c>
      <c r="D2952" s="54" t="s">
        <v>21</v>
      </c>
      <c r="E2952" s="55">
        <v>218.85</v>
      </c>
      <c r="F2952" s="55">
        <v>21.69</v>
      </c>
      <c r="G2952" s="55">
        <v>240.54</v>
      </c>
      <c r="H2952" s="33">
        <f t="shared" si="45"/>
        <v>9</v>
      </c>
    </row>
    <row r="2953" spans="1:8" x14ac:dyDescent="0.2">
      <c r="A2953" s="52" t="s">
        <v>5937</v>
      </c>
      <c r="B2953" s="52"/>
      <c r="C2953" s="53" t="s">
        <v>5938</v>
      </c>
      <c r="D2953" s="54" t="s">
        <v>21</v>
      </c>
      <c r="E2953" s="55">
        <v>44.16</v>
      </c>
      <c r="F2953" s="55">
        <v>25.73</v>
      </c>
      <c r="G2953" s="55">
        <v>69.89</v>
      </c>
      <c r="H2953" s="33">
        <f t="shared" si="45"/>
        <v>9</v>
      </c>
    </row>
    <row r="2954" spans="1:8" ht="25.5" x14ac:dyDescent="0.2">
      <c r="A2954" s="52" t="s">
        <v>5939</v>
      </c>
      <c r="B2954" s="52"/>
      <c r="C2954" s="53" t="s">
        <v>5940</v>
      </c>
      <c r="D2954" s="54" t="s">
        <v>21</v>
      </c>
      <c r="E2954" s="55">
        <v>218.32</v>
      </c>
      <c r="F2954" s="55">
        <v>21.69</v>
      </c>
      <c r="G2954" s="55">
        <v>240.01</v>
      </c>
      <c r="H2954" s="33">
        <f t="shared" ref="H2954:H3017" si="46">LEN(A2954)</f>
        <v>9</v>
      </c>
    </row>
    <row r="2955" spans="1:8" ht="25.5" x14ac:dyDescent="0.2">
      <c r="A2955" s="52" t="s">
        <v>5941</v>
      </c>
      <c r="B2955" s="52"/>
      <c r="C2955" s="53" t="s">
        <v>5942</v>
      </c>
      <c r="D2955" s="54" t="s">
        <v>21</v>
      </c>
      <c r="E2955" s="55">
        <v>416.63</v>
      </c>
      <c r="F2955" s="55">
        <v>21.69</v>
      </c>
      <c r="G2955" s="55">
        <v>438.32</v>
      </c>
      <c r="H2955" s="33">
        <f t="shared" si="46"/>
        <v>9</v>
      </c>
    </row>
    <row r="2956" spans="1:8" x14ac:dyDescent="0.2">
      <c r="A2956" s="52" t="s">
        <v>5943</v>
      </c>
      <c r="B2956" s="52"/>
      <c r="C2956" s="53" t="s">
        <v>5944</v>
      </c>
      <c r="D2956" s="54"/>
      <c r="E2956" s="55"/>
      <c r="F2956" s="55"/>
      <c r="G2956" s="55"/>
      <c r="H2956" s="33">
        <f t="shared" si="46"/>
        <v>5</v>
      </c>
    </row>
    <row r="2957" spans="1:8" x14ac:dyDescent="0.2">
      <c r="A2957" s="52" t="s">
        <v>5945</v>
      </c>
      <c r="B2957" s="52"/>
      <c r="C2957" s="53" t="s">
        <v>5946</v>
      </c>
      <c r="D2957" s="54" t="s">
        <v>73</v>
      </c>
      <c r="E2957" s="55">
        <v>498.36</v>
      </c>
      <c r="F2957" s="55">
        <v>25.43</v>
      </c>
      <c r="G2957" s="55">
        <v>523.79</v>
      </c>
      <c r="H2957" s="33">
        <f t="shared" si="46"/>
        <v>9</v>
      </c>
    </row>
    <row r="2958" spans="1:8" x14ac:dyDescent="0.2">
      <c r="A2958" s="52" t="s">
        <v>5947</v>
      </c>
      <c r="B2958" s="52"/>
      <c r="C2958" s="53" t="s">
        <v>5948</v>
      </c>
      <c r="D2958" s="54" t="s">
        <v>73</v>
      </c>
      <c r="E2958" s="55">
        <v>267.95999999999998</v>
      </c>
      <c r="F2958" s="55">
        <v>78.239999999999995</v>
      </c>
      <c r="G2958" s="55">
        <v>346.2</v>
      </c>
      <c r="H2958" s="33">
        <f t="shared" si="46"/>
        <v>9</v>
      </c>
    </row>
    <row r="2959" spans="1:8" x14ac:dyDescent="0.2">
      <c r="A2959" s="52" t="s">
        <v>5949</v>
      </c>
      <c r="B2959" s="52"/>
      <c r="C2959" s="53" t="s">
        <v>5950</v>
      </c>
      <c r="D2959" s="54" t="s">
        <v>73</v>
      </c>
      <c r="E2959" s="55">
        <v>803.6</v>
      </c>
      <c r="F2959" s="55">
        <v>25.43</v>
      </c>
      <c r="G2959" s="55">
        <v>829.03</v>
      </c>
      <c r="H2959" s="33">
        <f t="shared" si="46"/>
        <v>9</v>
      </c>
    </row>
    <row r="2960" spans="1:8" x14ac:dyDescent="0.2">
      <c r="A2960" s="52" t="s">
        <v>5951</v>
      </c>
      <c r="B2960" s="52"/>
      <c r="C2960" s="53" t="s">
        <v>5952</v>
      </c>
      <c r="D2960" s="54"/>
      <c r="E2960" s="55"/>
      <c r="F2960" s="55"/>
      <c r="G2960" s="55"/>
      <c r="H2960" s="33">
        <f t="shared" si="46"/>
        <v>5</v>
      </c>
    </row>
    <row r="2961" spans="1:8" x14ac:dyDescent="0.2">
      <c r="A2961" s="52" t="s">
        <v>5953</v>
      </c>
      <c r="B2961" s="52"/>
      <c r="C2961" s="53" t="s">
        <v>5954</v>
      </c>
      <c r="D2961" s="54" t="s">
        <v>131</v>
      </c>
      <c r="E2961" s="55">
        <v>797.84</v>
      </c>
      <c r="F2961" s="55">
        <v>61.01</v>
      </c>
      <c r="G2961" s="55">
        <v>858.85</v>
      </c>
      <c r="H2961" s="33">
        <f t="shared" si="46"/>
        <v>9</v>
      </c>
    </row>
    <row r="2962" spans="1:8" x14ac:dyDescent="0.2">
      <c r="A2962" s="52" t="s">
        <v>5955</v>
      </c>
      <c r="B2962" s="52"/>
      <c r="C2962" s="53" t="s">
        <v>5956</v>
      </c>
      <c r="D2962" s="54" t="s">
        <v>131</v>
      </c>
      <c r="E2962" s="55">
        <v>947.15</v>
      </c>
      <c r="F2962" s="55">
        <v>61.01</v>
      </c>
      <c r="G2962" s="55">
        <v>1008.16</v>
      </c>
      <c r="H2962" s="33">
        <f t="shared" si="46"/>
        <v>9</v>
      </c>
    </row>
    <row r="2963" spans="1:8" x14ac:dyDescent="0.2">
      <c r="A2963" s="52" t="s">
        <v>5957</v>
      </c>
      <c r="B2963" s="52"/>
      <c r="C2963" s="53" t="s">
        <v>5958</v>
      </c>
      <c r="D2963" s="54" t="s">
        <v>21</v>
      </c>
      <c r="E2963" s="55">
        <v>1069.1500000000001</v>
      </c>
      <c r="F2963" s="55">
        <v>130.11000000000001</v>
      </c>
      <c r="G2963" s="55">
        <v>1199.26</v>
      </c>
      <c r="H2963" s="33">
        <f t="shared" si="46"/>
        <v>9</v>
      </c>
    </row>
    <row r="2964" spans="1:8" x14ac:dyDescent="0.2">
      <c r="A2964" s="52" t="s">
        <v>5959</v>
      </c>
      <c r="B2964" s="52"/>
      <c r="C2964" s="53" t="s">
        <v>5960</v>
      </c>
      <c r="D2964" s="54" t="s">
        <v>21</v>
      </c>
      <c r="E2964" s="55">
        <v>225.96</v>
      </c>
      <c r="F2964" s="55">
        <v>21.69</v>
      </c>
      <c r="G2964" s="55">
        <v>247.65</v>
      </c>
      <c r="H2964" s="33">
        <f t="shared" si="46"/>
        <v>9</v>
      </c>
    </row>
    <row r="2965" spans="1:8" x14ac:dyDescent="0.2">
      <c r="A2965" s="52" t="s">
        <v>5961</v>
      </c>
      <c r="B2965" s="52"/>
      <c r="C2965" s="53" t="s">
        <v>5962</v>
      </c>
      <c r="D2965" s="54" t="s">
        <v>21</v>
      </c>
      <c r="E2965" s="55">
        <v>216.03</v>
      </c>
      <c r="F2965" s="55">
        <v>21.69</v>
      </c>
      <c r="G2965" s="55">
        <v>237.72</v>
      </c>
      <c r="H2965" s="33">
        <f t="shared" si="46"/>
        <v>9</v>
      </c>
    </row>
    <row r="2966" spans="1:8" x14ac:dyDescent="0.2">
      <c r="A2966" s="52" t="s">
        <v>5963</v>
      </c>
      <c r="B2966" s="52"/>
      <c r="C2966" s="53" t="s">
        <v>5964</v>
      </c>
      <c r="D2966" s="54" t="s">
        <v>21</v>
      </c>
      <c r="E2966" s="55">
        <v>290.44</v>
      </c>
      <c r="F2966" s="55">
        <v>21.69</v>
      </c>
      <c r="G2966" s="55">
        <v>312.13</v>
      </c>
      <c r="H2966" s="33">
        <f t="shared" si="46"/>
        <v>9</v>
      </c>
    </row>
    <row r="2967" spans="1:8" x14ac:dyDescent="0.2">
      <c r="A2967" s="52" t="s">
        <v>5965</v>
      </c>
      <c r="B2967" s="52"/>
      <c r="C2967" s="53" t="s">
        <v>5966</v>
      </c>
      <c r="D2967" s="54" t="s">
        <v>21</v>
      </c>
      <c r="E2967" s="55">
        <v>301.52999999999997</v>
      </c>
      <c r="F2967" s="55">
        <v>21.69</v>
      </c>
      <c r="G2967" s="55">
        <v>323.22000000000003</v>
      </c>
      <c r="H2967" s="33">
        <f t="shared" si="46"/>
        <v>9</v>
      </c>
    </row>
    <row r="2968" spans="1:8" x14ac:dyDescent="0.2">
      <c r="A2968" s="52" t="s">
        <v>5967</v>
      </c>
      <c r="B2968" s="52"/>
      <c r="C2968" s="53" t="s">
        <v>5968</v>
      </c>
      <c r="D2968" s="54" t="s">
        <v>21</v>
      </c>
      <c r="E2968" s="55">
        <v>780.62</v>
      </c>
      <c r="F2968" s="55">
        <v>21.69</v>
      </c>
      <c r="G2968" s="55">
        <v>802.31</v>
      </c>
      <c r="H2968" s="33">
        <f t="shared" si="46"/>
        <v>9</v>
      </c>
    </row>
    <row r="2969" spans="1:8" x14ac:dyDescent="0.2">
      <c r="A2969" s="52" t="s">
        <v>5969</v>
      </c>
      <c r="B2969" s="52"/>
      <c r="C2969" s="53" t="s">
        <v>5970</v>
      </c>
      <c r="D2969" s="54" t="s">
        <v>21</v>
      </c>
      <c r="E2969" s="55">
        <v>396.61</v>
      </c>
      <c r="F2969" s="55">
        <v>21.69</v>
      </c>
      <c r="G2969" s="55">
        <v>418.3</v>
      </c>
      <c r="H2969" s="33">
        <f t="shared" si="46"/>
        <v>9</v>
      </c>
    </row>
    <row r="2970" spans="1:8" x14ac:dyDescent="0.2">
      <c r="A2970" s="52" t="s">
        <v>5971</v>
      </c>
      <c r="B2970" s="52"/>
      <c r="C2970" s="53" t="s">
        <v>5972</v>
      </c>
      <c r="D2970" s="54" t="s">
        <v>21</v>
      </c>
      <c r="E2970" s="55">
        <v>457.52</v>
      </c>
      <c r="F2970" s="55">
        <v>21.69</v>
      </c>
      <c r="G2970" s="55">
        <v>479.21</v>
      </c>
      <c r="H2970" s="33">
        <f t="shared" si="46"/>
        <v>9</v>
      </c>
    </row>
    <row r="2971" spans="1:8" x14ac:dyDescent="0.2">
      <c r="A2971" s="52" t="s">
        <v>5973</v>
      </c>
      <c r="B2971" s="52"/>
      <c r="C2971" s="53" t="s">
        <v>5974</v>
      </c>
      <c r="D2971" s="54" t="s">
        <v>21</v>
      </c>
      <c r="E2971" s="55">
        <v>554.94000000000005</v>
      </c>
      <c r="F2971" s="55">
        <v>21.69</v>
      </c>
      <c r="G2971" s="55">
        <v>576.63</v>
      </c>
      <c r="H2971" s="33">
        <f t="shared" si="46"/>
        <v>9</v>
      </c>
    </row>
    <row r="2972" spans="1:8" x14ac:dyDescent="0.2">
      <c r="A2972" s="52" t="s">
        <v>5975</v>
      </c>
      <c r="B2972" s="52"/>
      <c r="C2972" s="53" t="s">
        <v>5976</v>
      </c>
      <c r="D2972" s="54" t="s">
        <v>21</v>
      </c>
      <c r="E2972" s="55">
        <v>787.28</v>
      </c>
      <c r="F2972" s="55">
        <v>21.69</v>
      </c>
      <c r="G2972" s="55">
        <v>808.97</v>
      </c>
      <c r="H2972" s="33">
        <f t="shared" si="46"/>
        <v>9</v>
      </c>
    </row>
    <row r="2973" spans="1:8" x14ac:dyDescent="0.2">
      <c r="A2973" s="52" t="s">
        <v>5977</v>
      </c>
      <c r="B2973" s="52"/>
      <c r="C2973" s="53" t="s">
        <v>5978</v>
      </c>
      <c r="D2973" s="54" t="s">
        <v>21</v>
      </c>
      <c r="E2973" s="55">
        <v>1093.31</v>
      </c>
      <c r="F2973" s="55">
        <v>21.69</v>
      </c>
      <c r="G2973" s="55">
        <v>1115</v>
      </c>
      <c r="H2973" s="33">
        <f t="shared" si="46"/>
        <v>9</v>
      </c>
    </row>
    <row r="2974" spans="1:8" x14ac:dyDescent="0.2">
      <c r="A2974" s="52" t="s">
        <v>5979</v>
      </c>
      <c r="B2974" s="52"/>
      <c r="C2974" s="53" t="s">
        <v>5980</v>
      </c>
      <c r="D2974" s="54" t="s">
        <v>21</v>
      </c>
      <c r="E2974" s="55">
        <v>1488.87</v>
      </c>
      <c r="F2974" s="55">
        <v>21.69</v>
      </c>
      <c r="G2974" s="55">
        <v>1510.56</v>
      </c>
      <c r="H2974" s="33">
        <f t="shared" si="46"/>
        <v>9</v>
      </c>
    </row>
    <row r="2975" spans="1:8" x14ac:dyDescent="0.2">
      <c r="A2975" s="52" t="s">
        <v>5981</v>
      </c>
      <c r="B2975" s="52"/>
      <c r="C2975" s="53" t="s">
        <v>5982</v>
      </c>
      <c r="D2975" s="54" t="s">
        <v>21</v>
      </c>
      <c r="E2975" s="55">
        <v>1603.84</v>
      </c>
      <c r="F2975" s="55">
        <v>21.69</v>
      </c>
      <c r="G2975" s="55">
        <v>1625.53</v>
      </c>
      <c r="H2975" s="33">
        <f t="shared" si="46"/>
        <v>9</v>
      </c>
    </row>
    <row r="2976" spans="1:8" x14ac:dyDescent="0.2">
      <c r="A2976" s="52" t="s">
        <v>5983</v>
      </c>
      <c r="B2976" s="52"/>
      <c r="C2976" s="53" t="s">
        <v>5984</v>
      </c>
      <c r="D2976" s="54" t="s">
        <v>21</v>
      </c>
      <c r="E2976" s="55">
        <v>4768.3500000000004</v>
      </c>
      <c r="F2976" s="55">
        <v>21.69</v>
      </c>
      <c r="G2976" s="55">
        <v>4790.04</v>
      </c>
      <c r="H2976" s="33">
        <f t="shared" si="46"/>
        <v>9</v>
      </c>
    </row>
    <row r="2977" spans="1:8" x14ac:dyDescent="0.2">
      <c r="A2977" s="52" t="s">
        <v>5985</v>
      </c>
      <c r="B2977" s="52"/>
      <c r="C2977" s="53" t="s">
        <v>5986</v>
      </c>
      <c r="D2977" s="54" t="s">
        <v>21</v>
      </c>
      <c r="E2977" s="55">
        <v>1911.42</v>
      </c>
      <c r="F2977" s="55">
        <v>21.69</v>
      </c>
      <c r="G2977" s="55">
        <v>1933.11</v>
      </c>
      <c r="H2977" s="33">
        <f t="shared" si="46"/>
        <v>9</v>
      </c>
    </row>
    <row r="2978" spans="1:8" x14ac:dyDescent="0.2">
      <c r="A2978" s="52" t="s">
        <v>5987</v>
      </c>
      <c r="B2978" s="52"/>
      <c r="C2978" s="53" t="s">
        <v>5988</v>
      </c>
      <c r="D2978" s="54" t="s">
        <v>21</v>
      </c>
      <c r="E2978" s="55">
        <v>676.14</v>
      </c>
      <c r="F2978" s="55">
        <v>21.69</v>
      </c>
      <c r="G2978" s="55">
        <v>697.83</v>
      </c>
      <c r="H2978" s="33">
        <f t="shared" si="46"/>
        <v>9</v>
      </c>
    </row>
    <row r="2979" spans="1:8" x14ac:dyDescent="0.2">
      <c r="A2979" s="52" t="s">
        <v>5989</v>
      </c>
      <c r="B2979" s="52"/>
      <c r="C2979" s="53" t="s">
        <v>5990</v>
      </c>
      <c r="D2979" s="54" t="s">
        <v>21</v>
      </c>
      <c r="E2979" s="55">
        <v>683.41</v>
      </c>
      <c r="F2979" s="55">
        <v>21.69</v>
      </c>
      <c r="G2979" s="55">
        <v>705.1</v>
      </c>
      <c r="H2979" s="33">
        <f t="shared" si="46"/>
        <v>9</v>
      </c>
    </row>
    <row r="2980" spans="1:8" x14ac:dyDescent="0.2">
      <c r="A2980" s="52" t="s">
        <v>5991</v>
      </c>
      <c r="B2980" s="52"/>
      <c r="C2980" s="53" t="s">
        <v>5992</v>
      </c>
      <c r="D2980" s="54" t="s">
        <v>21</v>
      </c>
      <c r="E2980" s="55">
        <v>1177.04</v>
      </c>
      <c r="F2980" s="55">
        <v>21.69</v>
      </c>
      <c r="G2980" s="55">
        <v>1198.73</v>
      </c>
      <c r="H2980" s="33">
        <f t="shared" si="46"/>
        <v>9</v>
      </c>
    </row>
    <row r="2981" spans="1:8" x14ac:dyDescent="0.2">
      <c r="A2981" s="52" t="s">
        <v>5993</v>
      </c>
      <c r="B2981" s="52"/>
      <c r="C2981" s="53" t="s">
        <v>5994</v>
      </c>
      <c r="D2981" s="54"/>
      <c r="E2981" s="55"/>
      <c r="F2981" s="55"/>
      <c r="G2981" s="55"/>
      <c r="H2981" s="33">
        <f t="shared" si="46"/>
        <v>5</v>
      </c>
    </row>
    <row r="2982" spans="1:8" x14ac:dyDescent="0.2">
      <c r="A2982" s="52" t="s">
        <v>5995</v>
      </c>
      <c r="B2982" s="52"/>
      <c r="C2982" s="53" t="s">
        <v>5996</v>
      </c>
      <c r="D2982" s="54" t="s">
        <v>21</v>
      </c>
      <c r="E2982" s="55">
        <v>9.3000000000000007</v>
      </c>
      <c r="F2982" s="55">
        <v>17.350000000000001</v>
      </c>
      <c r="G2982" s="55">
        <v>26.65</v>
      </c>
      <c r="H2982" s="33">
        <f t="shared" si="46"/>
        <v>9</v>
      </c>
    </row>
    <row r="2983" spans="1:8" x14ac:dyDescent="0.2">
      <c r="A2983" s="52" t="s">
        <v>5997</v>
      </c>
      <c r="B2983" s="52"/>
      <c r="C2983" s="53" t="s">
        <v>5998</v>
      </c>
      <c r="D2983" s="54" t="s">
        <v>21</v>
      </c>
      <c r="E2983" s="55">
        <v>0.06</v>
      </c>
      <c r="F2983" s="55">
        <v>21.69</v>
      </c>
      <c r="G2983" s="55">
        <v>21.75</v>
      </c>
      <c r="H2983" s="33">
        <f t="shared" si="46"/>
        <v>9</v>
      </c>
    </row>
    <row r="2984" spans="1:8" x14ac:dyDescent="0.2">
      <c r="A2984" s="52" t="s">
        <v>5999</v>
      </c>
      <c r="B2984" s="52"/>
      <c r="C2984" s="53" t="s">
        <v>6000</v>
      </c>
      <c r="D2984" s="54" t="s">
        <v>21</v>
      </c>
      <c r="E2984" s="55">
        <v>0.06</v>
      </c>
      <c r="F2984" s="55">
        <v>21.69</v>
      </c>
      <c r="G2984" s="55">
        <v>21.75</v>
      </c>
      <c r="H2984" s="33">
        <f t="shared" si="46"/>
        <v>9</v>
      </c>
    </row>
    <row r="2985" spans="1:8" x14ac:dyDescent="0.2">
      <c r="A2985" s="52" t="s">
        <v>6001</v>
      </c>
      <c r="B2985" s="52"/>
      <c r="C2985" s="53" t="s">
        <v>6002</v>
      </c>
      <c r="D2985" s="54" t="s">
        <v>21</v>
      </c>
      <c r="E2985" s="55">
        <v>1.07</v>
      </c>
      <c r="F2985" s="55">
        <v>61.01</v>
      </c>
      <c r="G2985" s="55">
        <v>62.08</v>
      </c>
      <c r="H2985" s="33">
        <f t="shared" si="46"/>
        <v>9</v>
      </c>
    </row>
    <row r="2986" spans="1:8" x14ac:dyDescent="0.2">
      <c r="A2986" s="52" t="s">
        <v>6003</v>
      </c>
      <c r="B2986" s="52"/>
      <c r="C2986" s="53" t="s">
        <v>6004</v>
      </c>
      <c r="D2986" s="54" t="s">
        <v>21</v>
      </c>
      <c r="E2986" s="55"/>
      <c r="F2986" s="55">
        <v>108.43</v>
      </c>
      <c r="G2986" s="55">
        <v>108.43</v>
      </c>
      <c r="H2986" s="33">
        <f t="shared" si="46"/>
        <v>9</v>
      </c>
    </row>
    <row r="2987" spans="1:8" x14ac:dyDescent="0.2">
      <c r="A2987" s="52" t="s">
        <v>6005</v>
      </c>
      <c r="B2987" s="52"/>
      <c r="C2987" s="53" t="s">
        <v>6006</v>
      </c>
      <c r="D2987" s="54" t="s">
        <v>21</v>
      </c>
      <c r="E2987" s="55">
        <v>34.520000000000003</v>
      </c>
      <c r="F2987" s="55">
        <v>5.29</v>
      </c>
      <c r="G2987" s="55">
        <v>39.81</v>
      </c>
      <c r="H2987" s="33">
        <f t="shared" si="46"/>
        <v>9</v>
      </c>
    </row>
    <row r="2988" spans="1:8" x14ac:dyDescent="0.2">
      <c r="A2988" s="52" t="s">
        <v>6007</v>
      </c>
      <c r="B2988" s="52"/>
      <c r="C2988" s="53" t="s">
        <v>6008</v>
      </c>
      <c r="D2988" s="54" t="s">
        <v>21</v>
      </c>
      <c r="E2988" s="55">
        <v>6.57</v>
      </c>
      <c r="F2988" s="55">
        <v>5.29</v>
      </c>
      <c r="G2988" s="55">
        <v>11.86</v>
      </c>
      <c r="H2988" s="33">
        <f t="shared" si="46"/>
        <v>9</v>
      </c>
    </row>
    <row r="2989" spans="1:8" x14ac:dyDescent="0.2">
      <c r="A2989" s="52" t="s">
        <v>6009</v>
      </c>
      <c r="B2989" s="52"/>
      <c r="C2989" s="53" t="s">
        <v>6010</v>
      </c>
      <c r="D2989" s="54" t="s">
        <v>21</v>
      </c>
      <c r="E2989" s="55">
        <v>124.52</v>
      </c>
      <c r="F2989" s="55">
        <v>3</v>
      </c>
      <c r="G2989" s="55">
        <v>127.52</v>
      </c>
      <c r="H2989" s="33">
        <f t="shared" si="46"/>
        <v>9</v>
      </c>
    </row>
    <row r="2990" spans="1:8" ht="25.5" x14ac:dyDescent="0.2">
      <c r="A2990" s="52" t="s">
        <v>6011</v>
      </c>
      <c r="B2990" s="52"/>
      <c r="C2990" s="53" t="s">
        <v>6012</v>
      </c>
      <c r="D2990" s="54" t="s">
        <v>21</v>
      </c>
      <c r="E2990" s="55">
        <v>42.56</v>
      </c>
      <c r="F2990" s="55">
        <v>1.76</v>
      </c>
      <c r="G2990" s="55">
        <v>44.32</v>
      </c>
      <c r="H2990" s="33">
        <f t="shared" si="46"/>
        <v>9</v>
      </c>
    </row>
    <row r="2991" spans="1:8" x14ac:dyDescent="0.2">
      <c r="A2991" s="52" t="s">
        <v>6013</v>
      </c>
      <c r="B2991" s="52"/>
      <c r="C2991" s="53" t="s">
        <v>6014</v>
      </c>
      <c r="D2991" s="54" t="s">
        <v>21</v>
      </c>
      <c r="E2991" s="55">
        <v>66.400000000000006</v>
      </c>
      <c r="F2991" s="55">
        <v>5.29</v>
      </c>
      <c r="G2991" s="55">
        <v>71.69</v>
      </c>
      <c r="H2991" s="33">
        <f t="shared" si="46"/>
        <v>9</v>
      </c>
    </row>
    <row r="2992" spans="1:8" x14ac:dyDescent="0.2">
      <c r="A2992" s="52" t="s">
        <v>6015</v>
      </c>
      <c r="B2992" s="52"/>
      <c r="C2992" s="53" t="s">
        <v>6016</v>
      </c>
      <c r="D2992" s="54" t="s">
        <v>21</v>
      </c>
      <c r="E2992" s="55">
        <v>61.53</v>
      </c>
      <c r="F2992" s="55">
        <v>3</v>
      </c>
      <c r="G2992" s="55">
        <v>64.53</v>
      </c>
      <c r="H2992" s="33">
        <f t="shared" si="46"/>
        <v>9</v>
      </c>
    </row>
    <row r="2993" spans="1:8" x14ac:dyDescent="0.2">
      <c r="A2993" s="52" t="s">
        <v>6017</v>
      </c>
      <c r="B2993" s="52"/>
      <c r="C2993" s="53" t="s">
        <v>6018</v>
      </c>
      <c r="D2993" s="54" t="s">
        <v>21</v>
      </c>
      <c r="E2993" s="55">
        <v>53.76</v>
      </c>
      <c r="F2993" s="55">
        <v>3</v>
      </c>
      <c r="G2993" s="55">
        <v>56.76</v>
      </c>
      <c r="H2993" s="33">
        <f t="shared" si="46"/>
        <v>9</v>
      </c>
    </row>
    <row r="2994" spans="1:8" x14ac:dyDescent="0.2">
      <c r="A2994" s="52" t="s">
        <v>6019</v>
      </c>
      <c r="B2994" s="52"/>
      <c r="C2994" s="53" t="s">
        <v>6020</v>
      </c>
      <c r="D2994" s="54" t="s">
        <v>21</v>
      </c>
      <c r="E2994" s="55">
        <v>78.900000000000006</v>
      </c>
      <c r="F2994" s="55">
        <v>39.04</v>
      </c>
      <c r="G2994" s="55">
        <v>117.94</v>
      </c>
      <c r="H2994" s="33">
        <f t="shared" si="46"/>
        <v>9</v>
      </c>
    </row>
    <row r="2995" spans="1:8" x14ac:dyDescent="0.2">
      <c r="A2995" s="52" t="s">
        <v>6021</v>
      </c>
      <c r="B2995" s="52"/>
      <c r="C2995" s="53" t="s">
        <v>6022</v>
      </c>
      <c r="D2995" s="54" t="s">
        <v>21</v>
      </c>
      <c r="E2995" s="55">
        <v>152.5</v>
      </c>
      <c r="F2995" s="55">
        <v>21.69</v>
      </c>
      <c r="G2995" s="55">
        <v>174.19</v>
      </c>
      <c r="H2995" s="33">
        <f t="shared" si="46"/>
        <v>9</v>
      </c>
    </row>
    <row r="2996" spans="1:8" x14ac:dyDescent="0.2">
      <c r="A2996" s="52" t="s">
        <v>6023</v>
      </c>
      <c r="B2996" s="52"/>
      <c r="C2996" s="53" t="s">
        <v>6024</v>
      </c>
      <c r="D2996" s="54" t="s">
        <v>21</v>
      </c>
      <c r="E2996" s="55">
        <v>175.52</v>
      </c>
      <c r="F2996" s="55">
        <v>21.69</v>
      </c>
      <c r="G2996" s="55">
        <v>197.21</v>
      </c>
      <c r="H2996" s="33">
        <f t="shared" si="46"/>
        <v>9</v>
      </c>
    </row>
    <row r="2997" spans="1:8" x14ac:dyDescent="0.2">
      <c r="A2997" s="52" t="s">
        <v>6025</v>
      </c>
      <c r="B2997" s="52"/>
      <c r="C2997" s="53" t="s">
        <v>6026</v>
      </c>
      <c r="D2997" s="54" t="s">
        <v>21</v>
      </c>
      <c r="E2997" s="55">
        <v>47.28</v>
      </c>
      <c r="F2997" s="55">
        <v>5.29</v>
      </c>
      <c r="G2997" s="55">
        <v>52.57</v>
      </c>
      <c r="H2997" s="33">
        <f t="shared" si="46"/>
        <v>9</v>
      </c>
    </row>
    <row r="2998" spans="1:8" x14ac:dyDescent="0.2">
      <c r="A2998" s="52" t="s">
        <v>6027</v>
      </c>
      <c r="B2998" s="52"/>
      <c r="C2998" s="53" t="s">
        <v>6028</v>
      </c>
      <c r="D2998" s="54" t="s">
        <v>21</v>
      </c>
      <c r="E2998" s="55">
        <v>17.920000000000002</v>
      </c>
      <c r="F2998" s="55">
        <v>17.350000000000001</v>
      </c>
      <c r="G2998" s="55">
        <v>35.270000000000003</v>
      </c>
      <c r="H2998" s="33">
        <f t="shared" si="46"/>
        <v>9</v>
      </c>
    </row>
    <row r="2999" spans="1:8" x14ac:dyDescent="0.2">
      <c r="A2999" s="52" t="s">
        <v>6029</v>
      </c>
      <c r="B2999" s="52"/>
      <c r="C2999" s="53" t="s">
        <v>6030</v>
      </c>
      <c r="D2999" s="54" t="s">
        <v>21</v>
      </c>
      <c r="E2999" s="55">
        <v>12.24</v>
      </c>
      <c r="F2999" s="55">
        <v>17.350000000000001</v>
      </c>
      <c r="G2999" s="55">
        <v>29.59</v>
      </c>
      <c r="H2999" s="33">
        <f t="shared" si="46"/>
        <v>9</v>
      </c>
    </row>
    <row r="3000" spans="1:8" x14ac:dyDescent="0.2">
      <c r="A3000" s="52" t="s">
        <v>6031</v>
      </c>
      <c r="B3000" s="52"/>
      <c r="C3000" s="53" t="s">
        <v>6032</v>
      </c>
      <c r="D3000" s="54" t="s">
        <v>21</v>
      </c>
      <c r="E3000" s="55">
        <v>52.06</v>
      </c>
      <c r="F3000" s="55">
        <v>2.65</v>
      </c>
      <c r="G3000" s="55">
        <v>54.71</v>
      </c>
      <c r="H3000" s="33">
        <f t="shared" si="46"/>
        <v>9</v>
      </c>
    </row>
    <row r="3001" spans="1:8" x14ac:dyDescent="0.2">
      <c r="A3001" s="52" t="s">
        <v>6033</v>
      </c>
      <c r="B3001" s="52"/>
      <c r="C3001" s="53" t="s">
        <v>6034</v>
      </c>
      <c r="D3001" s="54" t="s">
        <v>21</v>
      </c>
      <c r="E3001" s="55">
        <v>8.61</v>
      </c>
      <c r="F3001" s="55">
        <v>7.37</v>
      </c>
      <c r="G3001" s="55">
        <v>15.98</v>
      </c>
      <c r="H3001" s="33">
        <f t="shared" si="46"/>
        <v>9</v>
      </c>
    </row>
    <row r="3002" spans="1:8" x14ac:dyDescent="0.2">
      <c r="A3002" s="52" t="s">
        <v>6035</v>
      </c>
      <c r="B3002" s="52"/>
      <c r="C3002" s="53" t="s">
        <v>6036</v>
      </c>
      <c r="D3002" s="54" t="s">
        <v>21</v>
      </c>
      <c r="E3002" s="55">
        <v>338.65</v>
      </c>
      <c r="F3002" s="55">
        <v>30.51</v>
      </c>
      <c r="G3002" s="55">
        <v>369.16</v>
      </c>
      <c r="H3002" s="33">
        <f t="shared" si="46"/>
        <v>9</v>
      </c>
    </row>
    <row r="3003" spans="1:8" x14ac:dyDescent="0.2">
      <c r="A3003" s="52" t="s">
        <v>6037</v>
      </c>
      <c r="B3003" s="52"/>
      <c r="C3003" s="53" t="s">
        <v>6038</v>
      </c>
      <c r="D3003" s="54" t="s">
        <v>21</v>
      </c>
      <c r="E3003" s="55">
        <v>5.61</v>
      </c>
      <c r="F3003" s="55">
        <v>1.76</v>
      </c>
      <c r="G3003" s="55">
        <v>7.37</v>
      </c>
      <c r="H3003" s="33">
        <f t="shared" si="46"/>
        <v>9</v>
      </c>
    </row>
    <row r="3004" spans="1:8" x14ac:dyDescent="0.2">
      <c r="A3004" s="52" t="s">
        <v>6039</v>
      </c>
      <c r="B3004" s="52"/>
      <c r="C3004" s="53" t="s">
        <v>6040</v>
      </c>
      <c r="D3004" s="54" t="s">
        <v>21</v>
      </c>
      <c r="E3004" s="55">
        <v>56.56</v>
      </c>
      <c r="F3004" s="55">
        <v>1.76</v>
      </c>
      <c r="G3004" s="55">
        <v>58.32</v>
      </c>
      <c r="H3004" s="33">
        <f t="shared" si="46"/>
        <v>9</v>
      </c>
    </row>
    <row r="3005" spans="1:8" x14ac:dyDescent="0.2">
      <c r="A3005" s="52" t="s">
        <v>6041</v>
      </c>
      <c r="B3005" s="52"/>
      <c r="C3005" s="53" t="s">
        <v>6042</v>
      </c>
      <c r="D3005" s="54" t="s">
        <v>21</v>
      </c>
      <c r="E3005" s="55">
        <v>72.650000000000006</v>
      </c>
      <c r="F3005" s="55">
        <v>8.68</v>
      </c>
      <c r="G3005" s="55">
        <v>81.33</v>
      </c>
      <c r="H3005" s="33">
        <f t="shared" si="46"/>
        <v>9</v>
      </c>
    </row>
    <row r="3006" spans="1:8" x14ac:dyDescent="0.2">
      <c r="A3006" s="52" t="s">
        <v>6043</v>
      </c>
      <c r="B3006" s="52"/>
      <c r="C3006" s="53" t="s">
        <v>6044</v>
      </c>
      <c r="D3006" s="54" t="s">
        <v>21</v>
      </c>
      <c r="E3006" s="55">
        <v>29.95</v>
      </c>
      <c r="F3006" s="55">
        <v>8.68</v>
      </c>
      <c r="G3006" s="55">
        <v>38.630000000000003</v>
      </c>
      <c r="H3006" s="33">
        <f t="shared" si="46"/>
        <v>9</v>
      </c>
    </row>
    <row r="3007" spans="1:8" x14ac:dyDescent="0.2">
      <c r="A3007" s="52" t="s">
        <v>6045</v>
      </c>
      <c r="B3007" s="52"/>
      <c r="C3007" s="53" t="s">
        <v>6046</v>
      </c>
      <c r="D3007" s="54"/>
      <c r="E3007" s="55"/>
      <c r="F3007" s="55"/>
      <c r="G3007" s="55"/>
      <c r="H3007" s="33">
        <f t="shared" si="46"/>
        <v>2</v>
      </c>
    </row>
    <row r="3008" spans="1:8" x14ac:dyDescent="0.2">
      <c r="A3008" s="52" t="s">
        <v>6047</v>
      </c>
      <c r="B3008" s="52"/>
      <c r="C3008" s="53" t="s">
        <v>6048</v>
      </c>
      <c r="D3008" s="54"/>
      <c r="E3008" s="55"/>
      <c r="F3008" s="55"/>
      <c r="G3008" s="55"/>
      <c r="H3008" s="33">
        <f t="shared" si="46"/>
        <v>5</v>
      </c>
    </row>
    <row r="3009" spans="1:8" ht="25.5" x14ac:dyDescent="0.2">
      <c r="A3009" s="52" t="s">
        <v>6049</v>
      </c>
      <c r="B3009" s="52"/>
      <c r="C3009" s="53" t="s">
        <v>6050</v>
      </c>
      <c r="D3009" s="54" t="s">
        <v>21</v>
      </c>
      <c r="E3009" s="55">
        <v>816.66</v>
      </c>
      <c r="F3009" s="55">
        <v>533.70000000000005</v>
      </c>
      <c r="G3009" s="55">
        <v>1350.36</v>
      </c>
      <c r="H3009" s="33">
        <f t="shared" si="46"/>
        <v>9</v>
      </c>
    </row>
    <row r="3010" spans="1:8" ht="25.5" x14ac:dyDescent="0.2">
      <c r="A3010" s="52" t="s">
        <v>6051</v>
      </c>
      <c r="B3010" s="52"/>
      <c r="C3010" s="53" t="s">
        <v>6052</v>
      </c>
      <c r="D3010" s="54" t="s">
        <v>21</v>
      </c>
      <c r="E3010" s="55">
        <v>868.2</v>
      </c>
      <c r="F3010" s="55">
        <v>533.70000000000005</v>
      </c>
      <c r="G3010" s="55">
        <v>1401.9</v>
      </c>
      <c r="H3010" s="33">
        <f t="shared" si="46"/>
        <v>9</v>
      </c>
    </row>
    <row r="3011" spans="1:8" ht="25.5" x14ac:dyDescent="0.2">
      <c r="A3011" s="52" t="s">
        <v>6053</v>
      </c>
      <c r="B3011" s="52"/>
      <c r="C3011" s="53" t="s">
        <v>6054</v>
      </c>
      <c r="D3011" s="54" t="s">
        <v>21</v>
      </c>
      <c r="E3011" s="55">
        <v>2482.52</v>
      </c>
      <c r="F3011" s="55">
        <v>941.17</v>
      </c>
      <c r="G3011" s="55">
        <v>3423.69</v>
      </c>
      <c r="H3011" s="33">
        <f t="shared" si="46"/>
        <v>9</v>
      </c>
    </row>
    <row r="3012" spans="1:8" ht="25.5" x14ac:dyDescent="0.2">
      <c r="A3012" s="52" t="s">
        <v>6055</v>
      </c>
      <c r="B3012" s="52"/>
      <c r="C3012" s="53" t="s">
        <v>6056</v>
      </c>
      <c r="D3012" s="54" t="s">
        <v>21</v>
      </c>
      <c r="E3012" s="55">
        <v>2569.66</v>
      </c>
      <c r="F3012" s="55">
        <v>941.17</v>
      </c>
      <c r="G3012" s="55">
        <v>3510.83</v>
      </c>
      <c r="H3012" s="33">
        <f t="shared" si="46"/>
        <v>9</v>
      </c>
    </row>
    <row r="3013" spans="1:8" ht="25.5" x14ac:dyDescent="0.2">
      <c r="A3013" s="52" t="s">
        <v>6057</v>
      </c>
      <c r="B3013" s="52"/>
      <c r="C3013" s="53" t="s">
        <v>6058</v>
      </c>
      <c r="D3013" s="54" t="s">
        <v>21</v>
      </c>
      <c r="E3013" s="55">
        <v>2905.84</v>
      </c>
      <c r="F3013" s="55">
        <v>941.17</v>
      </c>
      <c r="G3013" s="55">
        <v>3847.01</v>
      </c>
      <c r="H3013" s="33">
        <f t="shared" si="46"/>
        <v>9</v>
      </c>
    </row>
    <row r="3014" spans="1:8" ht="25.5" x14ac:dyDescent="0.2">
      <c r="A3014" s="52" t="s">
        <v>6059</v>
      </c>
      <c r="B3014" s="52"/>
      <c r="C3014" s="53" t="s">
        <v>6060</v>
      </c>
      <c r="D3014" s="54" t="s">
        <v>21</v>
      </c>
      <c r="E3014" s="55">
        <v>3196.15</v>
      </c>
      <c r="F3014" s="55">
        <v>941.17</v>
      </c>
      <c r="G3014" s="55">
        <v>4137.32</v>
      </c>
      <c r="H3014" s="33">
        <f t="shared" si="46"/>
        <v>9</v>
      </c>
    </row>
    <row r="3015" spans="1:8" x14ac:dyDescent="0.2">
      <c r="A3015" s="52" t="s">
        <v>6061</v>
      </c>
      <c r="B3015" s="52"/>
      <c r="C3015" s="53" t="s">
        <v>6062</v>
      </c>
      <c r="D3015" s="54"/>
      <c r="E3015" s="55"/>
      <c r="F3015" s="55"/>
      <c r="G3015" s="55"/>
      <c r="H3015" s="33">
        <f t="shared" si="46"/>
        <v>5</v>
      </c>
    </row>
    <row r="3016" spans="1:8" x14ac:dyDescent="0.2">
      <c r="A3016" s="52" t="s">
        <v>6063</v>
      </c>
      <c r="B3016" s="52"/>
      <c r="C3016" s="53" t="s">
        <v>6064</v>
      </c>
      <c r="D3016" s="54" t="s">
        <v>21</v>
      </c>
      <c r="E3016" s="55">
        <v>2362.9499999999998</v>
      </c>
      <c r="F3016" s="55">
        <v>680.36</v>
      </c>
      <c r="G3016" s="55">
        <v>3043.31</v>
      </c>
      <c r="H3016" s="33">
        <f t="shared" si="46"/>
        <v>9</v>
      </c>
    </row>
    <row r="3017" spans="1:8" x14ac:dyDescent="0.2">
      <c r="A3017" s="52" t="s">
        <v>6065</v>
      </c>
      <c r="B3017" s="52"/>
      <c r="C3017" s="53" t="s">
        <v>6066</v>
      </c>
      <c r="D3017" s="54" t="s">
        <v>21</v>
      </c>
      <c r="E3017" s="55">
        <v>5134.34</v>
      </c>
      <c r="F3017" s="55">
        <v>1453.37</v>
      </c>
      <c r="G3017" s="55">
        <v>6587.71</v>
      </c>
      <c r="H3017" s="33">
        <f t="shared" si="46"/>
        <v>9</v>
      </c>
    </row>
    <row r="3018" spans="1:8" x14ac:dyDescent="0.2">
      <c r="A3018" s="52" t="s">
        <v>6067</v>
      </c>
      <c r="B3018" s="52"/>
      <c r="C3018" s="53" t="s">
        <v>6068</v>
      </c>
      <c r="D3018" s="54" t="s">
        <v>21</v>
      </c>
      <c r="E3018" s="55">
        <v>8578.02</v>
      </c>
      <c r="F3018" s="55">
        <v>1915.77</v>
      </c>
      <c r="G3018" s="55">
        <v>10493.79</v>
      </c>
      <c r="H3018" s="33">
        <f t="shared" ref="H3018:H3081" si="47">LEN(A3018)</f>
        <v>9</v>
      </c>
    </row>
    <row r="3019" spans="1:8" x14ac:dyDescent="0.2">
      <c r="A3019" s="52" t="s">
        <v>6069</v>
      </c>
      <c r="B3019" s="52"/>
      <c r="C3019" s="53" t="s">
        <v>6070</v>
      </c>
      <c r="D3019" s="54" t="s">
        <v>21</v>
      </c>
      <c r="E3019" s="55">
        <v>12002.59</v>
      </c>
      <c r="F3019" s="55">
        <v>2322.67</v>
      </c>
      <c r="G3019" s="55">
        <v>14325.26</v>
      </c>
      <c r="H3019" s="33">
        <f t="shared" si="47"/>
        <v>9</v>
      </c>
    </row>
    <row r="3020" spans="1:8" x14ac:dyDescent="0.2">
      <c r="A3020" s="52" t="s">
        <v>6071</v>
      </c>
      <c r="B3020" s="52"/>
      <c r="C3020" s="53" t="s">
        <v>6072</v>
      </c>
      <c r="D3020" s="54" t="s">
        <v>21</v>
      </c>
      <c r="E3020" s="55">
        <v>594.29</v>
      </c>
      <c r="F3020" s="55">
        <v>462.29</v>
      </c>
      <c r="G3020" s="55">
        <v>1056.58</v>
      </c>
      <c r="H3020" s="33">
        <f t="shared" si="47"/>
        <v>9</v>
      </c>
    </row>
    <row r="3021" spans="1:8" x14ac:dyDescent="0.2">
      <c r="A3021" s="52" t="s">
        <v>6073</v>
      </c>
      <c r="B3021" s="52"/>
      <c r="C3021" s="53" t="s">
        <v>6074</v>
      </c>
      <c r="D3021" s="54"/>
      <c r="E3021" s="55"/>
      <c r="F3021" s="55"/>
      <c r="G3021" s="55"/>
      <c r="H3021" s="33">
        <f t="shared" si="47"/>
        <v>5</v>
      </c>
    </row>
    <row r="3022" spans="1:8" x14ac:dyDescent="0.2">
      <c r="A3022" s="52" t="s">
        <v>6075</v>
      </c>
      <c r="B3022" s="52"/>
      <c r="C3022" s="53" t="s">
        <v>6076</v>
      </c>
      <c r="D3022" s="54" t="s">
        <v>21</v>
      </c>
      <c r="E3022" s="55">
        <v>2498.79</v>
      </c>
      <c r="F3022" s="55">
        <v>32.53</v>
      </c>
      <c r="G3022" s="55">
        <v>2531.3200000000002</v>
      </c>
      <c r="H3022" s="33">
        <f t="shared" si="47"/>
        <v>9</v>
      </c>
    </row>
    <row r="3023" spans="1:8" x14ac:dyDescent="0.2">
      <c r="A3023" s="52" t="s">
        <v>6077</v>
      </c>
      <c r="B3023" s="52"/>
      <c r="C3023" s="53" t="s">
        <v>6078</v>
      </c>
      <c r="D3023" s="54" t="s">
        <v>21</v>
      </c>
      <c r="E3023" s="55">
        <v>3580.53</v>
      </c>
      <c r="F3023" s="55">
        <v>32.53</v>
      </c>
      <c r="G3023" s="55">
        <v>3613.06</v>
      </c>
      <c r="H3023" s="33">
        <f t="shared" si="47"/>
        <v>9</v>
      </c>
    </row>
    <row r="3024" spans="1:8" x14ac:dyDescent="0.2">
      <c r="A3024" s="52" t="s">
        <v>6079</v>
      </c>
      <c r="B3024" s="52"/>
      <c r="C3024" s="53" t="s">
        <v>6080</v>
      </c>
      <c r="D3024" s="54" t="s">
        <v>21</v>
      </c>
      <c r="E3024" s="55">
        <v>639.23</v>
      </c>
      <c r="F3024" s="55">
        <v>52.05</v>
      </c>
      <c r="G3024" s="55">
        <v>691.28</v>
      </c>
      <c r="H3024" s="33">
        <f t="shared" si="47"/>
        <v>9</v>
      </c>
    </row>
    <row r="3025" spans="1:8" x14ac:dyDescent="0.2">
      <c r="A3025" s="52" t="s">
        <v>6081</v>
      </c>
      <c r="B3025" s="52"/>
      <c r="C3025" s="53" t="s">
        <v>6082</v>
      </c>
      <c r="D3025" s="54" t="s">
        <v>21</v>
      </c>
      <c r="E3025" s="55">
        <v>1014.41</v>
      </c>
      <c r="F3025" s="55">
        <v>52.05</v>
      </c>
      <c r="G3025" s="55">
        <v>1066.46</v>
      </c>
      <c r="H3025" s="33">
        <f t="shared" si="47"/>
        <v>9</v>
      </c>
    </row>
    <row r="3026" spans="1:8" x14ac:dyDescent="0.2">
      <c r="A3026" s="52" t="s">
        <v>6083</v>
      </c>
      <c r="B3026" s="52"/>
      <c r="C3026" s="53" t="s">
        <v>6084</v>
      </c>
      <c r="D3026" s="54" t="s">
        <v>21</v>
      </c>
      <c r="E3026" s="55">
        <v>2565.39</v>
      </c>
      <c r="F3026" s="55">
        <v>32.53</v>
      </c>
      <c r="G3026" s="55">
        <v>2597.92</v>
      </c>
      <c r="H3026" s="33">
        <f t="shared" si="47"/>
        <v>9</v>
      </c>
    </row>
    <row r="3027" spans="1:8" x14ac:dyDescent="0.2">
      <c r="A3027" s="52" t="s">
        <v>6085</v>
      </c>
      <c r="B3027" s="52"/>
      <c r="C3027" s="53" t="s">
        <v>6086</v>
      </c>
      <c r="D3027" s="54"/>
      <c r="E3027" s="55"/>
      <c r="F3027" s="55"/>
      <c r="G3027" s="55"/>
      <c r="H3027" s="33">
        <f t="shared" si="47"/>
        <v>5</v>
      </c>
    </row>
    <row r="3028" spans="1:8" x14ac:dyDescent="0.2">
      <c r="A3028" s="52" t="s">
        <v>6087</v>
      </c>
      <c r="B3028" s="52"/>
      <c r="C3028" s="53" t="s">
        <v>6088</v>
      </c>
      <c r="D3028" s="54" t="s">
        <v>21</v>
      </c>
      <c r="E3028" s="55">
        <v>1008.75</v>
      </c>
      <c r="F3028" s="55"/>
      <c r="G3028" s="55">
        <v>1008.75</v>
      </c>
      <c r="H3028" s="33">
        <f t="shared" si="47"/>
        <v>9</v>
      </c>
    </row>
    <row r="3029" spans="1:8" x14ac:dyDescent="0.2">
      <c r="A3029" s="52" t="s">
        <v>6089</v>
      </c>
      <c r="B3029" s="52"/>
      <c r="C3029" s="53" t="s">
        <v>6090</v>
      </c>
      <c r="D3029" s="54"/>
      <c r="E3029" s="55"/>
      <c r="F3029" s="55"/>
      <c r="G3029" s="55"/>
      <c r="H3029" s="33">
        <f t="shared" si="47"/>
        <v>2</v>
      </c>
    </row>
    <row r="3030" spans="1:8" ht="25.5" x14ac:dyDescent="0.2">
      <c r="A3030" s="52" t="s">
        <v>6091</v>
      </c>
      <c r="B3030" s="52"/>
      <c r="C3030" s="53" t="s">
        <v>6092</v>
      </c>
      <c r="D3030" s="54"/>
      <c r="E3030" s="55"/>
      <c r="F3030" s="55"/>
      <c r="G3030" s="55"/>
      <c r="H3030" s="33">
        <f t="shared" si="47"/>
        <v>5</v>
      </c>
    </row>
    <row r="3031" spans="1:8" ht="25.5" x14ac:dyDescent="0.2">
      <c r="A3031" s="52" t="s">
        <v>6093</v>
      </c>
      <c r="B3031" s="52"/>
      <c r="C3031" s="53" t="s">
        <v>6094</v>
      </c>
      <c r="D3031" s="54" t="s">
        <v>131</v>
      </c>
      <c r="E3031" s="55">
        <v>5.89</v>
      </c>
      <c r="F3031" s="55">
        <v>21.69</v>
      </c>
      <c r="G3031" s="55">
        <v>27.58</v>
      </c>
      <c r="H3031" s="33">
        <f t="shared" si="47"/>
        <v>9</v>
      </c>
    </row>
    <row r="3032" spans="1:8" ht="25.5" x14ac:dyDescent="0.2">
      <c r="A3032" s="52" t="s">
        <v>6095</v>
      </c>
      <c r="B3032" s="52"/>
      <c r="C3032" s="53" t="s">
        <v>6096</v>
      </c>
      <c r="D3032" s="54" t="s">
        <v>131</v>
      </c>
      <c r="E3032" s="55">
        <v>6.35</v>
      </c>
      <c r="F3032" s="55">
        <v>21.69</v>
      </c>
      <c r="G3032" s="55">
        <v>28.04</v>
      </c>
      <c r="H3032" s="33">
        <f t="shared" si="47"/>
        <v>9</v>
      </c>
    </row>
    <row r="3033" spans="1:8" ht="25.5" x14ac:dyDescent="0.2">
      <c r="A3033" s="52" t="s">
        <v>6097</v>
      </c>
      <c r="B3033" s="52"/>
      <c r="C3033" s="53" t="s">
        <v>6098</v>
      </c>
      <c r="D3033" s="54" t="s">
        <v>131</v>
      </c>
      <c r="E3033" s="55">
        <v>14.33</v>
      </c>
      <c r="F3033" s="55">
        <v>21.69</v>
      </c>
      <c r="G3033" s="55">
        <v>36.020000000000003</v>
      </c>
      <c r="H3033" s="33">
        <f t="shared" si="47"/>
        <v>9</v>
      </c>
    </row>
    <row r="3034" spans="1:8" ht="25.5" x14ac:dyDescent="0.2">
      <c r="A3034" s="52" t="s">
        <v>6099</v>
      </c>
      <c r="B3034" s="52"/>
      <c r="C3034" s="53" t="s">
        <v>6100</v>
      </c>
      <c r="D3034" s="54" t="s">
        <v>131</v>
      </c>
      <c r="E3034" s="55">
        <v>24.01</v>
      </c>
      <c r="F3034" s="55">
        <v>21.69</v>
      </c>
      <c r="G3034" s="55">
        <v>45.7</v>
      </c>
      <c r="H3034" s="33">
        <f t="shared" si="47"/>
        <v>9</v>
      </c>
    </row>
    <row r="3035" spans="1:8" ht="25.5" x14ac:dyDescent="0.2">
      <c r="A3035" s="52" t="s">
        <v>6101</v>
      </c>
      <c r="B3035" s="52"/>
      <c r="C3035" s="53" t="s">
        <v>6102</v>
      </c>
      <c r="D3035" s="54" t="s">
        <v>131</v>
      </c>
      <c r="E3035" s="55">
        <v>21.21</v>
      </c>
      <c r="F3035" s="55">
        <v>26.02</v>
      </c>
      <c r="G3035" s="55">
        <v>47.23</v>
      </c>
      <c r="H3035" s="33">
        <f t="shared" si="47"/>
        <v>9</v>
      </c>
    </row>
    <row r="3036" spans="1:8" ht="25.5" x14ac:dyDescent="0.2">
      <c r="A3036" s="52" t="s">
        <v>6103</v>
      </c>
      <c r="B3036" s="52"/>
      <c r="C3036" s="53" t="s">
        <v>6104</v>
      </c>
      <c r="D3036" s="54" t="s">
        <v>131</v>
      </c>
      <c r="E3036" s="55">
        <v>41.67</v>
      </c>
      <c r="F3036" s="55">
        <v>30.36</v>
      </c>
      <c r="G3036" s="55">
        <v>72.03</v>
      </c>
      <c r="H3036" s="33">
        <f t="shared" si="47"/>
        <v>9</v>
      </c>
    </row>
    <row r="3037" spans="1:8" ht="25.5" x14ac:dyDescent="0.2">
      <c r="A3037" s="52" t="s">
        <v>6105</v>
      </c>
      <c r="B3037" s="52"/>
      <c r="C3037" s="53" t="s">
        <v>6106</v>
      </c>
      <c r="D3037" s="54" t="s">
        <v>131</v>
      </c>
      <c r="E3037" s="55">
        <v>64</v>
      </c>
      <c r="F3037" s="55">
        <v>39.04</v>
      </c>
      <c r="G3037" s="55">
        <v>103.04</v>
      </c>
      <c r="H3037" s="33">
        <f t="shared" si="47"/>
        <v>9</v>
      </c>
    </row>
    <row r="3038" spans="1:8" ht="25.5" x14ac:dyDescent="0.2">
      <c r="A3038" s="52" t="s">
        <v>6107</v>
      </c>
      <c r="B3038" s="52"/>
      <c r="C3038" s="53" t="s">
        <v>6108</v>
      </c>
      <c r="D3038" s="54" t="s">
        <v>131</v>
      </c>
      <c r="E3038" s="55">
        <v>76.31</v>
      </c>
      <c r="F3038" s="55">
        <v>43.37</v>
      </c>
      <c r="G3038" s="55">
        <v>119.68</v>
      </c>
      <c r="H3038" s="33">
        <f t="shared" si="47"/>
        <v>9</v>
      </c>
    </row>
    <row r="3039" spans="1:8" ht="25.5" x14ac:dyDescent="0.2">
      <c r="A3039" s="52" t="s">
        <v>6109</v>
      </c>
      <c r="B3039" s="52"/>
      <c r="C3039" s="53" t="s">
        <v>6110</v>
      </c>
      <c r="D3039" s="54" t="s">
        <v>131</v>
      </c>
      <c r="E3039" s="55">
        <v>159</v>
      </c>
      <c r="F3039" s="55">
        <v>47.7</v>
      </c>
      <c r="G3039" s="55">
        <v>206.7</v>
      </c>
      <c r="H3039" s="33">
        <f t="shared" si="47"/>
        <v>9</v>
      </c>
    </row>
    <row r="3040" spans="1:8" x14ac:dyDescent="0.2">
      <c r="A3040" s="52" t="s">
        <v>6111</v>
      </c>
      <c r="B3040" s="52"/>
      <c r="C3040" s="53" t="s">
        <v>6112</v>
      </c>
      <c r="D3040" s="54"/>
      <c r="E3040" s="55"/>
      <c r="F3040" s="55"/>
      <c r="G3040" s="55"/>
      <c r="H3040" s="33">
        <f t="shared" si="47"/>
        <v>5</v>
      </c>
    </row>
    <row r="3041" spans="1:8" ht="25.5" x14ac:dyDescent="0.2">
      <c r="A3041" s="52" t="s">
        <v>6113</v>
      </c>
      <c r="B3041" s="52"/>
      <c r="C3041" s="53" t="s">
        <v>6114</v>
      </c>
      <c r="D3041" s="54" t="s">
        <v>131</v>
      </c>
      <c r="E3041" s="55">
        <v>11.48</v>
      </c>
      <c r="F3041" s="55">
        <v>21.69</v>
      </c>
      <c r="G3041" s="55">
        <v>33.17</v>
      </c>
      <c r="H3041" s="33">
        <f t="shared" si="47"/>
        <v>9</v>
      </c>
    </row>
    <row r="3042" spans="1:8" ht="25.5" x14ac:dyDescent="0.2">
      <c r="A3042" s="52" t="s">
        <v>6115</v>
      </c>
      <c r="B3042" s="52"/>
      <c r="C3042" s="53" t="s">
        <v>6116</v>
      </c>
      <c r="D3042" s="54" t="s">
        <v>131</v>
      </c>
      <c r="E3042" s="55">
        <v>15.05</v>
      </c>
      <c r="F3042" s="55">
        <v>26.02</v>
      </c>
      <c r="G3042" s="55">
        <v>41.07</v>
      </c>
      <c r="H3042" s="33">
        <f t="shared" si="47"/>
        <v>9</v>
      </c>
    </row>
    <row r="3043" spans="1:8" ht="25.5" x14ac:dyDescent="0.2">
      <c r="A3043" s="52" t="s">
        <v>6117</v>
      </c>
      <c r="B3043" s="52"/>
      <c r="C3043" s="53" t="s">
        <v>6118</v>
      </c>
      <c r="D3043" s="54" t="s">
        <v>131</v>
      </c>
      <c r="E3043" s="55">
        <v>26.43</v>
      </c>
      <c r="F3043" s="55">
        <v>39.04</v>
      </c>
      <c r="G3043" s="55">
        <v>65.47</v>
      </c>
      <c r="H3043" s="33">
        <f t="shared" si="47"/>
        <v>9</v>
      </c>
    </row>
    <row r="3044" spans="1:8" ht="25.5" x14ac:dyDescent="0.2">
      <c r="A3044" s="52" t="s">
        <v>6119</v>
      </c>
      <c r="B3044" s="52"/>
      <c r="C3044" s="53" t="s">
        <v>6120</v>
      </c>
      <c r="D3044" s="54" t="s">
        <v>131</v>
      </c>
      <c r="E3044" s="55">
        <v>23.33</v>
      </c>
      <c r="F3044" s="55">
        <v>47.7</v>
      </c>
      <c r="G3044" s="55">
        <v>71.03</v>
      </c>
      <c r="H3044" s="33">
        <f t="shared" si="47"/>
        <v>9</v>
      </c>
    </row>
    <row r="3045" spans="1:8" x14ac:dyDescent="0.2">
      <c r="A3045" s="52" t="s">
        <v>6121</v>
      </c>
      <c r="B3045" s="52"/>
      <c r="C3045" s="53" t="s">
        <v>6122</v>
      </c>
      <c r="D3045" s="54"/>
      <c r="E3045" s="55"/>
      <c r="F3045" s="55"/>
      <c r="G3045" s="55"/>
      <c r="H3045" s="33">
        <f t="shared" si="47"/>
        <v>5</v>
      </c>
    </row>
    <row r="3046" spans="1:8" ht="25.5" x14ac:dyDescent="0.2">
      <c r="A3046" s="52" t="s">
        <v>6123</v>
      </c>
      <c r="B3046" s="52"/>
      <c r="C3046" s="53" t="s">
        <v>6124</v>
      </c>
      <c r="D3046" s="54" t="s">
        <v>131</v>
      </c>
      <c r="E3046" s="55">
        <v>20.75</v>
      </c>
      <c r="F3046" s="55">
        <v>26.02</v>
      </c>
      <c r="G3046" s="55">
        <v>46.77</v>
      </c>
      <c r="H3046" s="33">
        <f t="shared" si="47"/>
        <v>9</v>
      </c>
    </row>
    <row r="3047" spans="1:8" ht="25.5" x14ac:dyDescent="0.2">
      <c r="A3047" s="52" t="s">
        <v>6125</v>
      </c>
      <c r="B3047" s="52"/>
      <c r="C3047" s="53" t="s">
        <v>6126</v>
      </c>
      <c r="D3047" s="54" t="s">
        <v>131</v>
      </c>
      <c r="E3047" s="55">
        <v>39</v>
      </c>
      <c r="F3047" s="55">
        <v>39.04</v>
      </c>
      <c r="G3047" s="55">
        <v>78.040000000000006</v>
      </c>
      <c r="H3047" s="33">
        <f t="shared" si="47"/>
        <v>9</v>
      </c>
    </row>
    <row r="3048" spans="1:8" ht="25.5" x14ac:dyDescent="0.2">
      <c r="A3048" s="52" t="s">
        <v>6127</v>
      </c>
      <c r="B3048" s="52"/>
      <c r="C3048" s="53" t="s">
        <v>6128</v>
      </c>
      <c r="D3048" s="54" t="s">
        <v>131</v>
      </c>
      <c r="E3048" s="55">
        <v>52.07</v>
      </c>
      <c r="F3048" s="55">
        <v>47.7</v>
      </c>
      <c r="G3048" s="55">
        <v>99.77</v>
      </c>
      <c r="H3048" s="33">
        <f t="shared" si="47"/>
        <v>9</v>
      </c>
    </row>
    <row r="3049" spans="1:8" ht="25.5" x14ac:dyDescent="0.2">
      <c r="A3049" s="52" t="s">
        <v>6129</v>
      </c>
      <c r="B3049" s="52"/>
      <c r="C3049" s="53" t="s">
        <v>6130</v>
      </c>
      <c r="D3049" s="54" t="s">
        <v>131</v>
      </c>
      <c r="E3049" s="55">
        <v>105.51</v>
      </c>
      <c r="F3049" s="55">
        <v>47.7</v>
      </c>
      <c r="G3049" s="55">
        <v>153.21</v>
      </c>
      <c r="H3049" s="33">
        <f t="shared" si="47"/>
        <v>9</v>
      </c>
    </row>
    <row r="3050" spans="1:8" ht="25.5" x14ac:dyDescent="0.2">
      <c r="A3050" s="52" t="s">
        <v>6131</v>
      </c>
      <c r="B3050" s="52"/>
      <c r="C3050" s="53" t="s">
        <v>6132</v>
      </c>
      <c r="D3050" s="54" t="s">
        <v>131</v>
      </c>
      <c r="E3050" s="55">
        <v>17.96</v>
      </c>
      <c r="F3050" s="55">
        <v>21.69</v>
      </c>
      <c r="G3050" s="55">
        <v>39.65</v>
      </c>
      <c r="H3050" s="33">
        <f t="shared" si="47"/>
        <v>9</v>
      </c>
    </row>
    <row r="3051" spans="1:8" ht="25.5" x14ac:dyDescent="0.2">
      <c r="A3051" s="52" t="s">
        <v>6133</v>
      </c>
      <c r="B3051" s="52"/>
      <c r="C3051" s="53" t="s">
        <v>6134</v>
      </c>
      <c r="D3051" s="54"/>
      <c r="E3051" s="55"/>
      <c r="F3051" s="55"/>
      <c r="G3051" s="55"/>
      <c r="H3051" s="33">
        <f t="shared" si="47"/>
        <v>5</v>
      </c>
    </row>
    <row r="3052" spans="1:8" ht="25.5" x14ac:dyDescent="0.2">
      <c r="A3052" s="52" t="s">
        <v>6135</v>
      </c>
      <c r="B3052" s="52"/>
      <c r="C3052" s="53" t="s">
        <v>6136</v>
      </c>
      <c r="D3052" s="54" t="s">
        <v>131</v>
      </c>
      <c r="E3052" s="55">
        <v>26.51</v>
      </c>
      <c r="F3052" s="55">
        <v>15.25</v>
      </c>
      <c r="G3052" s="55">
        <v>41.76</v>
      </c>
      <c r="H3052" s="33">
        <f t="shared" si="47"/>
        <v>9</v>
      </c>
    </row>
    <row r="3053" spans="1:8" ht="25.5" x14ac:dyDescent="0.2">
      <c r="A3053" s="52" t="s">
        <v>6137</v>
      </c>
      <c r="B3053" s="52"/>
      <c r="C3053" s="53" t="s">
        <v>6138</v>
      </c>
      <c r="D3053" s="54" t="s">
        <v>131</v>
      </c>
      <c r="E3053" s="55">
        <v>46.61</v>
      </c>
      <c r="F3053" s="55">
        <v>15.25</v>
      </c>
      <c r="G3053" s="55">
        <v>61.86</v>
      </c>
      <c r="H3053" s="33">
        <f t="shared" si="47"/>
        <v>9</v>
      </c>
    </row>
    <row r="3054" spans="1:8" ht="25.5" x14ac:dyDescent="0.2">
      <c r="A3054" s="52" t="s">
        <v>6139</v>
      </c>
      <c r="B3054" s="52"/>
      <c r="C3054" s="53" t="s">
        <v>6140</v>
      </c>
      <c r="D3054" s="54" t="s">
        <v>131</v>
      </c>
      <c r="E3054" s="55">
        <v>97.19</v>
      </c>
      <c r="F3054" s="55">
        <v>15.25</v>
      </c>
      <c r="G3054" s="55">
        <v>112.44</v>
      </c>
      <c r="H3054" s="33">
        <f t="shared" si="47"/>
        <v>9</v>
      </c>
    </row>
    <row r="3055" spans="1:8" ht="25.5" x14ac:dyDescent="0.2">
      <c r="A3055" s="52" t="s">
        <v>6141</v>
      </c>
      <c r="B3055" s="52"/>
      <c r="C3055" s="53" t="s">
        <v>6142</v>
      </c>
      <c r="D3055" s="54" t="s">
        <v>131</v>
      </c>
      <c r="E3055" s="55">
        <v>85.65</v>
      </c>
      <c r="F3055" s="55">
        <v>15.25</v>
      </c>
      <c r="G3055" s="55">
        <v>100.9</v>
      </c>
      <c r="H3055" s="33">
        <f t="shared" si="47"/>
        <v>9</v>
      </c>
    </row>
    <row r="3056" spans="1:8" ht="25.5" x14ac:dyDescent="0.2">
      <c r="A3056" s="52" t="s">
        <v>6143</v>
      </c>
      <c r="B3056" s="52"/>
      <c r="C3056" s="53" t="s">
        <v>6144</v>
      </c>
      <c r="D3056" s="54" t="s">
        <v>131</v>
      </c>
      <c r="E3056" s="55">
        <v>148.97999999999999</v>
      </c>
      <c r="F3056" s="55">
        <v>15.25</v>
      </c>
      <c r="G3056" s="55">
        <v>164.23</v>
      </c>
      <c r="H3056" s="33">
        <f t="shared" si="47"/>
        <v>9</v>
      </c>
    </row>
    <row r="3057" spans="1:8" ht="25.5" x14ac:dyDescent="0.2">
      <c r="A3057" s="52" t="s">
        <v>6145</v>
      </c>
      <c r="B3057" s="52"/>
      <c r="C3057" s="53" t="s">
        <v>6146</v>
      </c>
      <c r="D3057" s="54" t="s">
        <v>131</v>
      </c>
      <c r="E3057" s="55">
        <v>234.82</v>
      </c>
      <c r="F3057" s="55">
        <v>30.51</v>
      </c>
      <c r="G3057" s="55">
        <v>265.33</v>
      </c>
      <c r="H3057" s="33">
        <f t="shared" si="47"/>
        <v>9</v>
      </c>
    </row>
    <row r="3058" spans="1:8" ht="25.5" x14ac:dyDescent="0.2">
      <c r="A3058" s="52" t="s">
        <v>6147</v>
      </c>
      <c r="B3058" s="52"/>
      <c r="C3058" s="53" t="s">
        <v>6148</v>
      </c>
      <c r="D3058" s="54" t="s">
        <v>131</v>
      </c>
      <c r="E3058" s="55">
        <v>410.75</v>
      </c>
      <c r="F3058" s="55">
        <v>30.51</v>
      </c>
      <c r="G3058" s="55">
        <v>441.26</v>
      </c>
      <c r="H3058" s="33">
        <f t="shared" si="47"/>
        <v>9</v>
      </c>
    </row>
    <row r="3059" spans="1:8" ht="25.5" x14ac:dyDescent="0.2">
      <c r="A3059" s="52" t="s">
        <v>6149</v>
      </c>
      <c r="B3059" s="52"/>
      <c r="C3059" s="53" t="s">
        <v>6150</v>
      </c>
      <c r="D3059" s="54" t="s">
        <v>131</v>
      </c>
      <c r="E3059" s="55">
        <v>554.24</v>
      </c>
      <c r="F3059" s="55">
        <v>30.51</v>
      </c>
      <c r="G3059" s="55">
        <v>584.75</v>
      </c>
      <c r="H3059" s="33">
        <f t="shared" si="47"/>
        <v>9</v>
      </c>
    </row>
    <row r="3060" spans="1:8" x14ac:dyDescent="0.2">
      <c r="A3060" s="52" t="s">
        <v>6151</v>
      </c>
      <c r="B3060" s="52"/>
      <c r="C3060" s="53" t="s">
        <v>6152</v>
      </c>
      <c r="D3060" s="54"/>
      <c r="E3060" s="55"/>
      <c r="F3060" s="55"/>
      <c r="G3060" s="55"/>
      <c r="H3060" s="33">
        <f t="shared" si="47"/>
        <v>5</v>
      </c>
    </row>
    <row r="3061" spans="1:8" ht="25.5" x14ac:dyDescent="0.2">
      <c r="A3061" s="52" t="s">
        <v>6153</v>
      </c>
      <c r="B3061" s="52"/>
      <c r="C3061" s="53" t="s">
        <v>6154</v>
      </c>
      <c r="D3061" s="54" t="s">
        <v>131</v>
      </c>
      <c r="E3061" s="55">
        <v>36.69</v>
      </c>
      <c r="F3061" s="55">
        <v>15.25</v>
      </c>
      <c r="G3061" s="55">
        <v>51.94</v>
      </c>
      <c r="H3061" s="33">
        <f t="shared" si="47"/>
        <v>9</v>
      </c>
    </row>
    <row r="3062" spans="1:8" ht="25.5" x14ac:dyDescent="0.2">
      <c r="A3062" s="52" t="s">
        <v>6155</v>
      </c>
      <c r="B3062" s="52"/>
      <c r="C3062" s="53" t="s">
        <v>6156</v>
      </c>
      <c r="D3062" s="54" t="s">
        <v>131</v>
      </c>
      <c r="E3062" s="55">
        <v>69.97</v>
      </c>
      <c r="F3062" s="55">
        <v>15.25</v>
      </c>
      <c r="G3062" s="55">
        <v>85.22</v>
      </c>
      <c r="H3062" s="33">
        <f t="shared" si="47"/>
        <v>9</v>
      </c>
    </row>
    <row r="3063" spans="1:8" ht="25.5" x14ac:dyDescent="0.2">
      <c r="A3063" s="52" t="s">
        <v>6157</v>
      </c>
      <c r="B3063" s="52"/>
      <c r="C3063" s="53" t="s">
        <v>6158</v>
      </c>
      <c r="D3063" s="54" t="s">
        <v>131</v>
      </c>
      <c r="E3063" s="55">
        <v>126.68</v>
      </c>
      <c r="F3063" s="55">
        <v>30.51</v>
      </c>
      <c r="G3063" s="55">
        <v>157.19</v>
      </c>
      <c r="H3063" s="33">
        <f t="shared" si="47"/>
        <v>9</v>
      </c>
    </row>
    <row r="3064" spans="1:8" ht="25.5" x14ac:dyDescent="0.2">
      <c r="A3064" s="52" t="s">
        <v>6159</v>
      </c>
      <c r="B3064" s="52"/>
      <c r="C3064" s="53" t="s">
        <v>6160</v>
      </c>
      <c r="D3064" s="54" t="s">
        <v>131</v>
      </c>
      <c r="E3064" s="55">
        <v>185.79</v>
      </c>
      <c r="F3064" s="55">
        <v>30.51</v>
      </c>
      <c r="G3064" s="55">
        <v>216.3</v>
      </c>
      <c r="H3064" s="33">
        <f t="shared" si="47"/>
        <v>9</v>
      </c>
    </row>
    <row r="3065" spans="1:8" ht="25.5" x14ac:dyDescent="0.2">
      <c r="A3065" s="52" t="s">
        <v>6161</v>
      </c>
      <c r="B3065" s="52"/>
      <c r="C3065" s="53" t="s">
        <v>6162</v>
      </c>
      <c r="D3065" s="54" t="s">
        <v>131</v>
      </c>
      <c r="E3065" s="55">
        <v>312.45</v>
      </c>
      <c r="F3065" s="55">
        <v>30.51</v>
      </c>
      <c r="G3065" s="55">
        <v>342.96</v>
      </c>
      <c r="H3065" s="33">
        <f t="shared" si="47"/>
        <v>9</v>
      </c>
    </row>
    <row r="3066" spans="1:8" ht="25.5" x14ac:dyDescent="0.2">
      <c r="A3066" s="52" t="s">
        <v>6163</v>
      </c>
      <c r="B3066" s="52"/>
      <c r="C3066" s="53" t="s">
        <v>6164</v>
      </c>
      <c r="D3066" s="54" t="s">
        <v>131</v>
      </c>
      <c r="E3066" s="55">
        <v>469.28</v>
      </c>
      <c r="F3066" s="55">
        <v>30.51</v>
      </c>
      <c r="G3066" s="55">
        <v>499.79</v>
      </c>
      <c r="H3066" s="33">
        <f t="shared" si="47"/>
        <v>9</v>
      </c>
    </row>
    <row r="3067" spans="1:8" x14ac:dyDescent="0.2">
      <c r="A3067" s="52" t="s">
        <v>6165</v>
      </c>
      <c r="B3067" s="52"/>
      <c r="C3067" s="53" t="s">
        <v>6166</v>
      </c>
      <c r="D3067" s="54"/>
      <c r="E3067" s="55"/>
      <c r="F3067" s="55"/>
      <c r="G3067" s="55"/>
      <c r="H3067" s="33">
        <f t="shared" si="47"/>
        <v>5</v>
      </c>
    </row>
    <row r="3068" spans="1:8" x14ac:dyDescent="0.2">
      <c r="A3068" s="52" t="s">
        <v>6167</v>
      </c>
      <c r="B3068" s="52"/>
      <c r="C3068" s="53" t="s">
        <v>6168</v>
      </c>
      <c r="D3068" s="54" t="s">
        <v>131</v>
      </c>
      <c r="E3068" s="55">
        <v>46</v>
      </c>
      <c r="F3068" s="55">
        <v>43.37</v>
      </c>
      <c r="G3068" s="55">
        <v>89.37</v>
      </c>
      <c r="H3068" s="33">
        <f t="shared" si="47"/>
        <v>9</v>
      </c>
    </row>
    <row r="3069" spans="1:8" x14ac:dyDescent="0.2">
      <c r="A3069" s="52" t="s">
        <v>6169</v>
      </c>
      <c r="B3069" s="52"/>
      <c r="C3069" s="53" t="s">
        <v>6170</v>
      </c>
      <c r="D3069" s="54" t="s">
        <v>131</v>
      </c>
      <c r="E3069" s="55">
        <v>47.85</v>
      </c>
      <c r="F3069" s="55">
        <v>47.7</v>
      </c>
      <c r="G3069" s="55">
        <v>95.55</v>
      </c>
      <c r="H3069" s="33">
        <f t="shared" si="47"/>
        <v>9</v>
      </c>
    </row>
    <row r="3070" spans="1:8" x14ac:dyDescent="0.2">
      <c r="A3070" s="52" t="s">
        <v>6171</v>
      </c>
      <c r="B3070" s="52"/>
      <c r="C3070" s="53" t="s">
        <v>6172</v>
      </c>
      <c r="D3070" s="54" t="s">
        <v>131</v>
      </c>
      <c r="E3070" s="55">
        <v>66.39</v>
      </c>
      <c r="F3070" s="55">
        <v>56.38</v>
      </c>
      <c r="G3070" s="55">
        <v>122.77</v>
      </c>
      <c r="H3070" s="33">
        <f t="shared" si="47"/>
        <v>9</v>
      </c>
    </row>
    <row r="3071" spans="1:8" x14ac:dyDescent="0.2">
      <c r="A3071" s="52" t="s">
        <v>6173</v>
      </c>
      <c r="B3071" s="52"/>
      <c r="C3071" s="53" t="s">
        <v>6174</v>
      </c>
      <c r="D3071" s="54" t="s">
        <v>131</v>
      </c>
      <c r="E3071" s="55">
        <v>84.8</v>
      </c>
      <c r="F3071" s="55">
        <v>60.72</v>
      </c>
      <c r="G3071" s="55">
        <v>145.52000000000001</v>
      </c>
      <c r="H3071" s="33">
        <f t="shared" si="47"/>
        <v>9</v>
      </c>
    </row>
    <row r="3072" spans="1:8" x14ac:dyDescent="0.2">
      <c r="A3072" s="52" t="s">
        <v>6175</v>
      </c>
      <c r="B3072" s="52"/>
      <c r="C3072" s="53" t="s">
        <v>6176</v>
      </c>
      <c r="D3072" s="54" t="s">
        <v>131</v>
      </c>
      <c r="E3072" s="55">
        <v>106.07</v>
      </c>
      <c r="F3072" s="55">
        <v>69.39</v>
      </c>
      <c r="G3072" s="55">
        <v>175.46</v>
      </c>
      <c r="H3072" s="33">
        <f t="shared" si="47"/>
        <v>9</v>
      </c>
    </row>
    <row r="3073" spans="1:8" x14ac:dyDescent="0.2">
      <c r="A3073" s="52" t="s">
        <v>6177</v>
      </c>
      <c r="B3073" s="52"/>
      <c r="C3073" s="53" t="s">
        <v>6178</v>
      </c>
      <c r="D3073" s="54" t="s">
        <v>131</v>
      </c>
      <c r="E3073" s="55">
        <v>123.3</v>
      </c>
      <c r="F3073" s="55">
        <v>78.06</v>
      </c>
      <c r="G3073" s="55">
        <v>201.36</v>
      </c>
      <c r="H3073" s="33">
        <f t="shared" si="47"/>
        <v>9</v>
      </c>
    </row>
    <row r="3074" spans="1:8" x14ac:dyDescent="0.2">
      <c r="A3074" s="52" t="s">
        <v>6179</v>
      </c>
      <c r="B3074" s="52"/>
      <c r="C3074" s="53" t="s">
        <v>6180</v>
      </c>
      <c r="D3074" s="54" t="s">
        <v>131</v>
      </c>
      <c r="E3074" s="55">
        <v>167.66</v>
      </c>
      <c r="F3074" s="55">
        <v>86.74</v>
      </c>
      <c r="G3074" s="55">
        <v>254.4</v>
      </c>
      <c r="H3074" s="33">
        <f t="shared" si="47"/>
        <v>9</v>
      </c>
    </row>
    <row r="3075" spans="1:8" x14ac:dyDescent="0.2">
      <c r="A3075" s="52" t="s">
        <v>6181</v>
      </c>
      <c r="B3075" s="52"/>
      <c r="C3075" s="53" t="s">
        <v>6182</v>
      </c>
      <c r="D3075" s="54" t="s">
        <v>131</v>
      </c>
      <c r="E3075" s="55">
        <v>182.57</v>
      </c>
      <c r="F3075" s="55">
        <v>97.58</v>
      </c>
      <c r="G3075" s="55">
        <v>280.14999999999998</v>
      </c>
      <c r="H3075" s="33">
        <f t="shared" si="47"/>
        <v>9</v>
      </c>
    </row>
    <row r="3076" spans="1:8" x14ac:dyDescent="0.2">
      <c r="A3076" s="52" t="s">
        <v>6183</v>
      </c>
      <c r="B3076" s="52"/>
      <c r="C3076" s="53" t="s">
        <v>6184</v>
      </c>
      <c r="D3076" s="54" t="s">
        <v>131</v>
      </c>
      <c r="E3076" s="55">
        <v>265.44</v>
      </c>
      <c r="F3076" s="55">
        <v>108.43</v>
      </c>
      <c r="G3076" s="55">
        <v>373.87</v>
      </c>
      <c r="H3076" s="33">
        <f t="shared" si="47"/>
        <v>9</v>
      </c>
    </row>
    <row r="3077" spans="1:8" x14ac:dyDescent="0.2">
      <c r="A3077" s="52" t="s">
        <v>6185</v>
      </c>
      <c r="B3077" s="52"/>
      <c r="C3077" s="53" t="s">
        <v>6186</v>
      </c>
      <c r="D3077" s="54" t="s">
        <v>131</v>
      </c>
      <c r="E3077" s="55">
        <v>532.82000000000005</v>
      </c>
      <c r="F3077" s="55">
        <v>119.27</v>
      </c>
      <c r="G3077" s="55">
        <v>652.09</v>
      </c>
      <c r="H3077" s="33">
        <f t="shared" si="47"/>
        <v>9</v>
      </c>
    </row>
    <row r="3078" spans="1:8" x14ac:dyDescent="0.2">
      <c r="A3078" s="52" t="s">
        <v>6187</v>
      </c>
      <c r="B3078" s="52"/>
      <c r="C3078" s="53" t="s">
        <v>6188</v>
      </c>
      <c r="D3078" s="54"/>
      <c r="E3078" s="55"/>
      <c r="F3078" s="55"/>
      <c r="G3078" s="55"/>
      <c r="H3078" s="33">
        <f t="shared" si="47"/>
        <v>5</v>
      </c>
    </row>
    <row r="3079" spans="1:8" ht="25.5" x14ac:dyDescent="0.2">
      <c r="A3079" s="52" t="s">
        <v>6189</v>
      </c>
      <c r="B3079" s="52"/>
      <c r="C3079" s="53" t="s">
        <v>6190</v>
      </c>
      <c r="D3079" s="54" t="s">
        <v>131</v>
      </c>
      <c r="E3079" s="55">
        <v>70.53</v>
      </c>
      <c r="F3079" s="55">
        <v>43.37</v>
      </c>
      <c r="G3079" s="55">
        <v>113.9</v>
      </c>
      <c r="H3079" s="33">
        <f t="shared" si="47"/>
        <v>9</v>
      </c>
    </row>
    <row r="3080" spans="1:8" ht="25.5" x14ac:dyDescent="0.2">
      <c r="A3080" s="52" t="s">
        <v>6191</v>
      </c>
      <c r="B3080" s="52"/>
      <c r="C3080" s="53" t="s">
        <v>6192</v>
      </c>
      <c r="D3080" s="54" t="s">
        <v>131</v>
      </c>
      <c r="E3080" s="55">
        <v>74.3</v>
      </c>
      <c r="F3080" s="55">
        <v>47.7</v>
      </c>
      <c r="G3080" s="55">
        <v>122</v>
      </c>
      <c r="H3080" s="33">
        <f t="shared" si="47"/>
        <v>9</v>
      </c>
    </row>
    <row r="3081" spans="1:8" ht="25.5" x14ac:dyDescent="0.2">
      <c r="A3081" s="52" t="s">
        <v>6193</v>
      </c>
      <c r="B3081" s="52"/>
      <c r="C3081" s="53" t="s">
        <v>6194</v>
      </c>
      <c r="D3081" s="54" t="s">
        <v>131</v>
      </c>
      <c r="E3081" s="55">
        <v>88.11</v>
      </c>
      <c r="F3081" s="55">
        <v>56.38</v>
      </c>
      <c r="G3081" s="55">
        <v>144.49</v>
      </c>
      <c r="H3081" s="33">
        <f t="shared" si="47"/>
        <v>9</v>
      </c>
    </row>
    <row r="3082" spans="1:8" ht="25.5" x14ac:dyDescent="0.2">
      <c r="A3082" s="52" t="s">
        <v>6195</v>
      </c>
      <c r="B3082" s="52"/>
      <c r="C3082" s="53" t="s">
        <v>6196</v>
      </c>
      <c r="D3082" s="54" t="s">
        <v>131</v>
      </c>
      <c r="E3082" s="55">
        <v>136.41999999999999</v>
      </c>
      <c r="F3082" s="55">
        <v>60.72</v>
      </c>
      <c r="G3082" s="55">
        <v>197.14</v>
      </c>
      <c r="H3082" s="33">
        <f t="shared" ref="H3082:H3145" si="48">LEN(A3082)</f>
        <v>9</v>
      </c>
    </row>
    <row r="3083" spans="1:8" ht="25.5" x14ac:dyDescent="0.2">
      <c r="A3083" s="52" t="s">
        <v>6197</v>
      </c>
      <c r="B3083" s="52"/>
      <c r="C3083" s="53" t="s">
        <v>6198</v>
      </c>
      <c r="D3083" s="54" t="s">
        <v>131</v>
      </c>
      <c r="E3083" s="55">
        <v>146.83000000000001</v>
      </c>
      <c r="F3083" s="55">
        <v>69.39</v>
      </c>
      <c r="G3083" s="55">
        <v>216.22</v>
      </c>
      <c r="H3083" s="33">
        <f t="shared" si="48"/>
        <v>9</v>
      </c>
    </row>
    <row r="3084" spans="1:8" ht="25.5" x14ac:dyDescent="0.2">
      <c r="A3084" s="52" t="s">
        <v>6199</v>
      </c>
      <c r="B3084" s="52"/>
      <c r="C3084" s="53" t="s">
        <v>6200</v>
      </c>
      <c r="D3084" s="54" t="s">
        <v>131</v>
      </c>
      <c r="E3084" s="55">
        <v>164.41</v>
      </c>
      <c r="F3084" s="55">
        <v>78.06</v>
      </c>
      <c r="G3084" s="55">
        <v>242.47</v>
      </c>
      <c r="H3084" s="33">
        <f t="shared" si="48"/>
        <v>9</v>
      </c>
    </row>
    <row r="3085" spans="1:8" ht="25.5" x14ac:dyDescent="0.2">
      <c r="A3085" s="52" t="s">
        <v>6201</v>
      </c>
      <c r="B3085" s="52"/>
      <c r="C3085" s="53" t="s">
        <v>6202</v>
      </c>
      <c r="D3085" s="54" t="s">
        <v>131</v>
      </c>
      <c r="E3085" s="55">
        <v>269.16000000000003</v>
      </c>
      <c r="F3085" s="55">
        <v>86.74</v>
      </c>
      <c r="G3085" s="55">
        <v>355.9</v>
      </c>
      <c r="H3085" s="33">
        <f t="shared" si="48"/>
        <v>9</v>
      </c>
    </row>
    <row r="3086" spans="1:8" ht="25.5" x14ac:dyDescent="0.2">
      <c r="A3086" s="52" t="s">
        <v>6203</v>
      </c>
      <c r="B3086" s="52"/>
      <c r="C3086" s="53" t="s">
        <v>6204</v>
      </c>
      <c r="D3086" s="54" t="s">
        <v>131</v>
      </c>
      <c r="E3086" s="55">
        <v>324.95999999999998</v>
      </c>
      <c r="F3086" s="55">
        <v>97.58</v>
      </c>
      <c r="G3086" s="55">
        <v>422.54</v>
      </c>
      <c r="H3086" s="33">
        <f t="shared" si="48"/>
        <v>9</v>
      </c>
    </row>
    <row r="3087" spans="1:8" ht="25.5" x14ac:dyDescent="0.2">
      <c r="A3087" s="52" t="s">
        <v>6205</v>
      </c>
      <c r="B3087" s="52"/>
      <c r="C3087" s="53" t="s">
        <v>6206</v>
      </c>
      <c r="D3087" s="54" t="s">
        <v>131</v>
      </c>
      <c r="E3087" s="55">
        <v>408.02</v>
      </c>
      <c r="F3087" s="55">
        <v>108.43</v>
      </c>
      <c r="G3087" s="55">
        <v>516.45000000000005</v>
      </c>
      <c r="H3087" s="33">
        <f t="shared" si="48"/>
        <v>9</v>
      </c>
    </row>
    <row r="3088" spans="1:8" ht="25.5" x14ac:dyDescent="0.2">
      <c r="A3088" s="52" t="s">
        <v>6207</v>
      </c>
      <c r="B3088" s="52"/>
      <c r="C3088" s="53" t="s">
        <v>6208</v>
      </c>
      <c r="D3088" s="54" t="s">
        <v>131</v>
      </c>
      <c r="E3088" s="55">
        <v>774.47</v>
      </c>
      <c r="F3088" s="55">
        <v>119.27</v>
      </c>
      <c r="G3088" s="55">
        <v>893.74</v>
      </c>
      <c r="H3088" s="33">
        <f t="shared" si="48"/>
        <v>9</v>
      </c>
    </row>
    <row r="3089" spans="1:8" ht="25.5" x14ac:dyDescent="0.2">
      <c r="A3089" s="52" t="s">
        <v>6209</v>
      </c>
      <c r="B3089" s="52"/>
      <c r="C3089" s="53" t="s">
        <v>6210</v>
      </c>
      <c r="D3089" s="54"/>
      <c r="E3089" s="55"/>
      <c r="F3089" s="55"/>
      <c r="G3089" s="55"/>
      <c r="H3089" s="33">
        <f t="shared" si="48"/>
        <v>5</v>
      </c>
    </row>
    <row r="3090" spans="1:8" x14ac:dyDescent="0.2">
      <c r="A3090" s="52" t="s">
        <v>6211</v>
      </c>
      <c r="B3090" s="52"/>
      <c r="C3090" s="53" t="s">
        <v>6212</v>
      </c>
      <c r="D3090" s="54" t="s">
        <v>21</v>
      </c>
      <c r="E3090" s="55">
        <v>69.040000000000006</v>
      </c>
      <c r="F3090" s="55">
        <v>13.01</v>
      </c>
      <c r="G3090" s="55">
        <v>82.05</v>
      </c>
      <c r="H3090" s="33">
        <f t="shared" si="48"/>
        <v>9</v>
      </c>
    </row>
    <row r="3091" spans="1:8" x14ac:dyDescent="0.2">
      <c r="A3091" s="52" t="s">
        <v>6213</v>
      </c>
      <c r="B3091" s="52"/>
      <c r="C3091" s="53" t="s">
        <v>6214</v>
      </c>
      <c r="D3091" s="54" t="s">
        <v>21</v>
      </c>
      <c r="E3091" s="55">
        <v>96.17</v>
      </c>
      <c r="F3091" s="55">
        <v>13.01</v>
      </c>
      <c r="G3091" s="55">
        <v>109.18</v>
      </c>
      <c r="H3091" s="33">
        <f t="shared" si="48"/>
        <v>9</v>
      </c>
    </row>
    <row r="3092" spans="1:8" x14ac:dyDescent="0.2">
      <c r="A3092" s="52" t="s">
        <v>6215</v>
      </c>
      <c r="B3092" s="52"/>
      <c r="C3092" s="53" t="s">
        <v>6216</v>
      </c>
      <c r="D3092" s="54" t="s">
        <v>21</v>
      </c>
      <c r="E3092" s="55">
        <v>118.9</v>
      </c>
      <c r="F3092" s="55">
        <v>17.350000000000001</v>
      </c>
      <c r="G3092" s="55">
        <v>136.25</v>
      </c>
      <c r="H3092" s="33">
        <f t="shared" si="48"/>
        <v>9</v>
      </c>
    </row>
    <row r="3093" spans="1:8" x14ac:dyDescent="0.2">
      <c r="A3093" s="52" t="s">
        <v>6217</v>
      </c>
      <c r="B3093" s="52"/>
      <c r="C3093" s="53" t="s">
        <v>6218</v>
      </c>
      <c r="D3093" s="54" t="s">
        <v>21</v>
      </c>
      <c r="E3093" s="55">
        <v>208.51</v>
      </c>
      <c r="F3093" s="55">
        <v>17.350000000000001</v>
      </c>
      <c r="G3093" s="55">
        <v>225.86</v>
      </c>
      <c r="H3093" s="33">
        <f t="shared" si="48"/>
        <v>9</v>
      </c>
    </row>
    <row r="3094" spans="1:8" ht="25.5" x14ac:dyDescent="0.2">
      <c r="A3094" s="52" t="s">
        <v>6219</v>
      </c>
      <c r="B3094" s="52"/>
      <c r="C3094" s="53" t="s">
        <v>6220</v>
      </c>
      <c r="D3094" s="54" t="s">
        <v>21</v>
      </c>
      <c r="E3094" s="55">
        <v>108.89</v>
      </c>
      <c r="F3094" s="55">
        <v>13.01</v>
      </c>
      <c r="G3094" s="55">
        <v>121.9</v>
      </c>
      <c r="H3094" s="33">
        <f t="shared" si="48"/>
        <v>9</v>
      </c>
    </row>
    <row r="3095" spans="1:8" ht="25.5" x14ac:dyDescent="0.2">
      <c r="A3095" s="52" t="s">
        <v>6221</v>
      </c>
      <c r="B3095" s="52"/>
      <c r="C3095" s="53" t="s">
        <v>6222</v>
      </c>
      <c r="D3095" s="54" t="s">
        <v>21</v>
      </c>
      <c r="E3095" s="55">
        <v>120.3</v>
      </c>
      <c r="F3095" s="55">
        <v>13.01</v>
      </c>
      <c r="G3095" s="55">
        <v>133.31</v>
      </c>
      <c r="H3095" s="33">
        <f t="shared" si="48"/>
        <v>9</v>
      </c>
    </row>
    <row r="3096" spans="1:8" ht="25.5" x14ac:dyDescent="0.2">
      <c r="A3096" s="52" t="s">
        <v>6223</v>
      </c>
      <c r="B3096" s="52"/>
      <c r="C3096" s="53" t="s">
        <v>6224</v>
      </c>
      <c r="D3096" s="54" t="s">
        <v>21</v>
      </c>
      <c r="E3096" s="55">
        <v>193.49</v>
      </c>
      <c r="F3096" s="55">
        <v>17.350000000000001</v>
      </c>
      <c r="G3096" s="55">
        <v>210.84</v>
      </c>
      <c r="H3096" s="33">
        <f t="shared" si="48"/>
        <v>9</v>
      </c>
    </row>
    <row r="3097" spans="1:8" ht="25.5" x14ac:dyDescent="0.2">
      <c r="A3097" s="52" t="s">
        <v>6225</v>
      </c>
      <c r="B3097" s="52"/>
      <c r="C3097" s="53" t="s">
        <v>6226</v>
      </c>
      <c r="D3097" s="54" t="s">
        <v>21</v>
      </c>
      <c r="E3097" s="55">
        <v>323.47000000000003</v>
      </c>
      <c r="F3097" s="55">
        <v>17.350000000000001</v>
      </c>
      <c r="G3097" s="55">
        <v>340.82</v>
      </c>
      <c r="H3097" s="33">
        <f t="shared" si="48"/>
        <v>9</v>
      </c>
    </row>
    <row r="3098" spans="1:8" ht="25.5" x14ac:dyDescent="0.2">
      <c r="A3098" s="52" t="s">
        <v>6227</v>
      </c>
      <c r="B3098" s="52"/>
      <c r="C3098" s="53" t="s">
        <v>6228</v>
      </c>
      <c r="D3098" s="54" t="s">
        <v>21</v>
      </c>
      <c r="E3098" s="55">
        <v>70.33</v>
      </c>
      <c r="F3098" s="55">
        <v>13.01</v>
      </c>
      <c r="G3098" s="55">
        <v>83.34</v>
      </c>
      <c r="H3098" s="33">
        <f t="shared" si="48"/>
        <v>9</v>
      </c>
    </row>
    <row r="3099" spans="1:8" ht="25.5" x14ac:dyDescent="0.2">
      <c r="A3099" s="52" t="s">
        <v>6229</v>
      </c>
      <c r="B3099" s="52"/>
      <c r="C3099" s="53" t="s">
        <v>6230</v>
      </c>
      <c r="D3099" s="54" t="s">
        <v>21</v>
      </c>
      <c r="E3099" s="55">
        <v>79.33</v>
      </c>
      <c r="F3099" s="55">
        <v>13.01</v>
      </c>
      <c r="G3099" s="55">
        <v>92.34</v>
      </c>
      <c r="H3099" s="33">
        <f t="shared" si="48"/>
        <v>9</v>
      </c>
    </row>
    <row r="3100" spans="1:8" ht="25.5" x14ac:dyDescent="0.2">
      <c r="A3100" s="52" t="s">
        <v>6231</v>
      </c>
      <c r="B3100" s="52"/>
      <c r="C3100" s="53" t="s">
        <v>6232</v>
      </c>
      <c r="D3100" s="54" t="s">
        <v>21</v>
      </c>
      <c r="E3100" s="55">
        <v>100.15</v>
      </c>
      <c r="F3100" s="55">
        <v>17.350000000000001</v>
      </c>
      <c r="G3100" s="55">
        <v>117.5</v>
      </c>
      <c r="H3100" s="33">
        <f t="shared" si="48"/>
        <v>9</v>
      </c>
    </row>
    <row r="3101" spans="1:8" ht="25.5" x14ac:dyDescent="0.2">
      <c r="A3101" s="52" t="s">
        <v>6233</v>
      </c>
      <c r="B3101" s="52"/>
      <c r="C3101" s="53" t="s">
        <v>6234</v>
      </c>
      <c r="D3101" s="54" t="s">
        <v>21</v>
      </c>
      <c r="E3101" s="55">
        <v>141.52000000000001</v>
      </c>
      <c r="F3101" s="55">
        <v>17.350000000000001</v>
      </c>
      <c r="G3101" s="55">
        <v>158.87</v>
      </c>
      <c r="H3101" s="33">
        <f t="shared" si="48"/>
        <v>9</v>
      </c>
    </row>
    <row r="3102" spans="1:8" x14ac:dyDescent="0.2">
      <c r="A3102" s="52" t="s">
        <v>6235</v>
      </c>
      <c r="B3102" s="52"/>
      <c r="C3102" s="53" t="s">
        <v>6236</v>
      </c>
      <c r="D3102" s="54" t="s">
        <v>21</v>
      </c>
      <c r="E3102" s="55">
        <v>53.23</v>
      </c>
      <c r="F3102" s="55">
        <v>13.01</v>
      </c>
      <c r="G3102" s="55">
        <v>66.239999999999995</v>
      </c>
      <c r="H3102" s="33">
        <f t="shared" si="48"/>
        <v>9</v>
      </c>
    </row>
    <row r="3103" spans="1:8" ht="25.5" x14ac:dyDescent="0.2">
      <c r="A3103" s="52" t="s">
        <v>6237</v>
      </c>
      <c r="B3103" s="52"/>
      <c r="C3103" s="53" t="s">
        <v>6238</v>
      </c>
      <c r="D3103" s="54" t="s">
        <v>21</v>
      </c>
      <c r="E3103" s="55">
        <v>67.680000000000007</v>
      </c>
      <c r="F3103" s="55">
        <v>17.350000000000001</v>
      </c>
      <c r="G3103" s="55">
        <v>85.03</v>
      </c>
      <c r="H3103" s="33">
        <f t="shared" si="48"/>
        <v>9</v>
      </c>
    </row>
    <row r="3104" spans="1:8" ht="25.5" x14ac:dyDescent="0.2">
      <c r="A3104" s="52" t="s">
        <v>6239</v>
      </c>
      <c r="B3104" s="52"/>
      <c r="C3104" s="53" t="s">
        <v>6240</v>
      </c>
      <c r="D3104" s="54" t="s">
        <v>21</v>
      </c>
      <c r="E3104" s="55">
        <v>125.24</v>
      </c>
      <c r="F3104" s="55">
        <v>13.01</v>
      </c>
      <c r="G3104" s="55">
        <v>138.25</v>
      </c>
      <c r="H3104" s="33">
        <f t="shared" si="48"/>
        <v>9</v>
      </c>
    </row>
    <row r="3105" spans="1:8" ht="25.5" x14ac:dyDescent="0.2">
      <c r="A3105" s="52" t="s">
        <v>6241</v>
      </c>
      <c r="B3105" s="52"/>
      <c r="C3105" s="53" t="s">
        <v>6242</v>
      </c>
      <c r="D3105" s="54" t="s">
        <v>21</v>
      </c>
      <c r="E3105" s="55">
        <v>141.4</v>
      </c>
      <c r="F3105" s="55">
        <v>17.350000000000001</v>
      </c>
      <c r="G3105" s="55">
        <v>158.75</v>
      </c>
      <c r="H3105" s="33">
        <f t="shared" si="48"/>
        <v>9</v>
      </c>
    </row>
    <row r="3106" spans="1:8" ht="25.5" x14ac:dyDescent="0.2">
      <c r="A3106" s="52" t="s">
        <v>6243</v>
      </c>
      <c r="B3106" s="52"/>
      <c r="C3106" s="53" t="s">
        <v>6244</v>
      </c>
      <c r="D3106" s="54" t="s">
        <v>21</v>
      </c>
      <c r="E3106" s="55">
        <v>174.19</v>
      </c>
      <c r="F3106" s="55">
        <v>17.350000000000001</v>
      </c>
      <c r="G3106" s="55">
        <v>191.54</v>
      </c>
      <c r="H3106" s="33">
        <f t="shared" si="48"/>
        <v>9</v>
      </c>
    </row>
    <row r="3107" spans="1:8" ht="25.5" x14ac:dyDescent="0.2">
      <c r="A3107" s="52" t="s">
        <v>6245</v>
      </c>
      <c r="B3107" s="52"/>
      <c r="C3107" s="53" t="s">
        <v>6246</v>
      </c>
      <c r="D3107" s="54" t="s">
        <v>21</v>
      </c>
      <c r="E3107" s="55">
        <v>167.83</v>
      </c>
      <c r="F3107" s="55">
        <v>17.350000000000001</v>
      </c>
      <c r="G3107" s="55">
        <v>185.18</v>
      </c>
      <c r="H3107" s="33">
        <f t="shared" si="48"/>
        <v>9</v>
      </c>
    </row>
    <row r="3108" spans="1:8" ht="25.5" x14ac:dyDescent="0.2">
      <c r="A3108" s="52" t="s">
        <v>6247</v>
      </c>
      <c r="B3108" s="52"/>
      <c r="C3108" s="53" t="s">
        <v>6248</v>
      </c>
      <c r="D3108" s="54" t="s">
        <v>21</v>
      </c>
      <c r="E3108" s="55">
        <v>187.5</v>
      </c>
      <c r="F3108" s="55">
        <v>17.350000000000001</v>
      </c>
      <c r="G3108" s="55">
        <v>204.85</v>
      </c>
      <c r="H3108" s="33">
        <f t="shared" si="48"/>
        <v>9</v>
      </c>
    </row>
    <row r="3109" spans="1:8" ht="25.5" x14ac:dyDescent="0.2">
      <c r="A3109" s="52" t="s">
        <v>6249</v>
      </c>
      <c r="B3109" s="52"/>
      <c r="C3109" s="53" t="s">
        <v>6250</v>
      </c>
      <c r="D3109" s="54" t="s">
        <v>21</v>
      </c>
      <c r="E3109" s="55">
        <v>224.95</v>
      </c>
      <c r="F3109" s="55">
        <v>17.350000000000001</v>
      </c>
      <c r="G3109" s="55">
        <v>242.3</v>
      </c>
      <c r="H3109" s="33">
        <f t="shared" si="48"/>
        <v>9</v>
      </c>
    </row>
    <row r="3110" spans="1:8" ht="25.5" x14ac:dyDescent="0.2">
      <c r="A3110" s="52" t="s">
        <v>6251</v>
      </c>
      <c r="B3110" s="52"/>
      <c r="C3110" s="53" t="s">
        <v>6252</v>
      </c>
      <c r="D3110" s="54" t="s">
        <v>21</v>
      </c>
      <c r="E3110" s="55">
        <v>301.17</v>
      </c>
      <c r="F3110" s="55">
        <v>21.69</v>
      </c>
      <c r="G3110" s="55">
        <v>322.86</v>
      </c>
      <c r="H3110" s="33">
        <f t="shared" si="48"/>
        <v>9</v>
      </c>
    </row>
    <row r="3111" spans="1:8" ht="25.5" x14ac:dyDescent="0.2">
      <c r="A3111" s="52" t="s">
        <v>6253</v>
      </c>
      <c r="B3111" s="52"/>
      <c r="C3111" s="53" t="s">
        <v>6254</v>
      </c>
      <c r="D3111" s="54" t="s">
        <v>21</v>
      </c>
      <c r="E3111" s="55">
        <v>279.3</v>
      </c>
      <c r="F3111" s="55">
        <v>17.350000000000001</v>
      </c>
      <c r="G3111" s="55">
        <v>296.64999999999998</v>
      </c>
      <c r="H3111" s="33">
        <f t="shared" si="48"/>
        <v>9</v>
      </c>
    </row>
    <row r="3112" spans="1:8" ht="25.5" x14ac:dyDescent="0.2">
      <c r="A3112" s="52" t="s">
        <v>6255</v>
      </c>
      <c r="B3112" s="52"/>
      <c r="C3112" s="53" t="s">
        <v>6256</v>
      </c>
      <c r="D3112" s="54" t="s">
        <v>21</v>
      </c>
      <c r="E3112" s="55">
        <v>123.03</v>
      </c>
      <c r="F3112" s="55">
        <v>13.01</v>
      </c>
      <c r="G3112" s="55">
        <v>136.04</v>
      </c>
      <c r="H3112" s="33">
        <f t="shared" si="48"/>
        <v>9</v>
      </c>
    </row>
    <row r="3113" spans="1:8" ht="25.5" x14ac:dyDescent="0.2">
      <c r="A3113" s="52" t="s">
        <v>6257</v>
      </c>
      <c r="B3113" s="52"/>
      <c r="C3113" s="53" t="s">
        <v>6258</v>
      </c>
      <c r="D3113" s="54" t="s">
        <v>21</v>
      </c>
      <c r="E3113" s="55">
        <v>148.9</v>
      </c>
      <c r="F3113" s="55">
        <v>17.350000000000001</v>
      </c>
      <c r="G3113" s="55">
        <v>166.25</v>
      </c>
      <c r="H3113" s="33">
        <f t="shared" si="48"/>
        <v>9</v>
      </c>
    </row>
    <row r="3114" spans="1:8" ht="25.5" x14ac:dyDescent="0.2">
      <c r="A3114" s="52" t="s">
        <v>6259</v>
      </c>
      <c r="B3114" s="52"/>
      <c r="C3114" s="53" t="s">
        <v>6260</v>
      </c>
      <c r="D3114" s="54" t="s">
        <v>21</v>
      </c>
      <c r="E3114" s="55">
        <v>173.68</v>
      </c>
      <c r="F3114" s="55">
        <v>17.350000000000001</v>
      </c>
      <c r="G3114" s="55">
        <v>191.03</v>
      </c>
      <c r="H3114" s="33">
        <f t="shared" si="48"/>
        <v>9</v>
      </c>
    </row>
    <row r="3115" spans="1:8" ht="25.5" x14ac:dyDescent="0.2">
      <c r="A3115" s="52" t="s">
        <v>6261</v>
      </c>
      <c r="B3115" s="52"/>
      <c r="C3115" s="53" t="s">
        <v>6262</v>
      </c>
      <c r="D3115" s="54" t="s">
        <v>21</v>
      </c>
      <c r="E3115" s="55">
        <v>183.51</v>
      </c>
      <c r="F3115" s="55">
        <v>17.350000000000001</v>
      </c>
      <c r="G3115" s="55">
        <v>200.86</v>
      </c>
      <c r="H3115" s="33">
        <f t="shared" si="48"/>
        <v>9</v>
      </c>
    </row>
    <row r="3116" spans="1:8" ht="25.5" x14ac:dyDescent="0.2">
      <c r="A3116" s="52" t="s">
        <v>6263</v>
      </c>
      <c r="B3116" s="52"/>
      <c r="C3116" s="53" t="s">
        <v>6264</v>
      </c>
      <c r="D3116" s="54" t="s">
        <v>21</v>
      </c>
      <c r="E3116" s="55">
        <v>189.61</v>
      </c>
      <c r="F3116" s="55">
        <v>17.350000000000001</v>
      </c>
      <c r="G3116" s="55">
        <v>206.96</v>
      </c>
      <c r="H3116" s="33">
        <f t="shared" si="48"/>
        <v>9</v>
      </c>
    </row>
    <row r="3117" spans="1:8" ht="25.5" x14ac:dyDescent="0.2">
      <c r="A3117" s="52" t="s">
        <v>6265</v>
      </c>
      <c r="B3117" s="52"/>
      <c r="C3117" s="53" t="s">
        <v>6266</v>
      </c>
      <c r="D3117" s="54" t="s">
        <v>21</v>
      </c>
      <c r="E3117" s="55">
        <v>235.16</v>
      </c>
      <c r="F3117" s="55">
        <v>17.350000000000001</v>
      </c>
      <c r="G3117" s="55">
        <v>252.51</v>
      </c>
      <c r="H3117" s="33">
        <f t="shared" si="48"/>
        <v>9</v>
      </c>
    </row>
    <row r="3118" spans="1:8" ht="25.5" x14ac:dyDescent="0.2">
      <c r="A3118" s="52" t="s">
        <v>6267</v>
      </c>
      <c r="B3118" s="52"/>
      <c r="C3118" s="53" t="s">
        <v>6268</v>
      </c>
      <c r="D3118" s="54" t="s">
        <v>21</v>
      </c>
      <c r="E3118" s="55">
        <v>45.78</v>
      </c>
      <c r="F3118" s="55">
        <v>17.350000000000001</v>
      </c>
      <c r="G3118" s="55">
        <v>63.13</v>
      </c>
      <c r="H3118" s="33">
        <f t="shared" si="48"/>
        <v>9</v>
      </c>
    </row>
    <row r="3119" spans="1:8" ht="25.5" x14ac:dyDescent="0.2">
      <c r="A3119" s="52" t="s">
        <v>6269</v>
      </c>
      <c r="B3119" s="52"/>
      <c r="C3119" s="53" t="s">
        <v>6270</v>
      </c>
      <c r="D3119" s="54" t="s">
        <v>21</v>
      </c>
      <c r="E3119" s="55">
        <v>51.57</v>
      </c>
      <c r="F3119" s="55">
        <v>17.350000000000001</v>
      </c>
      <c r="G3119" s="55">
        <v>68.92</v>
      </c>
      <c r="H3119" s="33">
        <f t="shared" si="48"/>
        <v>9</v>
      </c>
    </row>
    <row r="3120" spans="1:8" ht="25.5" x14ac:dyDescent="0.2">
      <c r="A3120" s="52" t="s">
        <v>6271</v>
      </c>
      <c r="B3120" s="52"/>
      <c r="C3120" s="53" t="s">
        <v>6272</v>
      </c>
      <c r="D3120" s="54" t="s">
        <v>21</v>
      </c>
      <c r="E3120" s="55">
        <v>143.63</v>
      </c>
      <c r="F3120" s="55">
        <v>21.69</v>
      </c>
      <c r="G3120" s="55">
        <v>165.32</v>
      </c>
      <c r="H3120" s="33">
        <f t="shared" si="48"/>
        <v>9</v>
      </c>
    </row>
    <row r="3121" spans="1:8" x14ac:dyDescent="0.2">
      <c r="A3121" s="52" t="s">
        <v>6273</v>
      </c>
      <c r="B3121" s="52"/>
      <c r="C3121" s="53" t="s">
        <v>6274</v>
      </c>
      <c r="D3121" s="54"/>
      <c r="E3121" s="55"/>
      <c r="F3121" s="55"/>
      <c r="G3121" s="55"/>
      <c r="H3121" s="33">
        <f t="shared" si="48"/>
        <v>5</v>
      </c>
    </row>
    <row r="3122" spans="1:8" x14ac:dyDescent="0.2">
      <c r="A3122" s="52" t="s">
        <v>6275</v>
      </c>
      <c r="B3122" s="52"/>
      <c r="C3122" s="53" t="s">
        <v>6276</v>
      </c>
      <c r="D3122" s="54" t="s">
        <v>131</v>
      </c>
      <c r="E3122" s="55">
        <v>76.66</v>
      </c>
      <c r="F3122" s="55">
        <v>14.31</v>
      </c>
      <c r="G3122" s="55">
        <v>90.97</v>
      </c>
      <c r="H3122" s="33">
        <f t="shared" si="48"/>
        <v>9</v>
      </c>
    </row>
    <row r="3123" spans="1:8" x14ac:dyDescent="0.2">
      <c r="A3123" s="52" t="s">
        <v>6277</v>
      </c>
      <c r="B3123" s="52"/>
      <c r="C3123" s="53" t="s">
        <v>6278</v>
      </c>
      <c r="D3123" s="54" t="s">
        <v>131</v>
      </c>
      <c r="E3123" s="55">
        <v>121.09</v>
      </c>
      <c r="F3123" s="55">
        <v>15.61</v>
      </c>
      <c r="G3123" s="55">
        <v>136.69999999999999</v>
      </c>
      <c r="H3123" s="33">
        <f t="shared" si="48"/>
        <v>9</v>
      </c>
    </row>
    <row r="3124" spans="1:8" x14ac:dyDescent="0.2">
      <c r="A3124" s="52" t="s">
        <v>6279</v>
      </c>
      <c r="B3124" s="52"/>
      <c r="C3124" s="53" t="s">
        <v>6280</v>
      </c>
      <c r="D3124" s="54" t="s">
        <v>131</v>
      </c>
      <c r="E3124" s="55">
        <v>136.37</v>
      </c>
      <c r="F3124" s="55">
        <v>19.52</v>
      </c>
      <c r="G3124" s="55">
        <v>155.88999999999999</v>
      </c>
      <c r="H3124" s="33">
        <f t="shared" si="48"/>
        <v>9</v>
      </c>
    </row>
    <row r="3125" spans="1:8" x14ac:dyDescent="0.2">
      <c r="A3125" s="52" t="s">
        <v>6281</v>
      </c>
      <c r="B3125" s="52"/>
      <c r="C3125" s="53" t="s">
        <v>6282</v>
      </c>
      <c r="D3125" s="54" t="s">
        <v>131</v>
      </c>
      <c r="E3125" s="55">
        <v>235.48</v>
      </c>
      <c r="F3125" s="55">
        <v>22.12</v>
      </c>
      <c r="G3125" s="55">
        <v>257.60000000000002</v>
      </c>
      <c r="H3125" s="33">
        <f t="shared" si="48"/>
        <v>9</v>
      </c>
    </row>
    <row r="3126" spans="1:8" x14ac:dyDescent="0.2">
      <c r="A3126" s="52" t="s">
        <v>6283</v>
      </c>
      <c r="B3126" s="52"/>
      <c r="C3126" s="53" t="s">
        <v>6284</v>
      </c>
      <c r="D3126" s="54" t="s">
        <v>131</v>
      </c>
      <c r="E3126" s="55">
        <v>275.72000000000003</v>
      </c>
      <c r="F3126" s="55">
        <v>22.12</v>
      </c>
      <c r="G3126" s="55">
        <v>297.83999999999997</v>
      </c>
      <c r="H3126" s="33">
        <f t="shared" si="48"/>
        <v>9</v>
      </c>
    </row>
    <row r="3127" spans="1:8" x14ac:dyDescent="0.2">
      <c r="A3127" s="52" t="s">
        <v>6285</v>
      </c>
      <c r="B3127" s="52"/>
      <c r="C3127" s="53" t="s">
        <v>6286</v>
      </c>
      <c r="D3127" s="54" t="s">
        <v>131</v>
      </c>
      <c r="E3127" s="55">
        <v>352.4</v>
      </c>
      <c r="F3127" s="55">
        <v>29.92</v>
      </c>
      <c r="G3127" s="55">
        <v>382.32</v>
      </c>
      <c r="H3127" s="33">
        <f t="shared" si="48"/>
        <v>9</v>
      </c>
    </row>
    <row r="3128" spans="1:8" x14ac:dyDescent="0.2">
      <c r="A3128" s="52" t="s">
        <v>6287</v>
      </c>
      <c r="B3128" s="52"/>
      <c r="C3128" s="53" t="s">
        <v>6288</v>
      </c>
      <c r="D3128" s="54" t="s">
        <v>131</v>
      </c>
      <c r="E3128" s="55">
        <v>479.43</v>
      </c>
      <c r="F3128" s="55">
        <v>35.130000000000003</v>
      </c>
      <c r="G3128" s="55">
        <v>514.55999999999995</v>
      </c>
      <c r="H3128" s="33">
        <f t="shared" si="48"/>
        <v>9</v>
      </c>
    </row>
    <row r="3129" spans="1:8" x14ac:dyDescent="0.2">
      <c r="A3129" s="52" t="s">
        <v>6289</v>
      </c>
      <c r="B3129" s="52"/>
      <c r="C3129" s="53" t="s">
        <v>6290</v>
      </c>
      <c r="D3129" s="54" t="s">
        <v>131</v>
      </c>
      <c r="E3129" s="55">
        <v>603.16999999999996</v>
      </c>
      <c r="F3129" s="55">
        <v>37.74</v>
      </c>
      <c r="G3129" s="55">
        <v>640.91</v>
      </c>
      <c r="H3129" s="33">
        <f t="shared" si="48"/>
        <v>9</v>
      </c>
    </row>
    <row r="3130" spans="1:8" x14ac:dyDescent="0.2">
      <c r="A3130" s="52" t="s">
        <v>6291</v>
      </c>
      <c r="B3130" s="52"/>
      <c r="C3130" s="53" t="s">
        <v>6292</v>
      </c>
      <c r="D3130" s="54" t="s">
        <v>131</v>
      </c>
      <c r="E3130" s="55">
        <v>808.41</v>
      </c>
      <c r="F3130" s="55">
        <v>42.93</v>
      </c>
      <c r="G3130" s="55">
        <v>851.34</v>
      </c>
      <c r="H3130" s="33">
        <f t="shared" si="48"/>
        <v>9</v>
      </c>
    </row>
    <row r="3131" spans="1:8" x14ac:dyDescent="0.2">
      <c r="A3131" s="52" t="s">
        <v>6293</v>
      </c>
      <c r="B3131" s="52"/>
      <c r="C3131" s="53" t="s">
        <v>6294</v>
      </c>
      <c r="D3131" s="54" t="s">
        <v>131</v>
      </c>
      <c r="E3131" s="55">
        <v>84.21</v>
      </c>
      <c r="F3131" s="55">
        <v>15.61</v>
      </c>
      <c r="G3131" s="55">
        <v>99.82</v>
      </c>
      <c r="H3131" s="33">
        <f t="shared" si="48"/>
        <v>9</v>
      </c>
    </row>
    <row r="3132" spans="1:8" x14ac:dyDescent="0.2">
      <c r="A3132" s="52" t="s">
        <v>6295</v>
      </c>
      <c r="B3132" s="52"/>
      <c r="C3132" s="53" t="s">
        <v>6296</v>
      </c>
      <c r="D3132" s="54" t="s">
        <v>131</v>
      </c>
      <c r="E3132" s="55">
        <v>99.42</v>
      </c>
      <c r="F3132" s="55">
        <v>19.52</v>
      </c>
      <c r="G3132" s="55">
        <v>118.94</v>
      </c>
      <c r="H3132" s="33">
        <f t="shared" si="48"/>
        <v>9</v>
      </c>
    </row>
    <row r="3133" spans="1:8" x14ac:dyDescent="0.2">
      <c r="A3133" s="52" t="s">
        <v>6297</v>
      </c>
      <c r="B3133" s="52"/>
      <c r="C3133" s="53" t="s">
        <v>6298</v>
      </c>
      <c r="D3133" s="54" t="s">
        <v>131</v>
      </c>
      <c r="E3133" s="55">
        <v>163.53</v>
      </c>
      <c r="F3133" s="55">
        <v>22.12</v>
      </c>
      <c r="G3133" s="55">
        <v>185.65</v>
      </c>
      <c r="H3133" s="33">
        <f t="shared" si="48"/>
        <v>9</v>
      </c>
    </row>
    <row r="3134" spans="1:8" x14ac:dyDescent="0.2">
      <c r="A3134" s="52" t="s">
        <v>6299</v>
      </c>
      <c r="B3134" s="52"/>
      <c r="C3134" s="53" t="s">
        <v>6300</v>
      </c>
      <c r="D3134" s="54" t="s">
        <v>131</v>
      </c>
      <c r="E3134" s="55">
        <v>227.51</v>
      </c>
      <c r="F3134" s="55">
        <v>22.12</v>
      </c>
      <c r="G3134" s="55">
        <v>249.63</v>
      </c>
      <c r="H3134" s="33">
        <f t="shared" si="48"/>
        <v>9</v>
      </c>
    </row>
    <row r="3135" spans="1:8" x14ac:dyDescent="0.2">
      <c r="A3135" s="52" t="s">
        <v>6301</v>
      </c>
      <c r="B3135" s="52"/>
      <c r="C3135" s="53" t="s">
        <v>6302</v>
      </c>
      <c r="D3135" s="54" t="s">
        <v>131</v>
      </c>
      <c r="E3135" s="55">
        <v>292.42</v>
      </c>
      <c r="F3135" s="55">
        <v>29.92</v>
      </c>
      <c r="G3135" s="55">
        <v>322.33999999999997</v>
      </c>
      <c r="H3135" s="33">
        <f t="shared" si="48"/>
        <v>9</v>
      </c>
    </row>
    <row r="3136" spans="1:8" x14ac:dyDescent="0.2">
      <c r="A3136" s="52" t="s">
        <v>6303</v>
      </c>
      <c r="B3136" s="52"/>
      <c r="C3136" s="53" t="s">
        <v>6304</v>
      </c>
      <c r="D3136" s="54" t="s">
        <v>131</v>
      </c>
      <c r="E3136" s="55">
        <v>368.41</v>
      </c>
      <c r="F3136" s="55">
        <v>35.130000000000003</v>
      </c>
      <c r="G3136" s="55">
        <v>403.54</v>
      </c>
      <c r="H3136" s="33">
        <f t="shared" si="48"/>
        <v>9</v>
      </c>
    </row>
    <row r="3137" spans="1:8" x14ac:dyDescent="0.2">
      <c r="A3137" s="52" t="s">
        <v>6305</v>
      </c>
      <c r="B3137" s="52"/>
      <c r="C3137" s="53" t="s">
        <v>6306</v>
      </c>
      <c r="D3137" s="54"/>
      <c r="E3137" s="55"/>
      <c r="F3137" s="55"/>
      <c r="G3137" s="55"/>
      <c r="H3137" s="33">
        <f t="shared" si="48"/>
        <v>5</v>
      </c>
    </row>
    <row r="3138" spans="1:8" x14ac:dyDescent="0.2">
      <c r="A3138" s="52" t="s">
        <v>6307</v>
      </c>
      <c r="B3138" s="52"/>
      <c r="C3138" s="53" t="s">
        <v>6308</v>
      </c>
      <c r="D3138" s="54" t="s">
        <v>131</v>
      </c>
      <c r="E3138" s="55">
        <v>65.86</v>
      </c>
      <c r="F3138" s="55">
        <v>28.69</v>
      </c>
      <c r="G3138" s="55">
        <v>94.55</v>
      </c>
      <c r="H3138" s="33">
        <f t="shared" si="48"/>
        <v>9</v>
      </c>
    </row>
    <row r="3139" spans="1:8" x14ac:dyDescent="0.2">
      <c r="A3139" s="52" t="s">
        <v>6309</v>
      </c>
      <c r="B3139" s="52"/>
      <c r="C3139" s="53" t="s">
        <v>6310</v>
      </c>
      <c r="D3139" s="54" t="s">
        <v>131</v>
      </c>
      <c r="E3139" s="55">
        <v>86.64</v>
      </c>
      <c r="F3139" s="55">
        <v>33.29</v>
      </c>
      <c r="G3139" s="55">
        <v>119.93</v>
      </c>
      <c r="H3139" s="33">
        <f t="shared" si="48"/>
        <v>9</v>
      </c>
    </row>
    <row r="3140" spans="1:8" x14ac:dyDescent="0.2">
      <c r="A3140" s="52" t="s">
        <v>6311</v>
      </c>
      <c r="B3140" s="52"/>
      <c r="C3140" s="53" t="s">
        <v>6312</v>
      </c>
      <c r="D3140" s="54" t="s">
        <v>131</v>
      </c>
      <c r="E3140" s="55">
        <v>67.53</v>
      </c>
      <c r="F3140" s="55">
        <v>28.69</v>
      </c>
      <c r="G3140" s="55">
        <v>96.22</v>
      </c>
      <c r="H3140" s="33">
        <f t="shared" si="48"/>
        <v>9</v>
      </c>
    </row>
    <row r="3141" spans="1:8" x14ac:dyDescent="0.2">
      <c r="A3141" s="52" t="s">
        <v>6313</v>
      </c>
      <c r="B3141" s="52"/>
      <c r="C3141" s="53" t="s">
        <v>6314</v>
      </c>
      <c r="D3141" s="54" t="s">
        <v>131</v>
      </c>
      <c r="E3141" s="55">
        <v>85.04</v>
      </c>
      <c r="F3141" s="55">
        <v>33.29</v>
      </c>
      <c r="G3141" s="55">
        <v>118.33</v>
      </c>
      <c r="H3141" s="33">
        <f t="shared" si="48"/>
        <v>9</v>
      </c>
    </row>
    <row r="3142" spans="1:8" x14ac:dyDescent="0.2">
      <c r="A3142" s="52" t="s">
        <v>6315</v>
      </c>
      <c r="B3142" s="52"/>
      <c r="C3142" s="53" t="s">
        <v>6316</v>
      </c>
      <c r="D3142" s="54" t="s">
        <v>131</v>
      </c>
      <c r="E3142" s="55">
        <v>118.69</v>
      </c>
      <c r="F3142" s="55">
        <v>41.11</v>
      </c>
      <c r="G3142" s="55">
        <v>159.80000000000001</v>
      </c>
      <c r="H3142" s="33">
        <f t="shared" si="48"/>
        <v>9</v>
      </c>
    </row>
    <row r="3143" spans="1:8" x14ac:dyDescent="0.2">
      <c r="A3143" s="52" t="s">
        <v>6317</v>
      </c>
      <c r="B3143" s="52"/>
      <c r="C3143" s="53" t="s">
        <v>6318</v>
      </c>
      <c r="D3143" s="54" t="s">
        <v>131</v>
      </c>
      <c r="E3143" s="55">
        <v>199.51</v>
      </c>
      <c r="F3143" s="55">
        <v>46.79</v>
      </c>
      <c r="G3143" s="55">
        <v>246.3</v>
      </c>
      <c r="H3143" s="33">
        <f t="shared" si="48"/>
        <v>9</v>
      </c>
    </row>
    <row r="3144" spans="1:8" x14ac:dyDescent="0.2">
      <c r="A3144" s="52" t="s">
        <v>6319</v>
      </c>
      <c r="B3144" s="52"/>
      <c r="C3144" s="53" t="s">
        <v>6320</v>
      </c>
      <c r="D3144" s="54" t="s">
        <v>131</v>
      </c>
      <c r="E3144" s="55">
        <v>379.95</v>
      </c>
      <c r="F3144" s="55">
        <v>60.29</v>
      </c>
      <c r="G3144" s="55">
        <v>440.24</v>
      </c>
      <c r="H3144" s="33">
        <f t="shared" si="48"/>
        <v>9</v>
      </c>
    </row>
    <row r="3145" spans="1:8" x14ac:dyDescent="0.2">
      <c r="A3145" s="52" t="s">
        <v>6321</v>
      </c>
      <c r="B3145" s="52"/>
      <c r="C3145" s="53" t="s">
        <v>6322</v>
      </c>
      <c r="D3145" s="54" t="s">
        <v>131</v>
      </c>
      <c r="E3145" s="55">
        <v>562.35</v>
      </c>
      <c r="F3145" s="55">
        <v>75.930000000000007</v>
      </c>
      <c r="G3145" s="55">
        <v>638.28</v>
      </c>
      <c r="H3145" s="33">
        <f t="shared" si="48"/>
        <v>9</v>
      </c>
    </row>
    <row r="3146" spans="1:8" x14ac:dyDescent="0.2">
      <c r="A3146" s="52" t="s">
        <v>6323</v>
      </c>
      <c r="B3146" s="52"/>
      <c r="C3146" s="53" t="s">
        <v>6324</v>
      </c>
      <c r="D3146" s="54" t="s">
        <v>131</v>
      </c>
      <c r="E3146" s="55">
        <v>812.33</v>
      </c>
      <c r="F3146" s="55">
        <v>113.52</v>
      </c>
      <c r="G3146" s="55">
        <v>925.85</v>
      </c>
      <c r="H3146" s="33">
        <f t="shared" ref="H3146:H3209" si="49">LEN(A3146)</f>
        <v>9</v>
      </c>
    </row>
    <row r="3147" spans="1:8" x14ac:dyDescent="0.2">
      <c r="A3147" s="52" t="s">
        <v>6325</v>
      </c>
      <c r="B3147" s="52"/>
      <c r="C3147" s="53" t="s">
        <v>6326</v>
      </c>
      <c r="D3147" s="54" t="s">
        <v>131</v>
      </c>
      <c r="E3147" s="55">
        <v>180.88</v>
      </c>
      <c r="F3147" s="55">
        <v>46.79</v>
      </c>
      <c r="G3147" s="55">
        <v>227.67</v>
      </c>
      <c r="H3147" s="33">
        <f t="shared" si="49"/>
        <v>9</v>
      </c>
    </row>
    <row r="3148" spans="1:8" x14ac:dyDescent="0.2">
      <c r="A3148" s="52" t="s">
        <v>6327</v>
      </c>
      <c r="B3148" s="52"/>
      <c r="C3148" s="53" t="s">
        <v>6328</v>
      </c>
      <c r="D3148" s="54" t="s">
        <v>131</v>
      </c>
      <c r="E3148" s="55">
        <v>374.53</v>
      </c>
      <c r="F3148" s="55">
        <v>60.29</v>
      </c>
      <c r="G3148" s="55">
        <v>434.82</v>
      </c>
      <c r="H3148" s="33">
        <f t="shared" si="49"/>
        <v>9</v>
      </c>
    </row>
    <row r="3149" spans="1:8" x14ac:dyDescent="0.2">
      <c r="A3149" s="52" t="s">
        <v>6329</v>
      </c>
      <c r="B3149" s="52"/>
      <c r="C3149" s="53" t="s">
        <v>6330</v>
      </c>
      <c r="D3149" s="54" t="s">
        <v>131</v>
      </c>
      <c r="E3149" s="55">
        <v>539.34</v>
      </c>
      <c r="F3149" s="55">
        <v>75.930000000000007</v>
      </c>
      <c r="G3149" s="55">
        <v>615.27</v>
      </c>
      <c r="H3149" s="33">
        <f t="shared" si="49"/>
        <v>9</v>
      </c>
    </row>
    <row r="3150" spans="1:8" x14ac:dyDescent="0.2">
      <c r="A3150" s="52" t="s">
        <v>6331</v>
      </c>
      <c r="B3150" s="52"/>
      <c r="C3150" s="53" t="s">
        <v>6332</v>
      </c>
      <c r="D3150" s="54" t="s">
        <v>131</v>
      </c>
      <c r="E3150" s="55">
        <v>270.97000000000003</v>
      </c>
      <c r="F3150" s="55">
        <v>46.79</v>
      </c>
      <c r="G3150" s="55">
        <v>317.76</v>
      </c>
      <c r="H3150" s="33">
        <f t="shared" si="49"/>
        <v>9</v>
      </c>
    </row>
    <row r="3151" spans="1:8" x14ac:dyDescent="0.2">
      <c r="A3151" s="52" t="s">
        <v>6333</v>
      </c>
      <c r="B3151" s="52"/>
      <c r="C3151" s="53" t="s">
        <v>6334</v>
      </c>
      <c r="D3151" s="54" t="s">
        <v>131</v>
      </c>
      <c r="E3151" s="55">
        <v>471.65</v>
      </c>
      <c r="F3151" s="55">
        <v>60.29</v>
      </c>
      <c r="G3151" s="55">
        <v>531.94000000000005</v>
      </c>
      <c r="H3151" s="33">
        <f t="shared" si="49"/>
        <v>9</v>
      </c>
    </row>
    <row r="3152" spans="1:8" x14ac:dyDescent="0.2">
      <c r="A3152" s="52" t="s">
        <v>6335</v>
      </c>
      <c r="B3152" s="52"/>
      <c r="C3152" s="53" t="s">
        <v>6336</v>
      </c>
      <c r="D3152" s="54" t="s">
        <v>131</v>
      </c>
      <c r="E3152" s="55">
        <v>691.95</v>
      </c>
      <c r="F3152" s="55">
        <v>75.930000000000007</v>
      </c>
      <c r="G3152" s="55">
        <v>767.88</v>
      </c>
      <c r="H3152" s="33">
        <f t="shared" si="49"/>
        <v>9</v>
      </c>
    </row>
    <row r="3153" spans="1:8" x14ac:dyDescent="0.2">
      <c r="A3153" s="52" t="s">
        <v>6337</v>
      </c>
      <c r="B3153" s="52"/>
      <c r="C3153" s="53" t="s">
        <v>6338</v>
      </c>
      <c r="D3153" s="54" t="s">
        <v>131</v>
      </c>
      <c r="E3153" s="55">
        <v>34.56</v>
      </c>
      <c r="F3153" s="55">
        <v>27.78</v>
      </c>
      <c r="G3153" s="55">
        <v>62.34</v>
      </c>
      <c r="H3153" s="33">
        <f t="shared" si="49"/>
        <v>9</v>
      </c>
    </row>
    <row r="3154" spans="1:8" x14ac:dyDescent="0.2">
      <c r="A3154" s="52" t="s">
        <v>6339</v>
      </c>
      <c r="B3154" s="52"/>
      <c r="C3154" s="53" t="s">
        <v>6340</v>
      </c>
      <c r="D3154" s="54" t="s">
        <v>131</v>
      </c>
      <c r="E3154" s="55">
        <v>43.25</v>
      </c>
      <c r="F3154" s="55">
        <v>35.4</v>
      </c>
      <c r="G3154" s="55">
        <v>78.650000000000006</v>
      </c>
      <c r="H3154" s="33">
        <f t="shared" si="49"/>
        <v>9</v>
      </c>
    </row>
    <row r="3155" spans="1:8" x14ac:dyDescent="0.2">
      <c r="A3155" s="52" t="s">
        <v>6341</v>
      </c>
      <c r="B3155" s="52"/>
      <c r="C3155" s="53" t="s">
        <v>6342</v>
      </c>
      <c r="D3155" s="54" t="s">
        <v>131</v>
      </c>
      <c r="E3155" s="55">
        <v>78.569999999999993</v>
      </c>
      <c r="F3155" s="55">
        <v>59.85</v>
      </c>
      <c r="G3155" s="55">
        <v>138.41999999999999</v>
      </c>
      <c r="H3155" s="33">
        <f t="shared" si="49"/>
        <v>9</v>
      </c>
    </row>
    <row r="3156" spans="1:8" x14ac:dyDescent="0.2">
      <c r="A3156" s="52" t="s">
        <v>6343</v>
      </c>
      <c r="B3156" s="52"/>
      <c r="C3156" s="53" t="s">
        <v>6344</v>
      </c>
      <c r="D3156" s="54" t="s">
        <v>131</v>
      </c>
      <c r="E3156" s="55">
        <v>1179.23</v>
      </c>
      <c r="F3156" s="55">
        <v>170.28</v>
      </c>
      <c r="G3156" s="55">
        <v>1349.51</v>
      </c>
      <c r="H3156" s="33">
        <f t="shared" si="49"/>
        <v>9</v>
      </c>
    </row>
    <row r="3157" spans="1:8" x14ac:dyDescent="0.2">
      <c r="A3157" s="52" t="s">
        <v>6345</v>
      </c>
      <c r="B3157" s="52"/>
      <c r="C3157" s="53" t="s">
        <v>6346</v>
      </c>
      <c r="D3157" s="54" t="s">
        <v>131</v>
      </c>
      <c r="E3157" s="55">
        <v>115.36</v>
      </c>
      <c r="F3157" s="55">
        <v>33.29</v>
      </c>
      <c r="G3157" s="55">
        <v>148.65</v>
      </c>
      <c r="H3157" s="33">
        <f t="shared" si="49"/>
        <v>9</v>
      </c>
    </row>
    <row r="3158" spans="1:8" x14ac:dyDescent="0.2">
      <c r="A3158" s="52" t="s">
        <v>6347</v>
      </c>
      <c r="B3158" s="52"/>
      <c r="C3158" s="53" t="s">
        <v>6348</v>
      </c>
      <c r="D3158" s="54" t="s">
        <v>131</v>
      </c>
      <c r="E3158" s="55">
        <v>103.04</v>
      </c>
      <c r="F3158" s="55">
        <v>33.29</v>
      </c>
      <c r="G3158" s="55">
        <v>136.33000000000001</v>
      </c>
      <c r="H3158" s="33">
        <f t="shared" si="49"/>
        <v>9</v>
      </c>
    </row>
    <row r="3159" spans="1:8" x14ac:dyDescent="0.2">
      <c r="A3159" s="52" t="s">
        <v>6349</v>
      </c>
      <c r="B3159" s="52"/>
      <c r="C3159" s="53" t="s">
        <v>6350</v>
      </c>
      <c r="D3159" s="54" t="s">
        <v>131</v>
      </c>
      <c r="E3159" s="55">
        <v>148.99</v>
      </c>
      <c r="F3159" s="55">
        <v>33.29</v>
      </c>
      <c r="G3159" s="55">
        <v>182.28</v>
      </c>
      <c r="H3159" s="33">
        <f t="shared" si="49"/>
        <v>9</v>
      </c>
    </row>
    <row r="3160" spans="1:8" x14ac:dyDescent="0.2">
      <c r="A3160" s="52" t="s">
        <v>6351</v>
      </c>
      <c r="B3160" s="52"/>
      <c r="C3160" s="53" t="s">
        <v>6352</v>
      </c>
      <c r="D3160" s="54" t="s">
        <v>131</v>
      </c>
      <c r="E3160" s="55">
        <v>242.63</v>
      </c>
      <c r="F3160" s="55">
        <v>52.46</v>
      </c>
      <c r="G3160" s="55">
        <v>295.08999999999997</v>
      </c>
      <c r="H3160" s="33">
        <f t="shared" si="49"/>
        <v>9</v>
      </c>
    </row>
    <row r="3161" spans="1:8" x14ac:dyDescent="0.2">
      <c r="A3161" s="52" t="s">
        <v>6353</v>
      </c>
      <c r="B3161" s="52"/>
      <c r="C3161" s="53" t="s">
        <v>6354</v>
      </c>
      <c r="D3161" s="54" t="s">
        <v>131</v>
      </c>
      <c r="E3161" s="55">
        <v>132.97</v>
      </c>
      <c r="F3161" s="55">
        <v>41.11</v>
      </c>
      <c r="G3161" s="55">
        <v>174.08</v>
      </c>
      <c r="H3161" s="33">
        <f t="shared" si="49"/>
        <v>9</v>
      </c>
    </row>
    <row r="3162" spans="1:8" x14ac:dyDescent="0.2">
      <c r="A3162" s="52" t="s">
        <v>6355</v>
      </c>
      <c r="B3162" s="52"/>
      <c r="C3162" s="53" t="s">
        <v>6356</v>
      </c>
      <c r="D3162" s="54" t="s">
        <v>131</v>
      </c>
      <c r="E3162" s="55">
        <v>444.76</v>
      </c>
      <c r="F3162" s="55">
        <v>68.12</v>
      </c>
      <c r="G3162" s="55">
        <v>512.88</v>
      </c>
      <c r="H3162" s="33">
        <f t="shared" si="49"/>
        <v>9</v>
      </c>
    </row>
    <row r="3163" spans="1:8" x14ac:dyDescent="0.2">
      <c r="A3163" s="52" t="s">
        <v>6357</v>
      </c>
      <c r="B3163" s="52"/>
      <c r="C3163" s="53" t="s">
        <v>6358</v>
      </c>
      <c r="D3163" s="54" t="s">
        <v>131</v>
      </c>
      <c r="E3163" s="55">
        <v>108.79</v>
      </c>
      <c r="F3163" s="55">
        <v>28.69</v>
      </c>
      <c r="G3163" s="55">
        <v>137.47999999999999</v>
      </c>
      <c r="H3163" s="33">
        <f t="shared" si="49"/>
        <v>9</v>
      </c>
    </row>
    <row r="3164" spans="1:8" x14ac:dyDescent="0.2">
      <c r="A3164" s="52" t="s">
        <v>6359</v>
      </c>
      <c r="B3164" s="52"/>
      <c r="C3164" s="53" t="s">
        <v>6360</v>
      </c>
      <c r="D3164" s="54" t="s">
        <v>131</v>
      </c>
      <c r="E3164" s="55">
        <v>97.07</v>
      </c>
      <c r="F3164" s="55">
        <v>28.69</v>
      </c>
      <c r="G3164" s="55">
        <v>125.76</v>
      </c>
      <c r="H3164" s="33">
        <f t="shared" si="49"/>
        <v>9</v>
      </c>
    </row>
    <row r="3165" spans="1:8" x14ac:dyDescent="0.2">
      <c r="A3165" s="52" t="s">
        <v>6361</v>
      </c>
      <c r="B3165" s="52"/>
      <c r="C3165" s="53" t="s">
        <v>6362</v>
      </c>
      <c r="D3165" s="54" t="s">
        <v>131</v>
      </c>
      <c r="E3165" s="55">
        <v>23.71</v>
      </c>
      <c r="F3165" s="55">
        <v>10.119999999999999</v>
      </c>
      <c r="G3165" s="55">
        <v>33.83</v>
      </c>
      <c r="H3165" s="33">
        <f t="shared" si="49"/>
        <v>9</v>
      </c>
    </row>
    <row r="3166" spans="1:8" x14ac:dyDescent="0.2">
      <c r="A3166" s="52" t="s">
        <v>6363</v>
      </c>
      <c r="B3166" s="52"/>
      <c r="C3166" s="53" t="s">
        <v>6364</v>
      </c>
      <c r="D3166" s="54"/>
      <c r="E3166" s="55"/>
      <c r="F3166" s="55"/>
      <c r="G3166" s="55"/>
      <c r="H3166" s="33">
        <f t="shared" si="49"/>
        <v>5</v>
      </c>
    </row>
    <row r="3167" spans="1:8" ht="25.5" x14ac:dyDescent="0.2">
      <c r="A3167" s="52" t="s">
        <v>6365</v>
      </c>
      <c r="B3167" s="52"/>
      <c r="C3167" s="53" t="s">
        <v>6366</v>
      </c>
      <c r="D3167" s="54" t="s">
        <v>131</v>
      </c>
      <c r="E3167" s="55">
        <v>8.0299999999999994</v>
      </c>
      <c r="F3167" s="55">
        <v>1.45</v>
      </c>
      <c r="G3167" s="55">
        <v>9.48</v>
      </c>
      <c r="H3167" s="33">
        <f t="shared" si="49"/>
        <v>9</v>
      </c>
    </row>
    <row r="3168" spans="1:8" ht="25.5" x14ac:dyDescent="0.2">
      <c r="A3168" s="52" t="s">
        <v>6367</v>
      </c>
      <c r="B3168" s="52"/>
      <c r="C3168" s="53" t="s">
        <v>6368</v>
      </c>
      <c r="D3168" s="54" t="s">
        <v>131</v>
      </c>
      <c r="E3168" s="55">
        <v>8.81</v>
      </c>
      <c r="F3168" s="55">
        <v>1.45</v>
      </c>
      <c r="G3168" s="55">
        <v>10.26</v>
      </c>
      <c r="H3168" s="33">
        <f t="shared" si="49"/>
        <v>9</v>
      </c>
    </row>
    <row r="3169" spans="1:8" ht="25.5" x14ac:dyDescent="0.2">
      <c r="A3169" s="52" t="s">
        <v>6369</v>
      </c>
      <c r="B3169" s="52"/>
      <c r="C3169" s="53" t="s">
        <v>6370</v>
      </c>
      <c r="D3169" s="54" t="s">
        <v>131</v>
      </c>
      <c r="E3169" s="55">
        <v>11.7</v>
      </c>
      <c r="F3169" s="55">
        <v>1.45</v>
      </c>
      <c r="G3169" s="55">
        <v>13.15</v>
      </c>
      <c r="H3169" s="33">
        <f t="shared" si="49"/>
        <v>9</v>
      </c>
    </row>
    <row r="3170" spans="1:8" ht="25.5" x14ac:dyDescent="0.2">
      <c r="A3170" s="52" t="s">
        <v>6371</v>
      </c>
      <c r="B3170" s="52"/>
      <c r="C3170" s="53" t="s">
        <v>6372</v>
      </c>
      <c r="D3170" s="54" t="s">
        <v>131</v>
      </c>
      <c r="E3170" s="55">
        <v>26.34</v>
      </c>
      <c r="F3170" s="55">
        <v>1.45</v>
      </c>
      <c r="G3170" s="55">
        <v>27.79</v>
      </c>
      <c r="H3170" s="33">
        <f t="shared" si="49"/>
        <v>9</v>
      </c>
    </row>
    <row r="3171" spans="1:8" ht="25.5" x14ac:dyDescent="0.2">
      <c r="A3171" s="52" t="s">
        <v>6373</v>
      </c>
      <c r="B3171" s="52"/>
      <c r="C3171" s="53" t="s">
        <v>6374</v>
      </c>
      <c r="D3171" s="54" t="s">
        <v>131</v>
      </c>
      <c r="E3171" s="55">
        <v>30.41</v>
      </c>
      <c r="F3171" s="55">
        <v>1.45</v>
      </c>
      <c r="G3171" s="55">
        <v>31.86</v>
      </c>
      <c r="H3171" s="33">
        <f t="shared" si="49"/>
        <v>9</v>
      </c>
    </row>
    <row r="3172" spans="1:8" x14ac:dyDescent="0.2">
      <c r="A3172" s="52" t="s">
        <v>6375</v>
      </c>
      <c r="B3172" s="52"/>
      <c r="C3172" s="53" t="s">
        <v>6376</v>
      </c>
      <c r="D3172" s="54" t="s">
        <v>131</v>
      </c>
      <c r="E3172" s="55">
        <v>78.150000000000006</v>
      </c>
      <c r="F3172" s="55">
        <v>2.17</v>
      </c>
      <c r="G3172" s="55">
        <v>80.319999999999993</v>
      </c>
      <c r="H3172" s="33">
        <f t="shared" si="49"/>
        <v>9</v>
      </c>
    </row>
    <row r="3173" spans="1:8" x14ac:dyDescent="0.2">
      <c r="A3173" s="52" t="s">
        <v>6377</v>
      </c>
      <c r="B3173" s="52"/>
      <c r="C3173" s="53" t="s">
        <v>6378</v>
      </c>
      <c r="D3173" s="54" t="s">
        <v>131</v>
      </c>
      <c r="E3173" s="55">
        <v>96.31</v>
      </c>
      <c r="F3173" s="55">
        <v>2.17</v>
      </c>
      <c r="G3173" s="55">
        <v>98.48</v>
      </c>
      <c r="H3173" s="33">
        <f t="shared" si="49"/>
        <v>9</v>
      </c>
    </row>
    <row r="3174" spans="1:8" x14ac:dyDescent="0.2">
      <c r="A3174" s="52" t="s">
        <v>6379</v>
      </c>
      <c r="B3174" s="52"/>
      <c r="C3174" s="53" t="s">
        <v>6380</v>
      </c>
      <c r="D3174" s="54" t="s">
        <v>131</v>
      </c>
      <c r="E3174" s="55">
        <v>154.43</v>
      </c>
      <c r="F3174" s="55">
        <v>2.17</v>
      </c>
      <c r="G3174" s="55">
        <v>156.6</v>
      </c>
      <c r="H3174" s="33">
        <f t="shared" si="49"/>
        <v>9</v>
      </c>
    </row>
    <row r="3175" spans="1:8" x14ac:dyDescent="0.2">
      <c r="A3175" s="52" t="s">
        <v>6381</v>
      </c>
      <c r="B3175" s="52"/>
      <c r="C3175" s="53" t="s">
        <v>6382</v>
      </c>
      <c r="D3175" s="54" t="s">
        <v>131</v>
      </c>
      <c r="E3175" s="55">
        <v>240.26</v>
      </c>
      <c r="F3175" s="55">
        <v>2.17</v>
      </c>
      <c r="G3175" s="55">
        <v>242.43</v>
      </c>
      <c r="H3175" s="33">
        <f t="shared" si="49"/>
        <v>9</v>
      </c>
    </row>
    <row r="3176" spans="1:8" x14ac:dyDescent="0.2">
      <c r="A3176" s="52" t="s">
        <v>6383</v>
      </c>
      <c r="B3176" s="52"/>
      <c r="C3176" s="53" t="s">
        <v>6384</v>
      </c>
      <c r="D3176" s="54" t="s">
        <v>131</v>
      </c>
      <c r="E3176" s="55">
        <v>354.96</v>
      </c>
      <c r="F3176" s="55">
        <v>2.17</v>
      </c>
      <c r="G3176" s="55">
        <v>357.13</v>
      </c>
      <c r="H3176" s="33">
        <f t="shared" si="49"/>
        <v>9</v>
      </c>
    </row>
    <row r="3177" spans="1:8" x14ac:dyDescent="0.2">
      <c r="A3177" s="52" t="s">
        <v>6385</v>
      </c>
      <c r="B3177" s="52"/>
      <c r="C3177" s="53" t="s">
        <v>6386</v>
      </c>
      <c r="D3177" s="54" t="s">
        <v>131</v>
      </c>
      <c r="E3177" s="55">
        <v>534.67999999999995</v>
      </c>
      <c r="F3177" s="55">
        <v>2.17</v>
      </c>
      <c r="G3177" s="55">
        <v>536.85</v>
      </c>
      <c r="H3177" s="33">
        <f t="shared" si="49"/>
        <v>9</v>
      </c>
    </row>
    <row r="3178" spans="1:8" ht="25.5" x14ac:dyDescent="0.2">
      <c r="A3178" s="52" t="s">
        <v>6387</v>
      </c>
      <c r="B3178" s="52"/>
      <c r="C3178" s="53" t="s">
        <v>6388</v>
      </c>
      <c r="D3178" s="54" t="s">
        <v>131</v>
      </c>
      <c r="E3178" s="55">
        <v>830.26</v>
      </c>
      <c r="F3178" s="55">
        <v>2.17</v>
      </c>
      <c r="G3178" s="55">
        <v>832.43</v>
      </c>
      <c r="H3178" s="33">
        <f t="shared" si="49"/>
        <v>9</v>
      </c>
    </row>
    <row r="3179" spans="1:8" ht="25.5" x14ac:dyDescent="0.2">
      <c r="A3179" s="52" t="s">
        <v>6389</v>
      </c>
      <c r="B3179" s="52"/>
      <c r="C3179" s="53" t="s">
        <v>6390</v>
      </c>
      <c r="D3179" s="54" t="s">
        <v>131</v>
      </c>
      <c r="E3179" s="55">
        <v>1163.27</v>
      </c>
      <c r="F3179" s="55">
        <v>2.17</v>
      </c>
      <c r="G3179" s="55">
        <v>1165.44</v>
      </c>
      <c r="H3179" s="33">
        <f t="shared" si="49"/>
        <v>9</v>
      </c>
    </row>
    <row r="3180" spans="1:8" x14ac:dyDescent="0.2">
      <c r="A3180" s="52" t="s">
        <v>6391</v>
      </c>
      <c r="B3180" s="52"/>
      <c r="C3180" s="53" t="s">
        <v>6392</v>
      </c>
      <c r="D3180" s="54"/>
      <c r="E3180" s="55"/>
      <c r="F3180" s="55"/>
      <c r="G3180" s="55"/>
      <c r="H3180" s="33">
        <f t="shared" si="49"/>
        <v>5</v>
      </c>
    </row>
    <row r="3181" spans="1:8" ht="25.5" x14ac:dyDescent="0.2">
      <c r="A3181" s="52" t="s">
        <v>6393</v>
      </c>
      <c r="B3181" s="52"/>
      <c r="C3181" s="53" t="s">
        <v>6394</v>
      </c>
      <c r="D3181" s="54" t="s">
        <v>131</v>
      </c>
      <c r="E3181" s="55">
        <v>525.29999999999995</v>
      </c>
      <c r="F3181" s="55">
        <v>30.51</v>
      </c>
      <c r="G3181" s="55">
        <v>555.80999999999995</v>
      </c>
      <c r="H3181" s="33">
        <f t="shared" si="49"/>
        <v>9</v>
      </c>
    </row>
    <row r="3182" spans="1:8" ht="25.5" x14ac:dyDescent="0.2">
      <c r="A3182" s="52" t="s">
        <v>6395</v>
      </c>
      <c r="B3182" s="52"/>
      <c r="C3182" s="53" t="s">
        <v>6396</v>
      </c>
      <c r="D3182" s="54" t="s">
        <v>131</v>
      </c>
      <c r="E3182" s="55">
        <v>580.87</v>
      </c>
      <c r="F3182" s="55">
        <v>30.51</v>
      </c>
      <c r="G3182" s="55">
        <v>611.38</v>
      </c>
      <c r="H3182" s="33">
        <f t="shared" si="49"/>
        <v>9</v>
      </c>
    </row>
    <row r="3183" spans="1:8" ht="25.5" x14ac:dyDescent="0.2">
      <c r="A3183" s="52" t="s">
        <v>6397</v>
      </c>
      <c r="B3183" s="52"/>
      <c r="C3183" s="53" t="s">
        <v>6398</v>
      </c>
      <c r="D3183" s="54" t="s">
        <v>131</v>
      </c>
      <c r="E3183" s="55">
        <v>758.62</v>
      </c>
      <c r="F3183" s="55">
        <v>30.51</v>
      </c>
      <c r="G3183" s="55">
        <v>789.13</v>
      </c>
      <c r="H3183" s="33">
        <f t="shared" si="49"/>
        <v>9</v>
      </c>
    </row>
    <row r="3184" spans="1:8" ht="25.5" x14ac:dyDescent="0.2">
      <c r="A3184" s="52" t="s">
        <v>6399</v>
      </c>
      <c r="B3184" s="52"/>
      <c r="C3184" s="53" t="s">
        <v>6400</v>
      </c>
      <c r="D3184" s="54" t="s">
        <v>131</v>
      </c>
      <c r="E3184" s="55">
        <v>1068.01</v>
      </c>
      <c r="F3184" s="55">
        <v>30.51</v>
      </c>
      <c r="G3184" s="55">
        <v>1098.52</v>
      </c>
      <c r="H3184" s="33">
        <f t="shared" si="49"/>
        <v>9</v>
      </c>
    </row>
    <row r="3185" spans="1:8" ht="25.5" x14ac:dyDescent="0.2">
      <c r="A3185" s="52" t="s">
        <v>6401</v>
      </c>
      <c r="B3185" s="52"/>
      <c r="C3185" s="53" t="s">
        <v>6402</v>
      </c>
      <c r="D3185" s="54" t="s">
        <v>131</v>
      </c>
      <c r="E3185" s="55">
        <v>929.98</v>
      </c>
      <c r="F3185" s="55">
        <v>30.51</v>
      </c>
      <c r="G3185" s="55">
        <v>960.49</v>
      </c>
      <c r="H3185" s="33">
        <f t="shared" si="49"/>
        <v>9</v>
      </c>
    </row>
    <row r="3186" spans="1:8" ht="25.5" x14ac:dyDescent="0.2">
      <c r="A3186" s="52" t="s">
        <v>6403</v>
      </c>
      <c r="B3186" s="52"/>
      <c r="C3186" s="53" t="s">
        <v>6404</v>
      </c>
      <c r="D3186" s="54" t="s">
        <v>131</v>
      </c>
      <c r="E3186" s="55">
        <v>516.29</v>
      </c>
      <c r="F3186" s="55">
        <v>30.51</v>
      </c>
      <c r="G3186" s="55">
        <v>546.79999999999995</v>
      </c>
      <c r="H3186" s="33">
        <f t="shared" si="49"/>
        <v>9</v>
      </c>
    </row>
    <row r="3187" spans="1:8" ht="25.5" x14ac:dyDescent="0.2">
      <c r="A3187" s="52" t="s">
        <v>6405</v>
      </c>
      <c r="B3187" s="52"/>
      <c r="C3187" s="53" t="s">
        <v>6406</v>
      </c>
      <c r="D3187" s="54" t="s">
        <v>131</v>
      </c>
      <c r="E3187" s="55">
        <v>519.61</v>
      </c>
      <c r="F3187" s="55">
        <v>30.51</v>
      </c>
      <c r="G3187" s="55">
        <v>550.12</v>
      </c>
      <c r="H3187" s="33">
        <f t="shared" si="49"/>
        <v>9</v>
      </c>
    </row>
    <row r="3188" spans="1:8" ht="25.5" x14ac:dyDescent="0.2">
      <c r="A3188" s="52" t="s">
        <v>6407</v>
      </c>
      <c r="B3188" s="52"/>
      <c r="C3188" s="53" t="s">
        <v>6408</v>
      </c>
      <c r="D3188" s="54" t="s">
        <v>131</v>
      </c>
      <c r="E3188" s="55">
        <v>609.49</v>
      </c>
      <c r="F3188" s="55">
        <v>30.51</v>
      </c>
      <c r="G3188" s="55">
        <v>640</v>
      </c>
      <c r="H3188" s="33">
        <f t="shared" si="49"/>
        <v>9</v>
      </c>
    </row>
    <row r="3189" spans="1:8" ht="25.5" x14ac:dyDescent="0.2">
      <c r="A3189" s="52" t="s">
        <v>6409</v>
      </c>
      <c r="B3189" s="52"/>
      <c r="C3189" s="53" t="s">
        <v>6410</v>
      </c>
      <c r="D3189" s="54" t="s">
        <v>131</v>
      </c>
      <c r="E3189" s="55">
        <v>782.23</v>
      </c>
      <c r="F3189" s="55">
        <v>30.51</v>
      </c>
      <c r="G3189" s="55">
        <v>812.74</v>
      </c>
      <c r="H3189" s="33">
        <f t="shared" si="49"/>
        <v>9</v>
      </c>
    </row>
    <row r="3190" spans="1:8" ht="25.5" x14ac:dyDescent="0.2">
      <c r="A3190" s="52" t="s">
        <v>6411</v>
      </c>
      <c r="B3190" s="52"/>
      <c r="C3190" s="53" t="s">
        <v>6412</v>
      </c>
      <c r="D3190" s="54" t="s">
        <v>131</v>
      </c>
      <c r="E3190" s="55">
        <v>890.3</v>
      </c>
      <c r="F3190" s="55">
        <v>30.51</v>
      </c>
      <c r="G3190" s="55">
        <v>920.81</v>
      </c>
      <c r="H3190" s="33">
        <f t="shared" si="49"/>
        <v>9</v>
      </c>
    </row>
    <row r="3191" spans="1:8" ht="25.5" x14ac:dyDescent="0.2">
      <c r="A3191" s="52" t="s">
        <v>6413</v>
      </c>
      <c r="B3191" s="52"/>
      <c r="C3191" s="53" t="s">
        <v>6414</v>
      </c>
      <c r="D3191" s="54" t="s">
        <v>131</v>
      </c>
      <c r="E3191" s="55">
        <v>975.28</v>
      </c>
      <c r="F3191" s="55">
        <v>30.51</v>
      </c>
      <c r="G3191" s="55">
        <v>1005.79</v>
      </c>
      <c r="H3191" s="33">
        <f t="shared" si="49"/>
        <v>9</v>
      </c>
    </row>
    <row r="3192" spans="1:8" ht="25.5" x14ac:dyDescent="0.2">
      <c r="A3192" s="52" t="s">
        <v>6415</v>
      </c>
      <c r="B3192" s="52"/>
      <c r="C3192" s="53" t="s">
        <v>6416</v>
      </c>
      <c r="D3192" s="54" t="s">
        <v>131</v>
      </c>
      <c r="E3192" s="55">
        <v>1353.76</v>
      </c>
      <c r="F3192" s="55">
        <v>30.51</v>
      </c>
      <c r="G3192" s="55">
        <v>1384.27</v>
      </c>
      <c r="H3192" s="33">
        <f t="shared" si="49"/>
        <v>9</v>
      </c>
    </row>
    <row r="3193" spans="1:8" x14ac:dyDescent="0.2">
      <c r="A3193" s="52" t="s">
        <v>6417</v>
      </c>
      <c r="B3193" s="52"/>
      <c r="C3193" s="53" t="s">
        <v>6418</v>
      </c>
      <c r="D3193" s="54"/>
      <c r="E3193" s="55"/>
      <c r="F3193" s="55"/>
      <c r="G3193" s="55"/>
      <c r="H3193" s="33">
        <f t="shared" si="49"/>
        <v>5</v>
      </c>
    </row>
    <row r="3194" spans="1:8" ht="25.5" x14ac:dyDescent="0.2">
      <c r="A3194" s="52" t="s">
        <v>6419</v>
      </c>
      <c r="B3194" s="52"/>
      <c r="C3194" s="53" t="s">
        <v>6420</v>
      </c>
      <c r="D3194" s="54" t="s">
        <v>131</v>
      </c>
      <c r="E3194" s="55">
        <v>148.66999999999999</v>
      </c>
      <c r="F3194" s="55">
        <v>18.3</v>
      </c>
      <c r="G3194" s="55">
        <v>166.97</v>
      </c>
      <c r="H3194" s="33">
        <f t="shared" si="49"/>
        <v>9</v>
      </c>
    </row>
    <row r="3195" spans="1:8" ht="25.5" x14ac:dyDescent="0.2">
      <c r="A3195" s="52" t="s">
        <v>6421</v>
      </c>
      <c r="B3195" s="52"/>
      <c r="C3195" s="53" t="s">
        <v>6422</v>
      </c>
      <c r="D3195" s="54" t="s">
        <v>131</v>
      </c>
      <c r="E3195" s="55">
        <v>211.84</v>
      </c>
      <c r="F3195" s="55">
        <v>24.4</v>
      </c>
      <c r="G3195" s="55">
        <v>236.24</v>
      </c>
      <c r="H3195" s="33">
        <f t="shared" si="49"/>
        <v>9</v>
      </c>
    </row>
    <row r="3196" spans="1:8" ht="25.5" x14ac:dyDescent="0.2">
      <c r="A3196" s="52" t="s">
        <v>6423</v>
      </c>
      <c r="B3196" s="52"/>
      <c r="C3196" s="53" t="s">
        <v>6424</v>
      </c>
      <c r="D3196" s="54" t="s">
        <v>131</v>
      </c>
      <c r="E3196" s="55">
        <v>236.37</v>
      </c>
      <c r="F3196" s="55">
        <v>24.4</v>
      </c>
      <c r="G3196" s="55">
        <v>260.77</v>
      </c>
      <c r="H3196" s="33">
        <f t="shared" si="49"/>
        <v>9</v>
      </c>
    </row>
    <row r="3197" spans="1:8" x14ac:dyDescent="0.2">
      <c r="A3197" s="52" t="s">
        <v>6425</v>
      </c>
      <c r="B3197" s="52"/>
      <c r="C3197" s="53" t="s">
        <v>6426</v>
      </c>
      <c r="D3197" s="54"/>
      <c r="E3197" s="55"/>
      <c r="F3197" s="55"/>
      <c r="G3197" s="55"/>
      <c r="H3197" s="33">
        <f t="shared" si="49"/>
        <v>5</v>
      </c>
    </row>
    <row r="3198" spans="1:8" ht="25.5" x14ac:dyDescent="0.2">
      <c r="A3198" s="52" t="s">
        <v>6427</v>
      </c>
      <c r="B3198" s="52"/>
      <c r="C3198" s="53" t="s">
        <v>6428</v>
      </c>
      <c r="D3198" s="54" t="s">
        <v>131</v>
      </c>
      <c r="E3198" s="55">
        <v>532.76</v>
      </c>
      <c r="F3198" s="55">
        <v>34.840000000000003</v>
      </c>
      <c r="G3198" s="55">
        <v>567.6</v>
      </c>
      <c r="H3198" s="33">
        <f t="shared" si="49"/>
        <v>9</v>
      </c>
    </row>
    <row r="3199" spans="1:8" ht="25.5" x14ac:dyDescent="0.2">
      <c r="A3199" s="52" t="s">
        <v>6429</v>
      </c>
      <c r="B3199" s="52"/>
      <c r="C3199" s="53" t="s">
        <v>6430</v>
      </c>
      <c r="D3199" s="54" t="s">
        <v>131</v>
      </c>
      <c r="E3199" s="55">
        <v>577.04999999999995</v>
      </c>
      <c r="F3199" s="55">
        <v>34.840000000000003</v>
      </c>
      <c r="G3199" s="55">
        <v>611.89</v>
      </c>
      <c r="H3199" s="33">
        <f t="shared" si="49"/>
        <v>9</v>
      </c>
    </row>
    <row r="3200" spans="1:8" ht="25.5" x14ac:dyDescent="0.2">
      <c r="A3200" s="52" t="s">
        <v>6431</v>
      </c>
      <c r="B3200" s="52"/>
      <c r="C3200" s="53" t="s">
        <v>6432</v>
      </c>
      <c r="D3200" s="54" t="s">
        <v>131</v>
      </c>
      <c r="E3200" s="55">
        <v>658.35</v>
      </c>
      <c r="F3200" s="55">
        <v>34.840000000000003</v>
      </c>
      <c r="G3200" s="55">
        <v>693.19</v>
      </c>
      <c r="H3200" s="33">
        <f t="shared" si="49"/>
        <v>9</v>
      </c>
    </row>
    <row r="3201" spans="1:8" ht="25.5" x14ac:dyDescent="0.2">
      <c r="A3201" s="52" t="s">
        <v>6433</v>
      </c>
      <c r="B3201" s="52"/>
      <c r="C3201" s="53" t="s">
        <v>6434</v>
      </c>
      <c r="D3201" s="54" t="s">
        <v>131</v>
      </c>
      <c r="E3201" s="55">
        <v>787.14</v>
      </c>
      <c r="F3201" s="55">
        <v>34.840000000000003</v>
      </c>
      <c r="G3201" s="55">
        <v>821.98</v>
      </c>
      <c r="H3201" s="33">
        <f t="shared" si="49"/>
        <v>9</v>
      </c>
    </row>
    <row r="3202" spans="1:8" ht="25.5" x14ac:dyDescent="0.2">
      <c r="A3202" s="52" t="s">
        <v>6435</v>
      </c>
      <c r="B3202" s="52"/>
      <c r="C3202" s="53" t="s">
        <v>6436</v>
      </c>
      <c r="D3202" s="54" t="s">
        <v>131</v>
      </c>
      <c r="E3202" s="55">
        <v>924.66</v>
      </c>
      <c r="F3202" s="55">
        <v>37.44</v>
      </c>
      <c r="G3202" s="55">
        <v>962.1</v>
      </c>
      <c r="H3202" s="33">
        <f t="shared" si="49"/>
        <v>9</v>
      </c>
    </row>
    <row r="3203" spans="1:8" ht="25.5" x14ac:dyDescent="0.2">
      <c r="A3203" s="52" t="s">
        <v>6437</v>
      </c>
      <c r="B3203" s="52"/>
      <c r="C3203" s="53" t="s">
        <v>6438</v>
      </c>
      <c r="D3203" s="54" t="s">
        <v>131</v>
      </c>
      <c r="E3203" s="55">
        <v>1175.8800000000001</v>
      </c>
      <c r="F3203" s="55">
        <v>37.44</v>
      </c>
      <c r="G3203" s="55">
        <v>1213.32</v>
      </c>
      <c r="H3203" s="33">
        <f t="shared" si="49"/>
        <v>9</v>
      </c>
    </row>
    <row r="3204" spans="1:8" x14ac:dyDescent="0.2">
      <c r="A3204" s="52" t="s">
        <v>6439</v>
      </c>
      <c r="B3204" s="52"/>
      <c r="C3204" s="53" t="s">
        <v>6440</v>
      </c>
      <c r="D3204" s="54" t="s">
        <v>21</v>
      </c>
      <c r="E3204" s="55">
        <v>115.7</v>
      </c>
      <c r="F3204" s="55">
        <v>19.079999999999998</v>
      </c>
      <c r="G3204" s="55">
        <v>134.78</v>
      </c>
      <c r="H3204" s="33">
        <f t="shared" si="49"/>
        <v>9</v>
      </c>
    </row>
    <row r="3205" spans="1:8" x14ac:dyDescent="0.2">
      <c r="A3205" s="52" t="s">
        <v>6441</v>
      </c>
      <c r="B3205" s="52"/>
      <c r="C3205" s="53" t="s">
        <v>6442</v>
      </c>
      <c r="D3205" s="54" t="s">
        <v>21</v>
      </c>
      <c r="E3205" s="55">
        <v>152.44</v>
      </c>
      <c r="F3205" s="55">
        <v>19.079999999999998</v>
      </c>
      <c r="G3205" s="55">
        <v>171.52</v>
      </c>
      <c r="H3205" s="33">
        <f t="shared" si="49"/>
        <v>9</v>
      </c>
    </row>
    <row r="3206" spans="1:8" x14ac:dyDescent="0.2">
      <c r="A3206" s="52" t="s">
        <v>6443</v>
      </c>
      <c r="B3206" s="52"/>
      <c r="C3206" s="53" t="s">
        <v>6444</v>
      </c>
      <c r="D3206" s="54" t="s">
        <v>21</v>
      </c>
      <c r="E3206" s="55">
        <v>183.71</v>
      </c>
      <c r="F3206" s="55">
        <v>20.82</v>
      </c>
      <c r="G3206" s="55">
        <v>204.53</v>
      </c>
      <c r="H3206" s="33">
        <f t="shared" si="49"/>
        <v>9</v>
      </c>
    </row>
    <row r="3207" spans="1:8" x14ac:dyDescent="0.2">
      <c r="A3207" s="52" t="s">
        <v>6445</v>
      </c>
      <c r="B3207" s="52"/>
      <c r="C3207" s="53" t="s">
        <v>6446</v>
      </c>
      <c r="D3207" s="54" t="s">
        <v>21</v>
      </c>
      <c r="E3207" s="55">
        <v>267.61</v>
      </c>
      <c r="F3207" s="55">
        <v>22.55</v>
      </c>
      <c r="G3207" s="55">
        <v>290.16000000000003</v>
      </c>
      <c r="H3207" s="33">
        <f t="shared" si="49"/>
        <v>9</v>
      </c>
    </row>
    <row r="3208" spans="1:8" x14ac:dyDescent="0.2">
      <c r="A3208" s="52" t="s">
        <v>6447</v>
      </c>
      <c r="B3208" s="52"/>
      <c r="C3208" s="53" t="s">
        <v>6448</v>
      </c>
      <c r="D3208" s="54" t="s">
        <v>21</v>
      </c>
      <c r="E3208" s="55">
        <v>343.79</v>
      </c>
      <c r="F3208" s="55">
        <v>24.29</v>
      </c>
      <c r="G3208" s="55">
        <v>368.08</v>
      </c>
      <c r="H3208" s="33">
        <f t="shared" si="49"/>
        <v>9</v>
      </c>
    </row>
    <row r="3209" spans="1:8" x14ac:dyDescent="0.2">
      <c r="A3209" s="52" t="s">
        <v>6449</v>
      </c>
      <c r="B3209" s="52"/>
      <c r="C3209" s="53" t="s">
        <v>6450</v>
      </c>
      <c r="D3209" s="54" t="s">
        <v>21</v>
      </c>
      <c r="E3209" s="55">
        <v>501.54</v>
      </c>
      <c r="F3209" s="55">
        <v>26.02</v>
      </c>
      <c r="G3209" s="55">
        <v>527.55999999999995</v>
      </c>
      <c r="H3209" s="33">
        <f t="shared" si="49"/>
        <v>9</v>
      </c>
    </row>
    <row r="3210" spans="1:8" x14ac:dyDescent="0.2">
      <c r="A3210" s="52" t="s">
        <v>6451</v>
      </c>
      <c r="B3210" s="52"/>
      <c r="C3210" s="53" t="s">
        <v>6452</v>
      </c>
      <c r="D3210" s="54" t="s">
        <v>21</v>
      </c>
      <c r="E3210" s="55">
        <v>652.02</v>
      </c>
      <c r="F3210" s="55">
        <v>27.76</v>
      </c>
      <c r="G3210" s="55">
        <v>679.78</v>
      </c>
      <c r="H3210" s="33">
        <f t="shared" ref="H3210:H3273" si="50">LEN(A3210)</f>
        <v>9</v>
      </c>
    </row>
    <row r="3211" spans="1:8" ht="25.5" x14ac:dyDescent="0.2">
      <c r="A3211" s="52" t="s">
        <v>6453</v>
      </c>
      <c r="B3211" s="52"/>
      <c r="C3211" s="53" t="s">
        <v>6454</v>
      </c>
      <c r="D3211" s="54" t="s">
        <v>21</v>
      </c>
      <c r="E3211" s="55">
        <v>284.38</v>
      </c>
      <c r="F3211" s="55">
        <v>24.29</v>
      </c>
      <c r="G3211" s="55">
        <v>308.67</v>
      </c>
      <c r="H3211" s="33">
        <f t="shared" si="50"/>
        <v>9</v>
      </c>
    </row>
    <row r="3212" spans="1:8" ht="25.5" x14ac:dyDescent="0.2">
      <c r="A3212" s="52" t="s">
        <v>6455</v>
      </c>
      <c r="B3212" s="52"/>
      <c r="C3212" s="53" t="s">
        <v>6456</v>
      </c>
      <c r="D3212" s="54" t="s">
        <v>21</v>
      </c>
      <c r="E3212" s="55">
        <v>332.93</v>
      </c>
      <c r="F3212" s="55">
        <v>19.079999999999998</v>
      </c>
      <c r="G3212" s="55">
        <v>352.01</v>
      </c>
      <c r="H3212" s="33">
        <f t="shared" si="50"/>
        <v>9</v>
      </c>
    </row>
    <row r="3213" spans="1:8" ht="25.5" x14ac:dyDescent="0.2">
      <c r="A3213" s="52" t="s">
        <v>6457</v>
      </c>
      <c r="B3213" s="52"/>
      <c r="C3213" s="53" t="s">
        <v>6458</v>
      </c>
      <c r="D3213" s="54" t="s">
        <v>21</v>
      </c>
      <c r="E3213" s="55">
        <v>359.29</v>
      </c>
      <c r="F3213" s="55">
        <v>24.29</v>
      </c>
      <c r="G3213" s="55">
        <v>383.58</v>
      </c>
      <c r="H3213" s="33">
        <f t="shared" si="50"/>
        <v>9</v>
      </c>
    </row>
    <row r="3214" spans="1:8" ht="25.5" x14ac:dyDescent="0.2">
      <c r="A3214" s="52" t="s">
        <v>6459</v>
      </c>
      <c r="B3214" s="52"/>
      <c r="C3214" s="53" t="s">
        <v>6460</v>
      </c>
      <c r="D3214" s="54" t="s">
        <v>21</v>
      </c>
      <c r="E3214" s="55">
        <v>699.88</v>
      </c>
      <c r="F3214" s="55">
        <v>27.76</v>
      </c>
      <c r="G3214" s="55">
        <v>727.64</v>
      </c>
      <c r="H3214" s="33">
        <f t="shared" si="50"/>
        <v>9</v>
      </c>
    </row>
    <row r="3215" spans="1:8" ht="25.5" x14ac:dyDescent="0.2">
      <c r="A3215" s="52" t="s">
        <v>6461</v>
      </c>
      <c r="B3215" s="52"/>
      <c r="C3215" s="53" t="s">
        <v>6462</v>
      </c>
      <c r="D3215" s="54" t="s">
        <v>21</v>
      </c>
      <c r="E3215" s="55">
        <v>543.79999999999995</v>
      </c>
      <c r="F3215" s="55">
        <v>20.82</v>
      </c>
      <c r="G3215" s="55">
        <v>564.62</v>
      </c>
      <c r="H3215" s="33">
        <f t="shared" si="50"/>
        <v>9</v>
      </c>
    </row>
    <row r="3216" spans="1:8" ht="25.5" x14ac:dyDescent="0.2">
      <c r="A3216" s="52" t="s">
        <v>6463</v>
      </c>
      <c r="B3216" s="52"/>
      <c r="C3216" s="53" t="s">
        <v>6464</v>
      </c>
      <c r="D3216" s="54" t="s">
        <v>21</v>
      </c>
      <c r="E3216" s="55">
        <v>596.12</v>
      </c>
      <c r="F3216" s="55">
        <v>24.29</v>
      </c>
      <c r="G3216" s="55">
        <v>620.41</v>
      </c>
      <c r="H3216" s="33">
        <f t="shared" si="50"/>
        <v>9</v>
      </c>
    </row>
    <row r="3217" spans="1:8" ht="25.5" x14ac:dyDescent="0.2">
      <c r="A3217" s="52" t="s">
        <v>6465</v>
      </c>
      <c r="B3217" s="52"/>
      <c r="C3217" s="53" t="s">
        <v>6466</v>
      </c>
      <c r="D3217" s="54" t="s">
        <v>21</v>
      </c>
      <c r="E3217" s="55">
        <v>992.4</v>
      </c>
      <c r="F3217" s="55">
        <v>27.76</v>
      </c>
      <c r="G3217" s="55">
        <v>1020.16</v>
      </c>
      <c r="H3217" s="33">
        <f t="shared" si="50"/>
        <v>9</v>
      </c>
    </row>
    <row r="3218" spans="1:8" x14ac:dyDescent="0.2">
      <c r="A3218" s="52" t="s">
        <v>6467</v>
      </c>
      <c r="B3218" s="52"/>
      <c r="C3218" s="53" t="s">
        <v>6468</v>
      </c>
      <c r="D3218" s="54" t="s">
        <v>21</v>
      </c>
      <c r="E3218" s="55">
        <v>302.81</v>
      </c>
      <c r="F3218" s="55">
        <v>19.079999999999998</v>
      </c>
      <c r="G3218" s="55">
        <v>321.89</v>
      </c>
      <c r="H3218" s="33">
        <f t="shared" si="50"/>
        <v>9</v>
      </c>
    </row>
    <row r="3219" spans="1:8" x14ac:dyDescent="0.2">
      <c r="A3219" s="52" t="s">
        <v>6469</v>
      </c>
      <c r="B3219" s="52"/>
      <c r="C3219" s="53" t="s">
        <v>6470</v>
      </c>
      <c r="D3219" s="54" t="s">
        <v>21</v>
      </c>
      <c r="E3219" s="55">
        <v>360.59</v>
      </c>
      <c r="F3219" s="55">
        <v>20.82</v>
      </c>
      <c r="G3219" s="55">
        <v>381.41</v>
      </c>
      <c r="H3219" s="33">
        <f t="shared" si="50"/>
        <v>9</v>
      </c>
    </row>
    <row r="3220" spans="1:8" x14ac:dyDescent="0.2">
      <c r="A3220" s="52" t="s">
        <v>6471</v>
      </c>
      <c r="B3220" s="52"/>
      <c r="C3220" s="53" t="s">
        <v>6472</v>
      </c>
      <c r="D3220" s="54"/>
      <c r="E3220" s="55"/>
      <c r="F3220" s="55"/>
      <c r="G3220" s="55"/>
      <c r="H3220" s="33">
        <f t="shared" si="50"/>
        <v>5</v>
      </c>
    </row>
    <row r="3221" spans="1:8" ht="25.5" x14ac:dyDescent="0.2">
      <c r="A3221" s="52" t="s">
        <v>6473</v>
      </c>
      <c r="B3221" s="52"/>
      <c r="C3221" s="53" t="s">
        <v>6474</v>
      </c>
      <c r="D3221" s="54" t="s">
        <v>21</v>
      </c>
      <c r="E3221" s="55">
        <v>446.8</v>
      </c>
      <c r="F3221" s="55">
        <v>24.29</v>
      </c>
      <c r="G3221" s="55">
        <v>471.09</v>
      </c>
      <c r="H3221" s="33">
        <f t="shared" si="50"/>
        <v>9</v>
      </c>
    </row>
    <row r="3222" spans="1:8" ht="25.5" x14ac:dyDescent="0.2">
      <c r="A3222" s="52" t="s">
        <v>6475</v>
      </c>
      <c r="B3222" s="52"/>
      <c r="C3222" s="53" t="s">
        <v>6476</v>
      </c>
      <c r="D3222" s="54" t="s">
        <v>21</v>
      </c>
      <c r="E3222" s="55">
        <v>529.84</v>
      </c>
      <c r="F3222" s="55">
        <v>27.76</v>
      </c>
      <c r="G3222" s="55">
        <v>557.6</v>
      </c>
      <c r="H3222" s="33">
        <f t="shared" si="50"/>
        <v>9</v>
      </c>
    </row>
    <row r="3223" spans="1:8" ht="25.5" x14ac:dyDescent="0.2">
      <c r="A3223" s="52" t="s">
        <v>6477</v>
      </c>
      <c r="B3223" s="52"/>
      <c r="C3223" s="53" t="s">
        <v>6478</v>
      </c>
      <c r="D3223" s="54" t="s">
        <v>21</v>
      </c>
      <c r="E3223" s="55">
        <v>874.38</v>
      </c>
      <c r="F3223" s="55">
        <v>31.23</v>
      </c>
      <c r="G3223" s="55">
        <v>905.61</v>
      </c>
      <c r="H3223" s="33">
        <f t="shared" si="50"/>
        <v>9</v>
      </c>
    </row>
    <row r="3224" spans="1:8" ht="25.5" x14ac:dyDescent="0.2">
      <c r="A3224" s="52" t="s">
        <v>6479</v>
      </c>
      <c r="B3224" s="52"/>
      <c r="C3224" s="53" t="s">
        <v>6480</v>
      </c>
      <c r="D3224" s="54" t="s">
        <v>21</v>
      </c>
      <c r="E3224" s="55">
        <v>1397.1</v>
      </c>
      <c r="F3224" s="55">
        <v>34.69</v>
      </c>
      <c r="G3224" s="55">
        <v>1431.79</v>
      </c>
      <c r="H3224" s="33">
        <f t="shared" si="50"/>
        <v>9</v>
      </c>
    </row>
    <row r="3225" spans="1:8" ht="25.5" x14ac:dyDescent="0.2">
      <c r="A3225" s="52" t="s">
        <v>6481</v>
      </c>
      <c r="B3225" s="52"/>
      <c r="C3225" s="53" t="s">
        <v>6482</v>
      </c>
      <c r="D3225" s="54" t="s">
        <v>21</v>
      </c>
      <c r="E3225" s="55">
        <v>339.49</v>
      </c>
      <c r="F3225" s="55">
        <v>24.29</v>
      </c>
      <c r="G3225" s="55">
        <v>363.78</v>
      </c>
      <c r="H3225" s="33">
        <f t="shared" si="50"/>
        <v>9</v>
      </c>
    </row>
    <row r="3226" spans="1:8" ht="25.5" x14ac:dyDescent="0.2">
      <c r="A3226" s="52" t="s">
        <v>6483</v>
      </c>
      <c r="B3226" s="52"/>
      <c r="C3226" s="53" t="s">
        <v>6484</v>
      </c>
      <c r="D3226" s="54" t="s">
        <v>21</v>
      </c>
      <c r="E3226" s="55">
        <v>372.84</v>
      </c>
      <c r="F3226" s="55">
        <v>24.29</v>
      </c>
      <c r="G3226" s="55">
        <v>397.13</v>
      </c>
      <c r="H3226" s="33">
        <f t="shared" si="50"/>
        <v>9</v>
      </c>
    </row>
    <row r="3227" spans="1:8" ht="25.5" x14ac:dyDescent="0.2">
      <c r="A3227" s="52" t="s">
        <v>6485</v>
      </c>
      <c r="B3227" s="52"/>
      <c r="C3227" s="53" t="s">
        <v>6486</v>
      </c>
      <c r="D3227" s="54" t="s">
        <v>21</v>
      </c>
      <c r="E3227" s="55">
        <v>688.72</v>
      </c>
      <c r="F3227" s="55">
        <v>27.76</v>
      </c>
      <c r="G3227" s="55">
        <v>716.48</v>
      </c>
      <c r="H3227" s="33">
        <f t="shared" si="50"/>
        <v>9</v>
      </c>
    </row>
    <row r="3228" spans="1:8" ht="25.5" x14ac:dyDescent="0.2">
      <c r="A3228" s="52" t="s">
        <v>6487</v>
      </c>
      <c r="B3228" s="52"/>
      <c r="C3228" s="53" t="s">
        <v>6488</v>
      </c>
      <c r="D3228" s="54" t="s">
        <v>21</v>
      </c>
      <c r="E3228" s="55">
        <v>854.39</v>
      </c>
      <c r="F3228" s="55">
        <v>31.23</v>
      </c>
      <c r="G3228" s="55">
        <v>885.62</v>
      </c>
      <c r="H3228" s="33">
        <f t="shared" si="50"/>
        <v>9</v>
      </c>
    </row>
    <row r="3229" spans="1:8" ht="25.5" x14ac:dyDescent="0.2">
      <c r="A3229" s="52" t="s">
        <v>6489</v>
      </c>
      <c r="B3229" s="52"/>
      <c r="C3229" s="53" t="s">
        <v>6490</v>
      </c>
      <c r="D3229" s="54" t="s">
        <v>21</v>
      </c>
      <c r="E3229" s="55">
        <v>1324.38</v>
      </c>
      <c r="F3229" s="55">
        <v>34.69</v>
      </c>
      <c r="G3229" s="55">
        <v>1359.07</v>
      </c>
      <c r="H3229" s="33">
        <f t="shared" si="50"/>
        <v>9</v>
      </c>
    </row>
    <row r="3230" spans="1:8" x14ac:dyDescent="0.2">
      <c r="A3230" s="52" t="s">
        <v>6491</v>
      </c>
      <c r="B3230" s="52"/>
      <c r="C3230" s="53" t="s">
        <v>6492</v>
      </c>
      <c r="D3230" s="54"/>
      <c r="E3230" s="55"/>
      <c r="F3230" s="55"/>
      <c r="G3230" s="55"/>
      <c r="H3230" s="33">
        <f t="shared" si="50"/>
        <v>5</v>
      </c>
    </row>
    <row r="3231" spans="1:8" x14ac:dyDescent="0.2">
      <c r="A3231" s="52" t="s">
        <v>6493</v>
      </c>
      <c r="B3231" s="52"/>
      <c r="C3231" s="53" t="s">
        <v>6494</v>
      </c>
      <c r="D3231" s="54" t="s">
        <v>131</v>
      </c>
      <c r="E3231" s="55">
        <v>1.76</v>
      </c>
      <c r="F3231" s="55">
        <v>59.85</v>
      </c>
      <c r="G3231" s="55">
        <v>61.61</v>
      </c>
      <c r="H3231" s="33">
        <f t="shared" si="50"/>
        <v>9</v>
      </c>
    </row>
    <row r="3232" spans="1:8" ht="25.5" x14ac:dyDescent="0.2">
      <c r="A3232" s="52" t="s">
        <v>6495</v>
      </c>
      <c r="B3232" s="52"/>
      <c r="C3232" s="53" t="s">
        <v>6496</v>
      </c>
      <c r="D3232" s="54" t="s">
        <v>131</v>
      </c>
      <c r="E3232" s="55">
        <v>62.64</v>
      </c>
      <c r="F3232" s="55">
        <v>34.82</v>
      </c>
      <c r="G3232" s="55">
        <v>97.46</v>
      </c>
      <c r="H3232" s="33">
        <f t="shared" si="50"/>
        <v>9</v>
      </c>
    </row>
    <row r="3233" spans="1:8" x14ac:dyDescent="0.2">
      <c r="A3233" s="52" t="s">
        <v>6497</v>
      </c>
      <c r="B3233" s="52"/>
      <c r="C3233" s="53" t="s">
        <v>6498</v>
      </c>
      <c r="D3233" s="54"/>
      <c r="E3233" s="55"/>
      <c r="F3233" s="55"/>
      <c r="G3233" s="55"/>
      <c r="H3233" s="33">
        <f t="shared" si="50"/>
        <v>5</v>
      </c>
    </row>
    <row r="3234" spans="1:8" ht="25.5" x14ac:dyDescent="0.2">
      <c r="A3234" s="52" t="s">
        <v>6499</v>
      </c>
      <c r="B3234" s="52"/>
      <c r="C3234" s="53" t="s">
        <v>6500</v>
      </c>
      <c r="D3234" s="54" t="s">
        <v>131</v>
      </c>
      <c r="E3234" s="55">
        <v>79.94</v>
      </c>
      <c r="F3234" s="55">
        <v>60.72</v>
      </c>
      <c r="G3234" s="55">
        <v>140.66</v>
      </c>
      <c r="H3234" s="33">
        <f t="shared" si="50"/>
        <v>9</v>
      </c>
    </row>
    <row r="3235" spans="1:8" ht="25.5" x14ac:dyDescent="0.2">
      <c r="A3235" s="52" t="s">
        <v>6501</v>
      </c>
      <c r="B3235" s="52"/>
      <c r="C3235" s="53" t="s">
        <v>6502</v>
      </c>
      <c r="D3235" s="54" t="s">
        <v>131</v>
      </c>
      <c r="E3235" s="55">
        <v>86.82</v>
      </c>
      <c r="F3235" s="55">
        <v>69.39</v>
      </c>
      <c r="G3235" s="55">
        <v>156.21</v>
      </c>
      <c r="H3235" s="33">
        <f t="shared" si="50"/>
        <v>9</v>
      </c>
    </row>
    <row r="3236" spans="1:8" ht="25.5" x14ac:dyDescent="0.2">
      <c r="A3236" s="52" t="s">
        <v>6503</v>
      </c>
      <c r="B3236" s="52"/>
      <c r="C3236" s="53" t="s">
        <v>6504</v>
      </c>
      <c r="D3236" s="54" t="s">
        <v>131</v>
      </c>
      <c r="E3236" s="55">
        <v>111.11</v>
      </c>
      <c r="F3236" s="55">
        <v>69.39</v>
      </c>
      <c r="G3236" s="55">
        <v>180.5</v>
      </c>
      <c r="H3236" s="33">
        <f t="shared" si="50"/>
        <v>9</v>
      </c>
    </row>
    <row r="3237" spans="1:8" ht="25.5" x14ac:dyDescent="0.2">
      <c r="A3237" s="52" t="s">
        <v>6505</v>
      </c>
      <c r="B3237" s="52"/>
      <c r="C3237" s="53" t="s">
        <v>6506</v>
      </c>
      <c r="D3237" s="54" t="s">
        <v>131</v>
      </c>
      <c r="E3237" s="55">
        <v>147.19</v>
      </c>
      <c r="F3237" s="55">
        <v>78.06</v>
      </c>
      <c r="G3237" s="55">
        <v>225.25</v>
      </c>
      <c r="H3237" s="33">
        <f t="shared" si="50"/>
        <v>9</v>
      </c>
    </row>
    <row r="3238" spans="1:8" ht="25.5" x14ac:dyDescent="0.2">
      <c r="A3238" s="52" t="s">
        <v>6507</v>
      </c>
      <c r="B3238" s="52"/>
      <c r="C3238" s="53" t="s">
        <v>6508</v>
      </c>
      <c r="D3238" s="54" t="s">
        <v>131</v>
      </c>
      <c r="E3238" s="55">
        <v>216.15</v>
      </c>
      <c r="F3238" s="55">
        <v>86.74</v>
      </c>
      <c r="G3238" s="55">
        <v>302.89</v>
      </c>
      <c r="H3238" s="33">
        <f t="shared" si="50"/>
        <v>9</v>
      </c>
    </row>
    <row r="3239" spans="1:8" ht="25.5" x14ac:dyDescent="0.2">
      <c r="A3239" s="52" t="s">
        <v>6509</v>
      </c>
      <c r="B3239" s="52"/>
      <c r="C3239" s="53" t="s">
        <v>6510</v>
      </c>
      <c r="D3239" s="54" t="s">
        <v>131</v>
      </c>
      <c r="E3239" s="55">
        <v>248.6</v>
      </c>
      <c r="F3239" s="55">
        <v>97.58</v>
      </c>
      <c r="G3239" s="55">
        <v>346.18</v>
      </c>
      <c r="H3239" s="33">
        <f t="shared" si="50"/>
        <v>9</v>
      </c>
    </row>
    <row r="3240" spans="1:8" ht="25.5" x14ac:dyDescent="0.2">
      <c r="A3240" s="52" t="s">
        <v>6511</v>
      </c>
      <c r="B3240" s="52"/>
      <c r="C3240" s="53" t="s">
        <v>6512</v>
      </c>
      <c r="D3240" s="54" t="s">
        <v>131</v>
      </c>
      <c r="E3240" s="55">
        <v>309.3</v>
      </c>
      <c r="F3240" s="55">
        <v>104.09</v>
      </c>
      <c r="G3240" s="55">
        <v>413.39</v>
      </c>
      <c r="H3240" s="33">
        <f t="shared" si="50"/>
        <v>9</v>
      </c>
    </row>
    <row r="3241" spans="1:8" ht="25.5" x14ac:dyDescent="0.2">
      <c r="A3241" s="52" t="s">
        <v>6513</v>
      </c>
      <c r="B3241" s="52"/>
      <c r="C3241" s="53" t="s">
        <v>6514</v>
      </c>
      <c r="D3241" s="54" t="s">
        <v>131</v>
      </c>
      <c r="E3241" s="55">
        <v>352.02</v>
      </c>
      <c r="F3241" s="55">
        <v>108.43</v>
      </c>
      <c r="G3241" s="55">
        <v>460.45</v>
      </c>
      <c r="H3241" s="33">
        <f t="shared" si="50"/>
        <v>9</v>
      </c>
    </row>
    <row r="3242" spans="1:8" ht="25.5" x14ac:dyDescent="0.2">
      <c r="A3242" s="52" t="s">
        <v>6515</v>
      </c>
      <c r="B3242" s="52"/>
      <c r="C3242" s="53" t="s">
        <v>6516</v>
      </c>
      <c r="D3242" s="54" t="s">
        <v>131</v>
      </c>
      <c r="E3242" s="55">
        <v>487.24</v>
      </c>
      <c r="F3242" s="55">
        <v>114.93</v>
      </c>
      <c r="G3242" s="55">
        <v>602.16999999999996</v>
      </c>
      <c r="H3242" s="33">
        <f t="shared" si="50"/>
        <v>9</v>
      </c>
    </row>
    <row r="3243" spans="1:8" ht="25.5" x14ac:dyDescent="0.2">
      <c r="A3243" s="52" t="s">
        <v>6517</v>
      </c>
      <c r="B3243" s="52"/>
      <c r="C3243" s="53" t="s">
        <v>6518</v>
      </c>
      <c r="D3243" s="54" t="s">
        <v>131</v>
      </c>
      <c r="E3243" s="55">
        <v>664</v>
      </c>
      <c r="F3243" s="55">
        <v>119.27</v>
      </c>
      <c r="G3243" s="55">
        <v>783.27</v>
      </c>
      <c r="H3243" s="33">
        <f t="shared" si="50"/>
        <v>9</v>
      </c>
    </row>
    <row r="3244" spans="1:8" ht="25.5" x14ac:dyDescent="0.2">
      <c r="A3244" s="52" t="s">
        <v>6519</v>
      </c>
      <c r="B3244" s="52"/>
      <c r="C3244" s="53" t="s">
        <v>6520</v>
      </c>
      <c r="D3244" s="54" t="s">
        <v>131</v>
      </c>
      <c r="E3244" s="55">
        <v>898.45</v>
      </c>
      <c r="F3244" s="55">
        <v>130.11000000000001</v>
      </c>
      <c r="G3244" s="55">
        <v>1028.56</v>
      </c>
      <c r="H3244" s="33">
        <f t="shared" si="50"/>
        <v>9</v>
      </c>
    </row>
    <row r="3245" spans="1:8" ht="25.5" x14ac:dyDescent="0.2">
      <c r="A3245" s="52" t="s">
        <v>6521</v>
      </c>
      <c r="B3245" s="52"/>
      <c r="C3245" s="53" t="s">
        <v>6522</v>
      </c>
      <c r="D3245" s="54" t="s">
        <v>131</v>
      </c>
      <c r="E3245" s="55">
        <v>982.67</v>
      </c>
      <c r="F3245" s="55">
        <v>143.12</v>
      </c>
      <c r="G3245" s="55">
        <v>1125.79</v>
      </c>
      <c r="H3245" s="33">
        <f t="shared" si="50"/>
        <v>9</v>
      </c>
    </row>
    <row r="3246" spans="1:8" ht="25.5" x14ac:dyDescent="0.2">
      <c r="A3246" s="52" t="s">
        <v>6523</v>
      </c>
      <c r="B3246" s="52"/>
      <c r="C3246" s="53" t="s">
        <v>6524</v>
      </c>
      <c r="D3246" s="54" t="s">
        <v>131</v>
      </c>
      <c r="E3246" s="55">
        <v>1429.8</v>
      </c>
      <c r="F3246" s="55">
        <v>151.80000000000001</v>
      </c>
      <c r="G3246" s="55">
        <v>1581.6</v>
      </c>
      <c r="H3246" s="33">
        <f t="shared" si="50"/>
        <v>9</v>
      </c>
    </row>
    <row r="3247" spans="1:8" x14ac:dyDescent="0.2">
      <c r="A3247" s="52" t="s">
        <v>6525</v>
      </c>
      <c r="B3247" s="52"/>
      <c r="C3247" s="53" t="s">
        <v>6526</v>
      </c>
      <c r="D3247" s="54"/>
      <c r="E3247" s="55"/>
      <c r="F3247" s="55"/>
      <c r="G3247" s="55"/>
      <c r="H3247" s="33">
        <f t="shared" si="50"/>
        <v>5</v>
      </c>
    </row>
    <row r="3248" spans="1:8" x14ac:dyDescent="0.2">
      <c r="A3248" s="52" t="s">
        <v>6527</v>
      </c>
      <c r="B3248" s="52"/>
      <c r="C3248" s="53" t="s">
        <v>6528</v>
      </c>
      <c r="D3248" s="54" t="s">
        <v>131</v>
      </c>
      <c r="E3248" s="55">
        <v>163.63</v>
      </c>
      <c r="F3248" s="55">
        <v>14.11</v>
      </c>
      <c r="G3248" s="55">
        <v>177.74</v>
      </c>
      <c r="H3248" s="33">
        <f t="shared" si="50"/>
        <v>9</v>
      </c>
    </row>
    <row r="3249" spans="1:8" x14ac:dyDescent="0.2">
      <c r="A3249" s="52" t="s">
        <v>6529</v>
      </c>
      <c r="B3249" s="52"/>
      <c r="C3249" s="53" t="s">
        <v>6530</v>
      </c>
      <c r="D3249" s="54" t="s">
        <v>131</v>
      </c>
      <c r="E3249" s="55">
        <v>232.35</v>
      </c>
      <c r="F3249" s="55">
        <v>21.17</v>
      </c>
      <c r="G3249" s="55">
        <v>253.52</v>
      </c>
      <c r="H3249" s="33">
        <f t="shared" si="50"/>
        <v>9</v>
      </c>
    </row>
    <row r="3250" spans="1:8" x14ac:dyDescent="0.2">
      <c r="A3250" s="52" t="s">
        <v>6531</v>
      </c>
      <c r="B3250" s="52"/>
      <c r="C3250" s="53" t="s">
        <v>6532</v>
      </c>
      <c r="D3250" s="54" t="s">
        <v>131</v>
      </c>
      <c r="E3250" s="55">
        <v>291.24</v>
      </c>
      <c r="F3250" s="55">
        <v>24.7</v>
      </c>
      <c r="G3250" s="55">
        <v>315.94</v>
      </c>
      <c r="H3250" s="33">
        <f t="shared" si="50"/>
        <v>9</v>
      </c>
    </row>
    <row r="3251" spans="1:8" x14ac:dyDescent="0.2">
      <c r="A3251" s="52" t="s">
        <v>6533</v>
      </c>
      <c r="B3251" s="52"/>
      <c r="C3251" s="53" t="s">
        <v>6534</v>
      </c>
      <c r="D3251" s="54" t="s">
        <v>131</v>
      </c>
      <c r="E3251" s="55">
        <v>401.85</v>
      </c>
      <c r="F3251" s="55">
        <v>28.22</v>
      </c>
      <c r="G3251" s="55">
        <v>430.07</v>
      </c>
      <c r="H3251" s="33">
        <f t="shared" si="50"/>
        <v>9</v>
      </c>
    </row>
    <row r="3252" spans="1:8" x14ac:dyDescent="0.2">
      <c r="A3252" s="52" t="s">
        <v>6535</v>
      </c>
      <c r="B3252" s="52"/>
      <c r="C3252" s="53" t="s">
        <v>6536</v>
      </c>
      <c r="D3252" s="54" t="s">
        <v>131</v>
      </c>
      <c r="E3252" s="55">
        <v>476.16</v>
      </c>
      <c r="F3252" s="55">
        <v>35.28</v>
      </c>
      <c r="G3252" s="55">
        <v>511.44</v>
      </c>
      <c r="H3252" s="33">
        <f t="shared" si="50"/>
        <v>9</v>
      </c>
    </row>
    <row r="3253" spans="1:8" x14ac:dyDescent="0.2">
      <c r="A3253" s="52" t="s">
        <v>6537</v>
      </c>
      <c r="B3253" s="52"/>
      <c r="C3253" s="53" t="s">
        <v>6538</v>
      </c>
      <c r="D3253" s="54" t="s">
        <v>131</v>
      </c>
      <c r="E3253" s="55">
        <v>697.96</v>
      </c>
      <c r="F3253" s="55">
        <v>42.34</v>
      </c>
      <c r="G3253" s="55">
        <v>740.3</v>
      </c>
      <c r="H3253" s="33">
        <f t="shared" si="50"/>
        <v>9</v>
      </c>
    </row>
    <row r="3254" spans="1:8" x14ac:dyDescent="0.2">
      <c r="A3254" s="52" t="s">
        <v>6539</v>
      </c>
      <c r="B3254" s="52"/>
      <c r="C3254" s="53" t="s">
        <v>6540</v>
      </c>
      <c r="D3254" s="54" t="s">
        <v>131</v>
      </c>
      <c r="E3254" s="55">
        <v>704.72</v>
      </c>
      <c r="F3254" s="55">
        <v>52.92</v>
      </c>
      <c r="G3254" s="55">
        <v>757.64</v>
      </c>
      <c r="H3254" s="33">
        <f t="shared" si="50"/>
        <v>9</v>
      </c>
    </row>
    <row r="3255" spans="1:8" x14ac:dyDescent="0.2">
      <c r="A3255" s="52" t="s">
        <v>6541</v>
      </c>
      <c r="B3255" s="52"/>
      <c r="C3255" s="53" t="s">
        <v>6542</v>
      </c>
      <c r="D3255" s="54" t="s">
        <v>131</v>
      </c>
      <c r="E3255" s="55">
        <v>972.22</v>
      </c>
      <c r="F3255" s="55">
        <v>105.84</v>
      </c>
      <c r="G3255" s="55">
        <v>1078.06</v>
      </c>
      <c r="H3255" s="33">
        <f t="shared" si="50"/>
        <v>9</v>
      </c>
    </row>
    <row r="3256" spans="1:8" x14ac:dyDescent="0.2">
      <c r="A3256" s="52" t="s">
        <v>6543</v>
      </c>
      <c r="B3256" s="52"/>
      <c r="C3256" s="53" t="s">
        <v>6544</v>
      </c>
      <c r="D3256" s="54"/>
      <c r="E3256" s="55"/>
      <c r="F3256" s="55"/>
      <c r="G3256" s="55"/>
      <c r="H3256" s="33">
        <f t="shared" si="50"/>
        <v>5</v>
      </c>
    </row>
    <row r="3257" spans="1:8" x14ac:dyDescent="0.2">
      <c r="A3257" s="52" t="s">
        <v>6545</v>
      </c>
      <c r="B3257" s="52"/>
      <c r="C3257" s="53" t="s">
        <v>6546</v>
      </c>
      <c r="D3257" s="54" t="s">
        <v>131</v>
      </c>
      <c r="E3257" s="55">
        <v>73.52</v>
      </c>
      <c r="F3257" s="55">
        <v>36</v>
      </c>
      <c r="G3257" s="55">
        <v>109.52</v>
      </c>
      <c r="H3257" s="33">
        <f t="shared" si="50"/>
        <v>9</v>
      </c>
    </row>
    <row r="3258" spans="1:8" x14ac:dyDescent="0.2">
      <c r="A3258" s="52" t="s">
        <v>6547</v>
      </c>
      <c r="B3258" s="52"/>
      <c r="C3258" s="53" t="s">
        <v>6548</v>
      </c>
      <c r="D3258" s="54"/>
      <c r="E3258" s="55"/>
      <c r="F3258" s="55"/>
      <c r="G3258" s="55"/>
      <c r="H3258" s="33">
        <f t="shared" si="50"/>
        <v>5</v>
      </c>
    </row>
    <row r="3259" spans="1:8" ht="25.5" x14ac:dyDescent="0.2">
      <c r="A3259" s="52" t="s">
        <v>6549</v>
      </c>
      <c r="B3259" s="52"/>
      <c r="C3259" s="53" t="s">
        <v>6550</v>
      </c>
      <c r="D3259" s="54" t="s">
        <v>131</v>
      </c>
      <c r="E3259" s="55">
        <v>148.94</v>
      </c>
      <c r="F3259" s="55">
        <v>21.69</v>
      </c>
      <c r="G3259" s="55">
        <v>170.63</v>
      </c>
      <c r="H3259" s="33">
        <f t="shared" si="50"/>
        <v>9</v>
      </c>
    </row>
    <row r="3260" spans="1:8" ht="25.5" x14ac:dyDescent="0.2">
      <c r="A3260" s="52" t="s">
        <v>6551</v>
      </c>
      <c r="B3260" s="52"/>
      <c r="C3260" s="53" t="s">
        <v>6552</v>
      </c>
      <c r="D3260" s="54" t="s">
        <v>131</v>
      </c>
      <c r="E3260" s="55">
        <v>199.99</v>
      </c>
      <c r="F3260" s="55">
        <v>21.69</v>
      </c>
      <c r="G3260" s="55">
        <v>221.68</v>
      </c>
      <c r="H3260" s="33">
        <f t="shared" si="50"/>
        <v>9</v>
      </c>
    </row>
    <row r="3261" spans="1:8" ht="25.5" x14ac:dyDescent="0.2">
      <c r="A3261" s="52" t="s">
        <v>6553</v>
      </c>
      <c r="B3261" s="52"/>
      <c r="C3261" s="53" t="s">
        <v>6554</v>
      </c>
      <c r="D3261" s="54" t="s">
        <v>131</v>
      </c>
      <c r="E3261" s="55">
        <v>252.54</v>
      </c>
      <c r="F3261" s="55">
        <v>30.51</v>
      </c>
      <c r="G3261" s="55">
        <v>283.05</v>
      </c>
      <c r="H3261" s="33">
        <f t="shared" si="50"/>
        <v>9</v>
      </c>
    </row>
    <row r="3262" spans="1:8" ht="25.5" x14ac:dyDescent="0.2">
      <c r="A3262" s="52" t="s">
        <v>6555</v>
      </c>
      <c r="B3262" s="52"/>
      <c r="C3262" s="53" t="s">
        <v>6556</v>
      </c>
      <c r="D3262" s="54" t="s">
        <v>131</v>
      </c>
      <c r="E3262" s="55">
        <v>308.52</v>
      </c>
      <c r="F3262" s="55">
        <v>30.51</v>
      </c>
      <c r="G3262" s="55">
        <v>339.03</v>
      </c>
      <c r="H3262" s="33">
        <f t="shared" si="50"/>
        <v>9</v>
      </c>
    </row>
    <row r="3263" spans="1:8" ht="25.5" x14ac:dyDescent="0.2">
      <c r="A3263" s="52" t="s">
        <v>6557</v>
      </c>
      <c r="B3263" s="52"/>
      <c r="C3263" s="53" t="s">
        <v>6558</v>
      </c>
      <c r="D3263" s="54" t="s">
        <v>131</v>
      </c>
      <c r="E3263" s="55">
        <v>565.25</v>
      </c>
      <c r="F3263" s="55">
        <v>30.51</v>
      </c>
      <c r="G3263" s="55">
        <v>595.76</v>
      </c>
      <c r="H3263" s="33">
        <f t="shared" si="50"/>
        <v>9</v>
      </c>
    </row>
    <row r="3264" spans="1:8" ht="25.5" x14ac:dyDescent="0.2">
      <c r="A3264" s="52" t="s">
        <v>6559</v>
      </c>
      <c r="B3264" s="52"/>
      <c r="C3264" s="53" t="s">
        <v>6560</v>
      </c>
      <c r="D3264" s="54" t="s">
        <v>21</v>
      </c>
      <c r="E3264" s="55">
        <v>77.87</v>
      </c>
      <c r="F3264" s="55">
        <v>17.350000000000001</v>
      </c>
      <c r="G3264" s="55">
        <v>95.22</v>
      </c>
      <c r="H3264" s="33">
        <f t="shared" si="50"/>
        <v>9</v>
      </c>
    </row>
    <row r="3265" spans="1:8" ht="25.5" x14ac:dyDescent="0.2">
      <c r="A3265" s="52" t="s">
        <v>6561</v>
      </c>
      <c r="B3265" s="52"/>
      <c r="C3265" s="53" t="s">
        <v>6562</v>
      </c>
      <c r="D3265" s="54" t="s">
        <v>21</v>
      </c>
      <c r="E3265" s="55">
        <v>89.45</v>
      </c>
      <c r="F3265" s="55">
        <v>17.350000000000001</v>
      </c>
      <c r="G3265" s="55">
        <v>106.8</v>
      </c>
      <c r="H3265" s="33">
        <f t="shared" si="50"/>
        <v>9</v>
      </c>
    </row>
    <row r="3266" spans="1:8" ht="25.5" x14ac:dyDescent="0.2">
      <c r="A3266" s="52" t="s">
        <v>6563</v>
      </c>
      <c r="B3266" s="52"/>
      <c r="C3266" s="53" t="s">
        <v>6564</v>
      </c>
      <c r="D3266" s="54" t="s">
        <v>21</v>
      </c>
      <c r="E3266" s="55">
        <v>104.85</v>
      </c>
      <c r="F3266" s="55">
        <v>21.69</v>
      </c>
      <c r="G3266" s="55">
        <v>126.54</v>
      </c>
      <c r="H3266" s="33">
        <f t="shared" si="50"/>
        <v>9</v>
      </c>
    </row>
    <row r="3267" spans="1:8" ht="25.5" x14ac:dyDescent="0.2">
      <c r="A3267" s="52" t="s">
        <v>6565</v>
      </c>
      <c r="B3267" s="52"/>
      <c r="C3267" s="53" t="s">
        <v>6566</v>
      </c>
      <c r="D3267" s="54" t="s">
        <v>21</v>
      </c>
      <c r="E3267" s="55">
        <v>184.25</v>
      </c>
      <c r="F3267" s="55">
        <v>21.69</v>
      </c>
      <c r="G3267" s="55">
        <v>205.94</v>
      </c>
      <c r="H3267" s="33">
        <f t="shared" si="50"/>
        <v>9</v>
      </c>
    </row>
    <row r="3268" spans="1:8" ht="25.5" x14ac:dyDescent="0.2">
      <c r="A3268" s="52" t="s">
        <v>6567</v>
      </c>
      <c r="B3268" s="52"/>
      <c r="C3268" s="53" t="s">
        <v>6568</v>
      </c>
      <c r="D3268" s="54" t="s">
        <v>21</v>
      </c>
      <c r="E3268" s="55">
        <v>257.81</v>
      </c>
      <c r="F3268" s="55">
        <v>21.69</v>
      </c>
      <c r="G3268" s="55">
        <v>279.5</v>
      </c>
      <c r="H3268" s="33">
        <f t="shared" si="50"/>
        <v>9</v>
      </c>
    </row>
    <row r="3269" spans="1:8" ht="25.5" x14ac:dyDescent="0.2">
      <c r="A3269" s="52" t="s">
        <v>6569</v>
      </c>
      <c r="B3269" s="52"/>
      <c r="C3269" s="53" t="s">
        <v>6570</v>
      </c>
      <c r="D3269" s="54" t="s">
        <v>334</v>
      </c>
      <c r="E3269" s="55">
        <v>1029.01</v>
      </c>
      <c r="F3269" s="55">
        <v>17.350000000000001</v>
      </c>
      <c r="G3269" s="55">
        <v>1046.3599999999999</v>
      </c>
      <c r="H3269" s="33">
        <f t="shared" si="50"/>
        <v>9</v>
      </c>
    </row>
    <row r="3270" spans="1:8" ht="25.5" x14ac:dyDescent="0.2">
      <c r="A3270" s="52" t="s">
        <v>6571</v>
      </c>
      <c r="B3270" s="52"/>
      <c r="C3270" s="53" t="s">
        <v>6572</v>
      </c>
      <c r="D3270" s="54" t="s">
        <v>334</v>
      </c>
      <c r="E3270" s="55">
        <v>1142</v>
      </c>
      <c r="F3270" s="55">
        <v>17.350000000000001</v>
      </c>
      <c r="G3270" s="55">
        <v>1159.3499999999999</v>
      </c>
      <c r="H3270" s="33">
        <f t="shared" si="50"/>
        <v>9</v>
      </c>
    </row>
    <row r="3271" spans="1:8" ht="25.5" x14ac:dyDescent="0.2">
      <c r="A3271" s="52" t="s">
        <v>6573</v>
      </c>
      <c r="B3271" s="52"/>
      <c r="C3271" s="53" t="s">
        <v>6574</v>
      </c>
      <c r="D3271" s="54" t="s">
        <v>334</v>
      </c>
      <c r="E3271" s="55">
        <v>1114.49</v>
      </c>
      <c r="F3271" s="55">
        <v>21.69</v>
      </c>
      <c r="G3271" s="55">
        <v>1136.18</v>
      </c>
      <c r="H3271" s="33">
        <f t="shared" si="50"/>
        <v>9</v>
      </c>
    </row>
    <row r="3272" spans="1:8" ht="25.5" x14ac:dyDescent="0.2">
      <c r="A3272" s="52" t="s">
        <v>6575</v>
      </c>
      <c r="B3272" s="52"/>
      <c r="C3272" s="53" t="s">
        <v>6576</v>
      </c>
      <c r="D3272" s="54" t="s">
        <v>334</v>
      </c>
      <c r="E3272" s="55">
        <v>1121.43</v>
      </c>
      <c r="F3272" s="55">
        <v>21.69</v>
      </c>
      <c r="G3272" s="55">
        <v>1143.1199999999999</v>
      </c>
      <c r="H3272" s="33">
        <f t="shared" si="50"/>
        <v>9</v>
      </c>
    </row>
    <row r="3273" spans="1:8" ht="25.5" x14ac:dyDescent="0.2">
      <c r="A3273" s="52" t="s">
        <v>6577</v>
      </c>
      <c r="B3273" s="52"/>
      <c r="C3273" s="53" t="s">
        <v>6578</v>
      </c>
      <c r="D3273" s="54" t="s">
        <v>334</v>
      </c>
      <c r="E3273" s="55">
        <v>1492.1</v>
      </c>
      <c r="F3273" s="55">
        <v>21.69</v>
      </c>
      <c r="G3273" s="55">
        <v>1513.79</v>
      </c>
      <c r="H3273" s="33">
        <f t="shared" si="50"/>
        <v>9</v>
      </c>
    </row>
    <row r="3274" spans="1:8" ht="25.5" x14ac:dyDescent="0.2">
      <c r="A3274" s="52" t="s">
        <v>6579</v>
      </c>
      <c r="B3274" s="52"/>
      <c r="C3274" s="53" t="s">
        <v>6580</v>
      </c>
      <c r="D3274" s="54" t="s">
        <v>334</v>
      </c>
      <c r="E3274" s="55">
        <v>2109.96</v>
      </c>
      <c r="F3274" s="55">
        <v>21.69</v>
      </c>
      <c r="G3274" s="55">
        <v>2131.65</v>
      </c>
      <c r="H3274" s="33">
        <f t="shared" ref="H3274:H3337" si="51">LEN(A3274)</f>
        <v>9</v>
      </c>
    </row>
    <row r="3275" spans="1:8" ht="25.5" x14ac:dyDescent="0.2">
      <c r="A3275" s="52" t="s">
        <v>6581</v>
      </c>
      <c r="B3275" s="52"/>
      <c r="C3275" s="53" t="s">
        <v>6582</v>
      </c>
      <c r="D3275" s="54" t="s">
        <v>131</v>
      </c>
      <c r="E3275" s="55">
        <v>259.95999999999998</v>
      </c>
      <c r="F3275" s="55">
        <v>30.51</v>
      </c>
      <c r="G3275" s="55">
        <v>290.47000000000003</v>
      </c>
      <c r="H3275" s="33">
        <f t="shared" si="51"/>
        <v>9</v>
      </c>
    </row>
    <row r="3276" spans="1:8" ht="25.5" x14ac:dyDescent="0.2">
      <c r="A3276" s="52" t="s">
        <v>6583</v>
      </c>
      <c r="B3276" s="52"/>
      <c r="C3276" s="53" t="s">
        <v>6584</v>
      </c>
      <c r="D3276" s="54" t="s">
        <v>131</v>
      </c>
      <c r="E3276" s="55">
        <v>825.64</v>
      </c>
      <c r="F3276" s="55">
        <v>30.51</v>
      </c>
      <c r="G3276" s="55">
        <v>856.15</v>
      </c>
      <c r="H3276" s="33">
        <f t="shared" si="51"/>
        <v>9</v>
      </c>
    </row>
    <row r="3277" spans="1:8" x14ac:dyDescent="0.2">
      <c r="A3277" s="52" t="s">
        <v>6585</v>
      </c>
      <c r="B3277" s="52"/>
      <c r="C3277" s="53" t="s">
        <v>6586</v>
      </c>
      <c r="D3277" s="54" t="s">
        <v>21</v>
      </c>
      <c r="E3277" s="55">
        <v>138.77000000000001</v>
      </c>
      <c r="F3277" s="55">
        <v>17.350000000000001</v>
      </c>
      <c r="G3277" s="55">
        <v>156.12</v>
      </c>
      <c r="H3277" s="33">
        <f t="shared" si="51"/>
        <v>9</v>
      </c>
    </row>
    <row r="3278" spans="1:8" x14ac:dyDescent="0.2">
      <c r="A3278" s="52" t="s">
        <v>6587</v>
      </c>
      <c r="B3278" s="52"/>
      <c r="C3278" s="53" t="s">
        <v>6588</v>
      </c>
      <c r="D3278" s="54" t="s">
        <v>21</v>
      </c>
      <c r="E3278" s="55">
        <v>182.76</v>
      </c>
      <c r="F3278" s="55">
        <v>17.350000000000001</v>
      </c>
      <c r="G3278" s="55">
        <v>200.11</v>
      </c>
      <c r="H3278" s="33">
        <f t="shared" si="51"/>
        <v>9</v>
      </c>
    </row>
    <row r="3279" spans="1:8" x14ac:dyDescent="0.2">
      <c r="A3279" s="52" t="s">
        <v>6589</v>
      </c>
      <c r="B3279" s="52"/>
      <c r="C3279" s="53" t="s">
        <v>6590</v>
      </c>
      <c r="D3279" s="54" t="s">
        <v>21</v>
      </c>
      <c r="E3279" s="55">
        <v>194.25</v>
      </c>
      <c r="F3279" s="55">
        <v>21.69</v>
      </c>
      <c r="G3279" s="55">
        <v>215.94</v>
      </c>
      <c r="H3279" s="33">
        <f t="shared" si="51"/>
        <v>9</v>
      </c>
    </row>
    <row r="3280" spans="1:8" x14ac:dyDescent="0.2">
      <c r="A3280" s="52" t="s">
        <v>6591</v>
      </c>
      <c r="B3280" s="52"/>
      <c r="C3280" s="53" t="s">
        <v>6592</v>
      </c>
      <c r="D3280" s="54" t="s">
        <v>21</v>
      </c>
      <c r="E3280" s="55">
        <v>295.51</v>
      </c>
      <c r="F3280" s="55">
        <v>21.69</v>
      </c>
      <c r="G3280" s="55">
        <v>317.2</v>
      </c>
      <c r="H3280" s="33">
        <f t="shared" si="51"/>
        <v>9</v>
      </c>
    </row>
    <row r="3281" spans="1:8" x14ac:dyDescent="0.2">
      <c r="A3281" s="52" t="s">
        <v>6593</v>
      </c>
      <c r="B3281" s="52"/>
      <c r="C3281" s="53" t="s">
        <v>6594</v>
      </c>
      <c r="D3281" s="54" t="s">
        <v>21</v>
      </c>
      <c r="E3281" s="55">
        <v>314.02999999999997</v>
      </c>
      <c r="F3281" s="55">
        <v>21.69</v>
      </c>
      <c r="G3281" s="55">
        <v>335.72</v>
      </c>
      <c r="H3281" s="33">
        <f t="shared" si="51"/>
        <v>9</v>
      </c>
    </row>
    <row r="3282" spans="1:8" x14ac:dyDescent="0.2">
      <c r="A3282" s="52" t="s">
        <v>6595</v>
      </c>
      <c r="B3282" s="52"/>
      <c r="C3282" s="53" t="s">
        <v>6596</v>
      </c>
      <c r="D3282" s="54" t="s">
        <v>21</v>
      </c>
      <c r="E3282" s="55">
        <v>672.69</v>
      </c>
      <c r="F3282" s="55">
        <v>21.69</v>
      </c>
      <c r="G3282" s="55">
        <v>694.38</v>
      </c>
      <c r="H3282" s="33">
        <f t="shared" si="51"/>
        <v>9</v>
      </c>
    </row>
    <row r="3283" spans="1:8" x14ac:dyDescent="0.2">
      <c r="A3283" s="52" t="s">
        <v>6597</v>
      </c>
      <c r="B3283" s="52"/>
      <c r="C3283" s="53" t="s">
        <v>6598</v>
      </c>
      <c r="D3283" s="54" t="s">
        <v>21</v>
      </c>
      <c r="E3283" s="55">
        <v>195.56</v>
      </c>
      <c r="F3283" s="55">
        <v>17.350000000000001</v>
      </c>
      <c r="G3283" s="55">
        <v>212.91</v>
      </c>
      <c r="H3283" s="33">
        <f t="shared" si="51"/>
        <v>9</v>
      </c>
    </row>
    <row r="3284" spans="1:8" x14ac:dyDescent="0.2">
      <c r="A3284" s="52" t="s">
        <v>6599</v>
      </c>
      <c r="B3284" s="52"/>
      <c r="C3284" s="53" t="s">
        <v>6600</v>
      </c>
      <c r="D3284" s="54" t="s">
        <v>21</v>
      </c>
      <c r="E3284" s="55">
        <v>199.14</v>
      </c>
      <c r="F3284" s="55">
        <v>17.350000000000001</v>
      </c>
      <c r="G3284" s="55">
        <v>216.49</v>
      </c>
      <c r="H3284" s="33">
        <f t="shared" si="51"/>
        <v>9</v>
      </c>
    </row>
    <row r="3285" spans="1:8" x14ac:dyDescent="0.2">
      <c r="A3285" s="52" t="s">
        <v>6601</v>
      </c>
      <c r="B3285" s="52"/>
      <c r="C3285" s="53" t="s">
        <v>6602</v>
      </c>
      <c r="D3285" s="54" t="s">
        <v>21</v>
      </c>
      <c r="E3285" s="55">
        <v>216.72</v>
      </c>
      <c r="F3285" s="55">
        <v>21.69</v>
      </c>
      <c r="G3285" s="55">
        <v>238.41</v>
      </c>
      <c r="H3285" s="33">
        <f t="shared" si="51"/>
        <v>9</v>
      </c>
    </row>
    <row r="3286" spans="1:8" x14ac:dyDescent="0.2">
      <c r="A3286" s="52" t="s">
        <v>6603</v>
      </c>
      <c r="B3286" s="52"/>
      <c r="C3286" s="53" t="s">
        <v>6604</v>
      </c>
      <c r="D3286" s="54" t="s">
        <v>21</v>
      </c>
      <c r="E3286" s="55">
        <v>336.92</v>
      </c>
      <c r="F3286" s="55">
        <v>21.69</v>
      </c>
      <c r="G3286" s="55">
        <v>358.61</v>
      </c>
      <c r="H3286" s="33">
        <f t="shared" si="51"/>
        <v>9</v>
      </c>
    </row>
    <row r="3287" spans="1:8" x14ac:dyDescent="0.2">
      <c r="A3287" s="52" t="s">
        <v>6605</v>
      </c>
      <c r="B3287" s="52"/>
      <c r="C3287" s="53" t="s">
        <v>6606</v>
      </c>
      <c r="D3287" s="54" t="s">
        <v>21</v>
      </c>
      <c r="E3287" s="55">
        <v>491.9</v>
      </c>
      <c r="F3287" s="55">
        <v>21.69</v>
      </c>
      <c r="G3287" s="55">
        <v>513.59</v>
      </c>
      <c r="H3287" s="33">
        <f t="shared" si="51"/>
        <v>9</v>
      </c>
    </row>
    <row r="3288" spans="1:8" x14ac:dyDescent="0.2">
      <c r="A3288" s="52" t="s">
        <v>6607</v>
      </c>
      <c r="B3288" s="52"/>
      <c r="C3288" s="53" t="s">
        <v>6608</v>
      </c>
      <c r="D3288" s="54" t="s">
        <v>21</v>
      </c>
      <c r="E3288" s="55">
        <v>199.57</v>
      </c>
      <c r="F3288" s="55">
        <v>17.350000000000001</v>
      </c>
      <c r="G3288" s="55">
        <v>216.92</v>
      </c>
      <c r="H3288" s="33">
        <f t="shared" si="51"/>
        <v>9</v>
      </c>
    </row>
    <row r="3289" spans="1:8" x14ac:dyDescent="0.2">
      <c r="A3289" s="52" t="s">
        <v>6609</v>
      </c>
      <c r="B3289" s="52"/>
      <c r="C3289" s="53" t="s">
        <v>6610</v>
      </c>
      <c r="D3289" s="54" t="s">
        <v>21</v>
      </c>
      <c r="E3289" s="55">
        <v>253.22</v>
      </c>
      <c r="F3289" s="55">
        <v>17.350000000000001</v>
      </c>
      <c r="G3289" s="55">
        <v>270.57</v>
      </c>
      <c r="H3289" s="33">
        <f t="shared" si="51"/>
        <v>9</v>
      </c>
    </row>
    <row r="3290" spans="1:8" x14ac:dyDescent="0.2">
      <c r="A3290" s="52" t="s">
        <v>6611</v>
      </c>
      <c r="B3290" s="52"/>
      <c r="C3290" s="53" t="s">
        <v>6612</v>
      </c>
      <c r="D3290" s="54" t="s">
        <v>21</v>
      </c>
      <c r="E3290" s="55">
        <v>271.39</v>
      </c>
      <c r="F3290" s="55">
        <v>17.350000000000001</v>
      </c>
      <c r="G3290" s="55">
        <v>288.74</v>
      </c>
      <c r="H3290" s="33">
        <f t="shared" si="51"/>
        <v>9</v>
      </c>
    </row>
    <row r="3291" spans="1:8" x14ac:dyDescent="0.2">
      <c r="A3291" s="52" t="s">
        <v>6613</v>
      </c>
      <c r="B3291" s="52"/>
      <c r="C3291" s="53" t="s">
        <v>6614</v>
      </c>
      <c r="D3291" s="54" t="s">
        <v>21</v>
      </c>
      <c r="E3291" s="55">
        <v>330.61</v>
      </c>
      <c r="F3291" s="55">
        <v>21.69</v>
      </c>
      <c r="G3291" s="55">
        <v>352.3</v>
      </c>
      <c r="H3291" s="33">
        <f t="shared" si="51"/>
        <v>9</v>
      </c>
    </row>
    <row r="3292" spans="1:8" x14ac:dyDescent="0.2">
      <c r="A3292" s="52" t="s">
        <v>6615</v>
      </c>
      <c r="B3292" s="52"/>
      <c r="C3292" s="53" t="s">
        <v>6616</v>
      </c>
      <c r="D3292" s="54" t="s">
        <v>21</v>
      </c>
      <c r="E3292" s="55">
        <v>367.81</v>
      </c>
      <c r="F3292" s="55">
        <v>21.69</v>
      </c>
      <c r="G3292" s="55">
        <v>389.5</v>
      </c>
      <c r="H3292" s="33">
        <f t="shared" si="51"/>
        <v>9</v>
      </c>
    </row>
    <row r="3293" spans="1:8" x14ac:dyDescent="0.2">
      <c r="A3293" s="52" t="s">
        <v>6617</v>
      </c>
      <c r="B3293" s="52"/>
      <c r="C3293" s="53" t="s">
        <v>6618</v>
      </c>
      <c r="D3293" s="54" t="s">
        <v>21</v>
      </c>
      <c r="E3293" s="55">
        <v>923.17</v>
      </c>
      <c r="F3293" s="55">
        <v>21.69</v>
      </c>
      <c r="G3293" s="55">
        <v>944.86</v>
      </c>
      <c r="H3293" s="33">
        <f t="shared" si="51"/>
        <v>9</v>
      </c>
    </row>
    <row r="3294" spans="1:8" ht="25.5" x14ac:dyDescent="0.2">
      <c r="A3294" s="52" t="s">
        <v>6619</v>
      </c>
      <c r="B3294" s="52"/>
      <c r="C3294" s="53" t="s">
        <v>6620</v>
      </c>
      <c r="D3294" s="54" t="s">
        <v>21</v>
      </c>
      <c r="E3294" s="55">
        <v>159.07</v>
      </c>
      <c r="F3294" s="55">
        <v>21.69</v>
      </c>
      <c r="G3294" s="55">
        <v>180.76</v>
      </c>
      <c r="H3294" s="33">
        <f t="shared" si="51"/>
        <v>9</v>
      </c>
    </row>
    <row r="3295" spans="1:8" ht="25.5" x14ac:dyDescent="0.2">
      <c r="A3295" s="52" t="s">
        <v>6621</v>
      </c>
      <c r="B3295" s="52"/>
      <c r="C3295" s="53" t="s">
        <v>6622</v>
      </c>
      <c r="D3295" s="54" t="s">
        <v>21</v>
      </c>
      <c r="E3295" s="55">
        <v>544.70000000000005</v>
      </c>
      <c r="F3295" s="55">
        <v>21.69</v>
      </c>
      <c r="G3295" s="55">
        <v>566.39</v>
      </c>
      <c r="H3295" s="33">
        <f t="shared" si="51"/>
        <v>9</v>
      </c>
    </row>
    <row r="3296" spans="1:8" ht="25.5" x14ac:dyDescent="0.2">
      <c r="A3296" s="52" t="s">
        <v>6623</v>
      </c>
      <c r="B3296" s="52"/>
      <c r="C3296" s="53" t="s">
        <v>6624</v>
      </c>
      <c r="D3296" s="54" t="s">
        <v>21</v>
      </c>
      <c r="E3296" s="55">
        <v>163.80000000000001</v>
      </c>
      <c r="F3296" s="55">
        <v>17.350000000000001</v>
      </c>
      <c r="G3296" s="55">
        <v>181.15</v>
      </c>
      <c r="H3296" s="33">
        <f t="shared" si="51"/>
        <v>9</v>
      </c>
    </row>
    <row r="3297" spans="1:8" ht="25.5" x14ac:dyDescent="0.2">
      <c r="A3297" s="52" t="s">
        <v>6625</v>
      </c>
      <c r="B3297" s="52"/>
      <c r="C3297" s="53" t="s">
        <v>6626</v>
      </c>
      <c r="D3297" s="54" t="s">
        <v>21</v>
      </c>
      <c r="E3297" s="55">
        <v>187.25</v>
      </c>
      <c r="F3297" s="55">
        <v>21.69</v>
      </c>
      <c r="G3297" s="55">
        <v>208.94</v>
      </c>
      <c r="H3297" s="33">
        <f t="shared" si="51"/>
        <v>9</v>
      </c>
    </row>
    <row r="3298" spans="1:8" ht="25.5" x14ac:dyDescent="0.2">
      <c r="A3298" s="52" t="s">
        <v>6627</v>
      </c>
      <c r="B3298" s="52"/>
      <c r="C3298" s="53" t="s">
        <v>6628</v>
      </c>
      <c r="D3298" s="54" t="s">
        <v>21</v>
      </c>
      <c r="E3298" s="55">
        <v>241.86</v>
      </c>
      <c r="F3298" s="55">
        <v>21.69</v>
      </c>
      <c r="G3298" s="55">
        <v>263.55</v>
      </c>
      <c r="H3298" s="33">
        <f t="shared" si="51"/>
        <v>9</v>
      </c>
    </row>
    <row r="3299" spans="1:8" ht="25.5" x14ac:dyDescent="0.2">
      <c r="A3299" s="52" t="s">
        <v>6629</v>
      </c>
      <c r="B3299" s="52"/>
      <c r="C3299" s="53" t="s">
        <v>6630</v>
      </c>
      <c r="D3299" s="54" t="s">
        <v>21</v>
      </c>
      <c r="E3299" s="55">
        <v>240.06</v>
      </c>
      <c r="F3299" s="55">
        <v>21.69</v>
      </c>
      <c r="G3299" s="55">
        <v>261.75</v>
      </c>
      <c r="H3299" s="33">
        <f t="shared" si="51"/>
        <v>9</v>
      </c>
    </row>
    <row r="3300" spans="1:8" ht="25.5" x14ac:dyDescent="0.2">
      <c r="A3300" s="52" t="s">
        <v>6631</v>
      </c>
      <c r="B3300" s="52"/>
      <c r="C3300" s="53" t="s">
        <v>6632</v>
      </c>
      <c r="D3300" s="54" t="s">
        <v>21</v>
      </c>
      <c r="E3300" s="55">
        <v>561.77</v>
      </c>
      <c r="F3300" s="55">
        <v>21.69</v>
      </c>
      <c r="G3300" s="55">
        <v>583.46</v>
      </c>
      <c r="H3300" s="33">
        <f t="shared" si="51"/>
        <v>9</v>
      </c>
    </row>
    <row r="3301" spans="1:8" ht="25.5" x14ac:dyDescent="0.2">
      <c r="A3301" s="52" t="s">
        <v>6633</v>
      </c>
      <c r="B3301" s="52"/>
      <c r="C3301" s="53" t="s">
        <v>6634</v>
      </c>
      <c r="D3301" s="54" t="s">
        <v>21</v>
      </c>
      <c r="E3301" s="55">
        <v>538.46</v>
      </c>
      <c r="F3301" s="55">
        <v>21.69</v>
      </c>
      <c r="G3301" s="55">
        <v>560.15</v>
      </c>
      <c r="H3301" s="33">
        <f t="shared" si="51"/>
        <v>9</v>
      </c>
    </row>
    <row r="3302" spans="1:8" ht="25.5" x14ac:dyDescent="0.2">
      <c r="A3302" s="52" t="s">
        <v>6635</v>
      </c>
      <c r="B3302" s="52"/>
      <c r="C3302" s="53" t="s">
        <v>6636</v>
      </c>
      <c r="D3302" s="54" t="s">
        <v>21</v>
      </c>
      <c r="E3302" s="55">
        <v>538.39</v>
      </c>
      <c r="F3302" s="55">
        <v>21.69</v>
      </c>
      <c r="G3302" s="55">
        <v>560.08000000000004</v>
      </c>
      <c r="H3302" s="33">
        <f t="shared" si="51"/>
        <v>9</v>
      </c>
    </row>
    <row r="3303" spans="1:8" ht="25.5" x14ac:dyDescent="0.2">
      <c r="A3303" s="52" t="s">
        <v>6637</v>
      </c>
      <c r="B3303" s="52"/>
      <c r="C3303" s="53" t="s">
        <v>6638</v>
      </c>
      <c r="D3303" s="54" t="s">
        <v>21</v>
      </c>
      <c r="E3303" s="55">
        <v>531.51</v>
      </c>
      <c r="F3303" s="55">
        <v>21.69</v>
      </c>
      <c r="G3303" s="55">
        <v>553.20000000000005</v>
      </c>
      <c r="H3303" s="33">
        <f t="shared" si="51"/>
        <v>9</v>
      </c>
    </row>
    <row r="3304" spans="1:8" ht="25.5" x14ac:dyDescent="0.2">
      <c r="A3304" s="52" t="s">
        <v>6639</v>
      </c>
      <c r="B3304" s="52"/>
      <c r="C3304" s="53" t="s">
        <v>6640</v>
      </c>
      <c r="D3304" s="54" t="s">
        <v>21</v>
      </c>
      <c r="E3304" s="55">
        <v>592.76</v>
      </c>
      <c r="F3304" s="55">
        <v>21.69</v>
      </c>
      <c r="G3304" s="55">
        <v>614.45000000000005</v>
      </c>
      <c r="H3304" s="33">
        <f t="shared" si="51"/>
        <v>9</v>
      </c>
    </row>
    <row r="3305" spans="1:8" ht="25.5" x14ac:dyDescent="0.2">
      <c r="A3305" s="52" t="s">
        <v>6641</v>
      </c>
      <c r="B3305" s="52"/>
      <c r="C3305" s="53" t="s">
        <v>6642</v>
      </c>
      <c r="D3305" s="54" t="s">
        <v>21</v>
      </c>
      <c r="E3305" s="55">
        <v>1197.83</v>
      </c>
      <c r="F3305" s="55">
        <v>21.69</v>
      </c>
      <c r="G3305" s="55">
        <v>1219.52</v>
      </c>
      <c r="H3305" s="33">
        <f t="shared" si="51"/>
        <v>9</v>
      </c>
    </row>
    <row r="3306" spans="1:8" x14ac:dyDescent="0.2">
      <c r="A3306" s="52" t="s">
        <v>6643</v>
      </c>
      <c r="B3306" s="52"/>
      <c r="C3306" s="53" t="s">
        <v>6644</v>
      </c>
      <c r="D3306" s="54" t="s">
        <v>21</v>
      </c>
      <c r="E3306" s="55">
        <v>508.92</v>
      </c>
      <c r="F3306" s="55">
        <v>17.350000000000001</v>
      </c>
      <c r="G3306" s="55">
        <v>526.27</v>
      </c>
      <c r="H3306" s="33">
        <f t="shared" si="51"/>
        <v>9</v>
      </c>
    </row>
    <row r="3307" spans="1:8" x14ac:dyDescent="0.2">
      <c r="A3307" s="52" t="s">
        <v>6645</v>
      </c>
      <c r="B3307" s="52"/>
      <c r="C3307" s="53" t="s">
        <v>6646</v>
      </c>
      <c r="D3307" s="54" t="s">
        <v>21</v>
      </c>
      <c r="E3307" s="55">
        <v>786.92</v>
      </c>
      <c r="F3307" s="55">
        <v>21.69</v>
      </c>
      <c r="G3307" s="55">
        <v>808.61</v>
      </c>
      <c r="H3307" s="33">
        <f t="shared" si="51"/>
        <v>9</v>
      </c>
    </row>
    <row r="3308" spans="1:8" x14ac:dyDescent="0.2">
      <c r="A3308" s="52" t="s">
        <v>6647</v>
      </c>
      <c r="B3308" s="52"/>
      <c r="C3308" s="53" t="s">
        <v>6648</v>
      </c>
      <c r="D3308" s="54" t="s">
        <v>21</v>
      </c>
      <c r="E3308" s="55">
        <v>1161.5999999999999</v>
      </c>
      <c r="F3308" s="55">
        <v>21.69</v>
      </c>
      <c r="G3308" s="55">
        <v>1183.29</v>
      </c>
      <c r="H3308" s="33">
        <f t="shared" si="51"/>
        <v>9</v>
      </c>
    </row>
    <row r="3309" spans="1:8" x14ac:dyDescent="0.2">
      <c r="A3309" s="52" t="s">
        <v>6649</v>
      </c>
      <c r="B3309" s="52"/>
      <c r="C3309" s="53" t="s">
        <v>6650</v>
      </c>
      <c r="D3309" s="54" t="s">
        <v>21</v>
      </c>
      <c r="E3309" s="55">
        <v>1439.13</v>
      </c>
      <c r="F3309" s="55">
        <v>21.69</v>
      </c>
      <c r="G3309" s="55">
        <v>1460.82</v>
      </c>
      <c r="H3309" s="33">
        <f t="shared" si="51"/>
        <v>9</v>
      </c>
    </row>
    <row r="3310" spans="1:8" x14ac:dyDescent="0.2">
      <c r="A3310" s="52" t="s">
        <v>6651</v>
      </c>
      <c r="B3310" s="52"/>
      <c r="C3310" s="53" t="s">
        <v>6652</v>
      </c>
      <c r="D3310" s="54" t="s">
        <v>21</v>
      </c>
      <c r="E3310" s="55">
        <v>2915.86</v>
      </c>
      <c r="F3310" s="55">
        <v>21.69</v>
      </c>
      <c r="G3310" s="55">
        <v>2937.55</v>
      </c>
      <c r="H3310" s="33">
        <f t="shared" si="51"/>
        <v>9</v>
      </c>
    </row>
    <row r="3311" spans="1:8" ht="38.25" x14ac:dyDescent="0.2">
      <c r="A3311" s="52" t="s">
        <v>6653</v>
      </c>
      <c r="B3311" s="52"/>
      <c r="C3311" s="53" t="s">
        <v>6654</v>
      </c>
      <c r="D3311" s="54" t="s">
        <v>21</v>
      </c>
      <c r="E3311" s="55">
        <v>220.21</v>
      </c>
      <c r="F3311" s="55">
        <v>17.350000000000001</v>
      </c>
      <c r="G3311" s="55">
        <v>237.56</v>
      </c>
      <c r="H3311" s="33">
        <f t="shared" si="51"/>
        <v>9</v>
      </c>
    </row>
    <row r="3312" spans="1:8" ht="38.25" x14ac:dyDescent="0.2">
      <c r="A3312" s="52" t="s">
        <v>6655</v>
      </c>
      <c r="B3312" s="52"/>
      <c r="C3312" s="53" t="s">
        <v>6656</v>
      </c>
      <c r="D3312" s="54" t="s">
        <v>21</v>
      </c>
      <c r="E3312" s="55">
        <v>300.23</v>
      </c>
      <c r="F3312" s="55">
        <v>17.350000000000001</v>
      </c>
      <c r="G3312" s="55">
        <v>317.58</v>
      </c>
      <c r="H3312" s="33">
        <f t="shared" si="51"/>
        <v>9</v>
      </c>
    </row>
    <row r="3313" spans="1:8" ht="38.25" x14ac:dyDescent="0.2">
      <c r="A3313" s="52" t="s">
        <v>6657</v>
      </c>
      <c r="B3313" s="52"/>
      <c r="C3313" s="53" t="s">
        <v>6658</v>
      </c>
      <c r="D3313" s="54" t="s">
        <v>21</v>
      </c>
      <c r="E3313" s="55">
        <v>588.79999999999995</v>
      </c>
      <c r="F3313" s="55">
        <v>21.69</v>
      </c>
      <c r="G3313" s="55">
        <v>610.49</v>
      </c>
      <c r="H3313" s="33">
        <f t="shared" si="51"/>
        <v>9</v>
      </c>
    </row>
    <row r="3314" spans="1:8" ht="38.25" x14ac:dyDescent="0.2">
      <c r="A3314" s="52" t="s">
        <v>6659</v>
      </c>
      <c r="B3314" s="52"/>
      <c r="C3314" s="53" t="s">
        <v>6660</v>
      </c>
      <c r="D3314" s="54" t="s">
        <v>21</v>
      </c>
      <c r="E3314" s="55">
        <v>581.49</v>
      </c>
      <c r="F3314" s="55">
        <v>21.69</v>
      </c>
      <c r="G3314" s="55">
        <v>603.17999999999995</v>
      </c>
      <c r="H3314" s="33">
        <f t="shared" si="51"/>
        <v>9</v>
      </c>
    </row>
    <row r="3315" spans="1:8" ht="38.25" x14ac:dyDescent="0.2">
      <c r="A3315" s="52" t="s">
        <v>6661</v>
      </c>
      <c r="B3315" s="52"/>
      <c r="C3315" s="53" t="s">
        <v>6662</v>
      </c>
      <c r="D3315" s="54" t="s">
        <v>21</v>
      </c>
      <c r="E3315" s="55">
        <v>631.54999999999995</v>
      </c>
      <c r="F3315" s="55">
        <v>21.69</v>
      </c>
      <c r="G3315" s="55">
        <v>653.24</v>
      </c>
      <c r="H3315" s="33">
        <f t="shared" si="51"/>
        <v>9</v>
      </c>
    </row>
    <row r="3316" spans="1:8" x14ac:dyDescent="0.2">
      <c r="A3316" s="52" t="s">
        <v>6663</v>
      </c>
      <c r="B3316" s="52"/>
      <c r="C3316" s="53" t="s">
        <v>6664</v>
      </c>
      <c r="D3316" s="54" t="s">
        <v>21</v>
      </c>
      <c r="E3316" s="55">
        <v>274.26</v>
      </c>
      <c r="F3316" s="55">
        <v>21.69</v>
      </c>
      <c r="G3316" s="55">
        <v>295.95</v>
      </c>
      <c r="H3316" s="33">
        <f t="shared" si="51"/>
        <v>9</v>
      </c>
    </row>
    <row r="3317" spans="1:8" x14ac:dyDescent="0.2">
      <c r="A3317" s="52" t="s">
        <v>6665</v>
      </c>
      <c r="B3317" s="52"/>
      <c r="C3317" s="53" t="s">
        <v>6666</v>
      </c>
      <c r="D3317" s="54" t="s">
        <v>21</v>
      </c>
      <c r="E3317" s="55">
        <v>553.04999999999995</v>
      </c>
      <c r="F3317" s="55">
        <v>21.69</v>
      </c>
      <c r="G3317" s="55">
        <v>574.74</v>
      </c>
      <c r="H3317" s="33">
        <f t="shared" si="51"/>
        <v>9</v>
      </c>
    </row>
    <row r="3318" spans="1:8" x14ac:dyDescent="0.2">
      <c r="A3318" s="52" t="s">
        <v>6667</v>
      </c>
      <c r="B3318" s="52"/>
      <c r="C3318" s="53" t="s">
        <v>6668</v>
      </c>
      <c r="D3318" s="54" t="s">
        <v>21</v>
      </c>
      <c r="E3318" s="55">
        <v>495.3</v>
      </c>
      <c r="F3318" s="55">
        <v>21.69</v>
      </c>
      <c r="G3318" s="55">
        <v>516.99</v>
      </c>
      <c r="H3318" s="33">
        <f t="shared" si="51"/>
        <v>9</v>
      </c>
    </row>
    <row r="3319" spans="1:8" x14ac:dyDescent="0.2">
      <c r="A3319" s="52" t="s">
        <v>6669</v>
      </c>
      <c r="B3319" s="52"/>
      <c r="C3319" s="53" t="s">
        <v>6670</v>
      </c>
      <c r="D3319" s="54" t="s">
        <v>21</v>
      </c>
      <c r="E3319" s="55">
        <v>742.38</v>
      </c>
      <c r="F3319" s="55">
        <v>21.69</v>
      </c>
      <c r="G3319" s="55">
        <v>764.07</v>
      </c>
      <c r="H3319" s="33">
        <f t="shared" si="51"/>
        <v>9</v>
      </c>
    </row>
    <row r="3320" spans="1:8" x14ac:dyDescent="0.2">
      <c r="A3320" s="52" t="s">
        <v>6671</v>
      </c>
      <c r="B3320" s="52"/>
      <c r="C3320" s="53" t="s">
        <v>6672</v>
      </c>
      <c r="D3320" s="54" t="s">
        <v>21</v>
      </c>
      <c r="E3320" s="55">
        <v>1332.45</v>
      </c>
      <c r="F3320" s="55">
        <v>21.69</v>
      </c>
      <c r="G3320" s="55">
        <v>1354.14</v>
      </c>
      <c r="H3320" s="33">
        <f t="shared" si="51"/>
        <v>9</v>
      </c>
    </row>
    <row r="3321" spans="1:8" x14ac:dyDescent="0.2">
      <c r="A3321" s="52" t="s">
        <v>6673</v>
      </c>
      <c r="B3321" s="52"/>
      <c r="C3321" s="53" t="s">
        <v>6674</v>
      </c>
      <c r="D3321" s="54" t="s">
        <v>21</v>
      </c>
      <c r="E3321" s="55">
        <v>2874.9</v>
      </c>
      <c r="F3321" s="55">
        <v>21.69</v>
      </c>
      <c r="G3321" s="55">
        <v>2896.59</v>
      </c>
      <c r="H3321" s="33">
        <f t="shared" si="51"/>
        <v>9</v>
      </c>
    </row>
    <row r="3322" spans="1:8" x14ac:dyDescent="0.2">
      <c r="A3322" s="52" t="s">
        <v>6675</v>
      </c>
      <c r="B3322" s="52"/>
      <c r="C3322" s="53" t="s">
        <v>6676</v>
      </c>
      <c r="D3322" s="54"/>
      <c r="E3322" s="55"/>
      <c r="F3322" s="55"/>
      <c r="G3322" s="55"/>
      <c r="H3322" s="33">
        <f t="shared" si="51"/>
        <v>5</v>
      </c>
    </row>
    <row r="3323" spans="1:8" ht="25.5" x14ac:dyDescent="0.2">
      <c r="A3323" s="52" t="s">
        <v>6677</v>
      </c>
      <c r="B3323" s="52"/>
      <c r="C3323" s="53" t="s">
        <v>6678</v>
      </c>
      <c r="D3323" s="54" t="s">
        <v>131</v>
      </c>
      <c r="E3323" s="55">
        <v>10</v>
      </c>
      <c r="F3323" s="55">
        <v>7.16</v>
      </c>
      <c r="G3323" s="55">
        <v>17.16</v>
      </c>
      <c r="H3323" s="33">
        <f t="shared" si="51"/>
        <v>9</v>
      </c>
    </row>
    <row r="3324" spans="1:8" ht="25.5" x14ac:dyDescent="0.2">
      <c r="A3324" s="52" t="s">
        <v>6679</v>
      </c>
      <c r="B3324" s="52"/>
      <c r="C3324" s="53" t="s">
        <v>6680</v>
      </c>
      <c r="D3324" s="54" t="s">
        <v>131</v>
      </c>
      <c r="E3324" s="55">
        <v>12.82</v>
      </c>
      <c r="F3324" s="55">
        <v>7.16</v>
      </c>
      <c r="G3324" s="55">
        <v>19.98</v>
      </c>
      <c r="H3324" s="33">
        <f t="shared" si="51"/>
        <v>9</v>
      </c>
    </row>
    <row r="3325" spans="1:8" ht="25.5" x14ac:dyDescent="0.2">
      <c r="A3325" s="52" t="s">
        <v>6681</v>
      </c>
      <c r="B3325" s="52"/>
      <c r="C3325" s="53" t="s">
        <v>6682</v>
      </c>
      <c r="D3325" s="54" t="s">
        <v>131</v>
      </c>
      <c r="E3325" s="55">
        <v>17.16</v>
      </c>
      <c r="F3325" s="55">
        <v>7.16</v>
      </c>
      <c r="G3325" s="55">
        <v>24.32</v>
      </c>
      <c r="H3325" s="33">
        <f t="shared" si="51"/>
        <v>9</v>
      </c>
    </row>
    <row r="3326" spans="1:8" ht="25.5" x14ac:dyDescent="0.2">
      <c r="A3326" s="52" t="s">
        <v>6683</v>
      </c>
      <c r="B3326" s="52"/>
      <c r="C3326" s="53" t="s">
        <v>6684</v>
      </c>
      <c r="D3326" s="54" t="s">
        <v>131</v>
      </c>
      <c r="E3326" s="55">
        <v>21.84</v>
      </c>
      <c r="F3326" s="55">
        <v>10.84</v>
      </c>
      <c r="G3326" s="55">
        <v>32.68</v>
      </c>
      <c r="H3326" s="33">
        <f t="shared" si="51"/>
        <v>9</v>
      </c>
    </row>
    <row r="3327" spans="1:8" ht="25.5" x14ac:dyDescent="0.2">
      <c r="A3327" s="52" t="s">
        <v>6685</v>
      </c>
      <c r="B3327" s="52"/>
      <c r="C3327" s="53" t="s">
        <v>6686</v>
      </c>
      <c r="D3327" s="54" t="s">
        <v>131</v>
      </c>
      <c r="E3327" s="55">
        <v>27.86</v>
      </c>
      <c r="F3327" s="55">
        <v>10.84</v>
      </c>
      <c r="G3327" s="55">
        <v>38.700000000000003</v>
      </c>
      <c r="H3327" s="33">
        <f t="shared" si="51"/>
        <v>9</v>
      </c>
    </row>
    <row r="3328" spans="1:8" ht="25.5" x14ac:dyDescent="0.2">
      <c r="A3328" s="52" t="s">
        <v>6687</v>
      </c>
      <c r="B3328" s="52"/>
      <c r="C3328" s="53" t="s">
        <v>6688</v>
      </c>
      <c r="D3328" s="54" t="s">
        <v>131</v>
      </c>
      <c r="E3328" s="55">
        <v>35.130000000000003</v>
      </c>
      <c r="F3328" s="55">
        <v>10.84</v>
      </c>
      <c r="G3328" s="55">
        <v>45.97</v>
      </c>
      <c r="H3328" s="33">
        <f t="shared" si="51"/>
        <v>9</v>
      </c>
    </row>
    <row r="3329" spans="1:8" ht="25.5" x14ac:dyDescent="0.2">
      <c r="A3329" s="52" t="s">
        <v>6689</v>
      </c>
      <c r="B3329" s="52"/>
      <c r="C3329" s="53" t="s">
        <v>6690</v>
      </c>
      <c r="D3329" s="54" t="s">
        <v>131</v>
      </c>
      <c r="E3329" s="55">
        <v>41.97</v>
      </c>
      <c r="F3329" s="55">
        <v>10.84</v>
      </c>
      <c r="G3329" s="55">
        <v>52.81</v>
      </c>
      <c r="H3329" s="33">
        <f t="shared" si="51"/>
        <v>9</v>
      </c>
    </row>
    <row r="3330" spans="1:8" x14ac:dyDescent="0.2">
      <c r="A3330" s="52" t="s">
        <v>6691</v>
      </c>
      <c r="B3330" s="52"/>
      <c r="C3330" s="53" t="s">
        <v>6692</v>
      </c>
      <c r="D3330" s="54"/>
      <c r="E3330" s="55"/>
      <c r="F3330" s="55"/>
      <c r="G3330" s="55"/>
      <c r="H3330" s="33">
        <f t="shared" si="51"/>
        <v>5</v>
      </c>
    </row>
    <row r="3331" spans="1:8" ht="25.5" x14ac:dyDescent="0.2">
      <c r="A3331" s="52" t="s">
        <v>6693</v>
      </c>
      <c r="B3331" s="52"/>
      <c r="C3331" s="53" t="s">
        <v>6694</v>
      </c>
      <c r="D3331" s="54" t="s">
        <v>131</v>
      </c>
      <c r="E3331" s="55">
        <v>48.78</v>
      </c>
      <c r="F3331" s="55">
        <v>15.61</v>
      </c>
      <c r="G3331" s="55">
        <v>64.39</v>
      </c>
      <c r="H3331" s="33">
        <f t="shared" si="51"/>
        <v>9</v>
      </c>
    </row>
    <row r="3332" spans="1:8" ht="25.5" x14ac:dyDescent="0.2">
      <c r="A3332" s="52" t="s">
        <v>6695</v>
      </c>
      <c r="B3332" s="52"/>
      <c r="C3332" s="53" t="s">
        <v>6696</v>
      </c>
      <c r="D3332" s="54" t="s">
        <v>131</v>
      </c>
      <c r="E3332" s="55">
        <v>73.97</v>
      </c>
      <c r="F3332" s="55">
        <v>15.61</v>
      </c>
      <c r="G3332" s="55">
        <v>89.58</v>
      </c>
      <c r="H3332" s="33">
        <f t="shared" si="51"/>
        <v>9</v>
      </c>
    </row>
    <row r="3333" spans="1:8" ht="25.5" x14ac:dyDescent="0.2">
      <c r="A3333" s="52" t="s">
        <v>6697</v>
      </c>
      <c r="B3333" s="52"/>
      <c r="C3333" s="53" t="s">
        <v>6698</v>
      </c>
      <c r="D3333" s="54" t="s">
        <v>131</v>
      </c>
      <c r="E3333" s="55">
        <v>88.25</v>
      </c>
      <c r="F3333" s="55">
        <v>15.61</v>
      </c>
      <c r="G3333" s="55">
        <v>103.86</v>
      </c>
      <c r="H3333" s="33">
        <f t="shared" si="51"/>
        <v>9</v>
      </c>
    </row>
    <row r="3334" spans="1:8" ht="25.5" x14ac:dyDescent="0.2">
      <c r="A3334" s="52" t="s">
        <v>6699</v>
      </c>
      <c r="B3334" s="52"/>
      <c r="C3334" s="53" t="s">
        <v>6700</v>
      </c>
      <c r="D3334" s="54" t="s">
        <v>131</v>
      </c>
      <c r="E3334" s="55">
        <v>112.44</v>
      </c>
      <c r="F3334" s="55">
        <v>15.61</v>
      </c>
      <c r="G3334" s="55">
        <v>128.05000000000001</v>
      </c>
      <c r="H3334" s="33">
        <f t="shared" si="51"/>
        <v>9</v>
      </c>
    </row>
    <row r="3335" spans="1:8" ht="25.5" x14ac:dyDescent="0.2">
      <c r="A3335" s="52" t="s">
        <v>6701</v>
      </c>
      <c r="B3335" s="52"/>
      <c r="C3335" s="53" t="s">
        <v>6702</v>
      </c>
      <c r="D3335" s="54" t="s">
        <v>131</v>
      </c>
      <c r="E3335" s="55">
        <v>135.44999999999999</v>
      </c>
      <c r="F3335" s="55">
        <v>15.61</v>
      </c>
      <c r="G3335" s="55">
        <v>151.06</v>
      </c>
      <c r="H3335" s="33">
        <f t="shared" si="51"/>
        <v>9</v>
      </c>
    </row>
    <row r="3336" spans="1:8" ht="25.5" x14ac:dyDescent="0.2">
      <c r="A3336" s="52" t="s">
        <v>6703</v>
      </c>
      <c r="B3336" s="52"/>
      <c r="C3336" s="53" t="s">
        <v>6704</v>
      </c>
      <c r="D3336" s="54" t="s">
        <v>131</v>
      </c>
      <c r="E3336" s="55">
        <v>157.77000000000001</v>
      </c>
      <c r="F3336" s="55">
        <v>15.61</v>
      </c>
      <c r="G3336" s="55">
        <v>173.38</v>
      </c>
      <c r="H3336" s="33">
        <f t="shared" si="51"/>
        <v>9</v>
      </c>
    </row>
    <row r="3337" spans="1:8" ht="25.5" x14ac:dyDescent="0.2">
      <c r="A3337" s="52" t="s">
        <v>6705</v>
      </c>
      <c r="B3337" s="52"/>
      <c r="C3337" s="53" t="s">
        <v>6706</v>
      </c>
      <c r="D3337" s="54" t="s">
        <v>131</v>
      </c>
      <c r="E3337" s="55">
        <v>165.81</v>
      </c>
      <c r="F3337" s="55">
        <v>15.61</v>
      </c>
      <c r="G3337" s="55">
        <v>181.42</v>
      </c>
      <c r="H3337" s="33">
        <f t="shared" si="51"/>
        <v>9</v>
      </c>
    </row>
    <row r="3338" spans="1:8" ht="25.5" x14ac:dyDescent="0.2">
      <c r="A3338" s="52" t="s">
        <v>6707</v>
      </c>
      <c r="B3338" s="52"/>
      <c r="C3338" s="53" t="s">
        <v>6708</v>
      </c>
      <c r="D3338" s="54" t="s">
        <v>131</v>
      </c>
      <c r="E3338" s="55">
        <v>178.32</v>
      </c>
      <c r="F3338" s="55">
        <v>15.61</v>
      </c>
      <c r="G3338" s="55">
        <v>193.93</v>
      </c>
      <c r="H3338" s="33">
        <f t="shared" ref="H3338:H3401" si="52">LEN(A3338)</f>
        <v>9</v>
      </c>
    </row>
    <row r="3339" spans="1:8" ht="25.5" x14ac:dyDescent="0.2">
      <c r="A3339" s="52" t="s">
        <v>6709</v>
      </c>
      <c r="B3339" s="52"/>
      <c r="C3339" s="53" t="s">
        <v>6710</v>
      </c>
      <c r="D3339" s="54" t="s">
        <v>131</v>
      </c>
      <c r="E3339" s="55">
        <v>217.59</v>
      </c>
      <c r="F3339" s="55">
        <v>15.61</v>
      </c>
      <c r="G3339" s="55">
        <v>233.2</v>
      </c>
      <c r="H3339" s="33">
        <f t="shared" si="52"/>
        <v>9</v>
      </c>
    </row>
    <row r="3340" spans="1:8" ht="25.5" x14ac:dyDescent="0.2">
      <c r="A3340" s="52" t="s">
        <v>6711</v>
      </c>
      <c r="B3340" s="52"/>
      <c r="C3340" s="53" t="s">
        <v>6712</v>
      </c>
      <c r="D3340" s="54" t="s">
        <v>131</v>
      </c>
      <c r="E3340" s="55">
        <v>244.84</v>
      </c>
      <c r="F3340" s="55">
        <v>15.61</v>
      </c>
      <c r="G3340" s="55">
        <v>260.45</v>
      </c>
      <c r="H3340" s="33">
        <f t="shared" si="52"/>
        <v>9</v>
      </c>
    </row>
    <row r="3341" spans="1:8" ht="25.5" x14ac:dyDescent="0.2">
      <c r="A3341" s="52" t="s">
        <v>6713</v>
      </c>
      <c r="B3341" s="52"/>
      <c r="C3341" s="53" t="s">
        <v>6714</v>
      </c>
      <c r="D3341" s="54" t="s">
        <v>131</v>
      </c>
      <c r="E3341" s="55">
        <v>258.02</v>
      </c>
      <c r="F3341" s="55">
        <v>15.61</v>
      </c>
      <c r="G3341" s="55">
        <v>273.63</v>
      </c>
      <c r="H3341" s="33">
        <f t="shared" si="52"/>
        <v>9</v>
      </c>
    </row>
    <row r="3342" spans="1:8" x14ac:dyDescent="0.2">
      <c r="A3342" s="52" t="s">
        <v>6715</v>
      </c>
      <c r="B3342" s="52"/>
      <c r="C3342" s="53" t="s">
        <v>6716</v>
      </c>
      <c r="D3342" s="54"/>
      <c r="E3342" s="55"/>
      <c r="F3342" s="55"/>
      <c r="G3342" s="55"/>
      <c r="H3342" s="33">
        <f t="shared" si="52"/>
        <v>5</v>
      </c>
    </row>
    <row r="3343" spans="1:8" ht="38.25" x14ac:dyDescent="0.2">
      <c r="A3343" s="52" t="s">
        <v>6717</v>
      </c>
      <c r="B3343" s="52"/>
      <c r="C3343" s="53" t="s">
        <v>6718</v>
      </c>
      <c r="D3343" s="54" t="s">
        <v>131</v>
      </c>
      <c r="E3343" s="55">
        <v>30.02</v>
      </c>
      <c r="F3343" s="55">
        <v>15.25</v>
      </c>
      <c r="G3343" s="55">
        <v>45.27</v>
      </c>
      <c r="H3343" s="33">
        <f t="shared" si="52"/>
        <v>9</v>
      </c>
    </row>
    <row r="3344" spans="1:8" ht="38.25" x14ac:dyDescent="0.2">
      <c r="A3344" s="52" t="s">
        <v>6719</v>
      </c>
      <c r="B3344" s="52"/>
      <c r="C3344" s="53" t="s">
        <v>6720</v>
      </c>
      <c r="D3344" s="54" t="s">
        <v>131</v>
      </c>
      <c r="E3344" s="55">
        <v>37.21</v>
      </c>
      <c r="F3344" s="55">
        <v>15.25</v>
      </c>
      <c r="G3344" s="55">
        <v>52.46</v>
      </c>
      <c r="H3344" s="33">
        <f t="shared" si="52"/>
        <v>9</v>
      </c>
    </row>
    <row r="3345" spans="1:8" ht="38.25" x14ac:dyDescent="0.2">
      <c r="A3345" s="52" t="s">
        <v>6721</v>
      </c>
      <c r="B3345" s="52"/>
      <c r="C3345" s="53" t="s">
        <v>6722</v>
      </c>
      <c r="D3345" s="54" t="s">
        <v>131</v>
      </c>
      <c r="E3345" s="55">
        <v>42.41</v>
      </c>
      <c r="F3345" s="55">
        <v>15.25</v>
      </c>
      <c r="G3345" s="55">
        <v>57.66</v>
      </c>
      <c r="H3345" s="33">
        <f t="shared" si="52"/>
        <v>9</v>
      </c>
    </row>
    <row r="3346" spans="1:8" ht="38.25" x14ac:dyDescent="0.2">
      <c r="A3346" s="52" t="s">
        <v>6723</v>
      </c>
      <c r="B3346" s="52"/>
      <c r="C3346" s="53" t="s">
        <v>6724</v>
      </c>
      <c r="D3346" s="54" t="s">
        <v>131</v>
      </c>
      <c r="E3346" s="55">
        <v>101.63</v>
      </c>
      <c r="F3346" s="55">
        <v>22.88</v>
      </c>
      <c r="G3346" s="55">
        <v>124.51</v>
      </c>
      <c r="H3346" s="33">
        <f t="shared" si="52"/>
        <v>9</v>
      </c>
    </row>
    <row r="3347" spans="1:8" ht="25.5" x14ac:dyDescent="0.2">
      <c r="A3347" s="52" t="s">
        <v>6725</v>
      </c>
      <c r="B3347" s="52"/>
      <c r="C3347" s="53" t="s">
        <v>6726</v>
      </c>
      <c r="D3347" s="54" t="s">
        <v>21</v>
      </c>
      <c r="E3347" s="55">
        <v>10.48</v>
      </c>
      <c r="F3347" s="55">
        <v>9.98</v>
      </c>
      <c r="G3347" s="55">
        <v>20.46</v>
      </c>
      <c r="H3347" s="33">
        <f t="shared" si="52"/>
        <v>9</v>
      </c>
    </row>
    <row r="3348" spans="1:8" ht="25.5" x14ac:dyDescent="0.2">
      <c r="A3348" s="52" t="s">
        <v>6727</v>
      </c>
      <c r="B3348" s="52"/>
      <c r="C3348" s="53" t="s">
        <v>6728</v>
      </c>
      <c r="D3348" s="54" t="s">
        <v>21</v>
      </c>
      <c r="E3348" s="55">
        <v>15.86</v>
      </c>
      <c r="F3348" s="55">
        <v>9.98</v>
      </c>
      <c r="G3348" s="55">
        <v>25.84</v>
      </c>
      <c r="H3348" s="33">
        <f t="shared" si="52"/>
        <v>9</v>
      </c>
    </row>
    <row r="3349" spans="1:8" ht="25.5" x14ac:dyDescent="0.2">
      <c r="A3349" s="52" t="s">
        <v>6729</v>
      </c>
      <c r="B3349" s="52"/>
      <c r="C3349" s="53" t="s">
        <v>6730</v>
      </c>
      <c r="D3349" s="54" t="s">
        <v>21</v>
      </c>
      <c r="E3349" s="55">
        <v>16.68</v>
      </c>
      <c r="F3349" s="55">
        <v>15.18</v>
      </c>
      <c r="G3349" s="55">
        <v>31.86</v>
      </c>
      <c r="H3349" s="33">
        <f t="shared" si="52"/>
        <v>9</v>
      </c>
    </row>
    <row r="3350" spans="1:8" ht="25.5" x14ac:dyDescent="0.2">
      <c r="A3350" s="52" t="s">
        <v>6731</v>
      </c>
      <c r="B3350" s="52"/>
      <c r="C3350" s="53" t="s">
        <v>6732</v>
      </c>
      <c r="D3350" s="54" t="s">
        <v>21</v>
      </c>
      <c r="E3350" s="55">
        <v>17.32</v>
      </c>
      <c r="F3350" s="55">
        <v>17.350000000000001</v>
      </c>
      <c r="G3350" s="55">
        <v>34.67</v>
      </c>
      <c r="H3350" s="33">
        <f t="shared" si="52"/>
        <v>9</v>
      </c>
    </row>
    <row r="3351" spans="1:8" ht="25.5" x14ac:dyDescent="0.2">
      <c r="A3351" s="52" t="s">
        <v>6733</v>
      </c>
      <c r="B3351" s="52"/>
      <c r="C3351" s="53" t="s">
        <v>6734</v>
      </c>
      <c r="D3351" s="54" t="s">
        <v>21</v>
      </c>
      <c r="E3351" s="55">
        <v>11.27</v>
      </c>
      <c r="F3351" s="55">
        <v>9.98</v>
      </c>
      <c r="G3351" s="55">
        <v>21.25</v>
      </c>
      <c r="H3351" s="33">
        <f t="shared" si="52"/>
        <v>9</v>
      </c>
    </row>
    <row r="3352" spans="1:8" ht="25.5" x14ac:dyDescent="0.2">
      <c r="A3352" s="52" t="s">
        <v>6735</v>
      </c>
      <c r="B3352" s="52"/>
      <c r="C3352" s="53" t="s">
        <v>6736</v>
      </c>
      <c r="D3352" s="54" t="s">
        <v>21</v>
      </c>
      <c r="E3352" s="55">
        <v>15.76</v>
      </c>
      <c r="F3352" s="55">
        <v>9.98</v>
      </c>
      <c r="G3352" s="55">
        <v>25.74</v>
      </c>
      <c r="H3352" s="33">
        <f t="shared" si="52"/>
        <v>9</v>
      </c>
    </row>
    <row r="3353" spans="1:8" ht="25.5" x14ac:dyDescent="0.2">
      <c r="A3353" s="52" t="s">
        <v>6737</v>
      </c>
      <c r="B3353" s="52"/>
      <c r="C3353" s="53" t="s">
        <v>6738</v>
      </c>
      <c r="D3353" s="54" t="s">
        <v>21</v>
      </c>
      <c r="E3353" s="55">
        <v>20.04</v>
      </c>
      <c r="F3353" s="55">
        <v>15.18</v>
      </c>
      <c r="G3353" s="55">
        <v>35.22</v>
      </c>
      <c r="H3353" s="33">
        <f t="shared" si="52"/>
        <v>9</v>
      </c>
    </row>
    <row r="3354" spans="1:8" ht="25.5" x14ac:dyDescent="0.2">
      <c r="A3354" s="52" t="s">
        <v>6739</v>
      </c>
      <c r="B3354" s="52"/>
      <c r="C3354" s="53" t="s">
        <v>6740</v>
      </c>
      <c r="D3354" s="54" t="s">
        <v>21</v>
      </c>
      <c r="E3354" s="55">
        <v>41.09</v>
      </c>
      <c r="F3354" s="55">
        <v>17.350000000000001</v>
      </c>
      <c r="G3354" s="55">
        <v>58.44</v>
      </c>
      <c r="H3354" s="33">
        <f t="shared" si="52"/>
        <v>9</v>
      </c>
    </row>
    <row r="3355" spans="1:8" ht="25.5" x14ac:dyDescent="0.2">
      <c r="A3355" s="52" t="s">
        <v>6741</v>
      </c>
      <c r="B3355" s="52"/>
      <c r="C3355" s="53" t="s">
        <v>6742</v>
      </c>
      <c r="D3355" s="54" t="s">
        <v>21</v>
      </c>
      <c r="E3355" s="55">
        <v>13.35</v>
      </c>
      <c r="F3355" s="55">
        <v>9.98</v>
      </c>
      <c r="G3355" s="55">
        <v>23.33</v>
      </c>
      <c r="H3355" s="33">
        <f t="shared" si="52"/>
        <v>9</v>
      </c>
    </row>
    <row r="3356" spans="1:8" ht="25.5" x14ac:dyDescent="0.2">
      <c r="A3356" s="52" t="s">
        <v>6743</v>
      </c>
      <c r="B3356" s="52"/>
      <c r="C3356" s="53" t="s">
        <v>6744</v>
      </c>
      <c r="D3356" s="54" t="s">
        <v>21</v>
      </c>
      <c r="E3356" s="55">
        <v>17.28</v>
      </c>
      <c r="F3356" s="55">
        <v>9.98</v>
      </c>
      <c r="G3356" s="55">
        <v>27.26</v>
      </c>
      <c r="H3356" s="33">
        <f t="shared" si="52"/>
        <v>9</v>
      </c>
    </row>
    <row r="3357" spans="1:8" ht="25.5" x14ac:dyDescent="0.2">
      <c r="A3357" s="52" t="s">
        <v>6745</v>
      </c>
      <c r="B3357" s="52"/>
      <c r="C3357" s="53" t="s">
        <v>6746</v>
      </c>
      <c r="D3357" s="54" t="s">
        <v>21</v>
      </c>
      <c r="E3357" s="55">
        <v>19.91</v>
      </c>
      <c r="F3357" s="55">
        <v>15.18</v>
      </c>
      <c r="G3357" s="55">
        <v>35.090000000000003</v>
      </c>
      <c r="H3357" s="33">
        <f t="shared" si="52"/>
        <v>9</v>
      </c>
    </row>
    <row r="3358" spans="1:8" ht="25.5" x14ac:dyDescent="0.2">
      <c r="A3358" s="52" t="s">
        <v>6747</v>
      </c>
      <c r="B3358" s="52"/>
      <c r="C3358" s="53" t="s">
        <v>6748</v>
      </c>
      <c r="D3358" s="54" t="s">
        <v>21</v>
      </c>
      <c r="E3358" s="55">
        <v>31.51</v>
      </c>
      <c r="F3358" s="55">
        <v>17.350000000000001</v>
      </c>
      <c r="G3358" s="55">
        <v>48.86</v>
      </c>
      <c r="H3358" s="33">
        <f t="shared" si="52"/>
        <v>9</v>
      </c>
    </row>
    <row r="3359" spans="1:8" ht="25.5" x14ac:dyDescent="0.2">
      <c r="A3359" s="52" t="s">
        <v>6749</v>
      </c>
      <c r="B3359" s="52"/>
      <c r="C3359" s="53" t="s">
        <v>6750</v>
      </c>
      <c r="D3359" s="54" t="s">
        <v>21</v>
      </c>
      <c r="E3359" s="55">
        <v>9.93</v>
      </c>
      <c r="F3359" s="55">
        <v>9.98</v>
      </c>
      <c r="G3359" s="55">
        <v>19.91</v>
      </c>
      <c r="H3359" s="33">
        <f t="shared" si="52"/>
        <v>9</v>
      </c>
    </row>
    <row r="3360" spans="1:8" ht="25.5" x14ac:dyDescent="0.2">
      <c r="A3360" s="52" t="s">
        <v>6751</v>
      </c>
      <c r="B3360" s="52"/>
      <c r="C3360" s="53" t="s">
        <v>6752</v>
      </c>
      <c r="D3360" s="54" t="s">
        <v>21</v>
      </c>
      <c r="E3360" s="55">
        <v>15.65</v>
      </c>
      <c r="F3360" s="55">
        <v>15.18</v>
      </c>
      <c r="G3360" s="55">
        <v>30.83</v>
      </c>
      <c r="H3360" s="33">
        <f t="shared" si="52"/>
        <v>9</v>
      </c>
    </row>
    <row r="3361" spans="1:8" ht="25.5" x14ac:dyDescent="0.2">
      <c r="A3361" s="52" t="s">
        <v>6753</v>
      </c>
      <c r="B3361" s="52"/>
      <c r="C3361" s="53" t="s">
        <v>6754</v>
      </c>
      <c r="D3361" s="54" t="s">
        <v>21</v>
      </c>
      <c r="E3361" s="55">
        <v>25.81</v>
      </c>
      <c r="F3361" s="55">
        <v>17.350000000000001</v>
      </c>
      <c r="G3361" s="55">
        <v>43.16</v>
      </c>
      <c r="H3361" s="33">
        <f t="shared" si="52"/>
        <v>9</v>
      </c>
    </row>
    <row r="3362" spans="1:8" ht="25.5" x14ac:dyDescent="0.2">
      <c r="A3362" s="52" t="s">
        <v>6755</v>
      </c>
      <c r="B3362" s="52"/>
      <c r="C3362" s="53" t="s">
        <v>6756</v>
      </c>
      <c r="D3362" s="54" t="s">
        <v>21</v>
      </c>
      <c r="E3362" s="55">
        <v>31.52</v>
      </c>
      <c r="F3362" s="55">
        <v>9.98</v>
      </c>
      <c r="G3362" s="55">
        <v>41.5</v>
      </c>
      <c r="H3362" s="33">
        <f t="shared" si="52"/>
        <v>9</v>
      </c>
    </row>
    <row r="3363" spans="1:8" ht="25.5" x14ac:dyDescent="0.2">
      <c r="A3363" s="52" t="s">
        <v>6757</v>
      </c>
      <c r="B3363" s="52"/>
      <c r="C3363" s="53" t="s">
        <v>6758</v>
      </c>
      <c r="D3363" s="54" t="s">
        <v>21</v>
      </c>
      <c r="E3363" s="55">
        <v>40.1</v>
      </c>
      <c r="F3363" s="55">
        <v>15.18</v>
      </c>
      <c r="G3363" s="55">
        <v>55.28</v>
      </c>
      <c r="H3363" s="33">
        <f t="shared" si="52"/>
        <v>9</v>
      </c>
    </row>
    <row r="3364" spans="1:8" ht="25.5" x14ac:dyDescent="0.2">
      <c r="A3364" s="52" t="s">
        <v>6759</v>
      </c>
      <c r="B3364" s="52"/>
      <c r="C3364" s="53" t="s">
        <v>6760</v>
      </c>
      <c r="D3364" s="54" t="s">
        <v>21</v>
      </c>
      <c r="E3364" s="55">
        <v>72.819999999999993</v>
      </c>
      <c r="F3364" s="55">
        <v>17.350000000000001</v>
      </c>
      <c r="G3364" s="55">
        <v>90.17</v>
      </c>
      <c r="H3364" s="33">
        <f t="shared" si="52"/>
        <v>9</v>
      </c>
    </row>
    <row r="3365" spans="1:8" ht="25.5" x14ac:dyDescent="0.2">
      <c r="A3365" s="52" t="s">
        <v>6761</v>
      </c>
      <c r="B3365" s="52"/>
      <c r="C3365" s="53" t="s">
        <v>6762</v>
      </c>
      <c r="D3365" s="54" t="s">
        <v>21</v>
      </c>
      <c r="E3365" s="55">
        <v>54.67</v>
      </c>
      <c r="F3365" s="55">
        <v>17.350000000000001</v>
      </c>
      <c r="G3365" s="55">
        <v>72.02</v>
      </c>
      <c r="H3365" s="33">
        <f t="shared" si="52"/>
        <v>9</v>
      </c>
    </row>
    <row r="3366" spans="1:8" ht="25.5" x14ac:dyDescent="0.2">
      <c r="A3366" s="52" t="s">
        <v>6763</v>
      </c>
      <c r="B3366" s="52"/>
      <c r="C3366" s="53" t="s">
        <v>6764</v>
      </c>
      <c r="D3366" s="54" t="s">
        <v>21</v>
      </c>
      <c r="E3366" s="55">
        <v>178.16</v>
      </c>
      <c r="F3366" s="55">
        <v>15.18</v>
      </c>
      <c r="G3366" s="55">
        <v>193.34</v>
      </c>
      <c r="H3366" s="33">
        <f t="shared" si="52"/>
        <v>9</v>
      </c>
    </row>
    <row r="3367" spans="1:8" ht="25.5" x14ac:dyDescent="0.2">
      <c r="A3367" s="52" t="s">
        <v>6765</v>
      </c>
      <c r="B3367" s="52"/>
      <c r="C3367" s="53" t="s">
        <v>6766</v>
      </c>
      <c r="D3367" s="54" t="s">
        <v>21</v>
      </c>
      <c r="E3367" s="55">
        <v>29.96</v>
      </c>
      <c r="F3367" s="55">
        <v>9.98</v>
      </c>
      <c r="G3367" s="55">
        <v>39.94</v>
      </c>
      <c r="H3367" s="33">
        <f t="shared" si="52"/>
        <v>9</v>
      </c>
    </row>
    <row r="3368" spans="1:8" ht="25.5" x14ac:dyDescent="0.2">
      <c r="A3368" s="52" t="s">
        <v>6767</v>
      </c>
      <c r="B3368" s="52"/>
      <c r="C3368" s="53" t="s">
        <v>6768</v>
      </c>
      <c r="D3368" s="54" t="s">
        <v>21</v>
      </c>
      <c r="E3368" s="55">
        <v>32.479999999999997</v>
      </c>
      <c r="F3368" s="55">
        <v>15.18</v>
      </c>
      <c r="G3368" s="55">
        <v>47.66</v>
      </c>
      <c r="H3368" s="33">
        <f t="shared" si="52"/>
        <v>9</v>
      </c>
    </row>
    <row r="3369" spans="1:8" ht="25.5" x14ac:dyDescent="0.2">
      <c r="A3369" s="52" t="s">
        <v>6769</v>
      </c>
      <c r="B3369" s="52"/>
      <c r="C3369" s="53" t="s">
        <v>6770</v>
      </c>
      <c r="D3369" s="54" t="s">
        <v>21</v>
      </c>
      <c r="E3369" s="55">
        <v>65.84</v>
      </c>
      <c r="F3369" s="55">
        <v>17.350000000000001</v>
      </c>
      <c r="G3369" s="55">
        <v>83.19</v>
      </c>
      <c r="H3369" s="33">
        <f t="shared" si="52"/>
        <v>9</v>
      </c>
    </row>
    <row r="3370" spans="1:8" ht="25.5" x14ac:dyDescent="0.2">
      <c r="A3370" s="52" t="s">
        <v>6771</v>
      </c>
      <c r="B3370" s="52"/>
      <c r="C3370" s="53" t="s">
        <v>6772</v>
      </c>
      <c r="D3370" s="54" t="s">
        <v>21</v>
      </c>
      <c r="E3370" s="55">
        <v>27.14</v>
      </c>
      <c r="F3370" s="55">
        <v>15.18</v>
      </c>
      <c r="G3370" s="55">
        <v>42.32</v>
      </c>
      <c r="H3370" s="33">
        <f t="shared" si="52"/>
        <v>9</v>
      </c>
    </row>
    <row r="3371" spans="1:8" ht="25.5" x14ac:dyDescent="0.2">
      <c r="A3371" s="52" t="s">
        <v>6773</v>
      </c>
      <c r="B3371" s="52"/>
      <c r="C3371" s="53" t="s">
        <v>6774</v>
      </c>
      <c r="D3371" s="54" t="s">
        <v>21</v>
      </c>
      <c r="E3371" s="55">
        <v>52.91</v>
      </c>
      <c r="F3371" s="55">
        <v>17.350000000000001</v>
      </c>
      <c r="G3371" s="55">
        <v>70.260000000000005</v>
      </c>
      <c r="H3371" s="33">
        <f t="shared" si="52"/>
        <v>9</v>
      </c>
    </row>
    <row r="3372" spans="1:8" ht="25.5" x14ac:dyDescent="0.2">
      <c r="A3372" s="52" t="s">
        <v>6775</v>
      </c>
      <c r="B3372" s="52"/>
      <c r="C3372" s="53" t="s">
        <v>6776</v>
      </c>
      <c r="D3372" s="54" t="s">
        <v>21</v>
      </c>
      <c r="E3372" s="55">
        <v>53.4</v>
      </c>
      <c r="F3372" s="55">
        <v>17.350000000000001</v>
      </c>
      <c r="G3372" s="55">
        <v>70.75</v>
      </c>
      <c r="H3372" s="33">
        <f t="shared" si="52"/>
        <v>9</v>
      </c>
    </row>
    <row r="3373" spans="1:8" ht="25.5" x14ac:dyDescent="0.2">
      <c r="A3373" s="52" t="s">
        <v>6777</v>
      </c>
      <c r="B3373" s="52"/>
      <c r="C3373" s="53" t="s">
        <v>6778</v>
      </c>
      <c r="D3373" s="54" t="s">
        <v>21</v>
      </c>
      <c r="E3373" s="55">
        <v>62.72</v>
      </c>
      <c r="F3373" s="55">
        <v>17.350000000000001</v>
      </c>
      <c r="G3373" s="55">
        <v>80.069999999999993</v>
      </c>
      <c r="H3373" s="33">
        <f t="shared" si="52"/>
        <v>9</v>
      </c>
    </row>
    <row r="3374" spans="1:8" ht="25.5" x14ac:dyDescent="0.2">
      <c r="A3374" s="52" t="s">
        <v>6779</v>
      </c>
      <c r="B3374" s="52"/>
      <c r="C3374" s="53" t="s">
        <v>6780</v>
      </c>
      <c r="D3374" s="54" t="s">
        <v>21</v>
      </c>
      <c r="E3374" s="55">
        <v>92.54</v>
      </c>
      <c r="F3374" s="55">
        <v>15.18</v>
      </c>
      <c r="G3374" s="55">
        <v>107.72</v>
      </c>
      <c r="H3374" s="33">
        <f t="shared" si="52"/>
        <v>9</v>
      </c>
    </row>
    <row r="3375" spans="1:8" ht="25.5" x14ac:dyDescent="0.2">
      <c r="A3375" s="52" t="s">
        <v>6781</v>
      </c>
      <c r="B3375" s="52"/>
      <c r="C3375" s="53" t="s">
        <v>6782</v>
      </c>
      <c r="D3375" s="54" t="s">
        <v>21</v>
      </c>
      <c r="E3375" s="55">
        <v>66.84</v>
      </c>
      <c r="F3375" s="55">
        <v>17.350000000000001</v>
      </c>
      <c r="G3375" s="55">
        <v>84.19</v>
      </c>
      <c r="H3375" s="33">
        <f t="shared" si="52"/>
        <v>9</v>
      </c>
    </row>
    <row r="3376" spans="1:8" ht="25.5" x14ac:dyDescent="0.2">
      <c r="A3376" s="52" t="s">
        <v>6783</v>
      </c>
      <c r="B3376" s="52"/>
      <c r="C3376" s="53" t="s">
        <v>6784</v>
      </c>
      <c r="D3376" s="54" t="s">
        <v>21</v>
      </c>
      <c r="E3376" s="55">
        <v>57</v>
      </c>
      <c r="F3376" s="55">
        <v>9.98</v>
      </c>
      <c r="G3376" s="55">
        <v>66.98</v>
      </c>
      <c r="H3376" s="33">
        <f t="shared" si="52"/>
        <v>9</v>
      </c>
    </row>
    <row r="3377" spans="1:8" ht="25.5" x14ac:dyDescent="0.2">
      <c r="A3377" s="52" t="s">
        <v>6785</v>
      </c>
      <c r="B3377" s="52"/>
      <c r="C3377" s="53" t="s">
        <v>6786</v>
      </c>
      <c r="D3377" s="54" t="s">
        <v>21</v>
      </c>
      <c r="E3377" s="55">
        <v>8.51</v>
      </c>
      <c r="F3377" s="55">
        <v>9.98</v>
      </c>
      <c r="G3377" s="55">
        <v>18.489999999999998</v>
      </c>
      <c r="H3377" s="33">
        <f t="shared" si="52"/>
        <v>9</v>
      </c>
    </row>
    <row r="3378" spans="1:8" ht="25.5" x14ac:dyDescent="0.2">
      <c r="A3378" s="52" t="s">
        <v>6787</v>
      </c>
      <c r="B3378" s="52"/>
      <c r="C3378" s="53" t="s">
        <v>6788</v>
      </c>
      <c r="D3378" s="54" t="s">
        <v>21</v>
      </c>
      <c r="E3378" s="55">
        <v>25.77</v>
      </c>
      <c r="F3378" s="55">
        <v>9.98</v>
      </c>
      <c r="G3378" s="55">
        <v>35.75</v>
      </c>
      <c r="H3378" s="33">
        <f t="shared" si="52"/>
        <v>9</v>
      </c>
    </row>
    <row r="3379" spans="1:8" ht="25.5" x14ac:dyDescent="0.2">
      <c r="A3379" s="52" t="s">
        <v>6789</v>
      </c>
      <c r="B3379" s="52"/>
      <c r="C3379" s="53" t="s">
        <v>6790</v>
      </c>
      <c r="D3379" s="54" t="s">
        <v>21</v>
      </c>
      <c r="E3379" s="55">
        <v>40.76</v>
      </c>
      <c r="F3379" s="55">
        <v>15.18</v>
      </c>
      <c r="G3379" s="55">
        <v>55.94</v>
      </c>
      <c r="H3379" s="33">
        <f t="shared" si="52"/>
        <v>9</v>
      </c>
    </row>
    <row r="3380" spans="1:8" x14ac:dyDescent="0.2">
      <c r="A3380" s="52" t="s">
        <v>6791</v>
      </c>
      <c r="B3380" s="52"/>
      <c r="C3380" s="53" t="s">
        <v>6792</v>
      </c>
      <c r="D3380" s="54" t="s">
        <v>334</v>
      </c>
      <c r="E3380" s="55">
        <v>76.819999999999993</v>
      </c>
      <c r="F3380" s="55">
        <v>4.33</v>
      </c>
      <c r="G3380" s="55">
        <v>81.150000000000006</v>
      </c>
      <c r="H3380" s="33">
        <f t="shared" si="52"/>
        <v>9</v>
      </c>
    </row>
    <row r="3381" spans="1:8" ht="25.5" x14ac:dyDescent="0.2">
      <c r="A3381" s="52" t="s">
        <v>6793</v>
      </c>
      <c r="B3381" s="52"/>
      <c r="C3381" s="53" t="s">
        <v>6794</v>
      </c>
      <c r="D3381" s="54"/>
      <c r="E3381" s="55"/>
      <c r="F3381" s="55"/>
      <c r="G3381" s="55"/>
      <c r="H3381" s="33">
        <f t="shared" si="52"/>
        <v>2</v>
      </c>
    </row>
    <row r="3382" spans="1:8" x14ac:dyDescent="0.2">
      <c r="A3382" s="52" t="s">
        <v>6795</v>
      </c>
      <c r="B3382" s="52"/>
      <c r="C3382" s="53" t="s">
        <v>6796</v>
      </c>
      <c r="D3382" s="54"/>
      <c r="E3382" s="55"/>
      <c r="F3382" s="55"/>
      <c r="G3382" s="55"/>
      <c r="H3382" s="33">
        <f t="shared" si="52"/>
        <v>5</v>
      </c>
    </row>
    <row r="3383" spans="1:8" x14ac:dyDescent="0.2">
      <c r="A3383" s="52" t="s">
        <v>6797</v>
      </c>
      <c r="B3383" s="52"/>
      <c r="C3383" s="53" t="s">
        <v>6798</v>
      </c>
      <c r="D3383" s="54" t="s">
        <v>21</v>
      </c>
      <c r="E3383" s="55">
        <v>37.85</v>
      </c>
      <c r="F3383" s="55">
        <v>19.52</v>
      </c>
      <c r="G3383" s="55">
        <v>57.37</v>
      </c>
      <c r="H3383" s="33">
        <f t="shared" si="52"/>
        <v>9</v>
      </c>
    </row>
    <row r="3384" spans="1:8" x14ac:dyDescent="0.2">
      <c r="A3384" s="52" t="s">
        <v>6799</v>
      </c>
      <c r="B3384" s="52"/>
      <c r="C3384" s="53" t="s">
        <v>6800</v>
      </c>
      <c r="D3384" s="54" t="s">
        <v>21</v>
      </c>
      <c r="E3384" s="55">
        <v>50.93</v>
      </c>
      <c r="F3384" s="55">
        <v>26.02</v>
      </c>
      <c r="G3384" s="55">
        <v>76.95</v>
      </c>
      <c r="H3384" s="33">
        <f t="shared" si="52"/>
        <v>9</v>
      </c>
    </row>
    <row r="3385" spans="1:8" x14ac:dyDescent="0.2">
      <c r="A3385" s="52" t="s">
        <v>6801</v>
      </c>
      <c r="B3385" s="52"/>
      <c r="C3385" s="53" t="s">
        <v>6802</v>
      </c>
      <c r="D3385" s="54" t="s">
        <v>21</v>
      </c>
      <c r="E3385" s="55">
        <v>70.02</v>
      </c>
      <c r="F3385" s="55">
        <v>32.53</v>
      </c>
      <c r="G3385" s="55">
        <v>102.55</v>
      </c>
      <c r="H3385" s="33">
        <f t="shared" si="52"/>
        <v>9</v>
      </c>
    </row>
    <row r="3386" spans="1:8" x14ac:dyDescent="0.2">
      <c r="A3386" s="52" t="s">
        <v>6803</v>
      </c>
      <c r="B3386" s="52"/>
      <c r="C3386" s="53" t="s">
        <v>6804</v>
      </c>
      <c r="D3386" s="54" t="s">
        <v>21</v>
      </c>
      <c r="E3386" s="55">
        <v>79.040000000000006</v>
      </c>
      <c r="F3386" s="55">
        <v>39.04</v>
      </c>
      <c r="G3386" s="55">
        <v>118.08</v>
      </c>
      <c r="H3386" s="33">
        <f t="shared" si="52"/>
        <v>9</v>
      </c>
    </row>
    <row r="3387" spans="1:8" x14ac:dyDescent="0.2">
      <c r="A3387" s="52" t="s">
        <v>6805</v>
      </c>
      <c r="B3387" s="52"/>
      <c r="C3387" s="53" t="s">
        <v>6806</v>
      </c>
      <c r="D3387" s="54" t="s">
        <v>21</v>
      </c>
      <c r="E3387" s="55">
        <v>97.11</v>
      </c>
      <c r="F3387" s="55">
        <v>43.37</v>
      </c>
      <c r="G3387" s="55">
        <v>140.47999999999999</v>
      </c>
      <c r="H3387" s="33">
        <f t="shared" si="52"/>
        <v>9</v>
      </c>
    </row>
    <row r="3388" spans="1:8" x14ac:dyDescent="0.2">
      <c r="A3388" s="52" t="s">
        <v>6807</v>
      </c>
      <c r="B3388" s="52"/>
      <c r="C3388" s="53" t="s">
        <v>6808</v>
      </c>
      <c r="D3388" s="54" t="s">
        <v>21</v>
      </c>
      <c r="E3388" s="55">
        <v>135.30000000000001</v>
      </c>
      <c r="F3388" s="55">
        <v>54.21</v>
      </c>
      <c r="G3388" s="55">
        <v>189.51</v>
      </c>
      <c r="H3388" s="33">
        <f t="shared" si="52"/>
        <v>9</v>
      </c>
    </row>
    <row r="3389" spans="1:8" x14ac:dyDescent="0.2">
      <c r="A3389" s="52" t="s">
        <v>6809</v>
      </c>
      <c r="B3389" s="52"/>
      <c r="C3389" s="53" t="s">
        <v>6810</v>
      </c>
      <c r="D3389" s="54" t="s">
        <v>21</v>
      </c>
      <c r="E3389" s="55">
        <v>345.01</v>
      </c>
      <c r="F3389" s="55">
        <v>65.06</v>
      </c>
      <c r="G3389" s="55">
        <v>410.07</v>
      </c>
      <c r="H3389" s="33">
        <f t="shared" si="52"/>
        <v>9</v>
      </c>
    </row>
    <row r="3390" spans="1:8" x14ac:dyDescent="0.2">
      <c r="A3390" s="52" t="s">
        <v>6811</v>
      </c>
      <c r="B3390" s="52"/>
      <c r="C3390" s="53" t="s">
        <v>6812</v>
      </c>
      <c r="D3390" s="54" t="s">
        <v>21</v>
      </c>
      <c r="E3390" s="55">
        <v>552.97</v>
      </c>
      <c r="F3390" s="55">
        <v>86.74</v>
      </c>
      <c r="G3390" s="55">
        <v>639.71</v>
      </c>
      <c r="H3390" s="33">
        <f t="shared" si="52"/>
        <v>9</v>
      </c>
    </row>
    <row r="3391" spans="1:8" x14ac:dyDescent="0.2">
      <c r="A3391" s="52" t="s">
        <v>6813</v>
      </c>
      <c r="B3391" s="52"/>
      <c r="C3391" s="53" t="s">
        <v>6814</v>
      </c>
      <c r="D3391" s="54" t="s">
        <v>21</v>
      </c>
      <c r="E3391" s="55">
        <v>941.59</v>
      </c>
      <c r="F3391" s="55">
        <v>130.11000000000001</v>
      </c>
      <c r="G3391" s="55">
        <v>1071.7</v>
      </c>
      <c r="H3391" s="33">
        <f t="shared" si="52"/>
        <v>9</v>
      </c>
    </row>
    <row r="3392" spans="1:8" x14ac:dyDescent="0.2">
      <c r="A3392" s="52" t="s">
        <v>6815</v>
      </c>
      <c r="B3392" s="52"/>
      <c r="C3392" s="53" t="s">
        <v>6816</v>
      </c>
      <c r="D3392" s="54" t="s">
        <v>21</v>
      </c>
      <c r="E3392" s="55">
        <v>74.959999999999994</v>
      </c>
      <c r="F3392" s="55">
        <v>26.02</v>
      </c>
      <c r="G3392" s="55">
        <v>100.98</v>
      </c>
      <c r="H3392" s="33">
        <f t="shared" si="52"/>
        <v>9</v>
      </c>
    </row>
    <row r="3393" spans="1:8" ht="25.5" x14ac:dyDescent="0.2">
      <c r="A3393" s="52" t="s">
        <v>6817</v>
      </c>
      <c r="B3393" s="52"/>
      <c r="C3393" s="53" t="s">
        <v>6818</v>
      </c>
      <c r="D3393" s="54" t="s">
        <v>21</v>
      </c>
      <c r="E3393" s="55">
        <v>31.09</v>
      </c>
      <c r="F3393" s="55">
        <v>19.52</v>
      </c>
      <c r="G3393" s="55">
        <v>50.61</v>
      </c>
      <c r="H3393" s="33">
        <f t="shared" si="52"/>
        <v>9</v>
      </c>
    </row>
    <row r="3394" spans="1:8" ht="25.5" x14ac:dyDescent="0.2">
      <c r="A3394" s="52" t="s">
        <v>6819</v>
      </c>
      <c r="B3394" s="52"/>
      <c r="C3394" s="53" t="s">
        <v>6820</v>
      </c>
      <c r="D3394" s="54" t="s">
        <v>21</v>
      </c>
      <c r="E3394" s="55">
        <v>62.21</v>
      </c>
      <c r="F3394" s="55">
        <v>19.52</v>
      </c>
      <c r="G3394" s="55">
        <v>81.73</v>
      </c>
      <c r="H3394" s="33">
        <f t="shared" si="52"/>
        <v>9</v>
      </c>
    </row>
    <row r="3395" spans="1:8" ht="25.5" x14ac:dyDescent="0.2">
      <c r="A3395" s="52" t="s">
        <v>6821</v>
      </c>
      <c r="B3395" s="52"/>
      <c r="C3395" s="53" t="s">
        <v>6822</v>
      </c>
      <c r="D3395" s="54" t="s">
        <v>21</v>
      </c>
      <c r="E3395" s="55">
        <v>75.03</v>
      </c>
      <c r="F3395" s="55">
        <v>19.52</v>
      </c>
      <c r="G3395" s="55">
        <v>94.55</v>
      </c>
      <c r="H3395" s="33">
        <f t="shared" si="52"/>
        <v>9</v>
      </c>
    </row>
    <row r="3396" spans="1:8" ht="25.5" x14ac:dyDescent="0.2">
      <c r="A3396" s="52" t="s">
        <v>6823</v>
      </c>
      <c r="B3396" s="52"/>
      <c r="C3396" s="53" t="s">
        <v>6824</v>
      </c>
      <c r="D3396" s="54" t="s">
        <v>21</v>
      </c>
      <c r="E3396" s="55">
        <v>94.98</v>
      </c>
      <c r="F3396" s="55">
        <v>21.69</v>
      </c>
      <c r="G3396" s="55">
        <v>116.67</v>
      </c>
      <c r="H3396" s="33">
        <f t="shared" si="52"/>
        <v>9</v>
      </c>
    </row>
    <row r="3397" spans="1:8" ht="25.5" x14ac:dyDescent="0.2">
      <c r="A3397" s="52" t="s">
        <v>6825</v>
      </c>
      <c r="B3397" s="52"/>
      <c r="C3397" s="53" t="s">
        <v>6826</v>
      </c>
      <c r="D3397" s="54" t="s">
        <v>21</v>
      </c>
      <c r="E3397" s="55">
        <v>250.06</v>
      </c>
      <c r="F3397" s="55">
        <v>19.52</v>
      </c>
      <c r="G3397" s="55">
        <v>269.58</v>
      </c>
      <c r="H3397" s="33">
        <f t="shared" si="52"/>
        <v>9</v>
      </c>
    </row>
    <row r="3398" spans="1:8" ht="25.5" x14ac:dyDescent="0.2">
      <c r="A3398" s="52" t="s">
        <v>6827</v>
      </c>
      <c r="B3398" s="52"/>
      <c r="C3398" s="53" t="s">
        <v>6828</v>
      </c>
      <c r="D3398" s="54" t="s">
        <v>21</v>
      </c>
      <c r="E3398" s="55">
        <v>1202.45</v>
      </c>
      <c r="F3398" s="55">
        <v>43.37</v>
      </c>
      <c r="G3398" s="55">
        <v>1245.82</v>
      </c>
      <c r="H3398" s="33">
        <f t="shared" si="52"/>
        <v>9</v>
      </c>
    </row>
    <row r="3399" spans="1:8" x14ac:dyDescent="0.2">
      <c r="A3399" s="52" t="s">
        <v>6829</v>
      </c>
      <c r="B3399" s="52"/>
      <c r="C3399" s="53" t="s">
        <v>6830</v>
      </c>
      <c r="D3399" s="54"/>
      <c r="E3399" s="55"/>
      <c r="F3399" s="55"/>
      <c r="G3399" s="55"/>
      <c r="H3399" s="33">
        <f t="shared" si="52"/>
        <v>5</v>
      </c>
    </row>
    <row r="3400" spans="1:8" ht="25.5" x14ac:dyDescent="0.2">
      <c r="A3400" s="52" t="s">
        <v>6831</v>
      </c>
      <c r="B3400" s="52"/>
      <c r="C3400" s="53" t="s">
        <v>6832</v>
      </c>
      <c r="D3400" s="54" t="s">
        <v>21</v>
      </c>
      <c r="E3400" s="55">
        <v>95.9</v>
      </c>
      <c r="F3400" s="55">
        <v>19.52</v>
      </c>
      <c r="G3400" s="55">
        <v>115.42</v>
      </c>
      <c r="H3400" s="33">
        <f t="shared" si="52"/>
        <v>9</v>
      </c>
    </row>
    <row r="3401" spans="1:8" ht="25.5" x14ac:dyDescent="0.2">
      <c r="A3401" s="52" t="s">
        <v>6833</v>
      </c>
      <c r="B3401" s="52"/>
      <c r="C3401" s="53" t="s">
        <v>6834</v>
      </c>
      <c r="D3401" s="54" t="s">
        <v>21</v>
      </c>
      <c r="E3401" s="55">
        <v>90.97</v>
      </c>
      <c r="F3401" s="55">
        <v>19.52</v>
      </c>
      <c r="G3401" s="55">
        <v>110.49</v>
      </c>
      <c r="H3401" s="33">
        <f t="shared" si="52"/>
        <v>9</v>
      </c>
    </row>
    <row r="3402" spans="1:8" ht="25.5" x14ac:dyDescent="0.2">
      <c r="A3402" s="52" t="s">
        <v>6835</v>
      </c>
      <c r="B3402" s="52"/>
      <c r="C3402" s="53" t="s">
        <v>6836</v>
      </c>
      <c r="D3402" s="54" t="s">
        <v>21</v>
      </c>
      <c r="E3402" s="55">
        <v>122.17</v>
      </c>
      <c r="F3402" s="55">
        <v>19.52</v>
      </c>
      <c r="G3402" s="55">
        <v>141.69</v>
      </c>
      <c r="H3402" s="33">
        <f t="shared" ref="H3402:H3465" si="53">LEN(A3402)</f>
        <v>9</v>
      </c>
    </row>
    <row r="3403" spans="1:8" ht="25.5" x14ac:dyDescent="0.2">
      <c r="A3403" s="52" t="s">
        <v>6837</v>
      </c>
      <c r="B3403" s="52"/>
      <c r="C3403" s="53" t="s">
        <v>6838</v>
      </c>
      <c r="D3403" s="54" t="s">
        <v>21</v>
      </c>
      <c r="E3403" s="55">
        <v>153.97999999999999</v>
      </c>
      <c r="F3403" s="55">
        <v>19.52</v>
      </c>
      <c r="G3403" s="55">
        <v>173.5</v>
      </c>
      <c r="H3403" s="33">
        <f t="shared" si="53"/>
        <v>9</v>
      </c>
    </row>
    <row r="3404" spans="1:8" ht="25.5" x14ac:dyDescent="0.2">
      <c r="A3404" s="52" t="s">
        <v>6839</v>
      </c>
      <c r="B3404" s="52"/>
      <c r="C3404" s="53" t="s">
        <v>6840</v>
      </c>
      <c r="D3404" s="54" t="s">
        <v>21</v>
      </c>
      <c r="E3404" s="55">
        <v>158.43</v>
      </c>
      <c r="F3404" s="55">
        <v>19.52</v>
      </c>
      <c r="G3404" s="55">
        <v>177.95</v>
      </c>
      <c r="H3404" s="33">
        <f t="shared" si="53"/>
        <v>9</v>
      </c>
    </row>
    <row r="3405" spans="1:8" ht="25.5" x14ac:dyDescent="0.2">
      <c r="A3405" s="52" t="s">
        <v>6841</v>
      </c>
      <c r="B3405" s="52"/>
      <c r="C3405" s="53" t="s">
        <v>6842</v>
      </c>
      <c r="D3405" s="54" t="s">
        <v>21</v>
      </c>
      <c r="E3405" s="55">
        <v>86.59</v>
      </c>
      <c r="F3405" s="55">
        <v>19.52</v>
      </c>
      <c r="G3405" s="55">
        <v>106.11</v>
      </c>
      <c r="H3405" s="33">
        <f t="shared" si="53"/>
        <v>9</v>
      </c>
    </row>
    <row r="3406" spans="1:8" ht="25.5" x14ac:dyDescent="0.2">
      <c r="A3406" s="52" t="s">
        <v>6843</v>
      </c>
      <c r="B3406" s="52"/>
      <c r="C3406" s="53" t="s">
        <v>6844</v>
      </c>
      <c r="D3406" s="54" t="s">
        <v>21</v>
      </c>
      <c r="E3406" s="55">
        <v>91.59</v>
      </c>
      <c r="F3406" s="55">
        <v>19.52</v>
      </c>
      <c r="G3406" s="55">
        <v>111.11</v>
      </c>
      <c r="H3406" s="33">
        <f t="shared" si="53"/>
        <v>9</v>
      </c>
    </row>
    <row r="3407" spans="1:8" ht="25.5" x14ac:dyDescent="0.2">
      <c r="A3407" s="52" t="s">
        <v>6845</v>
      </c>
      <c r="B3407" s="52"/>
      <c r="C3407" s="53" t="s">
        <v>6846</v>
      </c>
      <c r="D3407" s="54" t="s">
        <v>21</v>
      </c>
      <c r="E3407" s="55">
        <v>58</v>
      </c>
      <c r="F3407" s="55">
        <v>19.52</v>
      </c>
      <c r="G3407" s="55">
        <v>77.52</v>
      </c>
      <c r="H3407" s="33">
        <f t="shared" si="53"/>
        <v>9</v>
      </c>
    </row>
    <row r="3408" spans="1:8" ht="25.5" x14ac:dyDescent="0.2">
      <c r="A3408" s="52" t="s">
        <v>6847</v>
      </c>
      <c r="B3408" s="52"/>
      <c r="C3408" s="53" t="s">
        <v>6848</v>
      </c>
      <c r="D3408" s="54" t="s">
        <v>21</v>
      </c>
      <c r="E3408" s="55">
        <v>70.180000000000007</v>
      </c>
      <c r="F3408" s="55">
        <v>19.52</v>
      </c>
      <c r="G3408" s="55">
        <v>89.7</v>
      </c>
      <c r="H3408" s="33">
        <f t="shared" si="53"/>
        <v>9</v>
      </c>
    </row>
    <row r="3409" spans="1:8" x14ac:dyDescent="0.2">
      <c r="A3409" s="52" t="s">
        <v>6849</v>
      </c>
      <c r="B3409" s="52"/>
      <c r="C3409" s="53" t="s">
        <v>6850</v>
      </c>
      <c r="D3409" s="54"/>
      <c r="E3409" s="55"/>
      <c r="F3409" s="55"/>
      <c r="G3409" s="55"/>
      <c r="H3409" s="33">
        <f t="shared" si="53"/>
        <v>5</v>
      </c>
    </row>
    <row r="3410" spans="1:8" ht="25.5" x14ac:dyDescent="0.2">
      <c r="A3410" s="52" t="s">
        <v>6851</v>
      </c>
      <c r="B3410" s="52"/>
      <c r="C3410" s="53" t="s">
        <v>6852</v>
      </c>
      <c r="D3410" s="54" t="s">
        <v>21</v>
      </c>
      <c r="E3410" s="55">
        <v>327.43</v>
      </c>
      <c r="F3410" s="55">
        <v>65.06</v>
      </c>
      <c r="G3410" s="55">
        <v>392.49</v>
      </c>
      <c r="H3410" s="33">
        <f t="shared" si="53"/>
        <v>9</v>
      </c>
    </row>
    <row r="3411" spans="1:8" x14ac:dyDescent="0.2">
      <c r="A3411" s="52" t="s">
        <v>6853</v>
      </c>
      <c r="B3411" s="52"/>
      <c r="C3411" s="53" t="s">
        <v>6854</v>
      </c>
      <c r="D3411" s="54" t="s">
        <v>21</v>
      </c>
      <c r="E3411" s="55">
        <v>266.66000000000003</v>
      </c>
      <c r="F3411" s="55">
        <v>65.06</v>
      </c>
      <c r="G3411" s="55">
        <v>331.72</v>
      </c>
      <c r="H3411" s="33">
        <f t="shared" si="53"/>
        <v>9</v>
      </c>
    </row>
    <row r="3412" spans="1:8" x14ac:dyDescent="0.2">
      <c r="A3412" s="52" t="s">
        <v>6855</v>
      </c>
      <c r="B3412" s="52"/>
      <c r="C3412" s="53" t="s">
        <v>6856</v>
      </c>
      <c r="D3412" s="54" t="s">
        <v>21</v>
      </c>
      <c r="E3412" s="55">
        <v>277.95999999999998</v>
      </c>
      <c r="F3412" s="55">
        <v>65.06</v>
      </c>
      <c r="G3412" s="55">
        <v>343.02</v>
      </c>
      <c r="H3412" s="33">
        <f t="shared" si="53"/>
        <v>9</v>
      </c>
    </row>
    <row r="3413" spans="1:8" x14ac:dyDescent="0.2">
      <c r="A3413" s="52" t="s">
        <v>6857</v>
      </c>
      <c r="B3413" s="52"/>
      <c r="C3413" s="53" t="s">
        <v>6858</v>
      </c>
      <c r="D3413" s="54" t="s">
        <v>21</v>
      </c>
      <c r="E3413" s="55">
        <v>401.59</v>
      </c>
      <c r="F3413" s="55">
        <v>65.06</v>
      </c>
      <c r="G3413" s="55">
        <v>466.65</v>
      </c>
      <c r="H3413" s="33">
        <f t="shared" si="53"/>
        <v>9</v>
      </c>
    </row>
    <row r="3414" spans="1:8" ht="25.5" x14ac:dyDescent="0.2">
      <c r="A3414" s="52" t="s">
        <v>6859</v>
      </c>
      <c r="B3414" s="52"/>
      <c r="C3414" s="53" t="s">
        <v>6860</v>
      </c>
      <c r="D3414" s="54" t="s">
        <v>21</v>
      </c>
      <c r="E3414" s="55">
        <v>1474.97</v>
      </c>
      <c r="F3414" s="55">
        <v>65.06</v>
      </c>
      <c r="G3414" s="55">
        <v>1540.03</v>
      </c>
      <c r="H3414" s="33">
        <f t="shared" si="53"/>
        <v>9</v>
      </c>
    </row>
    <row r="3415" spans="1:8" x14ac:dyDescent="0.2">
      <c r="A3415" s="52" t="s">
        <v>6861</v>
      </c>
      <c r="B3415" s="52"/>
      <c r="C3415" s="53" t="s">
        <v>6862</v>
      </c>
      <c r="D3415" s="54" t="s">
        <v>21</v>
      </c>
      <c r="E3415" s="55">
        <v>521.08000000000004</v>
      </c>
      <c r="F3415" s="55">
        <v>26.02</v>
      </c>
      <c r="G3415" s="55">
        <v>547.1</v>
      </c>
      <c r="H3415" s="33">
        <f t="shared" si="53"/>
        <v>9</v>
      </c>
    </row>
    <row r="3416" spans="1:8" x14ac:dyDescent="0.2">
      <c r="A3416" s="52" t="s">
        <v>6863</v>
      </c>
      <c r="B3416" s="52"/>
      <c r="C3416" s="53" t="s">
        <v>6864</v>
      </c>
      <c r="D3416" s="54" t="s">
        <v>21</v>
      </c>
      <c r="E3416" s="55">
        <v>364.14</v>
      </c>
      <c r="F3416" s="55">
        <v>26.02</v>
      </c>
      <c r="G3416" s="55">
        <v>390.16</v>
      </c>
      <c r="H3416" s="33">
        <f t="shared" si="53"/>
        <v>9</v>
      </c>
    </row>
    <row r="3417" spans="1:8" x14ac:dyDescent="0.2">
      <c r="A3417" s="52" t="s">
        <v>6865</v>
      </c>
      <c r="B3417" s="52"/>
      <c r="C3417" s="53" t="s">
        <v>6866</v>
      </c>
      <c r="D3417" s="54" t="s">
        <v>21</v>
      </c>
      <c r="E3417" s="55">
        <v>862.39</v>
      </c>
      <c r="F3417" s="55">
        <v>65.06</v>
      </c>
      <c r="G3417" s="55">
        <v>927.45</v>
      </c>
      <c r="H3417" s="33">
        <f t="shared" si="53"/>
        <v>9</v>
      </c>
    </row>
    <row r="3418" spans="1:8" ht="25.5" x14ac:dyDescent="0.2">
      <c r="A3418" s="52" t="s">
        <v>6867</v>
      </c>
      <c r="B3418" s="52"/>
      <c r="C3418" s="53" t="s">
        <v>6868</v>
      </c>
      <c r="D3418" s="54" t="s">
        <v>21</v>
      </c>
      <c r="E3418" s="55">
        <v>643.39</v>
      </c>
      <c r="F3418" s="55">
        <v>19.52</v>
      </c>
      <c r="G3418" s="55">
        <v>662.91</v>
      </c>
      <c r="H3418" s="33">
        <f t="shared" si="53"/>
        <v>9</v>
      </c>
    </row>
    <row r="3419" spans="1:8" ht="25.5" x14ac:dyDescent="0.2">
      <c r="A3419" s="52" t="s">
        <v>6869</v>
      </c>
      <c r="B3419" s="52"/>
      <c r="C3419" s="53" t="s">
        <v>6870</v>
      </c>
      <c r="D3419" s="54" t="s">
        <v>21</v>
      </c>
      <c r="E3419" s="55">
        <v>328.85</v>
      </c>
      <c r="F3419" s="55">
        <v>65.06</v>
      </c>
      <c r="G3419" s="55">
        <v>393.91</v>
      </c>
      <c r="H3419" s="33">
        <f t="shared" si="53"/>
        <v>9</v>
      </c>
    </row>
    <row r="3420" spans="1:8" x14ac:dyDescent="0.2">
      <c r="A3420" s="52" t="s">
        <v>6871</v>
      </c>
      <c r="B3420" s="52"/>
      <c r="C3420" s="53" t="s">
        <v>6872</v>
      </c>
      <c r="D3420" s="54"/>
      <c r="E3420" s="55"/>
      <c r="F3420" s="55"/>
      <c r="G3420" s="55"/>
      <c r="H3420" s="33">
        <f t="shared" si="53"/>
        <v>5</v>
      </c>
    </row>
    <row r="3421" spans="1:8" x14ac:dyDescent="0.2">
      <c r="A3421" s="52" t="s">
        <v>6873</v>
      </c>
      <c r="B3421" s="52"/>
      <c r="C3421" s="53" t="s">
        <v>6874</v>
      </c>
      <c r="D3421" s="54" t="s">
        <v>21</v>
      </c>
      <c r="E3421" s="55">
        <v>105.1</v>
      </c>
      <c r="F3421" s="55">
        <v>19.52</v>
      </c>
      <c r="G3421" s="55">
        <v>124.62</v>
      </c>
      <c r="H3421" s="33">
        <f t="shared" si="53"/>
        <v>9</v>
      </c>
    </row>
    <row r="3422" spans="1:8" x14ac:dyDescent="0.2">
      <c r="A3422" s="52" t="s">
        <v>6875</v>
      </c>
      <c r="B3422" s="52"/>
      <c r="C3422" s="53" t="s">
        <v>6876</v>
      </c>
      <c r="D3422" s="54" t="s">
        <v>21</v>
      </c>
      <c r="E3422" s="55">
        <v>132.62</v>
      </c>
      <c r="F3422" s="55">
        <v>19.52</v>
      </c>
      <c r="G3422" s="55">
        <v>152.13999999999999</v>
      </c>
      <c r="H3422" s="33">
        <f t="shared" si="53"/>
        <v>9</v>
      </c>
    </row>
    <row r="3423" spans="1:8" x14ac:dyDescent="0.2">
      <c r="A3423" s="52" t="s">
        <v>6877</v>
      </c>
      <c r="B3423" s="52"/>
      <c r="C3423" s="53" t="s">
        <v>6878</v>
      </c>
      <c r="D3423" s="54" t="s">
        <v>21</v>
      </c>
      <c r="E3423" s="55">
        <v>185.2</v>
      </c>
      <c r="F3423" s="55">
        <v>19.52</v>
      </c>
      <c r="G3423" s="55">
        <v>204.72</v>
      </c>
      <c r="H3423" s="33">
        <f t="shared" si="53"/>
        <v>9</v>
      </c>
    </row>
    <row r="3424" spans="1:8" x14ac:dyDescent="0.2">
      <c r="A3424" s="52" t="s">
        <v>6879</v>
      </c>
      <c r="B3424" s="52"/>
      <c r="C3424" s="53" t="s">
        <v>6880</v>
      </c>
      <c r="D3424" s="54" t="s">
        <v>21</v>
      </c>
      <c r="E3424" s="55">
        <v>221.52</v>
      </c>
      <c r="F3424" s="55">
        <v>19.52</v>
      </c>
      <c r="G3424" s="55">
        <v>241.04</v>
      </c>
      <c r="H3424" s="33">
        <f t="shared" si="53"/>
        <v>9</v>
      </c>
    </row>
    <row r="3425" spans="1:8" x14ac:dyDescent="0.2">
      <c r="A3425" s="52" t="s">
        <v>6881</v>
      </c>
      <c r="B3425" s="52"/>
      <c r="C3425" s="53" t="s">
        <v>6882</v>
      </c>
      <c r="D3425" s="54" t="s">
        <v>21</v>
      </c>
      <c r="E3425" s="55">
        <v>305.93</v>
      </c>
      <c r="F3425" s="55">
        <v>19.52</v>
      </c>
      <c r="G3425" s="55">
        <v>325.45</v>
      </c>
      <c r="H3425" s="33">
        <f t="shared" si="53"/>
        <v>9</v>
      </c>
    </row>
    <row r="3426" spans="1:8" x14ac:dyDescent="0.2">
      <c r="A3426" s="52" t="s">
        <v>6883</v>
      </c>
      <c r="B3426" s="52"/>
      <c r="C3426" s="53" t="s">
        <v>6884</v>
      </c>
      <c r="D3426" s="54" t="s">
        <v>21</v>
      </c>
      <c r="E3426" s="55">
        <v>526.70000000000005</v>
      </c>
      <c r="F3426" s="55">
        <v>19.52</v>
      </c>
      <c r="G3426" s="55">
        <v>546.22</v>
      </c>
      <c r="H3426" s="33">
        <f t="shared" si="53"/>
        <v>9</v>
      </c>
    </row>
    <row r="3427" spans="1:8" x14ac:dyDescent="0.2">
      <c r="A3427" s="52" t="s">
        <v>6885</v>
      </c>
      <c r="B3427" s="52"/>
      <c r="C3427" s="53" t="s">
        <v>6886</v>
      </c>
      <c r="D3427" s="54" t="s">
        <v>21</v>
      </c>
      <c r="E3427" s="55">
        <v>644.55999999999995</v>
      </c>
      <c r="F3427" s="55">
        <v>19.52</v>
      </c>
      <c r="G3427" s="55">
        <v>664.08</v>
      </c>
      <c r="H3427" s="33">
        <f t="shared" si="53"/>
        <v>9</v>
      </c>
    </row>
    <row r="3428" spans="1:8" x14ac:dyDescent="0.2">
      <c r="A3428" s="52" t="s">
        <v>6887</v>
      </c>
      <c r="B3428" s="52"/>
      <c r="C3428" s="53" t="s">
        <v>6888</v>
      </c>
      <c r="D3428" s="54" t="s">
        <v>21</v>
      </c>
      <c r="E3428" s="55">
        <v>1095.49</v>
      </c>
      <c r="F3428" s="55">
        <v>26.02</v>
      </c>
      <c r="G3428" s="55">
        <v>1121.51</v>
      </c>
      <c r="H3428" s="33">
        <f t="shared" si="53"/>
        <v>9</v>
      </c>
    </row>
    <row r="3429" spans="1:8" x14ac:dyDescent="0.2">
      <c r="A3429" s="52" t="s">
        <v>6889</v>
      </c>
      <c r="B3429" s="52"/>
      <c r="C3429" s="53" t="s">
        <v>6890</v>
      </c>
      <c r="D3429" s="54" t="s">
        <v>21</v>
      </c>
      <c r="E3429" s="55">
        <v>92.7</v>
      </c>
      <c r="F3429" s="55">
        <v>19.52</v>
      </c>
      <c r="G3429" s="55">
        <v>112.22</v>
      </c>
      <c r="H3429" s="33">
        <f t="shared" si="53"/>
        <v>9</v>
      </c>
    </row>
    <row r="3430" spans="1:8" x14ac:dyDescent="0.2">
      <c r="A3430" s="52" t="s">
        <v>6891</v>
      </c>
      <c r="B3430" s="52"/>
      <c r="C3430" s="53" t="s">
        <v>6892</v>
      </c>
      <c r="D3430" s="54" t="s">
        <v>21</v>
      </c>
      <c r="E3430" s="55">
        <v>124.6</v>
      </c>
      <c r="F3430" s="55">
        <v>19.52</v>
      </c>
      <c r="G3430" s="55">
        <v>144.12</v>
      </c>
      <c r="H3430" s="33">
        <f t="shared" si="53"/>
        <v>9</v>
      </c>
    </row>
    <row r="3431" spans="1:8" x14ac:dyDescent="0.2">
      <c r="A3431" s="52" t="s">
        <v>6893</v>
      </c>
      <c r="B3431" s="52"/>
      <c r="C3431" s="53" t="s">
        <v>6894</v>
      </c>
      <c r="D3431" s="54" t="s">
        <v>21</v>
      </c>
      <c r="E3431" s="55">
        <v>158.58000000000001</v>
      </c>
      <c r="F3431" s="55">
        <v>19.52</v>
      </c>
      <c r="G3431" s="55">
        <v>178.1</v>
      </c>
      <c r="H3431" s="33">
        <f t="shared" si="53"/>
        <v>9</v>
      </c>
    </row>
    <row r="3432" spans="1:8" x14ac:dyDescent="0.2">
      <c r="A3432" s="52" t="s">
        <v>6895</v>
      </c>
      <c r="B3432" s="52"/>
      <c r="C3432" s="53" t="s">
        <v>6896</v>
      </c>
      <c r="D3432" s="54" t="s">
        <v>21</v>
      </c>
      <c r="E3432" s="55">
        <v>222.74</v>
      </c>
      <c r="F3432" s="55">
        <v>19.52</v>
      </c>
      <c r="G3432" s="55">
        <v>242.26</v>
      </c>
      <c r="H3432" s="33">
        <f t="shared" si="53"/>
        <v>9</v>
      </c>
    </row>
    <row r="3433" spans="1:8" x14ac:dyDescent="0.2">
      <c r="A3433" s="52" t="s">
        <v>6897</v>
      </c>
      <c r="B3433" s="52"/>
      <c r="C3433" s="53" t="s">
        <v>6898</v>
      </c>
      <c r="D3433" s="54" t="s">
        <v>21</v>
      </c>
      <c r="E3433" s="55">
        <v>364.84</v>
      </c>
      <c r="F3433" s="55">
        <v>19.52</v>
      </c>
      <c r="G3433" s="55">
        <v>384.36</v>
      </c>
      <c r="H3433" s="33">
        <f t="shared" si="53"/>
        <v>9</v>
      </c>
    </row>
    <row r="3434" spans="1:8" x14ac:dyDescent="0.2">
      <c r="A3434" s="52" t="s">
        <v>6899</v>
      </c>
      <c r="B3434" s="52"/>
      <c r="C3434" s="53" t="s">
        <v>6900</v>
      </c>
      <c r="D3434" s="54" t="s">
        <v>21</v>
      </c>
      <c r="E3434" s="55">
        <v>545.29999999999995</v>
      </c>
      <c r="F3434" s="55">
        <v>19.52</v>
      </c>
      <c r="G3434" s="55">
        <v>564.82000000000005</v>
      </c>
      <c r="H3434" s="33">
        <f t="shared" si="53"/>
        <v>9</v>
      </c>
    </row>
    <row r="3435" spans="1:8" x14ac:dyDescent="0.2">
      <c r="A3435" s="52" t="s">
        <v>6901</v>
      </c>
      <c r="B3435" s="52"/>
      <c r="C3435" s="53" t="s">
        <v>6902</v>
      </c>
      <c r="D3435" s="54" t="s">
        <v>21</v>
      </c>
      <c r="E3435" s="55">
        <v>960.58</v>
      </c>
      <c r="F3435" s="55">
        <v>26.02</v>
      </c>
      <c r="G3435" s="55">
        <v>986.6</v>
      </c>
      <c r="H3435" s="33">
        <f t="shared" si="53"/>
        <v>9</v>
      </c>
    </row>
    <row r="3436" spans="1:8" x14ac:dyDescent="0.2">
      <c r="A3436" s="52" t="s">
        <v>6903</v>
      </c>
      <c r="B3436" s="52"/>
      <c r="C3436" s="53" t="s">
        <v>6904</v>
      </c>
      <c r="D3436" s="54" t="s">
        <v>21</v>
      </c>
      <c r="E3436" s="55">
        <v>88.44</v>
      </c>
      <c r="F3436" s="55">
        <v>19.52</v>
      </c>
      <c r="G3436" s="55">
        <v>107.96</v>
      </c>
      <c r="H3436" s="33">
        <f t="shared" si="53"/>
        <v>9</v>
      </c>
    </row>
    <row r="3437" spans="1:8" x14ac:dyDescent="0.2">
      <c r="A3437" s="52" t="s">
        <v>6905</v>
      </c>
      <c r="B3437" s="52"/>
      <c r="C3437" s="53" t="s">
        <v>6906</v>
      </c>
      <c r="D3437" s="54" t="s">
        <v>21</v>
      </c>
      <c r="E3437" s="55">
        <v>122.8</v>
      </c>
      <c r="F3437" s="55">
        <v>19.52</v>
      </c>
      <c r="G3437" s="55">
        <v>142.32</v>
      </c>
      <c r="H3437" s="33">
        <f t="shared" si="53"/>
        <v>9</v>
      </c>
    </row>
    <row r="3438" spans="1:8" x14ac:dyDescent="0.2">
      <c r="A3438" s="52" t="s">
        <v>6907</v>
      </c>
      <c r="B3438" s="52"/>
      <c r="C3438" s="53" t="s">
        <v>6908</v>
      </c>
      <c r="D3438" s="54" t="s">
        <v>21</v>
      </c>
      <c r="E3438" s="55">
        <v>150.80000000000001</v>
      </c>
      <c r="F3438" s="55">
        <v>19.52</v>
      </c>
      <c r="G3438" s="55">
        <v>170.32</v>
      </c>
      <c r="H3438" s="33">
        <f t="shared" si="53"/>
        <v>9</v>
      </c>
    </row>
    <row r="3439" spans="1:8" x14ac:dyDescent="0.2">
      <c r="A3439" s="52" t="s">
        <v>6909</v>
      </c>
      <c r="B3439" s="52"/>
      <c r="C3439" s="53" t="s">
        <v>6910</v>
      </c>
      <c r="D3439" s="54" t="s">
        <v>21</v>
      </c>
      <c r="E3439" s="55">
        <v>205.59</v>
      </c>
      <c r="F3439" s="55">
        <v>19.52</v>
      </c>
      <c r="G3439" s="55">
        <v>225.11</v>
      </c>
      <c r="H3439" s="33">
        <f t="shared" si="53"/>
        <v>9</v>
      </c>
    </row>
    <row r="3440" spans="1:8" x14ac:dyDescent="0.2">
      <c r="A3440" s="52" t="s">
        <v>6911</v>
      </c>
      <c r="B3440" s="52"/>
      <c r="C3440" s="53" t="s">
        <v>6912</v>
      </c>
      <c r="D3440" s="54" t="s">
        <v>21</v>
      </c>
      <c r="E3440" s="55">
        <v>331.16</v>
      </c>
      <c r="F3440" s="55">
        <v>19.52</v>
      </c>
      <c r="G3440" s="55">
        <v>350.68</v>
      </c>
      <c r="H3440" s="33">
        <f t="shared" si="53"/>
        <v>9</v>
      </c>
    </row>
    <row r="3441" spans="1:8" ht="38.25" x14ac:dyDescent="0.2">
      <c r="A3441" s="52" t="s">
        <v>6913</v>
      </c>
      <c r="B3441" s="52"/>
      <c r="C3441" s="53" t="s">
        <v>6914</v>
      </c>
      <c r="D3441" s="54" t="s">
        <v>21</v>
      </c>
      <c r="E3441" s="55">
        <v>6968.9</v>
      </c>
      <c r="F3441" s="55">
        <v>32.53</v>
      </c>
      <c r="G3441" s="55">
        <v>7001.43</v>
      </c>
      <c r="H3441" s="33">
        <f t="shared" si="53"/>
        <v>9</v>
      </c>
    </row>
    <row r="3442" spans="1:8" ht="38.25" x14ac:dyDescent="0.2">
      <c r="A3442" s="52" t="s">
        <v>6915</v>
      </c>
      <c r="B3442" s="52"/>
      <c r="C3442" s="53" t="s">
        <v>6916</v>
      </c>
      <c r="D3442" s="54" t="s">
        <v>21</v>
      </c>
      <c r="E3442" s="55">
        <v>168.83</v>
      </c>
      <c r="F3442" s="55">
        <v>19.52</v>
      </c>
      <c r="G3442" s="55">
        <v>188.35</v>
      </c>
      <c r="H3442" s="33">
        <f t="shared" si="53"/>
        <v>9</v>
      </c>
    </row>
    <row r="3443" spans="1:8" ht="25.5" x14ac:dyDescent="0.2">
      <c r="A3443" s="52" t="s">
        <v>6917</v>
      </c>
      <c r="B3443" s="52"/>
      <c r="C3443" s="53" t="s">
        <v>6918</v>
      </c>
      <c r="D3443" s="54" t="s">
        <v>21</v>
      </c>
      <c r="E3443" s="55">
        <v>511.02</v>
      </c>
      <c r="F3443" s="55">
        <v>19.52</v>
      </c>
      <c r="G3443" s="55">
        <v>530.54</v>
      </c>
      <c r="H3443" s="33">
        <f t="shared" si="53"/>
        <v>9</v>
      </c>
    </row>
    <row r="3444" spans="1:8" x14ac:dyDescent="0.2">
      <c r="A3444" s="52" t="s">
        <v>6919</v>
      </c>
      <c r="B3444" s="52"/>
      <c r="C3444" s="53" t="s">
        <v>6920</v>
      </c>
      <c r="D3444" s="54" t="s">
        <v>21</v>
      </c>
      <c r="E3444" s="55">
        <v>488.36</v>
      </c>
      <c r="F3444" s="55">
        <v>19.52</v>
      </c>
      <c r="G3444" s="55">
        <v>507.88</v>
      </c>
      <c r="H3444" s="33">
        <f t="shared" si="53"/>
        <v>9</v>
      </c>
    </row>
    <row r="3445" spans="1:8" x14ac:dyDescent="0.2">
      <c r="A3445" s="52" t="s">
        <v>6921</v>
      </c>
      <c r="B3445" s="52"/>
      <c r="C3445" s="53" t="s">
        <v>6922</v>
      </c>
      <c r="D3445" s="54" t="s">
        <v>21</v>
      </c>
      <c r="E3445" s="55">
        <v>937.4</v>
      </c>
      <c r="F3445" s="55">
        <v>26.02</v>
      </c>
      <c r="G3445" s="55">
        <v>963.42</v>
      </c>
      <c r="H3445" s="33">
        <f t="shared" si="53"/>
        <v>9</v>
      </c>
    </row>
    <row r="3446" spans="1:8" x14ac:dyDescent="0.2">
      <c r="A3446" s="52" t="s">
        <v>6923</v>
      </c>
      <c r="B3446" s="52"/>
      <c r="C3446" s="53" t="s">
        <v>6924</v>
      </c>
      <c r="D3446" s="54" t="s">
        <v>21</v>
      </c>
      <c r="E3446" s="55">
        <v>372.78</v>
      </c>
      <c r="F3446" s="55">
        <v>19.52</v>
      </c>
      <c r="G3446" s="55">
        <v>392.3</v>
      </c>
      <c r="H3446" s="33">
        <f t="shared" si="53"/>
        <v>9</v>
      </c>
    </row>
    <row r="3447" spans="1:8" ht="25.5" x14ac:dyDescent="0.2">
      <c r="A3447" s="52" t="s">
        <v>6925</v>
      </c>
      <c r="B3447" s="52"/>
      <c r="C3447" s="53" t="s">
        <v>6926</v>
      </c>
      <c r="D3447" s="54" t="s">
        <v>21</v>
      </c>
      <c r="E3447" s="55">
        <v>144.13</v>
      </c>
      <c r="F3447" s="55">
        <v>10.84</v>
      </c>
      <c r="G3447" s="55">
        <v>154.97</v>
      </c>
      <c r="H3447" s="33">
        <f t="shared" si="53"/>
        <v>9</v>
      </c>
    </row>
    <row r="3448" spans="1:8" ht="25.5" x14ac:dyDescent="0.2">
      <c r="A3448" s="52" t="s">
        <v>6927</v>
      </c>
      <c r="B3448" s="52"/>
      <c r="C3448" s="53" t="s">
        <v>6928</v>
      </c>
      <c r="D3448" s="54" t="s">
        <v>21</v>
      </c>
      <c r="E3448" s="55">
        <v>5863.36</v>
      </c>
      <c r="F3448" s="55">
        <v>26.02</v>
      </c>
      <c r="G3448" s="55">
        <v>5889.38</v>
      </c>
      <c r="H3448" s="33">
        <f t="shared" si="53"/>
        <v>9</v>
      </c>
    </row>
    <row r="3449" spans="1:8" ht="38.25" x14ac:dyDescent="0.2">
      <c r="A3449" s="52" t="s">
        <v>6929</v>
      </c>
      <c r="B3449" s="52"/>
      <c r="C3449" s="53" t="s">
        <v>6930</v>
      </c>
      <c r="D3449" s="54" t="s">
        <v>21</v>
      </c>
      <c r="E3449" s="55">
        <v>2058.6999999999998</v>
      </c>
      <c r="F3449" s="55">
        <v>26.02</v>
      </c>
      <c r="G3449" s="55">
        <v>2084.7199999999998</v>
      </c>
      <c r="H3449" s="33">
        <f t="shared" si="53"/>
        <v>9</v>
      </c>
    </row>
    <row r="3450" spans="1:8" ht="38.25" x14ac:dyDescent="0.2">
      <c r="A3450" s="52" t="s">
        <v>6931</v>
      </c>
      <c r="B3450" s="52"/>
      <c r="C3450" s="53" t="s">
        <v>6932</v>
      </c>
      <c r="D3450" s="54" t="s">
        <v>21</v>
      </c>
      <c r="E3450" s="55">
        <v>396.44</v>
      </c>
      <c r="F3450" s="55">
        <v>19.52</v>
      </c>
      <c r="G3450" s="55">
        <v>415.96</v>
      </c>
      <c r="H3450" s="33">
        <f t="shared" si="53"/>
        <v>9</v>
      </c>
    </row>
    <row r="3451" spans="1:8" ht="25.5" x14ac:dyDescent="0.2">
      <c r="A3451" s="52" t="s">
        <v>6933</v>
      </c>
      <c r="B3451" s="52"/>
      <c r="C3451" s="53" t="s">
        <v>6934</v>
      </c>
      <c r="D3451" s="54" t="s">
        <v>21</v>
      </c>
      <c r="E3451" s="55">
        <v>196.04</v>
      </c>
      <c r="F3451" s="55">
        <v>19.52</v>
      </c>
      <c r="G3451" s="55">
        <v>215.56</v>
      </c>
      <c r="H3451" s="33">
        <f t="shared" si="53"/>
        <v>9</v>
      </c>
    </row>
    <row r="3452" spans="1:8" ht="25.5" x14ac:dyDescent="0.2">
      <c r="A3452" s="52" t="s">
        <v>6935</v>
      </c>
      <c r="B3452" s="52"/>
      <c r="C3452" s="53" t="s">
        <v>6936</v>
      </c>
      <c r="D3452" s="54" t="s">
        <v>21</v>
      </c>
      <c r="E3452" s="55">
        <v>272.07</v>
      </c>
      <c r="F3452" s="55">
        <v>19.52</v>
      </c>
      <c r="G3452" s="55">
        <v>291.58999999999997</v>
      </c>
      <c r="H3452" s="33">
        <f t="shared" si="53"/>
        <v>9</v>
      </c>
    </row>
    <row r="3453" spans="1:8" ht="25.5" x14ac:dyDescent="0.2">
      <c r="A3453" s="52" t="s">
        <v>6937</v>
      </c>
      <c r="B3453" s="52"/>
      <c r="C3453" s="53" t="s">
        <v>6938</v>
      </c>
      <c r="D3453" s="54" t="s">
        <v>21</v>
      </c>
      <c r="E3453" s="55">
        <v>548.63</v>
      </c>
      <c r="F3453" s="55">
        <v>19.52</v>
      </c>
      <c r="G3453" s="55">
        <v>568.15</v>
      </c>
      <c r="H3453" s="33">
        <f t="shared" si="53"/>
        <v>9</v>
      </c>
    </row>
    <row r="3454" spans="1:8" ht="25.5" x14ac:dyDescent="0.2">
      <c r="A3454" s="52" t="s">
        <v>6939</v>
      </c>
      <c r="B3454" s="52"/>
      <c r="C3454" s="53" t="s">
        <v>6940</v>
      </c>
      <c r="D3454" s="54" t="s">
        <v>21</v>
      </c>
      <c r="E3454" s="55">
        <v>664.07</v>
      </c>
      <c r="F3454" s="55">
        <v>19.52</v>
      </c>
      <c r="G3454" s="55">
        <v>683.59</v>
      </c>
      <c r="H3454" s="33">
        <f t="shared" si="53"/>
        <v>9</v>
      </c>
    </row>
    <row r="3455" spans="1:8" ht="25.5" x14ac:dyDescent="0.2">
      <c r="A3455" s="52" t="s">
        <v>6941</v>
      </c>
      <c r="B3455" s="52"/>
      <c r="C3455" s="53" t="s">
        <v>6942</v>
      </c>
      <c r="D3455" s="54" t="s">
        <v>21</v>
      </c>
      <c r="E3455" s="55">
        <v>1091.0999999999999</v>
      </c>
      <c r="F3455" s="55">
        <v>19.52</v>
      </c>
      <c r="G3455" s="55">
        <v>1110.6199999999999</v>
      </c>
      <c r="H3455" s="33">
        <f t="shared" si="53"/>
        <v>9</v>
      </c>
    </row>
    <row r="3456" spans="1:8" ht="25.5" x14ac:dyDescent="0.2">
      <c r="A3456" s="52" t="s">
        <v>6943</v>
      </c>
      <c r="B3456" s="52"/>
      <c r="C3456" s="53" t="s">
        <v>6944</v>
      </c>
      <c r="D3456" s="54" t="s">
        <v>21</v>
      </c>
      <c r="E3456" s="55">
        <v>2177.3200000000002</v>
      </c>
      <c r="F3456" s="55">
        <v>26.02</v>
      </c>
      <c r="G3456" s="55">
        <v>2203.34</v>
      </c>
      <c r="H3456" s="33">
        <f t="shared" si="53"/>
        <v>9</v>
      </c>
    </row>
    <row r="3457" spans="1:8" ht="25.5" x14ac:dyDescent="0.2">
      <c r="A3457" s="52" t="s">
        <v>6945</v>
      </c>
      <c r="B3457" s="52"/>
      <c r="C3457" s="53" t="s">
        <v>6946</v>
      </c>
      <c r="D3457" s="54" t="s">
        <v>21</v>
      </c>
      <c r="E3457" s="55">
        <v>5554.64</v>
      </c>
      <c r="F3457" s="55">
        <v>26.02</v>
      </c>
      <c r="G3457" s="55">
        <v>5580.66</v>
      </c>
      <c r="H3457" s="33">
        <f t="shared" si="53"/>
        <v>9</v>
      </c>
    </row>
    <row r="3458" spans="1:8" ht="38.25" x14ac:dyDescent="0.2">
      <c r="A3458" s="52" t="s">
        <v>6947</v>
      </c>
      <c r="B3458" s="52"/>
      <c r="C3458" s="53" t="s">
        <v>6948</v>
      </c>
      <c r="D3458" s="54" t="s">
        <v>21</v>
      </c>
      <c r="E3458" s="55">
        <v>66.59</v>
      </c>
      <c r="F3458" s="55">
        <v>13.01</v>
      </c>
      <c r="G3458" s="55">
        <v>79.599999999999994</v>
      </c>
      <c r="H3458" s="33">
        <f t="shared" si="53"/>
        <v>9</v>
      </c>
    </row>
    <row r="3459" spans="1:8" ht="38.25" x14ac:dyDescent="0.2">
      <c r="A3459" s="52" t="s">
        <v>6949</v>
      </c>
      <c r="B3459" s="52"/>
      <c r="C3459" s="53" t="s">
        <v>6950</v>
      </c>
      <c r="D3459" s="54" t="s">
        <v>21</v>
      </c>
      <c r="E3459" s="55">
        <v>86.28</v>
      </c>
      <c r="F3459" s="55">
        <v>19.52</v>
      </c>
      <c r="G3459" s="55">
        <v>105.8</v>
      </c>
      <c r="H3459" s="33">
        <f t="shared" si="53"/>
        <v>9</v>
      </c>
    </row>
    <row r="3460" spans="1:8" ht="38.25" x14ac:dyDescent="0.2">
      <c r="A3460" s="52" t="s">
        <v>6951</v>
      </c>
      <c r="B3460" s="52"/>
      <c r="C3460" s="53" t="s">
        <v>6952</v>
      </c>
      <c r="D3460" s="54" t="s">
        <v>21</v>
      </c>
      <c r="E3460" s="55">
        <v>105.6</v>
      </c>
      <c r="F3460" s="55">
        <v>17.350000000000001</v>
      </c>
      <c r="G3460" s="55">
        <v>122.95</v>
      </c>
      <c r="H3460" s="33">
        <f t="shared" si="53"/>
        <v>9</v>
      </c>
    </row>
    <row r="3461" spans="1:8" ht="38.25" x14ac:dyDescent="0.2">
      <c r="A3461" s="52" t="s">
        <v>6953</v>
      </c>
      <c r="B3461" s="52"/>
      <c r="C3461" s="53" t="s">
        <v>6954</v>
      </c>
      <c r="D3461" s="54" t="s">
        <v>21</v>
      </c>
      <c r="E3461" s="55">
        <v>109.99</v>
      </c>
      <c r="F3461" s="55">
        <v>19.52</v>
      </c>
      <c r="G3461" s="55">
        <v>129.51</v>
      </c>
      <c r="H3461" s="33">
        <f t="shared" si="53"/>
        <v>9</v>
      </c>
    </row>
    <row r="3462" spans="1:8" ht="38.25" x14ac:dyDescent="0.2">
      <c r="A3462" s="52" t="s">
        <v>6955</v>
      </c>
      <c r="B3462" s="52"/>
      <c r="C3462" s="53" t="s">
        <v>6956</v>
      </c>
      <c r="D3462" s="54" t="s">
        <v>21</v>
      </c>
      <c r="E3462" s="55">
        <v>444.87</v>
      </c>
      <c r="F3462" s="55">
        <v>19.52</v>
      </c>
      <c r="G3462" s="55">
        <v>464.39</v>
      </c>
      <c r="H3462" s="33">
        <f t="shared" si="53"/>
        <v>9</v>
      </c>
    </row>
    <row r="3463" spans="1:8" ht="38.25" x14ac:dyDescent="0.2">
      <c r="A3463" s="52" t="s">
        <v>6957</v>
      </c>
      <c r="B3463" s="52"/>
      <c r="C3463" s="53" t="s">
        <v>6958</v>
      </c>
      <c r="D3463" s="54" t="s">
        <v>21</v>
      </c>
      <c r="E3463" s="55">
        <v>641.96</v>
      </c>
      <c r="F3463" s="55">
        <v>19.52</v>
      </c>
      <c r="G3463" s="55">
        <v>661.48</v>
      </c>
      <c r="H3463" s="33">
        <f t="shared" si="53"/>
        <v>9</v>
      </c>
    </row>
    <row r="3464" spans="1:8" ht="38.25" x14ac:dyDescent="0.2">
      <c r="A3464" s="52" t="s">
        <v>6959</v>
      </c>
      <c r="B3464" s="52"/>
      <c r="C3464" s="53" t="s">
        <v>6960</v>
      </c>
      <c r="D3464" s="54" t="s">
        <v>21</v>
      </c>
      <c r="E3464" s="55">
        <v>6308.38</v>
      </c>
      <c r="F3464" s="55">
        <v>86.74</v>
      </c>
      <c r="G3464" s="55">
        <v>6395.12</v>
      </c>
      <c r="H3464" s="33">
        <f t="shared" si="53"/>
        <v>9</v>
      </c>
    </row>
    <row r="3465" spans="1:8" ht="38.25" x14ac:dyDescent="0.2">
      <c r="A3465" s="52" t="s">
        <v>6961</v>
      </c>
      <c r="B3465" s="52"/>
      <c r="C3465" s="53" t="s">
        <v>6962</v>
      </c>
      <c r="D3465" s="54" t="s">
        <v>21</v>
      </c>
      <c r="E3465" s="55">
        <v>6494.17</v>
      </c>
      <c r="F3465" s="55">
        <v>86.74</v>
      </c>
      <c r="G3465" s="55">
        <v>6580.91</v>
      </c>
      <c r="H3465" s="33">
        <f t="shared" si="53"/>
        <v>9</v>
      </c>
    </row>
    <row r="3466" spans="1:8" x14ac:dyDescent="0.2">
      <c r="A3466" s="52" t="s">
        <v>6963</v>
      </c>
      <c r="B3466" s="52"/>
      <c r="C3466" s="53" t="s">
        <v>6964</v>
      </c>
      <c r="D3466" s="54" t="s">
        <v>21</v>
      </c>
      <c r="E3466" s="55">
        <v>508.23</v>
      </c>
      <c r="F3466" s="55">
        <v>43.37</v>
      </c>
      <c r="G3466" s="55">
        <v>551.6</v>
      </c>
      <c r="H3466" s="33">
        <f t="shared" ref="H3466:H3529" si="54">LEN(A3466)</f>
        <v>9</v>
      </c>
    </row>
    <row r="3467" spans="1:8" x14ac:dyDescent="0.2">
      <c r="A3467" s="52" t="s">
        <v>6965</v>
      </c>
      <c r="B3467" s="52"/>
      <c r="C3467" s="53" t="s">
        <v>6966</v>
      </c>
      <c r="D3467" s="54"/>
      <c r="E3467" s="55"/>
      <c r="F3467" s="55"/>
      <c r="G3467" s="55"/>
      <c r="H3467" s="33">
        <f t="shared" si="54"/>
        <v>5</v>
      </c>
    </row>
    <row r="3468" spans="1:8" ht="25.5" x14ac:dyDescent="0.2">
      <c r="A3468" s="52" t="s">
        <v>6967</v>
      </c>
      <c r="B3468" s="52"/>
      <c r="C3468" s="53" t="s">
        <v>6968</v>
      </c>
      <c r="D3468" s="54" t="s">
        <v>21</v>
      </c>
      <c r="E3468" s="55">
        <v>1309.02</v>
      </c>
      <c r="F3468" s="55">
        <v>54.21</v>
      </c>
      <c r="G3468" s="55">
        <v>1363.23</v>
      </c>
      <c r="H3468" s="33">
        <f t="shared" si="54"/>
        <v>9</v>
      </c>
    </row>
    <row r="3469" spans="1:8" ht="25.5" x14ac:dyDescent="0.2">
      <c r="A3469" s="52" t="s">
        <v>6969</v>
      </c>
      <c r="B3469" s="52"/>
      <c r="C3469" s="53" t="s">
        <v>6970</v>
      </c>
      <c r="D3469" s="54" t="s">
        <v>21</v>
      </c>
      <c r="E3469" s="55">
        <v>1415.9</v>
      </c>
      <c r="F3469" s="55">
        <v>151.80000000000001</v>
      </c>
      <c r="G3469" s="55">
        <v>1567.7</v>
      </c>
      <c r="H3469" s="33">
        <f t="shared" si="54"/>
        <v>9</v>
      </c>
    </row>
    <row r="3470" spans="1:8" x14ac:dyDescent="0.2">
      <c r="A3470" s="52" t="s">
        <v>6973</v>
      </c>
      <c r="B3470" s="52"/>
      <c r="C3470" s="53" t="s">
        <v>6974</v>
      </c>
      <c r="D3470" s="54" t="s">
        <v>21</v>
      </c>
      <c r="E3470" s="55">
        <v>1189.21</v>
      </c>
      <c r="F3470" s="55">
        <v>151.80000000000001</v>
      </c>
      <c r="G3470" s="55">
        <v>1341.01</v>
      </c>
      <c r="H3470" s="33">
        <f t="shared" si="54"/>
        <v>9</v>
      </c>
    </row>
    <row r="3471" spans="1:8" ht="25.5" x14ac:dyDescent="0.2">
      <c r="A3471" s="52" t="s">
        <v>6975</v>
      </c>
      <c r="B3471" s="52"/>
      <c r="C3471" s="53" t="s">
        <v>6976</v>
      </c>
      <c r="D3471" s="54" t="s">
        <v>21</v>
      </c>
      <c r="E3471" s="55">
        <v>2472.33</v>
      </c>
      <c r="F3471" s="55">
        <v>151.80000000000001</v>
      </c>
      <c r="G3471" s="55">
        <v>2624.13</v>
      </c>
      <c r="H3471" s="33">
        <f t="shared" si="54"/>
        <v>9</v>
      </c>
    </row>
    <row r="3472" spans="1:8" x14ac:dyDescent="0.2">
      <c r="A3472" s="52" t="s">
        <v>6977</v>
      </c>
      <c r="B3472" s="52"/>
      <c r="C3472" s="53" t="s">
        <v>6978</v>
      </c>
      <c r="D3472" s="54" t="s">
        <v>21</v>
      </c>
      <c r="E3472" s="55">
        <v>1448.22</v>
      </c>
      <c r="F3472" s="55">
        <v>86.74</v>
      </c>
      <c r="G3472" s="55">
        <v>1534.96</v>
      </c>
      <c r="H3472" s="33">
        <f t="shared" si="54"/>
        <v>9</v>
      </c>
    </row>
    <row r="3473" spans="1:8" x14ac:dyDescent="0.2">
      <c r="A3473" s="52" t="s">
        <v>6979</v>
      </c>
      <c r="B3473" s="52"/>
      <c r="C3473" s="53" t="s">
        <v>6980</v>
      </c>
      <c r="D3473" s="54" t="s">
        <v>21</v>
      </c>
      <c r="E3473" s="55">
        <v>2925.26</v>
      </c>
      <c r="F3473" s="55">
        <v>86.74</v>
      </c>
      <c r="G3473" s="55">
        <v>3012</v>
      </c>
      <c r="H3473" s="33">
        <f t="shared" si="54"/>
        <v>9</v>
      </c>
    </row>
    <row r="3474" spans="1:8" ht="25.5" x14ac:dyDescent="0.2">
      <c r="A3474" s="52" t="s">
        <v>6981</v>
      </c>
      <c r="B3474" s="52"/>
      <c r="C3474" s="53" t="s">
        <v>6982</v>
      </c>
      <c r="D3474" s="54" t="s">
        <v>21</v>
      </c>
      <c r="E3474" s="55">
        <v>891.33</v>
      </c>
      <c r="F3474" s="55">
        <v>86.74</v>
      </c>
      <c r="G3474" s="55">
        <v>978.07</v>
      </c>
      <c r="H3474" s="33">
        <f t="shared" si="54"/>
        <v>9</v>
      </c>
    </row>
    <row r="3475" spans="1:8" x14ac:dyDescent="0.2">
      <c r="A3475" s="52" t="s">
        <v>6983</v>
      </c>
      <c r="B3475" s="52"/>
      <c r="C3475" s="53" t="s">
        <v>6984</v>
      </c>
      <c r="D3475" s="54" t="s">
        <v>21</v>
      </c>
      <c r="E3475" s="55">
        <v>716.17</v>
      </c>
      <c r="F3475" s="55">
        <v>86.74</v>
      </c>
      <c r="G3475" s="55">
        <v>802.91</v>
      </c>
      <c r="H3475" s="33">
        <f t="shared" si="54"/>
        <v>9</v>
      </c>
    </row>
    <row r="3476" spans="1:8" ht="25.5" x14ac:dyDescent="0.2">
      <c r="A3476" s="52" t="s">
        <v>6985</v>
      </c>
      <c r="B3476" s="52"/>
      <c r="C3476" s="53" t="s">
        <v>6986</v>
      </c>
      <c r="D3476" s="54" t="s">
        <v>21</v>
      </c>
      <c r="E3476" s="55">
        <v>5982.69</v>
      </c>
      <c r="F3476" s="55">
        <v>54.21</v>
      </c>
      <c r="G3476" s="55">
        <v>6036.9</v>
      </c>
      <c r="H3476" s="33">
        <f t="shared" si="54"/>
        <v>9</v>
      </c>
    </row>
    <row r="3477" spans="1:8" ht="25.5" x14ac:dyDescent="0.2">
      <c r="A3477" s="52" t="s">
        <v>6987</v>
      </c>
      <c r="B3477" s="52"/>
      <c r="C3477" s="53" t="s">
        <v>6988</v>
      </c>
      <c r="D3477" s="54" t="s">
        <v>21</v>
      </c>
      <c r="E3477" s="55">
        <v>2848.68</v>
      </c>
      <c r="F3477" s="55">
        <v>26.02</v>
      </c>
      <c r="G3477" s="55">
        <v>2874.7</v>
      </c>
      <c r="H3477" s="33">
        <f t="shared" si="54"/>
        <v>9</v>
      </c>
    </row>
    <row r="3478" spans="1:8" x14ac:dyDescent="0.2">
      <c r="A3478" s="52" t="s">
        <v>6989</v>
      </c>
      <c r="B3478" s="52"/>
      <c r="C3478" s="53" t="s">
        <v>6990</v>
      </c>
      <c r="D3478" s="54" t="s">
        <v>21</v>
      </c>
      <c r="E3478" s="55">
        <v>973.21</v>
      </c>
      <c r="F3478" s="55">
        <v>86.74</v>
      </c>
      <c r="G3478" s="55">
        <v>1059.95</v>
      </c>
      <c r="H3478" s="33">
        <f t="shared" si="54"/>
        <v>9</v>
      </c>
    </row>
    <row r="3479" spans="1:8" ht="25.5" x14ac:dyDescent="0.2">
      <c r="A3479" s="52" t="s">
        <v>6991</v>
      </c>
      <c r="B3479" s="52"/>
      <c r="C3479" s="53" t="s">
        <v>6992</v>
      </c>
      <c r="D3479" s="54" t="s">
        <v>21</v>
      </c>
      <c r="E3479" s="55">
        <v>1001.08</v>
      </c>
      <c r="F3479" s="55">
        <v>32.53</v>
      </c>
      <c r="G3479" s="55">
        <v>1033.6099999999999</v>
      </c>
      <c r="H3479" s="33">
        <f t="shared" si="54"/>
        <v>9</v>
      </c>
    </row>
    <row r="3480" spans="1:8" ht="25.5" x14ac:dyDescent="0.2">
      <c r="A3480" s="52" t="s">
        <v>6993</v>
      </c>
      <c r="B3480" s="52"/>
      <c r="C3480" s="53" t="s">
        <v>6994</v>
      </c>
      <c r="D3480" s="54" t="s">
        <v>21</v>
      </c>
      <c r="E3480" s="55">
        <v>6078.08</v>
      </c>
      <c r="F3480" s="55">
        <v>130.11000000000001</v>
      </c>
      <c r="G3480" s="55">
        <v>6208.19</v>
      </c>
      <c r="H3480" s="33">
        <f t="shared" si="54"/>
        <v>9</v>
      </c>
    </row>
    <row r="3481" spans="1:8" ht="25.5" x14ac:dyDescent="0.2">
      <c r="A3481" s="52" t="s">
        <v>6995</v>
      </c>
      <c r="B3481" s="52"/>
      <c r="C3481" s="53" t="s">
        <v>6996</v>
      </c>
      <c r="D3481" s="54" t="s">
        <v>21</v>
      </c>
      <c r="E3481" s="55">
        <v>2026.9</v>
      </c>
      <c r="F3481" s="55">
        <v>86.74</v>
      </c>
      <c r="G3481" s="55">
        <v>2113.64</v>
      </c>
      <c r="H3481" s="33">
        <f t="shared" si="54"/>
        <v>9</v>
      </c>
    </row>
    <row r="3482" spans="1:8" ht="25.5" x14ac:dyDescent="0.2">
      <c r="A3482" s="52" t="s">
        <v>6997</v>
      </c>
      <c r="B3482" s="52"/>
      <c r="C3482" s="53" t="s">
        <v>6998</v>
      </c>
      <c r="D3482" s="54" t="s">
        <v>21</v>
      </c>
      <c r="E3482" s="55">
        <v>3314.19</v>
      </c>
      <c r="F3482" s="55">
        <v>86.74</v>
      </c>
      <c r="G3482" s="55">
        <v>3400.93</v>
      </c>
      <c r="H3482" s="33">
        <f t="shared" si="54"/>
        <v>9</v>
      </c>
    </row>
    <row r="3483" spans="1:8" ht="25.5" x14ac:dyDescent="0.2">
      <c r="A3483" s="52" t="s">
        <v>6999</v>
      </c>
      <c r="B3483" s="52"/>
      <c r="C3483" s="53" t="s">
        <v>7000</v>
      </c>
      <c r="D3483" s="54" t="s">
        <v>21</v>
      </c>
      <c r="E3483" s="55">
        <v>1622.23</v>
      </c>
      <c r="F3483" s="55">
        <v>86.74</v>
      </c>
      <c r="G3483" s="55">
        <v>1708.97</v>
      </c>
      <c r="H3483" s="33">
        <f t="shared" si="54"/>
        <v>9</v>
      </c>
    </row>
    <row r="3484" spans="1:8" x14ac:dyDescent="0.2">
      <c r="A3484" s="52" t="s">
        <v>7001</v>
      </c>
      <c r="B3484" s="52"/>
      <c r="C3484" s="53" t="s">
        <v>7002</v>
      </c>
      <c r="D3484" s="54"/>
      <c r="E3484" s="55"/>
      <c r="F3484" s="55"/>
      <c r="G3484" s="55"/>
      <c r="H3484" s="33">
        <f t="shared" si="54"/>
        <v>5</v>
      </c>
    </row>
    <row r="3485" spans="1:8" ht="38.25" x14ac:dyDescent="0.2">
      <c r="A3485" s="52" t="s">
        <v>7003</v>
      </c>
      <c r="B3485" s="52"/>
      <c r="C3485" s="53" t="s">
        <v>8617</v>
      </c>
      <c r="D3485" s="54" t="s">
        <v>21</v>
      </c>
      <c r="E3485" s="55">
        <v>85.42</v>
      </c>
      <c r="F3485" s="55">
        <v>19.52</v>
      </c>
      <c r="G3485" s="55">
        <v>104.94</v>
      </c>
      <c r="H3485" s="33">
        <f t="shared" si="54"/>
        <v>9</v>
      </c>
    </row>
    <row r="3486" spans="1:8" ht="38.25" x14ac:dyDescent="0.2">
      <c r="A3486" s="52" t="s">
        <v>7005</v>
      </c>
      <c r="B3486" s="52"/>
      <c r="C3486" s="53" t="s">
        <v>8618</v>
      </c>
      <c r="D3486" s="54" t="s">
        <v>21</v>
      </c>
      <c r="E3486" s="55">
        <v>111.06</v>
      </c>
      <c r="F3486" s="55">
        <v>26.02</v>
      </c>
      <c r="G3486" s="55">
        <v>137.08000000000001</v>
      </c>
      <c r="H3486" s="33">
        <f t="shared" si="54"/>
        <v>9</v>
      </c>
    </row>
    <row r="3487" spans="1:8" ht="38.25" x14ac:dyDescent="0.2">
      <c r="A3487" s="52" t="s">
        <v>7007</v>
      </c>
      <c r="B3487" s="52"/>
      <c r="C3487" s="53" t="s">
        <v>8619</v>
      </c>
      <c r="D3487" s="54" t="s">
        <v>21</v>
      </c>
      <c r="E3487" s="55">
        <v>155.52000000000001</v>
      </c>
      <c r="F3487" s="55">
        <v>32.53</v>
      </c>
      <c r="G3487" s="55">
        <v>188.05</v>
      </c>
      <c r="H3487" s="33">
        <f t="shared" si="54"/>
        <v>9</v>
      </c>
    </row>
    <row r="3488" spans="1:8" ht="38.25" x14ac:dyDescent="0.2">
      <c r="A3488" s="52" t="s">
        <v>7009</v>
      </c>
      <c r="B3488" s="52"/>
      <c r="C3488" s="53" t="s">
        <v>8620</v>
      </c>
      <c r="D3488" s="54" t="s">
        <v>21</v>
      </c>
      <c r="E3488" s="55">
        <v>238.32</v>
      </c>
      <c r="F3488" s="55">
        <v>34.69</v>
      </c>
      <c r="G3488" s="55">
        <v>273.01</v>
      </c>
      <c r="H3488" s="33">
        <f t="shared" si="54"/>
        <v>9</v>
      </c>
    </row>
    <row r="3489" spans="1:8" ht="38.25" x14ac:dyDescent="0.2">
      <c r="A3489" s="52" t="s">
        <v>7011</v>
      </c>
      <c r="B3489" s="52"/>
      <c r="C3489" s="53" t="s">
        <v>8621</v>
      </c>
      <c r="D3489" s="54" t="s">
        <v>21</v>
      </c>
      <c r="E3489" s="55">
        <v>432.5</v>
      </c>
      <c r="F3489" s="55">
        <v>54.21</v>
      </c>
      <c r="G3489" s="55">
        <v>486.71</v>
      </c>
      <c r="H3489" s="33">
        <f t="shared" si="54"/>
        <v>9</v>
      </c>
    </row>
    <row r="3490" spans="1:8" x14ac:dyDescent="0.2">
      <c r="A3490" s="52" t="s">
        <v>7013</v>
      </c>
      <c r="B3490" s="52"/>
      <c r="C3490" s="53" t="s">
        <v>7014</v>
      </c>
      <c r="D3490" s="54"/>
      <c r="E3490" s="55"/>
      <c r="F3490" s="55"/>
      <c r="G3490" s="55"/>
      <c r="H3490" s="33">
        <f t="shared" si="54"/>
        <v>5</v>
      </c>
    </row>
    <row r="3491" spans="1:8" ht="25.5" x14ac:dyDescent="0.2">
      <c r="A3491" s="52" t="s">
        <v>7015</v>
      </c>
      <c r="B3491" s="52"/>
      <c r="C3491" s="53" t="s">
        <v>7016</v>
      </c>
      <c r="D3491" s="54" t="s">
        <v>21</v>
      </c>
      <c r="E3491" s="55">
        <v>357.21</v>
      </c>
      <c r="F3491" s="55">
        <v>26.02</v>
      </c>
      <c r="G3491" s="55">
        <v>383.23</v>
      </c>
      <c r="H3491" s="33">
        <f t="shared" si="54"/>
        <v>9</v>
      </c>
    </row>
    <row r="3492" spans="1:8" ht="25.5" x14ac:dyDescent="0.2">
      <c r="A3492" s="52" t="s">
        <v>7017</v>
      </c>
      <c r="B3492" s="52"/>
      <c r="C3492" s="53" t="s">
        <v>7018</v>
      </c>
      <c r="D3492" s="54" t="s">
        <v>21</v>
      </c>
      <c r="E3492" s="55">
        <v>507</v>
      </c>
      <c r="F3492" s="55">
        <v>32.53</v>
      </c>
      <c r="G3492" s="55">
        <v>539.53</v>
      </c>
      <c r="H3492" s="33">
        <f t="shared" si="54"/>
        <v>9</v>
      </c>
    </row>
    <row r="3493" spans="1:8" ht="25.5" x14ac:dyDescent="0.2">
      <c r="A3493" s="52" t="s">
        <v>7019</v>
      </c>
      <c r="B3493" s="52"/>
      <c r="C3493" s="53" t="s">
        <v>7020</v>
      </c>
      <c r="D3493" s="54" t="s">
        <v>21</v>
      </c>
      <c r="E3493" s="55">
        <v>881.49</v>
      </c>
      <c r="F3493" s="55">
        <v>43.37</v>
      </c>
      <c r="G3493" s="55">
        <v>924.86</v>
      </c>
      <c r="H3493" s="33">
        <f t="shared" si="54"/>
        <v>9</v>
      </c>
    </row>
    <row r="3494" spans="1:8" ht="25.5" x14ac:dyDescent="0.2">
      <c r="A3494" s="52" t="s">
        <v>7021</v>
      </c>
      <c r="B3494" s="52"/>
      <c r="C3494" s="53" t="s">
        <v>7022</v>
      </c>
      <c r="D3494" s="54" t="s">
        <v>21</v>
      </c>
      <c r="E3494" s="55">
        <v>1246.24</v>
      </c>
      <c r="F3494" s="55">
        <v>54.21</v>
      </c>
      <c r="G3494" s="55">
        <v>1300.45</v>
      </c>
      <c r="H3494" s="33">
        <f t="shared" si="54"/>
        <v>9</v>
      </c>
    </row>
    <row r="3495" spans="1:8" x14ac:dyDescent="0.2">
      <c r="A3495" s="52" t="s">
        <v>7023</v>
      </c>
      <c r="B3495" s="52"/>
      <c r="C3495" s="53" t="s">
        <v>7024</v>
      </c>
      <c r="D3495" s="54"/>
      <c r="E3495" s="55"/>
      <c r="F3495" s="55"/>
      <c r="G3495" s="55"/>
      <c r="H3495" s="33">
        <f t="shared" si="54"/>
        <v>5</v>
      </c>
    </row>
    <row r="3496" spans="1:8" ht="38.25" x14ac:dyDescent="0.2">
      <c r="A3496" s="52" t="s">
        <v>7025</v>
      </c>
      <c r="B3496" s="52"/>
      <c r="C3496" s="53" t="s">
        <v>7026</v>
      </c>
      <c r="D3496" s="54" t="s">
        <v>21</v>
      </c>
      <c r="E3496" s="55">
        <v>469.21</v>
      </c>
      <c r="F3496" s="55">
        <v>19.52</v>
      </c>
      <c r="G3496" s="55">
        <v>488.73</v>
      </c>
      <c r="H3496" s="33">
        <f t="shared" si="54"/>
        <v>9</v>
      </c>
    </row>
    <row r="3497" spans="1:8" x14ac:dyDescent="0.2">
      <c r="A3497" s="52" t="s">
        <v>7027</v>
      </c>
      <c r="B3497" s="52"/>
      <c r="C3497" s="53" t="s">
        <v>7028</v>
      </c>
      <c r="D3497" s="54"/>
      <c r="E3497" s="55"/>
      <c r="F3497" s="55"/>
      <c r="G3497" s="55"/>
      <c r="H3497" s="33">
        <f t="shared" si="54"/>
        <v>5</v>
      </c>
    </row>
    <row r="3498" spans="1:8" ht="25.5" x14ac:dyDescent="0.2">
      <c r="A3498" s="52" t="s">
        <v>7029</v>
      </c>
      <c r="B3498" s="52"/>
      <c r="C3498" s="53" t="s">
        <v>7030</v>
      </c>
      <c r="D3498" s="54" t="s">
        <v>21</v>
      </c>
      <c r="E3498" s="55">
        <v>475.53</v>
      </c>
      <c r="F3498" s="55">
        <v>90.79</v>
      </c>
      <c r="G3498" s="55">
        <v>566.32000000000005</v>
      </c>
      <c r="H3498" s="33">
        <f t="shared" si="54"/>
        <v>9</v>
      </c>
    </row>
    <row r="3499" spans="1:8" ht="25.5" x14ac:dyDescent="0.2">
      <c r="A3499" s="52" t="s">
        <v>7031</v>
      </c>
      <c r="B3499" s="52"/>
      <c r="C3499" s="53" t="s">
        <v>7032</v>
      </c>
      <c r="D3499" s="54" t="s">
        <v>21</v>
      </c>
      <c r="E3499" s="55">
        <v>184.21</v>
      </c>
      <c r="F3499" s="55">
        <v>8.68</v>
      </c>
      <c r="G3499" s="55">
        <v>192.89</v>
      </c>
      <c r="H3499" s="33">
        <f t="shared" si="54"/>
        <v>9</v>
      </c>
    </row>
    <row r="3500" spans="1:8" ht="25.5" x14ac:dyDescent="0.2">
      <c r="A3500" s="52" t="s">
        <v>7033</v>
      </c>
      <c r="B3500" s="52"/>
      <c r="C3500" s="53" t="s">
        <v>7034</v>
      </c>
      <c r="D3500" s="54" t="s">
        <v>21</v>
      </c>
      <c r="E3500" s="55">
        <v>211.94</v>
      </c>
      <c r="F3500" s="55">
        <v>21.69</v>
      </c>
      <c r="G3500" s="55">
        <v>233.63</v>
      </c>
      <c r="H3500" s="33">
        <f t="shared" si="54"/>
        <v>9</v>
      </c>
    </row>
    <row r="3501" spans="1:8" ht="38.25" x14ac:dyDescent="0.2">
      <c r="A3501" s="52" t="s">
        <v>7035</v>
      </c>
      <c r="B3501" s="52"/>
      <c r="C3501" s="53" t="s">
        <v>7036</v>
      </c>
      <c r="D3501" s="54" t="s">
        <v>21</v>
      </c>
      <c r="E3501" s="55">
        <v>8901.76</v>
      </c>
      <c r="F3501" s="55">
        <v>90.79</v>
      </c>
      <c r="G3501" s="55">
        <v>8992.5499999999993</v>
      </c>
      <c r="H3501" s="33">
        <f t="shared" si="54"/>
        <v>9</v>
      </c>
    </row>
    <row r="3502" spans="1:8" x14ac:dyDescent="0.2">
      <c r="A3502" s="52" t="s">
        <v>7037</v>
      </c>
      <c r="B3502" s="52"/>
      <c r="C3502" s="53" t="s">
        <v>7038</v>
      </c>
      <c r="D3502" s="54"/>
      <c r="E3502" s="55"/>
      <c r="F3502" s="55"/>
      <c r="G3502" s="55"/>
      <c r="H3502" s="33">
        <f t="shared" si="54"/>
        <v>5</v>
      </c>
    </row>
    <row r="3503" spans="1:8" ht="25.5" x14ac:dyDescent="0.2">
      <c r="A3503" s="52" t="s">
        <v>7039</v>
      </c>
      <c r="B3503" s="52"/>
      <c r="C3503" s="53" t="s">
        <v>7040</v>
      </c>
      <c r="D3503" s="54" t="s">
        <v>21</v>
      </c>
      <c r="E3503" s="55">
        <v>2820.17</v>
      </c>
      <c r="F3503" s="55">
        <v>150.13999999999999</v>
      </c>
      <c r="G3503" s="55">
        <v>2970.31</v>
      </c>
      <c r="H3503" s="33">
        <f t="shared" si="54"/>
        <v>9</v>
      </c>
    </row>
    <row r="3504" spans="1:8" ht="25.5" x14ac:dyDescent="0.2">
      <c r="A3504" s="52" t="s">
        <v>7041</v>
      </c>
      <c r="B3504" s="52"/>
      <c r="C3504" s="53" t="s">
        <v>7042</v>
      </c>
      <c r="D3504" s="54" t="s">
        <v>21</v>
      </c>
      <c r="E3504" s="55">
        <v>946.17</v>
      </c>
      <c r="F3504" s="55">
        <v>150.13999999999999</v>
      </c>
      <c r="G3504" s="55">
        <v>1096.31</v>
      </c>
      <c r="H3504" s="33">
        <f t="shared" si="54"/>
        <v>9</v>
      </c>
    </row>
    <row r="3505" spans="1:8" ht="25.5" x14ac:dyDescent="0.2">
      <c r="A3505" s="52" t="s">
        <v>7043</v>
      </c>
      <c r="B3505" s="52"/>
      <c r="C3505" s="53" t="s">
        <v>7044</v>
      </c>
      <c r="D3505" s="54" t="s">
        <v>21</v>
      </c>
      <c r="E3505" s="55">
        <v>1208.99</v>
      </c>
      <c r="F3505" s="55">
        <v>54.21</v>
      </c>
      <c r="G3505" s="55">
        <v>1263.2</v>
      </c>
      <c r="H3505" s="33">
        <f t="shared" si="54"/>
        <v>9</v>
      </c>
    </row>
    <row r="3506" spans="1:8" ht="25.5" x14ac:dyDescent="0.2">
      <c r="A3506" s="52" t="s">
        <v>7045</v>
      </c>
      <c r="B3506" s="52"/>
      <c r="C3506" s="53" t="s">
        <v>7046</v>
      </c>
      <c r="D3506" s="54" t="s">
        <v>21</v>
      </c>
      <c r="E3506" s="55">
        <v>1602.38</v>
      </c>
      <c r="F3506" s="55">
        <v>97.58</v>
      </c>
      <c r="G3506" s="55">
        <v>1699.96</v>
      </c>
      <c r="H3506" s="33">
        <f t="shared" si="54"/>
        <v>9</v>
      </c>
    </row>
    <row r="3507" spans="1:8" ht="25.5" x14ac:dyDescent="0.2">
      <c r="A3507" s="52" t="s">
        <v>7047</v>
      </c>
      <c r="B3507" s="52"/>
      <c r="C3507" s="53" t="s">
        <v>7048</v>
      </c>
      <c r="D3507" s="54" t="s">
        <v>21</v>
      </c>
      <c r="E3507" s="55">
        <v>2365.4</v>
      </c>
      <c r="F3507" s="55">
        <v>97.58</v>
      </c>
      <c r="G3507" s="55">
        <v>2462.98</v>
      </c>
      <c r="H3507" s="33">
        <f t="shared" si="54"/>
        <v>9</v>
      </c>
    </row>
    <row r="3508" spans="1:8" ht="25.5" x14ac:dyDescent="0.2">
      <c r="A3508" s="52" t="s">
        <v>7049</v>
      </c>
      <c r="B3508" s="52"/>
      <c r="C3508" s="53" t="s">
        <v>7050</v>
      </c>
      <c r="D3508" s="54" t="s">
        <v>21</v>
      </c>
      <c r="E3508" s="55">
        <v>6164.32</v>
      </c>
      <c r="F3508" s="55">
        <v>150.13999999999999</v>
      </c>
      <c r="G3508" s="55">
        <v>6314.46</v>
      </c>
      <c r="H3508" s="33">
        <f t="shared" si="54"/>
        <v>9</v>
      </c>
    </row>
    <row r="3509" spans="1:8" ht="25.5" x14ac:dyDescent="0.2">
      <c r="A3509" s="52" t="s">
        <v>7051</v>
      </c>
      <c r="B3509" s="52"/>
      <c r="C3509" s="53" t="s">
        <v>7052</v>
      </c>
      <c r="D3509" s="54" t="s">
        <v>21</v>
      </c>
      <c r="E3509" s="55">
        <v>1123.31</v>
      </c>
      <c r="F3509" s="55">
        <v>150.13999999999999</v>
      </c>
      <c r="G3509" s="55">
        <v>1273.45</v>
      </c>
      <c r="H3509" s="33">
        <f t="shared" si="54"/>
        <v>9</v>
      </c>
    </row>
    <row r="3510" spans="1:8" ht="25.5" x14ac:dyDescent="0.2">
      <c r="A3510" s="52" t="s">
        <v>7053</v>
      </c>
      <c r="B3510" s="52"/>
      <c r="C3510" s="53" t="s">
        <v>7054</v>
      </c>
      <c r="D3510" s="54" t="s">
        <v>21</v>
      </c>
      <c r="E3510" s="55">
        <v>1732.11</v>
      </c>
      <c r="F3510" s="55">
        <v>150.13999999999999</v>
      </c>
      <c r="G3510" s="55">
        <v>1882.25</v>
      </c>
      <c r="H3510" s="33">
        <f t="shared" si="54"/>
        <v>9</v>
      </c>
    </row>
    <row r="3511" spans="1:8" ht="25.5" x14ac:dyDescent="0.2">
      <c r="A3511" s="52" t="s">
        <v>7055</v>
      </c>
      <c r="B3511" s="52"/>
      <c r="C3511" s="53" t="s">
        <v>7056</v>
      </c>
      <c r="D3511" s="54" t="s">
        <v>21</v>
      </c>
      <c r="E3511" s="55">
        <v>827.75</v>
      </c>
      <c r="F3511" s="55">
        <v>13.01</v>
      </c>
      <c r="G3511" s="55">
        <v>840.76</v>
      </c>
      <c r="H3511" s="33">
        <f t="shared" si="54"/>
        <v>9</v>
      </c>
    </row>
    <row r="3512" spans="1:8" ht="25.5" x14ac:dyDescent="0.2">
      <c r="A3512" s="52" t="s">
        <v>7057</v>
      </c>
      <c r="B3512" s="52"/>
      <c r="C3512" s="53" t="s">
        <v>7058</v>
      </c>
      <c r="D3512" s="54" t="s">
        <v>21</v>
      </c>
      <c r="E3512" s="55">
        <v>2051.56</v>
      </c>
      <c r="F3512" s="55">
        <v>19.079999999999998</v>
      </c>
      <c r="G3512" s="55">
        <v>2070.64</v>
      </c>
      <c r="H3512" s="33">
        <f t="shared" si="54"/>
        <v>9</v>
      </c>
    </row>
    <row r="3513" spans="1:8" x14ac:dyDescent="0.2">
      <c r="A3513" s="52" t="s">
        <v>7059</v>
      </c>
      <c r="B3513" s="52"/>
      <c r="C3513" s="53" t="s">
        <v>7060</v>
      </c>
      <c r="D3513" s="54"/>
      <c r="E3513" s="55"/>
      <c r="F3513" s="55"/>
      <c r="G3513" s="55"/>
      <c r="H3513" s="33">
        <f t="shared" si="54"/>
        <v>5</v>
      </c>
    </row>
    <row r="3514" spans="1:8" x14ac:dyDescent="0.2">
      <c r="A3514" s="52" t="s">
        <v>7061</v>
      </c>
      <c r="B3514" s="52"/>
      <c r="C3514" s="53" t="s">
        <v>7062</v>
      </c>
      <c r="D3514" s="54" t="s">
        <v>21</v>
      </c>
      <c r="E3514" s="55">
        <v>10.88</v>
      </c>
      <c r="F3514" s="55">
        <v>19.52</v>
      </c>
      <c r="G3514" s="55">
        <v>30.4</v>
      </c>
      <c r="H3514" s="33">
        <f t="shared" si="54"/>
        <v>9</v>
      </c>
    </row>
    <row r="3515" spans="1:8" ht="25.5" x14ac:dyDescent="0.2">
      <c r="A3515" s="52" t="s">
        <v>7063</v>
      </c>
      <c r="B3515" s="52"/>
      <c r="C3515" s="53" t="s">
        <v>7064</v>
      </c>
      <c r="D3515" s="54" t="s">
        <v>21</v>
      </c>
      <c r="E3515" s="55">
        <v>36.979999999999997</v>
      </c>
      <c r="F3515" s="55">
        <v>19.52</v>
      </c>
      <c r="G3515" s="55">
        <v>56.5</v>
      </c>
      <c r="H3515" s="33">
        <f t="shared" si="54"/>
        <v>9</v>
      </c>
    </row>
    <row r="3516" spans="1:8" x14ac:dyDescent="0.2">
      <c r="A3516" s="52" t="s">
        <v>7065</v>
      </c>
      <c r="B3516" s="52"/>
      <c r="C3516" s="53" t="s">
        <v>7066</v>
      </c>
      <c r="D3516" s="54"/>
      <c r="E3516" s="55"/>
      <c r="F3516" s="55"/>
      <c r="G3516" s="55"/>
      <c r="H3516" s="33">
        <f t="shared" si="54"/>
        <v>5</v>
      </c>
    </row>
    <row r="3517" spans="1:8" x14ac:dyDescent="0.2">
      <c r="A3517" s="52" t="s">
        <v>7067</v>
      </c>
      <c r="B3517" s="52"/>
      <c r="C3517" s="53" t="s">
        <v>7068</v>
      </c>
      <c r="D3517" s="54" t="s">
        <v>21</v>
      </c>
      <c r="E3517" s="55">
        <v>121.78</v>
      </c>
      <c r="F3517" s="55">
        <v>6.51</v>
      </c>
      <c r="G3517" s="55">
        <v>128.29</v>
      </c>
      <c r="H3517" s="33">
        <f t="shared" si="54"/>
        <v>9</v>
      </c>
    </row>
    <row r="3518" spans="1:8" x14ac:dyDescent="0.2">
      <c r="A3518" s="52" t="s">
        <v>7069</v>
      </c>
      <c r="B3518" s="52"/>
      <c r="C3518" s="53" t="s">
        <v>7070</v>
      </c>
      <c r="D3518" s="54" t="s">
        <v>21</v>
      </c>
      <c r="E3518" s="55">
        <v>472.78</v>
      </c>
      <c r="F3518" s="55">
        <v>54.21</v>
      </c>
      <c r="G3518" s="55">
        <v>526.99</v>
      </c>
      <c r="H3518" s="33">
        <f t="shared" si="54"/>
        <v>9</v>
      </c>
    </row>
    <row r="3519" spans="1:8" ht="25.5" x14ac:dyDescent="0.2">
      <c r="A3519" s="52" t="s">
        <v>7071</v>
      </c>
      <c r="B3519" s="52"/>
      <c r="C3519" s="53" t="s">
        <v>7072</v>
      </c>
      <c r="D3519" s="54" t="s">
        <v>21</v>
      </c>
      <c r="E3519" s="55">
        <v>489.34</v>
      </c>
      <c r="F3519" s="55">
        <v>54.21</v>
      </c>
      <c r="G3519" s="55">
        <v>543.54999999999995</v>
      </c>
      <c r="H3519" s="33">
        <f t="shared" si="54"/>
        <v>9</v>
      </c>
    </row>
    <row r="3520" spans="1:8" ht="25.5" x14ac:dyDescent="0.2">
      <c r="A3520" s="52" t="s">
        <v>7073</v>
      </c>
      <c r="B3520" s="52"/>
      <c r="C3520" s="53" t="s">
        <v>7074</v>
      </c>
      <c r="D3520" s="54" t="s">
        <v>21</v>
      </c>
      <c r="E3520" s="55">
        <v>35.090000000000003</v>
      </c>
      <c r="F3520" s="55">
        <v>9.15</v>
      </c>
      <c r="G3520" s="55">
        <v>44.24</v>
      </c>
      <c r="H3520" s="33">
        <f t="shared" si="54"/>
        <v>9</v>
      </c>
    </row>
    <row r="3521" spans="1:8" ht="25.5" x14ac:dyDescent="0.2">
      <c r="A3521" s="52" t="s">
        <v>7075</v>
      </c>
      <c r="B3521" s="52"/>
      <c r="C3521" s="53" t="s">
        <v>7076</v>
      </c>
      <c r="D3521" s="54" t="s">
        <v>21</v>
      </c>
      <c r="E3521" s="55">
        <v>750.33</v>
      </c>
      <c r="F3521" s="55">
        <v>30.51</v>
      </c>
      <c r="G3521" s="55">
        <v>780.84</v>
      </c>
      <c r="H3521" s="33">
        <f t="shared" si="54"/>
        <v>9</v>
      </c>
    </row>
    <row r="3522" spans="1:8" ht="25.5" x14ac:dyDescent="0.2">
      <c r="A3522" s="52" t="s">
        <v>7077</v>
      </c>
      <c r="B3522" s="52"/>
      <c r="C3522" s="53" t="s">
        <v>7078</v>
      </c>
      <c r="D3522" s="54" t="s">
        <v>21</v>
      </c>
      <c r="E3522" s="55">
        <v>356.67</v>
      </c>
      <c r="F3522" s="55">
        <v>30.51</v>
      </c>
      <c r="G3522" s="55">
        <v>387.18</v>
      </c>
      <c r="H3522" s="33">
        <f t="shared" si="54"/>
        <v>9</v>
      </c>
    </row>
    <row r="3523" spans="1:8" ht="25.5" x14ac:dyDescent="0.2">
      <c r="A3523" s="52" t="s">
        <v>7079</v>
      </c>
      <c r="B3523" s="52"/>
      <c r="C3523" s="53" t="s">
        <v>7080</v>
      </c>
      <c r="D3523" s="54" t="s">
        <v>21</v>
      </c>
      <c r="E3523" s="55">
        <v>91.66</v>
      </c>
      <c r="F3523" s="55">
        <v>21.69</v>
      </c>
      <c r="G3523" s="55">
        <v>113.35</v>
      </c>
      <c r="H3523" s="33">
        <f t="shared" si="54"/>
        <v>9</v>
      </c>
    </row>
    <row r="3524" spans="1:8" ht="25.5" x14ac:dyDescent="0.2">
      <c r="A3524" s="52" t="s">
        <v>7081</v>
      </c>
      <c r="B3524" s="52"/>
      <c r="C3524" s="53" t="s">
        <v>7082</v>
      </c>
      <c r="D3524" s="54" t="s">
        <v>21</v>
      </c>
      <c r="E3524" s="55">
        <v>3624.57</v>
      </c>
      <c r="F3524" s="55">
        <v>130.11000000000001</v>
      </c>
      <c r="G3524" s="55">
        <v>3754.68</v>
      </c>
      <c r="H3524" s="33">
        <f t="shared" si="54"/>
        <v>9</v>
      </c>
    </row>
    <row r="3525" spans="1:8" x14ac:dyDescent="0.2">
      <c r="A3525" s="52" t="s">
        <v>7083</v>
      </c>
      <c r="B3525" s="52"/>
      <c r="C3525" s="53" t="s">
        <v>7084</v>
      </c>
      <c r="D3525" s="54" t="s">
        <v>21</v>
      </c>
      <c r="E3525" s="55">
        <v>113.81</v>
      </c>
      <c r="F3525" s="55">
        <v>17.350000000000001</v>
      </c>
      <c r="G3525" s="55">
        <v>131.16</v>
      </c>
      <c r="H3525" s="33">
        <f t="shared" si="54"/>
        <v>9</v>
      </c>
    </row>
    <row r="3526" spans="1:8" ht="25.5" x14ac:dyDescent="0.2">
      <c r="A3526" s="52" t="s">
        <v>7085</v>
      </c>
      <c r="B3526" s="52"/>
      <c r="C3526" s="53" t="s">
        <v>7086</v>
      </c>
      <c r="D3526" s="54" t="s">
        <v>21</v>
      </c>
      <c r="E3526" s="55">
        <v>459.22</v>
      </c>
      <c r="F3526" s="55">
        <v>51.46</v>
      </c>
      <c r="G3526" s="55">
        <v>510.68</v>
      </c>
      <c r="H3526" s="33">
        <f t="shared" si="54"/>
        <v>9</v>
      </c>
    </row>
    <row r="3527" spans="1:8" ht="25.5" x14ac:dyDescent="0.2">
      <c r="A3527" s="52" t="s">
        <v>7087</v>
      </c>
      <c r="B3527" s="52"/>
      <c r="C3527" s="53" t="s">
        <v>7088</v>
      </c>
      <c r="D3527" s="54" t="s">
        <v>21</v>
      </c>
      <c r="E3527" s="55">
        <v>322.97000000000003</v>
      </c>
      <c r="F3527" s="55">
        <v>54.21</v>
      </c>
      <c r="G3527" s="55">
        <v>377.18</v>
      </c>
      <c r="H3527" s="33">
        <f t="shared" si="54"/>
        <v>9</v>
      </c>
    </row>
    <row r="3528" spans="1:8" ht="25.5" x14ac:dyDescent="0.2">
      <c r="A3528" s="52" t="s">
        <v>7089</v>
      </c>
      <c r="B3528" s="52"/>
      <c r="C3528" s="53" t="s">
        <v>7090</v>
      </c>
      <c r="D3528" s="54" t="s">
        <v>21</v>
      </c>
      <c r="E3528" s="55">
        <v>364.5</v>
      </c>
      <c r="F3528" s="55">
        <v>54.21</v>
      </c>
      <c r="G3528" s="55">
        <v>418.71</v>
      </c>
      <c r="H3528" s="33">
        <f t="shared" si="54"/>
        <v>9</v>
      </c>
    </row>
    <row r="3529" spans="1:8" x14ac:dyDescent="0.2">
      <c r="A3529" s="52" t="s">
        <v>7091</v>
      </c>
      <c r="B3529" s="52"/>
      <c r="C3529" s="53" t="s">
        <v>7092</v>
      </c>
      <c r="D3529" s="54"/>
      <c r="E3529" s="55"/>
      <c r="F3529" s="55"/>
      <c r="G3529" s="55"/>
      <c r="H3529" s="33">
        <f t="shared" si="54"/>
        <v>2</v>
      </c>
    </row>
    <row r="3530" spans="1:8" x14ac:dyDescent="0.2">
      <c r="A3530" s="52" t="s">
        <v>7093</v>
      </c>
      <c r="B3530" s="52"/>
      <c r="C3530" s="53" t="s">
        <v>7094</v>
      </c>
      <c r="D3530" s="54"/>
      <c r="E3530" s="55"/>
      <c r="F3530" s="55"/>
      <c r="G3530" s="55"/>
      <c r="H3530" s="33">
        <f t="shared" ref="H3530:H3593" si="55">LEN(A3530)</f>
        <v>5</v>
      </c>
    </row>
    <row r="3531" spans="1:8" x14ac:dyDescent="0.2">
      <c r="A3531" s="52" t="s">
        <v>7095</v>
      </c>
      <c r="B3531" s="52"/>
      <c r="C3531" s="53" t="s">
        <v>7096</v>
      </c>
      <c r="D3531" s="54" t="s">
        <v>21</v>
      </c>
      <c r="E3531" s="55">
        <v>9261.82</v>
      </c>
      <c r="F3531" s="55">
        <v>96.29</v>
      </c>
      <c r="G3531" s="55">
        <v>9358.11</v>
      </c>
      <c r="H3531" s="33">
        <f t="shared" si="55"/>
        <v>9</v>
      </c>
    </row>
    <row r="3532" spans="1:8" x14ac:dyDescent="0.2">
      <c r="A3532" s="52" t="s">
        <v>7097</v>
      </c>
      <c r="B3532" s="52"/>
      <c r="C3532" s="53" t="s">
        <v>7098</v>
      </c>
      <c r="D3532" s="54" t="s">
        <v>21</v>
      </c>
      <c r="E3532" s="55">
        <v>11902.38</v>
      </c>
      <c r="F3532" s="55">
        <v>131.57</v>
      </c>
      <c r="G3532" s="55">
        <v>12033.95</v>
      </c>
      <c r="H3532" s="33">
        <f t="shared" si="55"/>
        <v>9</v>
      </c>
    </row>
    <row r="3533" spans="1:8" ht="25.5" x14ac:dyDescent="0.2">
      <c r="A3533" s="52" t="s">
        <v>7099</v>
      </c>
      <c r="B3533" s="52"/>
      <c r="C3533" s="53" t="s">
        <v>7100</v>
      </c>
      <c r="D3533" s="54" t="s">
        <v>21</v>
      </c>
      <c r="E3533" s="55">
        <v>1073.33</v>
      </c>
      <c r="F3533" s="55">
        <v>52.19</v>
      </c>
      <c r="G3533" s="55">
        <v>1125.52</v>
      </c>
      <c r="H3533" s="33">
        <f t="shared" si="55"/>
        <v>9</v>
      </c>
    </row>
    <row r="3534" spans="1:8" ht="25.5" x14ac:dyDescent="0.2">
      <c r="A3534" s="52" t="s">
        <v>7101</v>
      </c>
      <c r="B3534" s="52"/>
      <c r="C3534" s="53" t="s">
        <v>7102</v>
      </c>
      <c r="D3534" s="54" t="s">
        <v>21</v>
      </c>
      <c r="E3534" s="55">
        <v>1921.18</v>
      </c>
      <c r="F3534" s="55">
        <v>52.19</v>
      </c>
      <c r="G3534" s="55">
        <v>1973.37</v>
      </c>
      <c r="H3534" s="33">
        <f t="shared" si="55"/>
        <v>9</v>
      </c>
    </row>
    <row r="3535" spans="1:8" ht="25.5" x14ac:dyDescent="0.2">
      <c r="A3535" s="52" t="s">
        <v>7103</v>
      </c>
      <c r="B3535" s="52"/>
      <c r="C3535" s="53" t="s">
        <v>7104</v>
      </c>
      <c r="D3535" s="54" t="s">
        <v>21</v>
      </c>
      <c r="E3535" s="55">
        <v>3079.46</v>
      </c>
      <c r="F3535" s="55">
        <v>61.01</v>
      </c>
      <c r="G3535" s="55">
        <v>3140.47</v>
      </c>
      <c r="H3535" s="33">
        <f t="shared" si="55"/>
        <v>9</v>
      </c>
    </row>
    <row r="3536" spans="1:8" ht="25.5" x14ac:dyDescent="0.2">
      <c r="A3536" s="52" t="s">
        <v>7105</v>
      </c>
      <c r="B3536" s="52"/>
      <c r="C3536" s="53" t="s">
        <v>7106</v>
      </c>
      <c r="D3536" s="54" t="s">
        <v>21</v>
      </c>
      <c r="E3536" s="55">
        <v>5506.91</v>
      </c>
      <c r="F3536" s="55">
        <v>78.650000000000006</v>
      </c>
      <c r="G3536" s="55">
        <v>5585.56</v>
      </c>
      <c r="H3536" s="33">
        <f t="shared" si="55"/>
        <v>9</v>
      </c>
    </row>
    <row r="3537" spans="1:8" ht="38.25" x14ac:dyDescent="0.2">
      <c r="A3537" s="52" t="s">
        <v>7107</v>
      </c>
      <c r="B3537" s="52"/>
      <c r="C3537" s="53" t="s">
        <v>7108</v>
      </c>
      <c r="D3537" s="54" t="s">
        <v>21</v>
      </c>
      <c r="E3537" s="55">
        <v>7685.86</v>
      </c>
      <c r="F3537" s="55">
        <v>69.83</v>
      </c>
      <c r="G3537" s="55">
        <v>7755.69</v>
      </c>
      <c r="H3537" s="33">
        <f t="shared" si="55"/>
        <v>9</v>
      </c>
    </row>
    <row r="3538" spans="1:8" ht="38.25" x14ac:dyDescent="0.2">
      <c r="A3538" s="52" t="s">
        <v>7109</v>
      </c>
      <c r="B3538" s="52"/>
      <c r="C3538" s="53" t="s">
        <v>7110</v>
      </c>
      <c r="D3538" s="54" t="s">
        <v>21</v>
      </c>
      <c r="E3538" s="55">
        <v>13618.38</v>
      </c>
      <c r="F3538" s="55">
        <v>96.29</v>
      </c>
      <c r="G3538" s="55">
        <v>13714.67</v>
      </c>
      <c r="H3538" s="33">
        <f t="shared" si="55"/>
        <v>9</v>
      </c>
    </row>
    <row r="3539" spans="1:8" ht="25.5" x14ac:dyDescent="0.2">
      <c r="A3539" s="52" t="s">
        <v>7111</v>
      </c>
      <c r="B3539" s="52"/>
      <c r="C3539" s="53" t="s">
        <v>7112</v>
      </c>
      <c r="D3539" s="54" t="s">
        <v>21</v>
      </c>
      <c r="E3539" s="55">
        <v>872.3</v>
      </c>
      <c r="F3539" s="55">
        <v>61.01</v>
      </c>
      <c r="G3539" s="55">
        <v>933.31</v>
      </c>
      <c r="H3539" s="33">
        <f t="shared" si="55"/>
        <v>9</v>
      </c>
    </row>
    <row r="3540" spans="1:8" ht="25.5" x14ac:dyDescent="0.2">
      <c r="A3540" s="52" t="s">
        <v>7113</v>
      </c>
      <c r="B3540" s="52"/>
      <c r="C3540" s="53" t="s">
        <v>7114</v>
      </c>
      <c r="D3540" s="54" t="s">
        <v>21</v>
      </c>
      <c r="E3540" s="55">
        <v>570.54</v>
      </c>
      <c r="F3540" s="55">
        <v>61.01</v>
      </c>
      <c r="G3540" s="55">
        <v>631.54999999999995</v>
      </c>
      <c r="H3540" s="33">
        <f t="shared" si="55"/>
        <v>9</v>
      </c>
    </row>
    <row r="3541" spans="1:8" x14ac:dyDescent="0.2">
      <c r="A3541" s="52" t="s">
        <v>7115</v>
      </c>
      <c r="B3541" s="52"/>
      <c r="C3541" s="53" t="s">
        <v>7116</v>
      </c>
      <c r="D3541" s="54"/>
      <c r="E3541" s="55"/>
      <c r="F3541" s="55"/>
      <c r="G3541" s="55"/>
      <c r="H3541" s="33">
        <f t="shared" si="55"/>
        <v>5</v>
      </c>
    </row>
    <row r="3542" spans="1:8" ht="25.5" x14ac:dyDescent="0.2">
      <c r="A3542" s="52" t="s">
        <v>7119</v>
      </c>
      <c r="B3542" s="52"/>
      <c r="C3542" s="53" t="s">
        <v>7120</v>
      </c>
      <c r="D3542" s="54" t="s">
        <v>334</v>
      </c>
      <c r="E3542" s="55">
        <v>6615.3</v>
      </c>
      <c r="F3542" s="55">
        <v>61.01</v>
      </c>
      <c r="G3542" s="55">
        <v>6676.31</v>
      </c>
      <c r="H3542" s="33">
        <f t="shared" si="55"/>
        <v>9</v>
      </c>
    </row>
    <row r="3543" spans="1:8" ht="25.5" x14ac:dyDescent="0.2">
      <c r="A3543" s="52" t="s">
        <v>7121</v>
      </c>
      <c r="B3543" s="52"/>
      <c r="C3543" s="53" t="s">
        <v>7122</v>
      </c>
      <c r="D3543" s="54" t="s">
        <v>334</v>
      </c>
      <c r="E3543" s="55">
        <v>10328.94</v>
      </c>
      <c r="F3543" s="55">
        <v>61.01</v>
      </c>
      <c r="G3543" s="55">
        <v>10389.950000000001</v>
      </c>
      <c r="H3543" s="33">
        <f t="shared" si="55"/>
        <v>9</v>
      </c>
    </row>
    <row r="3544" spans="1:8" ht="25.5" x14ac:dyDescent="0.2">
      <c r="A3544" s="52" t="s">
        <v>7123</v>
      </c>
      <c r="B3544" s="52"/>
      <c r="C3544" s="53" t="s">
        <v>7124</v>
      </c>
      <c r="D3544" s="54" t="s">
        <v>334</v>
      </c>
      <c r="E3544" s="55">
        <v>19623.080000000002</v>
      </c>
      <c r="F3544" s="55">
        <v>61.01</v>
      </c>
      <c r="G3544" s="55">
        <v>19684.09</v>
      </c>
      <c r="H3544" s="33">
        <f t="shared" si="55"/>
        <v>9</v>
      </c>
    </row>
    <row r="3545" spans="1:8" x14ac:dyDescent="0.2">
      <c r="A3545" s="52" t="s">
        <v>7125</v>
      </c>
      <c r="B3545" s="52"/>
      <c r="C3545" s="53" t="s">
        <v>7126</v>
      </c>
      <c r="D3545" s="54"/>
      <c r="E3545" s="55"/>
      <c r="F3545" s="55"/>
      <c r="G3545" s="55"/>
      <c r="H3545" s="33">
        <f t="shared" si="55"/>
        <v>5</v>
      </c>
    </row>
    <row r="3546" spans="1:8" ht="38.25" x14ac:dyDescent="0.2">
      <c r="A3546" s="52" t="s">
        <v>7127</v>
      </c>
      <c r="B3546" s="52"/>
      <c r="C3546" s="53" t="s">
        <v>7128</v>
      </c>
      <c r="D3546" s="54" t="s">
        <v>131</v>
      </c>
      <c r="E3546" s="55">
        <v>17711.82</v>
      </c>
      <c r="F3546" s="55">
        <v>3258.45</v>
      </c>
      <c r="G3546" s="55">
        <v>20970.27</v>
      </c>
      <c r="H3546" s="33">
        <f t="shared" si="55"/>
        <v>9</v>
      </c>
    </row>
    <row r="3547" spans="1:8" ht="38.25" x14ac:dyDescent="0.2">
      <c r="A3547" s="52" t="s">
        <v>7129</v>
      </c>
      <c r="B3547" s="52"/>
      <c r="C3547" s="53" t="s">
        <v>7130</v>
      </c>
      <c r="D3547" s="54" t="s">
        <v>131</v>
      </c>
      <c r="E3547" s="55">
        <v>34545.26</v>
      </c>
      <c r="F3547" s="55">
        <v>6973.44</v>
      </c>
      <c r="G3547" s="55">
        <v>41518.699999999997</v>
      </c>
      <c r="H3547" s="33">
        <f t="shared" si="55"/>
        <v>9</v>
      </c>
    </row>
    <row r="3548" spans="1:8" x14ac:dyDescent="0.2">
      <c r="A3548" s="52" t="s">
        <v>7131</v>
      </c>
      <c r="B3548" s="52"/>
      <c r="C3548" s="53" t="s">
        <v>7132</v>
      </c>
      <c r="D3548" s="54"/>
      <c r="E3548" s="55"/>
      <c r="F3548" s="55"/>
      <c r="G3548" s="55"/>
      <c r="H3548" s="33">
        <f t="shared" si="55"/>
        <v>5</v>
      </c>
    </row>
    <row r="3549" spans="1:8" x14ac:dyDescent="0.2">
      <c r="A3549" s="52" t="s">
        <v>7133</v>
      </c>
      <c r="B3549" s="52"/>
      <c r="C3549" s="53" t="s">
        <v>7134</v>
      </c>
      <c r="D3549" s="54" t="s">
        <v>21</v>
      </c>
      <c r="E3549" s="55">
        <v>87.42</v>
      </c>
      <c r="F3549" s="55">
        <v>13.01</v>
      </c>
      <c r="G3549" s="55">
        <v>100.43</v>
      </c>
      <c r="H3549" s="33">
        <f t="shared" si="55"/>
        <v>9</v>
      </c>
    </row>
    <row r="3550" spans="1:8" x14ac:dyDescent="0.2">
      <c r="A3550" s="52" t="s">
        <v>7135</v>
      </c>
      <c r="B3550" s="52"/>
      <c r="C3550" s="53" t="s">
        <v>7136</v>
      </c>
      <c r="D3550" s="54" t="s">
        <v>21</v>
      </c>
      <c r="E3550" s="55">
        <v>107.53</v>
      </c>
      <c r="F3550" s="55">
        <v>17.350000000000001</v>
      </c>
      <c r="G3550" s="55">
        <v>124.88</v>
      </c>
      <c r="H3550" s="33">
        <f t="shared" si="55"/>
        <v>9</v>
      </c>
    </row>
    <row r="3551" spans="1:8" x14ac:dyDescent="0.2">
      <c r="A3551" s="52" t="s">
        <v>7137</v>
      </c>
      <c r="B3551" s="52"/>
      <c r="C3551" s="53" t="s">
        <v>7138</v>
      </c>
      <c r="D3551" s="54" t="s">
        <v>21</v>
      </c>
      <c r="E3551" s="55">
        <v>236.21</v>
      </c>
      <c r="F3551" s="55">
        <v>19.52</v>
      </c>
      <c r="G3551" s="55">
        <v>255.73</v>
      </c>
      <c r="H3551" s="33">
        <f t="shared" si="55"/>
        <v>9</v>
      </c>
    </row>
    <row r="3552" spans="1:8" x14ac:dyDescent="0.2">
      <c r="A3552" s="52" t="s">
        <v>7139</v>
      </c>
      <c r="B3552" s="52"/>
      <c r="C3552" s="53" t="s">
        <v>7140</v>
      </c>
      <c r="D3552" s="54" t="s">
        <v>21</v>
      </c>
      <c r="E3552" s="55">
        <v>238.91</v>
      </c>
      <c r="F3552" s="55">
        <v>19.52</v>
      </c>
      <c r="G3552" s="55">
        <v>258.43</v>
      </c>
      <c r="H3552" s="33">
        <f t="shared" si="55"/>
        <v>9</v>
      </c>
    </row>
    <row r="3553" spans="1:8" x14ac:dyDescent="0.2">
      <c r="A3553" s="52" t="s">
        <v>7141</v>
      </c>
      <c r="B3553" s="52"/>
      <c r="C3553" s="53" t="s">
        <v>7142</v>
      </c>
      <c r="D3553" s="54" t="s">
        <v>21</v>
      </c>
      <c r="E3553" s="55">
        <v>303.12</v>
      </c>
      <c r="F3553" s="55">
        <v>26.02</v>
      </c>
      <c r="G3553" s="55">
        <v>329.14</v>
      </c>
      <c r="H3553" s="33">
        <f t="shared" si="55"/>
        <v>9</v>
      </c>
    </row>
    <row r="3554" spans="1:8" x14ac:dyDescent="0.2">
      <c r="A3554" s="52" t="s">
        <v>7143</v>
      </c>
      <c r="B3554" s="52"/>
      <c r="C3554" s="53" t="s">
        <v>7144</v>
      </c>
      <c r="D3554" s="54" t="s">
        <v>21</v>
      </c>
      <c r="E3554" s="55">
        <v>1529.83</v>
      </c>
      <c r="F3554" s="55">
        <v>19.52</v>
      </c>
      <c r="G3554" s="55">
        <v>1549.35</v>
      </c>
      <c r="H3554" s="33">
        <f t="shared" si="55"/>
        <v>9</v>
      </c>
    </row>
    <row r="3555" spans="1:8" x14ac:dyDescent="0.2">
      <c r="A3555" s="52" t="s">
        <v>7145</v>
      </c>
      <c r="B3555" s="52"/>
      <c r="C3555" s="53" t="s">
        <v>7146</v>
      </c>
      <c r="D3555" s="54" t="s">
        <v>21</v>
      </c>
      <c r="E3555" s="55">
        <v>1751.62</v>
      </c>
      <c r="F3555" s="55">
        <v>86.74</v>
      </c>
      <c r="G3555" s="55">
        <v>1838.36</v>
      </c>
      <c r="H3555" s="33">
        <f t="shared" si="55"/>
        <v>9</v>
      </c>
    </row>
    <row r="3556" spans="1:8" x14ac:dyDescent="0.2">
      <c r="A3556" s="52" t="s">
        <v>7147</v>
      </c>
      <c r="B3556" s="52"/>
      <c r="C3556" s="53" t="s">
        <v>7148</v>
      </c>
      <c r="D3556" s="54"/>
      <c r="E3556" s="55"/>
      <c r="F3556" s="55"/>
      <c r="G3556" s="55"/>
      <c r="H3556" s="33">
        <f t="shared" si="55"/>
        <v>5</v>
      </c>
    </row>
    <row r="3557" spans="1:8" x14ac:dyDescent="0.2">
      <c r="A3557" s="52" t="s">
        <v>7149</v>
      </c>
      <c r="B3557" s="52"/>
      <c r="C3557" s="53" t="s">
        <v>7150</v>
      </c>
      <c r="D3557" s="54" t="s">
        <v>21</v>
      </c>
      <c r="E3557" s="55"/>
      <c r="F3557" s="55">
        <v>52.92</v>
      </c>
      <c r="G3557" s="55">
        <v>52.92</v>
      </c>
      <c r="H3557" s="33">
        <f t="shared" si="55"/>
        <v>9</v>
      </c>
    </row>
    <row r="3558" spans="1:8" x14ac:dyDescent="0.2">
      <c r="A3558" s="52" t="s">
        <v>7151</v>
      </c>
      <c r="B3558" s="52"/>
      <c r="C3558" s="53" t="s">
        <v>7152</v>
      </c>
      <c r="D3558" s="54" t="s">
        <v>21</v>
      </c>
      <c r="E3558" s="55"/>
      <c r="F3558" s="55">
        <v>141.12</v>
      </c>
      <c r="G3558" s="55">
        <v>141.12</v>
      </c>
      <c r="H3558" s="33">
        <f t="shared" si="55"/>
        <v>9</v>
      </c>
    </row>
    <row r="3559" spans="1:8" x14ac:dyDescent="0.2">
      <c r="A3559" s="52" t="s">
        <v>7153</v>
      </c>
      <c r="B3559" s="52"/>
      <c r="C3559" s="53" t="s">
        <v>7154</v>
      </c>
      <c r="D3559" s="54" t="s">
        <v>21</v>
      </c>
      <c r="E3559" s="55"/>
      <c r="F3559" s="55">
        <v>317.52</v>
      </c>
      <c r="G3559" s="55">
        <v>317.52</v>
      </c>
      <c r="H3559" s="33">
        <f t="shared" si="55"/>
        <v>9</v>
      </c>
    </row>
    <row r="3560" spans="1:8" x14ac:dyDescent="0.2">
      <c r="A3560" s="52" t="s">
        <v>7155</v>
      </c>
      <c r="B3560" s="52"/>
      <c r="C3560" s="53" t="s">
        <v>7156</v>
      </c>
      <c r="D3560" s="54"/>
      <c r="E3560" s="55"/>
      <c r="F3560" s="55"/>
      <c r="G3560" s="55"/>
      <c r="H3560" s="33">
        <f t="shared" si="55"/>
        <v>2</v>
      </c>
    </row>
    <row r="3561" spans="1:8" x14ac:dyDescent="0.2">
      <c r="A3561" s="52" t="s">
        <v>7157</v>
      </c>
      <c r="B3561" s="52"/>
      <c r="C3561" s="53" t="s">
        <v>7158</v>
      </c>
      <c r="D3561" s="54"/>
      <c r="E3561" s="55"/>
      <c r="F3561" s="55"/>
      <c r="G3561" s="55"/>
      <c r="H3561" s="33">
        <f t="shared" si="55"/>
        <v>5</v>
      </c>
    </row>
    <row r="3562" spans="1:8" x14ac:dyDescent="0.2">
      <c r="A3562" s="52" t="s">
        <v>7159</v>
      </c>
      <c r="B3562" s="52"/>
      <c r="C3562" s="53" t="s">
        <v>7160</v>
      </c>
      <c r="D3562" s="54" t="s">
        <v>21</v>
      </c>
      <c r="E3562" s="55">
        <v>37.96</v>
      </c>
      <c r="F3562" s="55">
        <v>43.37</v>
      </c>
      <c r="G3562" s="55">
        <v>81.33</v>
      </c>
      <c r="H3562" s="33">
        <f t="shared" si="55"/>
        <v>9</v>
      </c>
    </row>
    <row r="3563" spans="1:8" x14ac:dyDescent="0.2">
      <c r="A3563" s="52" t="s">
        <v>7161</v>
      </c>
      <c r="B3563" s="52"/>
      <c r="C3563" s="53" t="s">
        <v>7162</v>
      </c>
      <c r="D3563" s="54" t="s">
        <v>21</v>
      </c>
      <c r="E3563" s="55">
        <v>49.83</v>
      </c>
      <c r="F3563" s="55">
        <v>43.37</v>
      </c>
      <c r="G3563" s="55">
        <v>93.2</v>
      </c>
      <c r="H3563" s="33">
        <f t="shared" si="55"/>
        <v>9</v>
      </c>
    </row>
    <row r="3564" spans="1:8" x14ac:dyDescent="0.2">
      <c r="A3564" s="52" t="s">
        <v>7163</v>
      </c>
      <c r="B3564" s="52"/>
      <c r="C3564" s="53" t="s">
        <v>7164</v>
      </c>
      <c r="D3564" s="54" t="s">
        <v>21</v>
      </c>
      <c r="E3564" s="55">
        <v>63.01</v>
      </c>
      <c r="F3564" s="55">
        <v>43.37</v>
      </c>
      <c r="G3564" s="55">
        <v>106.38</v>
      </c>
      <c r="H3564" s="33">
        <f t="shared" si="55"/>
        <v>9</v>
      </c>
    </row>
    <row r="3565" spans="1:8" x14ac:dyDescent="0.2">
      <c r="A3565" s="52" t="s">
        <v>7165</v>
      </c>
      <c r="B3565" s="52"/>
      <c r="C3565" s="53" t="s">
        <v>7166</v>
      </c>
      <c r="D3565" s="54" t="s">
        <v>21</v>
      </c>
      <c r="E3565" s="55">
        <v>73.459999999999994</v>
      </c>
      <c r="F3565" s="55">
        <v>43.37</v>
      </c>
      <c r="G3565" s="55">
        <v>116.83</v>
      </c>
      <c r="H3565" s="33">
        <f t="shared" si="55"/>
        <v>9</v>
      </c>
    </row>
    <row r="3566" spans="1:8" ht="25.5" x14ac:dyDescent="0.2">
      <c r="A3566" s="52" t="s">
        <v>7167</v>
      </c>
      <c r="B3566" s="52"/>
      <c r="C3566" s="53" t="s">
        <v>7168</v>
      </c>
      <c r="D3566" s="54" t="s">
        <v>21</v>
      </c>
      <c r="E3566" s="55">
        <v>76.36</v>
      </c>
      <c r="F3566" s="55">
        <v>43.37</v>
      </c>
      <c r="G3566" s="55">
        <v>119.73</v>
      </c>
      <c r="H3566" s="33">
        <f t="shared" si="55"/>
        <v>9</v>
      </c>
    </row>
    <row r="3567" spans="1:8" ht="25.5" x14ac:dyDescent="0.2">
      <c r="A3567" s="52" t="s">
        <v>7169</v>
      </c>
      <c r="B3567" s="52"/>
      <c r="C3567" s="53" t="s">
        <v>7170</v>
      </c>
      <c r="D3567" s="54" t="s">
        <v>21</v>
      </c>
      <c r="E3567" s="55">
        <v>98.26</v>
      </c>
      <c r="F3567" s="55">
        <v>43.37</v>
      </c>
      <c r="G3567" s="55">
        <v>141.63</v>
      </c>
      <c r="H3567" s="33">
        <f t="shared" si="55"/>
        <v>9</v>
      </c>
    </row>
    <row r="3568" spans="1:8" x14ac:dyDescent="0.2">
      <c r="A3568" s="52" t="s">
        <v>7171</v>
      </c>
      <c r="B3568" s="52"/>
      <c r="C3568" s="53" t="s">
        <v>7172</v>
      </c>
      <c r="D3568" s="54"/>
      <c r="E3568" s="55"/>
      <c r="F3568" s="55"/>
      <c r="G3568" s="55"/>
      <c r="H3568" s="33">
        <f t="shared" si="55"/>
        <v>5</v>
      </c>
    </row>
    <row r="3569" spans="1:8" x14ac:dyDescent="0.2">
      <c r="A3569" s="52" t="s">
        <v>7173</v>
      </c>
      <c r="B3569" s="52"/>
      <c r="C3569" s="53" t="s">
        <v>7174</v>
      </c>
      <c r="D3569" s="54" t="s">
        <v>21</v>
      </c>
      <c r="E3569" s="55">
        <v>102.44</v>
      </c>
      <c r="F3569" s="55">
        <v>196.22</v>
      </c>
      <c r="G3569" s="55">
        <v>298.66000000000003</v>
      </c>
      <c r="H3569" s="33">
        <f t="shared" si="55"/>
        <v>9</v>
      </c>
    </row>
    <row r="3570" spans="1:8" x14ac:dyDescent="0.2">
      <c r="A3570" s="52" t="s">
        <v>7175</v>
      </c>
      <c r="B3570" s="52"/>
      <c r="C3570" s="53" t="s">
        <v>7176</v>
      </c>
      <c r="D3570" s="54" t="s">
        <v>21</v>
      </c>
      <c r="E3570" s="55">
        <v>78.84</v>
      </c>
      <c r="F3570" s="55">
        <v>47.67</v>
      </c>
      <c r="G3570" s="55">
        <v>126.51</v>
      </c>
      <c r="H3570" s="33">
        <f t="shared" si="55"/>
        <v>9</v>
      </c>
    </row>
    <row r="3571" spans="1:8" ht="25.5" x14ac:dyDescent="0.2">
      <c r="A3571" s="52" t="s">
        <v>7177</v>
      </c>
      <c r="B3571" s="52"/>
      <c r="C3571" s="53" t="s">
        <v>7178</v>
      </c>
      <c r="D3571" s="54" t="s">
        <v>21</v>
      </c>
      <c r="E3571" s="55">
        <v>343.49</v>
      </c>
      <c r="F3571" s="55">
        <v>43.37</v>
      </c>
      <c r="G3571" s="55">
        <v>386.86</v>
      </c>
      <c r="H3571" s="33">
        <f t="shared" si="55"/>
        <v>9</v>
      </c>
    </row>
    <row r="3572" spans="1:8" x14ac:dyDescent="0.2">
      <c r="A3572" s="52" t="s">
        <v>7179</v>
      </c>
      <c r="B3572" s="52"/>
      <c r="C3572" s="53" t="s">
        <v>7180</v>
      </c>
      <c r="D3572" s="54"/>
      <c r="E3572" s="55"/>
      <c r="F3572" s="55"/>
      <c r="G3572" s="55"/>
      <c r="H3572" s="33">
        <f t="shared" si="55"/>
        <v>5</v>
      </c>
    </row>
    <row r="3573" spans="1:8" x14ac:dyDescent="0.2">
      <c r="A3573" s="52" t="s">
        <v>7181</v>
      </c>
      <c r="B3573" s="52"/>
      <c r="C3573" s="53" t="s">
        <v>7182</v>
      </c>
      <c r="D3573" s="54" t="s">
        <v>21</v>
      </c>
      <c r="E3573" s="55">
        <v>35.89</v>
      </c>
      <c r="F3573" s="55">
        <v>43.37</v>
      </c>
      <c r="G3573" s="55">
        <v>79.260000000000005</v>
      </c>
      <c r="H3573" s="33">
        <f t="shared" si="55"/>
        <v>9</v>
      </c>
    </row>
    <row r="3574" spans="1:8" x14ac:dyDescent="0.2">
      <c r="A3574" s="52" t="s">
        <v>7183</v>
      </c>
      <c r="B3574" s="52"/>
      <c r="C3574" s="53" t="s">
        <v>7184</v>
      </c>
      <c r="D3574" s="54"/>
      <c r="E3574" s="55"/>
      <c r="F3574" s="55"/>
      <c r="G3574" s="55"/>
      <c r="H3574" s="33">
        <f t="shared" si="55"/>
        <v>5</v>
      </c>
    </row>
    <row r="3575" spans="1:8" ht="25.5" x14ac:dyDescent="0.2">
      <c r="A3575" s="52" t="s">
        <v>7185</v>
      </c>
      <c r="B3575" s="52"/>
      <c r="C3575" s="53" t="s">
        <v>7186</v>
      </c>
      <c r="D3575" s="54" t="s">
        <v>21</v>
      </c>
      <c r="E3575" s="55">
        <v>134.6</v>
      </c>
      <c r="F3575" s="55">
        <v>52.05</v>
      </c>
      <c r="G3575" s="55">
        <v>186.65</v>
      </c>
      <c r="H3575" s="33">
        <f t="shared" si="55"/>
        <v>9</v>
      </c>
    </row>
    <row r="3576" spans="1:8" x14ac:dyDescent="0.2">
      <c r="A3576" s="52" t="s">
        <v>7187</v>
      </c>
      <c r="B3576" s="52"/>
      <c r="C3576" s="53" t="s">
        <v>7188</v>
      </c>
      <c r="D3576" s="54" t="s">
        <v>21</v>
      </c>
      <c r="E3576" s="55">
        <v>532.83000000000004</v>
      </c>
      <c r="F3576" s="55">
        <v>65.06</v>
      </c>
      <c r="G3576" s="55">
        <v>597.89</v>
      </c>
      <c r="H3576" s="33">
        <f t="shared" si="55"/>
        <v>9</v>
      </c>
    </row>
    <row r="3577" spans="1:8" x14ac:dyDescent="0.2">
      <c r="A3577" s="52" t="s">
        <v>7189</v>
      </c>
      <c r="B3577" s="52"/>
      <c r="C3577" s="53" t="s">
        <v>7190</v>
      </c>
      <c r="D3577" s="54"/>
      <c r="E3577" s="55"/>
      <c r="F3577" s="55"/>
      <c r="G3577" s="55"/>
      <c r="H3577" s="33">
        <f t="shared" si="55"/>
        <v>5</v>
      </c>
    </row>
    <row r="3578" spans="1:8" x14ac:dyDescent="0.2">
      <c r="A3578" s="52" t="s">
        <v>7191</v>
      </c>
      <c r="B3578" s="52"/>
      <c r="C3578" s="53" t="s">
        <v>7192</v>
      </c>
      <c r="D3578" s="54" t="s">
        <v>21</v>
      </c>
      <c r="E3578" s="55">
        <v>13.25</v>
      </c>
      <c r="F3578" s="55">
        <v>2.6</v>
      </c>
      <c r="G3578" s="55">
        <v>15.85</v>
      </c>
      <c r="H3578" s="33">
        <f t="shared" si="55"/>
        <v>9</v>
      </c>
    </row>
    <row r="3579" spans="1:8" x14ac:dyDescent="0.2">
      <c r="A3579" s="52" t="s">
        <v>7193</v>
      </c>
      <c r="B3579" s="52"/>
      <c r="C3579" s="53" t="s">
        <v>7194</v>
      </c>
      <c r="D3579" s="54" t="s">
        <v>73</v>
      </c>
      <c r="E3579" s="55">
        <v>1104.96</v>
      </c>
      <c r="F3579" s="55">
        <v>28.38</v>
      </c>
      <c r="G3579" s="55">
        <v>1133.3399999999999</v>
      </c>
      <c r="H3579" s="33">
        <f t="shared" si="55"/>
        <v>9</v>
      </c>
    </row>
    <row r="3580" spans="1:8" x14ac:dyDescent="0.2">
      <c r="A3580" s="52" t="s">
        <v>7195</v>
      </c>
      <c r="B3580" s="52"/>
      <c r="C3580" s="53" t="s">
        <v>7196</v>
      </c>
      <c r="D3580" s="54" t="s">
        <v>21</v>
      </c>
      <c r="E3580" s="55">
        <v>9.57</v>
      </c>
      <c r="F3580" s="55">
        <v>2.6</v>
      </c>
      <c r="G3580" s="55">
        <v>12.17</v>
      </c>
      <c r="H3580" s="33">
        <f t="shared" si="55"/>
        <v>9</v>
      </c>
    </row>
    <row r="3581" spans="1:8" x14ac:dyDescent="0.2">
      <c r="A3581" s="52" t="s">
        <v>7197</v>
      </c>
      <c r="B3581" s="52"/>
      <c r="C3581" s="53" t="s">
        <v>7198</v>
      </c>
      <c r="D3581" s="54" t="s">
        <v>21</v>
      </c>
      <c r="E3581" s="55">
        <v>353.08</v>
      </c>
      <c r="F3581" s="55">
        <v>22.7</v>
      </c>
      <c r="G3581" s="55">
        <v>375.78</v>
      </c>
      <c r="H3581" s="33">
        <f t="shared" si="55"/>
        <v>9</v>
      </c>
    </row>
    <row r="3582" spans="1:8" x14ac:dyDescent="0.2">
      <c r="A3582" s="52" t="s">
        <v>7199</v>
      </c>
      <c r="B3582" s="52"/>
      <c r="C3582" s="53" t="s">
        <v>7200</v>
      </c>
      <c r="D3582" s="54" t="s">
        <v>21</v>
      </c>
      <c r="E3582" s="55">
        <v>34.299999999999997</v>
      </c>
      <c r="F3582" s="55">
        <v>2.6</v>
      </c>
      <c r="G3582" s="55">
        <v>36.9</v>
      </c>
      <c r="H3582" s="33">
        <f t="shared" si="55"/>
        <v>9</v>
      </c>
    </row>
    <row r="3583" spans="1:8" x14ac:dyDescent="0.2">
      <c r="A3583" s="52" t="s">
        <v>7201</v>
      </c>
      <c r="B3583" s="52"/>
      <c r="C3583" s="53" t="s">
        <v>7202</v>
      </c>
      <c r="D3583" s="54" t="s">
        <v>21</v>
      </c>
      <c r="E3583" s="55">
        <v>8.2799999999999994</v>
      </c>
      <c r="F3583" s="55">
        <v>2.6</v>
      </c>
      <c r="G3583" s="55">
        <v>10.88</v>
      </c>
      <c r="H3583" s="33">
        <f t="shared" si="55"/>
        <v>9</v>
      </c>
    </row>
    <row r="3584" spans="1:8" x14ac:dyDescent="0.2">
      <c r="A3584" s="52" t="s">
        <v>7203</v>
      </c>
      <c r="B3584" s="52"/>
      <c r="C3584" s="53" t="s">
        <v>7204</v>
      </c>
      <c r="D3584" s="54" t="s">
        <v>73</v>
      </c>
      <c r="E3584" s="55">
        <v>1065.1300000000001</v>
      </c>
      <c r="F3584" s="55">
        <v>28.38</v>
      </c>
      <c r="G3584" s="55">
        <v>1093.51</v>
      </c>
      <c r="H3584" s="33">
        <f t="shared" si="55"/>
        <v>9</v>
      </c>
    </row>
    <row r="3585" spans="1:8" ht="25.5" x14ac:dyDescent="0.2">
      <c r="A3585" s="52" t="s">
        <v>7205</v>
      </c>
      <c r="B3585" s="52"/>
      <c r="C3585" s="53" t="s">
        <v>7206</v>
      </c>
      <c r="D3585" s="54" t="s">
        <v>73</v>
      </c>
      <c r="E3585" s="55">
        <v>1360.31</v>
      </c>
      <c r="F3585" s="55">
        <v>28.38</v>
      </c>
      <c r="G3585" s="55">
        <v>1388.69</v>
      </c>
      <c r="H3585" s="33">
        <f t="shared" si="55"/>
        <v>9</v>
      </c>
    </row>
    <row r="3586" spans="1:8" ht="25.5" x14ac:dyDescent="0.2">
      <c r="A3586" s="52" t="s">
        <v>7207</v>
      </c>
      <c r="B3586" s="52"/>
      <c r="C3586" s="53" t="s">
        <v>7208</v>
      </c>
      <c r="D3586" s="54" t="s">
        <v>21</v>
      </c>
      <c r="E3586" s="55">
        <v>84.87</v>
      </c>
      <c r="F3586" s="55">
        <v>14.19</v>
      </c>
      <c r="G3586" s="55">
        <v>99.06</v>
      </c>
      <c r="H3586" s="33">
        <f t="shared" si="55"/>
        <v>9</v>
      </c>
    </row>
    <row r="3587" spans="1:8" ht="25.5" x14ac:dyDescent="0.2">
      <c r="A3587" s="52" t="s">
        <v>7209</v>
      </c>
      <c r="B3587" s="52"/>
      <c r="C3587" s="53" t="s">
        <v>7210</v>
      </c>
      <c r="D3587" s="54" t="s">
        <v>21</v>
      </c>
      <c r="E3587" s="55">
        <v>3654.22</v>
      </c>
      <c r="F3587" s="55">
        <v>52.05</v>
      </c>
      <c r="G3587" s="55">
        <v>3706.27</v>
      </c>
      <c r="H3587" s="33">
        <f t="shared" si="55"/>
        <v>9</v>
      </c>
    </row>
    <row r="3588" spans="1:8" ht="25.5" x14ac:dyDescent="0.2">
      <c r="A3588" s="52" t="s">
        <v>7211</v>
      </c>
      <c r="B3588" s="52"/>
      <c r="C3588" s="53" t="s">
        <v>7212</v>
      </c>
      <c r="D3588" s="54" t="s">
        <v>21</v>
      </c>
      <c r="E3588" s="55">
        <v>4359.2700000000004</v>
      </c>
      <c r="F3588" s="55">
        <v>52.05</v>
      </c>
      <c r="G3588" s="55">
        <v>4411.32</v>
      </c>
      <c r="H3588" s="33">
        <f t="shared" si="55"/>
        <v>9</v>
      </c>
    </row>
    <row r="3589" spans="1:8" ht="25.5" x14ac:dyDescent="0.2">
      <c r="A3589" s="52" t="s">
        <v>7213</v>
      </c>
      <c r="B3589" s="52"/>
      <c r="C3589" s="53" t="s">
        <v>7214</v>
      </c>
      <c r="D3589" s="54" t="s">
        <v>21</v>
      </c>
      <c r="E3589" s="55">
        <v>394.17</v>
      </c>
      <c r="F3589" s="55">
        <v>58.68</v>
      </c>
      <c r="G3589" s="55">
        <v>452.85</v>
      </c>
      <c r="H3589" s="33">
        <f t="shared" si="55"/>
        <v>9</v>
      </c>
    </row>
    <row r="3590" spans="1:8" ht="25.5" x14ac:dyDescent="0.2">
      <c r="A3590" s="52" t="s">
        <v>7215</v>
      </c>
      <c r="B3590" s="52"/>
      <c r="C3590" s="53" t="s">
        <v>8286</v>
      </c>
      <c r="D3590" s="54" t="s">
        <v>21</v>
      </c>
      <c r="E3590" s="55">
        <v>435.31</v>
      </c>
      <c r="F3590" s="55">
        <v>58.68</v>
      </c>
      <c r="G3590" s="55">
        <v>493.99</v>
      </c>
      <c r="H3590" s="33">
        <f t="shared" si="55"/>
        <v>9</v>
      </c>
    </row>
    <row r="3591" spans="1:8" ht="25.5" x14ac:dyDescent="0.2">
      <c r="A3591" s="52" t="s">
        <v>7217</v>
      </c>
      <c r="B3591" s="52"/>
      <c r="C3591" s="53" t="s">
        <v>7218</v>
      </c>
      <c r="D3591" s="54" t="s">
        <v>21</v>
      </c>
      <c r="E3591" s="55">
        <v>513.98</v>
      </c>
      <c r="F3591" s="55">
        <v>58.68</v>
      </c>
      <c r="G3591" s="55">
        <v>572.66</v>
      </c>
      <c r="H3591" s="33">
        <f t="shared" si="55"/>
        <v>9</v>
      </c>
    </row>
    <row r="3592" spans="1:8" ht="25.5" x14ac:dyDescent="0.2">
      <c r="A3592" s="52" t="s">
        <v>7219</v>
      </c>
      <c r="B3592" s="52"/>
      <c r="C3592" s="53" t="s">
        <v>7220</v>
      </c>
      <c r="D3592" s="54" t="s">
        <v>21</v>
      </c>
      <c r="E3592" s="55">
        <v>160.31</v>
      </c>
      <c r="F3592" s="55">
        <v>58.68</v>
      </c>
      <c r="G3592" s="55">
        <v>218.99</v>
      </c>
      <c r="H3592" s="33">
        <f t="shared" si="55"/>
        <v>9</v>
      </c>
    </row>
    <row r="3593" spans="1:8" ht="25.5" x14ac:dyDescent="0.2">
      <c r="A3593" s="52" t="s">
        <v>7221</v>
      </c>
      <c r="B3593" s="52"/>
      <c r="C3593" s="53" t="s">
        <v>7222</v>
      </c>
      <c r="D3593" s="54" t="s">
        <v>21</v>
      </c>
      <c r="E3593" s="55">
        <v>177.11</v>
      </c>
      <c r="F3593" s="55">
        <v>58.68</v>
      </c>
      <c r="G3593" s="55">
        <v>235.79</v>
      </c>
      <c r="H3593" s="33">
        <f t="shared" si="55"/>
        <v>9</v>
      </c>
    </row>
    <row r="3594" spans="1:8" ht="25.5" x14ac:dyDescent="0.2">
      <c r="A3594" s="52" t="s">
        <v>7223</v>
      </c>
      <c r="B3594" s="52"/>
      <c r="C3594" s="53" t="s">
        <v>7224</v>
      </c>
      <c r="D3594" s="54" t="s">
        <v>21</v>
      </c>
      <c r="E3594" s="55">
        <v>291.77</v>
      </c>
      <c r="F3594" s="55">
        <v>58.68</v>
      </c>
      <c r="G3594" s="55">
        <v>350.45</v>
      </c>
      <c r="H3594" s="33">
        <f t="shared" ref="H3594:H3657" si="56">LEN(A3594)</f>
        <v>9</v>
      </c>
    </row>
    <row r="3595" spans="1:8" ht="25.5" x14ac:dyDescent="0.2">
      <c r="A3595" s="52" t="s">
        <v>7225</v>
      </c>
      <c r="B3595" s="52"/>
      <c r="C3595" s="53" t="s">
        <v>7226</v>
      </c>
      <c r="D3595" s="54" t="s">
        <v>21</v>
      </c>
      <c r="E3595" s="55">
        <v>337.99</v>
      </c>
      <c r="F3595" s="55">
        <v>58.68</v>
      </c>
      <c r="G3595" s="55">
        <v>396.67</v>
      </c>
      <c r="H3595" s="33">
        <f t="shared" si="56"/>
        <v>9</v>
      </c>
    </row>
    <row r="3596" spans="1:8" ht="25.5" x14ac:dyDescent="0.2">
      <c r="A3596" s="52" t="s">
        <v>7227</v>
      </c>
      <c r="B3596" s="52"/>
      <c r="C3596" s="53" t="s">
        <v>7228</v>
      </c>
      <c r="D3596" s="54" t="s">
        <v>21</v>
      </c>
      <c r="E3596" s="55">
        <v>309.98</v>
      </c>
      <c r="F3596" s="55">
        <v>58.68</v>
      </c>
      <c r="G3596" s="55">
        <v>368.66</v>
      </c>
      <c r="H3596" s="33">
        <f t="shared" si="56"/>
        <v>9</v>
      </c>
    </row>
    <row r="3597" spans="1:8" ht="25.5" x14ac:dyDescent="0.2">
      <c r="A3597" s="52" t="s">
        <v>7229</v>
      </c>
      <c r="B3597" s="52"/>
      <c r="C3597" s="53" t="s">
        <v>7230</v>
      </c>
      <c r="D3597" s="54" t="s">
        <v>21</v>
      </c>
      <c r="E3597" s="55">
        <v>1582.84</v>
      </c>
      <c r="F3597" s="55">
        <v>58.68</v>
      </c>
      <c r="G3597" s="55">
        <v>1641.52</v>
      </c>
      <c r="H3597" s="33">
        <f t="shared" si="56"/>
        <v>9</v>
      </c>
    </row>
    <row r="3598" spans="1:8" ht="25.5" x14ac:dyDescent="0.2">
      <c r="A3598" s="52" t="s">
        <v>7231</v>
      </c>
      <c r="B3598" s="52"/>
      <c r="C3598" s="53" t="s">
        <v>7232</v>
      </c>
      <c r="D3598" s="54" t="s">
        <v>131</v>
      </c>
      <c r="E3598" s="55">
        <v>987.99</v>
      </c>
      <c r="F3598" s="55">
        <v>18.39</v>
      </c>
      <c r="G3598" s="55">
        <v>1006.38</v>
      </c>
      <c r="H3598" s="33">
        <f t="shared" si="56"/>
        <v>9</v>
      </c>
    </row>
    <row r="3599" spans="1:8" ht="25.5" x14ac:dyDescent="0.2">
      <c r="A3599" s="52" t="s">
        <v>7233</v>
      </c>
      <c r="B3599" s="52"/>
      <c r="C3599" s="53" t="s">
        <v>7234</v>
      </c>
      <c r="D3599" s="54" t="s">
        <v>131</v>
      </c>
      <c r="E3599" s="55">
        <v>1244.8499999999999</v>
      </c>
      <c r="F3599" s="55">
        <v>24.26</v>
      </c>
      <c r="G3599" s="55">
        <v>1269.1099999999999</v>
      </c>
      <c r="H3599" s="33">
        <f t="shared" si="56"/>
        <v>9</v>
      </c>
    </row>
    <row r="3600" spans="1:8" x14ac:dyDescent="0.2">
      <c r="A3600" s="52" t="s">
        <v>7235</v>
      </c>
      <c r="B3600" s="52"/>
      <c r="C3600" s="53" t="s">
        <v>7236</v>
      </c>
      <c r="D3600" s="54"/>
      <c r="E3600" s="55"/>
      <c r="F3600" s="55"/>
      <c r="G3600" s="55"/>
      <c r="H3600" s="33">
        <f t="shared" si="56"/>
        <v>5</v>
      </c>
    </row>
    <row r="3601" spans="1:8" x14ac:dyDescent="0.2">
      <c r="A3601" s="52" t="s">
        <v>7237</v>
      </c>
      <c r="B3601" s="52"/>
      <c r="C3601" s="53" t="s">
        <v>7238</v>
      </c>
      <c r="D3601" s="54" t="s">
        <v>21</v>
      </c>
      <c r="E3601" s="55">
        <v>320.44</v>
      </c>
      <c r="F3601" s="55">
        <v>43.37</v>
      </c>
      <c r="G3601" s="55">
        <v>363.81</v>
      </c>
      <c r="H3601" s="33">
        <f t="shared" si="56"/>
        <v>9</v>
      </c>
    </row>
    <row r="3602" spans="1:8" x14ac:dyDescent="0.2">
      <c r="A3602" s="52" t="s">
        <v>7239</v>
      </c>
      <c r="B3602" s="52"/>
      <c r="C3602" s="53" t="s">
        <v>7240</v>
      </c>
      <c r="D3602" s="54"/>
      <c r="E3602" s="55"/>
      <c r="F3602" s="55"/>
      <c r="G3602" s="55"/>
      <c r="H3602" s="33">
        <f t="shared" si="56"/>
        <v>5</v>
      </c>
    </row>
    <row r="3603" spans="1:8" x14ac:dyDescent="0.2">
      <c r="A3603" s="52" t="s">
        <v>7241</v>
      </c>
      <c r="B3603" s="52"/>
      <c r="C3603" s="53" t="s">
        <v>7242</v>
      </c>
      <c r="D3603" s="54" t="s">
        <v>131</v>
      </c>
      <c r="E3603" s="55">
        <v>410.45</v>
      </c>
      <c r="F3603" s="55">
        <v>9.7799999999999994</v>
      </c>
      <c r="G3603" s="55">
        <v>420.23</v>
      </c>
      <c r="H3603" s="33">
        <f t="shared" si="56"/>
        <v>9</v>
      </c>
    </row>
    <row r="3604" spans="1:8" ht="25.5" x14ac:dyDescent="0.2">
      <c r="A3604" s="52" t="s">
        <v>7243</v>
      </c>
      <c r="B3604" s="52"/>
      <c r="C3604" s="53" t="s">
        <v>7244</v>
      </c>
      <c r="D3604" s="54" t="s">
        <v>131</v>
      </c>
      <c r="E3604" s="55">
        <v>258.02</v>
      </c>
      <c r="F3604" s="55">
        <v>9.7799999999999994</v>
      </c>
      <c r="G3604" s="55">
        <v>267.8</v>
      </c>
      <c r="H3604" s="33">
        <f t="shared" si="56"/>
        <v>9</v>
      </c>
    </row>
    <row r="3605" spans="1:8" ht="25.5" x14ac:dyDescent="0.2">
      <c r="A3605" s="52" t="s">
        <v>7245</v>
      </c>
      <c r="B3605" s="52"/>
      <c r="C3605" s="53" t="s">
        <v>7246</v>
      </c>
      <c r="D3605" s="54" t="s">
        <v>131</v>
      </c>
      <c r="E3605" s="55">
        <v>338.25</v>
      </c>
      <c r="F3605" s="55">
        <v>9.7799999999999994</v>
      </c>
      <c r="G3605" s="55">
        <v>348.03</v>
      </c>
      <c r="H3605" s="33">
        <f t="shared" si="56"/>
        <v>9</v>
      </c>
    </row>
    <row r="3606" spans="1:8" x14ac:dyDescent="0.2">
      <c r="A3606" s="52" t="s">
        <v>7247</v>
      </c>
      <c r="B3606" s="52"/>
      <c r="C3606" s="53" t="s">
        <v>7248</v>
      </c>
      <c r="D3606" s="54"/>
      <c r="E3606" s="55"/>
      <c r="F3606" s="55"/>
      <c r="G3606" s="55"/>
      <c r="H3606" s="33">
        <f t="shared" si="56"/>
        <v>5</v>
      </c>
    </row>
    <row r="3607" spans="1:8" x14ac:dyDescent="0.2">
      <c r="A3607" s="52" t="s">
        <v>7249</v>
      </c>
      <c r="B3607" s="52"/>
      <c r="C3607" s="53" t="s">
        <v>7250</v>
      </c>
      <c r="D3607" s="54" t="s">
        <v>21</v>
      </c>
      <c r="E3607" s="55">
        <v>1874.66</v>
      </c>
      <c r="F3607" s="55">
        <v>1400.6</v>
      </c>
      <c r="G3607" s="55">
        <v>3275.26</v>
      </c>
      <c r="H3607" s="33">
        <f t="shared" si="56"/>
        <v>9</v>
      </c>
    </row>
    <row r="3608" spans="1:8" x14ac:dyDescent="0.2">
      <c r="A3608" s="52" t="s">
        <v>7251</v>
      </c>
      <c r="B3608" s="52"/>
      <c r="C3608" s="53" t="s">
        <v>7252</v>
      </c>
      <c r="D3608" s="54" t="s">
        <v>21</v>
      </c>
      <c r="E3608" s="55">
        <v>3179.57</v>
      </c>
      <c r="F3608" s="55">
        <v>2176.84</v>
      </c>
      <c r="G3608" s="55">
        <v>5356.41</v>
      </c>
      <c r="H3608" s="33">
        <f t="shared" si="56"/>
        <v>9</v>
      </c>
    </row>
    <row r="3609" spans="1:8" x14ac:dyDescent="0.2">
      <c r="A3609" s="52" t="s">
        <v>7253</v>
      </c>
      <c r="B3609" s="52"/>
      <c r="C3609" s="53" t="s">
        <v>7254</v>
      </c>
      <c r="D3609" s="54" t="s">
        <v>21</v>
      </c>
      <c r="E3609" s="55">
        <v>4432.66</v>
      </c>
      <c r="F3609" s="55">
        <v>2947.48</v>
      </c>
      <c r="G3609" s="55">
        <v>7380.14</v>
      </c>
      <c r="H3609" s="33">
        <f t="shared" si="56"/>
        <v>9</v>
      </c>
    </row>
    <row r="3610" spans="1:8" x14ac:dyDescent="0.2">
      <c r="A3610" s="52" t="s">
        <v>7255</v>
      </c>
      <c r="B3610" s="52"/>
      <c r="C3610" s="53" t="s">
        <v>7256</v>
      </c>
      <c r="D3610" s="54" t="s">
        <v>21</v>
      </c>
      <c r="E3610" s="55">
        <v>1201.51</v>
      </c>
      <c r="F3610" s="55">
        <v>1382.24</v>
      </c>
      <c r="G3610" s="55">
        <v>2583.75</v>
      </c>
      <c r="H3610" s="33">
        <f t="shared" si="56"/>
        <v>9</v>
      </c>
    </row>
    <row r="3611" spans="1:8" x14ac:dyDescent="0.2">
      <c r="A3611" s="52" t="s">
        <v>7257</v>
      </c>
      <c r="B3611" s="52"/>
      <c r="C3611" s="53" t="s">
        <v>7258</v>
      </c>
      <c r="D3611" s="54" t="s">
        <v>21</v>
      </c>
      <c r="E3611" s="55">
        <v>3749.67</v>
      </c>
      <c r="F3611" s="55">
        <v>2370.2600000000002</v>
      </c>
      <c r="G3611" s="55">
        <v>6119.93</v>
      </c>
      <c r="H3611" s="33">
        <f t="shared" si="56"/>
        <v>9</v>
      </c>
    </row>
    <row r="3612" spans="1:8" ht="25.5" x14ac:dyDescent="0.2">
      <c r="A3612" s="52" t="s">
        <v>7259</v>
      </c>
      <c r="B3612" s="52"/>
      <c r="C3612" s="53" t="s">
        <v>7260</v>
      </c>
      <c r="D3612" s="54" t="s">
        <v>131</v>
      </c>
      <c r="E3612" s="55">
        <v>272.88</v>
      </c>
      <c r="F3612" s="55">
        <v>344.34</v>
      </c>
      <c r="G3612" s="55">
        <v>617.22</v>
      </c>
      <c r="H3612" s="33">
        <f t="shared" si="56"/>
        <v>9</v>
      </c>
    </row>
    <row r="3613" spans="1:8" x14ac:dyDescent="0.2">
      <c r="A3613" s="52" t="s">
        <v>7261</v>
      </c>
      <c r="B3613" s="52"/>
      <c r="C3613" s="53" t="s">
        <v>7262</v>
      </c>
      <c r="D3613" s="54" t="s">
        <v>21</v>
      </c>
      <c r="E3613" s="55">
        <v>2197.37</v>
      </c>
      <c r="F3613" s="55">
        <v>2194.9699999999998</v>
      </c>
      <c r="G3613" s="55">
        <v>4392.34</v>
      </c>
      <c r="H3613" s="33">
        <f t="shared" si="56"/>
        <v>9</v>
      </c>
    </row>
    <row r="3614" spans="1:8" x14ac:dyDescent="0.2">
      <c r="A3614" s="52" t="s">
        <v>7263</v>
      </c>
      <c r="B3614" s="52"/>
      <c r="C3614" s="53" t="s">
        <v>7264</v>
      </c>
      <c r="D3614" s="54"/>
      <c r="E3614" s="55"/>
      <c r="F3614" s="55"/>
      <c r="G3614" s="55"/>
      <c r="H3614" s="33">
        <f t="shared" si="56"/>
        <v>5</v>
      </c>
    </row>
    <row r="3615" spans="1:8" ht="25.5" x14ac:dyDescent="0.2">
      <c r="A3615" s="52" t="s">
        <v>7265</v>
      </c>
      <c r="B3615" s="52"/>
      <c r="C3615" s="53" t="s">
        <v>7266</v>
      </c>
      <c r="D3615" s="54" t="s">
        <v>21</v>
      </c>
      <c r="E3615" s="55">
        <v>3868</v>
      </c>
      <c r="F3615" s="55">
        <v>2755.49</v>
      </c>
      <c r="G3615" s="55">
        <v>6623.49</v>
      </c>
      <c r="H3615" s="33">
        <f t="shared" si="56"/>
        <v>9</v>
      </c>
    </row>
    <row r="3616" spans="1:8" ht="25.5" x14ac:dyDescent="0.2">
      <c r="A3616" s="52" t="s">
        <v>7267</v>
      </c>
      <c r="B3616" s="52"/>
      <c r="C3616" s="53" t="s">
        <v>7268</v>
      </c>
      <c r="D3616" s="54" t="s">
        <v>21</v>
      </c>
      <c r="E3616" s="55">
        <v>6239.52</v>
      </c>
      <c r="F3616" s="55">
        <v>4478.6899999999996</v>
      </c>
      <c r="G3616" s="55">
        <v>10718.21</v>
      </c>
      <c r="H3616" s="33">
        <f t="shared" si="56"/>
        <v>9</v>
      </c>
    </row>
    <row r="3617" spans="1:8" ht="25.5" x14ac:dyDescent="0.2">
      <c r="A3617" s="52" t="s">
        <v>7269</v>
      </c>
      <c r="B3617" s="52"/>
      <c r="C3617" s="53" t="s">
        <v>7270</v>
      </c>
      <c r="D3617" s="54" t="s">
        <v>21</v>
      </c>
      <c r="E3617" s="55">
        <v>9174.15</v>
      </c>
      <c r="F3617" s="55">
        <v>5914.55</v>
      </c>
      <c r="G3617" s="55">
        <v>15088.7</v>
      </c>
      <c r="H3617" s="33">
        <f t="shared" si="56"/>
        <v>9</v>
      </c>
    </row>
    <row r="3618" spans="1:8" ht="25.5" x14ac:dyDescent="0.2">
      <c r="A3618" s="52" t="s">
        <v>7271</v>
      </c>
      <c r="B3618" s="52"/>
      <c r="C3618" s="53" t="s">
        <v>7272</v>
      </c>
      <c r="D3618" s="54" t="s">
        <v>21</v>
      </c>
      <c r="E3618" s="55">
        <v>13769.47</v>
      </c>
      <c r="F3618" s="55">
        <v>7372.27</v>
      </c>
      <c r="G3618" s="55">
        <v>21141.74</v>
      </c>
      <c r="H3618" s="33">
        <f t="shared" si="56"/>
        <v>9</v>
      </c>
    </row>
    <row r="3619" spans="1:8" x14ac:dyDescent="0.2">
      <c r="A3619" s="52" t="s">
        <v>7273</v>
      </c>
      <c r="B3619" s="52"/>
      <c r="C3619" s="53" t="s">
        <v>7274</v>
      </c>
      <c r="D3619" s="54"/>
      <c r="E3619" s="55"/>
      <c r="F3619" s="55"/>
      <c r="G3619" s="55"/>
      <c r="H3619" s="33">
        <f t="shared" si="56"/>
        <v>5</v>
      </c>
    </row>
    <row r="3620" spans="1:8" ht="25.5" x14ac:dyDescent="0.2">
      <c r="A3620" s="52" t="s">
        <v>7275</v>
      </c>
      <c r="B3620" s="52"/>
      <c r="C3620" s="53" t="s">
        <v>7276</v>
      </c>
      <c r="D3620" s="54" t="s">
        <v>21</v>
      </c>
      <c r="E3620" s="55">
        <v>2658.88</v>
      </c>
      <c r="F3620" s="55">
        <v>1378.72</v>
      </c>
      <c r="G3620" s="55">
        <v>4037.6</v>
      </c>
      <c r="H3620" s="33">
        <f t="shared" si="56"/>
        <v>9</v>
      </c>
    </row>
    <row r="3621" spans="1:8" ht="25.5" x14ac:dyDescent="0.2">
      <c r="A3621" s="52" t="s">
        <v>7277</v>
      </c>
      <c r="B3621" s="52"/>
      <c r="C3621" s="53" t="s">
        <v>7278</v>
      </c>
      <c r="D3621" s="54" t="s">
        <v>21</v>
      </c>
      <c r="E3621" s="55">
        <v>7479.51</v>
      </c>
      <c r="F3621" s="55">
        <v>2059.2399999999998</v>
      </c>
      <c r="G3621" s="55">
        <v>9538.75</v>
      </c>
      <c r="H3621" s="33">
        <f t="shared" si="56"/>
        <v>9</v>
      </c>
    </row>
    <row r="3622" spans="1:8" ht="25.5" x14ac:dyDescent="0.2">
      <c r="A3622" s="52" t="s">
        <v>7279</v>
      </c>
      <c r="B3622" s="52"/>
      <c r="C3622" s="53" t="s">
        <v>7280</v>
      </c>
      <c r="D3622" s="54" t="s">
        <v>21</v>
      </c>
      <c r="E3622" s="55">
        <v>11240.95</v>
      </c>
      <c r="F3622" s="55">
        <v>4118.45</v>
      </c>
      <c r="G3622" s="55">
        <v>15359.4</v>
      </c>
      <c r="H3622" s="33">
        <f t="shared" si="56"/>
        <v>9</v>
      </c>
    </row>
    <row r="3623" spans="1:8" x14ac:dyDescent="0.2">
      <c r="A3623" s="52" t="s">
        <v>7281</v>
      </c>
      <c r="B3623" s="52"/>
      <c r="C3623" s="53" t="s">
        <v>7282</v>
      </c>
      <c r="D3623" s="54" t="s">
        <v>131</v>
      </c>
      <c r="E3623" s="55">
        <v>1419.07</v>
      </c>
      <c r="F3623" s="55">
        <v>685.42</v>
      </c>
      <c r="G3623" s="55">
        <v>2104.4899999999998</v>
      </c>
      <c r="H3623" s="33">
        <f t="shared" si="56"/>
        <v>9</v>
      </c>
    </row>
    <row r="3624" spans="1:8" ht="25.5" x14ac:dyDescent="0.2">
      <c r="A3624" s="52" t="s">
        <v>7283</v>
      </c>
      <c r="B3624" s="52"/>
      <c r="C3624" s="53" t="s">
        <v>7284</v>
      </c>
      <c r="D3624" s="54" t="s">
        <v>21</v>
      </c>
      <c r="E3624" s="55">
        <v>929.18</v>
      </c>
      <c r="F3624" s="55">
        <v>39.119999999999997</v>
      </c>
      <c r="G3624" s="55">
        <v>968.3</v>
      </c>
      <c r="H3624" s="33">
        <f t="shared" si="56"/>
        <v>9</v>
      </c>
    </row>
    <row r="3625" spans="1:8" x14ac:dyDescent="0.2">
      <c r="A3625" s="52" t="s">
        <v>7285</v>
      </c>
      <c r="B3625" s="52"/>
      <c r="C3625" s="53" t="s">
        <v>7286</v>
      </c>
      <c r="D3625" s="54"/>
      <c r="E3625" s="55"/>
      <c r="F3625" s="55"/>
      <c r="G3625" s="55"/>
      <c r="H3625" s="33">
        <f t="shared" si="56"/>
        <v>5</v>
      </c>
    </row>
    <row r="3626" spans="1:8" x14ac:dyDescent="0.2">
      <c r="A3626" s="52" t="s">
        <v>7287</v>
      </c>
      <c r="B3626" s="52"/>
      <c r="C3626" s="53" t="s">
        <v>7288</v>
      </c>
      <c r="D3626" s="54" t="s">
        <v>131</v>
      </c>
      <c r="E3626" s="55">
        <v>370.62</v>
      </c>
      <c r="F3626" s="55">
        <v>28.38</v>
      </c>
      <c r="G3626" s="55">
        <v>399</v>
      </c>
      <c r="H3626" s="33">
        <f t="shared" si="56"/>
        <v>9</v>
      </c>
    </row>
    <row r="3627" spans="1:8" x14ac:dyDescent="0.2">
      <c r="A3627" s="52" t="s">
        <v>7289</v>
      </c>
      <c r="B3627" s="52"/>
      <c r="C3627" s="53" t="s">
        <v>7290</v>
      </c>
      <c r="D3627" s="54" t="s">
        <v>131</v>
      </c>
      <c r="E3627" s="55">
        <v>517.96</v>
      </c>
      <c r="F3627" s="55">
        <v>42.57</v>
      </c>
      <c r="G3627" s="55">
        <v>560.53</v>
      </c>
      <c r="H3627" s="33">
        <f t="shared" si="56"/>
        <v>9</v>
      </c>
    </row>
    <row r="3628" spans="1:8" x14ac:dyDescent="0.2">
      <c r="A3628" s="52" t="s">
        <v>7291</v>
      </c>
      <c r="B3628" s="52"/>
      <c r="C3628" s="53" t="s">
        <v>7292</v>
      </c>
      <c r="D3628" s="54" t="s">
        <v>131</v>
      </c>
      <c r="E3628" s="55">
        <v>575.91</v>
      </c>
      <c r="F3628" s="55">
        <v>56.76</v>
      </c>
      <c r="G3628" s="55">
        <v>632.66999999999996</v>
      </c>
      <c r="H3628" s="33">
        <f t="shared" si="56"/>
        <v>9</v>
      </c>
    </row>
    <row r="3629" spans="1:8" x14ac:dyDescent="0.2">
      <c r="A3629" s="52" t="s">
        <v>7293</v>
      </c>
      <c r="B3629" s="52"/>
      <c r="C3629" s="53" t="s">
        <v>7294</v>
      </c>
      <c r="D3629" s="54" t="s">
        <v>131</v>
      </c>
      <c r="E3629" s="55">
        <v>958.66</v>
      </c>
      <c r="F3629" s="55">
        <v>70.95</v>
      </c>
      <c r="G3629" s="55">
        <v>1029.6099999999999</v>
      </c>
      <c r="H3629" s="33">
        <f t="shared" si="56"/>
        <v>9</v>
      </c>
    </row>
    <row r="3630" spans="1:8" x14ac:dyDescent="0.2">
      <c r="A3630" s="52" t="s">
        <v>7295</v>
      </c>
      <c r="B3630" s="52"/>
      <c r="C3630" s="53" t="s">
        <v>7296</v>
      </c>
      <c r="D3630" s="54" t="s">
        <v>131</v>
      </c>
      <c r="E3630" s="55">
        <v>1543.46</v>
      </c>
      <c r="F3630" s="55">
        <v>85.14</v>
      </c>
      <c r="G3630" s="55">
        <v>1628.6</v>
      </c>
      <c r="H3630" s="33">
        <f t="shared" si="56"/>
        <v>9</v>
      </c>
    </row>
    <row r="3631" spans="1:8" x14ac:dyDescent="0.2">
      <c r="A3631" s="52" t="s">
        <v>7297</v>
      </c>
      <c r="B3631" s="52"/>
      <c r="C3631" s="53" t="s">
        <v>7298</v>
      </c>
      <c r="D3631" s="54" t="s">
        <v>131</v>
      </c>
      <c r="E3631" s="55">
        <v>2855.7</v>
      </c>
      <c r="F3631" s="55">
        <v>141.9</v>
      </c>
      <c r="G3631" s="55">
        <v>2997.6</v>
      </c>
      <c r="H3631" s="33">
        <f t="shared" si="56"/>
        <v>9</v>
      </c>
    </row>
    <row r="3632" spans="1:8" x14ac:dyDescent="0.2">
      <c r="A3632" s="52" t="s">
        <v>7299</v>
      </c>
      <c r="B3632" s="52"/>
      <c r="C3632" s="53" t="s">
        <v>7300</v>
      </c>
      <c r="D3632" s="54"/>
      <c r="E3632" s="55"/>
      <c r="F3632" s="55"/>
      <c r="G3632" s="55"/>
      <c r="H3632" s="33">
        <f t="shared" si="56"/>
        <v>5</v>
      </c>
    </row>
    <row r="3633" spans="1:8" x14ac:dyDescent="0.2">
      <c r="A3633" s="52" t="s">
        <v>7301</v>
      </c>
      <c r="B3633" s="52"/>
      <c r="C3633" s="53" t="s">
        <v>7302</v>
      </c>
      <c r="D3633" s="54" t="s">
        <v>21</v>
      </c>
      <c r="E3633" s="55">
        <v>570.64</v>
      </c>
      <c r="F3633" s="55">
        <v>17.350000000000001</v>
      </c>
      <c r="G3633" s="55">
        <v>587.99</v>
      </c>
      <c r="H3633" s="33">
        <f t="shared" si="56"/>
        <v>9</v>
      </c>
    </row>
    <row r="3634" spans="1:8" x14ac:dyDescent="0.2">
      <c r="A3634" s="52" t="s">
        <v>7303</v>
      </c>
      <c r="B3634" s="52"/>
      <c r="C3634" s="53" t="s">
        <v>7304</v>
      </c>
      <c r="D3634" s="54" t="s">
        <v>21</v>
      </c>
      <c r="E3634" s="55">
        <v>254.18</v>
      </c>
      <c r="F3634" s="55">
        <v>21.69</v>
      </c>
      <c r="G3634" s="55">
        <v>275.87</v>
      </c>
      <c r="H3634" s="33">
        <f t="shared" si="56"/>
        <v>9</v>
      </c>
    </row>
    <row r="3635" spans="1:8" x14ac:dyDescent="0.2">
      <c r="A3635" s="52" t="s">
        <v>7305</v>
      </c>
      <c r="B3635" s="52"/>
      <c r="C3635" s="53" t="s">
        <v>7306</v>
      </c>
      <c r="D3635" s="54"/>
      <c r="E3635" s="55"/>
      <c r="F3635" s="55"/>
      <c r="G3635" s="55"/>
      <c r="H3635" s="33">
        <f t="shared" si="56"/>
        <v>2</v>
      </c>
    </row>
    <row r="3636" spans="1:8" x14ac:dyDescent="0.2">
      <c r="A3636" s="52" t="s">
        <v>7307</v>
      </c>
      <c r="B3636" s="52"/>
      <c r="C3636" s="53" t="s">
        <v>7308</v>
      </c>
      <c r="D3636" s="54"/>
      <c r="E3636" s="55"/>
      <c r="F3636" s="55"/>
      <c r="G3636" s="55"/>
      <c r="H3636" s="33">
        <f t="shared" si="56"/>
        <v>5</v>
      </c>
    </row>
    <row r="3637" spans="1:8" ht="25.5" x14ac:dyDescent="0.2">
      <c r="A3637" s="52" t="s">
        <v>7309</v>
      </c>
      <c r="B3637" s="52"/>
      <c r="C3637" s="53" t="s">
        <v>7310</v>
      </c>
      <c r="D3637" s="54" t="s">
        <v>21</v>
      </c>
      <c r="E3637" s="55">
        <v>1127.95</v>
      </c>
      <c r="F3637" s="55">
        <v>151.80000000000001</v>
      </c>
      <c r="G3637" s="55">
        <v>1279.75</v>
      </c>
      <c r="H3637" s="33">
        <f t="shared" si="56"/>
        <v>9</v>
      </c>
    </row>
    <row r="3638" spans="1:8" x14ac:dyDescent="0.2">
      <c r="A3638" s="52" t="s">
        <v>7311</v>
      </c>
      <c r="B3638" s="52"/>
      <c r="C3638" s="53" t="s">
        <v>7312</v>
      </c>
      <c r="D3638" s="54" t="s">
        <v>21</v>
      </c>
      <c r="E3638" s="55">
        <v>371.03</v>
      </c>
      <c r="F3638" s="55">
        <v>151.80000000000001</v>
      </c>
      <c r="G3638" s="55">
        <v>522.83000000000004</v>
      </c>
      <c r="H3638" s="33">
        <f t="shared" si="56"/>
        <v>9</v>
      </c>
    </row>
    <row r="3639" spans="1:8" x14ac:dyDescent="0.2">
      <c r="A3639" s="52" t="s">
        <v>7313</v>
      </c>
      <c r="B3639" s="52"/>
      <c r="C3639" s="53" t="s">
        <v>7314</v>
      </c>
      <c r="D3639" s="54" t="s">
        <v>131</v>
      </c>
      <c r="E3639" s="55">
        <v>20.07</v>
      </c>
      <c r="F3639" s="55">
        <v>4.33</v>
      </c>
      <c r="G3639" s="55">
        <v>24.4</v>
      </c>
      <c r="H3639" s="33">
        <f t="shared" si="56"/>
        <v>9</v>
      </c>
    </row>
    <row r="3640" spans="1:8" x14ac:dyDescent="0.2">
      <c r="A3640" s="52" t="s">
        <v>7315</v>
      </c>
      <c r="B3640" s="52"/>
      <c r="C3640" s="53" t="s">
        <v>7316</v>
      </c>
      <c r="D3640" s="54" t="s">
        <v>21</v>
      </c>
      <c r="E3640" s="55">
        <v>66.84</v>
      </c>
      <c r="F3640" s="55">
        <v>13.01</v>
      </c>
      <c r="G3640" s="55">
        <v>79.849999999999994</v>
      </c>
      <c r="H3640" s="33">
        <f t="shared" si="56"/>
        <v>9</v>
      </c>
    </row>
    <row r="3641" spans="1:8" x14ac:dyDescent="0.2">
      <c r="A3641" s="52" t="s">
        <v>7317</v>
      </c>
      <c r="B3641" s="52"/>
      <c r="C3641" s="53" t="s">
        <v>7318</v>
      </c>
      <c r="D3641" s="54" t="s">
        <v>131</v>
      </c>
      <c r="E3641" s="55">
        <v>33.049999999999997</v>
      </c>
      <c r="F3641" s="55">
        <v>4.33</v>
      </c>
      <c r="G3641" s="55">
        <v>37.380000000000003</v>
      </c>
      <c r="H3641" s="33">
        <f t="shared" si="56"/>
        <v>9</v>
      </c>
    </row>
    <row r="3642" spans="1:8" x14ac:dyDescent="0.2">
      <c r="A3642" s="52" t="s">
        <v>7319</v>
      </c>
      <c r="B3642" s="52"/>
      <c r="C3642" s="53" t="s">
        <v>7320</v>
      </c>
      <c r="D3642" s="54" t="s">
        <v>21</v>
      </c>
      <c r="E3642" s="55">
        <v>217.3</v>
      </c>
      <c r="F3642" s="55">
        <v>4.33</v>
      </c>
      <c r="G3642" s="55">
        <v>221.63</v>
      </c>
      <c r="H3642" s="33">
        <f t="shared" si="56"/>
        <v>9</v>
      </c>
    </row>
    <row r="3643" spans="1:8" ht="38.25" x14ac:dyDescent="0.2">
      <c r="A3643" s="52" t="s">
        <v>7321</v>
      </c>
      <c r="B3643" s="52"/>
      <c r="C3643" s="53" t="s">
        <v>7322</v>
      </c>
      <c r="D3643" s="54" t="s">
        <v>21</v>
      </c>
      <c r="E3643" s="55">
        <v>3533.8</v>
      </c>
      <c r="F3643" s="55">
        <v>238.54</v>
      </c>
      <c r="G3643" s="55">
        <v>3772.34</v>
      </c>
      <c r="H3643" s="33">
        <f t="shared" si="56"/>
        <v>9</v>
      </c>
    </row>
    <row r="3644" spans="1:8" x14ac:dyDescent="0.2">
      <c r="A3644" s="52" t="s">
        <v>7323</v>
      </c>
      <c r="B3644" s="52"/>
      <c r="C3644" s="53" t="s">
        <v>7324</v>
      </c>
      <c r="D3644" s="54" t="s">
        <v>21</v>
      </c>
      <c r="E3644" s="55">
        <v>65.430000000000007</v>
      </c>
      <c r="F3644" s="55">
        <v>4.33</v>
      </c>
      <c r="G3644" s="55">
        <v>69.760000000000005</v>
      </c>
      <c r="H3644" s="33">
        <f t="shared" si="56"/>
        <v>9</v>
      </c>
    </row>
    <row r="3645" spans="1:8" x14ac:dyDescent="0.2">
      <c r="A3645" s="52" t="s">
        <v>7325</v>
      </c>
      <c r="B3645" s="52"/>
      <c r="C3645" s="53" t="s">
        <v>7326</v>
      </c>
      <c r="D3645" s="54" t="s">
        <v>21</v>
      </c>
      <c r="E3645" s="55">
        <v>93.56</v>
      </c>
      <c r="F3645" s="55">
        <v>4.33</v>
      </c>
      <c r="G3645" s="55">
        <v>97.89</v>
      </c>
      <c r="H3645" s="33">
        <f t="shared" si="56"/>
        <v>9</v>
      </c>
    </row>
    <row r="3646" spans="1:8" x14ac:dyDescent="0.2">
      <c r="A3646" s="52" t="s">
        <v>7327</v>
      </c>
      <c r="B3646" s="52"/>
      <c r="C3646" s="53" t="s">
        <v>7328</v>
      </c>
      <c r="D3646" s="54" t="s">
        <v>21</v>
      </c>
      <c r="E3646" s="55">
        <v>1907.38</v>
      </c>
      <c r="F3646" s="55">
        <v>55.66</v>
      </c>
      <c r="G3646" s="55">
        <v>1963.04</v>
      </c>
      <c r="H3646" s="33">
        <f t="shared" si="56"/>
        <v>9</v>
      </c>
    </row>
    <row r="3647" spans="1:8" x14ac:dyDescent="0.2">
      <c r="A3647" s="52" t="s">
        <v>7329</v>
      </c>
      <c r="B3647" s="52"/>
      <c r="C3647" s="53" t="s">
        <v>7330</v>
      </c>
      <c r="D3647" s="54" t="s">
        <v>21</v>
      </c>
      <c r="E3647" s="55">
        <v>108.18</v>
      </c>
      <c r="F3647" s="55">
        <v>4.33</v>
      </c>
      <c r="G3647" s="55">
        <v>112.51</v>
      </c>
      <c r="H3647" s="33">
        <f t="shared" si="56"/>
        <v>9</v>
      </c>
    </row>
    <row r="3648" spans="1:8" x14ac:dyDescent="0.2">
      <c r="A3648" s="52" t="s">
        <v>7331</v>
      </c>
      <c r="B3648" s="52"/>
      <c r="C3648" s="53" t="s">
        <v>7332</v>
      </c>
      <c r="D3648" s="54" t="s">
        <v>21</v>
      </c>
      <c r="E3648" s="55">
        <v>79.53</v>
      </c>
      <c r="F3648" s="55">
        <v>4.33</v>
      </c>
      <c r="G3648" s="55">
        <v>83.86</v>
      </c>
      <c r="H3648" s="33">
        <f t="shared" si="56"/>
        <v>9</v>
      </c>
    </row>
    <row r="3649" spans="1:8" x14ac:dyDescent="0.2">
      <c r="A3649" s="52" t="s">
        <v>7333</v>
      </c>
      <c r="B3649" s="52"/>
      <c r="C3649" s="53" t="s">
        <v>7334</v>
      </c>
      <c r="D3649" s="54" t="s">
        <v>21</v>
      </c>
      <c r="E3649" s="55">
        <v>18.71</v>
      </c>
      <c r="F3649" s="55">
        <v>0.57999999999999996</v>
      </c>
      <c r="G3649" s="55">
        <v>19.29</v>
      </c>
      <c r="H3649" s="33">
        <f t="shared" si="56"/>
        <v>9</v>
      </c>
    </row>
    <row r="3650" spans="1:8" x14ac:dyDescent="0.2">
      <c r="A3650" s="52" t="s">
        <v>7335</v>
      </c>
      <c r="B3650" s="52"/>
      <c r="C3650" s="53" t="s">
        <v>7336</v>
      </c>
      <c r="D3650" s="54" t="s">
        <v>21</v>
      </c>
      <c r="E3650" s="55">
        <v>155.27000000000001</v>
      </c>
      <c r="F3650" s="55">
        <v>4.33</v>
      </c>
      <c r="G3650" s="55">
        <v>159.6</v>
      </c>
      <c r="H3650" s="33">
        <f t="shared" si="56"/>
        <v>9</v>
      </c>
    </row>
    <row r="3651" spans="1:8" ht="25.5" x14ac:dyDescent="0.2">
      <c r="A3651" s="52" t="s">
        <v>7337</v>
      </c>
      <c r="B3651" s="52"/>
      <c r="C3651" s="53" t="s">
        <v>7338</v>
      </c>
      <c r="D3651" s="54" t="s">
        <v>21</v>
      </c>
      <c r="E3651" s="55">
        <v>1877.74</v>
      </c>
      <c r="F3651" s="55">
        <v>225.53</v>
      </c>
      <c r="G3651" s="55">
        <v>2103.27</v>
      </c>
      <c r="H3651" s="33">
        <f t="shared" si="56"/>
        <v>9</v>
      </c>
    </row>
    <row r="3652" spans="1:8" ht="25.5" x14ac:dyDescent="0.2">
      <c r="A3652" s="52" t="s">
        <v>7339</v>
      </c>
      <c r="B3652" s="52"/>
      <c r="C3652" s="53" t="s">
        <v>7340</v>
      </c>
      <c r="D3652" s="54" t="s">
        <v>21</v>
      </c>
      <c r="E3652" s="55">
        <v>2483.1799999999998</v>
      </c>
      <c r="F3652" s="55">
        <v>225.53</v>
      </c>
      <c r="G3652" s="55">
        <v>2708.71</v>
      </c>
      <c r="H3652" s="33">
        <f t="shared" si="56"/>
        <v>9</v>
      </c>
    </row>
    <row r="3653" spans="1:8" ht="25.5" x14ac:dyDescent="0.2">
      <c r="A3653" s="52" t="s">
        <v>7341</v>
      </c>
      <c r="B3653" s="52"/>
      <c r="C3653" s="53" t="s">
        <v>7342</v>
      </c>
      <c r="D3653" s="54" t="s">
        <v>21</v>
      </c>
      <c r="E3653" s="55">
        <v>2784.26</v>
      </c>
      <c r="F3653" s="55">
        <v>706.15</v>
      </c>
      <c r="G3653" s="55">
        <v>3490.41</v>
      </c>
      <c r="H3653" s="33">
        <f t="shared" si="56"/>
        <v>9</v>
      </c>
    </row>
    <row r="3654" spans="1:8" x14ac:dyDescent="0.2">
      <c r="A3654" s="52" t="s">
        <v>7343</v>
      </c>
      <c r="B3654" s="52"/>
      <c r="C3654" s="53" t="s">
        <v>7344</v>
      </c>
      <c r="D3654" s="54"/>
      <c r="E3654" s="55"/>
      <c r="F3654" s="55"/>
      <c r="G3654" s="55"/>
      <c r="H3654" s="33">
        <f t="shared" si="56"/>
        <v>5</v>
      </c>
    </row>
    <row r="3655" spans="1:8" ht="25.5" x14ac:dyDescent="0.2">
      <c r="A3655" s="52" t="s">
        <v>7345</v>
      </c>
      <c r="B3655" s="52"/>
      <c r="C3655" s="53" t="s">
        <v>7346</v>
      </c>
      <c r="D3655" s="54" t="s">
        <v>21</v>
      </c>
      <c r="E3655" s="55">
        <v>32.409999999999997</v>
      </c>
      <c r="F3655" s="55">
        <v>15.25</v>
      </c>
      <c r="G3655" s="55">
        <v>47.66</v>
      </c>
      <c r="H3655" s="33">
        <f t="shared" si="56"/>
        <v>9</v>
      </c>
    </row>
    <row r="3656" spans="1:8" x14ac:dyDescent="0.2">
      <c r="A3656" s="52" t="s">
        <v>7347</v>
      </c>
      <c r="B3656" s="52"/>
      <c r="C3656" s="53" t="s">
        <v>7348</v>
      </c>
      <c r="D3656" s="54" t="s">
        <v>21</v>
      </c>
      <c r="E3656" s="55">
        <v>802.76</v>
      </c>
      <c r="F3656" s="55">
        <v>21.69</v>
      </c>
      <c r="G3656" s="55">
        <v>824.45</v>
      </c>
      <c r="H3656" s="33">
        <f t="shared" si="56"/>
        <v>9</v>
      </c>
    </row>
    <row r="3657" spans="1:8" x14ac:dyDescent="0.2">
      <c r="A3657" s="52" t="s">
        <v>7349</v>
      </c>
      <c r="B3657" s="52"/>
      <c r="C3657" s="53" t="s">
        <v>7350</v>
      </c>
      <c r="D3657" s="54" t="s">
        <v>21</v>
      </c>
      <c r="E3657" s="55">
        <v>30.51</v>
      </c>
      <c r="F3657" s="55">
        <v>15.25</v>
      </c>
      <c r="G3657" s="55">
        <v>45.76</v>
      </c>
      <c r="H3657" s="33">
        <f t="shared" si="56"/>
        <v>9</v>
      </c>
    </row>
    <row r="3658" spans="1:8" ht="25.5" x14ac:dyDescent="0.2">
      <c r="A3658" s="52" t="s">
        <v>7351</v>
      </c>
      <c r="B3658" s="52"/>
      <c r="C3658" s="53" t="s">
        <v>7352</v>
      </c>
      <c r="D3658" s="54" t="s">
        <v>21</v>
      </c>
      <c r="E3658" s="55">
        <v>7304.27</v>
      </c>
      <c r="F3658" s="55">
        <v>130.11000000000001</v>
      </c>
      <c r="G3658" s="55">
        <v>7434.38</v>
      </c>
      <c r="H3658" s="33">
        <f t="shared" ref="H3658:H3721" si="57">LEN(A3658)</f>
        <v>9</v>
      </c>
    </row>
    <row r="3659" spans="1:8" x14ac:dyDescent="0.2">
      <c r="A3659" s="52" t="s">
        <v>7353</v>
      </c>
      <c r="B3659" s="52"/>
      <c r="C3659" s="53" t="s">
        <v>7354</v>
      </c>
      <c r="D3659" s="54"/>
      <c r="E3659" s="55"/>
      <c r="F3659" s="55"/>
      <c r="G3659" s="55"/>
      <c r="H3659" s="33">
        <f t="shared" si="57"/>
        <v>5</v>
      </c>
    </row>
    <row r="3660" spans="1:8" x14ac:dyDescent="0.2">
      <c r="A3660" s="52" t="s">
        <v>7355</v>
      </c>
      <c r="B3660" s="52"/>
      <c r="C3660" s="53" t="s">
        <v>7356</v>
      </c>
      <c r="D3660" s="54" t="s">
        <v>21</v>
      </c>
      <c r="E3660" s="55">
        <v>208.96</v>
      </c>
      <c r="F3660" s="55">
        <v>34.69</v>
      </c>
      <c r="G3660" s="55">
        <v>243.65</v>
      </c>
      <c r="H3660" s="33">
        <f t="shared" si="57"/>
        <v>9</v>
      </c>
    </row>
    <row r="3661" spans="1:8" x14ac:dyDescent="0.2">
      <c r="A3661" s="52" t="s">
        <v>7357</v>
      </c>
      <c r="B3661" s="52"/>
      <c r="C3661" s="53" t="s">
        <v>7358</v>
      </c>
      <c r="D3661" s="54" t="s">
        <v>21</v>
      </c>
      <c r="E3661" s="55">
        <v>29003.69</v>
      </c>
      <c r="F3661" s="55">
        <v>13.82</v>
      </c>
      <c r="G3661" s="55">
        <v>29017.51</v>
      </c>
      <c r="H3661" s="33">
        <f t="shared" si="57"/>
        <v>9</v>
      </c>
    </row>
    <row r="3662" spans="1:8" ht="25.5" x14ac:dyDescent="0.2">
      <c r="A3662" s="52" t="s">
        <v>8287</v>
      </c>
      <c r="B3662" s="52"/>
      <c r="C3662" s="53" t="s">
        <v>8288</v>
      </c>
      <c r="D3662" s="54" t="s">
        <v>21</v>
      </c>
      <c r="E3662" s="55">
        <v>89.14</v>
      </c>
      <c r="F3662" s="55">
        <v>21.69</v>
      </c>
      <c r="G3662" s="55">
        <v>110.83</v>
      </c>
      <c r="H3662" s="33">
        <f t="shared" si="57"/>
        <v>9</v>
      </c>
    </row>
    <row r="3663" spans="1:8" ht="25.5" x14ac:dyDescent="0.2">
      <c r="A3663" s="52" t="s">
        <v>7361</v>
      </c>
      <c r="B3663" s="52"/>
      <c r="C3663" s="53" t="s">
        <v>7362</v>
      </c>
      <c r="D3663" s="54" t="s">
        <v>21</v>
      </c>
      <c r="E3663" s="55">
        <v>90.44</v>
      </c>
      <c r="F3663" s="55">
        <v>21.69</v>
      </c>
      <c r="G3663" s="55">
        <v>112.13</v>
      </c>
      <c r="H3663" s="33">
        <f t="shared" si="57"/>
        <v>9</v>
      </c>
    </row>
    <row r="3664" spans="1:8" ht="25.5" x14ac:dyDescent="0.2">
      <c r="A3664" s="52" t="s">
        <v>7363</v>
      </c>
      <c r="B3664" s="52"/>
      <c r="C3664" s="53" t="s">
        <v>7364</v>
      </c>
      <c r="D3664" s="54" t="s">
        <v>21</v>
      </c>
      <c r="E3664" s="55">
        <v>242.33</v>
      </c>
      <c r="F3664" s="55">
        <v>13.01</v>
      </c>
      <c r="G3664" s="55">
        <v>255.34</v>
      </c>
      <c r="H3664" s="33">
        <f t="shared" si="57"/>
        <v>9</v>
      </c>
    </row>
    <row r="3665" spans="1:8" x14ac:dyDescent="0.2">
      <c r="A3665" s="52" t="s">
        <v>7365</v>
      </c>
      <c r="B3665" s="52"/>
      <c r="C3665" s="53" t="s">
        <v>7366</v>
      </c>
      <c r="D3665" s="54" t="s">
        <v>21</v>
      </c>
      <c r="E3665" s="55">
        <v>66.02</v>
      </c>
      <c r="F3665" s="55">
        <v>13.01</v>
      </c>
      <c r="G3665" s="55">
        <v>79.03</v>
      </c>
      <c r="H3665" s="33">
        <f t="shared" si="57"/>
        <v>9</v>
      </c>
    </row>
    <row r="3666" spans="1:8" x14ac:dyDescent="0.2">
      <c r="A3666" s="52" t="s">
        <v>7367</v>
      </c>
      <c r="B3666" s="52"/>
      <c r="C3666" s="53" t="s">
        <v>7368</v>
      </c>
      <c r="D3666" s="54" t="s">
        <v>21</v>
      </c>
      <c r="E3666" s="55">
        <v>175.5</v>
      </c>
      <c r="F3666" s="55">
        <v>13.01</v>
      </c>
      <c r="G3666" s="55">
        <v>188.51</v>
      </c>
      <c r="H3666" s="33">
        <f t="shared" si="57"/>
        <v>9</v>
      </c>
    </row>
    <row r="3667" spans="1:8" ht="25.5" x14ac:dyDescent="0.2">
      <c r="A3667" s="52" t="s">
        <v>7369</v>
      </c>
      <c r="B3667" s="52"/>
      <c r="C3667" s="53" t="s">
        <v>7370</v>
      </c>
      <c r="D3667" s="54" t="s">
        <v>21</v>
      </c>
      <c r="E3667" s="55">
        <v>485.12</v>
      </c>
      <c r="F3667" s="55">
        <v>13.01</v>
      </c>
      <c r="G3667" s="55">
        <v>498.13</v>
      </c>
      <c r="H3667" s="33">
        <f t="shared" si="57"/>
        <v>9</v>
      </c>
    </row>
    <row r="3668" spans="1:8" x14ac:dyDescent="0.2">
      <c r="A3668" s="52" t="s">
        <v>7371</v>
      </c>
      <c r="B3668" s="52"/>
      <c r="C3668" s="53" t="s">
        <v>7372</v>
      </c>
      <c r="D3668" s="54" t="s">
        <v>21</v>
      </c>
      <c r="E3668" s="55">
        <v>265.06</v>
      </c>
      <c r="F3668" s="55">
        <v>13.01</v>
      </c>
      <c r="G3668" s="55">
        <v>278.07</v>
      </c>
      <c r="H3668" s="33">
        <f t="shared" si="57"/>
        <v>9</v>
      </c>
    </row>
    <row r="3669" spans="1:8" ht="25.5" x14ac:dyDescent="0.2">
      <c r="A3669" s="52" t="s">
        <v>7373</v>
      </c>
      <c r="B3669" s="52"/>
      <c r="C3669" s="53" t="s">
        <v>7374</v>
      </c>
      <c r="D3669" s="54" t="s">
        <v>21</v>
      </c>
      <c r="E3669" s="55">
        <v>815.74</v>
      </c>
      <c r="F3669" s="55">
        <v>13.82</v>
      </c>
      <c r="G3669" s="55">
        <v>829.56</v>
      </c>
      <c r="H3669" s="33">
        <f t="shared" si="57"/>
        <v>9</v>
      </c>
    </row>
    <row r="3670" spans="1:8" ht="25.5" x14ac:dyDescent="0.2">
      <c r="A3670" s="52" t="s">
        <v>7377</v>
      </c>
      <c r="B3670" s="52"/>
      <c r="C3670" s="53" t="s">
        <v>7378</v>
      </c>
      <c r="D3670" s="54" t="s">
        <v>21</v>
      </c>
      <c r="E3670" s="55">
        <v>726.1</v>
      </c>
      <c r="F3670" s="55">
        <v>13.82</v>
      </c>
      <c r="G3670" s="55">
        <v>739.92</v>
      </c>
      <c r="H3670" s="33">
        <f t="shared" si="57"/>
        <v>9</v>
      </c>
    </row>
    <row r="3671" spans="1:8" x14ac:dyDescent="0.2">
      <c r="A3671" s="52" t="s">
        <v>7379</v>
      </c>
      <c r="B3671" s="52"/>
      <c r="C3671" s="53" t="s">
        <v>7380</v>
      </c>
      <c r="D3671" s="54" t="s">
        <v>21</v>
      </c>
      <c r="E3671" s="55">
        <v>88.34</v>
      </c>
      <c r="F3671" s="55">
        <v>13.01</v>
      </c>
      <c r="G3671" s="55">
        <v>101.35</v>
      </c>
      <c r="H3671" s="33">
        <f t="shared" si="57"/>
        <v>9</v>
      </c>
    </row>
    <row r="3672" spans="1:8" ht="38.25" x14ac:dyDescent="0.2">
      <c r="A3672" s="52" t="s">
        <v>7381</v>
      </c>
      <c r="B3672" s="52"/>
      <c r="C3672" s="53" t="s">
        <v>7382</v>
      </c>
      <c r="D3672" s="54" t="s">
        <v>21</v>
      </c>
      <c r="E3672" s="55">
        <v>270.98</v>
      </c>
      <c r="F3672" s="55">
        <v>13.82</v>
      </c>
      <c r="G3672" s="55">
        <v>284.8</v>
      </c>
      <c r="H3672" s="33">
        <f t="shared" si="57"/>
        <v>9</v>
      </c>
    </row>
    <row r="3673" spans="1:8" x14ac:dyDescent="0.2">
      <c r="A3673" s="52" t="s">
        <v>7383</v>
      </c>
      <c r="B3673" s="52"/>
      <c r="C3673" s="53" t="s">
        <v>7384</v>
      </c>
      <c r="D3673" s="54" t="s">
        <v>21</v>
      </c>
      <c r="E3673" s="55">
        <v>72.87</v>
      </c>
      <c r="F3673" s="55">
        <v>47.7</v>
      </c>
      <c r="G3673" s="55">
        <v>120.57</v>
      </c>
      <c r="H3673" s="33">
        <f t="shared" si="57"/>
        <v>9</v>
      </c>
    </row>
    <row r="3674" spans="1:8" x14ac:dyDescent="0.2">
      <c r="A3674" s="52" t="s">
        <v>7385</v>
      </c>
      <c r="B3674" s="52"/>
      <c r="C3674" s="53" t="s">
        <v>7386</v>
      </c>
      <c r="D3674" s="54" t="s">
        <v>21</v>
      </c>
      <c r="E3674" s="55">
        <v>186.82</v>
      </c>
      <c r="F3674" s="55">
        <v>43.37</v>
      </c>
      <c r="G3674" s="55">
        <v>230.19</v>
      </c>
      <c r="H3674" s="33">
        <f t="shared" si="57"/>
        <v>9</v>
      </c>
    </row>
    <row r="3675" spans="1:8" ht="25.5" x14ac:dyDescent="0.2">
      <c r="A3675" s="52" t="s">
        <v>7387</v>
      </c>
      <c r="B3675" s="52"/>
      <c r="C3675" s="53" t="s">
        <v>7388</v>
      </c>
      <c r="D3675" s="54" t="s">
        <v>21</v>
      </c>
      <c r="E3675" s="55">
        <v>1334.99</v>
      </c>
      <c r="F3675" s="55">
        <v>13.01</v>
      </c>
      <c r="G3675" s="55">
        <v>1348</v>
      </c>
      <c r="H3675" s="33">
        <f t="shared" si="57"/>
        <v>9</v>
      </c>
    </row>
    <row r="3676" spans="1:8" x14ac:dyDescent="0.2">
      <c r="A3676" s="52" t="s">
        <v>7389</v>
      </c>
      <c r="B3676" s="52"/>
      <c r="C3676" s="53" t="s">
        <v>7390</v>
      </c>
      <c r="D3676" s="54" t="s">
        <v>21</v>
      </c>
      <c r="E3676" s="55">
        <v>176.25</v>
      </c>
      <c r="F3676" s="55">
        <v>13.01</v>
      </c>
      <c r="G3676" s="55">
        <v>189.26</v>
      </c>
      <c r="H3676" s="33">
        <f t="shared" si="57"/>
        <v>9</v>
      </c>
    </row>
    <row r="3677" spans="1:8" x14ac:dyDescent="0.2">
      <c r="A3677" s="52" t="s">
        <v>7391</v>
      </c>
      <c r="B3677" s="52"/>
      <c r="C3677" s="53" t="s">
        <v>7392</v>
      </c>
      <c r="D3677" s="54" t="s">
        <v>21</v>
      </c>
      <c r="E3677" s="55">
        <v>218.88</v>
      </c>
      <c r="F3677" s="55">
        <v>21.69</v>
      </c>
      <c r="G3677" s="55">
        <v>240.57</v>
      </c>
      <c r="H3677" s="33">
        <f t="shared" si="57"/>
        <v>9</v>
      </c>
    </row>
    <row r="3678" spans="1:8" x14ac:dyDescent="0.2">
      <c r="A3678" s="52" t="s">
        <v>7393</v>
      </c>
      <c r="B3678" s="52"/>
      <c r="C3678" s="53" t="s">
        <v>7394</v>
      </c>
      <c r="D3678" s="54" t="s">
        <v>21</v>
      </c>
      <c r="E3678" s="55">
        <v>411.04</v>
      </c>
      <c r="F3678" s="55">
        <v>13.01</v>
      </c>
      <c r="G3678" s="55">
        <v>424.05</v>
      </c>
      <c r="H3678" s="33">
        <f t="shared" si="57"/>
        <v>9</v>
      </c>
    </row>
    <row r="3679" spans="1:8" x14ac:dyDescent="0.2">
      <c r="A3679" s="52" t="s">
        <v>7395</v>
      </c>
      <c r="B3679" s="52"/>
      <c r="C3679" s="53" t="s">
        <v>7396</v>
      </c>
      <c r="D3679" s="54" t="s">
        <v>21</v>
      </c>
      <c r="E3679" s="55">
        <v>373.31</v>
      </c>
      <c r="F3679" s="55">
        <v>10.84</v>
      </c>
      <c r="G3679" s="55">
        <v>384.15</v>
      </c>
      <c r="H3679" s="33">
        <f t="shared" si="57"/>
        <v>9</v>
      </c>
    </row>
    <row r="3680" spans="1:8" x14ac:dyDescent="0.2">
      <c r="A3680" s="52" t="s">
        <v>7397</v>
      </c>
      <c r="B3680" s="52"/>
      <c r="C3680" s="53" t="s">
        <v>7398</v>
      </c>
      <c r="D3680" s="54" t="s">
        <v>21</v>
      </c>
      <c r="E3680" s="55">
        <v>186.76</v>
      </c>
      <c r="F3680" s="55">
        <v>10.84</v>
      </c>
      <c r="G3680" s="55">
        <v>197.6</v>
      </c>
      <c r="H3680" s="33">
        <f t="shared" si="57"/>
        <v>9</v>
      </c>
    </row>
    <row r="3681" spans="1:8" x14ac:dyDescent="0.2">
      <c r="A3681" s="52" t="s">
        <v>7399</v>
      </c>
      <c r="B3681" s="52"/>
      <c r="C3681" s="53" t="s">
        <v>7400</v>
      </c>
      <c r="D3681" s="54"/>
      <c r="E3681" s="55"/>
      <c r="F3681" s="55"/>
      <c r="G3681" s="55"/>
      <c r="H3681" s="33">
        <f t="shared" si="57"/>
        <v>5</v>
      </c>
    </row>
    <row r="3682" spans="1:8" x14ac:dyDescent="0.2">
      <c r="A3682" s="52" t="s">
        <v>7401</v>
      </c>
      <c r="B3682" s="52"/>
      <c r="C3682" s="53" t="s">
        <v>7402</v>
      </c>
      <c r="D3682" s="54" t="s">
        <v>21</v>
      </c>
      <c r="E3682" s="55">
        <v>1460.32</v>
      </c>
      <c r="F3682" s="55">
        <v>18.010000000000002</v>
      </c>
      <c r="G3682" s="55">
        <v>1478.33</v>
      </c>
      <c r="H3682" s="33">
        <f t="shared" si="57"/>
        <v>9</v>
      </c>
    </row>
    <row r="3683" spans="1:8" x14ac:dyDescent="0.2">
      <c r="A3683" s="52" t="s">
        <v>7403</v>
      </c>
      <c r="B3683" s="52"/>
      <c r="C3683" s="53" t="s">
        <v>7404</v>
      </c>
      <c r="D3683" s="54" t="s">
        <v>21</v>
      </c>
      <c r="E3683" s="55">
        <v>6130.52</v>
      </c>
      <c r="F3683" s="55">
        <v>18.010000000000002</v>
      </c>
      <c r="G3683" s="55">
        <v>6148.53</v>
      </c>
      <c r="H3683" s="33">
        <f t="shared" si="57"/>
        <v>9</v>
      </c>
    </row>
    <row r="3684" spans="1:8" x14ac:dyDescent="0.2">
      <c r="A3684" s="52" t="s">
        <v>7405</v>
      </c>
      <c r="B3684" s="52"/>
      <c r="C3684" s="53" t="s">
        <v>7406</v>
      </c>
      <c r="D3684" s="54" t="s">
        <v>21</v>
      </c>
      <c r="E3684" s="55">
        <v>186.59</v>
      </c>
      <c r="F3684" s="55">
        <v>18.010000000000002</v>
      </c>
      <c r="G3684" s="55">
        <v>204.6</v>
      </c>
      <c r="H3684" s="33">
        <f t="shared" si="57"/>
        <v>9</v>
      </c>
    </row>
    <row r="3685" spans="1:8" x14ac:dyDescent="0.2">
      <c r="A3685" s="52" t="s">
        <v>7407</v>
      </c>
      <c r="B3685" s="52"/>
      <c r="C3685" s="53" t="s">
        <v>7408</v>
      </c>
      <c r="D3685" s="54" t="s">
        <v>21</v>
      </c>
      <c r="E3685" s="55">
        <v>263.2</v>
      </c>
      <c r="F3685" s="55">
        <v>18.010000000000002</v>
      </c>
      <c r="G3685" s="55">
        <v>281.20999999999998</v>
      </c>
      <c r="H3685" s="33">
        <f t="shared" si="57"/>
        <v>9</v>
      </c>
    </row>
    <row r="3686" spans="1:8" x14ac:dyDescent="0.2">
      <c r="A3686" s="52" t="s">
        <v>7409</v>
      </c>
      <c r="B3686" s="52"/>
      <c r="C3686" s="53" t="s">
        <v>7410</v>
      </c>
      <c r="D3686" s="54" t="s">
        <v>21</v>
      </c>
      <c r="E3686" s="55">
        <v>301.73</v>
      </c>
      <c r="F3686" s="55">
        <v>18.010000000000002</v>
      </c>
      <c r="G3686" s="55">
        <v>319.74</v>
      </c>
      <c r="H3686" s="33">
        <f t="shared" si="57"/>
        <v>9</v>
      </c>
    </row>
    <row r="3687" spans="1:8" ht="25.5" x14ac:dyDescent="0.2">
      <c r="A3687" s="52" t="s">
        <v>7411</v>
      </c>
      <c r="B3687" s="52"/>
      <c r="C3687" s="53" t="s">
        <v>7412</v>
      </c>
      <c r="D3687" s="54" t="s">
        <v>21</v>
      </c>
      <c r="E3687" s="55">
        <v>1635.36</v>
      </c>
      <c r="F3687" s="55"/>
      <c r="G3687" s="55">
        <v>1635.36</v>
      </c>
      <c r="H3687" s="33">
        <f t="shared" si="57"/>
        <v>9</v>
      </c>
    </row>
    <row r="3688" spans="1:8" x14ac:dyDescent="0.2">
      <c r="A3688" s="52" t="s">
        <v>7413</v>
      </c>
      <c r="B3688" s="52"/>
      <c r="C3688" s="53" t="s">
        <v>7414</v>
      </c>
      <c r="D3688" s="54" t="s">
        <v>21</v>
      </c>
      <c r="E3688" s="55">
        <v>199.65</v>
      </c>
      <c r="F3688" s="55">
        <v>18.010000000000002</v>
      </c>
      <c r="G3688" s="55">
        <v>217.66</v>
      </c>
      <c r="H3688" s="33">
        <f t="shared" si="57"/>
        <v>9</v>
      </c>
    </row>
    <row r="3689" spans="1:8" x14ac:dyDescent="0.2">
      <c r="A3689" s="52" t="s">
        <v>7415</v>
      </c>
      <c r="B3689" s="52"/>
      <c r="C3689" s="53" t="s">
        <v>7416</v>
      </c>
      <c r="D3689" s="54" t="s">
        <v>21</v>
      </c>
      <c r="E3689" s="55">
        <v>220.7</v>
      </c>
      <c r="F3689" s="55">
        <v>18.010000000000002</v>
      </c>
      <c r="G3689" s="55">
        <v>238.71</v>
      </c>
      <c r="H3689" s="33">
        <f t="shared" si="57"/>
        <v>9</v>
      </c>
    </row>
    <row r="3690" spans="1:8" x14ac:dyDescent="0.2">
      <c r="A3690" s="52" t="s">
        <v>7417</v>
      </c>
      <c r="B3690" s="52"/>
      <c r="C3690" s="53" t="s">
        <v>7418</v>
      </c>
      <c r="D3690" s="54" t="s">
        <v>21</v>
      </c>
      <c r="E3690" s="55">
        <v>258.64999999999998</v>
      </c>
      <c r="F3690" s="55">
        <v>18.010000000000002</v>
      </c>
      <c r="G3690" s="55">
        <v>276.66000000000003</v>
      </c>
      <c r="H3690" s="33">
        <f t="shared" si="57"/>
        <v>9</v>
      </c>
    </row>
    <row r="3691" spans="1:8" x14ac:dyDescent="0.2">
      <c r="A3691" s="52" t="s">
        <v>7419</v>
      </c>
      <c r="B3691" s="52"/>
      <c r="C3691" s="53" t="s">
        <v>7420</v>
      </c>
      <c r="D3691" s="54" t="s">
        <v>21</v>
      </c>
      <c r="E3691" s="55">
        <v>667.85</v>
      </c>
      <c r="F3691" s="55">
        <v>18.010000000000002</v>
      </c>
      <c r="G3691" s="55">
        <v>685.86</v>
      </c>
      <c r="H3691" s="33">
        <f t="shared" si="57"/>
        <v>9</v>
      </c>
    </row>
    <row r="3692" spans="1:8" x14ac:dyDescent="0.2">
      <c r="A3692" s="52" t="s">
        <v>7421</v>
      </c>
      <c r="B3692" s="52"/>
      <c r="C3692" s="53" t="s">
        <v>7422</v>
      </c>
      <c r="D3692" s="54" t="s">
        <v>21</v>
      </c>
      <c r="E3692" s="55">
        <v>223.15</v>
      </c>
      <c r="F3692" s="55">
        <v>1.76</v>
      </c>
      <c r="G3692" s="55">
        <v>224.91</v>
      </c>
      <c r="H3692" s="33">
        <f t="shared" si="57"/>
        <v>9</v>
      </c>
    </row>
    <row r="3693" spans="1:8" x14ac:dyDescent="0.2">
      <c r="A3693" s="52" t="s">
        <v>7423</v>
      </c>
      <c r="B3693" s="52"/>
      <c r="C3693" s="53" t="s">
        <v>7424</v>
      </c>
      <c r="D3693" s="54" t="s">
        <v>21</v>
      </c>
      <c r="E3693" s="55">
        <v>232.55</v>
      </c>
      <c r="F3693" s="55">
        <v>1.76</v>
      </c>
      <c r="G3693" s="55">
        <v>234.31</v>
      </c>
      <c r="H3693" s="33">
        <f t="shared" si="57"/>
        <v>9</v>
      </c>
    </row>
    <row r="3694" spans="1:8" x14ac:dyDescent="0.2">
      <c r="A3694" s="52" t="s">
        <v>7425</v>
      </c>
      <c r="B3694" s="52"/>
      <c r="C3694" s="53" t="s">
        <v>7426</v>
      </c>
      <c r="D3694" s="54"/>
      <c r="E3694" s="55"/>
      <c r="F3694" s="55"/>
      <c r="G3694" s="55"/>
      <c r="H3694" s="33">
        <f t="shared" si="57"/>
        <v>5</v>
      </c>
    </row>
    <row r="3695" spans="1:8" x14ac:dyDescent="0.2">
      <c r="A3695" s="52" t="s">
        <v>7427</v>
      </c>
      <c r="B3695" s="52"/>
      <c r="C3695" s="53" t="s">
        <v>7428</v>
      </c>
      <c r="D3695" s="54" t="s">
        <v>859</v>
      </c>
      <c r="E3695" s="55">
        <v>2.4900000000000002</v>
      </c>
      <c r="F3695" s="55"/>
      <c r="G3695" s="55">
        <v>2.4900000000000002</v>
      </c>
      <c r="H3695" s="33">
        <f t="shared" si="57"/>
        <v>9</v>
      </c>
    </row>
    <row r="3696" spans="1:8" x14ac:dyDescent="0.2">
      <c r="A3696" s="52" t="s">
        <v>7429</v>
      </c>
      <c r="B3696" s="52"/>
      <c r="C3696" s="53" t="s">
        <v>7430</v>
      </c>
      <c r="D3696" s="54" t="s">
        <v>592</v>
      </c>
      <c r="E3696" s="55">
        <v>10.89</v>
      </c>
      <c r="F3696" s="55"/>
      <c r="G3696" s="55">
        <v>10.89</v>
      </c>
      <c r="H3696" s="33">
        <f t="shared" si="57"/>
        <v>9</v>
      </c>
    </row>
    <row r="3697" spans="1:8" x14ac:dyDescent="0.2">
      <c r="A3697" s="52" t="s">
        <v>7431</v>
      </c>
      <c r="B3697" s="52"/>
      <c r="C3697" s="53" t="s">
        <v>7432</v>
      </c>
      <c r="D3697" s="54" t="s">
        <v>592</v>
      </c>
      <c r="E3697" s="55">
        <v>8.34</v>
      </c>
      <c r="F3697" s="55"/>
      <c r="G3697" s="55">
        <v>8.34</v>
      </c>
      <c r="H3697" s="33">
        <f t="shared" si="57"/>
        <v>9</v>
      </c>
    </row>
    <row r="3698" spans="1:8" ht="25.5" x14ac:dyDescent="0.2">
      <c r="A3698" s="52" t="s">
        <v>7433</v>
      </c>
      <c r="B3698" s="52"/>
      <c r="C3698" s="53" t="s">
        <v>7434</v>
      </c>
      <c r="D3698" s="54" t="s">
        <v>21</v>
      </c>
      <c r="E3698" s="55">
        <v>41.64</v>
      </c>
      <c r="F3698" s="55"/>
      <c r="G3698" s="55">
        <v>41.64</v>
      </c>
      <c r="H3698" s="33">
        <f t="shared" si="57"/>
        <v>9</v>
      </c>
    </row>
    <row r="3699" spans="1:8" ht="25.5" x14ac:dyDescent="0.2">
      <c r="A3699" s="52" t="s">
        <v>7435</v>
      </c>
      <c r="B3699" s="52"/>
      <c r="C3699" s="53" t="s">
        <v>7436</v>
      </c>
      <c r="D3699" s="54" t="s">
        <v>21</v>
      </c>
      <c r="E3699" s="55">
        <v>26.28</v>
      </c>
      <c r="F3699" s="55"/>
      <c r="G3699" s="55">
        <v>26.28</v>
      </c>
      <c r="H3699" s="33">
        <f t="shared" si="57"/>
        <v>9</v>
      </c>
    </row>
    <row r="3700" spans="1:8" x14ac:dyDescent="0.2">
      <c r="A3700" s="52" t="s">
        <v>7437</v>
      </c>
      <c r="B3700" s="52"/>
      <c r="C3700" s="53" t="s">
        <v>7438</v>
      </c>
      <c r="D3700" s="54" t="s">
        <v>21</v>
      </c>
      <c r="E3700" s="55">
        <v>0.06</v>
      </c>
      <c r="F3700" s="55">
        <v>15.25</v>
      </c>
      <c r="G3700" s="55">
        <v>15.31</v>
      </c>
      <c r="H3700" s="33">
        <f t="shared" si="57"/>
        <v>9</v>
      </c>
    </row>
    <row r="3701" spans="1:8" x14ac:dyDescent="0.2">
      <c r="A3701" s="52" t="s">
        <v>7439</v>
      </c>
      <c r="B3701" s="52"/>
      <c r="C3701" s="53" t="s">
        <v>7440</v>
      </c>
      <c r="D3701" s="54"/>
      <c r="E3701" s="55"/>
      <c r="F3701" s="55"/>
      <c r="G3701" s="55"/>
      <c r="H3701" s="33">
        <f t="shared" si="57"/>
        <v>2</v>
      </c>
    </row>
    <row r="3702" spans="1:8" x14ac:dyDescent="0.2">
      <c r="A3702" s="52" t="s">
        <v>7441</v>
      </c>
      <c r="B3702" s="52"/>
      <c r="C3702" s="53" t="s">
        <v>7442</v>
      </c>
      <c r="D3702" s="54"/>
      <c r="E3702" s="55"/>
      <c r="F3702" s="55"/>
      <c r="G3702" s="55"/>
      <c r="H3702" s="33">
        <f t="shared" si="57"/>
        <v>5</v>
      </c>
    </row>
    <row r="3703" spans="1:8" ht="25.5" x14ac:dyDescent="0.2">
      <c r="A3703" s="52" t="s">
        <v>7443</v>
      </c>
      <c r="B3703" s="52"/>
      <c r="C3703" s="53" t="s">
        <v>7444</v>
      </c>
      <c r="D3703" s="54" t="s">
        <v>73</v>
      </c>
      <c r="E3703" s="55">
        <v>3.64</v>
      </c>
      <c r="F3703" s="55">
        <v>0.14000000000000001</v>
      </c>
      <c r="G3703" s="55">
        <v>3.78</v>
      </c>
      <c r="H3703" s="33">
        <f t="shared" si="57"/>
        <v>9</v>
      </c>
    </row>
    <row r="3704" spans="1:8" ht="25.5" x14ac:dyDescent="0.2">
      <c r="A3704" s="52" t="s">
        <v>7445</v>
      </c>
      <c r="B3704" s="52"/>
      <c r="C3704" s="53" t="s">
        <v>7446</v>
      </c>
      <c r="D3704" s="54" t="s">
        <v>73</v>
      </c>
      <c r="E3704" s="55">
        <v>28.73</v>
      </c>
      <c r="F3704" s="55">
        <v>0.28000000000000003</v>
      </c>
      <c r="G3704" s="55">
        <v>29.01</v>
      </c>
      <c r="H3704" s="33">
        <f t="shared" si="57"/>
        <v>9</v>
      </c>
    </row>
    <row r="3705" spans="1:8" x14ac:dyDescent="0.2">
      <c r="A3705" s="52" t="s">
        <v>7447</v>
      </c>
      <c r="B3705" s="52"/>
      <c r="C3705" s="53" t="s">
        <v>7448</v>
      </c>
      <c r="D3705" s="54" t="s">
        <v>156</v>
      </c>
      <c r="E3705" s="55">
        <v>23.08</v>
      </c>
      <c r="F3705" s="55">
        <v>0.56000000000000005</v>
      </c>
      <c r="G3705" s="55">
        <v>23.64</v>
      </c>
      <c r="H3705" s="33">
        <f t="shared" si="57"/>
        <v>9</v>
      </c>
    </row>
    <row r="3706" spans="1:8" x14ac:dyDescent="0.2">
      <c r="A3706" s="52" t="s">
        <v>7449</v>
      </c>
      <c r="B3706" s="52"/>
      <c r="C3706" s="53" t="s">
        <v>7450</v>
      </c>
      <c r="D3706" s="54" t="s">
        <v>156</v>
      </c>
      <c r="E3706" s="55">
        <v>300.57</v>
      </c>
      <c r="F3706" s="55">
        <v>26.46</v>
      </c>
      <c r="G3706" s="55">
        <v>327.02999999999997</v>
      </c>
      <c r="H3706" s="33">
        <f t="shared" si="57"/>
        <v>9</v>
      </c>
    </row>
    <row r="3707" spans="1:8" x14ac:dyDescent="0.2">
      <c r="A3707" s="52" t="s">
        <v>7451</v>
      </c>
      <c r="B3707" s="52"/>
      <c r="C3707" s="53" t="s">
        <v>7452</v>
      </c>
      <c r="D3707" s="54" t="s">
        <v>156</v>
      </c>
      <c r="E3707" s="55">
        <v>243.72</v>
      </c>
      <c r="F3707" s="55">
        <v>2.72</v>
      </c>
      <c r="G3707" s="55">
        <v>246.44</v>
      </c>
      <c r="H3707" s="33">
        <f t="shared" si="57"/>
        <v>9</v>
      </c>
    </row>
    <row r="3708" spans="1:8" x14ac:dyDescent="0.2">
      <c r="A3708" s="52" t="s">
        <v>7453</v>
      </c>
      <c r="B3708" s="52"/>
      <c r="C3708" s="53" t="s">
        <v>7454</v>
      </c>
      <c r="D3708" s="54" t="s">
        <v>156</v>
      </c>
      <c r="E3708" s="55">
        <v>212.19</v>
      </c>
      <c r="F3708" s="55">
        <v>2.72</v>
      </c>
      <c r="G3708" s="55">
        <v>214.91</v>
      </c>
      <c r="H3708" s="33">
        <f t="shared" si="57"/>
        <v>9</v>
      </c>
    </row>
    <row r="3709" spans="1:8" x14ac:dyDescent="0.2">
      <c r="A3709" s="52" t="s">
        <v>7455</v>
      </c>
      <c r="B3709" s="52"/>
      <c r="C3709" s="53" t="s">
        <v>7456</v>
      </c>
      <c r="D3709" s="54" t="s">
        <v>156</v>
      </c>
      <c r="E3709" s="55">
        <v>868.74</v>
      </c>
      <c r="F3709" s="55">
        <v>13.23</v>
      </c>
      <c r="G3709" s="55">
        <v>881.97</v>
      </c>
      <c r="H3709" s="33">
        <f t="shared" si="57"/>
        <v>9</v>
      </c>
    </row>
    <row r="3710" spans="1:8" ht="25.5" x14ac:dyDescent="0.2">
      <c r="A3710" s="52" t="s">
        <v>7457</v>
      </c>
      <c r="B3710" s="52"/>
      <c r="C3710" s="53" t="s">
        <v>7458</v>
      </c>
      <c r="D3710" s="54" t="s">
        <v>156</v>
      </c>
      <c r="E3710" s="55">
        <v>302.2</v>
      </c>
      <c r="F3710" s="55"/>
      <c r="G3710" s="55">
        <v>302.2</v>
      </c>
      <c r="H3710" s="33">
        <f t="shared" si="57"/>
        <v>9</v>
      </c>
    </row>
    <row r="3711" spans="1:8" ht="25.5" x14ac:dyDescent="0.2">
      <c r="A3711" s="52" t="s">
        <v>7459</v>
      </c>
      <c r="B3711" s="52"/>
      <c r="C3711" s="53" t="s">
        <v>7460</v>
      </c>
      <c r="D3711" s="54" t="s">
        <v>73</v>
      </c>
      <c r="E3711" s="55">
        <v>24.06</v>
      </c>
      <c r="F3711" s="55">
        <v>0.4</v>
      </c>
      <c r="G3711" s="55">
        <v>24.46</v>
      </c>
      <c r="H3711" s="33">
        <f t="shared" si="57"/>
        <v>9</v>
      </c>
    </row>
    <row r="3712" spans="1:8" x14ac:dyDescent="0.2">
      <c r="A3712" s="52" t="s">
        <v>7461</v>
      </c>
      <c r="B3712" s="52"/>
      <c r="C3712" s="53" t="s">
        <v>7462</v>
      </c>
      <c r="D3712" s="54" t="s">
        <v>73</v>
      </c>
      <c r="E3712" s="55"/>
      <c r="F3712" s="55">
        <v>0.71</v>
      </c>
      <c r="G3712" s="55">
        <v>0.71</v>
      </c>
      <c r="H3712" s="33">
        <f t="shared" si="57"/>
        <v>9</v>
      </c>
    </row>
    <row r="3713" spans="1:8" x14ac:dyDescent="0.2">
      <c r="A3713" s="52" t="s">
        <v>7463</v>
      </c>
      <c r="B3713" s="52"/>
      <c r="C3713" s="53" t="s">
        <v>7464</v>
      </c>
      <c r="D3713" s="54"/>
      <c r="E3713" s="55"/>
      <c r="F3713" s="55"/>
      <c r="G3713" s="55"/>
      <c r="H3713" s="33">
        <f t="shared" si="57"/>
        <v>5</v>
      </c>
    </row>
    <row r="3714" spans="1:8" ht="25.5" x14ac:dyDescent="0.2">
      <c r="A3714" s="52" t="s">
        <v>7465</v>
      </c>
      <c r="B3714" s="52"/>
      <c r="C3714" s="53" t="s">
        <v>7466</v>
      </c>
      <c r="D3714" s="54" t="s">
        <v>156</v>
      </c>
      <c r="E3714" s="55">
        <v>118.73</v>
      </c>
      <c r="F3714" s="55">
        <v>11.29</v>
      </c>
      <c r="G3714" s="55">
        <v>130.02000000000001</v>
      </c>
      <c r="H3714" s="33">
        <f t="shared" si="57"/>
        <v>9</v>
      </c>
    </row>
    <row r="3715" spans="1:8" ht="25.5" x14ac:dyDescent="0.2">
      <c r="A3715" s="52" t="s">
        <v>7467</v>
      </c>
      <c r="B3715" s="52"/>
      <c r="C3715" s="53" t="s">
        <v>7468</v>
      </c>
      <c r="D3715" s="54" t="s">
        <v>156</v>
      </c>
      <c r="E3715" s="55">
        <v>175.97</v>
      </c>
      <c r="F3715" s="55">
        <v>83.22</v>
      </c>
      <c r="G3715" s="55">
        <v>259.19</v>
      </c>
      <c r="H3715" s="33">
        <f t="shared" si="57"/>
        <v>9</v>
      </c>
    </row>
    <row r="3716" spans="1:8" x14ac:dyDescent="0.2">
      <c r="A3716" s="52" t="s">
        <v>7469</v>
      </c>
      <c r="B3716" s="52"/>
      <c r="C3716" s="53" t="s">
        <v>7470</v>
      </c>
      <c r="D3716" s="54"/>
      <c r="E3716" s="55"/>
      <c r="F3716" s="55"/>
      <c r="G3716" s="55"/>
      <c r="H3716" s="33">
        <f t="shared" si="57"/>
        <v>5</v>
      </c>
    </row>
    <row r="3717" spans="1:8" x14ac:dyDescent="0.2">
      <c r="A3717" s="52" t="s">
        <v>7471</v>
      </c>
      <c r="B3717" s="52"/>
      <c r="C3717" s="53" t="s">
        <v>7472</v>
      </c>
      <c r="D3717" s="54" t="s">
        <v>156</v>
      </c>
      <c r="E3717" s="55">
        <v>1331.32</v>
      </c>
      <c r="F3717" s="55">
        <v>14.7</v>
      </c>
      <c r="G3717" s="55">
        <v>1346.02</v>
      </c>
      <c r="H3717" s="33">
        <f t="shared" si="57"/>
        <v>9</v>
      </c>
    </row>
    <row r="3718" spans="1:8" ht="25.5" x14ac:dyDescent="0.2">
      <c r="A3718" s="52" t="s">
        <v>7473</v>
      </c>
      <c r="B3718" s="52"/>
      <c r="C3718" s="53" t="s">
        <v>7474</v>
      </c>
      <c r="D3718" s="54" t="s">
        <v>156</v>
      </c>
      <c r="E3718" s="55">
        <v>1487.08</v>
      </c>
      <c r="F3718" s="55">
        <v>14.7</v>
      </c>
      <c r="G3718" s="55">
        <v>1501.78</v>
      </c>
      <c r="H3718" s="33">
        <f t="shared" si="57"/>
        <v>9</v>
      </c>
    </row>
    <row r="3719" spans="1:8" ht="25.5" x14ac:dyDescent="0.2">
      <c r="A3719" s="52" t="s">
        <v>7475</v>
      </c>
      <c r="B3719" s="52"/>
      <c r="C3719" s="53" t="s">
        <v>7476</v>
      </c>
      <c r="D3719" s="54" t="s">
        <v>156</v>
      </c>
      <c r="E3719" s="55">
        <v>1487.08</v>
      </c>
      <c r="F3719" s="55">
        <v>14.7</v>
      </c>
      <c r="G3719" s="55">
        <v>1501.78</v>
      </c>
      <c r="H3719" s="33">
        <f t="shared" si="57"/>
        <v>9</v>
      </c>
    </row>
    <row r="3720" spans="1:8" x14ac:dyDescent="0.2">
      <c r="A3720" s="52" t="s">
        <v>7477</v>
      </c>
      <c r="B3720" s="52"/>
      <c r="C3720" s="53" t="s">
        <v>7478</v>
      </c>
      <c r="D3720" s="54" t="s">
        <v>73</v>
      </c>
      <c r="E3720" s="55">
        <v>7.01</v>
      </c>
      <c r="F3720" s="55">
        <v>0.09</v>
      </c>
      <c r="G3720" s="55">
        <v>7.1</v>
      </c>
      <c r="H3720" s="33">
        <f t="shared" si="57"/>
        <v>9</v>
      </c>
    </row>
    <row r="3721" spans="1:8" x14ac:dyDescent="0.2">
      <c r="A3721" s="52" t="s">
        <v>7479</v>
      </c>
      <c r="B3721" s="52"/>
      <c r="C3721" s="53" t="s">
        <v>7480</v>
      </c>
      <c r="D3721" s="54" t="s">
        <v>73</v>
      </c>
      <c r="E3721" s="55">
        <v>13.65</v>
      </c>
      <c r="F3721" s="55">
        <v>0.11</v>
      </c>
      <c r="G3721" s="55">
        <v>13.76</v>
      </c>
      <c r="H3721" s="33">
        <f t="shared" si="57"/>
        <v>9</v>
      </c>
    </row>
    <row r="3722" spans="1:8" x14ac:dyDescent="0.2">
      <c r="A3722" s="52" t="s">
        <v>7481</v>
      </c>
      <c r="B3722" s="52"/>
      <c r="C3722" s="53" t="s">
        <v>7482</v>
      </c>
      <c r="D3722" s="54" t="s">
        <v>156</v>
      </c>
      <c r="E3722" s="55">
        <v>1552.64</v>
      </c>
      <c r="F3722" s="55">
        <v>14.7</v>
      </c>
      <c r="G3722" s="55">
        <v>1567.34</v>
      </c>
      <c r="H3722" s="33">
        <f t="shared" ref="H3722:H3785" si="58">LEN(A3722)</f>
        <v>9</v>
      </c>
    </row>
    <row r="3723" spans="1:8" x14ac:dyDescent="0.2">
      <c r="A3723" s="52" t="s">
        <v>7483</v>
      </c>
      <c r="B3723" s="52"/>
      <c r="C3723" s="53" t="s">
        <v>7484</v>
      </c>
      <c r="D3723" s="54" t="s">
        <v>156</v>
      </c>
      <c r="E3723" s="55">
        <v>1641.72</v>
      </c>
      <c r="F3723" s="55">
        <v>35.28</v>
      </c>
      <c r="G3723" s="55">
        <v>1677</v>
      </c>
      <c r="H3723" s="33">
        <f t="shared" si="58"/>
        <v>9</v>
      </c>
    </row>
    <row r="3724" spans="1:8" x14ac:dyDescent="0.2">
      <c r="A3724" s="52" t="s">
        <v>7485</v>
      </c>
      <c r="B3724" s="52"/>
      <c r="C3724" s="53" t="s">
        <v>7486</v>
      </c>
      <c r="D3724" s="54"/>
      <c r="E3724" s="55"/>
      <c r="F3724" s="55"/>
      <c r="G3724" s="55"/>
      <c r="H3724" s="33">
        <f t="shared" si="58"/>
        <v>5</v>
      </c>
    </row>
    <row r="3725" spans="1:8" x14ac:dyDescent="0.2">
      <c r="A3725" s="52" t="s">
        <v>7487</v>
      </c>
      <c r="B3725" s="52"/>
      <c r="C3725" s="53" t="s">
        <v>7488</v>
      </c>
      <c r="D3725" s="54" t="s">
        <v>73</v>
      </c>
      <c r="E3725" s="55">
        <v>278.64</v>
      </c>
      <c r="F3725" s="55">
        <v>22.56</v>
      </c>
      <c r="G3725" s="55">
        <v>301.2</v>
      </c>
      <c r="H3725" s="33">
        <f t="shared" si="58"/>
        <v>9</v>
      </c>
    </row>
    <row r="3726" spans="1:8" x14ac:dyDescent="0.2">
      <c r="A3726" s="52" t="s">
        <v>7489</v>
      </c>
      <c r="B3726" s="52"/>
      <c r="C3726" s="53" t="s">
        <v>7490</v>
      </c>
      <c r="D3726" s="54" t="s">
        <v>73</v>
      </c>
      <c r="E3726" s="55">
        <v>15.35</v>
      </c>
      <c r="F3726" s="55">
        <v>1.76</v>
      </c>
      <c r="G3726" s="55">
        <v>17.11</v>
      </c>
      <c r="H3726" s="33">
        <f t="shared" si="58"/>
        <v>9</v>
      </c>
    </row>
    <row r="3727" spans="1:8" ht="25.5" x14ac:dyDescent="0.2">
      <c r="A3727" s="52" t="s">
        <v>7491</v>
      </c>
      <c r="B3727" s="52"/>
      <c r="C3727" s="53" t="s">
        <v>7492</v>
      </c>
      <c r="D3727" s="54" t="s">
        <v>73</v>
      </c>
      <c r="E3727" s="55">
        <v>10.220000000000001</v>
      </c>
      <c r="F3727" s="55">
        <v>5.47</v>
      </c>
      <c r="G3727" s="55">
        <v>15.69</v>
      </c>
      <c r="H3727" s="33">
        <f t="shared" si="58"/>
        <v>9</v>
      </c>
    </row>
    <row r="3728" spans="1:8" x14ac:dyDescent="0.2">
      <c r="A3728" s="52" t="s">
        <v>7493</v>
      </c>
      <c r="B3728" s="52"/>
      <c r="C3728" s="53" t="s">
        <v>7494</v>
      </c>
      <c r="D3728" s="54" t="s">
        <v>73</v>
      </c>
      <c r="E3728" s="55">
        <v>45.48</v>
      </c>
      <c r="F3728" s="55">
        <v>4.41</v>
      </c>
      <c r="G3728" s="55">
        <v>49.89</v>
      </c>
      <c r="H3728" s="33">
        <f t="shared" si="58"/>
        <v>9</v>
      </c>
    </row>
    <row r="3729" spans="1:8" ht="38.25" x14ac:dyDescent="0.2">
      <c r="A3729" s="52" t="s">
        <v>7495</v>
      </c>
      <c r="B3729" s="52"/>
      <c r="C3729" s="53" t="s">
        <v>7496</v>
      </c>
      <c r="D3729" s="54" t="s">
        <v>73</v>
      </c>
      <c r="E3729" s="55">
        <v>102.3</v>
      </c>
      <c r="F3729" s="55">
        <v>17.02</v>
      </c>
      <c r="G3729" s="55">
        <v>119.32</v>
      </c>
      <c r="H3729" s="33">
        <f t="shared" si="58"/>
        <v>9</v>
      </c>
    </row>
    <row r="3730" spans="1:8" ht="38.25" x14ac:dyDescent="0.2">
      <c r="A3730" s="52" t="s">
        <v>7497</v>
      </c>
      <c r="B3730" s="52"/>
      <c r="C3730" s="53" t="s">
        <v>7498</v>
      </c>
      <c r="D3730" s="54" t="s">
        <v>73</v>
      </c>
      <c r="E3730" s="55">
        <v>103.06</v>
      </c>
      <c r="F3730" s="55">
        <v>17.02</v>
      </c>
      <c r="G3730" s="55">
        <v>120.08</v>
      </c>
      <c r="H3730" s="33">
        <f t="shared" si="58"/>
        <v>9</v>
      </c>
    </row>
    <row r="3731" spans="1:8" ht="38.25" x14ac:dyDescent="0.2">
      <c r="A3731" s="52" t="s">
        <v>7499</v>
      </c>
      <c r="B3731" s="52"/>
      <c r="C3731" s="53" t="s">
        <v>7500</v>
      </c>
      <c r="D3731" s="54" t="s">
        <v>73</v>
      </c>
      <c r="E3731" s="55">
        <v>119.36</v>
      </c>
      <c r="F3731" s="55">
        <v>22.7</v>
      </c>
      <c r="G3731" s="55">
        <v>142.06</v>
      </c>
      <c r="H3731" s="33">
        <f t="shared" si="58"/>
        <v>9</v>
      </c>
    </row>
    <row r="3732" spans="1:8" ht="25.5" x14ac:dyDescent="0.2">
      <c r="A3732" s="52" t="s">
        <v>7501</v>
      </c>
      <c r="B3732" s="52"/>
      <c r="C3732" s="53" t="s">
        <v>7502</v>
      </c>
      <c r="D3732" s="54" t="s">
        <v>73</v>
      </c>
      <c r="E3732" s="55">
        <v>92.16</v>
      </c>
      <c r="F3732" s="55">
        <v>8.34</v>
      </c>
      <c r="G3732" s="55">
        <v>100.5</v>
      </c>
      <c r="H3732" s="33">
        <f t="shared" si="58"/>
        <v>9</v>
      </c>
    </row>
    <row r="3733" spans="1:8" ht="25.5" x14ac:dyDescent="0.2">
      <c r="A3733" s="52" t="s">
        <v>7503</v>
      </c>
      <c r="B3733" s="52"/>
      <c r="C3733" s="53" t="s">
        <v>7504</v>
      </c>
      <c r="D3733" s="54" t="s">
        <v>73</v>
      </c>
      <c r="E3733" s="55">
        <v>106.12</v>
      </c>
      <c r="F3733" s="55">
        <v>17.64</v>
      </c>
      <c r="G3733" s="55">
        <v>123.76</v>
      </c>
      <c r="H3733" s="33">
        <f t="shared" si="58"/>
        <v>9</v>
      </c>
    </row>
    <row r="3734" spans="1:8" ht="25.5" x14ac:dyDescent="0.2">
      <c r="A3734" s="52" t="s">
        <v>7505</v>
      </c>
      <c r="B3734" s="52"/>
      <c r="C3734" s="53" t="s">
        <v>7506</v>
      </c>
      <c r="D3734" s="54" t="s">
        <v>73</v>
      </c>
      <c r="E3734" s="55">
        <v>115.04</v>
      </c>
      <c r="F3734" s="55">
        <v>17.64</v>
      </c>
      <c r="G3734" s="55">
        <v>132.68</v>
      </c>
      <c r="H3734" s="33">
        <f t="shared" si="58"/>
        <v>9</v>
      </c>
    </row>
    <row r="3735" spans="1:8" x14ac:dyDescent="0.2">
      <c r="A3735" s="52" t="s">
        <v>7507</v>
      </c>
      <c r="B3735" s="52"/>
      <c r="C3735" s="53" t="s">
        <v>7508</v>
      </c>
      <c r="D3735" s="54"/>
      <c r="E3735" s="55"/>
      <c r="F3735" s="55"/>
      <c r="G3735" s="55"/>
      <c r="H3735" s="33">
        <f t="shared" si="58"/>
        <v>5</v>
      </c>
    </row>
    <row r="3736" spans="1:8" x14ac:dyDescent="0.2">
      <c r="A3736" s="52" t="s">
        <v>7509</v>
      </c>
      <c r="B3736" s="52"/>
      <c r="C3736" s="53" t="s">
        <v>7510</v>
      </c>
      <c r="D3736" s="54" t="s">
        <v>131</v>
      </c>
      <c r="E3736" s="55">
        <v>44.83</v>
      </c>
      <c r="F3736" s="55">
        <v>10.65</v>
      </c>
      <c r="G3736" s="55">
        <v>55.48</v>
      </c>
      <c r="H3736" s="33">
        <f t="shared" si="58"/>
        <v>9</v>
      </c>
    </row>
    <row r="3737" spans="1:8" x14ac:dyDescent="0.2">
      <c r="A3737" s="52" t="s">
        <v>7511</v>
      </c>
      <c r="B3737" s="52"/>
      <c r="C3737" s="53" t="s">
        <v>7512</v>
      </c>
      <c r="D3737" s="54" t="s">
        <v>131</v>
      </c>
      <c r="E3737" s="55">
        <v>43.33</v>
      </c>
      <c r="F3737" s="55">
        <v>10.65</v>
      </c>
      <c r="G3737" s="55">
        <v>53.98</v>
      </c>
      <c r="H3737" s="33">
        <f t="shared" si="58"/>
        <v>9</v>
      </c>
    </row>
    <row r="3738" spans="1:8" ht="25.5" x14ac:dyDescent="0.2">
      <c r="A3738" s="52" t="s">
        <v>7513</v>
      </c>
      <c r="B3738" s="52"/>
      <c r="C3738" s="53" t="s">
        <v>7514</v>
      </c>
      <c r="D3738" s="54" t="s">
        <v>156</v>
      </c>
      <c r="E3738" s="55">
        <v>505.8</v>
      </c>
      <c r="F3738" s="55">
        <v>38.35</v>
      </c>
      <c r="G3738" s="55">
        <v>544.15</v>
      </c>
      <c r="H3738" s="33">
        <f t="shared" si="58"/>
        <v>9</v>
      </c>
    </row>
    <row r="3739" spans="1:8" ht="25.5" x14ac:dyDescent="0.2">
      <c r="A3739" s="52" t="s">
        <v>7515</v>
      </c>
      <c r="B3739" s="52"/>
      <c r="C3739" s="53" t="s">
        <v>7516</v>
      </c>
      <c r="D3739" s="54" t="s">
        <v>156</v>
      </c>
      <c r="E3739" s="55">
        <v>526.71</v>
      </c>
      <c r="F3739" s="55">
        <v>38.35</v>
      </c>
      <c r="G3739" s="55">
        <v>565.05999999999995</v>
      </c>
      <c r="H3739" s="33">
        <f t="shared" si="58"/>
        <v>9</v>
      </c>
    </row>
    <row r="3740" spans="1:8" x14ac:dyDescent="0.2">
      <c r="A3740" s="52" t="s">
        <v>7517</v>
      </c>
      <c r="B3740" s="52"/>
      <c r="C3740" s="53" t="s">
        <v>7518</v>
      </c>
      <c r="D3740" s="54" t="s">
        <v>156</v>
      </c>
      <c r="E3740" s="55">
        <v>83.91</v>
      </c>
      <c r="F3740" s="55">
        <v>276.23</v>
      </c>
      <c r="G3740" s="55">
        <v>360.14</v>
      </c>
      <c r="H3740" s="33">
        <f t="shared" si="58"/>
        <v>9</v>
      </c>
    </row>
    <row r="3741" spans="1:8" ht="25.5" x14ac:dyDescent="0.2">
      <c r="A3741" s="52" t="s">
        <v>7519</v>
      </c>
      <c r="B3741" s="52"/>
      <c r="C3741" s="53" t="s">
        <v>7520</v>
      </c>
      <c r="D3741" s="54" t="s">
        <v>156</v>
      </c>
      <c r="E3741" s="55">
        <v>710.73</v>
      </c>
      <c r="F3741" s="55">
        <v>78.239999999999995</v>
      </c>
      <c r="G3741" s="55">
        <v>788.97</v>
      </c>
      <c r="H3741" s="33">
        <f t="shared" si="58"/>
        <v>9</v>
      </c>
    </row>
    <row r="3742" spans="1:8" ht="25.5" x14ac:dyDescent="0.2">
      <c r="A3742" s="52" t="s">
        <v>7521</v>
      </c>
      <c r="B3742" s="52"/>
      <c r="C3742" s="53" t="s">
        <v>7522</v>
      </c>
      <c r="D3742" s="54" t="s">
        <v>156</v>
      </c>
      <c r="E3742" s="55">
        <v>731.64</v>
      </c>
      <c r="F3742" s="55">
        <v>78.239999999999995</v>
      </c>
      <c r="G3742" s="55">
        <v>809.88</v>
      </c>
      <c r="H3742" s="33">
        <f t="shared" si="58"/>
        <v>9</v>
      </c>
    </row>
    <row r="3743" spans="1:8" x14ac:dyDescent="0.2">
      <c r="A3743" s="52" t="s">
        <v>7523</v>
      </c>
      <c r="B3743" s="52"/>
      <c r="C3743" s="53" t="s">
        <v>7524</v>
      </c>
      <c r="D3743" s="54"/>
      <c r="E3743" s="55"/>
      <c r="F3743" s="55"/>
      <c r="G3743" s="55"/>
      <c r="H3743" s="33">
        <f t="shared" si="58"/>
        <v>5</v>
      </c>
    </row>
    <row r="3744" spans="1:8" x14ac:dyDescent="0.2">
      <c r="A3744" s="52" t="s">
        <v>7525</v>
      </c>
      <c r="B3744" s="52"/>
      <c r="C3744" s="53" t="s">
        <v>7526</v>
      </c>
      <c r="D3744" s="54" t="s">
        <v>73</v>
      </c>
      <c r="E3744" s="55">
        <v>318.48</v>
      </c>
      <c r="F3744" s="55"/>
      <c r="G3744" s="55">
        <v>318.48</v>
      </c>
      <c r="H3744" s="33">
        <f t="shared" si="58"/>
        <v>9</v>
      </c>
    </row>
    <row r="3745" spans="1:8" ht="25.5" x14ac:dyDescent="0.2">
      <c r="A3745" s="52" t="s">
        <v>7527</v>
      </c>
      <c r="B3745" s="52"/>
      <c r="C3745" s="53" t="s">
        <v>8655</v>
      </c>
      <c r="D3745" s="54" t="s">
        <v>73</v>
      </c>
      <c r="E3745" s="55">
        <v>79.25</v>
      </c>
      <c r="F3745" s="55">
        <v>9.9700000000000006</v>
      </c>
      <c r="G3745" s="55">
        <v>89.22</v>
      </c>
      <c r="H3745" s="33">
        <f t="shared" si="58"/>
        <v>9</v>
      </c>
    </row>
    <row r="3746" spans="1:8" ht="25.5" x14ac:dyDescent="0.2">
      <c r="A3746" s="52" t="s">
        <v>7529</v>
      </c>
      <c r="B3746" s="52"/>
      <c r="C3746" s="53" t="s">
        <v>7530</v>
      </c>
      <c r="D3746" s="54" t="s">
        <v>73</v>
      </c>
      <c r="E3746" s="55">
        <v>83.23</v>
      </c>
      <c r="F3746" s="55">
        <v>9.9700000000000006</v>
      </c>
      <c r="G3746" s="55">
        <v>93.2</v>
      </c>
      <c r="H3746" s="33">
        <f t="shared" si="58"/>
        <v>9</v>
      </c>
    </row>
    <row r="3747" spans="1:8" ht="25.5" x14ac:dyDescent="0.2">
      <c r="A3747" s="52" t="s">
        <v>7531</v>
      </c>
      <c r="B3747" s="52"/>
      <c r="C3747" s="53" t="s">
        <v>7532</v>
      </c>
      <c r="D3747" s="54" t="s">
        <v>73</v>
      </c>
      <c r="E3747" s="55">
        <v>4.5999999999999996</v>
      </c>
      <c r="F3747" s="55">
        <v>8.9</v>
      </c>
      <c r="G3747" s="55">
        <v>13.5</v>
      </c>
      <c r="H3747" s="33">
        <f t="shared" si="58"/>
        <v>9</v>
      </c>
    </row>
    <row r="3748" spans="1:8" ht="25.5" x14ac:dyDescent="0.2">
      <c r="A3748" s="52" t="s">
        <v>7533</v>
      </c>
      <c r="B3748" s="52"/>
      <c r="C3748" s="53" t="s">
        <v>7534</v>
      </c>
      <c r="D3748" s="54" t="s">
        <v>73</v>
      </c>
      <c r="E3748" s="55">
        <v>2.02</v>
      </c>
      <c r="F3748" s="55">
        <v>8.9</v>
      </c>
      <c r="G3748" s="55">
        <v>10.92</v>
      </c>
      <c r="H3748" s="33">
        <f t="shared" si="58"/>
        <v>9</v>
      </c>
    </row>
    <row r="3749" spans="1:8" ht="25.5" x14ac:dyDescent="0.2">
      <c r="A3749" s="52" t="s">
        <v>7535</v>
      </c>
      <c r="B3749" s="52"/>
      <c r="C3749" s="53" t="s">
        <v>7536</v>
      </c>
      <c r="D3749" s="54" t="s">
        <v>73</v>
      </c>
      <c r="E3749" s="55">
        <v>108.65</v>
      </c>
      <c r="F3749" s="55">
        <v>25.24</v>
      </c>
      <c r="G3749" s="55">
        <v>133.88999999999999</v>
      </c>
      <c r="H3749" s="33">
        <f t="shared" si="58"/>
        <v>9</v>
      </c>
    </row>
    <row r="3750" spans="1:8" x14ac:dyDescent="0.2">
      <c r="A3750" s="52" t="s">
        <v>8622</v>
      </c>
      <c r="B3750" s="52"/>
      <c r="C3750" s="53" t="s">
        <v>8623</v>
      </c>
      <c r="D3750" s="54"/>
      <c r="E3750" s="55"/>
      <c r="F3750" s="55"/>
      <c r="G3750" s="55"/>
      <c r="H3750" s="33">
        <f t="shared" si="58"/>
        <v>5</v>
      </c>
    </row>
    <row r="3751" spans="1:8" ht="25.5" x14ac:dyDescent="0.2">
      <c r="A3751" s="52" t="s">
        <v>8624</v>
      </c>
      <c r="B3751" s="52"/>
      <c r="C3751" s="53" t="s">
        <v>8625</v>
      </c>
      <c r="D3751" s="54" t="s">
        <v>73</v>
      </c>
      <c r="E3751" s="55">
        <v>0.22</v>
      </c>
      <c r="F3751" s="55">
        <v>0.24</v>
      </c>
      <c r="G3751" s="55">
        <v>0.46</v>
      </c>
      <c r="H3751" s="33">
        <f t="shared" si="58"/>
        <v>9</v>
      </c>
    </row>
    <row r="3752" spans="1:8" ht="25.5" x14ac:dyDescent="0.2">
      <c r="A3752" s="52" t="s">
        <v>8626</v>
      </c>
      <c r="B3752" s="52"/>
      <c r="C3752" s="53" t="s">
        <v>8627</v>
      </c>
      <c r="D3752" s="54" t="s">
        <v>73</v>
      </c>
      <c r="E3752" s="55">
        <v>0.99</v>
      </c>
      <c r="F3752" s="55">
        <v>0.24</v>
      </c>
      <c r="G3752" s="55">
        <v>1.23</v>
      </c>
      <c r="H3752" s="33">
        <f t="shared" si="58"/>
        <v>9</v>
      </c>
    </row>
    <row r="3753" spans="1:8" ht="25.5" x14ac:dyDescent="0.2">
      <c r="A3753" s="52" t="s">
        <v>8628</v>
      </c>
      <c r="B3753" s="52"/>
      <c r="C3753" s="53" t="s">
        <v>8629</v>
      </c>
      <c r="D3753" s="54" t="s">
        <v>592</v>
      </c>
      <c r="E3753" s="55">
        <v>33.130000000000003</v>
      </c>
      <c r="F3753" s="55">
        <v>17.21</v>
      </c>
      <c r="G3753" s="55">
        <v>50.34</v>
      </c>
      <c r="H3753" s="33">
        <f t="shared" si="58"/>
        <v>9</v>
      </c>
    </row>
    <row r="3754" spans="1:8" ht="25.5" x14ac:dyDescent="0.2">
      <c r="A3754" s="52" t="s">
        <v>8630</v>
      </c>
      <c r="B3754" s="52"/>
      <c r="C3754" s="53" t="s">
        <v>8631</v>
      </c>
      <c r="D3754" s="54" t="s">
        <v>592</v>
      </c>
      <c r="E3754" s="55">
        <v>26.36</v>
      </c>
      <c r="F3754" s="55">
        <v>17.21</v>
      </c>
      <c r="G3754" s="55">
        <v>43.57</v>
      </c>
      <c r="H3754" s="33">
        <f t="shared" si="58"/>
        <v>9</v>
      </c>
    </row>
    <row r="3755" spans="1:8" x14ac:dyDescent="0.2">
      <c r="A3755" s="52" t="s">
        <v>7537</v>
      </c>
      <c r="B3755" s="52"/>
      <c r="C3755" s="53" t="s">
        <v>7538</v>
      </c>
      <c r="D3755" s="54"/>
      <c r="E3755" s="55"/>
      <c r="F3755" s="55"/>
      <c r="G3755" s="55"/>
      <c r="H3755" s="33">
        <f t="shared" si="58"/>
        <v>5</v>
      </c>
    </row>
    <row r="3756" spans="1:8" x14ac:dyDescent="0.2">
      <c r="A3756" s="52" t="s">
        <v>7539</v>
      </c>
      <c r="B3756" s="52"/>
      <c r="C3756" s="53" t="s">
        <v>7540</v>
      </c>
      <c r="D3756" s="54" t="s">
        <v>131</v>
      </c>
      <c r="E3756" s="55">
        <v>66.319999999999993</v>
      </c>
      <c r="F3756" s="55">
        <v>12.17</v>
      </c>
      <c r="G3756" s="55">
        <v>78.489999999999995</v>
      </c>
      <c r="H3756" s="33">
        <f t="shared" si="58"/>
        <v>9</v>
      </c>
    </row>
    <row r="3757" spans="1:8" x14ac:dyDescent="0.2">
      <c r="A3757" s="52" t="s">
        <v>8289</v>
      </c>
      <c r="B3757" s="52"/>
      <c r="C3757" s="53" t="s">
        <v>8290</v>
      </c>
      <c r="D3757" s="54" t="s">
        <v>21</v>
      </c>
      <c r="E3757" s="55">
        <v>119.26</v>
      </c>
      <c r="F3757" s="55">
        <v>17.2</v>
      </c>
      <c r="G3757" s="55">
        <v>136.46</v>
      </c>
      <c r="H3757" s="33">
        <f t="shared" si="58"/>
        <v>9</v>
      </c>
    </row>
    <row r="3758" spans="1:8" x14ac:dyDescent="0.2">
      <c r="A3758" s="52" t="s">
        <v>7541</v>
      </c>
      <c r="B3758" s="52"/>
      <c r="C3758" s="53" t="s">
        <v>7542</v>
      </c>
      <c r="D3758" s="54" t="s">
        <v>131</v>
      </c>
      <c r="E3758" s="55">
        <v>9.85</v>
      </c>
      <c r="F3758" s="55">
        <v>10.65</v>
      </c>
      <c r="G3758" s="55">
        <v>20.5</v>
      </c>
      <c r="H3758" s="33">
        <f t="shared" si="58"/>
        <v>9</v>
      </c>
    </row>
    <row r="3759" spans="1:8" x14ac:dyDescent="0.2">
      <c r="A3759" s="52" t="s">
        <v>7543</v>
      </c>
      <c r="B3759" s="52"/>
      <c r="C3759" s="53" t="s">
        <v>7544</v>
      </c>
      <c r="D3759" s="54" t="s">
        <v>73</v>
      </c>
      <c r="E3759" s="55">
        <v>14.97</v>
      </c>
      <c r="F3759" s="55">
        <v>22.56</v>
      </c>
      <c r="G3759" s="55">
        <v>37.53</v>
      </c>
      <c r="H3759" s="33">
        <f t="shared" si="58"/>
        <v>9</v>
      </c>
    </row>
    <row r="3760" spans="1:8" ht="25.5" x14ac:dyDescent="0.2">
      <c r="A3760" s="52" t="s">
        <v>7545</v>
      </c>
      <c r="B3760" s="52"/>
      <c r="C3760" s="53" t="s">
        <v>7546</v>
      </c>
      <c r="D3760" s="54" t="s">
        <v>73</v>
      </c>
      <c r="E3760" s="55">
        <v>9.84</v>
      </c>
      <c r="F3760" s="55">
        <v>13.94</v>
      </c>
      <c r="G3760" s="55">
        <v>23.78</v>
      </c>
      <c r="H3760" s="33">
        <f t="shared" si="58"/>
        <v>9</v>
      </c>
    </row>
    <row r="3761" spans="1:8" ht="25.5" x14ac:dyDescent="0.2">
      <c r="A3761" s="52" t="s">
        <v>7547</v>
      </c>
      <c r="B3761" s="52"/>
      <c r="C3761" s="53" t="s">
        <v>7548</v>
      </c>
      <c r="D3761" s="54" t="s">
        <v>73</v>
      </c>
      <c r="E3761" s="55">
        <v>9.9499999999999993</v>
      </c>
      <c r="F3761" s="55">
        <v>16.14</v>
      </c>
      <c r="G3761" s="55">
        <v>26.09</v>
      </c>
      <c r="H3761" s="33">
        <f t="shared" si="58"/>
        <v>9</v>
      </c>
    </row>
    <row r="3762" spans="1:8" ht="25.5" x14ac:dyDescent="0.2">
      <c r="A3762" s="52" t="s">
        <v>7549</v>
      </c>
      <c r="B3762" s="52"/>
      <c r="C3762" s="53" t="s">
        <v>7550</v>
      </c>
      <c r="D3762" s="54" t="s">
        <v>73</v>
      </c>
      <c r="E3762" s="55">
        <v>10.119999999999999</v>
      </c>
      <c r="F3762" s="55">
        <v>19.39</v>
      </c>
      <c r="G3762" s="55">
        <v>29.51</v>
      </c>
      <c r="H3762" s="33">
        <f t="shared" si="58"/>
        <v>9</v>
      </c>
    </row>
    <row r="3763" spans="1:8" x14ac:dyDescent="0.2">
      <c r="A3763" s="52" t="s">
        <v>7551</v>
      </c>
      <c r="B3763" s="52"/>
      <c r="C3763" s="53" t="s">
        <v>7552</v>
      </c>
      <c r="D3763" s="54"/>
      <c r="E3763" s="55"/>
      <c r="F3763" s="55"/>
      <c r="G3763" s="55"/>
      <c r="H3763" s="33">
        <f t="shared" si="58"/>
        <v>2</v>
      </c>
    </row>
    <row r="3764" spans="1:8" x14ac:dyDescent="0.2">
      <c r="A3764" s="52" t="s">
        <v>7553</v>
      </c>
      <c r="B3764" s="52"/>
      <c r="C3764" s="53" t="s">
        <v>7554</v>
      </c>
      <c r="D3764" s="54"/>
      <c r="E3764" s="55"/>
      <c r="F3764" s="55"/>
      <c r="G3764" s="55"/>
      <c r="H3764" s="33">
        <f t="shared" si="58"/>
        <v>5</v>
      </c>
    </row>
    <row r="3765" spans="1:8" x14ac:dyDescent="0.2">
      <c r="A3765" s="52" t="s">
        <v>7555</v>
      </c>
      <c r="B3765" s="52"/>
      <c r="C3765" s="53" t="s">
        <v>7556</v>
      </c>
      <c r="D3765" s="54" t="s">
        <v>73</v>
      </c>
      <c r="E3765" s="55"/>
      <c r="F3765" s="55">
        <v>12.35</v>
      </c>
      <c r="G3765" s="55">
        <v>12.35</v>
      </c>
      <c r="H3765" s="33">
        <f t="shared" si="58"/>
        <v>9</v>
      </c>
    </row>
    <row r="3766" spans="1:8" x14ac:dyDescent="0.2">
      <c r="A3766" s="52" t="s">
        <v>7557</v>
      </c>
      <c r="B3766" s="52"/>
      <c r="C3766" s="53" t="s">
        <v>7558</v>
      </c>
      <c r="D3766" s="54" t="s">
        <v>73</v>
      </c>
      <c r="E3766" s="55">
        <v>2.72</v>
      </c>
      <c r="F3766" s="55">
        <v>5.12</v>
      </c>
      <c r="G3766" s="55">
        <v>7.84</v>
      </c>
      <c r="H3766" s="33">
        <f t="shared" si="58"/>
        <v>9</v>
      </c>
    </row>
    <row r="3767" spans="1:8" x14ac:dyDescent="0.2">
      <c r="A3767" s="52" t="s">
        <v>7559</v>
      </c>
      <c r="B3767" s="52"/>
      <c r="C3767" s="53" t="s">
        <v>7560</v>
      </c>
      <c r="D3767" s="54" t="s">
        <v>73</v>
      </c>
      <c r="E3767" s="55">
        <v>2.91</v>
      </c>
      <c r="F3767" s="55">
        <v>3.53</v>
      </c>
      <c r="G3767" s="55">
        <v>6.44</v>
      </c>
      <c r="H3767" s="33">
        <f t="shared" si="58"/>
        <v>9</v>
      </c>
    </row>
    <row r="3768" spans="1:8" ht="25.5" x14ac:dyDescent="0.2">
      <c r="A3768" s="52" t="s">
        <v>7561</v>
      </c>
      <c r="B3768" s="52"/>
      <c r="C3768" s="53" t="s">
        <v>7562</v>
      </c>
      <c r="D3768" s="54" t="s">
        <v>21</v>
      </c>
      <c r="E3768" s="55"/>
      <c r="F3768" s="55">
        <v>14.11</v>
      </c>
      <c r="G3768" s="55">
        <v>14.11</v>
      </c>
      <c r="H3768" s="33">
        <f t="shared" si="58"/>
        <v>9</v>
      </c>
    </row>
    <row r="3769" spans="1:8" x14ac:dyDescent="0.2">
      <c r="A3769" s="52" t="s">
        <v>7563</v>
      </c>
      <c r="B3769" s="52"/>
      <c r="C3769" s="53" t="s">
        <v>7564</v>
      </c>
      <c r="D3769" s="54" t="s">
        <v>73</v>
      </c>
      <c r="E3769" s="55"/>
      <c r="F3769" s="55">
        <v>13.23</v>
      </c>
      <c r="G3769" s="55">
        <v>13.23</v>
      </c>
      <c r="H3769" s="33">
        <f t="shared" si="58"/>
        <v>9</v>
      </c>
    </row>
    <row r="3770" spans="1:8" ht="25.5" x14ac:dyDescent="0.2">
      <c r="A3770" s="52" t="s">
        <v>7565</v>
      </c>
      <c r="B3770" s="52"/>
      <c r="C3770" s="53" t="s">
        <v>7566</v>
      </c>
      <c r="D3770" s="54" t="s">
        <v>73</v>
      </c>
      <c r="E3770" s="55">
        <v>7.97</v>
      </c>
      <c r="F3770" s="55">
        <v>5.12</v>
      </c>
      <c r="G3770" s="55">
        <v>13.09</v>
      </c>
      <c r="H3770" s="33">
        <f t="shared" si="58"/>
        <v>9</v>
      </c>
    </row>
    <row r="3771" spans="1:8" x14ac:dyDescent="0.2">
      <c r="A3771" s="52" t="s">
        <v>7567</v>
      </c>
      <c r="B3771" s="52"/>
      <c r="C3771" s="53" t="s">
        <v>7568</v>
      </c>
      <c r="D3771" s="54" t="s">
        <v>73</v>
      </c>
      <c r="E3771" s="55">
        <v>6.92</v>
      </c>
      <c r="F3771" s="55"/>
      <c r="G3771" s="55">
        <v>6.92</v>
      </c>
      <c r="H3771" s="33">
        <f t="shared" si="58"/>
        <v>9</v>
      </c>
    </row>
    <row r="3772" spans="1:8" x14ac:dyDescent="0.2">
      <c r="A3772" s="52" t="s">
        <v>7569</v>
      </c>
      <c r="B3772" s="52"/>
      <c r="C3772" s="53" t="s">
        <v>7570</v>
      </c>
      <c r="D3772" s="54"/>
      <c r="E3772" s="55"/>
      <c r="F3772" s="55"/>
      <c r="G3772" s="55"/>
      <c r="H3772" s="33">
        <f t="shared" si="58"/>
        <v>5</v>
      </c>
    </row>
    <row r="3773" spans="1:8" x14ac:dyDescent="0.2">
      <c r="A3773" s="52" t="s">
        <v>7571</v>
      </c>
      <c r="B3773" s="52"/>
      <c r="C3773" s="53" t="s">
        <v>7572</v>
      </c>
      <c r="D3773" s="54" t="s">
        <v>21</v>
      </c>
      <c r="E3773" s="55"/>
      <c r="F3773" s="55">
        <v>5.29</v>
      </c>
      <c r="G3773" s="55">
        <v>5.29</v>
      </c>
      <c r="H3773" s="33">
        <f t="shared" si="58"/>
        <v>9</v>
      </c>
    </row>
    <row r="3774" spans="1:8" x14ac:dyDescent="0.2">
      <c r="A3774" s="52" t="s">
        <v>7573</v>
      </c>
      <c r="B3774" s="52"/>
      <c r="C3774" s="53" t="s">
        <v>7574</v>
      </c>
      <c r="D3774" s="54" t="s">
        <v>21</v>
      </c>
      <c r="E3774" s="55">
        <v>26.75</v>
      </c>
      <c r="F3774" s="55">
        <v>17.64</v>
      </c>
      <c r="G3774" s="55">
        <v>44.39</v>
      </c>
      <c r="H3774" s="33">
        <f t="shared" si="58"/>
        <v>9</v>
      </c>
    </row>
    <row r="3775" spans="1:8" x14ac:dyDescent="0.2">
      <c r="A3775" s="52" t="s">
        <v>7575</v>
      </c>
      <c r="B3775" s="52"/>
      <c r="C3775" s="53" t="s">
        <v>7576</v>
      </c>
      <c r="D3775" s="54" t="s">
        <v>156</v>
      </c>
      <c r="E3775" s="55">
        <v>190.28</v>
      </c>
      <c r="F3775" s="55"/>
      <c r="G3775" s="55">
        <v>190.28</v>
      </c>
      <c r="H3775" s="33">
        <f t="shared" si="58"/>
        <v>9</v>
      </c>
    </row>
    <row r="3776" spans="1:8" x14ac:dyDescent="0.2">
      <c r="A3776" s="52" t="s">
        <v>7577</v>
      </c>
      <c r="B3776" s="52"/>
      <c r="C3776" s="53" t="s">
        <v>7578</v>
      </c>
      <c r="D3776" s="54" t="s">
        <v>21</v>
      </c>
      <c r="E3776" s="55"/>
      <c r="F3776" s="55">
        <v>19.559999999999999</v>
      </c>
      <c r="G3776" s="55">
        <v>19.559999999999999</v>
      </c>
      <c r="H3776" s="33">
        <f t="shared" si="58"/>
        <v>9</v>
      </c>
    </row>
    <row r="3777" spans="1:8" ht="25.5" x14ac:dyDescent="0.2">
      <c r="A3777" s="52" t="s">
        <v>7579</v>
      </c>
      <c r="B3777" s="52"/>
      <c r="C3777" s="53" t="s">
        <v>7580</v>
      </c>
      <c r="D3777" s="54" t="s">
        <v>131</v>
      </c>
      <c r="E3777" s="55"/>
      <c r="F3777" s="55">
        <v>9.7799999999999994</v>
      </c>
      <c r="G3777" s="55">
        <v>9.7799999999999994</v>
      </c>
      <c r="H3777" s="33">
        <f t="shared" si="58"/>
        <v>9</v>
      </c>
    </row>
    <row r="3778" spans="1:8" x14ac:dyDescent="0.2">
      <c r="A3778" s="52" t="s">
        <v>7581</v>
      </c>
      <c r="B3778" s="52"/>
      <c r="C3778" s="53" t="s">
        <v>7582</v>
      </c>
      <c r="D3778" s="54" t="s">
        <v>131</v>
      </c>
      <c r="E3778" s="55"/>
      <c r="F3778" s="55">
        <v>10.44</v>
      </c>
      <c r="G3778" s="55">
        <v>10.44</v>
      </c>
      <c r="H3778" s="33">
        <f t="shared" si="58"/>
        <v>9</v>
      </c>
    </row>
    <row r="3779" spans="1:8" x14ac:dyDescent="0.2">
      <c r="A3779" s="52" t="s">
        <v>7583</v>
      </c>
      <c r="B3779" s="52"/>
      <c r="C3779" s="53" t="s">
        <v>7584</v>
      </c>
      <c r="D3779" s="54"/>
      <c r="E3779" s="55"/>
      <c r="F3779" s="55"/>
      <c r="G3779" s="55"/>
      <c r="H3779" s="33">
        <f t="shared" si="58"/>
        <v>5</v>
      </c>
    </row>
    <row r="3780" spans="1:8" x14ac:dyDescent="0.2">
      <c r="A3780" s="52" t="s">
        <v>7585</v>
      </c>
      <c r="B3780" s="52"/>
      <c r="C3780" s="53" t="s">
        <v>7586</v>
      </c>
      <c r="D3780" s="54" t="s">
        <v>413</v>
      </c>
      <c r="E3780" s="55">
        <v>103.39</v>
      </c>
      <c r="F3780" s="55"/>
      <c r="G3780" s="55">
        <v>103.39</v>
      </c>
      <c r="H3780" s="33">
        <f t="shared" si="58"/>
        <v>9</v>
      </c>
    </row>
    <row r="3781" spans="1:8" x14ac:dyDescent="0.2">
      <c r="A3781" s="52" t="s">
        <v>7587</v>
      </c>
      <c r="B3781" s="52"/>
      <c r="C3781" s="53" t="s">
        <v>7588</v>
      </c>
      <c r="D3781" s="54"/>
      <c r="E3781" s="55"/>
      <c r="F3781" s="55"/>
      <c r="G3781" s="55"/>
      <c r="H3781" s="33">
        <f t="shared" si="58"/>
        <v>2</v>
      </c>
    </row>
    <row r="3782" spans="1:8" x14ac:dyDescent="0.2">
      <c r="A3782" s="52" t="s">
        <v>7589</v>
      </c>
      <c r="B3782" s="52"/>
      <c r="C3782" s="53" t="s">
        <v>7590</v>
      </c>
      <c r="D3782" s="54"/>
      <c r="E3782" s="55"/>
      <c r="F3782" s="55"/>
      <c r="G3782" s="55"/>
      <c r="H3782" s="33">
        <f t="shared" si="58"/>
        <v>5</v>
      </c>
    </row>
    <row r="3783" spans="1:8" ht="25.5" x14ac:dyDescent="0.2">
      <c r="A3783" s="52" t="s">
        <v>7591</v>
      </c>
      <c r="B3783" s="52"/>
      <c r="C3783" s="53" t="s">
        <v>7592</v>
      </c>
      <c r="D3783" s="54" t="s">
        <v>334</v>
      </c>
      <c r="E3783" s="55">
        <v>103961.2</v>
      </c>
      <c r="F3783" s="55"/>
      <c r="G3783" s="55">
        <v>103961.2</v>
      </c>
      <c r="H3783" s="33">
        <f t="shared" si="58"/>
        <v>9</v>
      </c>
    </row>
    <row r="3784" spans="1:8" ht="25.5" x14ac:dyDescent="0.2">
      <c r="A3784" s="52" t="s">
        <v>7593</v>
      </c>
      <c r="B3784" s="52"/>
      <c r="C3784" s="53" t="s">
        <v>7594</v>
      </c>
      <c r="D3784" s="54" t="s">
        <v>334</v>
      </c>
      <c r="E3784" s="55">
        <v>126100</v>
      </c>
      <c r="F3784" s="55"/>
      <c r="G3784" s="55">
        <v>126100</v>
      </c>
      <c r="H3784" s="33">
        <f t="shared" si="58"/>
        <v>9</v>
      </c>
    </row>
    <row r="3785" spans="1:8" ht="25.5" x14ac:dyDescent="0.2">
      <c r="A3785" s="52" t="s">
        <v>7595</v>
      </c>
      <c r="B3785" s="52"/>
      <c r="C3785" s="53" t="s">
        <v>7596</v>
      </c>
      <c r="D3785" s="54" t="s">
        <v>334</v>
      </c>
      <c r="E3785" s="55">
        <v>119494.3</v>
      </c>
      <c r="F3785" s="55"/>
      <c r="G3785" s="55">
        <v>119494.3</v>
      </c>
      <c r="H3785" s="33">
        <f t="shared" si="58"/>
        <v>9</v>
      </c>
    </row>
    <row r="3786" spans="1:8" ht="25.5" x14ac:dyDescent="0.2">
      <c r="A3786" s="52" t="s">
        <v>7597</v>
      </c>
      <c r="B3786" s="52"/>
      <c r="C3786" s="53" t="s">
        <v>7598</v>
      </c>
      <c r="D3786" s="54" t="s">
        <v>334</v>
      </c>
      <c r="E3786" s="55">
        <v>130288.3</v>
      </c>
      <c r="F3786" s="55"/>
      <c r="G3786" s="55">
        <v>130288.3</v>
      </c>
      <c r="H3786" s="33">
        <f t="shared" ref="H3786:H3849" si="59">LEN(A3786)</f>
        <v>9</v>
      </c>
    </row>
    <row r="3787" spans="1:8" ht="25.5" x14ac:dyDescent="0.2">
      <c r="A3787" s="52" t="s">
        <v>7599</v>
      </c>
      <c r="B3787" s="52"/>
      <c r="C3787" s="53" t="s">
        <v>7600</v>
      </c>
      <c r="D3787" s="54" t="s">
        <v>334</v>
      </c>
      <c r="E3787" s="55">
        <v>135800</v>
      </c>
      <c r="F3787" s="55"/>
      <c r="G3787" s="55">
        <v>135800</v>
      </c>
      <c r="H3787" s="33">
        <f t="shared" si="59"/>
        <v>9</v>
      </c>
    </row>
    <row r="3788" spans="1:8" x14ac:dyDescent="0.2">
      <c r="A3788" s="52" t="s">
        <v>7601</v>
      </c>
      <c r="B3788" s="52"/>
      <c r="C3788" s="53" t="s">
        <v>7602</v>
      </c>
      <c r="D3788" s="54" t="s">
        <v>73</v>
      </c>
      <c r="E3788" s="55">
        <v>1291.77</v>
      </c>
      <c r="F3788" s="55"/>
      <c r="G3788" s="55">
        <v>1291.77</v>
      </c>
      <c r="H3788" s="33">
        <f t="shared" si="59"/>
        <v>9</v>
      </c>
    </row>
    <row r="3789" spans="1:8" x14ac:dyDescent="0.2">
      <c r="A3789" s="52" t="s">
        <v>7603</v>
      </c>
      <c r="B3789" s="52"/>
      <c r="C3789" s="53" t="s">
        <v>7604</v>
      </c>
      <c r="D3789" s="54"/>
      <c r="E3789" s="55"/>
      <c r="F3789" s="55"/>
      <c r="G3789" s="55"/>
      <c r="H3789" s="33">
        <f t="shared" si="59"/>
        <v>5</v>
      </c>
    </row>
    <row r="3790" spans="1:8" ht="25.5" x14ac:dyDescent="0.2">
      <c r="A3790" s="52" t="s">
        <v>7605</v>
      </c>
      <c r="B3790" s="52"/>
      <c r="C3790" s="53" t="s">
        <v>7606</v>
      </c>
      <c r="D3790" s="54" t="s">
        <v>21</v>
      </c>
      <c r="E3790" s="55">
        <v>477518</v>
      </c>
      <c r="F3790" s="55">
        <v>26958.85</v>
      </c>
      <c r="G3790" s="55">
        <v>504476.85</v>
      </c>
      <c r="H3790" s="33">
        <f t="shared" si="59"/>
        <v>9</v>
      </c>
    </row>
    <row r="3791" spans="1:8" ht="25.5" x14ac:dyDescent="0.2">
      <c r="A3791" s="52" t="s">
        <v>7607</v>
      </c>
      <c r="B3791" s="52"/>
      <c r="C3791" s="53" t="s">
        <v>7608</v>
      </c>
      <c r="D3791" s="54" t="s">
        <v>21</v>
      </c>
      <c r="E3791" s="55">
        <v>456705.61</v>
      </c>
      <c r="F3791" s="55">
        <v>28717.599999999999</v>
      </c>
      <c r="G3791" s="55">
        <v>485423.21</v>
      </c>
      <c r="H3791" s="33">
        <f t="shared" si="59"/>
        <v>9</v>
      </c>
    </row>
    <row r="3792" spans="1:8" ht="25.5" x14ac:dyDescent="0.2">
      <c r="A3792" s="52" t="s">
        <v>7609</v>
      </c>
      <c r="B3792" s="52"/>
      <c r="C3792" s="53" t="s">
        <v>7610</v>
      </c>
      <c r="D3792" s="54" t="s">
        <v>21</v>
      </c>
      <c r="E3792" s="55">
        <v>670803.4</v>
      </c>
      <c r="F3792" s="55">
        <v>26109.25</v>
      </c>
      <c r="G3792" s="55">
        <v>696912.65</v>
      </c>
      <c r="H3792" s="33">
        <f t="shared" si="59"/>
        <v>9</v>
      </c>
    </row>
    <row r="3793" spans="1:8" ht="25.5" x14ac:dyDescent="0.2">
      <c r="A3793" s="52" t="s">
        <v>7611</v>
      </c>
      <c r="B3793" s="52"/>
      <c r="C3793" s="53" t="s">
        <v>7612</v>
      </c>
      <c r="D3793" s="54" t="s">
        <v>21</v>
      </c>
      <c r="E3793" s="55">
        <v>276662.12</v>
      </c>
      <c r="F3793" s="55">
        <v>21567.08</v>
      </c>
      <c r="G3793" s="55">
        <v>298229.2</v>
      </c>
      <c r="H3793" s="33">
        <f t="shared" si="59"/>
        <v>9</v>
      </c>
    </row>
    <row r="3794" spans="1:8" ht="25.5" x14ac:dyDescent="0.2">
      <c r="A3794" s="52" t="s">
        <v>7613</v>
      </c>
      <c r="B3794" s="52"/>
      <c r="C3794" s="53" t="s">
        <v>7614</v>
      </c>
      <c r="D3794" s="54" t="s">
        <v>21</v>
      </c>
      <c r="E3794" s="55">
        <v>92590.54</v>
      </c>
      <c r="F3794" s="55">
        <v>13479.43</v>
      </c>
      <c r="G3794" s="55">
        <v>106069.97</v>
      </c>
      <c r="H3794" s="33">
        <f t="shared" si="59"/>
        <v>9</v>
      </c>
    </row>
    <row r="3795" spans="1:8" ht="25.5" x14ac:dyDescent="0.2">
      <c r="A3795" s="52" t="s">
        <v>7615</v>
      </c>
      <c r="B3795" s="52"/>
      <c r="C3795" s="53" t="s">
        <v>7616</v>
      </c>
      <c r="D3795" s="54" t="s">
        <v>21</v>
      </c>
      <c r="E3795" s="55">
        <v>22526.22</v>
      </c>
      <c r="F3795" s="55">
        <v>3190.45</v>
      </c>
      <c r="G3795" s="55">
        <v>25716.67</v>
      </c>
      <c r="H3795" s="33">
        <f t="shared" si="59"/>
        <v>9</v>
      </c>
    </row>
    <row r="3796" spans="1:8" ht="25.5" x14ac:dyDescent="0.2">
      <c r="A3796" s="52" t="s">
        <v>7617</v>
      </c>
      <c r="B3796" s="52"/>
      <c r="C3796" s="53" t="s">
        <v>7618</v>
      </c>
      <c r="D3796" s="54" t="s">
        <v>21</v>
      </c>
      <c r="E3796" s="55">
        <v>18974.45</v>
      </c>
      <c r="F3796" s="55">
        <v>3190.45</v>
      </c>
      <c r="G3796" s="55">
        <v>22164.9</v>
      </c>
      <c r="H3796" s="33">
        <f t="shared" si="59"/>
        <v>9</v>
      </c>
    </row>
    <row r="3797" spans="1:8" ht="25.5" x14ac:dyDescent="0.2">
      <c r="A3797" s="52" t="s">
        <v>7619</v>
      </c>
      <c r="B3797" s="52"/>
      <c r="C3797" s="53" t="s">
        <v>7620</v>
      </c>
      <c r="D3797" s="54" t="s">
        <v>21</v>
      </c>
      <c r="E3797" s="55">
        <v>61907.199999999997</v>
      </c>
      <c r="F3797" s="55">
        <v>6970.28</v>
      </c>
      <c r="G3797" s="55">
        <v>68877.48</v>
      </c>
      <c r="H3797" s="33">
        <f t="shared" si="59"/>
        <v>9</v>
      </c>
    </row>
    <row r="3798" spans="1:8" ht="25.5" x14ac:dyDescent="0.2">
      <c r="A3798" s="52" t="s">
        <v>7621</v>
      </c>
      <c r="B3798" s="52"/>
      <c r="C3798" s="53" t="s">
        <v>7622</v>
      </c>
      <c r="D3798" s="54" t="s">
        <v>21</v>
      </c>
      <c r="E3798" s="55">
        <v>56455.09</v>
      </c>
      <c r="F3798" s="55">
        <v>8504.9</v>
      </c>
      <c r="G3798" s="55">
        <v>64959.99</v>
      </c>
      <c r="H3798" s="33">
        <f t="shared" si="59"/>
        <v>9</v>
      </c>
    </row>
    <row r="3799" spans="1:8" ht="38.25" x14ac:dyDescent="0.2">
      <c r="A3799" s="52" t="s">
        <v>7623</v>
      </c>
      <c r="B3799" s="52"/>
      <c r="C3799" s="53" t="s">
        <v>7624</v>
      </c>
      <c r="D3799" s="54" t="s">
        <v>21</v>
      </c>
      <c r="E3799" s="55">
        <v>5532.09</v>
      </c>
      <c r="F3799" s="55">
        <v>538.55999999999995</v>
      </c>
      <c r="G3799" s="55">
        <v>6070.65</v>
      </c>
      <c r="H3799" s="33">
        <f t="shared" si="59"/>
        <v>9</v>
      </c>
    </row>
    <row r="3800" spans="1:8" ht="38.25" x14ac:dyDescent="0.2">
      <c r="A3800" s="52" t="s">
        <v>7625</v>
      </c>
      <c r="B3800" s="52"/>
      <c r="C3800" s="53" t="s">
        <v>7626</v>
      </c>
      <c r="D3800" s="54" t="s">
        <v>21</v>
      </c>
      <c r="E3800" s="55">
        <v>6206.98</v>
      </c>
      <c r="F3800" s="55">
        <v>673.2</v>
      </c>
      <c r="G3800" s="55">
        <v>6880.18</v>
      </c>
      <c r="H3800" s="33">
        <f t="shared" si="59"/>
        <v>9</v>
      </c>
    </row>
    <row r="3801" spans="1:8" ht="38.25" x14ac:dyDescent="0.2">
      <c r="A3801" s="52" t="s">
        <v>7627</v>
      </c>
      <c r="B3801" s="52"/>
      <c r="C3801" s="53" t="s">
        <v>7628</v>
      </c>
      <c r="D3801" s="54" t="s">
        <v>21</v>
      </c>
      <c r="E3801" s="55">
        <v>7489.68</v>
      </c>
      <c r="F3801" s="55">
        <v>807.84</v>
      </c>
      <c r="G3801" s="55">
        <v>8297.52</v>
      </c>
      <c r="H3801" s="33">
        <f t="shared" si="59"/>
        <v>9</v>
      </c>
    </row>
    <row r="3802" spans="1:8" ht="38.25" x14ac:dyDescent="0.2">
      <c r="A3802" s="52" t="s">
        <v>7629</v>
      </c>
      <c r="B3802" s="52"/>
      <c r="C3802" s="53" t="s">
        <v>7630</v>
      </c>
      <c r="D3802" s="54" t="s">
        <v>21</v>
      </c>
      <c r="E3802" s="55">
        <v>7525.06</v>
      </c>
      <c r="F3802" s="55">
        <v>875.16</v>
      </c>
      <c r="G3802" s="55">
        <v>8400.2199999999993</v>
      </c>
      <c r="H3802" s="33">
        <f t="shared" si="59"/>
        <v>9</v>
      </c>
    </row>
    <row r="3803" spans="1:8" ht="25.5" x14ac:dyDescent="0.2">
      <c r="A3803" s="52" t="s">
        <v>7631</v>
      </c>
      <c r="B3803" s="52"/>
      <c r="C3803" s="53" t="s">
        <v>7632</v>
      </c>
      <c r="D3803" s="54" t="s">
        <v>21</v>
      </c>
      <c r="E3803" s="55">
        <v>4806.1899999999996</v>
      </c>
      <c r="F3803" s="55">
        <v>421.56</v>
      </c>
      <c r="G3803" s="55">
        <v>5227.75</v>
      </c>
      <c r="H3803" s="33">
        <f t="shared" si="59"/>
        <v>9</v>
      </c>
    </row>
    <row r="3804" spans="1:8" ht="25.5" x14ac:dyDescent="0.2">
      <c r="A3804" s="52" t="s">
        <v>7633</v>
      </c>
      <c r="B3804" s="52"/>
      <c r="C3804" s="53" t="s">
        <v>7634</v>
      </c>
      <c r="D3804" s="54" t="s">
        <v>21</v>
      </c>
      <c r="E3804" s="55">
        <v>5482.42</v>
      </c>
      <c r="F3804" s="55">
        <v>421.56</v>
      </c>
      <c r="G3804" s="55">
        <v>5903.98</v>
      </c>
      <c r="H3804" s="33">
        <f t="shared" si="59"/>
        <v>9</v>
      </c>
    </row>
    <row r="3805" spans="1:8" ht="25.5" x14ac:dyDescent="0.2">
      <c r="A3805" s="52" t="s">
        <v>7635</v>
      </c>
      <c r="B3805" s="52"/>
      <c r="C3805" s="53" t="s">
        <v>7636</v>
      </c>
      <c r="D3805" s="54" t="s">
        <v>21</v>
      </c>
      <c r="E3805" s="55">
        <v>6185.53</v>
      </c>
      <c r="F3805" s="55">
        <v>421.56</v>
      </c>
      <c r="G3805" s="55">
        <v>6607.09</v>
      </c>
      <c r="H3805" s="33">
        <f t="shared" si="59"/>
        <v>9</v>
      </c>
    </row>
    <row r="3806" spans="1:8" x14ac:dyDescent="0.2">
      <c r="A3806" s="52" t="s">
        <v>7637</v>
      </c>
      <c r="B3806" s="52"/>
      <c r="C3806" s="53" t="s">
        <v>7638</v>
      </c>
      <c r="D3806" s="54" t="s">
        <v>131</v>
      </c>
      <c r="E3806" s="55">
        <v>12.68</v>
      </c>
      <c r="F3806" s="55">
        <v>11.7</v>
      </c>
      <c r="G3806" s="55">
        <v>24.38</v>
      </c>
      <c r="H3806" s="33">
        <f t="shared" si="59"/>
        <v>9</v>
      </c>
    </row>
    <row r="3807" spans="1:8" x14ac:dyDescent="0.2">
      <c r="A3807" s="52" t="s">
        <v>7639</v>
      </c>
      <c r="B3807" s="52"/>
      <c r="C3807" s="53" t="s">
        <v>7640</v>
      </c>
      <c r="D3807" s="54" t="s">
        <v>131</v>
      </c>
      <c r="E3807" s="55">
        <v>17.559999999999999</v>
      </c>
      <c r="F3807" s="55">
        <v>11.7</v>
      </c>
      <c r="G3807" s="55">
        <v>29.26</v>
      </c>
      <c r="H3807" s="33">
        <f t="shared" si="59"/>
        <v>9</v>
      </c>
    </row>
    <row r="3808" spans="1:8" x14ac:dyDescent="0.2">
      <c r="A3808" s="52" t="s">
        <v>7641</v>
      </c>
      <c r="B3808" s="52"/>
      <c r="C3808" s="53" t="s">
        <v>7642</v>
      </c>
      <c r="D3808" s="54" t="s">
        <v>131</v>
      </c>
      <c r="E3808" s="55">
        <v>22.75</v>
      </c>
      <c r="F3808" s="55">
        <v>11.7</v>
      </c>
      <c r="G3808" s="55">
        <v>34.450000000000003</v>
      </c>
      <c r="H3808" s="33">
        <f t="shared" si="59"/>
        <v>9</v>
      </c>
    </row>
    <row r="3809" spans="1:8" x14ac:dyDescent="0.2">
      <c r="A3809" s="52" t="s">
        <v>7643</v>
      </c>
      <c r="B3809" s="52"/>
      <c r="C3809" s="53" t="s">
        <v>7644</v>
      </c>
      <c r="D3809" s="54" t="s">
        <v>73</v>
      </c>
      <c r="E3809" s="55">
        <v>94.86</v>
      </c>
      <c r="F3809" s="55">
        <v>84.15</v>
      </c>
      <c r="G3809" s="55">
        <v>179.01</v>
      </c>
      <c r="H3809" s="33">
        <f t="shared" si="59"/>
        <v>9</v>
      </c>
    </row>
    <row r="3810" spans="1:8" ht="25.5" x14ac:dyDescent="0.2">
      <c r="A3810" s="52" t="s">
        <v>7645</v>
      </c>
      <c r="B3810" s="52"/>
      <c r="C3810" s="53" t="s">
        <v>7646</v>
      </c>
      <c r="D3810" s="54" t="s">
        <v>73</v>
      </c>
      <c r="E3810" s="55">
        <v>6244.89</v>
      </c>
      <c r="F3810" s="55"/>
      <c r="G3810" s="55">
        <v>6244.89</v>
      </c>
      <c r="H3810" s="33">
        <f t="shared" si="59"/>
        <v>9</v>
      </c>
    </row>
    <row r="3811" spans="1:8" x14ac:dyDescent="0.2">
      <c r="A3811" s="52" t="s">
        <v>7647</v>
      </c>
      <c r="B3811" s="52"/>
      <c r="C3811" s="53" t="s">
        <v>7648</v>
      </c>
      <c r="D3811" s="54" t="s">
        <v>73</v>
      </c>
      <c r="E3811" s="55">
        <v>2151.92</v>
      </c>
      <c r="F3811" s="55">
        <v>109.3</v>
      </c>
      <c r="G3811" s="55">
        <v>2261.2199999999998</v>
      </c>
      <c r="H3811" s="33">
        <f t="shared" si="59"/>
        <v>9</v>
      </c>
    </row>
    <row r="3812" spans="1:8" x14ac:dyDescent="0.2">
      <c r="A3812" s="52" t="s">
        <v>7649</v>
      </c>
      <c r="B3812" s="52"/>
      <c r="C3812" s="53" t="s">
        <v>7650</v>
      </c>
      <c r="D3812" s="54" t="s">
        <v>73</v>
      </c>
      <c r="E3812" s="55">
        <v>1690.51</v>
      </c>
      <c r="F3812" s="55">
        <v>84.46</v>
      </c>
      <c r="G3812" s="55">
        <v>1774.97</v>
      </c>
      <c r="H3812" s="33">
        <f t="shared" si="59"/>
        <v>9</v>
      </c>
    </row>
    <row r="3813" spans="1:8" x14ac:dyDescent="0.2">
      <c r="A3813" s="52" t="s">
        <v>7651</v>
      </c>
      <c r="B3813" s="52"/>
      <c r="C3813" s="53" t="s">
        <v>7652</v>
      </c>
      <c r="D3813" s="54" t="s">
        <v>73</v>
      </c>
      <c r="E3813" s="55">
        <v>1385.86</v>
      </c>
      <c r="F3813" s="55">
        <v>74.52</v>
      </c>
      <c r="G3813" s="55">
        <v>1460.38</v>
      </c>
      <c r="H3813" s="33">
        <f t="shared" si="59"/>
        <v>9</v>
      </c>
    </row>
    <row r="3814" spans="1:8" x14ac:dyDescent="0.2">
      <c r="A3814" s="52" t="s">
        <v>7653</v>
      </c>
      <c r="B3814" s="52"/>
      <c r="C3814" s="53" t="s">
        <v>7654</v>
      </c>
      <c r="D3814" s="54" t="s">
        <v>21</v>
      </c>
      <c r="E3814" s="55"/>
      <c r="F3814" s="55">
        <v>317.8</v>
      </c>
      <c r="G3814" s="55">
        <v>317.8</v>
      </c>
      <c r="H3814" s="33">
        <f t="shared" si="59"/>
        <v>9</v>
      </c>
    </row>
    <row r="3815" spans="1:8" ht="25.5" x14ac:dyDescent="0.2">
      <c r="A3815" s="52" t="s">
        <v>7655</v>
      </c>
      <c r="B3815" s="52"/>
      <c r="C3815" s="53" t="s">
        <v>7656</v>
      </c>
      <c r="D3815" s="54" t="s">
        <v>21</v>
      </c>
      <c r="E3815" s="55">
        <v>8276.2900000000009</v>
      </c>
      <c r="F3815" s="55">
        <v>1346.4</v>
      </c>
      <c r="G3815" s="55">
        <v>9622.69</v>
      </c>
      <c r="H3815" s="33">
        <f t="shared" si="59"/>
        <v>9</v>
      </c>
    </row>
    <row r="3816" spans="1:8" x14ac:dyDescent="0.2">
      <c r="A3816" s="52" t="s">
        <v>7657</v>
      </c>
      <c r="B3816" s="52"/>
      <c r="C3816" s="53" t="s">
        <v>7658</v>
      </c>
      <c r="D3816" s="54" t="s">
        <v>21</v>
      </c>
      <c r="E3816" s="55">
        <v>177.46</v>
      </c>
      <c r="F3816" s="55">
        <v>39.74</v>
      </c>
      <c r="G3816" s="55">
        <v>217.2</v>
      </c>
      <c r="H3816" s="33">
        <f t="shared" si="59"/>
        <v>9</v>
      </c>
    </row>
    <row r="3817" spans="1:8" ht="25.5" x14ac:dyDescent="0.2">
      <c r="A3817" s="52" t="s">
        <v>7659</v>
      </c>
      <c r="B3817" s="52"/>
      <c r="C3817" s="53" t="s">
        <v>7660</v>
      </c>
      <c r="D3817" s="54" t="s">
        <v>21</v>
      </c>
      <c r="E3817" s="55">
        <v>1157.32</v>
      </c>
      <c r="F3817" s="55">
        <v>114.26</v>
      </c>
      <c r="G3817" s="55">
        <v>1271.58</v>
      </c>
      <c r="H3817" s="33">
        <f t="shared" si="59"/>
        <v>9</v>
      </c>
    </row>
    <row r="3818" spans="1:8" x14ac:dyDescent="0.2">
      <c r="A3818" s="52" t="s">
        <v>7661</v>
      </c>
      <c r="B3818" s="52"/>
      <c r="C3818" s="53" t="s">
        <v>7662</v>
      </c>
      <c r="D3818" s="54" t="s">
        <v>73</v>
      </c>
      <c r="E3818" s="55">
        <v>4029.82</v>
      </c>
      <c r="F3818" s="55">
        <v>173.88</v>
      </c>
      <c r="G3818" s="55">
        <v>4203.7</v>
      </c>
      <c r="H3818" s="33">
        <f t="shared" si="59"/>
        <v>9</v>
      </c>
    </row>
    <row r="3819" spans="1:8" x14ac:dyDescent="0.2">
      <c r="A3819" s="52" t="s">
        <v>7663</v>
      </c>
      <c r="B3819" s="52"/>
      <c r="C3819" s="53" t="s">
        <v>7664</v>
      </c>
      <c r="D3819" s="54" t="s">
        <v>131</v>
      </c>
      <c r="E3819" s="55">
        <v>4281.59</v>
      </c>
      <c r="F3819" s="55">
        <v>43.37</v>
      </c>
      <c r="G3819" s="55">
        <v>4324.96</v>
      </c>
      <c r="H3819" s="33">
        <f t="shared" si="59"/>
        <v>9</v>
      </c>
    </row>
    <row r="3820" spans="1:8" x14ac:dyDescent="0.2">
      <c r="A3820" s="52" t="s">
        <v>7665</v>
      </c>
      <c r="B3820" s="52"/>
      <c r="C3820" s="53" t="s">
        <v>7666</v>
      </c>
      <c r="D3820" s="54" t="s">
        <v>21</v>
      </c>
      <c r="E3820" s="55">
        <v>81.93</v>
      </c>
      <c r="F3820" s="55">
        <v>39.74</v>
      </c>
      <c r="G3820" s="55">
        <v>121.67</v>
      </c>
      <c r="H3820" s="33">
        <f t="shared" si="59"/>
        <v>9</v>
      </c>
    </row>
    <row r="3821" spans="1:8" x14ac:dyDescent="0.2">
      <c r="A3821" s="52" t="s">
        <v>7667</v>
      </c>
      <c r="B3821" s="52"/>
      <c r="C3821" s="53" t="s">
        <v>7668</v>
      </c>
      <c r="D3821" s="54" t="s">
        <v>21</v>
      </c>
      <c r="E3821" s="55">
        <v>105.16</v>
      </c>
      <c r="F3821" s="55">
        <v>39.74</v>
      </c>
      <c r="G3821" s="55">
        <v>144.9</v>
      </c>
      <c r="H3821" s="33">
        <f t="shared" si="59"/>
        <v>9</v>
      </c>
    </row>
    <row r="3822" spans="1:8" x14ac:dyDescent="0.2">
      <c r="A3822" s="52" t="s">
        <v>7669</v>
      </c>
      <c r="B3822" s="52"/>
      <c r="C3822" s="53" t="s">
        <v>7670</v>
      </c>
      <c r="D3822" s="54" t="s">
        <v>21</v>
      </c>
      <c r="E3822" s="55">
        <v>357.23</v>
      </c>
      <c r="F3822" s="55">
        <v>39.74</v>
      </c>
      <c r="G3822" s="55">
        <v>396.97</v>
      </c>
      <c r="H3822" s="33">
        <f t="shared" si="59"/>
        <v>9</v>
      </c>
    </row>
    <row r="3823" spans="1:8" x14ac:dyDescent="0.2">
      <c r="A3823" s="52" t="s">
        <v>7671</v>
      </c>
      <c r="B3823" s="52"/>
      <c r="C3823" s="53" t="s">
        <v>7672</v>
      </c>
      <c r="D3823" s="54" t="s">
        <v>21</v>
      </c>
      <c r="E3823" s="55">
        <v>279.77</v>
      </c>
      <c r="F3823" s="55">
        <v>39.74</v>
      </c>
      <c r="G3823" s="55">
        <v>319.51</v>
      </c>
      <c r="H3823" s="33">
        <f t="shared" si="59"/>
        <v>9</v>
      </c>
    </row>
    <row r="3824" spans="1:8" ht="25.5" x14ac:dyDescent="0.2">
      <c r="A3824" s="52" t="s">
        <v>7673</v>
      </c>
      <c r="B3824" s="52"/>
      <c r="C3824" s="53" t="s">
        <v>7674</v>
      </c>
      <c r="D3824" s="54" t="s">
        <v>73</v>
      </c>
      <c r="E3824" s="55">
        <v>2678.92</v>
      </c>
      <c r="F3824" s="55">
        <v>243.44</v>
      </c>
      <c r="G3824" s="55">
        <v>2922.36</v>
      </c>
      <c r="H3824" s="33">
        <f t="shared" si="59"/>
        <v>9</v>
      </c>
    </row>
    <row r="3825" spans="1:8" ht="25.5" x14ac:dyDescent="0.2">
      <c r="A3825" s="52" t="s">
        <v>7675</v>
      </c>
      <c r="B3825" s="52"/>
      <c r="C3825" s="53" t="s">
        <v>7676</v>
      </c>
      <c r="D3825" s="54" t="s">
        <v>73</v>
      </c>
      <c r="E3825" s="55">
        <v>1992.57</v>
      </c>
      <c r="F3825" s="55">
        <v>99.36</v>
      </c>
      <c r="G3825" s="55">
        <v>2091.9299999999998</v>
      </c>
      <c r="H3825" s="33">
        <f t="shared" si="59"/>
        <v>9</v>
      </c>
    </row>
    <row r="3826" spans="1:8" ht="25.5" x14ac:dyDescent="0.2">
      <c r="A3826" s="52" t="s">
        <v>7677</v>
      </c>
      <c r="B3826" s="52"/>
      <c r="C3826" s="53" t="s">
        <v>7678</v>
      </c>
      <c r="D3826" s="54" t="s">
        <v>73</v>
      </c>
      <c r="E3826" s="55">
        <v>1656.92</v>
      </c>
      <c r="F3826" s="55">
        <v>49.68</v>
      </c>
      <c r="G3826" s="55">
        <v>1706.6</v>
      </c>
      <c r="H3826" s="33">
        <f t="shared" si="59"/>
        <v>9</v>
      </c>
    </row>
    <row r="3827" spans="1:8" x14ac:dyDescent="0.2">
      <c r="A3827" s="52" t="s">
        <v>7679</v>
      </c>
      <c r="B3827" s="52"/>
      <c r="C3827" s="53" t="s">
        <v>7680</v>
      </c>
      <c r="D3827" s="54" t="s">
        <v>73</v>
      </c>
      <c r="E3827" s="55">
        <v>1543.05</v>
      </c>
      <c r="F3827" s="55">
        <v>109.3</v>
      </c>
      <c r="G3827" s="55">
        <v>1652.35</v>
      </c>
      <c r="H3827" s="33">
        <f t="shared" si="59"/>
        <v>9</v>
      </c>
    </row>
    <row r="3828" spans="1:8" x14ac:dyDescent="0.2">
      <c r="A3828" s="52" t="s">
        <v>7681</v>
      </c>
      <c r="B3828" s="52"/>
      <c r="C3828" s="53" t="s">
        <v>7682</v>
      </c>
      <c r="D3828" s="54" t="s">
        <v>73</v>
      </c>
      <c r="E3828" s="55">
        <v>1961.91</v>
      </c>
      <c r="F3828" s="55">
        <v>144.08000000000001</v>
      </c>
      <c r="G3828" s="55">
        <v>2105.9899999999998</v>
      </c>
      <c r="H3828" s="33">
        <f t="shared" si="59"/>
        <v>9</v>
      </c>
    </row>
    <row r="3829" spans="1:8" x14ac:dyDescent="0.2">
      <c r="A3829" s="52" t="s">
        <v>7683</v>
      </c>
      <c r="B3829" s="52"/>
      <c r="C3829" s="53" t="s">
        <v>7684</v>
      </c>
      <c r="D3829" s="54" t="s">
        <v>73</v>
      </c>
      <c r="E3829" s="55">
        <v>3289.96</v>
      </c>
      <c r="F3829" s="55">
        <v>238.46</v>
      </c>
      <c r="G3829" s="55">
        <v>3528.42</v>
      </c>
      <c r="H3829" s="33">
        <f t="shared" si="59"/>
        <v>9</v>
      </c>
    </row>
    <row r="3830" spans="1:8" ht="25.5" x14ac:dyDescent="0.2">
      <c r="A3830" s="52" t="s">
        <v>7685</v>
      </c>
      <c r="B3830" s="52"/>
      <c r="C3830" s="53" t="s">
        <v>7686</v>
      </c>
      <c r="D3830" s="54" t="s">
        <v>73</v>
      </c>
      <c r="E3830" s="55">
        <v>2425.83</v>
      </c>
      <c r="F3830" s="55">
        <v>178.84</v>
      </c>
      <c r="G3830" s="55">
        <v>2604.67</v>
      </c>
      <c r="H3830" s="33">
        <f t="shared" si="59"/>
        <v>9</v>
      </c>
    </row>
    <row r="3831" spans="1:8" ht="25.5" x14ac:dyDescent="0.2">
      <c r="A3831" s="52" t="s">
        <v>7687</v>
      </c>
      <c r="B3831" s="52"/>
      <c r="C3831" s="53" t="s">
        <v>7688</v>
      </c>
      <c r="D3831" s="54" t="s">
        <v>73</v>
      </c>
      <c r="E3831" s="55">
        <v>1772.83</v>
      </c>
      <c r="F3831" s="55">
        <v>124.2</v>
      </c>
      <c r="G3831" s="55">
        <v>1897.03</v>
      </c>
      <c r="H3831" s="33">
        <f t="shared" si="59"/>
        <v>9</v>
      </c>
    </row>
    <row r="3832" spans="1:8" ht="25.5" x14ac:dyDescent="0.2">
      <c r="A3832" s="52" t="s">
        <v>7689</v>
      </c>
      <c r="B3832" s="52"/>
      <c r="C3832" s="53" t="s">
        <v>7690</v>
      </c>
      <c r="D3832" s="54" t="s">
        <v>73</v>
      </c>
      <c r="E3832" s="55">
        <v>1472.05</v>
      </c>
      <c r="F3832" s="55">
        <v>99.36</v>
      </c>
      <c r="G3832" s="55">
        <v>1571.41</v>
      </c>
      <c r="H3832" s="33">
        <f t="shared" si="59"/>
        <v>9</v>
      </c>
    </row>
    <row r="3833" spans="1:8" ht="25.5" x14ac:dyDescent="0.2">
      <c r="A3833" s="52" t="s">
        <v>7691</v>
      </c>
      <c r="B3833" s="52"/>
      <c r="C3833" s="53" t="s">
        <v>7692</v>
      </c>
      <c r="D3833" s="54" t="s">
        <v>73</v>
      </c>
      <c r="E3833" s="55">
        <v>1292.9100000000001</v>
      </c>
      <c r="F3833" s="55">
        <v>84.46</v>
      </c>
      <c r="G3833" s="55">
        <v>1377.37</v>
      </c>
      <c r="H3833" s="33">
        <f t="shared" si="59"/>
        <v>9</v>
      </c>
    </row>
    <row r="3834" spans="1:8" ht="25.5" x14ac:dyDescent="0.2">
      <c r="A3834" s="52" t="s">
        <v>7693</v>
      </c>
      <c r="B3834" s="52"/>
      <c r="C3834" s="53" t="s">
        <v>7694</v>
      </c>
      <c r="D3834" s="54" t="s">
        <v>73</v>
      </c>
      <c r="E3834" s="55">
        <v>1176.1500000000001</v>
      </c>
      <c r="F3834" s="55">
        <v>74.52</v>
      </c>
      <c r="G3834" s="55">
        <v>1250.67</v>
      </c>
      <c r="H3834" s="33">
        <f t="shared" si="59"/>
        <v>9</v>
      </c>
    </row>
    <row r="3835" spans="1:8" x14ac:dyDescent="0.2">
      <c r="A3835" s="52" t="s">
        <v>7695</v>
      </c>
      <c r="B3835" s="52"/>
      <c r="C3835" s="53" t="s">
        <v>7696</v>
      </c>
      <c r="D3835" s="54" t="s">
        <v>73</v>
      </c>
      <c r="E3835" s="55">
        <v>1579.84</v>
      </c>
      <c r="F3835" s="55">
        <v>99.36</v>
      </c>
      <c r="G3835" s="55">
        <v>1679.2</v>
      </c>
      <c r="H3835" s="33">
        <f t="shared" si="59"/>
        <v>9</v>
      </c>
    </row>
    <row r="3836" spans="1:8" x14ac:dyDescent="0.2">
      <c r="A3836" s="52" t="s">
        <v>7697</v>
      </c>
      <c r="B3836" s="52"/>
      <c r="C3836" s="53" t="s">
        <v>7698</v>
      </c>
      <c r="D3836" s="54" t="s">
        <v>73</v>
      </c>
      <c r="E3836" s="55">
        <v>1096.4000000000001</v>
      </c>
      <c r="F3836" s="55">
        <v>59.62</v>
      </c>
      <c r="G3836" s="55">
        <v>1156.02</v>
      </c>
      <c r="H3836" s="33">
        <f t="shared" si="59"/>
        <v>9</v>
      </c>
    </row>
    <row r="3837" spans="1:8" x14ac:dyDescent="0.2">
      <c r="A3837" s="52" t="s">
        <v>7699</v>
      </c>
      <c r="B3837" s="52"/>
      <c r="C3837" s="53" t="s">
        <v>7700</v>
      </c>
      <c r="D3837" s="54" t="s">
        <v>21</v>
      </c>
      <c r="E3837" s="55">
        <v>196.46</v>
      </c>
      <c r="F3837" s="55">
        <v>44.72</v>
      </c>
      <c r="G3837" s="55">
        <v>241.18</v>
      </c>
      <c r="H3837" s="33">
        <f t="shared" si="59"/>
        <v>9</v>
      </c>
    </row>
    <row r="3838" spans="1:8" x14ac:dyDescent="0.2">
      <c r="A3838" s="52" t="s">
        <v>7701</v>
      </c>
      <c r="B3838" s="52"/>
      <c r="C3838" s="53" t="s">
        <v>7702</v>
      </c>
      <c r="D3838" s="54" t="s">
        <v>21</v>
      </c>
      <c r="E3838" s="55">
        <v>304.29000000000002</v>
      </c>
      <c r="F3838" s="55">
        <v>59.62</v>
      </c>
      <c r="G3838" s="55">
        <v>363.91</v>
      </c>
      <c r="H3838" s="33">
        <f t="shared" si="59"/>
        <v>9</v>
      </c>
    </row>
    <row r="3839" spans="1:8" x14ac:dyDescent="0.2">
      <c r="A3839" s="52" t="s">
        <v>7703</v>
      </c>
      <c r="B3839" s="52"/>
      <c r="C3839" s="53" t="s">
        <v>7704</v>
      </c>
      <c r="D3839" s="54"/>
      <c r="E3839" s="55"/>
      <c r="F3839" s="55"/>
      <c r="G3839" s="55"/>
      <c r="H3839" s="33">
        <f t="shared" si="59"/>
        <v>5</v>
      </c>
    </row>
    <row r="3840" spans="1:8" ht="25.5" x14ac:dyDescent="0.2">
      <c r="A3840" s="52" t="s">
        <v>7705</v>
      </c>
      <c r="B3840" s="52"/>
      <c r="C3840" s="53" t="s">
        <v>7706</v>
      </c>
      <c r="D3840" s="54" t="s">
        <v>21</v>
      </c>
      <c r="E3840" s="55">
        <v>7106.45</v>
      </c>
      <c r="F3840" s="55">
        <v>2019.6</v>
      </c>
      <c r="G3840" s="55">
        <v>9126.0499999999993</v>
      </c>
      <c r="H3840" s="33">
        <f t="shared" si="59"/>
        <v>9</v>
      </c>
    </row>
    <row r="3841" spans="1:8" ht="25.5" x14ac:dyDescent="0.2">
      <c r="A3841" s="52" t="s">
        <v>7707</v>
      </c>
      <c r="B3841" s="52"/>
      <c r="C3841" s="53" t="s">
        <v>7708</v>
      </c>
      <c r="D3841" s="54" t="s">
        <v>21</v>
      </c>
      <c r="E3841" s="55">
        <v>21218.97</v>
      </c>
      <c r="F3841" s="55">
        <v>4712.3999999999996</v>
      </c>
      <c r="G3841" s="55">
        <v>25931.37</v>
      </c>
      <c r="H3841" s="33">
        <f t="shared" si="59"/>
        <v>9</v>
      </c>
    </row>
    <row r="3842" spans="1:8" ht="25.5" x14ac:dyDescent="0.2">
      <c r="A3842" s="52" t="s">
        <v>7709</v>
      </c>
      <c r="B3842" s="52"/>
      <c r="C3842" s="53" t="s">
        <v>7710</v>
      </c>
      <c r="D3842" s="54" t="s">
        <v>21</v>
      </c>
      <c r="E3842" s="55">
        <v>10178.18</v>
      </c>
      <c r="F3842" s="55">
        <v>260.22000000000003</v>
      </c>
      <c r="G3842" s="55">
        <v>10438.4</v>
      </c>
      <c r="H3842" s="33">
        <f t="shared" si="59"/>
        <v>9</v>
      </c>
    </row>
    <row r="3843" spans="1:8" ht="25.5" x14ac:dyDescent="0.2">
      <c r="A3843" s="52" t="s">
        <v>7711</v>
      </c>
      <c r="B3843" s="52"/>
      <c r="C3843" s="53" t="s">
        <v>7712</v>
      </c>
      <c r="D3843" s="54" t="s">
        <v>21</v>
      </c>
      <c r="E3843" s="55">
        <v>9232.2900000000009</v>
      </c>
      <c r="F3843" s="55">
        <v>260.22000000000003</v>
      </c>
      <c r="G3843" s="55">
        <v>9492.51</v>
      </c>
      <c r="H3843" s="33">
        <f t="shared" si="59"/>
        <v>9</v>
      </c>
    </row>
    <row r="3844" spans="1:8" ht="25.5" x14ac:dyDescent="0.2">
      <c r="A3844" s="52" t="s">
        <v>7713</v>
      </c>
      <c r="B3844" s="52"/>
      <c r="C3844" s="53" t="s">
        <v>7714</v>
      </c>
      <c r="D3844" s="54" t="s">
        <v>21</v>
      </c>
      <c r="E3844" s="55">
        <v>4951.88</v>
      </c>
      <c r="F3844" s="55">
        <v>260.22000000000003</v>
      </c>
      <c r="G3844" s="55">
        <v>5212.1000000000004</v>
      </c>
      <c r="H3844" s="33">
        <f t="shared" si="59"/>
        <v>9</v>
      </c>
    </row>
    <row r="3845" spans="1:8" ht="25.5" x14ac:dyDescent="0.2">
      <c r="A3845" s="52" t="s">
        <v>7715</v>
      </c>
      <c r="B3845" s="52"/>
      <c r="C3845" s="53" t="s">
        <v>7716</v>
      </c>
      <c r="D3845" s="54" t="s">
        <v>21</v>
      </c>
      <c r="E3845" s="55">
        <v>3923.72</v>
      </c>
      <c r="F3845" s="55">
        <v>260.22000000000003</v>
      </c>
      <c r="G3845" s="55">
        <v>4183.9399999999996</v>
      </c>
      <c r="H3845" s="33">
        <f t="shared" si="59"/>
        <v>9</v>
      </c>
    </row>
    <row r="3846" spans="1:8" ht="25.5" x14ac:dyDescent="0.2">
      <c r="A3846" s="52" t="s">
        <v>7717</v>
      </c>
      <c r="B3846" s="52"/>
      <c r="C3846" s="53" t="s">
        <v>7718</v>
      </c>
      <c r="D3846" s="54" t="s">
        <v>21</v>
      </c>
      <c r="E3846" s="55">
        <v>17002</v>
      </c>
      <c r="F3846" s="55">
        <v>610.1</v>
      </c>
      <c r="G3846" s="55">
        <v>17612.099999999999</v>
      </c>
      <c r="H3846" s="33">
        <f t="shared" si="59"/>
        <v>9</v>
      </c>
    </row>
    <row r="3847" spans="1:8" x14ac:dyDescent="0.2">
      <c r="A3847" s="52" t="s">
        <v>7719</v>
      </c>
      <c r="B3847" s="52"/>
      <c r="C3847" s="53" t="s">
        <v>7720</v>
      </c>
      <c r="D3847" s="54"/>
      <c r="E3847" s="55"/>
      <c r="F3847" s="55"/>
      <c r="G3847" s="55"/>
      <c r="H3847" s="33">
        <f t="shared" si="59"/>
        <v>5</v>
      </c>
    </row>
    <row r="3848" spans="1:8" ht="25.5" x14ac:dyDescent="0.2">
      <c r="A3848" s="52" t="s">
        <v>7721</v>
      </c>
      <c r="B3848" s="52"/>
      <c r="C3848" s="53" t="s">
        <v>7722</v>
      </c>
      <c r="D3848" s="54" t="s">
        <v>21</v>
      </c>
      <c r="E3848" s="55">
        <v>184.74</v>
      </c>
      <c r="F3848" s="55">
        <v>2.17</v>
      </c>
      <c r="G3848" s="55">
        <v>186.91</v>
      </c>
      <c r="H3848" s="33">
        <f t="shared" si="59"/>
        <v>9</v>
      </c>
    </row>
    <row r="3849" spans="1:8" x14ac:dyDescent="0.2">
      <c r="A3849" s="52" t="s">
        <v>7723</v>
      </c>
      <c r="B3849" s="52"/>
      <c r="C3849" s="53" t="s">
        <v>7724</v>
      </c>
      <c r="D3849" s="54" t="s">
        <v>21</v>
      </c>
      <c r="E3849" s="55">
        <v>11.17</v>
      </c>
      <c r="F3849" s="55">
        <v>13.01</v>
      </c>
      <c r="G3849" s="55">
        <v>24.18</v>
      </c>
      <c r="H3849" s="33">
        <f t="shared" si="59"/>
        <v>9</v>
      </c>
    </row>
    <row r="3850" spans="1:8" ht="25.5" x14ac:dyDescent="0.2">
      <c r="A3850" s="52" t="s">
        <v>7725</v>
      </c>
      <c r="B3850" s="52"/>
      <c r="C3850" s="53" t="s">
        <v>7726</v>
      </c>
      <c r="D3850" s="54" t="s">
        <v>21</v>
      </c>
      <c r="E3850" s="55">
        <v>241.7</v>
      </c>
      <c r="F3850" s="55">
        <v>2.17</v>
      </c>
      <c r="G3850" s="55">
        <v>243.87</v>
      </c>
      <c r="H3850" s="33">
        <f t="shared" ref="H3850:H3913" si="60">LEN(A3850)</f>
        <v>9</v>
      </c>
    </row>
    <row r="3851" spans="1:8" ht="25.5" x14ac:dyDescent="0.2">
      <c r="A3851" s="52" t="s">
        <v>7727</v>
      </c>
      <c r="B3851" s="52"/>
      <c r="C3851" s="53" t="s">
        <v>7728</v>
      </c>
      <c r="D3851" s="54" t="s">
        <v>21</v>
      </c>
      <c r="E3851" s="55">
        <v>1775.2</v>
      </c>
      <c r="F3851" s="55">
        <v>13.24</v>
      </c>
      <c r="G3851" s="55">
        <v>1788.44</v>
      </c>
      <c r="H3851" s="33">
        <f t="shared" si="60"/>
        <v>9</v>
      </c>
    </row>
    <row r="3852" spans="1:8" ht="25.5" x14ac:dyDescent="0.2">
      <c r="A3852" s="52" t="s">
        <v>7729</v>
      </c>
      <c r="B3852" s="52"/>
      <c r="C3852" s="53" t="s">
        <v>7730</v>
      </c>
      <c r="D3852" s="54" t="s">
        <v>21</v>
      </c>
      <c r="E3852" s="55">
        <v>2441.09</v>
      </c>
      <c r="F3852" s="55">
        <v>19.86</v>
      </c>
      <c r="G3852" s="55">
        <v>2460.9499999999998</v>
      </c>
      <c r="H3852" s="33">
        <f t="shared" si="60"/>
        <v>9</v>
      </c>
    </row>
    <row r="3853" spans="1:8" x14ac:dyDescent="0.2">
      <c r="A3853" s="52" t="s">
        <v>7731</v>
      </c>
      <c r="B3853" s="52"/>
      <c r="C3853" s="53" t="s">
        <v>7732</v>
      </c>
      <c r="D3853" s="54" t="s">
        <v>21</v>
      </c>
      <c r="E3853" s="55">
        <v>1030.81</v>
      </c>
      <c r="F3853" s="55">
        <v>15.45</v>
      </c>
      <c r="G3853" s="55">
        <v>1046.26</v>
      </c>
      <c r="H3853" s="33">
        <f t="shared" si="60"/>
        <v>9</v>
      </c>
    </row>
    <row r="3854" spans="1:8" ht="25.5" x14ac:dyDescent="0.2">
      <c r="A3854" s="52" t="s">
        <v>7733</v>
      </c>
      <c r="B3854" s="52"/>
      <c r="C3854" s="53" t="s">
        <v>7734</v>
      </c>
      <c r="D3854" s="54" t="s">
        <v>21</v>
      </c>
      <c r="E3854" s="55">
        <v>2869</v>
      </c>
      <c r="F3854" s="55">
        <v>19.86</v>
      </c>
      <c r="G3854" s="55">
        <v>2888.86</v>
      </c>
      <c r="H3854" s="33">
        <f t="shared" si="60"/>
        <v>9</v>
      </c>
    </row>
    <row r="3855" spans="1:8" x14ac:dyDescent="0.2">
      <c r="A3855" s="52" t="s">
        <v>7735</v>
      </c>
      <c r="B3855" s="52"/>
      <c r="C3855" s="53" t="s">
        <v>7736</v>
      </c>
      <c r="D3855" s="54" t="s">
        <v>21</v>
      </c>
      <c r="E3855" s="55">
        <v>345.45</v>
      </c>
      <c r="F3855" s="55">
        <v>19.86</v>
      </c>
      <c r="G3855" s="55">
        <v>365.31</v>
      </c>
      <c r="H3855" s="33">
        <f t="shared" si="60"/>
        <v>9</v>
      </c>
    </row>
    <row r="3856" spans="1:8" ht="25.5" x14ac:dyDescent="0.2">
      <c r="A3856" s="52" t="s">
        <v>7737</v>
      </c>
      <c r="B3856" s="52"/>
      <c r="C3856" s="53" t="s">
        <v>7738</v>
      </c>
      <c r="D3856" s="54" t="s">
        <v>21</v>
      </c>
      <c r="E3856" s="55">
        <v>2383.29</v>
      </c>
      <c r="F3856" s="55">
        <v>19.86</v>
      </c>
      <c r="G3856" s="55">
        <v>2403.15</v>
      </c>
      <c r="H3856" s="33">
        <f t="shared" si="60"/>
        <v>9</v>
      </c>
    </row>
    <row r="3857" spans="1:8" ht="25.5" x14ac:dyDescent="0.2">
      <c r="A3857" s="52" t="s">
        <v>7739</v>
      </c>
      <c r="B3857" s="52"/>
      <c r="C3857" s="53" t="s">
        <v>7740</v>
      </c>
      <c r="D3857" s="54" t="s">
        <v>21</v>
      </c>
      <c r="E3857" s="55">
        <v>1090.44</v>
      </c>
      <c r="F3857" s="55">
        <v>13.24</v>
      </c>
      <c r="G3857" s="55">
        <v>1103.68</v>
      </c>
      <c r="H3857" s="33">
        <f t="shared" si="60"/>
        <v>9</v>
      </c>
    </row>
    <row r="3858" spans="1:8" x14ac:dyDescent="0.2">
      <c r="A3858" s="52" t="s">
        <v>7741</v>
      </c>
      <c r="B3858" s="52"/>
      <c r="C3858" s="53" t="s">
        <v>7742</v>
      </c>
      <c r="D3858" s="54" t="s">
        <v>21</v>
      </c>
      <c r="E3858" s="55">
        <v>2425.9499999999998</v>
      </c>
      <c r="F3858" s="55">
        <v>15.45</v>
      </c>
      <c r="G3858" s="55">
        <v>2441.4</v>
      </c>
      <c r="H3858" s="33">
        <f t="shared" si="60"/>
        <v>9</v>
      </c>
    </row>
    <row r="3859" spans="1:8" x14ac:dyDescent="0.2">
      <c r="A3859" s="52" t="s">
        <v>7743</v>
      </c>
      <c r="B3859" s="52"/>
      <c r="C3859" s="53" t="s">
        <v>7744</v>
      </c>
      <c r="D3859" s="54" t="s">
        <v>21</v>
      </c>
      <c r="E3859" s="55">
        <v>123.62</v>
      </c>
      <c r="F3859" s="55">
        <v>6.51</v>
      </c>
      <c r="G3859" s="55">
        <v>130.13</v>
      </c>
      <c r="H3859" s="33">
        <f t="shared" si="60"/>
        <v>9</v>
      </c>
    </row>
    <row r="3860" spans="1:8" x14ac:dyDescent="0.2">
      <c r="A3860" s="52" t="s">
        <v>7745</v>
      </c>
      <c r="B3860" s="52"/>
      <c r="C3860" s="53" t="s">
        <v>7746</v>
      </c>
      <c r="D3860" s="54" t="s">
        <v>21</v>
      </c>
      <c r="E3860" s="55">
        <v>215.14</v>
      </c>
      <c r="F3860" s="55">
        <v>65.66</v>
      </c>
      <c r="G3860" s="55">
        <v>280.8</v>
      </c>
      <c r="H3860" s="33">
        <f t="shared" si="60"/>
        <v>9</v>
      </c>
    </row>
    <row r="3861" spans="1:8" x14ac:dyDescent="0.2">
      <c r="A3861" s="52" t="s">
        <v>7747</v>
      </c>
      <c r="B3861" s="52"/>
      <c r="C3861" s="53" t="s">
        <v>7748</v>
      </c>
      <c r="D3861" s="54" t="s">
        <v>21</v>
      </c>
      <c r="E3861" s="55">
        <v>1482.48</v>
      </c>
      <c r="F3861" s="55">
        <v>44.95</v>
      </c>
      <c r="G3861" s="55">
        <v>1527.43</v>
      </c>
      <c r="H3861" s="33">
        <f t="shared" si="60"/>
        <v>9</v>
      </c>
    </row>
    <row r="3862" spans="1:8" x14ac:dyDescent="0.2">
      <c r="A3862" s="52" t="s">
        <v>7749</v>
      </c>
      <c r="B3862" s="52"/>
      <c r="C3862" s="53" t="s">
        <v>7750</v>
      </c>
      <c r="D3862" s="54" t="s">
        <v>21</v>
      </c>
      <c r="E3862" s="55">
        <v>361.29</v>
      </c>
      <c r="F3862" s="55">
        <v>32.53</v>
      </c>
      <c r="G3862" s="55">
        <v>393.82</v>
      </c>
      <c r="H3862" s="33">
        <f t="shared" si="60"/>
        <v>9</v>
      </c>
    </row>
    <row r="3863" spans="1:8" x14ac:dyDescent="0.2">
      <c r="A3863" s="52" t="s">
        <v>7751</v>
      </c>
      <c r="B3863" s="52"/>
      <c r="C3863" s="53" t="s">
        <v>7752</v>
      </c>
      <c r="D3863" s="54" t="s">
        <v>21</v>
      </c>
      <c r="E3863" s="55">
        <v>179.58</v>
      </c>
      <c r="F3863" s="55">
        <v>65.66</v>
      </c>
      <c r="G3863" s="55">
        <v>245.24</v>
      </c>
      <c r="H3863" s="33">
        <f t="shared" si="60"/>
        <v>9</v>
      </c>
    </row>
    <row r="3864" spans="1:8" ht="25.5" x14ac:dyDescent="0.2">
      <c r="A3864" s="52" t="s">
        <v>7753</v>
      </c>
      <c r="B3864" s="52"/>
      <c r="C3864" s="53" t="s">
        <v>7754</v>
      </c>
      <c r="D3864" s="54" t="s">
        <v>21</v>
      </c>
      <c r="E3864" s="55">
        <v>67.13</v>
      </c>
      <c r="F3864" s="55">
        <v>71.64</v>
      </c>
      <c r="G3864" s="55">
        <v>138.77000000000001</v>
      </c>
      <c r="H3864" s="33">
        <f t="shared" si="60"/>
        <v>9</v>
      </c>
    </row>
    <row r="3865" spans="1:8" x14ac:dyDescent="0.2">
      <c r="A3865" s="52" t="s">
        <v>7755</v>
      </c>
      <c r="B3865" s="52"/>
      <c r="C3865" s="53" t="s">
        <v>7756</v>
      </c>
      <c r="D3865" s="54" t="s">
        <v>21</v>
      </c>
      <c r="E3865" s="55">
        <v>1121.98</v>
      </c>
      <c r="F3865" s="55">
        <v>65.66</v>
      </c>
      <c r="G3865" s="55">
        <v>1187.6400000000001</v>
      </c>
      <c r="H3865" s="33">
        <f t="shared" si="60"/>
        <v>9</v>
      </c>
    </row>
    <row r="3866" spans="1:8" ht="25.5" x14ac:dyDescent="0.2">
      <c r="A3866" s="52" t="s">
        <v>7757</v>
      </c>
      <c r="B3866" s="52"/>
      <c r="C3866" s="53" t="s">
        <v>7758</v>
      </c>
      <c r="D3866" s="54" t="s">
        <v>21</v>
      </c>
      <c r="E3866" s="55">
        <v>1058.69</v>
      </c>
      <c r="F3866" s="55">
        <v>65.66</v>
      </c>
      <c r="G3866" s="55">
        <v>1124.3499999999999</v>
      </c>
      <c r="H3866" s="33">
        <f t="shared" si="60"/>
        <v>9</v>
      </c>
    </row>
    <row r="3867" spans="1:8" ht="25.5" x14ac:dyDescent="0.2">
      <c r="A3867" s="52" t="s">
        <v>7759</v>
      </c>
      <c r="B3867" s="52"/>
      <c r="C3867" s="53" t="s">
        <v>7760</v>
      </c>
      <c r="D3867" s="54" t="s">
        <v>21</v>
      </c>
      <c r="E3867" s="55">
        <v>1943.47</v>
      </c>
      <c r="F3867" s="55">
        <v>65.66</v>
      </c>
      <c r="G3867" s="55">
        <v>2009.13</v>
      </c>
      <c r="H3867" s="33">
        <f t="shared" si="60"/>
        <v>9</v>
      </c>
    </row>
    <row r="3868" spans="1:8" x14ac:dyDescent="0.2">
      <c r="A3868" s="52" t="s">
        <v>7761</v>
      </c>
      <c r="B3868" s="52"/>
      <c r="C3868" s="53" t="s">
        <v>7762</v>
      </c>
      <c r="D3868" s="54" t="s">
        <v>21</v>
      </c>
      <c r="E3868" s="55">
        <v>4311.6499999999996</v>
      </c>
      <c r="F3868" s="55">
        <v>298.83</v>
      </c>
      <c r="G3868" s="55">
        <v>4610.4799999999996</v>
      </c>
      <c r="H3868" s="33">
        <f t="shared" si="60"/>
        <v>9</v>
      </c>
    </row>
    <row r="3869" spans="1:8" x14ac:dyDescent="0.2">
      <c r="A3869" s="52" t="s">
        <v>7763</v>
      </c>
      <c r="B3869" s="52"/>
      <c r="C3869" s="53" t="s">
        <v>7764</v>
      </c>
      <c r="D3869" s="54" t="s">
        <v>21</v>
      </c>
      <c r="E3869" s="55">
        <v>3148.54</v>
      </c>
      <c r="F3869" s="55">
        <v>175.15</v>
      </c>
      <c r="G3869" s="55">
        <v>3323.69</v>
      </c>
      <c r="H3869" s="33">
        <f t="shared" si="60"/>
        <v>9</v>
      </c>
    </row>
    <row r="3870" spans="1:8" x14ac:dyDescent="0.2">
      <c r="A3870" s="52" t="s">
        <v>7765</v>
      </c>
      <c r="B3870" s="52"/>
      <c r="C3870" s="53" t="s">
        <v>7766</v>
      </c>
      <c r="D3870" s="54" t="s">
        <v>21</v>
      </c>
      <c r="E3870" s="55">
        <v>3554.04</v>
      </c>
      <c r="F3870" s="55">
        <v>175.15</v>
      </c>
      <c r="G3870" s="55">
        <v>3729.19</v>
      </c>
      <c r="H3870" s="33">
        <f t="shared" si="60"/>
        <v>9</v>
      </c>
    </row>
    <row r="3871" spans="1:8" x14ac:dyDescent="0.2">
      <c r="A3871" s="52" t="s">
        <v>7767</v>
      </c>
      <c r="B3871" s="52"/>
      <c r="C3871" s="53" t="s">
        <v>7768</v>
      </c>
      <c r="D3871" s="54" t="s">
        <v>21</v>
      </c>
      <c r="E3871" s="55">
        <v>957.66</v>
      </c>
      <c r="F3871" s="55">
        <v>200.94</v>
      </c>
      <c r="G3871" s="55">
        <v>1158.5999999999999</v>
      </c>
      <c r="H3871" s="33">
        <f t="shared" si="60"/>
        <v>9</v>
      </c>
    </row>
    <row r="3872" spans="1:8" x14ac:dyDescent="0.2">
      <c r="A3872" s="52" t="s">
        <v>7769</v>
      </c>
      <c r="B3872" s="52"/>
      <c r="C3872" s="53" t="s">
        <v>7770</v>
      </c>
      <c r="D3872" s="54"/>
      <c r="E3872" s="55"/>
      <c r="F3872" s="55"/>
      <c r="G3872" s="55"/>
      <c r="H3872" s="33">
        <f t="shared" si="60"/>
        <v>5</v>
      </c>
    </row>
    <row r="3873" spans="1:8" x14ac:dyDescent="0.2">
      <c r="A3873" s="52" t="s">
        <v>7771</v>
      </c>
      <c r="B3873" s="52"/>
      <c r="C3873" s="53" t="s">
        <v>7772</v>
      </c>
      <c r="D3873" s="54" t="s">
        <v>334</v>
      </c>
      <c r="E3873" s="55">
        <v>1077.78</v>
      </c>
      <c r="F3873" s="55">
        <v>11.39</v>
      </c>
      <c r="G3873" s="55">
        <v>1089.17</v>
      </c>
      <c r="H3873" s="33">
        <f t="shared" si="60"/>
        <v>9</v>
      </c>
    </row>
    <row r="3874" spans="1:8" x14ac:dyDescent="0.2">
      <c r="A3874" s="52" t="s">
        <v>7773</v>
      </c>
      <c r="B3874" s="52"/>
      <c r="C3874" s="53" t="s">
        <v>7774</v>
      </c>
      <c r="D3874" s="54" t="s">
        <v>334</v>
      </c>
      <c r="E3874" s="55">
        <v>1314.91</v>
      </c>
      <c r="F3874" s="55">
        <v>11.39</v>
      </c>
      <c r="G3874" s="55">
        <v>1326.3</v>
      </c>
      <c r="H3874" s="33">
        <f t="shared" si="60"/>
        <v>9</v>
      </c>
    </row>
    <row r="3875" spans="1:8" ht="25.5" x14ac:dyDescent="0.2">
      <c r="A3875" s="52" t="s">
        <v>7775</v>
      </c>
      <c r="B3875" s="52"/>
      <c r="C3875" s="53" t="s">
        <v>7776</v>
      </c>
      <c r="D3875" s="54" t="s">
        <v>334</v>
      </c>
      <c r="E3875" s="55">
        <v>1284.77</v>
      </c>
      <c r="F3875" s="55">
        <v>460.62</v>
      </c>
      <c r="G3875" s="55">
        <v>1745.39</v>
      </c>
      <c r="H3875" s="33">
        <f t="shared" si="60"/>
        <v>9</v>
      </c>
    </row>
    <row r="3876" spans="1:8" ht="25.5" x14ac:dyDescent="0.2">
      <c r="A3876" s="52" t="s">
        <v>7777</v>
      </c>
      <c r="B3876" s="52"/>
      <c r="C3876" s="53" t="s">
        <v>7778</v>
      </c>
      <c r="D3876" s="54" t="s">
        <v>334</v>
      </c>
      <c r="E3876" s="55">
        <v>1447.23</v>
      </c>
      <c r="F3876" s="55">
        <v>491.13</v>
      </c>
      <c r="G3876" s="55">
        <v>1938.36</v>
      </c>
      <c r="H3876" s="33">
        <f t="shared" si="60"/>
        <v>9</v>
      </c>
    </row>
    <row r="3877" spans="1:8" ht="25.5" x14ac:dyDescent="0.2">
      <c r="A3877" s="52" t="s">
        <v>7779</v>
      </c>
      <c r="B3877" s="52"/>
      <c r="C3877" s="53" t="s">
        <v>7780</v>
      </c>
      <c r="D3877" s="54" t="s">
        <v>334</v>
      </c>
      <c r="E3877" s="55">
        <v>1717.85</v>
      </c>
      <c r="F3877" s="55">
        <v>552.14</v>
      </c>
      <c r="G3877" s="55">
        <v>2269.9899999999998</v>
      </c>
      <c r="H3877" s="33">
        <f t="shared" si="60"/>
        <v>9</v>
      </c>
    </row>
    <row r="3878" spans="1:8" ht="25.5" x14ac:dyDescent="0.2">
      <c r="A3878" s="52" t="s">
        <v>7781</v>
      </c>
      <c r="B3878" s="52"/>
      <c r="C3878" s="53" t="s">
        <v>7782</v>
      </c>
      <c r="D3878" s="54" t="s">
        <v>334</v>
      </c>
      <c r="E3878" s="55">
        <v>2295.59</v>
      </c>
      <c r="F3878" s="55">
        <v>582.64</v>
      </c>
      <c r="G3878" s="55">
        <v>2878.23</v>
      </c>
      <c r="H3878" s="33">
        <f t="shared" si="60"/>
        <v>9</v>
      </c>
    </row>
    <row r="3879" spans="1:8" x14ac:dyDescent="0.2">
      <c r="A3879" s="52" t="s">
        <v>7783</v>
      </c>
      <c r="B3879" s="52"/>
      <c r="C3879" s="53" t="s">
        <v>7784</v>
      </c>
      <c r="D3879" s="54" t="s">
        <v>592</v>
      </c>
      <c r="E3879" s="55">
        <v>23.04</v>
      </c>
      <c r="F3879" s="55">
        <v>25.22</v>
      </c>
      <c r="G3879" s="55">
        <v>48.26</v>
      </c>
      <c r="H3879" s="33">
        <f t="shared" si="60"/>
        <v>9</v>
      </c>
    </row>
    <row r="3880" spans="1:8" x14ac:dyDescent="0.2">
      <c r="A3880" s="52" t="s">
        <v>7785</v>
      </c>
      <c r="B3880" s="52"/>
      <c r="C3880" s="53" t="s">
        <v>7786</v>
      </c>
      <c r="D3880" s="54" t="s">
        <v>21</v>
      </c>
      <c r="E3880" s="55">
        <v>195.41</v>
      </c>
      <c r="F3880" s="55">
        <v>14.11</v>
      </c>
      <c r="G3880" s="55">
        <v>209.52</v>
      </c>
      <c r="H3880" s="33">
        <f t="shared" si="60"/>
        <v>9</v>
      </c>
    </row>
    <row r="3881" spans="1:8" ht="25.5" x14ac:dyDescent="0.2">
      <c r="A3881" s="52" t="s">
        <v>7787</v>
      </c>
      <c r="B3881" s="52"/>
      <c r="C3881" s="53" t="s">
        <v>7788</v>
      </c>
      <c r="D3881" s="54"/>
      <c r="E3881" s="55"/>
      <c r="F3881" s="55"/>
      <c r="G3881" s="55"/>
      <c r="H3881" s="33">
        <f t="shared" si="60"/>
        <v>2</v>
      </c>
    </row>
    <row r="3882" spans="1:8" x14ac:dyDescent="0.2">
      <c r="A3882" s="52" t="s">
        <v>7789</v>
      </c>
      <c r="B3882" s="52"/>
      <c r="C3882" s="53" t="s">
        <v>7790</v>
      </c>
      <c r="D3882" s="54"/>
      <c r="E3882" s="55"/>
      <c r="F3882" s="55"/>
      <c r="G3882" s="55"/>
      <c r="H3882" s="33">
        <f t="shared" si="60"/>
        <v>5</v>
      </c>
    </row>
    <row r="3883" spans="1:8" ht="25.5" x14ac:dyDescent="0.2">
      <c r="A3883" s="52" t="s">
        <v>7791</v>
      </c>
      <c r="B3883" s="52"/>
      <c r="C3883" s="53" t="s">
        <v>7792</v>
      </c>
      <c r="D3883" s="54" t="s">
        <v>21</v>
      </c>
      <c r="E3883" s="55">
        <v>6122.3</v>
      </c>
      <c r="F3883" s="55">
        <v>21.69</v>
      </c>
      <c r="G3883" s="55">
        <v>6143.99</v>
      </c>
      <c r="H3883" s="33">
        <f t="shared" si="60"/>
        <v>9</v>
      </c>
    </row>
    <row r="3884" spans="1:8" x14ac:dyDescent="0.2">
      <c r="A3884" s="52" t="s">
        <v>7793</v>
      </c>
      <c r="B3884" s="52"/>
      <c r="C3884" s="53" t="s">
        <v>7794</v>
      </c>
      <c r="D3884" s="54" t="s">
        <v>131</v>
      </c>
      <c r="E3884" s="55">
        <v>2194.0700000000002</v>
      </c>
      <c r="F3884" s="55"/>
      <c r="G3884" s="55">
        <v>2194.0700000000002</v>
      </c>
      <c r="H3884" s="33">
        <f t="shared" si="60"/>
        <v>9</v>
      </c>
    </row>
    <row r="3885" spans="1:8" ht="25.5" x14ac:dyDescent="0.2">
      <c r="A3885" s="52" t="s">
        <v>7795</v>
      </c>
      <c r="B3885" s="52"/>
      <c r="C3885" s="53" t="s">
        <v>7796</v>
      </c>
      <c r="D3885" s="54" t="s">
        <v>131</v>
      </c>
      <c r="E3885" s="55">
        <v>2605.15</v>
      </c>
      <c r="F3885" s="55"/>
      <c r="G3885" s="55">
        <v>2605.15</v>
      </c>
      <c r="H3885" s="33">
        <f t="shared" si="60"/>
        <v>9</v>
      </c>
    </row>
    <row r="3886" spans="1:8" x14ac:dyDescent="0.2">
      <c r="A3886" s="52" t="s">
        <v>7797</v>
      </c>
      <c r="B3886" s="52"/>
      <c r="C3886" s="53" t="s">
        <v>7798</v>
      </c>
      <c r="D3886" s="54"/>
      <c r="E3886" s="55"/>
      <c r="F3886" s="55"/>
      <c r="G3886" s="55"/>
      <c r="H3886" s="33">
        <f t="shared" si="60"/>
        <v>5</v>
      </c>
    </row>
    <row r="3887" spans="1:8" ht="25.5" x14ac:dyDescent="0.2">
      <c r="A3887" s="52" t="s">
        <v>7799</v>
      </c>
      <c r="B3887" s="52"/>
      <c r="C3887" s="53" t="s">
        <v>7800</v>
      </c>
      <c r="D3887" s="54" t="s">
        <v>73</v>
      </c>
      <c r="E3887" s="55">
        <v>10615.42</v>
      </c>
      <c r="F3887" s="55"/>
      <c r="G3887" s="55">
        <v>10615.42</v>
      </c>
      <c r="H3887" s="33">
        <f t="shared" si="60"/>
        <v>9</v>
      </c>
    </row>
    <row r="3888" spans="1:8" ht="25.5" x14ac:dyDescent="0.2">
      <c r="A3888" s="52" t="s">
        <v>7801</v>
      </c>
      <c r="B3888" s="52"/>
      <c r="C3888" s="53" t="s">
        <v>7802</v>
      </c>
      <c r="D3888" s="54" t="s">
        <v>73</v>
      </c>
      <c r="E3888" s="55">
        <v>8859.23</v>
      </c>
      <c r="F3888" s="55"/>
      <c r="G3888" s="55">
        <v>8859.23</v>
      </c>
      <c r="H3888" s="33">
        <f t="shared" si="60"/>
        <v>9</v>
      </c>
    </row>
    <row r="3889" spans="1:8" ht="25.5" x14ac:dyDescent="0.2">
      <c r="A3889" s="52" t="s">
        <v>7803</v>
      </c>
      <c r="B3889" s="52"/>
      <c r="C3889" s="53" t="s">
        <v>7804</v>
      </c>
      <c r="D3889" s="54" t="s">
        <v>73</v>
      </c>
      <c r="E3889" s="55">
        <v>4549.53</v>
      </c>
      <c r="F3889" s="55"/>
      <c r="G3889" s="55">
        <v>4549.53</v>
      </c>
      <c r="H3889" s="33">
        <f t="shared" si="60"/>
        <v>9</v>
      </c>
    </row>
    <row r="3890" spans="1:8" ht="25.5" x14ac:dyDescent="0.2">
      <c r="A3890" s="52" t="s">
        <v>7805</v>
      </c>
      <c r="B3890" s="52"/>
      <c r="C3890" s="53" t="s">
        <v>7806</v>
      </c>
      <c r="D3890" s="54"/>
      <c r="E3890" s="55"/>
      <c r="F3890" s="55"/>
      <c r="G3890" s="55"/>
      <c r="H3890" s="33">
        <f t="shared" si="60"/>
        <v>2</v>
      </c>
    </row>
    <row r="3891" spans="1:8" x14ac:dyDescent="0.2">
      <c r="A3891" s="52" t="s">
        <v>7807</v>
      </c>
      <c r="B3891" s="52"/>
      <c r="C3891" s="53" t="s">
        <v>7808</v>
      </c>
      <c r="D3891" s="54"/>
      <c r="E3891" s="55"/>
      <c r="F3891" s="55"/>
      <c r="G3891" s="55"/>
      <c r="H3891" s="33">
        <f t="shared" si="60"/>
        <v>5</v>
      </c>
    </row>
    <row r="3892" spans="1:8" x14ac:dyDescent="0.2">
      <c r="A3892" s="52" t="s">
        <v>7809</v>
      </c>
      <c r="B3892" s="52"/>
      <c r="C3892" s="53" t="s">
        <v>7810</v>
      </c>
      <c r="D3892" s="54" t="s">
        <v>73</v>
      </c>
      <c r="E3892" s="55">
        <v>1984.51</v>
      </c>
      <c r="F3892" s="55"/>
      <c r="G3892" s="55">
        <v>1984.51</v>
      </c>
      <c r="H3892" s="33">
        <f t="shared" si="60"/>
        <v>9</v>
      </c>
    </row>
    <row r="3893" spans="1:8" x14ac:dyDescent="0.2">
      <c r="A3893" s="52" t="s">
        <v>7811</v>
      </c>
      <c r="B3893" s="52"/>
      <c r="C3893" s="53" t="s">
        <v>7812</v>
      </c>
      <c r="D3893" s="54"/>
      <c r="E3893" s="55"/>
      <c r="F3893" s="55"/>
      <c r="G3893" s="55"/>
      <c r="H3893" s="33">
        <f t="shared" si="60"/>
        <v>5</v>
      </c>
    </row>
    <row r="3894" spans="1:8" x14ac:dyDescent="0.2">
      <c r="A3894" s="52" t="s">
        <v>7813</v>
      </c>
      <c r="B3894" s="52"/>
      <c r="C3894" s="53" t="s">
        <v>7814</v>
      </c>
      <c r="D3894" s="54" t="s">
        <v>73</v>
      </c>
      <c r="E3894" s="55">
        <v>2371.7199999999998</v>
      </c>
      <c r="F3894" s="55"/>
      <c r="G3894" s="55">
        <v>2371.7199999999998</v>
      </c>
      <c r="H3894" s="33">
        <f t="shared" si="60"/>
        <v>9</v>
      </c>
    </row>
    <row r="3895" spans="1:8" ht="25.5" x14ac:dyDescent="0.2">
      <c r="A3895" s="52" t="s">
        <v>7815</v>
      </c>
      <c r="B3895" s="52"/>
      <c r="C3895" s="53" t="s">
        <v>7816</v>
      </c>
      <c r="D3895" s="54"/>
      <c r="E3895" s="55"/>
      <c r="F3895" s="55"/>
      <c r="G3895" s="55"/>
      <c r="H3895" s="33">
        <f t="shared" si="60"/>
        <v>2</v>
      </c>
    </row>
    <row r="3896" spans="1:8" x14ac:dyDescent="0.2">
      <c r="A3896" s="52" t="s">
        <v>7817</v>
      </c>
      <c r="B3896" s="52"/>
      <c r="C3896" s="53" t="s">
        <v>7818</v>
      </c>
      <c r="D3896" s="54"/>
      <c r="E3896" s="55"/>
      <c r="F3896" s="55"/>
      <c r="G3896" s="55"/>
      <c r="H3896" s="33">
        <f t="shared" si="60"/>
        <v>5</v>
      </c>
    </row>
    <row r="3897" spans="1:8" ht="25.5" x14ac:dyDescent="0.2">
      <c r="A3897" s="52" t="s">
        <v>7819</v>
      </c>
      <c r="B3897" s="52"/>
      <c r="C3897" s="53" t="s">
        <v>7820</v>
      </c>
      <c r="D3897" s="54" t="s">
        <v>21</v>
      </c>
      <c r="E3897" s="55">
        <v>908.17</v>
      </c>
      <c r="F3897" s="55">
        <v>13.01</v>
      </c>
      <c r="G3897" s="55">
        <v>921.18</v>
      </c>
      <c r="H3897" s="33">
        <f t="shared" si="60"/>
        <v>9</v>
      </c>
    </row>
    <row r="3898" spans="1:8" x14ac:dyDescent="0.2">
      <c r="A3898" s="52" t="s">
        <v>7821</v>
      </c>
      <c r="B3898" s="52"/>
      <c r="C3898" s="53" t="s">
        <v>7822</v>
      </c>
      <c r="D3898" s="54" t="s">
        <v>21</v>
      </c>
      <c r="E3898" s="55">
        <v>12063.49</v>
      </c>
      <c r="F3898" s="55"/>
      <c r="G3898" s="55">
        <v>12063.49</v>
      </c>
      <c r="H3898" s="33">
        <f t="shared" si="60"/>
        <v>9</v>
      </c>
    </row>
    <row r="3899" spans="1:8" x14ac:dyDescent="0.2">
      <c r="A3899" s="52" t="s">
        <v>7823</v>
      </c>
      <c r="B3899" s="52"/>
      <c r="C3899" s="53" t="s">
        <v>7824</v>
      </c>
      <c r="D3899" s="54" t="s">
        <v>334</v>
      </c>
      <c r="E3899" s="55">
        <v>184.65</v>
      </c>
      <c r="F3899" s="55">
        <v>43.37</v>
      </c>
      <c r="G3899" s="55">
        <v>228.02</v>
      </c>
      <c r="H3899" s="33">
        <f t="shared" si="60"/>
        <v>9</v>
      </c>
    </row>
    <row r="3900" spans="1:8" ht="25.5" x14ac:dyDescent="0.2">
      <c r="A3900" s="52" t="s">
        <v>7825</v>
      </c>
      <c r="B3900" s="52"/>
      <c r="C3900" s="53" t="s">
        <v>7826</v>
      </c>
      <c r="D3900" s="54" t="s">
        <v>334</v>
      </c>
      <c r="E3900" s="55">
        <v>3325.69</v>
      </c>
      <c r="F3900" s="55"/>
      <c r="G3900" s="55">
        <v>3325.69</v>
      </c>
      <c r="H3900" s="33">
        <f t="shared" si="60"/>
        <v>9</v>
      </c>
    </row>
    <row r="3901" spans="1:8" ht="25.5" x14ac:dyDescent="0.2">
      <c r="A3901" s="52" t="s">
        <v>7827</v>
      </c>
      <c r="B3901" s="52"/>
      <c r="C3901" s="53" t="s">
        <v>7828</v>
      </c>
      <c r="D3901" s="54" t="s">
        <v>334</v>
      </c>
      <c r="E3901" s="55">
        <v>5937.01</v>
      </c>
      <c r="F3901" s="55"/>
      <c r="G3901" s="55">
        <v>5937.01</v>
      </c>
      <c r="H3901" s="33">
        <f t="shared" si="60"/>
        <v>9</v>
      </c>
    </row>
    <row r="3902" spans="1:8" x14ac:dyDescent="0.2">
      <c r="A3902" s="52" t="s">
        <v>7829</v>
      </c>
      <c r="B3902" s="52"/>
      <c r="C3902" s="53" t="s">
        <v>7830</v>
      </c>
      <c r="D3902" s="54" t="s">
        <v>334</v>
      </c>
      <c r="E3902" s="55">
        <v>1394.7</v>
      </c>
      <c r="F3902" s="55">
        <v>108.43</v>
      </c>
      <c r="G3902" s="55">
        <v>1503.13</v>
      </c>
      <c r="H3902" s="33">
        <f t="shared" si="60"/>
        <v>9</v>
      </c>
    </row>
    <row r="3903" spans="1:8" x14ac:dyDescent="0.2">
      <c r="A3903" s="52" t="s">
        <v>7831</v>
      </c>
      <c r="B3903" s="52"/>
      <c r="C3903" s="53" t="s">
        <v>7832</v>
      </c>
      <c r="D3903" s="54" t="s">
        <v>21</v>
      </c>
      <c r="E3903" s="55">
        <v>2853.94</v>
      </c>
      <c r="F3903" s="55">
        <v>13.01</v>
      </c>
      <c r="G3903" s="55">
        <v>2866.95</v>
      </c>
      <c r="H3903" s="33">
        <f t="shared" si="60"/>
        <v>9</v>
      </c>
    </row>
    <row r="3904" spans="1:8" ht="25.5" x14ac:dyDescent="0.2">
      <c r="A3904" s="52" t="s">
        <v>7833</v>
      </c>
      <c r="B3904" s="52"/>
      <c r="C3904" s="53" t="s">
        <v>7834</v>
      </c>
      <c r="D3904" s="54" t="s">
        <v>334</v>
      </c>
      <c r="E3904" s="55">
        <v>3250.07</v>
      </c>
      <c r="F3904" s="55">
        <v>592.17999999999995</v>
      </c>
      <c r="G3904" s="55">
        <v>3842.25</v>
      </c>
      <c r="H3904" s="33">
        <f t="shared" si="60"/>
        <v>9</v>
      </c>
    </row>
    <row r="3905" spans="1:8" x14ac:dyDescent="0.2">
      <c r="A3905" s="52" t="s">
        <v>7835</v>
      </c>
      <c r="B3905" s="52"/>
      <c r="C3905" s="53" t="s">
        <v>7836</v>
      </c>
      <c r="D3905" s="54"/>
      <c r="E3905" s="55"/>
      <c r="F3905" s="55"/>
      <c r="G3905" s="55"/>
      <c r="H3905" s="33">
        <f t="shared" si="60"/>
        <v>5</v>
      </c>
    </row>
    <row r="3906" spans="1:8" ht="25.5" x14ac:dyDescent="0.2">
      <c r="A3906" s="52" t="s">
        <v>7837</v>
      </c>
      <c r="B3906" s="52"/>
      <c r="C3906" s="53" t="s">
        <v>7838</v>
      </c>
      <c r="D3906" s="54" t="s">
        <v>21</v>
      </c>
      <c r="E3906" s="55">
        <v>4017</v>
      </c>
      <c r="F3906" s="55">
        <v>965.52</v>
      </c>
      <c r="G3906" s="55">
        <v>4982.5200000000004</v>
      </c>
      <c r="H3906" s="33">
        <f t="shared" si="60"/>
        <v>9</v>
      </c>
    </row>
    <row r="3907" spans="1:8" x14ac:dyDescent="0.2">
      <c r="A3907" s="52" t="s">
        <v>7839</v>
      </c>
      <c r="B3907" s="52"/>
      <c r="C3907" s="53" t="s">
        <v>7840</v>
      </c>
      <c r="D3907" s="54" t="s">
        <v>21</v>
      </c>
      <c r="E3907" s="55">
        <v>878.76</v>
      </c>
      <c r="F3907" s="55">
        <v>301.73</v>
      </c>
      <c r="G3907" s="55">
        <v>1180.49</v>
      </c>
      <c r="H3907" s="33">
        <f t="shared" si="60"/>
        <v>9</v>
      </c>
    </row>
    <row r="3908" spans="1:8" x14ac:dyDescent="0.2">
      <c r="A3908" s="52" t="s">
        <v>7841</v>
      </c>
      <c r="B3908" s="52"/>
      <c r="C3908" s="53" t="s">
        <v>7842</v>
      </c>
      <c r="D3908" s="54" t="s">
        <v>21</v>
      </c>
      <c r="E3908" s="55">
        <v>1383.48</v>
      </c>
      <c r="F3908" s="55">
        <v>301.73</v>
      </c>
      <c r="G3908" s="55">
        <v>1685.21</v>
      </c>
      <c r="H3908" s="33">
        <f t="shared" si="60"/>
        <v>9</v>
      </c>
    </row>
    <row r="3909" spans="1:8" x14ac:dyDescent="0.2">
      <c r="A3909" s="52" t="s">
        <v>7843</v>
      </c>
      <c r="B3909" s="52"/>
      <c r="C3909" s="53" t="s">
        <v>7844</v>
      </c>
      <c r="D3909" s="54" t="s">
        <v>21</v>
      </c>
      <c r="E3909" s="55">
        <v>1355.17</v>
      </c>
      <c r="F3909" s="55">
        <v>301.73</v>
      </c>
      <c r="G3909" s="55">
        <v>1656.9</v>
      </c>
      <c r="H3909" s="33">
        <f t="shared" si="60"/>
        <v>9</v>
      </c>
    </row>
    <row r="3910" spans="1:8" x14ac:dyDescent="0.2">
      <c r="A3910" s="52" t="s">
        <v>7845</v>
      </c>
      <c r="B3910" s="52"/>
      <c r="C3910" s="53" t="s">
        <v>7846</v>
      </c>
      <c r="D3910" s="54" t="s">
        <v>21</v>
      </c>
      <c r="E3910" s="55">
        <v>2762.38</v>
      </c>
      <c r="F3910" s="55">
        <v>603.45000000000005</v>
      </c>
      <c r="G3910" s="55">
        <v>3365.83</v>
      </c>
      <c r="H3910" s="33">
        <f t="shared" si="60"/>
        <v>9</v>
      </c>
    </row>
    <row r="3911" spans="1:8" x14ac:dyDescent="0.2">
      <c r="A3911" s="52" t="s">
        <v>7847</v>
      </c>
      <c r="B3911" s="52"/>
      <c r="C3911" s="53" t="s">
        <v>7848</v>
      </c>
      <c r="D3911" s="54" t="s">
        <v>21</v>
      </c>
      <c r="E3911" s="55">
        <v>900</v>
      </c>
      <c r="F3911" s="55">
        <v>9.6199999999999992</v>
      </c>
      <c r="G3911" s="55">
        <v>909.62</v>
      </c>
      <c r="H3911" s="33">
        <f t="shared" si="60"/>
        <v>9</v>
      </c>
    </row>
    <row r="3912" spans="1:8" x14ac:dyDescent="0.2">
      <c r="A3912" s="52" t="s">
        <v>7849</v>
      </c>
      <c r="B3912" s="52"/>
      <c r="C3912" s="53" t="s">
        <v>7850</v>
      </c>
      <c r="D3912" s="54" t="s">
        <v>21</v>
      </c>
      <c r="E3912" s="55">
        <v>13.51</v>
      </c>
      <c r="F3912" s="55">
        <v>21.69</v>
      </c>
      <c r="G3912" s="55">
        <v>35.200000000000003</v>
      </c>
      <c r="H3912" s="33">
        <f t="shared" si="60"/>
        <v>9</v>
      </c>
    </row>
    <row r="3913" spans="1:8" ht="25.5" x14ac:dyDescent="0.2">
      <c r="A3913" s="52" t="s">
        <v>7851</v>
      </c>
      <c r="B3913" s="52"/>
      <c r="C3913" s="53" t="s">
        <v>7852</v>
      </c>
      <c r="D3913" s="54" t="s">
        <v>21</v>
      </c>
      <c r="E3913" s="55">
        <v>975.11</v>
      </c>
      <c r="F3913" s="55">
        <v>173.48</v>
      </c>
      <c r="G3913" s="55">
        <v>1148.5899999999999</v>
      </c>
      <c r="H3913" s="33">
        <f t="shared" si="60"/>
        <v>9</v>
      </c>
    </row>
    <row r="3914" spans="1:8" x14ac:dyDescent="0.2">
      <c r="A3914" s="52" t="s">
        <v>7853</v>
      </c>
      <c r="B3914" s="52"/>
      <c r="C3914" s="53" t="s">
        <v>7854</v>
      </c>
      <c r="D3914" s="54" t="s">
        <v>21</v>
      </c>
      <c r="E3914" s="55">
        <v>175.83</v>
      </c>
      <c r="F3914" s="55">
        <v>43.37</v>
      </c>
      <c r="G3914" s="55">
        <v>219.2</v>
      </c>
      <c r="H3914" s="33">
        <f t="shared" ref="H3914:H3977" si="61">LEN(A3914)</f>
        <v>9</v>
      </c>
    </row>
    <row r="3915" spans="1:8" x14ac:dyDescent="0.2">
      <c r="A3915" s="52" t="s">
        <v>7855</v>
      </c>
      <c r="B3915" s="52"/>
      <c r="C3915" s="53" t="s">
        <v>7856</v>
      </c>
      <c r="D3915" s="54" t="s">
        <v>21</v>
      </c>
      <c r="E3915" s="55">
        <v>482.44</v>
      </c>
      <c r="F3915" s="55">
        <v>13.01</v>
      </c>
      <c r="G3915" s="55">
        <v>495.45</v>
      </c>
      <c r="H3915" s="33">
        <f t="shared" si="61"/>
        <v>9</v>
      </c>
    </row>
    <row r="3916" spans="1:8" ht="25.5" x14ac:dyDescent="0.2">
      <c r="A3916" s="52" t="s">
        <v>7857</v>
      </c>
      <c r="B3916" s="52"/>
      <c r="C3916" s="53" t="s">
        <v>7858</v>
      </c>
      <c r="D3916" s="54" t="s">
        <v>21</v>
      </c>
      <c r="E3916" s="55">
        <v>1074.31</v>
      </c>
      <c r="F3916" s="55">
        <v>177.22</v>
      </c>
      <c r="G3916" s="55">
        <v>1251.53</v>
      </c>
      <c r="H3916" s="33">
        <f t="shared" si="61"/>
        <v>9</v>
      </c>
    </row>
    <row r="3917" spans="1:8" ht="25.5" x14ac:dyDescent="0.2">
      <c r="A3917" s="52" t="s">
        <v>7859</v>
      </c>
      <c r="B3917" s="52"/>
      <c r="C3917" s="53" t="s">
        <v>7860</v>
      </c>
      <c r="D3917" s="54" t="s">
        <v>21</v>
      </c>
      <c r="E3917" s="55">
        <v>4059.16</v>
      </c>
      <c r="F3917" s="55">
        <v>177.22</v>
      </c>
      <c r="G3917" s="55">
        <v>4236.38</v>
      </c>
      <c r="H3917" s="33">
        <f t="shared" si="61"/>
        <v>9</v>
      </c>
    </row>
    <row r="3918" spans="1:8" ht="25.5" x14ac:dyDescent="0.2">
      <c r="A3918" s="52" t="s">
        <v>7861</v>
      </c>
      <c r="B3918" s="52"/>
      <c r="C3918" s="53" t="s">
        <v>7862</v>
      </c>
      <c r="D3918" s="54" t="s">
        <v>21</v>
      </c>
      <c r="E3918" s="55">
        <v>11610.74</v>
      </c>
      <c r="F3918" s="55">
        <v>177.22</v>
      </c>
      <c r="G3918" s="55">
        <v>11787.96</v>
      </c>
      <c r="H3918" s="33">
        <f t="shared" si="61"/>
        <v>9</v>
      </c>
    </row>
    <row r="3919" spans="1:8" x14ac:dyDescent="0.2">
      <c r="A3919" s="52" t="s">
        <v>7863</v>
      </c>
      <c r="B3919" s="52"/>
      <c r="C3919" s="53" t="s">
        <v>7864</v>
      </c>
      <c r="D3919" s="54" t="s">
        <v>21</v>
      </c>
      <c r="E3919" s="55">
        <v>1336.98</v>
      </c>
      <c r="F3919" s="55">
        <v>3.21</v>
      </c>
      <c r="G3919" s="55">
        <v>1340.19</v>
      </c>
      <c r="H3919" s="33">
        <f t="shared" si="61"/>
        <v>9</v>
      </c>
    </row>
    <row r="3920" spans="1:8" ht="25.5" x14ac:dyDescent="0.2">
      <c r="A3920" s="52" t="s">
        <v>7865</v>
      </c>
      <c r="B3920" s="52"/>
      <c r="C3920" s="53" t="s">
        <v>7866</v>
      </c>
      <c r="D3920" s="54" t="s">
        <v>334</v>
      </c>
      <c r="E3920" s="55">
        <v>11885.8</v>
      </c>
      <c r="F3920" s="55">
        <v>229.16</v>
      </c>
      <c r="G3920" s="55">
        <v>12114.96</v>
      </c>
      <c r="H3920" s="33">
        <f t="shared" si="61"/>
        <v>9</v>
      </c>
    </row>
    <row r="3921" spans="1:8" ht="25.5" x14ac:dyDescent="0.2">
      <c r="A3921" s="52" t="s">
        <v>7867</v>
      </c>
      <c r="B3921" s="52"/>
      <c r="C3921" s="53" t="s">
        <v>7868</v>
      </c>
      <c r="D3921" s="54" t="s">
        <v>334</v>
      </c>
      <c r="E3921" s="55">
        <v>17966.96</v>
      </c>
      <c r="F3921" s="55">
        <v>229.16</v>
      </c>
      <c r="G3921" s="55">
        <v>18196.12</v>
      </c>
      <c r="H3921" s="33">
        <f t="shared" si="61"/>
        <v>9</v>
      </c>
    </row>
    <row r="3922" spans="1:8" ht="38.25" x14ac:dyDescent="0.2">
      <c r="A3922" s="52" t="s">
        <v>7869</v>
      </c>
      <c r="B3922" s="52"/>
      <c r="C3922" s="53" t="s">
        <v>7870</v>
      </c>
      <c r="D3922" s="54" t="s">
        <v>21</v>
      </c>
      <c r="E3922" s="55">
        <v>1416.2</v>
      </c>
      <c r="F3922" s="55">
        <v>152.77000000000001</v>
      </c>
      <c r="G3922" s="55">
        <v>1568.97</v>
      </c>
      <c r="H3922" s="33">
        <f t="shared" si="61"/>
        <v>9</v>
      </c>
    </row>
    <row r="3923" spans="1:8" ht="38.25" x14ac:dyDescent="0.2">
      <c r="A3923" s="52" t="s">
        <v>7871</v>
      </c>
      <c r="B3923" s="52"/>
      <c r="C3923" s="53" t="s">
        <v>7872</v>
      </c>
      <c r="D3923" s="54" t="s">
        <v>21</v>
      </c>
      <c r="E3923" s="55">
        <v>1789.35</v>
      </c>
      <c r="F3923" s="55">
        <v>229.16</v>
      </c>
      <c r="G3923" s="55">
        <v>2018.51</v>
      </c>
      <c r="H3923" s="33">
        <f t="shared" si="61"/>
        <v>9</v>
      </c>
    </row>
    <row r="3924" spans="1:8" ht="38.25" x14ac:dyDescent="0.2">
      <c r="A3924" s="52" t="s">
        <v>7873</v>
      </c>
      <c r="B3924" s="52"/>
      <c r="C3924" s="53" t="s">
        <v>7874</v>
      </c>
      <c r="D3924" s="54" t="s">
        <v>21</v>
      </c>
      <c r="E3924" s="55">
        <v>4376.58</v>
      </c>
      <c r="F3924" s="55">
        <v>301.73</v>
      </c>
      <c r="G3924" s="55">
        <v>4678.3100000000004</v>
      </c>
      <c r="H3924" s="33">
        <f t="shared" si="61"/>
        <v>9</v>
      </c>
    </row>
    <row r="3925" spans="1:8" x14ac:dyDescent="0.2">
      <c r="A3925" s="52" t="s">
        <v>7875</v>
      </c>
      <c r="B3925" s="52"/>
      <c r="C3925" s="53" t="s">
        <v>7876</v>
      </c>
      <c r="D3925" s="54"/>
      <c r="E3925" s="55"/>
      <c r="F3925" s="55"/>
      <c r="G3925" s="55"/>
      <c r="H3925" s="33">
        <f t="shared" si="61"/>
        <v>5</v>
      </c>
    </row>
    <row r="3926" spans="1:8" x14ac:dyDescent="0.2">
      <c r="A3926" s="52" t="s">
        <v>7877</v>
      </c>
      <c r="B3926" s="52"/>
      <c r="C3926" s="53" t="s">
        <v>7878</v>
      </c>
      <c r="D3926" s="54" t="s">
        <v>21</v>
      </c>
      <c r="E3926" s="55">
        <v>19.239999999999998</v>
      </c>
      <c r="F3926" s="55">
        <v>12.07</v>
      </c>
      <c r="G3926" s="55">
        <v>31.31</v>
      </c>
      <c r="H3926" s="33">
        <f t="shared" si="61"/>
        <v>9</v>
      </c>
    </row>
    <row r="3927" spans="1:8" x14ac:dyDescent="0.2">
      <c r="A3927" s="52" t="s">
        <v>7879</v>
      </c>
      <c r="B3927" s="52"/>
      <c r="C3927" s="53" t="s">
        <v>7880</v>
      </c>
      <c r="D3927" s="54" t="s">
        <v>21</v>
      </c>
      <c r="E3927" s="55">
        <v>34.770000000000003</v>
      </c>
      <c r="F3927" s="55">
        <v>12.07</v>
      </c>
      <c r="G3927" s="55">
        <v>46.84</v>
      </c>
      <c r="H3927" s="33">
        <f t="shared" si="61"/>
        <v>9</v>
      </c>
    </row>
    <row r="3928" spans="1:8" x14ac:dyDescent="0.2">
      <c r="A3928" s="52" t="s">
        <v>7881</v>
      </c>
      <c r="B3928" s="52"/>
      <c r="C3928" s="53" t="s">
        <v>7882</v>
      </c>
      <c r="D3928" s="54" t="s">
        <v>21</v>
      </c>
      <c r="E3928" s="55"/>
      <c r="F3928" s="55">
        <v>177.22</v>
      </c>
      <c r="G3928" s="55">
        <v>177.22</v>
      </c>
      <c r="H3928" s="33">
        <f t="shared" si="61"/>
        <v>9</v>
      </c>
    </row>
    <row r="3929" spans="1:8" x14ac:dyDescent="0.2">
      <c r="A3929" s="52" t="s">
        <v>7883</v>
      </c>
      <c r="B3929" s="52"/>
      <c r="C3929" s="53" t="s">
        <v>7884</v>
      </c>
      <c r="D3929" s="54" t="s">
        <v>21</v>
      </c>
      <c r="E3929" s="55"/>
      <c r="F3929" s="55">
        <v>177.22</v>
      </c>
      <c r="G3929" s="55">
        <v>177.22</v>
      </c>
      <c r="H3929" s="33">
        <f t="shared" si="61"/>
        <v>9</v>
      </c>
    </row>
    <row r="3930" spans="1:8" ht="25.5" x14ac:dyDescent="0.2">
      <c r="A3930" s="52" t="s">
        <v>7885</v>
      </c>
      <c r="B3930" s="52"/>
      <c r="C3930" s="53" t="s">
        <v>7886</v>
      </c>
      <c r="D3930" s="54" t="s">
        <v>21</v>
      </c>
      <c r="E3930" s="55">
        <v>14526.59</v>
      </c>
      <c r="F3930" s="55">
        <v>16.04</v>
      </c>
      <c r="G3930" s="55">
        <v>14542.63</v>
      </c>
      <c r="H3930" s="33">
        <f t="shared" si="61"/>
        <v>9</v>
      </c>
    </row>
    <row r="3931" spans="1:8" x14ac:dyDescent="0.2">
      <c r="A3931" s="52" t="s">
        <v>7887</v>
      </c>
      <c r="B3931" s="52"/>
      <c r="C3931" s="53" t="s">
        <v>7888</v>
      </c>
      <c r="D3931" s="54" t="s">
        <v>21</v>
      </c>
      <c r="E3931" s="55">
        <v>2703.25</v>
      </c>
      <c r="F3931" s="55">
        <v>16.04</v>
      </c>
      <c r="G3931" s="55">
        <v>2719.29</v>
      </c>
      <c r="H3931" s="33">
        <f t="shared" si="61"/>
        <v>9</v>
      </c>
    </row>
    <row r="3932" spans="1:8" ht="25.5" x14ac:dyDescent="0.2">
      <c r="A3932" s="52" t="s">
        <v>7889</v>
      </c>
      <c r="B3932" s="52"/>
      <c r="C3932" s="53" t="s">
        <v>7890</v>
      </c>
      <c r="D3932" s="54"/>
      <c r="E3932" s="55"/>
      <c r="F3932" s="55"/>
      <c r="G3932" s="55"/>
      <c r="H3932" s="33">
        <f t="shared" si="61"/>
        <v>2</v>
      </c>
    </row>
    <row r="3933" spans="1:8" x14ac:dyDescent="0.2">
      <c r="A3933" s="52" t="s">
        <v>7891</v>
      </c>
      <c r="B3933" s="52"/>
      <c r="C3933" s="53" t="s">
        <v>7892</v>
      </c>
      <c r="D3933" s="54"/>
      <c r="E3933" s="55"/>
      <c r="F3933" s="55"/>
      <c r="G3933" s="55"/>
      <c r="H3933" s="33">
        <f t="shared" si="61"/>
        <v>5</v>
      </c>
    </row>
    <row r="3934" spans="1:8" x14ac:dyDescent="0.2">
      <c r="A3934" s="52" t="s">
        <v>7893</v>
      </c>
      <c r="B3934" s="52"/>
      <c r="C3934" s="53" t="s">
        <v>7894</v>
      </c>
      <c r="D3934" s="54" t="s">
        <v>21</v>
      </c>
      <c r="E3934" s="55">
        <v>2154.58</v>
      </c>
      <c r="F3934" s="55">
        <v>78.239999999999995</v>
      </c>
      <c r="G3934" s="55">
        <v>2232.8200000000002</v>
      </c>
      <c r="H3934" s="33">
        <f t="shared" si="61"/>
        <v>9</v>
      </c>
    </row>
    <row r="3935" spans="1:8" x14ac:dyDescent="0.2">
      <c r="A3935" s="52" t="s">
        <v>7895</v>
      </c>
      <c r="B3935" s="52"/>
      <c r="C3935" s="53" t="s">
        <v>7896</v>
      </c>
      <c r="D3935" s="54" t="s">
        <v>73</v>
      </c>
      <c r="E3935" s="55">
        <v>1081.48</v>
      </c>
      <c r="F3935" s="55">
        <v>8.82</v>
      </c>
      <c r="G3935" s="55">
        <v>1090.3</v>
      </c>
      <c r="H3935" s="33">
        <f t="shared" si="61"/>
        <v>9</v>
      </c>
    </row>
    <row r="3936" spans="1:8" ht="25.5" x14ac:dyDescent="0.2">
      <c r="A3936" s="52" t="s">
        <v>7897</v>
      </c>
      <c r="B3936" s="52"/>
      <c r="C3936" s="53" t="s">
        <v>7898</v>
      </c>
      <c r="D3936" s="54" t="s">
        <v>73</v>
      </c>
      <c r="E3936" s="55">
        <v>2812.23</v>
      </c>
      <c r="F3936" s="55">
        <v>8.82</v>
      </c>
      <c r="G3936" s="55">
        <v>2821.05</v>
      </c>
      <c r="H3936" s="33">
        <f t="shared" si="61"/>
        <v>9</v>
      </c>
    </row>
    <row r="3937" spans="1:8" ht="25.5" x14ac:dyDescent="0.2">
      <c r="A3937" s="52" t="s">
        <v>7899</v>
      </c>
      <c r="B3937" s="52"/>
      <c r="C3937" s="53" t="s">
        <v>7900</v>
      </c>
      <c r="D3937" s="54" t="s">
        <v>21</v>
      </c>
      <c r="E3937" s="55">
        <v>1048.26</v>
      </c>
      <c r="F3937" s="55">
        <v>4.41</v>
      </c>
      <c r="G3937" s="55">
        <v>1052.67</v>
      </c>
      <c r="H3937" s="33">
        <f t="shared" si="61"/>
        <v>9</v>
      </c>
    </row>
    <row r="3938" spans="1:8" ht="38.25" x14ac:dyDescent="0.2">
      <c r="A3938" s="52" t="s">
        <v>7901</v>
      </c>
      <c r="B3938" s="52"/>
      <c r="C3938" s="53" t="s">
        <v>7902</v>
      </c>
      <c r="D3938" s="54" t="s">
        <v>21</v>
      </c>
      <c r="E3938" s="55">
        <v>22436.04</v>
      </c>
      <c r="F3938" s="55">
        <v>156.88999999999999</v>
      </c>
      <c r="G3938" s="55">
        <v>22592.93</v>
      </c>
      <c r="H3938" s="33">
        <f t="shared" si="61"/>
        <v>9</v>
      </c>
    </row>
    <row r="3939" spans="1:8" x14ac:dyDescent="0.2">
      <c r="A3939" s="52" t="s">
        <v>7903</v>
      </c>
      <c r="B3939" s="52"/>
      <c r="C3939" s="53" t="s">
        <v>7904</v>
      </c>
      <c r="D3939" s="54" t="s">
        <v>73</v>
      </c>
      <c r="E3939" s="55">
        <v>5385.79</v>
      </c>
      <c r="F3939" s="55">
        <v>28.38</v>
      </c>
      <c r="G3939" s="55">
        <v>5414.17</v>
      </c>
      <c r="H3939" s="33">
        <f t="shared" si="61"/>
        <v>9</v>
      </c>
    </row>
    <row r="3940" spans="1:8" ht="25.5" x14ac:dyDescent="0.2">
      <c r="A3940" s="52" t="s">
        <v>7905</v>
      </c>
      <c r="B3940" s="52"/>
      <c r="C3940" s="53" t="s">
        <v>7906</v>
      </c>
      <c r="D3940" s="54" t="s">
        <v>21</v>
      </c>
      <c r="E3940" s="55">
        <v>106771.58</v>
      </c>
      <c r="F3940" s="55"/>
      <c r="G3940" s="55">
        <v>106771.58</v>
      </c>
      <c r="H3940" s="33">
        <f t="shared" si="61"/>
        <v>9</v>
      </c>
    </row>
    <row r="3941" spans="1:8" ht="25.5" x14ac:dyDescent="0.2">
      <c r="A3941" s="52" t="s">
        <v>7907</v>
      </c>
      <c r="B3941" s="52"/>
      <c r="C3941" s="53" t="s">
        <v>7908</v>
      </c>
      <c r="D3941" s="54" t="s">
        <v>21</v>
      </c>
      <c r="E3941" s="55">
        <v>56156.31</v>
      </c>
      <c r="F3941" s="55">
        <v>253.59</v>
      </c>
      <c r="G3941" s="55">
        <v>56409.9</v>
      </c>
      <c r="H3941" s="33">
        <f t="shared" si="61"/>
        <v>9</v>
      </c>
    </row>
    <row r="3942" spans="1:8" ht="38.25" x14ac:dyDescent="0.2">
      <c r="A3942" s="52" t="s">
        <v>7909</v>
      </c>
      <c r="B3942" s="52"/>
      <c r="C3942" s="53" t="s">
        <v>7910</v>
      </c>
      <c r="D3942" s="54" t="s">
        <v>334</v>
      </c>
      <c r="E3942" s="55">
        <v>481467.62</v>
      </c>
      <c r="F3942" s="55"/>
      <c r="G3942" s="55">
        <v>481467.62</v>
      </c>
      <c r="H3942" s="33">
        <f t="shared" si="61"/>
        <v>9</v>
      </c>
    </row>
    <row r="3943" spans="1:8" ht="51" x14ac:dyDescent="0.2">
      <c r="A3943" s="52" t="s">
        <v>7911</v>
      </c>
      <c r="B3943" s="52"/>
      <c r="C3943" s="53" t="s">
        <v>7912</v>
      </c>
      <c r="D3943" s="54" t="s">
        <v>334</v>
      </c>
      <c r="E3943" s="55">
        <v>6110.58</v>
      </c>
      <c r="F3943" s="55">
        <v>55075.92</v>
      </c>
      <c r="G3943" s="55">
        <v>61186.5</v>
      </c>
      <c r="H3943" s="33">
        <f t="shared" si="61"/>
        <v>9</v>
      </c>
    </row>
    <row r="3944" spans="1:8" ht="51" x14ac:dyDescent="0.2">
      <c r="A3944" s="52" t="s">
        <v>7913</v>
      </c>
      <c r="B3944" s="52"/>
      <c r="C3944" s="53" t="s">
        <v>7914</v>
      </c>
      <c r="D3944" s="54" t="s">
        <v>334</v>
      </c>
      <c r="E3944" s="55">
        <v>8457.84</v>
      </c>
      <c r="F3944" s="55">
        <v>66480.429999999993</v>
      </c>
      <c r="G3944" s="55">
        <v>74938.27</v>
      </c>
      <c r="H3944" s="33">
        <f t="shared" si="61"/>
        <v>9</v>
      </c>
    </row>
    <row r="3945" spans="1:8" x14ac:dyDescent="0.2">
      <c r="A3945" s="52" t="s">
        <v>7915</v>
      </c>
      <c r="B3945" s="52"/>
      <c r="C3945" s="53" t="s">
        <v>7916</v>
      </c>
      <c r="D3945" s="54"/>
      <c r="E3945" s="55"/>
      <c r="F3945" s="55"/>
      <c r="G3945" s="55"/>
      <c r="H3945" s="33">
        <f t="shared" si="61"/>
        <v>2</v>
      </c>
    </row>
    <row r="3946" spans="1:8" x14ac:dyDescent="0.2">
      <c r="A3946" s="52" t="s">
        <v>7917</v>
      </c>
      <c r="B3946" s="52"/>
      <c r="C3946" s="53" t="s">
        <v>7918</v>
      </c>
      <c r="D3946" s="54"/>
      <c r="E3946" s="55"/>
      <c r="F3946" s="55"/>
      <c r="G3946" s="55"/>
      <c r="H3946" s="33">
        <f t="shared" si="61"/>
        <v>5</v>
      </c>
    </row>
    <row r="3947" spans="1:8" x14ac:dyDescent="0.2">
      <c r="A3947" s="52" t="s">
        <v>7919</v>
      </c>
      <c r="B3947" s="52"/>
      <c r="C3947" s="53" t="s">
        <v>7920</v>
      </c>
      <c r="D3947" s="54" t="s">
        <v>21</v>
      </c>
      <c r="E3947" s="55">
        <v>1373.03</v>
      </c>
      <c r="F3947" s="55">
        <v>264.92</v>
      </c>
      <c r="G3947" s="55">
        <v>1637.95</v>
      </c>
      <c r="H3947" s="33">
        <f t="shared" si="61"/>
        <v>9</v>
      </c>
    </row>
    <row r="3948" spans="1:8" x14ac:dyDescent="0.2">
      <c r="A3948" s="52" t="s">
        <v>7921</v>
      </c>
      <c r="B3948" s="52"/>
      <c r="C3948" s="53" t="s">
        <v>7922</v>
      </c>
      <c r="D3948" s="54" t="s">
        <v>21</v>
      </c>
      <c r="E3948" s="55">
        <v>1485.83</v>
      </c>
      <c r="F3948" s="55">
        <v>264.92</v>
      </c>
      <c r="G3948" s="55">
        <v>1750.75</v>
      </c>
      <c r="H3948" s="33">
        <f t="shared" si="61"/>
        <v>9</v>
      </c>
    </row>
    <row r="3949" spans="1:8" x14ac:dyDescent="0.2">
      <c r="A3949" s="52" t="s">
        <v>7923</v>
      </c>
      <c r="B3949" s="52"/>
      <c r="C3949" s="53" t="s">
        <v>7924</v>
      </c>
      <c r="D3949" s="54" t="s">
        <v>21</v>
      </c>
      <c r="E3949" s="55">
        <v>2058.37</v>
      </c>
      <c r="F3949" s="55">
        <v>264.92</v>
      </c>
      <c r="G3949" s="55">
        <v>2323.29</v>
      </c>
      <c r="H3949" s="33">
        <f t="shared" si="61"/>
        <v>9</v>
      </c>
    </row>
    <row r="3950" spans="1:8" x14ac:dyDescent="0.2">
      <c r="A3950" s="52" t="s">
        <v>7925</v>
      </c>
      <c r="B3950" s="52"/>
      <c r="C3950" s="53" t="s">
        <v>7926</v>
      </c>
      <c r="D3950" s="54" t="s">
        <v>21</v>
      </c>
      <c r="E3950" s="55">
        <v>2001.05</v>
      </c>
      <c r="F3950" s="55">
        <v>264.92</v>
      </c>
      <c r="G3950" s="55">
        <v>2265.9699999999998</v>
      </c>
      <c r="H3950" s="33">
        <f t="shared" si="61"/>
        <v>9</v>
      </c>
    </row>
    <row r="3951" spans="1:8" x14ac:dyDescent="0.2">
      <c r="A3951" s="52" t="s">
        <v>7927</v>
      </c>
      <c r="B3951" s="52"/>
      <c r="C3951" s="53" t="s">
        <v>7928</v>
      </c>
      <c r="D3951" s="54" t="s">
        <v>21</v>
      </c>
      <c r="E3951" s="55">
        <v>2395.52</v>
      </c>
      <c r="F3951" s="55">
        <v>264.92</v>
      </c>
      <c r="G3951" s="55">
        <v>2660.44</v>
      </c>
      <c r="H3951" s="33">
        <f t="shared" si="61"/>
        <v>9</v>
      </c>
    </row>
    <row r="3952" spans="1:8" x14ac:dyDescent="0.2">
      <c r="A3952" s="52" t="s">
        <v>7929</v>
      </c>
      <c r="B3952" s="52"/>
      <c r="C3952" s="53" t="s">
        <v>7930</v>
      </c>
      <c r="D3952" s="54" t="s">
        <v>21</v>
      </c>
      <c r="E3952" s="55">
        <v>1470.25</v>
      </c>
      <c r="F3952" s="55">
        <v>264.92</v>
      </c>
      <c r="G3952" s="55">
        <v>1735.17</v>
      </c>
      <c r="H3952" s="33">
        <f t="shared" si="61"/>
        <v>9</v>
      </c>
    </row>
    <row r="3953" spans="1:8" x14ac:dyDescent="0.2">
      <c r="A3953" s="52" t="s">
        <v>7931</v>
      </c>
      <c r="B3953" s="52"/>
      <c r="C3953" s="53" t="s">
        <v>7932</v>
      </c>
      <c r="D3953" s="54" t="s">
        <v>21</v>
      </c>
      <c r="E3953" s="55">
        <v>1642.55</v>
      </c>
      <c r="F3953" s="55">
        <v>264.92</v>
      </c>
      <c r="G3953" s="55">
        <v>1907.47</v>
      </c>
      <c r="H3953" s="33">
        <f t="shared" si="61"/>
        <v>9</v>
      </c>
    </row>
    <row r="3954" spans="1:8" x14ac:dyDescent="0.2">
      <c r="A3954" s="52" t="s">
        <v>7933</v>
      </c>
      <c r="B3954" s="52"/>
      <c r="C3954" s="53" t="s">
        <v>7934</v>
      </c>
      <c r="D3954" s="54" t="s">
        <v>21</v>
      </c>
      <c r="E3954" s="55">
        <v>2474.91</v>
      </c>
      <c r="F3954" s="55">
        <v>264.92</v>
      </c>
      <c r="G3954" s="55">
        <v>2739.83</v>
      </c>
      <c r="H3954" s="33">
        <f t="shared" si="61"/>
        <v>9</v>
      </c>
    </row>
    <row r="3955" spans="1:8" x14ac:dyDescent="0.2">
      <c r="A3955" s="52" t="s">
        <v>7935</v>
      </c>
      <c r="B3955" s="52"/>
      <c r="C3955" s="53" t="s">
        <v>7936</v>
      </c>
      <c r="D3955" s="54" t="s">
        <v>21</v>
      </c>
      <c r="E3955" s="55">
        <v>2649.08</v>
      </c>
      <c r="F3955" s="55">
        <v>264.92</v>
      </c>
      <c r="G3955" s="55">
        <v>2914</v>
      </c>
      <c r="H3955" s="33">
        <f t="shared" si="61"/>
        <v>9</v>
      </c>
    </row>
    <row r="3956" spans="1:8" x14ac:dyDescent="0.2">
      <c r="A3956" s="52" t="s">
        <v>7937</v>
      </c>
      <c r="B3956" s="52"/>
      <c r="C3956" s="53" t="s">
        <v>7938</v>
      </c>
      <c r="D3956" s="54" t="s">
        <v>21</v>
      </c>
      <c r="E3956" s="55">
        <v>2904.05</v>
      </c>
      <c r="F3956" s="55">
        <v>264.92</v>
      </c>
      <c r="G3956" s="55">
        <v>3168.97</v>
      </c>
      <c r="H3956" s="33">
        <f t="shared" si="61"/>
        <v>9</v>
      </c>
    </row>
    <row r="3957" spans="1:8" x14ac:dyDescent="0.2">
      <c r="A3957" s="52" t="s">
        <v>7939</v>
      </c>
      <c r="B3957" s="52"/>
      <c r="C3957" s="53" t="s">
        <v>7940</v>
      </c>
      <c r="D3957" s="54" t="s">
        <v>21</v>
      </c>
      <c r="E3957" s="55">
        <v>3222.47</v>
      </c>
      <c r="F3957" s="55">
        <v>264.92</v>
      </c>
      <c r="G3957" s="55">
        <v>3487.39</v>
      </c>
      <c r="H3957" s="33">
        <f t="shared" si="61"/>
        <v>9</v>
      </c>
    </row>
    <row r="3958" spans="1:8" x14ac:dyDescent="0.2">
      <c r="A3958" s="52" t="s">
        <v>7941</v>
      </c>
      <c r="B3958" s="52"/>
      <c r="C3958" s="53" t="s">
        <v>7942</v>
      </c>
      <c r="D3958" s="54" t="s">
        <v>21</v>
      </c>
      <c r="E3958" s="55">
        <v>3457.93</v>
      </c>
      <c r="F3958" s="55">
        <v>264.92</v>
      </c>
      <c r="G3958" s="55">
        <v>3722.85</v>
      </c>
      <c r="H3958" s="33">
        <f t="shared" si="61"/>
        <v>9</v>
      </c>
    </row>
    <row r="3959" spans="1:8" x14ac:dyDescent="0.2">
      <c r="A3959" s="52" t="s">
        <v>7943</v>
      </c>
      <c r="B3959" s="52"/>
      <c r="C3959" s="53" t="s">
        <v>7944</v>
      </c>
      <c r="D3959" s="54" t="s">
        <v>21</v>
      </c>
      <c r="E3959" s="55">
        <v>6041.85</v>
      </c>
      <c r="F3959" s="55">
        <v>264.92</v>
      </c>
      <c r="G3959" s="55">
        <v>6306.77</v>
      </c>
      <c r="H3959" s="33">
        <f t="shared" si="61"/>
        <v>9</v>
      </c>
    </row>
    <row r="3960" spans="1:8" x14ac:dyDescent="0.2">
      <c r="A3960" s="52" t="s">
        <v>7945</v>
      </c>
      <c r="B3960" s="52"/>
      <c r="C3960" s="53" t="s">
        <v>7946</v>
      </c>
      <c r="D3960" s="54"/>
      <c r="E3960" s="55"/>
      <c r="F3960" s="55"/>
      <c r="G3960" s="55"/>
      <c r="H3960" s="33">
        <f t="shared" si="61"/>
        <v>5</v>
      </c>
    </row>
    <row r="3961" spans="1:8" x14ac:dyDescent="0.2">
      <c r="A3961" s="52" t="s">
        <v>7947</v>
      </c>
      <c r="B3961" s="52"/>
      <c r="C3961" s="53" t="s">
        <v>7948</v>
      </c>
      <c r="D3961" s="54" t="s">
        <v>21</v>
      </c>
      <c r="E3961" s="55">
        <v>645.91</v>
      </c>
      <c r="F3961" s="55">
        <v>155.4</v>
      </c>
      <c r="G3961" s="55">
        <v>801.31</v>
      </c>
      <c r="H3961" s="33">
        <f t="shared" si="61"/>
        <v>9</v>
      </c>
    </row>
    <row r="3962" spans="1:8" x14ac:dyDescent="0.2">
      <c r="A3962" s="52" t="s">
        <v>7949</v>
      </c>
      <c r="B3962" s="52"/>
      <c r="C3962" s="53" t="s">
        <v>7950</v>
      </c>
      <c r="D3962" s="54" t="s">
        <v>21</v>
      </c>
      <c r="E3962" s="55">
        <v>476.84</v>
      </c>
      <c r="F3962" s="55">
        <v>186.48</v>
      </c>
      <c r="G3962" s="55">
        <v>663.32</v>
      </c>
      <c r="H3962" s="33">
        <f t="shared" si="61"/>
        <v>9</v>
      </c>
    </row>
    <row r="3963" spans="1:8" x14ac:dyDescent="0.2">
      <c r="A3963" s="52" t="s">
        <v>7951</v>
      </c>
      <c r="B3963" s="52"/>
      <c r="C3963" s="53" t="s">
        <v>7952</v>
      </c>
      <c r="D3963" s="54" t="s">
        <v>21</v>
      </c>
      <c r="E3963" s="55">
        <v>1047.06</v>
      </c>
      <c r="F3963" s="55">
        <v>186.48</v>
      </c>
      <c r="G3963" s="55">
        <v>1233.54</v>
      </c>
      <c r="H3963" s="33">
        <f t="shared" si="61"/>
        <v>9</v>
      </c>
    </row>
    <row r="3964" spans="1:8" x14ac:dyDescent="0.2">
      <c r="A3964" s="52" t="s">
        <v>7953</v>
      </c>
      <c r="B3964" s="52"/>
      <c r="C3964" s="53" t="s">
        <v>7954</v>
      </c>
      <c r="D3964" s="54" t="s">
        <v>21</v>
      </c>
      <c r="E3964" s="55">
        <v>1314.74</v>
      </c>
      <c r="F3964" s="55">
        <v>279.72000000000003</v>
      </c>
      <c r="G3964" s="55">
        <v>1594.46</v>
      </c>
      <c r="H3964" s="33">
        <f t="shared" si="61"/>
        <v>9</v>
      </c>
    </row>
    <row r="3965" spans="1:8" x14ac:dyDescent="0.2">
      <c r="A3965" s="52" t="s">
        <v>7955</v>
      </c>
      <c r="B3965" s="52"/>
      <c r="C3965" s="53" t="s">
        <v>7956</v>
      </c>
      <c r="D3965" s="54" t="s">
        <v>21</v>
      </c>
      <c r="E3965" s="55">
        <v>1532.2</v>
      </c>
      <c r="F3965" s="55">
        <v>372.96</v>
      </c>
      <c r="G3965" s="55">
        <v>1905.16</v>
      </c>
      <c r="H3965" s="33">
        <f t="shared" si="61"/>
        <v>9</v>
      </c>
    </row>
    <row r="3966" spans="1:8" x14ac:dyDescent="0.2">
      <c r="A3966" s="52" t="s">
        <v>7957</v>
      </c>
      <c r="B3966" s="52"/>
      <c r="C3966" s="53" t="s">
        <v>7958</v>
      </c>
      <c r="D3966" s="54" t="s">
        <v>21</v>
      </c>
      <c r="E3966" s="55">
        <v>2434.02</v>
      </c>
      <c r="F3966" s="55">
        <v>279.72000000000003</v>
      </c>
      <c r="G3966" s="55">
        <v>2713.74</v>
      </c>
      <c r="H3966" s="33">
        <f t="shared" si="61"/>
        <v>9</v>
      </c>
    </row>
    <row r="3967" spans="1:8" x14ac:dyDescent="0.2">
      <c r="A3967" s="52" t="s">
        <v>7959</v>
      </c>
      <c r="B3967" s="52"/>
      <c r="C3967" s="53" t="s">
        <v>7960</v>
      </c>
      <c r="D3967" s="54" t="s">
        <v>21</v>
      </c>
      <c r="E3967" s="55">
        <v>1198.4000000000001</v>
      </c>
      <c r="F3967" s="55">
        <v>279.72000000000003</v>
      </c>
      <c r="G3967" s="55">
        <v>1478.12</v>
      </c>
      <c r="H3967" s="33">
        <f t="shared" si="61"/>
        <v>9</v>
      </c>
    </row>
    <row r="3968" spans="1:8" x14ac:dyDescent="0.2">
      <c r="A3968" s="52" t="s">
        <v>7961</v>
      </c>
      <c r="B3968" s="52"/>
      <c r="C3968" s="53" t="s">
        <v>7962</v>
      </c>
      <c r="D3968" s="54" t="s">
        <v>21</v>
      </c>
      <c r="E3968" s="55">
        <v>2442</v>
      </c>
      <c r="F3968" s="55">
        <v>372.96</v>
      </c>
      <c r="G3968" s="55">
        <v>2814.96</v>
      </c>
      <c r="H3968" s="33">
        <f t="shared" si="61"/>
        <v>9</v>
      </c>
    </row>
    <row r="3969" spans="1:8" x14ac:dyDescent="0.2">
      <c r="A3969" s="52" t="s">
        <v>7963</v>
      </c>
      <c r="B3969" s="52"/>
      <c r="C3969" s="53" t="s">
        <v>7964</v>
      </c>
      <c r="D3969" s="54" t="s">
        <v>21</v>
      </c>
      <c r="E3969" s="55">
        <v>124.27</v>
      </c>
      <c r="F3969" s="55">
        <v>124.32</v>
      </c>
      <c r="G3969" s="55">
        <v>248.59</v>
      </c>
      <c r="H3969" s="33">
        <f t="shared" si="61"/>
        <v>9</v>
      </c>
    </row>
    <row r="3970" spans="1:8" x14ac:dyDescent="0.2">
      <c r="A3970" s="52" t="s">
        <v>7965</v>
      </c>
      <c r="B3970" s="52"/>
      <c r="C3970" s="53" t="s">
        <v>7966</v>
      </c>
      <c r="D3970" s="54" t="s">
        <v>21</v>
      </c>
      <c r="E3970" s="55">
        <v>133.19</v>
      </c>
      <c r="F3970" s="55">
        <v>124.32</v>
      </c>
      <c r="G3970" s="55">
        <v>257.51</v>
      </c>
      <c r="H3970" s="33">
        <f t="shared" si="61"/>
        <v>9</v>
      </c>
    </row>
    <row r="3971" spans="1:8" x14ac:dyDescent="0.2">
      <c r="A3971" s="52" t="s">
        <v>7967</v>
      </c>
      <c r="B3971" s="52"/>
      <c r="C3971" s="53" t="s">
        <v>7968</v>
      </c>
      <c r="D3971" s="54" t="s">
        <v>21</v>
      </c>
      <c r="E3971" s="55">
        <v>230.9</v>
      </c>
      <c r="F3971" s="55">
        <v>155.4</v>
      </c>
      <c r="G3971" s="55">
        <v>386.3</v>
      </c>
      <c r="H3971" s="33">
        <f t="shared" si="61"/>
        <v>9</v>
      </c>
    </row>
    <row r="3972" spans="1:8" x14ac:dyDescent="0.2">
      <c r="A3972" s="52" t="s">
        <v>7969</v>
      </c>
      <c r="B3972" s="52"/>
      <c r="C3972" s="53" t="s">
        <v>7970</v>
      </c>
      <c r="D3972" s="54" t="s">
        <v>21</v>
      </c>
      <c r="E3972" s="55">
        <v>461.8</v>
      </c>
      <c r="F3972" s="55">
        <v>186.48</v>
      </c>
      <c r="G3972" s="55">
        <v>648.28</v>
      </c>
      <c r="H3972" s="33">
        <f t="shared" si="61"/>
        <v>9</v>
      </c>
    </row>
    <row r="3973" spans="1:8" x14ac:dyDescent="0.2">
      <c r="A3973" s="52" t="s">
        <v>7971</v>
      </c>
      <c r="B3973" s="52"/>
      <c r="C3973" s="53" t="s">
        <v>7972</v>
      </c>
      <c r="D3973" s="54"/>
      <c r="E3973" s="55"/>
      <c r="F3973" s="55"/>
      <c r="G3973" s="55"/>
      <c r="H3973" s="33">
        <f t="shared" si="61"/>
        <v>5</v>
      </c>
    </row>
    <row r="3974" spans="1:8" x14ac:dyDescent="0.2">
      <c r="A3974" s="52" t="s">
        <v>7973</v>
      </c>
      <c r="B3974" s="52"/>
      <c r="C3974" s="53" t="s">
        <v>7974</v>
      </c>
      <c r="D3974" s="54" t="s">
        <v>21</v>
      </c>
      <c r="E3974" s="55">
        <v>241.98</v>
      </c>
      <c r="F3974" s="55">
        <v>209.09</v>
      </c>
      <c r="G3974" s="55">
        <v>451.07</v>
      </c>
      <c r="H3974" s="33">
        <f t="shared" si="61"/>
        <v>9</v>
      </c>
    </row>
    <row r="3975" spans="1:8" ht="25.5" x14ac:dyDescent="0.2">
      <c r="A3975" s="52" t="s">
        <v>7975</v>
      </c>
      <c r="B3975" s="52"/>
      <c r="C3975" s="53" t="s">
        <v>7976</v>
      </c>
      <c r="D3975" s="54" t="s">
        <v>21</v>
      </c>
      <c r="E3975" s="55">
        <v>63.46</v>
      </c>
      <c r="F3975" s="55">
        <v>15.25</v>
      </c>
      <c r="G3975" s="55">
        <v>78.709999999999994</v>
      </c>
      <c r="H3975" s="33">
        <f t="shared" si="61"/>
        <v>9</v>
      </c>
    </row>
    <row r="3976" spans="1:8" ht="25.5" x14ac:dyDescent="0.2">
      <c r="A3976" s="52" t="s">
        <v>7977</v>
      </c>
      <c r="B3976" s="52"/>
      <c r="C3976" s="53" t="s">
        <v>7978</v>
      </c>
      <c r="D3976" s="54" t="s">
        <v>21</v>
      </c>
      <c r="E3976" s="55">
        <v>642.46</v>
      </c>
      <c r="F3976" s="55">
        <v>30.51</v>
      </c>
      <c r="G3976" s="55">
        <v>672.97</v>
      </c>
      <c r="H3976" s="33">
        <f t="shared" si="61"/>
        <v>9</v>
      </c>
    </row>
    <row r="3977" spans="1:8" x14ac:dyDescent="0.2">
      <c r="A3977" s="52" t="s">
        <v>7979</v>
      </c>
      <c r="B3977" s="52"/>
      <c r="C3977" s="53" t="s">
        <v>7980</v>
      </c>
      <c r="D3977" s="54" t="s">
        <v>21</v>
      </c>
      <c r="E3977" s="55">
        <v>33.86</v>
      </c>
      <c r="F3977" s="55">
        <v>30.36</v>
      </c>
      <c r="G3977" s="55">
        <v>64.22</v>
      </c>
      <c r="H3977" s="33">
        <f t="shared" si="61"/>
        <v>9</v>
      </c>
    </row>
    <row r="3978" spans="1:8" ht="25.5" x14ac:dyDescent="0.2">
      <c r="A3978" s="52" t="s">
        <v>7981</v>
      </c>
      <c r="B3978" s="52"/>
      <c r="C3978" s="53" t="s">
        <v>7982</v>
      </c>
      <c r="D3978" s="54"/>
      <c r="E3978" s="55"/>
      <c r="F3978" s="55"/>
      <c r="G3978" s="55"/>
      <c r="H3978" s="33">
        <f t="shared" ref="H3978:H4041" si="62">LEN(A3978)</f>
        <v>2</v>
      </c>
    </row>
    <row r="3979" spans="1:8" x14ac:dyDescent="0.2">
      <c r="A3979" s="52" t="s">
        <v>7983</v>
      </c>
      <c r="B3979" s="52"/>
      <c r="C3979" s="53" t="s">
        <v>7984</v>
      </c>
      <c r="D3979" s="54"/>
      <c r="E3979" s="55"/>
      <c r="F3979" s="55"/>
      <c r="G3979" s="55"/>
      <c r="H3979" s="33">
        <f t="shared" si="62"/>
        <v>5</v>
      </c>
    </row>
    <row r="3980" spans="1:8" ht="25.5" x14ac:dyDescent="0.2">
      <c r="A3980" s="52" t="s">
        <v>7985</v>
      </c>
      <c r="B3980" s="52"/>
      <c r="C3980" s="53" t="s">
        <v>7986</v>
      </c>
      <c r="D3980" s="54" t="s">
        <v>21</v>
      </c>
      <c r="E3980" s="55">
        <v>75.55</v>
      </c>
      <c r="F3980" s="55"/>
      <c r="G3980" s="55">
        <v>75.55</v>
      </c>
      <c r="H3980" s="33">
        <f t="shared" si="62"/>
        <v>9</v>
      </c>
    </row>
    <row r="3981" spans="1:8" ht="25.5" x14ac:dyDescent="0.2">
      <c r="A3981" s="52" t="s">
        <v>7987</v>
      </c>
      <c r="B3981" s="52"/>
      <c r="C3981" s="53" t="s">
        <v>7988</v>
      </c>
      <c r="D3981" s="54" t="s">
        <v>21</v>
      </c>
      <c r="E3981" s="55">
        <v>377.44</v>
      </c>
      <c r="F3981" s="55">
        <v>54.66</v>
      </c>
      <c r="G3981" s="55">
        <v>432.1</v>
      </c>
      <c r="H3981" s="33">
        <f t="shared" si="62"/>
        <v>9</v>
      </c>
    </row>
    <row r="3982" spans="1:8" ht="25.5" x14ac:dyDescent="0.2">
      <c r="A3982" s="52" t="s">
        <v>7989</v>
      </c>
      <c r="B3982" s="52"/>
      <c r="C3982" s="53" t="s">
        <v>7990</v>
      </c>
      <c r="D3982" s="54" t="s">
        <v>21</v>
      </c>
      <c r="E3982" s="55">
        <v>758.05</v>
      </c>
      <c r="F3982" s="55">
        <v>116.25</v>
      </c>
      <c r="G3982" s="55">
        <v>874.3</v>
      </c>
      <c r="H3982" s="33">
        <f t="shared" si="62"/>
        <v>9</v>
      </c>
    </row>
    <row r="3983" spans="1:8" x14ac:dyDescent="0.2">
      <c r="A3983" s="52" t="s">
        <v>7991</v>
      </c>
      <c r="B3983" s="52"/>
      <c r="C3983" s="53" t="s">
        <v>7992</v>
      </c>
      <c r="D3983" s="54" t="s">
        <v>21</v>
      </c>
      <c r="E3983" s="55">
        <v>1807.42</v>
      </c>
      <c r="F3983" s="55">
        <v>6.1</v>
      </c>
      <c r="G3983" s="55">
        <v>1813.52</v>
      </c>
      <c r="H3983" s="33">
        <f t="shared" si="62"/>
        <v>9</v>
      </c>
    </row>
    <row r="3984" spans="1:8" ht="38.25" x14ac:dyDescent="0.2">
      <c r="A3984" s="52" t="s">
        <v>7993</v>
      </c>
      <c r="B3984" s="52"/>
      <c r="C3984" s="53" t="s">
        <v>7994</v>
      </c>
      <c r="D3984" s="54" t="s">
        <v>21</v>
      </c>
      <c r="E3984" s="55">
        <v>141.1</v>
      </c>
      <c r="F3984" s="55">
        <v>17.350000000000001</v>
      </c>
      <c r="G3984" s="55">
        <v>158.44999999999999</v>
      </c>
      <c r="H3984" s="33">
        <f t="shared" si="62"/>
        <v>9</v>
      </c>
    </row>
    <row r="3985" spans="1:8" x14ac:dyDescent="0.2">
      <c r="A3985" s="52" t="s">
        <v>7995</v>
      </c>
      <c r="B3985" s="52"/>
      <c r="C3985" s="53" t="s">
        <v>7996</v>
      </c>
      <c r="D3985" s="54" t="s">
        <v>21</v>
      </c>
      <c r="E3985" s="55">
        <v>35.130000000000003</v>
      </c>
      <c r="F3985" s="55">
        <v>6.51</v>
      </c>
      <c r="G3985" s="55">
        <v>41.64</v>
      </c>
      <c r="H3985" s="33">
        <f t="shared" si="62"/>
        <v>9</v>
      </c>
    </row>
    <row r="3986" spans="1:8" x14ac:dyDescent="0.2">
      <c r="A3986" s="52" t="s">
        <v>7997</v>
      </c>
      <c r="B3986" s="52"/>
      <c r="C3986" s="53" t="s">
        <v>7998</v>
      </c>
      <c r="D3986" s="54" t="s">
        <v>21</v>
      </c>
      <c r="E3986" s="55">
        <v>175.15</v>
      </c>
      <c r="F3986" s="55">
        <v>6.51</v>
      </c>
      <c r="G3986" s="55">
        <v>181.66</v>
      </c>
      <c r="H3986" s="33">
        <f t="shared" si="62"/>
        <v>9</v>
      </c>
    </row>
    <row r="3987" spans="1:8" ht="25.5" x14ac:dyDescent="0.2">
      <c r="A3987" s="52" t="s">
        <v>7999</v>
      </c>
      <c r="B3987" s="52"/>
      <c r="C3987" s="53" t="s">
        <v>8000</v>
      </c>
      <c r="D3987" s="54" t="s">
        <v>334</v>
      </c>
      <c r="E3987" s="55">
        <v>7171.61</v>
      </c>
      <c r="F3987" s="55"/>
      <c r="G3987" s="55">
        <v>7171.61</v>
      </c>
      <c r="H3987" s="33">
        <f t="shared" si="62"/>
        <v>9</v>
      </c>
    </row>
    <row r="3988" spans="1:8" ht="25.5" x14ac:dyDescent="0.2">
      <c r="A3988" s="52" t="s">
        <v>8001</v>
      </c>
      <c r="B3988" s="52"/>
      <c r="C3988" s="53" t="s">
        <v>8002</v>
      </c>
      <c r="D3988" s="54" t="s">
        <v>334</v>
      </c>
      <c r="E3988" s="55">
        <v>33811.51</v>
      </c>
      <c r="F3988" s="55"/>
      <c r="G3988" s="55">
        <v>33811.51</v>
      </c>
      <c r="H3988" s="33">
        <f t="shared" si="62"/>
        <v>9</v>
      </c>
    </row>
    <row r="3989" spans="1:8" ht="25.5" x14ac:dyDescent="0.2">
      <c r="A3989" s="52" t="s">
        <v>8003</v>
      </c>
      <c r="B3989" s="52"/>
      <c r="C3989" s="53" t="s">
        <v>8004</v>
      </c>
      <c r="D3989" s="54" t="s">
        <v>334</v>
      </c>
      <c r="E3989" s="55">
        <v>45375.77</v>
      </c>
      <c r="F3989" s="55"/>
      <c r="G3989" s="55">
        <v>45375.77</v>
      </c>
      <c r="H3989" s="33">
        <f t="shared" si="62"/>
        <v>9</v>
      </c>
    </row>
    <row r="3990" spans="1:8" x14ac:dyDescent="0.2">
      <c r="A3990" s="52" t="s">
        <v>8005</v>
      </c>
      <c r="B3990" s="52"/>
      <c r="C3990" s="53" t="s">
        <v>8006</v>
      </c>
      <c r="D3990" s="54"/>
      <c r="E3990" s="55"/>
      <c r="F3990" s="55"/>
      <c r="G3990" s="55"/>
      <c r="H3990" s="33">
        <f t="shared" si="62"/>
        <v>5</v>
      </c>
    </row>
    <row r="3991" spans="1:8" ht="25.5" x14ac:dyDescent="0.2">
      <c r="A3991" s="52" t="s">
        <v>8007</v>
      </c>
      <c r="B3991" s="52"/>
      <c r="C3991" s="53" t="s">
        <v>8008</v>
      </c>
      <c r="D3991" s="54" t="s">
        <v>21</v>
      </c>
      <c r="E3991" s="55">
        <v>9843.35</v>
      </c>
      <c r="F3991" s="55">
        <v>65.06</v>
      </c>
      <c r="G3991" s="55">
        <v>9908.41</v>
      </c>
      <c r="H3991" s="33">
        <f t="shared" si="62"/>
        <v>9</v>
      </c>
    </row>
    <row r="3992" spans="1:8" ht="25.5" x14ac:dyDescent="0.2">
      <c r="A3992" s="52" t="s">
        <v>8009</v>
      </c>
      <c r="B3992" s="52"/>
      <c r="C3992" s="53" t="s">
        <v>8010</v>
      </c>
      <c r="D3992" s="54" t="s">
        <v>21</v>
      </c>
      <c r="E3992" s="55">
        <v>13747.17</v>
      </c>
      <c r="F3992" s="55">
        <v>65.06</v>
      </c>
      <c r="G3992" s="55">
        <v>13812.23</v>
      </c>
      <c r="H3992" s="33">
        <f t="shared" si="62"/>
        <v>9</v>
      </c>
    </row>
    <row r="3993" spans="1:8" ht="25.5" x14ac:dyDescent="0.2">
      <c r="A3993" s="52" t="s">
        <v>8011</v>
      </c>
      <c r="B3993" s="52"/>
      <c r="C3993" s="53" t="s">
        <v>8012</v>
      </c>
      <c r="D3993" s="54" t="s">
        <v>21</v>
      </c>
      <c r="E3993" s="55">
        <v>41396.18</v>
      </c>
      <c r="F3993" s="55">
        <v>65.06</v>
      </c>
      <c r="G3993" s="55">
        <v>41461.24</v>
      </c>
      <c r="H3993" s="33">
        <f t="shared" si="62"/>
        <v>9</v>
      </c>
    </row>
    <row r="3994" spans="1:8" x14ac:dyDescent="0.2">
      <c r="A3994" s="52" t="s">
        <v>8013</v>
      </c>
      <c r="B3994" s="52"/>
      <c r="C3994" s="53" t="s">
        <v>8014</v>
      </c>
      <c r="D3994" s="54"/>
      <c r="E3994" s="55"/>
      <c r="F3994" s="55"/>
      <c r="G3994" s="55"/>
      <c r="H3994" s="33">
        <f t="shared" si="62"/>
        <v>5</v>
      </c>
    </row>
    <row r="3995" spans="1:8" ht="25.5" x14ac:dyDescent="0.2">
      <c r="A3995" s="52" t="s">
        <v>8015</v>
      </c>
      <c r="B3995" s="52"/>
      <c r="C3995" s="53" t="s">
        <v>8016</v>
      </c>
      <c r="D3995" s="54" t="s">
        <v>21</v>
      </c>
      <c r="E3995" s="55">
        <v>40980.57</v>
      </c>
      <c r="F3995" s="55">
        <v>122.02</v>
      </c>
      <c r="G3995" s="55">
        <v>41102.589999999997</v>
      </c>
      <c r="H3995" s="33">
        <f t="shared" si="62"/>
        <v>9</v>
      </c>
    </row>
    <row r="3996" spans="1:8" ht="25.5" x14ac:dyDescent="0.2">
      <c r="A3996" s="52" t="s">
        <v>8017</v>
      </c>
      <c r="B3996" s="52"/>
      <c r="C3996" s="53" t="s">
        <v>8018</v>
      </c>
      <c r="D3996" s="54" t="s">
        <v>21</v>
      </c>
      <c r="E3996" s="55">
        <v>51200.28</v>
      </c>
      <c r="F3996" s="55">
        <v>122.02</v>
      </c>
      <c r="G3996" s="55">
        <v>51322.3</v>
      </c>
      <c r="H3996" s="33">
        <f t="shared" si="62"/>
        <v>9</v>
      </c>
    </row>
    <row r="3997" spans="1:8" ht="25.5" x14ac:dyDescent="0.2">
      <c r="A3997" s="52" t="s">
        <v>8019</v>
      </c>
      <c r="B3997" s="52"/>
      <c r="C3997" s="53" t="s">
        <v>8020</v>
      </c>
      <c r="D3997" s="54" t="s">
        <v>21</v>
      </c>
      <c r="E3997" s="55">
        <v>47527.07</v>
      </c>
      <c r="F3997" s="55">
        <v>122.02</v>
      </c>
      <c r="G3997" s="55">
        <v>47649.09</v>
      </c>
      <c r="H3997" s="33">
        <f t="shared" si="62"/>
        <v>9</v>
      </c>
    </row>
    <row r="3998" spans="1:8" ht="25.5" x14ac:dyDescent="0.2">
      <c r="A3998" s="52" t="s">
        <v>8021</v>
      </c>
      <c r="B3998" s="52"/>
      <c r="C3998" s="53" t="s">
        <v>8022</v>
      </c>
      <c r="D3998" s="54" t="s">
        <v>21</v>
      </c>
      <c r="E3998" s="55">
        <v>5455.53</v>
      </c>
      <c r="F3998" s="55">
        <v>86.74</v>
      </c>
      <c r="G3998" s="55">
        <v>5542.27</v>
      </c>
      <c r="H3998" s="33">
        <f t="shared" si="62"/>
        <v>9</v>
      </c>
    </row>
    <row r="3999" spans="1:8" ht="25.5" x14ac:dyDescent="0.2">
      <c r="A3999" s="52" t="s">
        <v>8023</v>
      </c>
      <c r="B3999" s="52"/>
      <c r="C3999" s="53" t="s">
        <v>8024</v>
      </c>
      <c r="D3999" s="54" t="s">
        <v>21</v>
      </c>
      <c r="E3999" s="55">
        <v>20234.29</v>
      </c>
      <c r="F3999" s="55">
        <v>122.02</v>
      </c>
      <c r="G3999" s="55">
        <v>20356.310000000001</v>
      </c>
      <c r="H3999" s="33">
        <f t="shared" si="62"/>
        <v>9</v>
      </c>
    </row>
    <row r="4000" spans="1:8" ht="25.5" x14ac:dyDescent="0.2">
      <c r="A4000" s="52" t="s">
        <v>8025</v>
      </c>
      <c r="B4000" s="52"/>
      <c r="C4000" s="53" t="s">
        <v>8026</v>
      </c>
      <c r="D4000" s="54" t="s">
        <v>21</v>
      </c>
      <c r="E4000" s="55">
        <v>22379.71</v>
      </c>
      <c r="F4000" s="55">
        <v>86.74</v>
      </c>
      <c r="G4000" s="55">
        <v>22466.45</v>
      </c>
      <c r="H4000" s="33">
        <f t="shared" si="62"/>
        <v>9</v>
      </c>
    </row>
    <row r="4001" spans="1:8" ht="25.5" x14ac:dyDescent="0.2">
      <c r="A4001" s="52" t="s">
        <v>8027</v>
      </c>
      <c r="B4001" s="52"/>
      <c r="C4001" s="53" t="s">
        <v>8028</v>
      </c>
      <c r="D4001" s="54" t="s">
        <v>21</v>
      </c>
      <c r="E4001" s="55">
        <v>943.54</v>
      </c>
      <c r="F4001" s="55">
        <v>43.37</v>
      </c>
      <c r="G4001" s="55">
        <v>986.91</v>
      </c>
      <c r="H4001" s="33">
        <f t="shared" si="62"/>
        <v>9</v>
      </c>
    </row>
    <row r="4002" spans="1:8" ht="25.5" x14ac:dyDescent="0.2">
      <c r="A4002" s="52" t="s">
        <v>8029</v>
      </c>
      <c r="B4002" s="52"/>
      <c r="C4002" s="53" t="s">
        <v>8030</v>
      </c>
      <c r="D4002" s="54" t="s">
        <v>21</v>
      </c>
      <c r="E4002" s="55">
        <v>47647.47</v>
      </c>
      <c r="F4002" s="55">
        <v>122.02</v>
      </c>
      <c r="G4002" s="55">
        <v>47769.49</v>
      </c>
      <c r="H4002" s="33">
        <f t="shared" si="62"/>
        <v>9</v>
      </c>
    </row>
    <row r="4003" spans="1:8" ht="25.5" x14ac:dyDescent="0.2">
      <c r="A4003" s="52" t="s">
        <v>8031</v>
      </c>
      <c r="B4003" s="52"/>
      <c r="C4003" s="53" t="s">
        <v>8032</v>
      </c>
      <c r="D4003" s="54" t="s">
        <v>21</v>
      </c>
      <c r="E4003" s="55">
        <v>65166.07</v>
      </c>
      <c r="F4003" s="55">
        <v>122.02</v>
      </c>
      <c r="G4003" s="55">
        <v>65288.09</v>
      </c>
      <c r="H4003" s="33">
        <f t="shared" si="62"/>
        <v>9</v>
      </c>
    </row>
    <row r="4004" spans="1:8" ht="25.5" x14ac:dyDescent="0.2">
      <c r="A4004" s="52" t="s">
        <v>8033</v>
      </c>
      <c r="B4004" s="52"/>
      <c r="C4004" s="53" t="s">
        <v>8034</v>
      </c>
      <c r="D4004" s="54" t="s">
        <v>21</v>
      </c>
      <c r="E4004" s="55">
        <v>121532.99</v>
      </c>
      <c r="F4004" s="55">
        <v>122.02</v>
      </c>
      <c r="G4004" s="55">
        <v>121655.01</v>
      </c>
      <c r="H4004" s="33">
        <f t="shared" si="62"/>
        <v>9</v>
      </c>
    </row>
    <row r="4005" spans="1:8" ht="25.5" x14ac:dyDescent="0.2">
      <c r="A4005" s="52" t="s">
        <v>8035</v>
      </c>
      <c r="B4005" s="52"/>
      <c r="C4005" s="53" t="s">
        <v>8036</v>
      </c>
      <c r="D4005" s="54" t="s">
        <v>21</v>
      </c>
      <c r="E4005" s="55">
        <v>155282.82999999999</v>
      </c>
      <c r="F4005" s="55">
        <v>122.02</v>
      </c>
      <c r="G4005" s="55">
        <v>155404.85</v>
      </c>
      <c r="H4005" s="33">
        <f t="shared" si="62"/>
        <v>9</v>
      </c>
    </row>
    <row r="4006" spans="1:8" ht="25.5" x14ac:dyDescent="0.2">
      <c r="A4006" s="52" t="s">
        <v>8037</v>
      </c>
      <c r="B4006" s="52"/>
      <c r="C4006" s="53" t="s">
        <v>8038</v>
      </c>
      <c r="D4006" s="54" t="s">
        <v>21</v>
      </c>
      <c r="E4006" s="55">
        <v>55095.73</v>
      </c>
      <c r="F4006" s="55">
        <v>122.02</v>
      </c>
      <c r="G4006" s="55">
        <v>55217.75</v>
      </c>
      <c r="H4006" s="33">
        <f t="shared" si="62"/>
        <v>9</v>
      </c>
    </row>
    <row r="4007" spans="1:8" ht="25.5" x14ac:dyDescent="0.2">
      <c r="A4007" s="52" t="s">
        <v>8039</v>
      </c>
      <c r="B4007" s="52"/>
      <c r="C4007" s="53" t="s">
        <v>8040</v>
      </c>
      <c r="D4007" s="54" t="s">
        <v>21</v>
      </c>
      <c r="E4007" s="55">
        <v>26949.77</v>
      </c>
      <c r="F4007" s="55">
        <v>122.02</v>
      </c>
      <c r="G4007" s="55">
        <v>27071.79</v>
      </c>
      <c r="H4007" s="33">
        <f t="shared" si="62"/>
        <v>9</v>
      </c>
    </row>
    <row r="4008" spans="1:8" ht="25.5" x14ac:dyDescent="0.2">
      <c r="A4008" s="52" t="s">
        <v>8041</v>
      </c>
      <c r="B4008" s="52"/>
      <c r="C4008" s="53" t="s">
        <v>8042</v>
      </c>
      <c r="D4008" s="54" t="s">
        <v>21</v>
      </c>
      <c r="E4008" s="55">
        <v>40619.15</v>
      </c>
      <c r="F4008" s="55">
        <v>122.02</v>
      </c>
      <c r="G4008" s="55">
        <v>40741.17</v>
      </c>
      <c r="H4008" s="33">
        <f t="shared" si="62"/>
        <v>9</v>
      </c>
    </row>
    <row r="4009" spans="1:8" ht="25.5" x14ac:dyDescent="0.2">
      <c r="A4009" s="52" t="s">
        <v>8043</v>
      </c>
      <c r="B4009" s="52"/>
      <c r="C4009" s="53" t="s">
        <v>8044</v>
      </c>
      <c r="D4009" s="54" t="s">
        <v>21</v>
      </c>
      <c r="E4009" s="55">
        <v>75801.41</v>
      </c>
      <c r="F4009" s="55">
        <v>122.02</v>
      </c>
      <c r="G4009" s="55">
        <v>75923.429999999993</v>
      </c>
      <c r="H4009" s="33">
        <f t="shared" si="62"/>
        <v>9</v>
      </c>
    </row>
    <row r="4010" spans="1:8" ht="25.5" x14ac:dyDescent="0.2">
      <c r="A4010" s="52" t="s">
        <v>8045</v>
      </c>
      <c r="B4010" s="52"/>
      <c r="C4010" s="53" t="s">
        <v>8046</v>
      </c>
      <c r="D4010" s="54" t="s">
        <v>21</v>
      </c>
      <c r="E4010" s="55">
        <v>35193.86</v>
      </c>
      <c r="F4010" s="55">
        <v>122.02</v>
      </c>
      <c r="G4010" s="55">
        <v>35315.879999999997</v>
      </c>
      <c r="H4010" s="33">
        <f t="shared" si="62"/>
        <v>9</v>
      </c>
    </row>
    <row r="4011" spans="1:8" ht="25.5" x14ac:dyDescent="0.2">
      <c r="A4011" s="52" t="s">
        <v>8047</v>
      </c>
      <c r="B4011" s="52"/>
      <c r="C4011" s="53" t="s">
        <v>8048</v>
      </c>
      <c r="D4011" s="54" t="s">
        <v>21</v>
      </c>
      <c r="E4011" s="55">
        <v>92416.2</v>
      </c>
      <c r="F4011" s="55">
        <v>122.02</v>
      </c>
      <c r="G4011" s="55">
        <v>92538.22</v>
      </c>
      <c r="H4011" s="33">
        <f t="shared" si="62"/>
        <v>9</v>
      </c>
    </row>
    <row r="4012" spans="1:8" x14ac:dyDescent="0.2">
      <c r="A4012" s="52" t="s">
        <v>8049</v>
      </c>
      <c r="B4012" s="52"/>
      <c r="C4012" s="53" t="s">
        <v>8050</v>
      </c>
      <c r="D4012" s="54"/>
      <c r="E4012" s="55"/>
      <c r="F4012" s="55"/>
      <c r="G4012" s="55"/>
      <c r="H4012" s="33">
        <f t="shared" si="62"/>
        <v>5</v>
      </c>
    </row>
    <row r="4013" spans="1:8" x14ac:dyDescent="0.2">
      <c r="A4013" s="52" t="s">
        <v>8051</v>
      </c>
      <c r="B4013" s="52"/>
      <c r="C4013" s="53" t="s">
        <v>8052</v>
      </c>
      <c r="D4013" s="54" t="s">
        <v>21</v>
      </c>
      <c r="E4013" s="55">
        <v>888.48</v>
      </c>
      <c r="F4013" s="55">
        <v>49.72</v>
      </c>
      <c r="G4013" s="55">
        <v>938.2</v>
      </c>
      <c r="H4013" s="33">
        <f t="shared" si="62"/>
        <v>9</v>
      </c>
    </row>
    <row r="4014" spans="1:8" x14ac:dyDescent="0.2">
      <c r="A4014" s="52" t="s">
        <v>8053</v>
      </c>
      <c r="B4014" s="52"/>
      <c r="C4014" s="53" t="s">
        <v>8054</v>
      </c>
      <c r="D4014" s="54"/>
      <c r="E4014" s="55"/>
      <c r="F4014" s="55"/>
      <c r="G4014" s="55"/>
      <c r="H4014" s="33">
        <f t="shared" si="62"/>
        <v>5</v>
      </c>
    </row>
    <row r="4015" spans="1:8" x14ac:dyDescent="0.2">
      <c r="A4015" s="52" t="s">
        <v>8055</v>
      </c>
      <c r="B4015" s="52"/>
      <c r="C4015" s="53" t="s">
        <v>8056</v>
      </c>
      <c r="D4015" s="54" t="s">
        <v>21</v>
      </c>
      <c r="E4015" s="55">
        <v>50.05</v>
      </c>
      <c r="F4015" s="55">
        <v>8.68</v>
      </c>
      <c r="G4015" s="55">
        <v>58.73</v>
      </c>
      <c r="H4015" s="33">
        <f t="shared" si="62"/>
        <v>9</v>
      </c>
    </row>
    <row r="4016" spans="1:8" x14ac:dyDescent="0.2">
      <c r="A4016" s="52" t="s">
        <v>8057</v>
      </c>
      <c r="B4016" s="52"/>
      <c r="C4016" s="53" t="s">
        <v>8058</v>
      </c>
      <c r="D4016" s="54" t="s">
        <v>21</v>
      </c>
      <c r="E4016" s="55">
        <v>909.45</v>
      </c>
      <c r="F4016" s="55">
        <v>34.69</v>
      </c>
      <c r="G4016" s="55">
        <v>944.14</v>
      </c>
      <c r="H4016" s="33">
        <f t="shared" si="62"/>
        <v>9</v>
      </c>
    </row>
    <row r="4017" spans="1:8" x14ac:dyDescent="0.2">
      <c r="A4017" s="52" t="s">
        <v>8059</v>
      </c>
      <c r="B4017" s="52"/>
      <c r="C4017" s="53" t="s">
        <v>8060</v>
      </c>
      <c r="D4017" s="54" t="s">
        <v>21</v>
      </c>
      <c r="E4017" s="55">
        <v>598.51</v>
      </c>
      <c r="F4017" s="55">
        <v>34.69</v>
      </c>
      <c r="G4017" s="55">
        <v>633.20000000000005</v>
      </c>
      <c r="H4017" s="33">
        <f t="shared" si="62"/>
        <v>9</v>
      </c>
    </row>
    <row r="4018" spans="1:8" x14ac:dyDescent="0.2">
      <c r="A4018" s="52" t="s">
        <v>8061</v>
      </c>
      <c r="B4018" s="52"/>
      <c r="C4018" s="53" t="s">
        <v>8062</v>
      </c>
      <c r="D4018" s="54" t="s">
        <v>21</v>
      </c>
      <c r="E4018" s="55">
        <v>147.77000000000001</v>
      </c>
      <c r="F4018" s="55">
        <v>8.68</v>
      </c>
      <c r="G4018" s="55">
        <v>156.44999999999999</v>
      </c>
      <c r="H4018" s="33">
        <f t="shared" si="62"/>
        <v>9</v>
      </c>
    </row>
    <row r="4019" spans="1:8" x14ac:dyDescent="0.2">
      <c r="A4019" s="52" t="s">
        <v>8063</v>
      </c>
      <c r="B4019" s="52"/>
      <c r="C4019" s="53" t="s">
        <v>8064</v>
      </c>
      <c r="D4019" s="54" t="s">
        <v>21</v>
      </c>
      <c r="E4019" s="55">
        <v>1427.75</v>
      </c>
      <c r="F4019" s="55">
        <v>3.21</v>
      </c>
      <c r="G4019" s="55">
        <v>1430.96</v>
      </c>
      <c r="H4019" s="33">
        <f t="shared" si="62"/>
        <v>9</v>
      </c>
    </row>
    <row r="4020" spans="1:8" x14ac:dyDescent="0.2">
      <c r="A4020" s="52" t="s">
        <v>8065</v>
      </c>
      <c r="B4020" s="52"/>
      <c r="C4020" s="53" t="s">
        <v>8066</v>
      </c>
      <c r="D4020" s="54"/>
      <c r="E4020" s="55"/>
      <c r="F4020" s="55"/>
      <c r="G4020" s="55"/>
      <c r="H4020" s="33">
        <f t="shared" si="62"/>
        <v>5</v>
      </c>
    </row>
    <row r="4021" spans="1:8" ht="25.5" x14ac:dyDescent="0.2">
      <c r="A4021" s="52" t="s">
        <v>8067</v>
      </c>
      <c r="B4021" s="52"/>
      <c r="C4021" s="53" t="s">
        <v>8291</v>
      </c>
      <c r="D4021" s="54" t="s">
        <v>21</v>
      </c>
      <c r="E4021" s="55">
        <v>494.62</v>
      </c>
      <c r="F4021" s="55">
        <v>19.89</v>
      </c>
      <c r="G4021" s="55">
        <v>514.51</v>
      </c>
      <c r="H4021" s="33">
        <f t="shared" si="62"/>
        <v>9</v>
      </c>
    </row>
    <row r="4022" spans="1:8" ht="25.5" x14ac:dyDescent="0.2">
      <c r="A4022" s="52" t="s">
        <v>8069</v>
      </c>
      <c r="B4022" s="52"/>
      <c r="C4022" s="53" t="s">
        <v>8070</v>
      </c>
      <c r="D4022" s="54" t="s">
        <v>334</v>
      </c>
      <c r="E4022" s="55">
        <v>479.59</v>
      </c>
      <c r="F4022" s="55">
        <v>346.96</v>
      </c>
      <c r="G4022" s="55">
        <v>826.55</v>
      </c>
      <c r="H4022" s="33">
        <f t="shared" si="62"/>
        <v>9</v>
      </c>
    </row>
    <row r="4023" spans="1:8" ht="25.5" x14ac:dyDescent="0.2">
      <c r="A4023" s="52" t="s">
        <v>8292</v>
      </c>
      <c r="B4023" s="52"/>
      <c r="C4023" s="53" t="s">
        <v>8293</v>
      </c>
      <c r="D4023" s="54" t="s">
        <v>21</v>
      </c>
      <c r="E4023" s="55">
        <v>1075.92</v>
      </c>
      <c r="F4023" s="55">
        <v>25.36</v>
      </c>
      <c r="G4023" s="55">
        <v>1101.28</v>
      </c>
      <c r="H4023" s="33">
        <f t="shared" si="62"/>
        <v>9</v>
      </c>
    </row>
    <row r="4024" spans="1:8" x14ac:dyDescent="0.2">
      <c r="A4024" s="52" t="s">
        <v>8071</v>
      </c>
      <c r="B4024" s="52"/>
      <c r="C4024" s="53" t="s">
        <v>8072</v>
      </c>
      <c r="D4024" s="54"/>
      <c r="E4024" s="55"/>
      <c r="F4024" s="55"/>
      <c r="G4024" s="55"/>
      <c r="H4024" s="33">
        <f t="shared" si="62"/>
        <v>5</v>
      </c>
    </row>
    <row r="4025" spans="1:8" x14ac:dyDescent="0.2">
      <c r="A4025" s="52" t="s">
        <v>8073</v>
      </c>
      <c r="B4025" s="52"/>
      <c r="C4025" s="53" t="s">
        <v>8074</v>
      </c>
      <c r="D4025" s="54" t="s">
        <v>131</v>
      </c>
      <c r="E4025" s="55">
        <v>0.45</v>
      </c>
      <c r="F4025" s="55">
        <v>4.33</v>
      </c>
      <c r="G4025" s="55">
        <v>4.78</v>
      </c>
      <c r="H4025" s="33">
        <f t="shared" si="62"/>
        <v>9</v>
      </c>
    </row>
    <row r="4026" spans="1:8" x14ac:dyDescent="0.2">
      <c r="A4026" s="52" t="s">
        <v>8075</v>
      </c>
      <c r="B4026" s="52"/>
      <c r="C4026" s="53" t="s">
        <v>8076</v>
      </c>
      <c r="D4026" s="54" t="s">
        <v>21</v>
      </c>
      <c r="E4026" s="55">
        <v>5.72</v>
      </c>
      <c r="F4026" s="55">
        <v>8.68</v>
      </c>
      <c r="G4026" s="55">
        <v>14.4</v>
      </c>
      <c r="H4026" s="33">
        <f t="shared" si="62"/>
        <v>9</v>
      </c>
    </row>
    <row r="4027" spans="1:8" x14ac:dyDescent="0.2">
      <c r="A4027" s="52" t="s">
        <v>8077</v>
      </c>
      <c r="B4027" s="52"/>
      <c r="C4027" s="53" t="s">
        <v>8078</v>
      </c>
      <c r="D4027" s="54" t="s">
        <v>21</v>
      </c>
      <c r="E4027" s="55">
        <v>2.27</v>
      </c>
      <c r="F4027" s="55">
        <v>8.68</v>
      </c>
      <c r="G4027" s="55">
        <v>10.95</v>
      </c>
      <c r="H4027" s="33">
        <f t="shared" si="62"/>
        <v>9</v>
      </c>
    </row>
    <row r="4028" spans="1:8" ht="25.5" x14ac:dyDescent="0.2">
      <c r="A4028" s="52" t="s">
        <v>8079</v>
      </c>
      <c r="B4028" s="52"/>
      <c r="C4028" s="53" t="s">
        <v>8080</v>
      </c>
      <c r="D4028" s="54" t="s">
        <v>21</v>
      </c>
      <c r="E4028" s="55">
        <v>2.87</v>
      </c>
      <c r="F4028" s="55">
        <v>8.68</v>
      </c>
      <c r="G4028" s="55">
        <v>11.55</v>
      </c>
      <c r="H4028" s="33">
        <f t="shared" si="62"/>
        <v>9</v>
      </c>
    </row>
    <row r="4029" spans="1:8" x14ac:dyDescent="0.2">
      <c r="A4029" s="52" t="s">
        <v>8081</v>
      </c>
      <c r="B4029" s="52"/>
      <c r="C4029" s="53" t="s">
        <v>8082</v>
      </c>
      <c r="D4029" s="54" t="s">
        <v>21</v>
      </c>
      <c r="E4029" s="55">
        <v>252.77</v>
      </c>
      <c r="F4029" s="55">
        <v>9.6300000000000008</v>
      </c>
      <c r="G4029" s="55">
        <v>262.39999999999998</v>
      </c>
      <c r="H4029" s="33">
        <f t="shared" si="62"/>
        <v>9</v>
      </c>
    </row>
    <row r="4030" spans="1:8" x14ac:dyDescent="0.2">
      <c r="A4030" s="52" t="s">
        <v>8083</v>
      </c>
      <c r="B4030" s="52"/>
      <c r="C4030" s="53" t="s">
        <v>8084</v>
      </c>
      <c r="D4030" s="54" t="s">
        <v>21</v>
      </c>
      <c r="E4030" s="55">
        <v>530.20000000000005</v>
      </c>
      <c r="F4030" s="55">
        <v>9.6300000000000008</v>
      </c>
      <c r="G4030" s="55">
        <v>539.83000000000004</v>
      </c>
      <c r="H4030" s="33">
        <f t="shared" si="62"/>
        <v>9</v>
      </c>
    </row>
    <row r="4031" spans="1:8" x14ac:dyDescent="0.2">
      <c r="A4031" s="52" t="s">
        <v>8085</v>
      </c>
      <c r="B4031" s="52"/>
      <c r="C4031" s="53" t="s">
        <v>8086</v>
      </c>
      <c r="D4031" s="54" t="s">
        <v>21</v>
      </c>
      <c r="E4031" s="55">
        <v>6.04</v>
      </c>
      <c r="F4031" s="55">
        <v>15.25</v>
      </c>
      <c r="G4031" s="55">
        <v>21.29</v>
      </c>
      <c r="H4031" s="33">
        <f t="shared" si="62"/>
        <v>9</v>
      </c>
    </row>
    <row r="4032" spans="1:8" x14ac:dyDescent="0.2">
      <c r="A4032" s="52" t="s">
        <v>8087</v>
      </c>
      <c r="B4032" s="52"/>
      <c r="C4032" s="53" t="s">
        <v>8088</v>
      </c>
      <c r="D4032" s="54" t="s">
        <v>21</v>
      </c>
      <c r="E4032" s="55">
        <v>26.45</v>
      </c>
      <c r="F4032" s="55">
        <v>15.25</v>
      </c>
      <c r="G4032" s="55">
        <v>41.7</v>
      </c>
      <c r="H4032" s="33">
        <f t="shared" si="62"/>
        <v>9</v>
      </c>
    </row>
    <row r="4033" spans="1:8" x14ac:dyDescent="0.2">
      <c r="A4033" s="52" t="s">
        <v>8089</v>
      </c>
      <c r="B4033" s="52"/>
      <c r="C4033" s="53" t="s">
        <v>8090</v>
      </c>
      <c r="D4033" s="54" t="s">
        <v>21</v>
      </c>
      <c r="E4033" s="55">
        <v>73.88</v>
      </c>
      <c r="F4033" s="55">
        <v>1.76</v>
      </c>
      <c r="G4033" s="55">
        <v>75.64</v>
      </c>
      <c r="H4033" s="33">
        <f t="shared" si="62"/>
        <v>9</v>
      </c>
    </row>
    <row r="4034" spans="1:8" x14ac:dyDescent="0.2">
      <c r="A4034" s="52" t="s">
        <v>8091</v>
      </c>
      <c r="B4034" s="52"/>
      <c r="C4034" s="53" t="s">
        <v>8092</v>
      </c>
      <c r="D4034" s="54" t="s">
        <v>21</v>
      </c>
      <c r="E4034" s="55">
        <v>196.39</v>
      </c>
      <c r="F4034" s="55">
        <v>9.9499999999999993</v>
      </c>
      <c r="G4034" s="55">
        <v>206.34</v>
      </c>
      <c r="H4034" s="33">
        <f t="shared" si="62"/>
        <v>9</v>
      </c>
    </row>
    <row r="4035" spans="1:8" x14ac:dyDescent="0.2">
      <c r="A4035" s="52" t="s">
        <v>8093</v>
      </c>
      <c r="B4035" s="52"/>
      <c r="C4035" s="53" t="s">
        <v>8094</v>
      </c>
      <c r="D4035" s="54" t="s">
        <v>21</v>
      </c>
      <c r="E4035" s="55">
        <v>85.1</v>
      </c>
      <c r="F4035" s="55">
        <v>6.42</v>
      </c>
      <c r="G4035" s="55">
        <v>91.52</v>
      </c>
      <c r="H4035" s="33">
        <f t="shared" si="62"/>
        <v>9</v>
      </c>
    </row>
    <row r="4036" spans="1:8" x14ac:dyDescent="0.2">
      <c r="A4036" s="52" t="s">
        <v>8095</v>
      </c>
      <c r="B4036" s="52"/>
      <c r="C4036" s="53" t="s">
        <v>8096</v>
      </c>
      <c r="D4036" s="54" t="s">
        <v>21</v>
      </c>
      <c r="E4036" s="55">
        <v>110.53</v>
      </c>
      <c r="F4036" s="55">
        <v>6.42</v>
      </c>
      <c r="G4036" s="55">
        <v>116.95</v>
      </c>
      <c r="H4036" s="33">
        <f t="shared" si="62"/>
        <v>9</v>
      </c>
    </row>
    <row r="4037" spans="1:8" x14ac:dyDescent="0.2">
      <c r="A4037" s="52" t="s">
        <v>8097</v>
      </c>
      <c r="B4037" s="52"/>
      <c r="C4037" s="53" t="s">
        <v>8098</v>
      </c>
      <c r="D4037" s="54" t="s">
        <v>21</v>
      </c>
      <c r="E4037" s="55">
        <v>169.86</v>
      </c>
      <c r="F4037" s="55">
        <v>6.42</v>
      </c>
      <c r="G4037" s="55">
        <v>176.28</v>
      </c>
      <c r="H4037" s="33">
        <f t="shared" si="62"/>
        <v>9</v>
      </c>
    </row>
    <row r="4038" spans="1:8" x14ac:dyDescent="0.2">
      <c r="A4038" s="52" t="s">
        <v>8099</v>
      </c>
      <c r="B4038" s="52"/>
      <c r="C4038" s="53" t="s">
        <v>8100</v>
      </c>
      <c r="D4038" s="54" t="s">
        <v>21</v>
      </c>
      <c r="E4038" s="55">
        <v>98.95</v>
      </c>
      <c r="F4038" s="55">
        <v>1.76</v>
      </c>
      <c r="G4038" s="55">
        <v>100.71</v>
      </c>
      <c r="H4038" s="33">
        <f t="shared" si="62"/>
        <v>9</v>
      </c>
    </row>
    <row r="4039" spans="1:8" x14ac:dyDescent="0.2">
      <c r="A4039" s="52" t="s">
        <v>8101</v>
      </c>
      <c r="B4039" s="52"/>
      <c r="C4039" s="53" t="s">
        <v>8102</v>
      </c>
      <c r="D4039" s="54" t="s">
        <v>21</v>
      </c>
      <c r="E4039" s="55">
        <v>103.9</v>
      </c>
      <c r="F4039" s="55">
        <v>1.76</v>
      </c>
      <c r="G4039" s="55">
        <v>105.66</v>
      </c>
      <c r="H4039" s="33">
        <f t="shared" si="62"/>
        <v>9</v>
      </c>
    </row>
    <row r="4040" spans="1:8" x14ac:dyDescent="0.2">
      <c r="A4040" s="52" t="s">
        <v>8103</v>
      </c>
      <c r="B4040" s="52"/>
      <c r="C4040" s="53" t="s">
        <v>8104</v>
      </c>
      <c r="D4040" s="54" t="s">
        <v>21</v>
      </c>
      <c r="E4040" s="55">
        <v>10.42</v>
      </c>
      <c r="F4040" s="55">
        <v>3.53</v>
      </c>
      <c r="G4040" s="55">
        <v>13.95</v>
      </c>
      <c r="H4040" s="33">
        <f t="shared" si="62"/>
        <v>9</v>
      </c>
    </row>
    <row r="4041" spans="1:8" x14ac:dyDescent="0.2">
      <c r="A4041" s="52" t="s">
        <v>8105</v>
      </c>
      <c r="B4041" s="52"/>
      <c r="C4041" s="53" t="s">
        <v>8106</v>
      </c>
      <c r="D4041" s="54" t="s">
        <v>21</v>
      </c>
      <c r="E4041" s="55">
        <v>15.48</v>
      </c>
      <c r="F4041" s="55">
        <v>3.53</v>
      </c>
      <c r="G4041" s="55">
        <v>19.010000000000002</v>
      </c>
      <c r="H4041" s="33">
        <f t="shared" si="62"/>
        <v>9</v>
      </c>
    </row>
    <row r="4042" spans="1:8" x14ac:dyDescent="0.2">
      <c r="A4042" s="52" t="s">
        <v>8107</v>
      </c>
      <c r="B4042" s="52"/>
      <c r="C4042" s="53" t="s">
        <v>8108</v>
      </c>
      <c r="D4042" s="54" t="s">
        <v>21</v>
      </c>
      <c r="E4042" s="55">
        <v>18.190000000000001</v>
      </c>
      <c r="F4042" s="55">
        <v>16.41</v>
      </c>
      <c r="G4042" s="55">
        <v>34.6</v>
      </c>
      <c r="H4042" s="33">
        <f t="shared" ref="H4042:H4105" si="63">LEN(A4042)</f>
        <v>9</v>
      </c>
    </row>
    <row r="4043" spans="1:8" x14ac:dyDescent="0.2">
      <c r="A4043" s="52" t="s">
        <v>8109</v>
      </c>
      <c r="B4043" s="52"/>
      <c r="C4043" s="53" t="s">
        <v>8110</v>
      </c>
      <c r="D4043" s="54" t="s">
        <v>21</v>
      </c>
      <c r="E4043" s="55">
        <v>8.4</v>
      </c>
      <c r="F4043" s="55">
        <v>9.9499999999999993</v>
      </c>
      <c r="G4043" s="55">
        <v>18.350000000000001</v>
      </c>
      <c r="H4043" s="33">
        <f t="shared" si="63"/>
        <v>9</v>
      </c>
    </row>
    <row r="4044" spans="1:8" x14ac:dyDescent="0.2">
      <c r="A4044" s="52" t="s">
        <v>8111</v>
      </c>
      <c r="B4044" s="52"/>
      <c r="C4044" s="53" t="s">
        <v>8112</v>
      </c>
      <c r="D4044" s="54" t="s">
        <v>21</v>
      </c>
      <c r="E4044" s="55">
        <v>11.58</v>
      </c>
      <c r="F4044" s="55">
        <v>9.9499999999999993</v>
      </c>
      <c r="G4044" s="55">
        <v>21.53</v>
      </c>
      <c r="H4044" s="33">
        <f t="shared" si="63"/>
        <v>9</v>
      </c>
    </row>
    <row r="4045" spans="1:8" ht="25.5" x14ac:dyDescent="0.2">
      <c r="A4045" s="52" t="s">
        <v>8113</v>
      </c>
      <c r="B4045" s="52"/>
      <c r="C4045" s="53" t="s">
        <v>8114</v>
      </c>
      <c r="D4045" s="54" t="s">
        <v>21</v>
      </c>
      <c r="E4045" s="55">
        <v>14.99</v>
      </c>
      <c r="F4045" s="55">
        <v>9.9499999999999993</v>
      </c>
      <c r="G4045" s="55">
        <v>24.94</v>
      </c>
      <c r="H4045" s="33">
        <f t="shared" si="63"/>
        <v>9</v>
      </c>
    </row>
    <row r="4046" spans="1:8" ht="25.5" x14ac:dyDescent="0.2">
      <c r="A4046" s="52" t="s">
        <v>8115</v>
      </c>
      <c r="B4046" s="52"/>
      <c r="C4046" s="53" t="s">
        <v>8116</v>
      </c>
      <c r="D4046" s="54" t="s">
        <v>21</v>
      </c>
      <c r="E4046" s="55">
        <v>34.57</v>
      </c>
      <c r="F4046" s="55">
        <v>16.84</v>
      </c>
      <c r="G4046" s="55">
        <v>51.41</v>
      </c>
      <c r="H4046" s="33">
        <f t="shared" si="63"/>
        <v>9</v>
      </c>
    </row>
    <row r="4047" spans="1:8" x14ac:dyDescent="0.2">
      <c r="A4047" s="52" t="s">
        <v>8117</v>
      </c>
      <c r="B4047" s="52"/>
      <c r="C4047" s="53" t="s">
        <v>8118</v>
      </c>
      <c r="D4047" s="54" t="s">
        <v>21</v>
      </c>
      <c r="E4047" s="55">
        <v>11.79</v>
      </c>
      <c r="F4047" s="55">
        <v>8.68</v>
      </c>
      <c r="G4047" s="55">
        <v>20.47</v>
      </c>
      <c r="H4047" s="33">
        <f t="shared" si="63"/>
        <v>9</v>
      </c>
    </row>
    <row r="4048" spans="1:8" x14ac:dyDescent="0.2">
      <c r="A4048" s="52" t="s">
        <v>8119</v>
      </c>
      <c r="B4048" s="52"/>
      <c r="C4048" s="53" t="s">
        <v>8120</v>
      </c>
      <c r="D4048" s="54" t="s">
        <v>21</v>
      </c>
      <c r="E4048" s="55">
        <v>86.86</v>
      </c>
      <c r="F4048" s="55">
        <v>30.51</v>
      </c>
      <c r="G4048" s="55">
        <v>117.37</v>
      </c>
      <c r="H4048" s="33">
        <f t="shared" si="63"/>
        <v>9</v>
      </c>
    </row>
    <row r="4049" spans="1:8" x14ac:dyDescent="0.2">
      <c r="A4049" s="52" t="s">
        <v>8121</v>
      </c>
      <c r="B4049" s="52"/>
      <c r="C4049" s="53" t="s">
        <v>8122</v>
      </c>
      <c r="D4049" s="54"/>
      <c r="E4049" s="55"/>
      <c r="F4049" s="55"/>
      <c r="G4049" s="55"/>
      <c r="H4049" s="33">
        <f t="shared" si="63"/>
        <v>2</v>
      </c>
    </row>
    <row r="4050" spans="1:8" x14ac:dyDescent="0.2">
      <c r="A4050" s="52" t="s">
        <v>8123</v>
      </c>
      <c r="B4050" s="52"/>
      <c r="C4050" s="53" t="s">
        <v>8124</v>
      </c>
      <c r="D4050" s="54"/>
      <c r="E4050" s="55"/>
      <c r="F4050" s="55"/>
      <c r="G4050" s="55"/>
      <c r="H4050" s="33">
        <f t="shared" si="63"/>
        <v>5</v>
      </c>
    </row>
    <row r="4051" spans="1:8" ht="25.5" x14ac:dyDescent="0.2">
      <c r="A4051" s="52" t="s">
        <v>8125</v>
      </c>
      <c r="B4051" s="52"/>
      <c r="C4051" s="53" t="s">
        <v>8294</v>
      </c>
      <c r="D4051" s="54" t="s">
        <v>73</v>
      </c>
      <c r="E4051" s="55">
        <v>259.64999999999998</v>
      </c>
      <c r="F4051" s="55">
        <v>2.96</v>
      </c>
      <c r="G4051" s="55">
        <v>262.61</v>
      </c>
      <c r="H4051" s="33">
        <f t="shared" si="63"/>
        <v>9</v>
      </c>
    </row>
    <row r="4052" spans="1:8" ht="25.5" x14ac:dyDescent="0.2">
      <c r="A4052" s="52" t="s">
        <v>8127</v>
      </c>
      <c r="B4052" s="52"/>
      <c r="C4052" s="53" t="s">
        <v>8295</v>
      </c>
      <c r="D4052" s="54" t="s">
        <v>73</v>
      </c>
      <c r="E4052" s="55">
        <v>211.81</v>
      </c>
      <c r="F4052" s="55">
        <v>2.4900000000000002</v>
      </c>
      <c r="G4052" s="55">
        <v>214.3</v>
      </c>
      <c r="H4052" s="33">
        <f t="shared" si="63"/>
        <v>9</v>
      </c>
    </row>
    <row r="4053" spans="1:8" ht="25.5" x14ac:dyDescent="0.2">
      <c r="A4053" s="52" t="s">
        <v>8129</v>
      </c>
      <c r="B4053" s="52"/>
      <c r="C4053" s="53" t="s">
        <v>8296</v>
      </c>
      <c r="D4053" s="54" t="s">
        <v>73</v>
      </c>
      <c r="E4053" s="55">
        <v>212.53</v>
      </c>
      <c r="F4053" s="55">
        <v>2.5</v>
      </c>
      <c r="G4053" s="55">
        <v>215.03</v>
      </c>
      <c r="H4053" s="33">
        <f t="shared" si="63"/>
        <v>9</v>
      </c>
    </row>
    <row r="4054" spans="1:8" x14ac:dyDescent="0.2">
      <c r="A4054" s="52" t="s">
        <v>8131</v>
      </c>
      <c r="B4054" s="52"/>
      <c r="C4054" s="53" t="s">
        <v>8132</v>
      </c>
      <c r="D4054" s="54" t="s">
        <v>131</v>
      </c>
      <c r="E4054" s="55">
        <v>433.05</v>
      </c>
      <c r="F4054" s="55">
        <v>12.42</v>
      </c>
      <c r="G4054" s="55">
        <v>445.47</v>
      </c>
      <c r="H4054" s="33">
        <f t="shared" si="63"/>
        <v>9</v>
      </c>
    </row>
    <row r="4055" spans="1:8" x14ac:dyDescent="0.2">
      <c r="A4055" s="52" t="s">
        <v>8133</v>
      </c>
      <c r="B4055" s="52"/>
      <c r="C4055" s="53" t="s">
        <v>8134</v>
      </c>
      <c r="D4055" s="54"/>
      <c r="E4055" s="55"/>
      <c r="F4055" s="55"/>
      <c r="G4055" s="55"/>
      <c r="H4055" s="33">
        <f t="shared" si="63"/>
        <v>5</v>
      </c>
    </row>
    <row r="4056" spans="1:8" x14ac:dyDescent="0.2">
      <c r="A4056" s="52" t="s">
        <v>8135</v>
      </c>
      <c r="B4056" s="52"/>
      <c r="C4056" s="53" t="s">
        <v>8136</v>
      </c>
      <c r="D4056" s="54" t="s">
        <v>73</v>
      </c>
      <c r="E4056" s="55">
        <v>76.8</v>
      </c>
      <c r="F4056" s="55"/>
      <c r="G4056" s="55">
        <v>76.8</v>
      </c>
      <c r="H4056" s="33">
        <f t="shared" si="63"/>
        <v>9</v>
      </c>
    </row>
    <row r="4057" spans="1:8" x14ac:dyDescent="0.2">
      <c r="A4057" s="52" t="s">
        <v>8137</v>
      </c>
      <c r="B4057" s="52"/>
      <c r="C4057" s="53" t="s">
        <v>8138</v>
      </c>
      <c r="D4057" s="54" t="s">
        <v>73</v>
      </c>
      <c r="E4057" s="55">
        <v>37.380000000000003</v>
      </c>
      <c r="F4057" s="55"/>
      <c r="G4057" s="55">
        <v>37.380000000000003</v>
      </c>
      <c r="H4057" s="33">
        <f t="shared" si="63"/>
        <v>9</v>
      </c>
    </row>
    <row r="4058" spans="1:8" ht="25.5" x14ac:dyDescent="0.2">
      <c r="A4058" s="52" t="s">
        <v>8139</v>
      </c>
      <c r="B4058" s="52"/>
      <c r="C4058" s="53" t="s">
        <v>8140</v>
      </c>
      <c r="D4058" s="54" t="s">
        <v>73</v>
      </c>
      <c r="E4058" s="55">
        <v>173.72</v>
      </c>
      <c r="F4058" s="55"/>
      <c r="G4058" s="55">
        <v>173.72</v>
      </c>
      <c r="H4058" s="33">
        <f t="shared" si="63"/>
        <v>9</v>
      </c>
    </row>
    <row r="4059" spans="1:8" ht="25.5" x14ac:dyDescent="0.2">
      <c r="A4059" s="52" t="s">
        <v>8141</v>
      </c>
      <c r="B4059" s="52"/>
      <c r="C4059" s="53" t="s">
        <v>8142</v>
      </c>
      <c r="D4059" s="54" t="s">
        <v>73</v>
      </c>
      <c r="E4059" s="55">
        <v>217.15</v>
      </c>
      <c r="F4059" s="55"/>
      <c r="G4059" s="55">
        <v>217.15</v>
      </c>
      <c r="H4059" s="33">
        <f t="shared" si="63"/>
        <v>9</v>
      </c>
    </row>
    <row r="4060" spans="1:8" ht="25.5" x14ac:dyDescent="0.2">
      <c r="A4060" s="52" t="s">
        <v>8143</v>
      </c>
      <c r="B4060" s="52"/>
      <c r="C4060" s="53" t="s">
        <v>8144</v>
      </c>
      <c r="D4060" s="54" t="s">
        <v>73</v>
      </c>
      <c r="E4060" s="55">
        <v>74.58</v>
      </c>
      <c r="F4060" s="55"/>
      <c r="G4060" s="55">
        <v>74.58</v>
      </c>
      <c r="H4060" s="33">
        <f t="shared" si="63"/>
        <v>9</v>
      </c>
    </row>
    <row r="4061" spans="1:8" ht="25.5" x14ac:dyDescent="0.2">
      <c r="A4061" s="52" t="s">
        <v>8145</v>
      </c>
      <c r="B4061" s="52"/>
      <c r="C4061" s="53" t="s">
        <v>8146</v>
      </c>
      <c r="D4061" s="54" t="s">
        <v>73</v>
      </c>
      <c r="E4061" s="55">
        <v>112.22</v>
      </c>
      <c r="F4061" s="55"/>
      <c r="G4061" s="55">
        <v>112.22</v>
      </c>
      <c r="H4061" s="33">
        <f t="shared" si="63"/>
        <v>9</v>
      </c>
    </row>
    <row r="4062" spans="1:8" ht="25.5" x14ac:dyDescent="0.2">
      <c r="A4062" s="52" t="s">
        <v>8147</v>
      </c>
      <c r="B4062" s="52"/>
      <c r="C4062" s="53" t="s">
        <v>8148</v>
      </c>
      <c r="D4062" s="54" t="s">
        <v>73</v>
      </c>
      <c r="E4062" s="55">
        <v>123.58</v>
      </c>
      <c r="F4062" s="55"/>
      <c r="G4062" s="55">
        <v>123.58</v>
      </c>
      <c r="H4062" s="33">
        <f t="shared" si="63"/>
        <v>9</v>
      </c>
    </row>
    <row r="4063" spans="1:8" x14ac:dyDescent="0.2">
      <c r="A4063" s="52" t="s">
        <v>8149</v>
      </c>
      <c r="B4063" s="52"/>
      <c r="C4063" s="53" t="s">
        <v>8150</v>
      </c>
      <c r="D4063" s="54" t="s">
        <v>73</v>
      </c>
      <c r="E4063" s="55">
        <v>213.13</v>
      </c>
      <c r="F4063" s="55"/>
      <c r="G4063" s="55">
        <v>213.13</v>
      </c>
      <c r="H4063" s="33">
        <f t="shared" si="63"/>
        <v>9</v>
      </c>
    </row>
    <row r="4064" spans="1:8" x14ac:dyDescent="0.2">
      <c r="A4064" s="52" t="s">
        <v>8151</v>
      </c>
      <c r="B4064" s="52"/>
      <c r="C4064" s="53" t="s">
        <v>8152</v>
      </c>
      <c r="D4064" s="54" t="s">
        <v>73</v>
      </c>
      <c r="E4064" s="55">
        <v>183.09</v>
      </c>
      <c r="F4064" s="55"/>
      <c r="G4064" s="55">
        <v>183.09</v>
      </c>
      <c r="H4064" s="33">
        <f t="shared" si="63"/>
        <v>9</v>
      </c>
    </row>
    <row r="4065" spans="1:8" ht="25.5" x14ac:dyDescent="0.2">
      <c r="A4065" s="52" t="s">
        <v>8153</v>
      </c>
      <c r="B4065" s="52"/>
      <c r="C4065" s="53" t="s">
        <v>8154</v>
      </c>
      <c r="D4065" s="54" t="s">
        <v>73</v>
      </c>
      <c r="E4065" s="55">
        <v>40.44</v>
      </c>
      <c r="F4065" s="55"/>
      <c r="G4065" s="55">
        <v>40.44</v>
      </c>
      <c r="H4065" s="33">
        <f t="shared" si="63"/>
        <v>9</v>
      </c>
    </row>
    <row r="4066" spans="1:8" x14ac:dyDescent="0.2">
      <c r="A4066" s="52" t="s">
        <v>8155</v>
      </c>
      <c r="B4066" s="52"/>
      <c r="C4066" s="53" t="s">
        <v>8156</v>
      </c>
      <c r="D4066" s="54"/>
      <c r="E4066" s="55"/>
      <c r="F4066" s="55"/>
      <c r="G4066" s="55"/>
      <c r="H4066" s="33">
        <f t="shared" si="63"/>
        <v>5</v>
      </c>
    </row>
    <row r="4067" spans="1:8" ht="25.5" x14ac:dyDescent="0.2">
      <c r="A4067" s="52" t="s">
        <v>8157</v>
      </c>
      <c r="B4067" s="52"/>
      <c r="C4067" s="53" t="s">
        <v>8158</v>
      </c>
      <c r="D4067" s="54" t="s">
        <v>73</v>
      </c>
      <c r="E4067" s="55">
        <v>1518.76</v>
      </c>
      <c r="F4067" s="55">
        <v>22.45</v>
      </c>
      <c r="G4067" s="55">
        <v>1541.21</v>
      </c>
      <c r="H4067" s="33">
        <f t="shared" si="63"/>
        <v>9</v>
      </c>
    </row>
    <row r="4068" spans="1:8" ht="25.5" x14ac:dyDescent="0.2">
      <c r="A4068" s="52" t="s">
        <v>8159</v>
      </c>
      <c r="B4068" s="52"/>
      <c r="C4068" s="53" t="s">
        <v>8160</v>
      </c>
      <c r="D4068" s="54" t="s">
        <v>73</v>
      </c>
      <c r="E4068" s="55">
        <v>1583.14</v>
      </c>
      <c r="F4068" s="55">
        <v>22.44</v>
      </c>
      <c r="G4068" s="55">
        <v>1605.58</v>
      </c>
      <c r="H4068" s="33">
        <f t="shared" si="63"/>
        <v>9</v>
      </c>
    </row>
    <row r="4069" spans="1:8" ht="25.5" x14ac:dyDescent="0.2">
      <c r="A4069" s="52" t="s">
        <v>8161</v>
      </c>
      <c r="B4069" s="52"/>
      <c r="C4069" s="53" t="s">
        <v>8162</v>
      </c>
      <c r="D4069" s="54" t="s">
        <v>73</v>
      </c>
      <c r="E4069" s="55">
        <v>1708.89</v>
      </c>
      <c r="F4069" s="55">
        <v>22.44</v>
      </c>
      <c r="G4069" s="55">
        <v>1731.33</v>
      </c>
      <c r="H4069" s="33">
        <f t="shared" si="63"/>
        <v>9</v>
      </c>
    </row>
    <row r="4070" spans="1:8" ht="25.5" x14ac:dyDescent="0.2">
      <c r="A4070" s="52" t="s">
        <v>8163</v>
      </c>
      <c r="B4070" s="52"/>
      <c r="C4070" s="53" t="s">
        <v>8164</v>
      </c>
      <c r="D4070" s="54" t="s">
        <v>73</v>
      </c>
      <c r="E4070" s="55">
        <v>1764.23</v>
      </c>
      <c r="F4070" s="55">
        <v>22.44</v>
      </c>
      <c r="G4070" s="55">
        <v>1786.67</v>
      </c>
      <c r="H4070" s="33">
        <f t="shared" si="63"/>
        <v>9</v>
      </c>
    </row>
    <row r="4071" spans="1:8" ht="25.5" x14ac:dyDescent="0.2">
      <c r="A4071" s="52" t="s">
        <v>8165</v>
      </c>
      <c r="B4071" s="52"/>
      <c r="C4071" s="53" t="s">
        <v>8166</v>
      </c>
      <c r="D4071" s="54" t="s">
        <v>73</v>
      </c>
      <c r="E4071" s="55">
        <v>2153.77</v>
      </c>
      <c r="F4071" s="55">
        <v>22.44</v>
      </c>
      <c r="G4071" s="55">
        <v>2176.21</v>
      </c>
      <c r="H4071" s="33">
        <f t="shared" si="63"/>
        <v>9</v>
      </c>
    </row>
    <row r="4072" spans="1:8" ht="25.5" x14ac:dyDescent="0.2">
      <c r="A4072" s="52" t="s">
        <v>8167</v>
      </c>
      <c r="B4072" s="52"/>
      <c r="C4072" s="53" t="s">
        <v>8168</v>
      </c>
      <c r="D4072" s="54" t="s">
        <v>73</v>
      </c>
      <c r="E4072" s="55">
        <v>1727.34</v>
      </c>
      <c r="F4072" s="55">
        <v>33.659999999999997</v>
      </c>
      <c r="G4072" s="55">
        <v>1761</v>
      </c>
      <c r="H4072" s="33">
        <f t="shared" si="63"/>
        <v>9</v>
      </c>
    </row>
    <row r="4073" spans="1:8" ht="25.5" x14ac:dyDescent="0.2">
      <c r="A4073" s="52" t="s">
        <v>8169</v>
      </c>
      <c r="B4073" s="52"/>
      <c r="C4073" s="53" t="s">
        <v>8170</v>
      </c>
      <c r="D4073" s="54" t="s">
        <v>73</v>
      </c>
      <c r="E4073" s="55">
        <v>1652.04</v>
      </c>
      <c r="F4073" s="55">
        <v>33.659999999999997</v>
      </c>
      <c r="G4073" s="55">
        <v>1685.7</v>
      </c>
      <c r="H4073" s="33">
        <f t="shared" si="63"/>
        <v>9</v>
      </c>
    </row>
    <row r="4074" spans="1:8" ht="25.5" x14ac:dyDescent="0.2">
      <c r="A4074" s="52" t="s">
        <v>8171</v>
      </c>
      <c r="B4074" s="52"/>
      <c r="C4074" s="53" t="s">
        <v>8172</v>
      </c>
      <c r="D4074" s="54" t="s">
        <v>73</v>
      </c>
      <c r="E4074" s="55">
        <v>1958.36</v>
      </c>
      <c r="F4074" s="55">
        <v>33.659999999999997</v>
      </c>
      <c r="G4074" s="55">
        <v>1992.02</v>
      </c>
      <c r="H4074" s="33">
        <f t="shared" si="63"/>
        <v>9</v>
      </c>
    </row>
    <row r="4075" spans="1:8" x14ac:dyDescent="0.2">
      <c r="A4075" s="52" t="s">
        <v>8173</v>
      </c>
      <c r="B4075" s="52"/>
      <c r="C4075" s="53" t="s">
        <v>8174</v>
      </c>
      <c r="D4075" s="54"/>
      <c r="E4075" s="55"/>
      <c r="F4075" s="55"/>
      <c r="G4075" s="55"/>
      <c r="H4075" s="33">
        <f t="shared" si="63"/>
        <v>5</v>
      </c>
    </row>
    <row r="4076" spans="1:8" x14ac:dyDescent="0.2">
      <c r="A4076" s="52" t="s">
        <v>8175</v>
      </c>
      <c r="B4076" s="52"/>
      <c r="C4076" s="53" t="s">
        <v>8176</v>
      </c>
      <c r="D4076" s="54" t="s">
        <v>21</v>
      </c>
      <c r="E4076" s="55">
        <v>1177.04</v>
      </c>
      <c r="F4076" s="55">
        <v>98.01</v>
      </c>
      <c r="G4076" s="55">
        <v>1275.05</v>
      </c>
      <c r="H4076" s="33">
        <f t="shared" si="63"/>
        <v>9</v>
      </c>
    </row>
    <row r="4077" spans="1:8" x14ac:dyDescent="0.2">
      <c r="A4077" s="52" t="s">
        <v>8177</v>
      </c>
      <c r="B4077" s="52"/>
      <c r="C4077" s="53" t="s">
        <v>8178</v>
      </c>
      <c r="D4077" s="54" t="s">
        <v>21</v>
      </c>
      <c r="E4077" s="55">
        <v>3386.44</v>
      </c>
      <c r="F4077" s="55">
        <v>98.01</v>
      </c>
      <c r="G4077" s="55">
        <v>3484.45</v>
      </c>
      <c r="H4077" s="33">
        <f t="shared" si="63"/>
        <v>9</v>
      </c>
    </row>
    <row r="4078" spans="1:8" x14ac:dyDescent="0.2">
      <c r="A4078" s="52" t="s">
        <v>8179</v>
      </c>
      <c r="B4078" s="52"/>
      <c r="C4078" s="53" t="s">
        <v>8180</v>
      </c>
      <c r="D4078" s="54" t="s">
        <v>21</v>
      </c>
      <c r="E4078" s="55">
        <v>5729.79</v>
      </c>
      <c r="F4078" s="55">
        <v>167.63</v>
      </c>
      <c r="G4078" s="55">
        <v>5897.42</v>
      </c>
      <c r="H4078" s="33">
        <f t="shared" si="63"/>
        <v>9</v>
      </c>
    </row>
    <row r="4079" spans="1:8" ht="25.5" x14ac:dyDescent="0.2">
      <c r="A4079" s="52" t="s">
        <v>8181</v>
      </c>
      <c r="B4079" s="52"/>
      <c r="C4079" s="53" t="s">
        <v>8182</v>
      </c>
      <c r="D4079" s="54" t="s">
        <v>21</v>
      </c>
      <c r="E4079" s="55">
        <v>5756.9</v>
      </c>
      <c r="F4079" s="55">
        <v>98.01</v>
      </c>
      <c r="G4079" s="55">
        <v>5854.91</v>
      </c>
      <c r="H4079" s="33">
        <f t="shared" si="63"/>
        <v>9</v>
      </c>
    </row>
    <row r="4080" spans="1:8" x14ac:dyDescent="0.2">
      <c r="A4080" s="52" t="s">
        <v>8183</v>
      </c>
      <c r="B4080" s="52"/>
      <c r="C4080" s="53" t="s">
        <v>8184</v>
      </c>
      <c r="D4080" s="54" t="s">
        <v>21</v>
      </c>
      <c r="E4080" s="55">
        <v>2847.49</v>
      </c>
      <c r="F4080" s="55">
        <v>61.01</v>
      </c>
      <c r="G4080" s="55">
        <v>2908.5</v>
      </c>
      <c r="H4080" s="33">
        <f t="shared" si="63"/>
        <v>9</v>
      </c>
    </row>
    <row r="4081" spans="1:8" ht="25.5" x14ac:dyDescent="0.2">
      <c r="A4081" s="52" t="s">
        <v>8185</v>
      </c>
      <c r="B4081" s="52"/>
      <c r="C4081" s="53" t="s">
        <v>8186</v>
      </c>
      <c r="D4081" s="54" t="s">
        <v>21</v>
      </c>
      <c r="E4081" s="55">
        <v>1924.14</v>
      </c>
      <c r="F4081" s="55">
        <v>98.01</v>
      </c>
      <c r="G4081" s="55">
        <v>2022.15</v>
      </c>
      <c r="H4081" s="33">
        <f t="shared" si="63"/>
        <v>9</v>
      </c>
    </row>
    <row r="4082" spans="1:8" x14ac:dyDescent="0.2">
      <c r="A4082" s="52" t="s">
        <v>8187</v>
      </c>
      <c r="B4082" s="52"/>
      <c r="C4082" s="53" t="s">
        <v>8188</v>
      </c>
      <c r="D4082" s="54" t="s">
        <v>21</v>
      </c>
      <c r="E4082" s="55">
        <v>2920.73</v>
      </c>
      <c r="F4082" s="55">
        <v>98.01</v>
      </c>
      <c r="G4082" s="55">
        <v>3018.74</v>
      </c>
      <c r="H4082" s="33">
        <f t="shared" si="63"/>
        <v>9</v>
      </c>
    </row>
    <row r="4083" spans="1:8" x14ac:dyDescent="0.2">
      <c r="A4083" s="52" t="s">
        <v>8189</v>
      </c>
      <c r="B4083" s="52"/>
      <c r="C4083" s="53" t="s">
        <v>8190</v>
      </c>
      <c r="D4083" s="54"/>
      <c r="E4083" s="55"/>
      <c r="F4083" s="55"/>
      <c r="G4083" s="55"/>
      <c r="H4083" s="33">
        <f t="shared" si="63"/>
        <v>5</v>
      </c>
    </row>
    <row r="4084" spans="1:8" x14ac:dyDescent="0.2">
      <c r="A4084" s="52" t="s">
        <v>8191</v>
      </c>
      <c r="B4084" s="52"/>
      <c r="C4084" s="53" t="s">
        <v>8192</v>
      </c>
      <c r="D4084" s="54" t="s">
        <v>21</v>
      </c>
      <c r="E4084" s="55">
        <v>434.88</v>
      </c>
      <c r="F4084" s="55">
        <v>20.64</v>
      </c>
      <c r="G4084" s="55">
        <v>455.52</v>
      </c>
      <c r="H4084" s="33">
        <f t="shared" si="63"/>
        <v>9</v>
      </c>
    </row>
    <row r="4085" spans="1:8" x14ac:dyDescent="0.2">
      <c r="A4085" s="52" t="s">
        <v>8193</v>
      </c>
      <c r="B4085" s="52"/>
      <c r="C4085" s="53" t="s">
        <v>8194</v>
      </c>
      <c r="D4085" s="54" t="s">
        <v>21</v>
      </c>
      <c r="E4085" s="55">
        <v>3356.02</v>
      </c>
      <c r="F4085" s="55">
        <v>45.86</v>
      </c>
      <c r="G4085" s="55">
        <v>3401.88</v>
      </c>
      <c r="H4085" s="33">
        <f t="shared" si="63"/>
        <v>9</v>
      </c>
    </row>
    <row r="4086" spans="1:8" x14ac:dyDescent="0.2">
      <c r="A4086" s="52" t="s">
        <v>8195</v>
      </c>
      <c r="B4086" s="52"/>
      <c r="C4086" s="53" t="s">
        <v>8196</v>
      </c>
      <c r="D4086" s="54" t="s">
        <v>21</v>
      </c>
      <c r="E4086" s="55">
        <v>1549.57</v>
      </c>
      <c r="F4086" s="55">
        <v>30.51</v>
      </c>
      <c r="G4086" s="55">
        <v>1580.08</v>
      </c>
      <c r="H4086" s="33">
        <f t="shared" si="63"/>
        <v>9</v>
      </c>
    </row>
    <row r="4087" spans="1:8" ht="25.5" x14ac:dyDescent="0.2">
      <c r="A4087" s="52" t="s">
        <v>8197</v>
      </c>
      <c r="B4087" s="52"/>
      <c r="C4087" s="53" t="s">
        <v>8198</v>
      </c>
      <c r="D4087" s="54" t="s">
        <v>21</v>
      </c>
      <c r="E4087" s="55">
        <v>3089.31</v>
      </c>
      <c r="F4087" s="55">
        <v>521.9</v>
      </c>
      <c r="G4087" s="55">
        <v>3611.21</v>
      </c>
      <c r="H4087" s="33">
        <f t="shared" si="63"/>
        <v>9</v>
      </c>
    </row>
    <row r="4088" spans="1:8" ht="25.5" x14ac:dyDescent="0.2">
      <c r="A4088" s="52" t="s">
        <v>8199</v>
      </c>
      <c r="B4088" s="52"/>
      <c r="C4088" s="53" t="s">
        <v>8200</v>
      </c>
      <c r="D4088" s="54" t="s">
        <v>21</v>
      </c>
      <c r="E4088" s="55">
        <v>8625.06</v>
      </c>
      <c r="F4088" s="55">
        <v>608.64</v>
      </c>
      <c r="G4088" s="55">
        <v>9233.7000000000007</v>
      </c>
      <c r="H4088" s="33">
        <f t="shared" si="63"/>
        <v>9</v>
      </c>
    </row>
    <row r="4089" spans="1:8" x14ac:dyDescent="0.2">
      <c r="A4089" s="52" t="s">
        <v>8201</v>
      </c>
      <c r="B4089" s="52"/>
      <c r="C4089" s="53" t="s">
        <v>8202</v>
      </c>
      <c r="D4089" s="54"/>
      <c r="E4089" s="55"/>
      <c r="F4089" s="55"/>
      <c r="G4089" s="55"/>
      <c r="H4089" s="33">
        <f t="shared" si="63"/>
        <v>5</v>
      </c>
    </row>
    <row r="4090" spans="1:8" x14ac:dyDescent="0.2">
      <c r="A4090" s="52" t="s">
        <v>8203</v>
      </c>
      <c r="B4090" s="52"/>
      <c r="C4090" s="53" t="s">
        <v>8297</v>
      </c>
      <c r="D4090" s="54" t="s">
        <v>21</v>
      </c>
      <c r="E4090" s="55">
        <v>100.26</v>
      </c>
      <c r="F4090" s="55">
        <v>9.94</v>
      </c>
      <c r="G4090" s="55">
        <v>110.2</v>
      </c>
      <c r="H4090" s="33">
        <f t="shared" si="63"/>
        <v>9</v>
      </c>
    </row>
    <row r="4091" spans="1:8" ht="25.5" x14ac:dyDescent="0.2">
      <c r="A4091" s="52" t="s">
        <v>8205</v>
      </c>
      <c r="B4091" s="52"/>
      <c r="C4091" s="53" t="s">
        <v>8298</v>
      </c>
      <c r="D4091" s="54" t="s">
        <v>21</v>
      </c>
      <c r="E4091" s="55">
        <v>43.58</v>
      </c>
      <c r="F4091" s="55">
        <v>7.46</v>
      </c>
      <c r="G4091" s="55">
        <v>51.04</v>
      </c>
      <c r="H4091" s="33">
        <f t="shared" si="63"/>
        <v>9</v>
      </c>
    </row>
    <row r="4092" spans="1:8" x14ac:dyDescent="0.2">
      <c r="A4092" s="52" t="s">
        <v>8207</v>
      </c>
      <c r="B4092" s="52"/>
      <c r="C4092" s="53" t="s">
        <v>8208</v>
      </c>
      <c r="D4092" s="54" t="s">
        <v>21</v>
      </c>
      <c r="E4092" s="55">
        <v>20.99</v>
      </c>
      <c r="F4092" s="55">
        <v>7.46</v>
      </c>
      <c r="G4092" s="55">
        <v>28.45</v>
      </c>
      <c r="H4092" s="33">
        <f t="shared" si="63"/>
        <v>9</v>
      </c>
    </row>
    <row r="4093" spans="1:8" x14ac:dyDescent="0.2">
      <c r="A4093" s="52" t="s">
        <v>8209</v>
      </c>
      <c r="B4093" s="52"/>
      <c r="C4093" s="53" t="s">
        <v>8210</v>
      </c>
      <c r="D4093" s="54" t="s">
        <v>21</v>
      </c>
      <c r="E4093" s="55">
        <v>17.440000000000001</v>
      </c>
      <c r="F4093" s="55">
        <v>7.46</v>
      </c>
      <c r="G4093" s="55">
        <v>24.9</v>
      </c>
      <c r="H4093" s="33">
        <f t="shared" si="63"/>
        <v>9</v>
      </c>
    </row>
    <row r="4094" spans="1:8" x14ac:dyDescent="0.2">
      <c r="A4094" s="52" t="s">
        <v>8211</v>
      </c>
      <c r="B4094" s="52"/>
      <c r="C4094" s="53" t="s">
        <v>8212</v>
      </c>
      <c r="D4094" s="54" t="s">
        <v>21</v>
      </c>
      <c r="E4094" s="55">
        <v>31.05</v>
      </c>
      <c r="F4094" s="55">
        <v>7.46</v>
      </c>
      <c r="G4094" s="55">
        <v>38.51</v>
      </c>
      <c r="H4094" s="33">
        <f t="shared" si="63"/>
        <v>9</v>
      </c>
    </row>
    <row r="4095" spans="1:8" x14ac:dyDescent="0.2">
      <c r="A4095" s="52" t="s">
        <v>8213</v>
      </c>
      <c r="B4095" s="52"/>
      <c r="C4095" s="53" t="s">
        <v>8214</v>
      </c>
      <c r="D4095" s="54" t="s">
        <v>21</v>
      </c>
      <c r="E4095" s="55">
        <v>23.88</v>
      </c>
      <c r="F4095" s="55">
        <v>7.46</v>
      </c>
      <c r="G4095" s="55">
        <v>31.34</v>
      </c>
      <c r="H4095" s="33">
        <f t="shared" si="63"/>
        <v>9</v>
      </c>
    </row>
    <row r="4096" spans="1:8" x14ac:dyDescent="0.2">
      <c r="A4096" s="52" t="s">
        <v>8215</v>
      </c>
      <c r="B4096" s="52"/>
      <c r="C4096" s="53" t="s">
        <v>8216</v>
      </c>
      <c r="D4096" s="54" t="s">
        <v>21</v>
      </c>
      <c r="E4096" s="55">
        <v>72.8</v>
      </c>
      <c r="F4096" s="55">
        <v>8.34</v>
      </c>
      <c r="G4096" s="55">
        <v>81.14</v>
      </c>
      <c r="H4096" s="33">
        <f t="shared" si="63"/>
        <v>9</v>
      </c>
    </row>
    <row r="4097" spans="1:8" x14ac:dyDescent="0.2">
      <c r="A4097" s="52" t="s">
        <v>8217</v>
      </c>
      <c r="B4097" s="52"/>
      <c r="C4097" s="53" t="s">
        <v>8218</v>
      </c>
      <c r="D4097" s="54" t="s">
        <v>21</v>
      </c>
      <c r="E4097" s="55">
        <v>71.349999999999994</v>
      </c>
      <c r="F4097" s="55">
        <v>8.34</v>
      </c>
      <c r="G4097" s="55">
        <v>79.69</v>
      </c>
      <c r="H4097" s="33">
        <f t="shared" si="63"/>
        <v>9</v>
      </c>
    </row>
    <row r="4098" spans="1:8" x14ac:dyDescent="0.2">
      <c r="A4098" s="52" t="s">
        <v>8299</v>
      </c>
      <c r="B4098" s="52"/>
      <c r="C4098" s="53" t="s">
        <v>8300</v>
      </c>
      <c r="D4098" s="54" t="s">
        <v>21</v>
      </c>
      <c r="E4098" s="55">
        <v>50.34</v>
      </c>
      <c r="F4098" s="55">
        <v>7.46</v>
      </c>
      <c r="G4098" s="55">
        <v>57.8</v>
      </c>
      <c r="H4098" s="33">
        <f t="shared" si="63"/>
        <v>9</v>
      </c>
    </row>
    <row r="4099" spans="1:8" x14ac:dyDescent="0.2">
      <c r="A4099" s="52" t="s">
        <v>8301</v>
      </c>
      <c r="B4099" s="52"/>
      <c r="C4099" s="53" t="s">
        <v>8302</v>
      </c>
      <c r="D4099" s="54" t="s">
        <v>21</v>
      </c>
      <c r="E4099" s="55">
        <v>32.619999999999997</v>
      </c>
      <c r="F4099" s="55">
        <v>7.46</v>
      </c>
      <c r="G4099" s="55">
        <v>40.08</v>
      </c>
      <c r="H4099" s="33">
        <f t="shared" si="63"/>
        <v>9</v>
      </c>
    </row>
    <row r="4100" spans="1:8" x14ac:dyDescent="0.2">
      <c r="A4100" s="52" t="s">
        <v>8303</v>
      </c>
      <c r="B4100" s="52"/>
      <c r="C4100" s="53" t="s">
        <v>8304</v>
      </c>
      <c r="D4100" s="54" t="s">
        <v>21</v>
      </c>
      <c r="E4100" s="55">
        <v>39.74</v>
      </c>
      <c r="F4100" s="55">
        <v>7.46</v>
      </c>
      <c r="G4100" s="55">
        <v>47.2</v>
      </c>
      <c r="H4100" s="33">
        <f t="shared" si="63"/>
        <v>9</v>
      </c>
    </row>
    <row r="4101" spans="1:8" x14ac:dyDescent="0.2">
      <c r="A4101" s="52" t="s">
        <v>8305</v>
      </c>
      <c r="B4101" s="52"/>
      <c r="C4101" s="53" t="s">
        <v>8306</v>
      </c>
      <c r="D4101" s="54" t="s">
        <v>21</v>
      </c>
      <c r="E4101" s="55">
        <v>39.74</v>
      </c>
      <c r="F4101" s="55">
        <v>7.46</v>
      </c>
      <c r="G4101" s="55">
        <v>47.2</v>
      </c>
      <c r="H4101" s="33">
        <f t="shared" si="63"/>
        <v>9</v>
      </c>
    </row>
    <row r="4102" spans="1:8" x14ac:dyDescent="0.2">
      <c r="A4102" s="52" t="s">
        <v>8307</v>
      </c>
      <c r="B4102" s="52"/>
      <c r="C4102" s="53" t="s">
        <v>8308</v>
      </c>
      <c r="D4102" s="54" t="s">
        <v>21</v>
      </c>
      <c r="E4102" s="55">
        <v>55.91</v>
      </c>
      <c r="F4102" s="55">
        <v>8.34</v>
      </c>
      <c r="G4102" s="55">
        <v>64.25</v>
      </c>
      <c r="H4102" s="33">
        <f t="shared" si="63"/>
        <v>9</v>
      </c>
    </row>
    <row r="4103" spans="1:8" x14ac:dyDescent="0.2">
      <c r="A4103" s="52" t="s">
        <v>8309</v>
      </c>
      <c r="B4103" s="52"/>
      <c r="C4103" s="53" t="s">
        <v>8310</v>
      </c>
      <c r="D4103" s="54" t="s">
        <v>21</v>
      </c>
      <c r="E4103" s="55">
        <v>53.96</v>
      </c>
      <c r="F4103" s="55">
        <v>8.34</v>
      </c>
      <c r="G4103" s="55">
        <v>62.3</v>
      </c>
      <c r="H4103" s="33">
        <f t="shared" si="63"/>
        <v>9</v>
      </c>
    </row>
    <row r="4104" spans="1:8" x14ac:dyDescent="0.2">
      <c r="A4104" s="52" t="s">
        <v>8311</v>
      </c>
      <c r="B4104" s="52"/>
      <c r="C4104" s="53" t="s">
        <v>8312</v>
      </c>
      <c r="D4104" s="54"/>
      <c r="E4104" s="55"/>
      <c r="F4104" s="55"/>
      <c r="G4104" s="55"/>
      <c r="H4104" s="33">
        <f t="shared" si="63"/>
        <v>5</v>
      </c>
    </row>
    <row r="4105" spans="1:8" ht="25.5" x14ac:dyDescent="0.2">
      <c r="A4105" s="52" t="s">
        <v>8313</v>
      </c>
      <c r="B4105" s="52"/>
      <c r="C4105" s="53" t="s">
        <v>8314</v>
      </c>
      <c r="D4105" s="54" t="s">
        <v>73</v>
      </c>
      <c r="E4105" s="55">
        <v>335.57</v>
      </c>
      <c r="F4105" s="55">
        <v>11.89</v>
      </c>
      <c r="G4105" s="55">
        <v>347.46</v>
      </c>
      <c r="H4105" s="33">
        <f t="shared" si="63"/>
        <v>9</v>
      </c>
    </row>
    <row r="4106" spans="1:8" ht="25.5" x14ac:dyDescent="0.2">
      <c r="A4106" s="52" t="s">
        <v>8315</v>
      </c>
      <c r="B4106" s="52"/>
      <c r="C4106" s="53" t="s">
        <v>8316</v>
      </c>
      <c r="D4106" s="54" t="s">
        <v>73</v>
      </c>
      <c r="E4106" s="55">
        <v>244.97</v>
      </c>
      <c r="F4106" s="55">
        <v>10.97</v>
      </c>
      <c r="G4106" s="55">
        <v>255.94</v>
      </c>
      <c r="H4106" s="33">
        <f t="shared" ref="H4106:H4131" si="64">LEN(A4106)</f>
        <v>9</v>
      </c>
    </row>
    <row r="4107" spans="1:8" ht="25.5" x14ac:dyDescent="0.2">
      <c r="A4107" s="52" t="s">
        <v>8317</v>
      </c>
      <c r="B4107" s="52"/>
      <c r="C4107" s="53" t="s">
        <v>8318</v>
      </c>
      <c r="D4107" s="54" t="s">
        <v>73</v>
      </c>
      <c r="E4107" s="55">
        <v>246.59</v>
      </c>
      <c r="F4107" s="55">
        <v>11.04</v>
      </c>
      <c r="G4107" s="55">
        <v>257.63</v>
      </c>
      <c r="H4107" s="33">
        <f t="shared" si="64"/>
        <v>9</v>
      </c>
    </row>
    <row r="4108" spans="1:8" ht="25.5" x14ac:dyDescent="0.2">
      <c r="A4108" s="52" t="s">
        <v>8319</v>
      </c>
      <c r="B4108" s="52"/>
      <c r="C4108" s="53" t="s">
        <v>8320</v>
      </c>
      <c r="D4108" s="54" t="s">
        <v>120</v>
      </c>
      <c r="E4108" s="55">
        <v>8.49</v>
      </c>
      <c r="F4108" s="55">
        <v>1.92</v>
      </c>
      <c r="G4108" s="55">
        <v>10.41</v>
      </c>
      <c r="H4108" s="33">
        <f t="shared" si="64"/>
        <v>9</v>
      </c>
    </row>
    <row r="4109" spans="1:8" x14ac:dyDescent="0.2">
      <c r="A4109" s="52" t="s">
        <v>8321</v>
      </c>
      <c r="B4109" s="52"/>
      <c r="C4109" s="53" t="s">
        <v>8322</v>
      </c>
      <c r="D4109" s="54" t="s">
        <v>8323</v>
      </c>
      <c r="E4109" s="55">
        <v>559.19000000000005</v>
      </c>
      <c r="F4109" s="55">
        <v>1176.8</v>
      </c>
      <c r="G4109" s="55">
        <v>1735.99</v>
      </c>
      <c r="H4109" s="33">
        <f t="shared" si="64"/>
        <v>9</v>
      </c>
    </row>
    <row r="4110" spans="1:8" x14ac:dyDescent="0.2">
      <c r="A4110" s="52" t="s">
        <v>8219</v>
      </c>
      <c r="B4110" s="52"/>
      <c r="C4110" s="53" t="s">
        <v>8220</v>
      </c>
      <c r="D4110" s="54"/>
      <c r="E4110" s="55"/>
      <c r="F4110" s="55"/>
      <c r="G4110" s="55"/>
      <c r="H4110" s="33">
        <f t="shared" si="64"/>
        <v>2</v>
      </c>
    </row>
    <row r="4111" spans="1:8" x14ac:dyDescent="0.2">
      <c r="A4111" s="52" t="s">
        <v>8221</v>
      </c>
      <c r="B4111" s="52"/>
      <c r="C4111" s="53" t="s">
        <v>8222</v>
      </c>
      <c r="D4111" s="54"/>
      <c r="E4111" s="55"/>
      <c r="F4111" s="55"/>
      <c r="G4111" s="55"/>
      <c r="H4111" s="33">
        <f t="shared" si="64"/>
        <v>5</v>
      </c>
    </row>
    <row r="4112" spans="1:8" x14ac:dyDescent="0.2">
      <c r="A4112" s="52" t="s">
        <v>8223</v>
      </c>
      <c r="B4112" s="52"/>
      <c r="C4112" s="53" t="s">
        <v>8224</v>
      </c>
      <c r="D4112" s="54" t="s">
        <v>73</v>
      </c>
      <c r="E4112" s="55">
        <v>12044.89</v>
      </c>
      <c r="F4112" s="55">
        <v>78.239999999999995</v>
      </c>
      <c r="G4112" s="55">
        <v>12123.13</v>
      </c>
      <c r="H4112" s="33">
        <f t="shared" si="64"/>
        <v>9</v>
      </c>
    </row>
    <row r="4113" spans="1:8" x14ac:dyDescent="0.2">
      <c r="A4113" s="52" t="s">
        <v>8225</v>
      </c>
      <c r="B4113" s="52"/>
      <c r="C4113" s="53" t="s">
        <v>8226</v>
      </c>
      <c r="D4113" s="54" t="s">
        <v>73</v>
      </c>
      <c r="E4113" s="55">
        <v>354.74</v>
      </c>
      <c r="F4113" s="55">
        <v>78.239999999999995</v>
      </c>
      <c r="G4113" s="55">
        <v>432.98</v>
      </c>
      <c r="H4113" s="33">
        <f t="shared" si="64"/>
        <v>9</v>
      </c>
    </row>
    <row r="4114" spans="1:8" x14ac:dyDescent="0.2">
      <c r="A4114" s="52" t="s">
        <v>8227</v>
      </c>
      <c r="B4114" s="52"/>
      <c r="C4114" s="53" t="s">
        <v>8228</v>
      </c>
      <c r="D4114" s="54" t="s">
        <v>73</v>
      </c>
      <c r="E4114" s="55">
        <v>3918.07</v>
      </c>
      <c r="F4114" s="55">
        <v>78.239999999999995</v>
      </c>
      <c r="G4114" s="55">
        <v>3996.31</v>
      </c>
      <c r="H4114" s="33">
        <f t="shared" si="64"/>
        <v>9</v>
      </c>
    </row>
    <row r="4115" spans="1:8" ht="38.25" x14ac:dyDescent="0.2">
      <c r="A4115" s="52" t="s">
        <v>8229</v>
      </c>
      <c r="B4115" s="52"/>
      <c r="C4115" s="53" t="s">
        <v>8230</v>
      </c>
      <c r="D4115" s="54" t="s">
        <v>21</v>
      </c>
      <c r="E4115" s="55">
        <v>11.85</v>
      </c>
      <c r="F4115" s="55">
        <v>5.68</v>
      </c>
      <c r="G4115" s="55">
        <v>17.53</v>
      </c>
      <c r="H4115" s="33">
        <f t="shared" si="64"/>
        <v>9</v>
      </c>
    </row>
    <row r="4116" spans="1:8" ht="25.5" x14ac:dyDescent="0.2">
      <c r="A4116" s="52" t="s">
        <v>8231</v>
      </c>
      <c r="B4116" s="52"/>
      <c r="C4116" s="53" t="s">
        <v>8232</v>
      </c>
      <c r="D4116" s="54" t="s">
        <v>21</v>
      </c>
      <c r="E4116" s="55">
        <v>6.85</v>
      </c>
      <c r="F4116" s="55">
        <v>5.68</v>
      </c>
      <c r="G4116" s="55">
        <v>12.53</v>
      </c>
      <c r="H4116" s="33">
        <f t="shared" si="64"/>
        <v>9</v>
      </c>
    </row>
    <row r="4117" spans="1:8" ht="25.5" x14ac:dyDescent="0.2">
      <c r="A4117" s="52" t="s">
        <v>8233</v>
      </c>
      <c r="B4117" s="52"/>
      <c r="C4117" s="53" t="s">
        <v>8234</v>
      </c>
      <c r="D4117" s="54" t="s">
        <v>21</v>
      </c>
      <c r="E4117" s="55">
        <v>11.6</v>
      </c>
      <c r="F4117" s="55">
        <v>5.68</v>
      </c>
      <c r="G4117" s="55">
        <v>17.28</v>
      </c>
      <c r="H4117" s="33">
        <f t="shared" si="64"/>
        <v>9</v>
      </c>
    </row>
    <row r="4118" spans="1:8" ht="25.5" x14ac:dyDescent="0.2">
      <c r="A4118" s="52" t="s">
        <v>8235</v>
      </c>
      <c r="B4118" s="52"/>
      <c r="C4118" s="53" t="s">
        <v>8236</v>
      </c>
      <c r="D4118" s="54" t="s">
        <v>21</v>
      </c>
      <c r="E4118" s="55">
        <v>9.58</v>
      </c>
      <c r="F4118" s="55">
        <v>5.68</v>
      </c>
      <c r="G4118" s="55">
        <v>15.26</v>
      </c>
      <c r="H4118" s="33">
        <f t="shared" si="64"/>
        <v>9</v>
      </c>
    </row>
    <row r="4119" spans="1:8" x14ac:dyDescent="0.2">
      <c r="A4119" s="52" t="s">
        <v>8237</v>
      </c>
      <c r="B4119" s="52"/>
      <c r="C4119" s="53" t="s">
        <v>8238</v>
      </c>
      <c r="D4119" s="54" t="s">
        <v>21</v>
      </c>
      <c r="E4119" s="55">
        <v>17.62</v>
      </c>
      <c r="F4119" s="55">
        <v>5.68</v>
      </c>
      <c r="G4119" s="55">
        <v>23.3</v>
      </c>
      <c r="H4119" s="33">
        <f t="shared" si="64"/>
        <v>9</v>
      </c>
    </row>
    <row r="4120" spans="1:8" ht="25.5" x14ac:dyDescent="0.2">
      <c r="A4120" s="52" t="s">
        <v>8239</v>
      </c>
      <c r="B4120" s="52"/>
      <c r="C4120" s="53" t="s">
        <v>8240</v>
      </c>
      <c r="D4120" s="54" t="s">
        <v>21</v>
      </c>
      <c r="E4120" s="55">
        <v>5.77</v>
      </c>
      <c r="F4120" s="55">
        <v>5.68</v>
      </c>
      <c r="G4120" s="55">
        <v>11.45</v>
      </c>
      <c r="H4120" s="33">
        <f t="shared" si="64"/>
        <v>9</v>
      </c>
    </row>
    <row r="4121" spans="1:8" x14ac:dyDescent="0.2">
      <c r="A4121" s="52" t="s">
        <v>8241</v>
      </c>
      <c r="B4121" s="52"/>
      <c r="C4121" s="53" t="s">
        <v>8242</v>
      </c>
      <c r="D4121" s="54" t="s">
        <v>21</v>
      </c>
      <c r="E4121" s="55">
        <v>215.84</v>
      </c>
      <c r="F4121" s="55">
        <v>3.22</v>
      </c>
      <c r="G4121" s="55">
        <v>219.06</v>
      </c>
      <c r="H4121" s="33">
        <f t="shared" si="64"/>
        <v>9</v>
      </c>
    </row>
    <row r="4122" spans="1:8" x14ac:dyDescent="0.2">
      <c r="A4122" s="52" t="s">
        <v>8243</v>
      </c>
      <c r="B4122" s="52"/>
      <c r="C4122" s="53" t="s">
        <v>8244</v>
      </c>
      <c r="D4122" s="54"/>
      <c r="E4122" s="55"/>
      <c r="F4122" s="55"/>
      <c r="G4122" s="55"/>
      <c r="H4122" s="33">
        <f t="shared" si="64"/>
        <v>5</v>
      </c>
    </row>
    <row r="4123" spans="1:8" x14ac:dyDescent="0.2">
      <c r="A4123" s="52" t="s">
        <v>8245</v>
      </c>
      <c r="B4123" s="52"/>
      <c r="C4123" s="53" t="s">
        <v>8246</v>
      </c>
      <c r="D4123" s="54" t="s">
        <v>21</v>
      </c>
      <c r="E4123" s="55">
        <v>11.29</v>
      </c>
      <c r="F4123" s="55">
        <v>49.47</v>
      </c>
      <c r="G4123" s="55">
        <v>60.76</v>
      </c>
      <c r="H4123" s="33">
        <f t="shared" si="64"/>
        <v>9</v>
      </c>
    </row>
    <row r="4124" spans="1:8" x14ac:dyDescent="0.2">
      <c r="A4124" s="52" t="s">
        <v>8247</v>
      </c>
      <c r="B4124" s="52"/>
      <c r="C4124" s="53" t="s">
        <v>8248</v>
      </c>
      <c r="D4124" s="54"/>
      <c r="E4124" s="55"/>
      <c r="F4124" s="55"/>
      <c r="G4124" s="55"/>
      <c r="H4124" s="33">
        <f t="shared" si="64"/>
        <v>5</v>
      </c>
    </row>
    <row r="4125" spans="1:8" ht="38.25" x14ac:dyDescent="0.2">
      <c r="A4125" s="52" t="s">
        <v>8249</v>
      </c>
      <c r="B4125" s="52"/>
      <c r="C4125" s="53" t="s">
        <v>8250</v>
      </c>
      <c r="D4125" s="54" t="s">
        <v>21</v>
      </c>
      <c r="E4125" s="55">
        <v>88.41</v>
      </c>
      <c r="F4125" s="55">
        <v>6.65</v>
      </c>
      <c r="G4125" s="55">
        <v>95.06</v>
      </c>
    </row>
    <row r="4126" spans="1:8" ht="25.5" x14ac:dyDescent="0.2">
      <c r="A4126" s="52" t="s">
        <v>8251</v>
      </c>
      <c r="B4126" s="52"/>
      <c r="C4126" s="53" t="s">
        <v>8252</v>
      </c>
      <c r="D4126" s="54" t="s">
        <v>21</v>
      </c>
      <c r="E4126" s="55">
        <v>34.659999999999997</v>
      </c>
      <c r="F4126" s="55">
        <v>1.37</v>
      </c>
      <c r="G4126" s="55">
        <v>36.03</v>
      </c>
    </row>
    <row r="4127" spans="1:8" x14ac:dyDescent="0.2">
      <c r="A4127" s="52" t="s">
        <v>8253</v>
      </c>
      <c r="B4127" s="52"/>
      <c r="C4127" s="53" t="s">
        <v>8254</v>
      </c>
      <c r="D4127" s="54" t="s">
        <v>73</v>
      </c>
      <c r="E4127" s="55">
        <v>70.75</v>
      </c>
      <c r="F4127" s="55"/>
      <c r="G4127" s="55">
        <v>70.75</v>
      </c>
    </row>
    <row r="4128" spans="1:8" x14ac:dyDescent="0.2">
      <c r="A4128" s="52" t="s">
        <v>8255</v>
      </c>
      <c r="B4128" s="52"/>
      <c r="C4128" s="53" t="s">
        <v>8256</v>
      </c>
      <c r="D4128" s="54" t="s">
        <v>592</v>
      </c>
      <c r="E4128" s="55">
        <v>26.79</v>
      </c>
      <c r="F4128" s="55"/>
      <c r="G4128" s="55">
        <v>26.79</v>
      </c>
    </row>
    <row r="4129" spans="1:8" x14ac:dyDescent="0.2">
      <c r="A4129" s="52" t="s">
        <v>8257</v>
      </c>
      <c r="B4129" s="52"/>
      <c r="C4129" s="53" t="s">
        <v>8258</v>
      </c>
      <c r="D4129" s="54"/>
      <c r="E4129" s="55"/>
      <c r="F4129" s="55"/>
      <c r="G4129" s="55"/>
    </row>
    <row r="4130" spans="1:8" x14ac:dyDescent="0.2">
      <c r="A4130" s="52" t="s">
        <v>8259</v>
      </c>
      <c r="B4130" s="52"/>
      <c r="C4130" s="53" t="s">
        <v>8260</v>
      </c>
      <c r="D4130" s="54"/>
      <c r="E4130" s="55"/>
      <c r="F4130" s="55"/>
      <c r="G4130" s="55"/>
    </row>
    <row r="4131" spans="1:8" x14ac:dyDescent="0.2">
      <c r="A4131" s="52" t="s">
        <v>8261</v>
      </c>
      <c r="B4131" s="52"/>
      <c r="C4131" s="53" t="s">
        <v>8262</v>
      </c>
      <c r="D4131" s="54" t="s">
        <v>21</v>
      </c>
      <c r="E4131" s="55">
        <v>649.58000000000004</v>
      </c>
      <c r="F4131" s="55"/>
      <c r="G4131" s="55">
        <v>649.58000000000004</v>
      </c>
      <c r="H4131" s="33">
        <f t="shared" si="64"/>
        <v>9</v>
      </c>
    </row>
  </sheetData>
  <mergeCells count="4">
    <mergeCell ref="C1:G1"/>
    <mergeCell ref="A2:G2"/>
    <mergeCell ref="A3:G3"/>
    <mergeCell ref="A4:G4"/>
  </mergeCells>
  <conditionalFormatting sqref="A9:B4131">
    <cfRule type="expression" dxfId="7" priority="6" stopIfTrue="1">
      <formula>H9&lt;6</formula>
    </cfRule>
  </conditionalFormatting>
  <conditionalFormatting sqref="C9:C4131">
    <cfRule type="expression" dxfId="6" priority="5" stopIfTrue="1">
      <formula>H9&lt;6</formula>
    </cfRule>
  </conditionalFormatting>
  <conditionalFormatting sqref="D9:D4131">
    <cfRule type="expression" dxfId="5" priority="4" stopIfTrue="1">
      <formula>H9&lt;6</formula>
    </cfRule>
  </conditionalFormatting>
  <conditionalFormatting sqref="E9:E4131">
    <cfRule type="expression" dxfId="4" priority="3" stopIfTrue="1">
      <formula>H9&lt;6</formula>
    </cfRule>
  </conditionalFormatting>
  <conditionalFormatting sqref="F9:F4131">
    <cfRule type="expression" dxfId="3" priority="2" stopIfTrue="1">
      <formula>H9&lt;6</formula>
    </cfRule>
  </conditionalFormatting>
  <conditionalFormatting sqref="G9:G4131">
    <cfRule type="expression" dxfId="2" priority="1" stopIfTrue="1">
      <formula>H9&lt;6</formula>
    </cfRule>
  </conditionalFormatting>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109"/>
  <sheetViews>
    <sheetView view="pageBreakPreview" zoomScaleNormal="90" zoomScaleSheetLayoutView="100" workbookViewId="0">
      <pane ySplit="1" topLeftCell="A101" activePane="bottomLeft" state="frozen"/>
      <selection pane="bottomLeft" activeCell="R97" sqref="R97"/>
    </sheetView>
  </sheetViews>
  <sheetFormatPr defaultRowHeight="12.75" x14ac:dyDescent="0.2"/>
  <cols>
    <col min="1" max="1" width="9.7109375" style="59" customWidth="1"/>
    <col min="2" max="2" width="16.5703125" style="60" customWidth="1"/>
    <col min="3" max="3" width="12.5703125" style="61" customWidth="1"/>
    <col min="4" max="4" width="61" style="62" customWidth="1"/>
    <col min="5" max="5" width="11" style="60" customWidth="1"/>
    <col min="6" max="6" width="12" style="63" hidden="1" customWidth="1"/>
    <col min="7" max="7" width="12" style="63" customWidth="1"/>
    <col min="8" max="8" width="12.85546875" style="63" customWidth="1"/>
    <col min="9" max="9" width="14" style="63" customWidth="1"/>
    <col min="10" max="10" width="19.28515625" style="63" customWidth="1"/>
    <col min="11" max="11" width="46.140625" style="60" customWidth="1"/>
  </cols>
  <sheetData>
    <row r="1" spans="1:11" ht="20.25" x14ac:dyDescent="0.2">
      <c r="A1" s="64"/>
      <c r="B1" s="423"/>
      <c r="C1" s="423"/>
      <c r="D1" s="423"/>
      <c r="E1" s="423"/>
      <c r="F1" s="423"/>
      <c r="G1" s="423"/>
      <c r="H1" s="423"/>
      <c r="I1" s="423"/>
      <c r="J1" s="423"/>
      <c r="K1" s="65"/>
    </row>
    <row r="2" spans="1:11" ht="18" x14ac:dyDescent="0.2">
      <c r="A2" s="66"/>
      <c r="B2" s="424" t="s">
        <v>8324</v>
      </c>
      <c r="C2" s="424"/>
      <c r="D2" s="424"/>
      <c r="E2" s="424"/>
      <c r="F2" s="424"/>
      <c r="G2" s="424"/>
      <c r="H2" s="424"/>
      <c r="I2" s="424"/>
      <c r="J2" s="424"/>
      <c r="K2" s="65"/>
    </row>
    <row r="3" spans="1:11" ht="15.75" x14ac:dyDescent="0.2">
      <c r="A3" s="66"/>
      <c r="B3" s="69"/>
      <c r="C3" s="69"/>
      <c r="D3" s="425"/>
      <c r="E3" s="425"/>
      <c r="F3" s="425"/>
      <c r="G3" s="425"/>
      <c r="H3" s="425"/>
      <c r="I3" s="425"/>
      <c r="J3" s="425"/>
      <c r="K3" s="65"/>
    </row>
    <row r="4" spans="1:11" ht="15.75" x14ac:dyDescent="0.2">
      <c r="A4" s="66"/>
      <c r="B4" s="67"/>
      <c r="C4" s="67"/>
      <c r="D4" s="67"/>
      <c r="E4" s="67"/>
      <c r="F4" s="67"/>
      <c r="G4" s="70"/>
      <c r="H4" s="67"/>
      <c r="I4" s="67"/>
      <c r="J4" s="68"/>
      <c r="K4" s="65"/>
    </row>
    <row r="5" spans="1:11" ht="15.75" x14ac:dyDescent="0.25">
      <c r="A5" s="71" t="s">
        <v>8325</v>
      </c>
      <c r="B5" s="72"/>
      <c r="C5" s="72"/>
      <c r="D5" s="72"/>
      <c r="E5" s="72"/>
      <c r="F5" s="72"/>
      <c r="G5" s="73"/>
      <c r="H5" s="72"/>
      <c r="I5" s="72" t="s">
        <v>8656</v>
      </c>
      <c r="J5" s="74"/>
      <c r="K5" s="65"/>
    </row>
    <row r="6" spans="1:11" ht="16.5" thickBot="1" x14ac:dyDescent="0.3">
      <c r="A6" s="71" t="s">
        <v>8326</v>
      </c>
      <c r="B6" s="72"/>
      <c r="C6" s="72"/>
      <c r="D6" s="72"/>
      <c r="E6" s="75"/>
      <c r="F6" s="75"/>
      <c r="G6" s="76"/>
      <c r="H6" s="75"/>
      <c r="I6" s="77" t="s">
        <v>8327</v>
      </c>
      <c r="J6" s="78">
        <v>0.25</v>
      </c>
      <c r="K6" s="65"/>
    </row>
    <row r="7" spans="1:11" ht="15.75" thickBot="1" x14ac:dyDescent="0.25">
      <c r="A7" s="420" t="s">
        <v>8328</v>
      </c>
      <c r="B7" s="421" t="s">
        <v>8329</v>
      </c>
      <c r="C7" s="421" t="s">
        <v>8330</v>
      </c>
      <c r="D7" s="421" t="s">
        <v>8331</v>
      </c>
      <c r="E7" s="421" t="s">
        <v>8332</v>
      </c>
      <c r="F7" s="421" t="s">
        <v>8333</v>
      </c>
      <c r="G7" s="421" t="s">
        <v>8333</v>
      </c>
      <c r="H7" s="421" t="s">
        <v>8334</v>
      </c>
      <c r="I7" s="421" t="s">
        <v>8335</v>
      </c>
      <c r="J7" s="426" t="s">
        <v>8336</v>
      </c>
      <c r="K7" s="80"/>
    </row>
    <row r="8" spans="1:11" ht="15.75" thickBot="1" x14ac:dyDescent="0.25">
      <c r="A8" s="420"/>
      <c r="B8" s="421"/>
      <c r="C8" s="421"/>
      <c r="D8" s="421"/>
      <c r="E8" s="421"/>
      <c r="F8" s="421"/>
      <c r="G8" s="421"/>
      <c r="H8" s="421"/>
      <c r="I8" s="421"/>
      <c r="J8" s="426"/>
      <c r="K8" s="65"/>
    </row>
    <row r="9" spans="1:11" ht="16.5" thickBot="1" x14ac:dyDescent="0.25">
      <c r="A9" s="81"/>
      <c r="B9" s="82"/>
      <c r="C9" s="82"/>
      <c r="D9" s="82"/>
      <c r="E9" s="82"/>
      <c r="F9" s="82"/>
      <c r="G9" s="82"/>
      <c r="H9" s="82"/>
      <c r="I9" s="82"/>
      <c r="J9" s="83"/>
      <c r="K9" s="65"/>
    </row>
    <row r="10" spans="1:11" ht="16.5" thickBot="1" x14ac:dyDescent="0.25">
      <c r="A10" s="481">
        <v>1</v>
      </c>
      <c r="B10" s="85"/>
      <c r="C10" s="86"/>
      <c r="D10" s="87" t="s">
        <v>8658</v>
      </c>
      <c r="E10" s="88"/>
      <c r="F10" s="89"/>
      <c r="G10" s="89"/>
      <c r="H10" s="90"/>
      <c r="I10" s="90"/>
      <c r="J10" s="91">
        <f>SUBTOTAL(9,J11:J13)</f>
        <v>9910.7250000000022</v>
      </c>
      <c r="K10" s="79" t="s">
        <v>8677</v>
      </c>
    </row>
    <row r="11" spans="1:11" ht="30" x14ac:dyDescent="0.2">
      <c r="A11" s="100">
        <v>1</v>
      </c>
      <c r="B11" s="101" t="s">
        <v>8340</v>
      </c>
      <c r="C11" s="102" t="s">
        <v>50</v>
      </c>
      <c r="D11" s="103" t="str">
        <f>IF($B11="","",VLOOKUP($C11,'BOLETIM 191'!$A$11:$H$4062,3,0))</f>
        <v>Projeto executivo de instalações hidráulicas em formato A1</v>
      </c>
      <c r="E11" s="104" t="str">
        <f>IF($B11="","",VLOOKUP($C11,'BOLETIM 191'!$A$11:$F$4062,4,0))</f>
        <v>UN</v>
      </c>
      <c r="F11" s="105">
        <f>2*3</f>
        <v>6</v>
      </c>
      <c r="G11" s="105">
        <v>2</v>
      </c>
      <c r="H11" s="105">
        <f>IF($B11="","",VLOOKUP($C11,'BOLETIM 191'!$A$11:$G$4062,7,0))</f>
        <v>892.89</v>
      </c>
      <c r="I11" s="106">
        <f>H11*$J$6+H11</f>
        <v>1116.1125</v>
      </c>
      <c r="J11" s="107">
        <f>G11*I11</f>
        <v>2232.2249999999999</v>
      </c>
      <c r="K11" s="65"/>
    </row>
    <row r="12" spans="1:11" ht="15" x14ac:dyDescent="0.2">
      <c r="A12" s="100">
        <v>2</v>
      </c>
      <c r="B12" s="101" t="s">
        <v>8340</v>
      </c>
      <c r="C12" s="102" t="s">
        <v>46</v>
      </c>
      <c r="D12" s="103" t="str">
        <f>IF($B12="","",VLOOKUP($C12,'BOLETIM 191'!$A$11:$H$4062,3,0))</f>
        <v>Projeto executivo de estrutura em formato A1</v>
      </c>
      <c r="E12" s="104" t="str">
        <f>IF($B12="","",VLOOKUP($C12,'BOLETIM 191'!$A$11:$F$4062,4,0))</f>
        <v>UN</v>
      </c>
      <c r="F12" s="105">
        <f>2*3</f>
        <v>6</v>
      </c>
      <c r="G12" s="105">
        <v>2</v>
      </c>
      <c r="H12" s="105">
        <f>IF($B12="","",VLOOKUP($C12,'BOLETIM 191'!$A$11:$G$4062,7,0))</f>
        <v>2079.88</v>
      </c>
      <c r="I12" s="106">
        <f>H12*$J$6+H12</f>
        <v>2599.8500000000004</v>
      </c>
      <c r="J12" s="107">
        <f>G12*I12</f>
        <v>5199.7000000000007</v>
      </c>
      <c r="K12" s="65"/>
    </row>
    <row r="13" spans="1:11" ht="15.75" thickBot="1" x14ac:dyDescent="0.25">
      <c r="A13" s="100">
        <v>3</v>
      </c>
      <c r="B13" s="101" t="s">
        <v>8340</v>
      </c>
      <c r="C13" s="102" t="s">
        <v>54</v>
      </c>
      <c r="D13" s="103" t="str">
        <f>IF($B13="","",VLOOKUP($C13,'BOLETIM 191'!$A$11:$H$4062,3,0))</f>
        <v>Projeto executivo de instalações elétricas em formato A1</v>
      </c>
      <c r="E13" s="104" t="str">
        <f>IF($B13="","",VLOOKUP($C13,'BOLETIM 191'!$A$11:$F$4062,4,0))</f>
        <v>UN</v>
      </c>
      <c r="F13" s="105">
        <v>63</v>
      </c>
      <c r="G13" s="105">
        <v>2</v>
      </c>
      <c r="H13" s="105">
        <f>IF($B13="","",VLOOKUP($C13,'BOLETIM 191'!$A$11:$G$4062,7,0))</f>
        <v>991.52</v>
      </c>
      <c r="I13" s="106">
        <f>H13*$J$6+H13</f>
        <v>1239.4000000000001</v>
      </c>
      <c r="J13" s="107">
        <f>G13*I13</f>
        <v>2478.8000000000002</v>
      </c>
      <c r="K13" s="65"/>
    </row>
    <row r="14" spans="1:11" ht="16.5" thickBot="1" x14ac:dyDescent="0.25">
      <c r="A14" s="84">
        <v>2</v>
      </c>
      <c r="B14" s="85"/>
      <c r="C14" s="86"/>
      <c r="D14" s="87" t="s">
        <v>8337</v>
      </c>
      <c r="E14" s="88"/>
      <c r="F14" s="89"/>
      <c r="G14" s="89"/>
      <c r="H14" s="90"/>
      <c r="I14" s="90"/>
      <c r="J14" s="91">
        <f>SUBTOTAL(9,J15:J96)</f>
        <v>366907.44451</v>
      </c>
      <c r="K14" s="65"/>
    </row>
    <row r="15" spans="1:11" ht="16.5" thickBot="1" x14ac:dyDescent="0.25">
      <c r="A15" s="92" t="s">
        <v>8660</v>
      </c>
      <c r="B15" s="93"/>
      <c r="C15" s="94"/>
      <c r="D15" s="95" t="s">
        <v>8339</v>
      </c>
      <c r="E15" s="96"/>
      <c r="F15" s="97"/>
      <c r="G15" s="97"/>
      <c r="H15" s="98"/>
      <c r="I15" s="98"/>
      <c r="J15" s="99">
        <f>SUBTOTAL(9,J16:J18)</f>
        <v>38958.990000000005</v>
      </c>
      <c r="K15" s="398"/>
    </row>
    <row r="16" spans="1:11" ht="15" x14ac:dyDescent="0.2">
      <c r="A16" s="100">
        <v>1</v>
      </c>
      <c r="B16" s="101" t="s">
        <v>8340</v>
      </c>
      <c r="C16" s="102" t="s">
        <v>424</v>
      </c>
      <c r="D16" s="103" t="str">
        <f>IF($B16="","",VLOOKUP($C16,'BOLETIM 191'!$A$11:$H$4062,3,0))</f>
        <v>Placa de identificação para obra</v>
      </c>
      <c r="E16" s="104" t="str">
        <f>IF($B16="","",VLOOKUP($C16,'BOLETIM 191'!$A$11:$F$4062,4,0))</f>
        <v>M2</v>
      </c>
      <c r="F16" s="105">
        <f>2*3</f>
        <v>6</v>
      </c>
      <c r="G16" s="105">
        <f>2*3</f>
        <v>6</v>
      </c>
      <c r="H16" s="105">
        <f>IF($B16="","",VLOOKUP($C16,'BOLETIM 191'!$A$11:$G$4062,7,0))</f>
        <v>878.4</v>
      </c>
      <c r="I16" s="106">
        <f>H16*$J$6+H16</f>
        <v>1098</v>
      </c>
      <c r="J16" s="107">
        <f>G16*I16</f>
        <v>6588</v>
      </c>
      <c r="K16" s="398"/>
    </row>
    <row r="17" spans="1:11" ht="45" x14ac:dyDescent="0.2">
      <c r="A17" s="100">
        <v>2</v>
      </c>
      <c r="B17" s="101" t="s">
        <v>8340</v>
      </c>
      <c r="C17" s="102" t="s">
        <v>366</v>
      </c>
      <c r="D17" s="103" t="str">
        <f>IF($B17="","",VLOOKUP($C17,'BOLETIM 191'!$A$11:$H$4062,3,0))</f>
        <v>Locação de container tipo escritório com 1 vaso sanitário, 1 lavatório e 1 ponto para chuveiro - área mínima de 13,80 m²</v>
      </c>
      <c r="E17" s="104" t="str">
        <f>IF($B17="","",VLOOKUP($C17,'BOLETIM 191'!$A$11:$F$4062,4,0))</f>
        <v>UNMES</v>
      </c>
      <c r="F17" s="105">
        <f>2*3</f>
        <v>6</v>
      </c>
      <c r="G17" s="105">
        <f>2*3</f>
        <v>6</v>
      </c>
      <c r="H17" s="105">
        <f>IF($B17="","",VLOOKUP($C17,'BOLETIM 191'!$A$11:$G$4062,7,0))</f>
        <v>1353.26</v>
      </c>
      <c r="I17" s="106">
        <f>H17*$J$6+H17</f>
        <v>1691.575</v>
      </c>
      <c r="J17" s="107">
        <f>G17*I17</f>
        <v>10149.450000000001</v>
      </c>
      <c r="K17" s="398"/>
    </row>
    <row r="18" spans="1:11" ht="15.75" thickBot="1" x14ac:dyDescent="0.25">
      <c r="A18" s="100">
        <v>3</v>
      </c>
      <c r="B18" s="101" t="s">
        <v>8340</v>
      </c>
      <c r="C18" s="102" t="s">
        <v>384</v>
      </c>
      <c r="D18" s="103" t="str">
        <f>IF($B18="","",VLOOKUP($C18,'BOLETIM 191'!$A$11:$H$4062,3,0))</f>
        <v>Tapume fixo para fechamento de áreas, com portão</v>
      </c>
      <c r="E18" s="104" t="str">
        <f>IF($B18="","",VLOOKUP($C18,'BOLETIM 191'!$A$11:$F$4062,4,0))</f>
        <v>M2</v>
      </c>
      <c r="F18" s="105">
        <v>63</v>
      </c>
      <c r="G18" s="105">
        <f>81*2.2</f>
        <v>178.20000000000002</v>
      </c>
      <c r="H18" s="105">
        <f>IF($B18="","",VLOOKUP($C18,'BOLETIM 191'!$A$11:$G$4062,7,0))</f>
        <v>99.76</v>
      </c>
      <c r="I18" s="106">
        <f>H18*$J$6+H18</f>
        <v>124.7</v>
      </c>
      <c r="J18" s="107">
        <f>G18*I18</f>
        <v>22221.54</v>
      </c>
      <c r="K18" s="399" t="s">
        <v>8341</v>
      </c>
    </row>
    <row r="19" spans="1:11" ht="16.5" thickBot="1" x14ac:dyDescent="0.25">
      <c r="A19" s="92" t="s">
        <v>8661</v>
      </c>
      <c r="B19" s="93"/>
      <c r="C19" s="94"/>
      <c r="D19" s="95" t="s">
        <v>8343</v>
      </c>
      <c r="E19" s="96"/>
      <c r="F19" s="97"/>
      <c r="G19" s="97"/>
      <c r="H19" s="98"/>
      <c r="I19" s="98"/>
      <c r="J19" s="99">
        <f>SUBTOTAL(9,J20:J45)</f>
        <v>129681.66789000001</v>
      </c>
      <c r="K19" s="399"/>
    </row>
    <row r="20" spans="1:11" ht="16.5" thickBot="1" x14ac:dyDescent="0.25">
      <c r="A20" s="92" t="s">
        <v>8662</v>
      </c>
      <c r="B20" s="93"/>
      <c r="C20" s="94"/>
      <c r="D20" s="95" t="s">
        <v>8344</v>
      </c>
      <c r="E20" s="96"/>
      <c r="F20" s="97"/>
      <c r="G20" s="97"/>
      <c r="H20" s="98"/>
      <c r="I20" s="98"/>
      <c r="J20" s="99">
        <f>SUBTOTAL(9,J21:J25)</f>
        <v>5901.1136999999999</v>
      </c>
      <c r="K20" s="400"/>
    </row>
    <row r="21" spans="1:11" ht="15" x14ac:dyDescent="0.2">
      <c r="A21" s="100">
        <v>1</v>
      </c>
      <c r="B21" s="101" t="s">
        <v>8340</v>
      </c>
      <c r="C21" s="102" t="s">
        <v>456</v>
      </c>
      <c r="D21" s="103" t="str">
        <f>IF($B21="","",VLOOKUP($C21,'BOLETIM 191'!$A$11:$H$4062,3,0))</f>
        <v>Demolição manual de concreto simples</v>
      </c>
      <c r="E21" s="104" t="str">
        <f>IF($B21="","",VLOOKUP($C21,'BOLETIM 191'!$A$11:$F$4062,4,0))</f>
        <v>M3</v>
      </c>
      <c r="F21" s="105">
        <f>8*3.7*0.1*0.4</f>
        <v>1.1840000000000002</v>
      </c>
      <c r="G21" s="105">
        <f>8*3.7*0.1*0.4</f>
        <v>1.1840000000000002</v>
      </c>
      <c r="H21" s="105">
        <f>IF($B21="","",VLOOKUP($C21,'BOLETIM 191'!$A$11:$G$4062,7,0))</f>
        <v>194.04</v>
      </c>
      <c r="I21" s="106">
        <f>H21*$J$6+H21</f>
        <v>242.54999999999998</v>
      </c>
      <c r="J21" s="107">
        <f>G21*I21</f>
        <v>287.17920000000004</v>
      </c>
      <c r="K21" s="401" t="s">
        <v>8345</v>
      </c>
    </row>
    <row r="22" spans="1:11" ht="30" x14ac:dyDescent="0.2">
      <c r="A22" s="100">
        <v>2</v>
      </c>
      <c r="B22" s="101" t="s">
        <v>8340</v>
      </c>
      <c r="C22" s="102" t="s">
        <v>494</v>
      </c>
      <c r="D22" s="103" t="str">
        <f>IF($B22="","",VLOOKUP($C22,'BOLETIM 191'!$A$11:$H$4062,3,0))</f>
        <v>Demolição manual de revestimento cerâmico, incluindo a base</v>
      </c>
      <c r="E22" s="104" t="str">
        <f>IF($B22="","",VLOOKUP($C22,'BOLETIM 191'!$A$11:$F$4062,4,0))</f>
        <v>M2</v>
      </c>
      <c r="F22" s="105">
        <f>1.3*F21</f>
        <v>1.5392000000000003</v>
      </c>
      <c r="G22" s="105">
        <v>50.48</v>
      </c>
      <c r="H22" s="105">
        <f>IF($B22="","",VLOOKUP($C22,'BOLETIM 191'!$A$11:$G$4062,7,0))</f>
        <v>10.58</v>
      </c>
      <c r="I22" s="106">
        <f>H22*$J$6+H22</f>
        <v>13.225</v>
      </c>
      <c r="J22" s="107">
        <f>G22*I22</f>
        <v>667.59799999999996</v>
      </c>
      <c r="K22" s="402" t="s">
        <v>8346</v>
      </c>
    </row>
    <row r="23" spans="1:11" ht="30" x14ac:dyDescent="0.2">
      <c r="A23" s="100">
        <v>3</v>
      </c>
      <c r="B23" s="101" t="s">
        <v>8340</v>
      </c>
      <c r="C23" s="492" t="s">
        <v>494</v>
      </c>
      <c r="D23" s="103" t="str">
        <f>IF($B23="","",VLOOKUP($C23,'BOLETIM 191'!$A$11:$H$4062,3,0))</f>
        <v>Demolição manual de revestimento cerâmico, incluindo a base</v>
      </c>
      <c r="E23" s="104" t="str">
        <f>IF($B23="","",VLOOKUP($C23,'BOLETIM 191'!$A$11:$F$4062,4,0))</f>
        <v>M2</v>
      </c>
      <c r="F23" s="105">
        <f>1.3*F22</f>
        <v>2.0009600000000005</v>
      </c>
      <c r="G23" s="105">
        <v>65.739999999999995</v>
      </c>
      <c r="H23" s="105">
        <f>IF($B23="","",VLOOKUP($C23,'BOLETIM 191'!$A$11:$G$4062,7,0))</f>
        <v>10.58</v>
      </c>
      <c r="I23" s="106">
        <f>H23*$J$6+H23</f>
        <v>13.225</v>
      </c>
      <c r="J23" s="107">
        <f>G23*I23</f>
        <v>869.41149999999993</v>
      </c>
      <c r="K23" s="402" t="s">
        <v>8347</v>
      </c>
    </row>
    <row r="24" spans="1:11" ht="45" x14ac:dyDescent="0.2">
      <c r="A24" s="100">
        <v>4</v>
      </c>
      <c r="B24" s="101" t="s">
        <v>8340</v>
      </c>
      <c r="C24" s="102" t="s">
        <v>954</v>
      </c>
      <c r="D24" s="103" t="str">
        <f>IF($B24="","",VLOOKUP($C24,'BOLETIM 191'!$A$11:$H$4062,3,0))</f>
        <v>Remoção de entulho de obra com caçamba metálica - material volumoso e misturado por alvenaria, terra, madeira, papel, plástico e metal</v>
      </c>
      <c r="E24" s="104" t="str">
        <f>IF($B24="","",VLOOKUP($C24,'BOLETIM 191'!$A$11:$F$4062,4,0))</f>
        <v>M3</v>
      </c>
      <c r="F24" s="105" t="e">
        <f>1.3*#REF!</f>
        <v>#REF!</v>
      </c>
      <c r="G24" s="105">
        <v>18</v>
      </c>
      <c r="H24" s="105">
        <f>IF($B24="","",VLOOKUP($C24,'BOLETIM 191'!$A$11:$G$4062,7,0))</f>
        <v>114.53</v>
      </c>
      <c r="I24" s="106">
        <f>H24*$J$6+H24</f>
        <v>143.16249999999999</v>
      </c>
      <c r="J24" s="107">
        <f>G24*I24</f>
        <v>2576.9249999999997</v>
      </c>
      <c r="K24" s="402"/>
    </row>
    <row r="25" spans="1:11" ht="15.75" thickBot="1" x14ac:dyDescent="0.25">
      <c r="A25" s="100">
        <v>5</v>
      </c>
      <c r="B25" s="101" t="s">
        <v>8348</v>
      </c>
      <c r="C25" s="102">
        <v>1</v>
      </c>
      <c r="D25" s="103" t="s">
        <v>8349</v>
      </c>
      <c r="E25" s="104" t="s">
        <v>21</v>
      </c>
      <c r="F25" s="105"/>
      <c r="G25" s="105">
        <v>1</v>
      </c>
      <c r="H25" s="105">
        <v>1200</v>
      </c>
      <c r="I25" s="106">
        <f>H25*$J$6+H25</f>
        <v>1500</v>
      </c>
      <c r="J25" s="107">
        <f>G25*I25</f>
        <v>1500</v>
      </c>
      <c r="K25" s="402"/>
    </row>
    <row r="26" spans="1:11" ht="16.5" thickBot="1" x14ac:dyDescent="0.25">
      <c r="A26" s="92" t="s">
        <v>8662</v>
      </c>
      <c r="B26" s="93"/>
      <c r="C26" s="94"/>
      <c r="D26" s="95" t="s">
        <v>8657</v>
      </c>
      <c r="E26" s="96"/>
      <c r="F26" s="97"/>
      <c r="G26" s="97"/>
      <c r="H26" s="98"/>
      <c r="I26" s="98"/>
      <c r="J26" s="99">
        <f>SUBTOTAL(9,J27:J32)</f>
        <v>39099.408749999995</v>
      </c>
      <c r="K26" s="400"/>
    </row>
    <row r="27" spans="1:11" ht="15" x14ac:dyDescent="0.2">
      <c r="A27" s="100">
        <v>1</v>
      </c>
      <c r="B27" s="101" t="s">
        <v>8340</v>
      </c>
      <c r="C27" s="102" t="s">
        <v>1329</v>
      </c>
      <c r="D27" s="103" t="str">
        <f>IF($B27="","",VLOOKUP($C27,'BOLETIM 191'!$A$11:$H$4062,3,0))</f>
        <v>Enchimento de laje com tijolos cerâmicos furados</v>
      </c>
      <c r="E27" s="104" t="str">
        <f>IF($B27="","",VLOOKUP($C27,'BOLETIM 191'!$A$11:$F$4062,4,0))</f>
        <v>M3</v>
      </c>
      <c r="F27" s="105">
        <f>2.2*65.74</f>
        <v>144.62800000000001</v>
      </c>
      <c r="G27" s="105">
        <v>1.44</v>
      </c>
      <c r="H27" s="105">
        <f>IF($B27="","",VLOOKUP($C27,'BOLETIM 191'!$A$11:$G$4062,7,0))</f>
        <v>373.91</v>
      </c>
      <c r="I27" s="106">
        <f t="shared" ref="I27:I32" si="0">H27*$J$6+H27</f>
        <v>467.38750000000005</v>
      </c>
      <c r="J27" s="107">
        <f t="shared" ref="J27:J32" si="1">G27*I27</f>
        <v>673.03800000000001</v>
      </c>
      <c r="K27" s="400"/>
    </row>
    <row r="28" spans="1:11" ht="30" x14ac:dyDescent="0.2">
      <c r="A28" s="100">
        <v>2</v>
      </c>
      <c r="B28" s="101" t="s">
        <v>8340</v>
      </c>
      <c r="C28" s="102" t="s">
        <v>1343</v>
      </c>
      <c r="D28" s="103" t="str">
        <f>IF($B28="","",VLOOKUP($C28,'BOLETIM 191'!$A$11:$H$4062,3,0))</f>
        <v>Enchimento de nichos com poliestireno expandido do tipo EPS-5F</v>
      </c>
      <c r="E28" s="104" t="str">
        <f>IF($B28="","",VLOOKUP($C28,'BOLETIM 191'!$A$11:$F$4062,4,0))</f>
        <v>M3</v>
      </c>
      <c r="F28" s="105">
        <f>2.2*65.74</f>
        <v>144.62800000000001</v>
      </c>
      <c r="G28" s="105">
        <v>5</v>
      </c>
      <c r="H28" s="105">
        <f>IF($B28="","",VLOOKUP($C28,'BOLETIM 191'!$A$11:$G$4062,7,0))</f>
        <v>1415.47</v>
      </c>
      <c r="I28" s="106">
        <f t="shared" si="0"/>
        <v>1769.3375000000001</v>
      </c>
      <c r="J28" s="107">
        <f t="shared" si="1"/>
        <v>8846.6875</v>
      </c>
      <c r="K28" s="400"/>
    </row>
    <row r="29" spans="1:11" ht="15" x14ac:dyDescent="0.2">
      <c r="A29" s="100">
        <v>3</v>
      </c>
      <c r="B29" s="101" t="s">
        <v>8340</v>
      </c>
      <c r="C29" s="102" t="s">
        <v>1239</v>
      </c>
      <c r="D29" s="103" t="str">
        <f>IF($B29="","",VLOOKUP($C29,'BOLETIM 191'!$A$11:$H$4062,3,0))</f>
        <v>Armadura em tela soldada de aço</v>
      </c>
      <c r="E29" s="104" t="str">
        <f>IF($B29="","",VLOOKUP($C29,'BOLETIM 191'!$A$11:$F$4062,4,0))</f>
        <v>KG</v>
      </c>
      <c r="F29" s="105">
        <f>2.2*65.74</f>
        <v>144.62800000000001</v>
      </c>
      <c r="G29" s="105">
        <v>889.6</v>
      </c>
      <c r="H29" s="105">
        <f>IF($B29="","",VLOOKUP($C29,'BOLETIM 191'!$A$11:$G$4062,7,0))</f>
        <v>12.87</v>
      </c>
      <c r="I29" s="106">
        <f t="shared" si="0"/>
        <v>16.087499999999999</v>
      </c>
      <c r="J29" s="107">
        <f t="shared" si="1"/>
        <v>14311.439999999999</v>
      </c>
      <c r="K29" s="400" t="s">
        <v>8350</v>
      </c>
    </row>
    <row r="30" spans="1:11" ht="15" x14ac:dyDescent="0.2">
      <c r="A30" s="100">
        <v>4</v>
      </c>
      <c r="B30" s="101" t="s">
        <v>8340</v>
      </c>
      <c r="C30" s="102" t="s">
        <v>1191</v>
      </c>
      <c r="D30" s="103" t="str">
        <f>IF($B30="","",VLOOKUP($C30,'BOLETIM 191'!$A$11:$H$4062,3,0))</f>
        <v>Forma plana em compensado para estrutura convencional</v>
      </c>
      <c r="E30" s="104" t="str">
        <f>IF($B30="","",VLOOKUP($C30,'BOLETIM 191'!$A$11:$F$4062,4,0))</f>
        <v>M2</v>
      </c>
      <c r="F30" s="105">
        <f>65.74*0.2</f>
        <v>13.148</v>
      </c>
      <c r="G30" s="105">
        <v>28.86</v>
      </c>
      <c r="H30" s="105">
        <f>IF($B30="","",VLOOKUP($C30,'BOLETIM 191'!$A$11:$G$4062,7,0))</f>
        <v>180.75</v>
      </c>
      <c r="I30" s="106">
        <f t="shared" si="0"/>
        <v>225.9375</v>
      </c>
      <c r="J30" s="107">
        <f t="shared" si="1"/>
        <v>6520.5562499999996</v>
      </c>
      <c r="K30" s="401" t="s">
        <v>8351</v>
      </c>
    </row>
    <row r="31" spans="1:11" ht="15.75" thickBot="1" x14ac:dyDescent="0.25">
      <c r="A31" s="100">
        <v>5</v>
      </c>
      <c r="B31" s="101" t="s">
        <v>8340</v>
      </c>
      <c r="C31" s="102" t="s">
        <v>1257</v>
      </c>
      <c r="D31" s="103" t="str">
        <f>IF($B31="","",VLOOKUP($C31,'BOLETIM 191'!$A$11:$H$4062,3,0))</f>
        <v>Concreto usinado, fck = 25 MPa - para bombeamento</v>
      </c>
      <c r="E31" s="104" t="str">
        <f>IF($B31="","",VLOOKUP($C31,'BOLETIM 191'!$A$11:$F$4062,4,0))</f>
        <v>M3</v>
      </c>
      <c r="F31" s="105">
        <f>65.74*0.2</f>
        <v>13.148</v>
      </c>
      <c r="G31" s="105">
        <v>11.12</v>
      </c>
      <c r="H31" s="105">
        <f>IF($B31="","",VLOOKUP($C31,'BOLETIM 191'!$A$11:$G$4062,7,0))</f>
        <v>519.42999999999995</v>
      </c>
      <c r="I31" s="106">
        <f t="shared" si="0"/>
        <v>649.28749999999991</v>
      </c>
      <c r="J31" s="107">
        <f t="shared" si="1"/>
        <v>7220.0769999999984</v>
      </c>
      <c r="K31" s="403"/>
    </row>
    <row r="32" spans="1:11" ht="30.75" thickBot="1" x14ac:dyDescent="0.25">
      <c r="A32" s="100">
        <v>6</v>
      </c>
      <c r="B32" s="101" t="s">
        <v>8340</v>
      </c>
      <c r="C32" s="102" t="s">
        <v>1315</v>
      </c>
      <c r="D32" s="103" t="str">
        <f>IF($B32="","",VLOOKUP($C32,'BOLETIM 191'!$A$11:$H$4062,3,0))</f>
        <v>Lançamento e adensamento de concreto ou massa por bombeamento</v>
      </c>
      <c r="E32" s="104" t="str">
        <f>IF($B32="","",VLOOKUP($C32,'BOLETIM 191'!$A$11:$F$4062,4,0))</f>
        <v>M3</v>
      </c>
      <c r="F32" s="105">
        <f>F31</f>
        <v>13.148</v>
      </c>
      <c r="G32" s="105">
        <v>11.12</v>
      </c>
      <c r="H32" s="105">
        <f>IF($B32="","",VLOOKUP($C32,'BOLETIM 191'!$A$11:$G$4062,7,0))</f>
        <v>109.9</v>
      </c>
      <c r="I32" s="106">
        <f t="shared" si="0"/>
        <v>137.375</v>
      </c>
      <c r="J32" s="107">
        <f t="shared" si="1"/>
        <v>1527.61</v>
      </c>
      <c r="K32" s="403"/>
    </row>
    <row r="33" spans="1:11" ht="16.5" thickBot="1" x14ac:dyDescent="0.25">
      <c r="A33" s="92" t="s">
        <v>8663</v>
      </c>
      <c r="B33" s="93"/>
      <c r="C33" s="94"/>
      <c r="D33" s="95" t="s">
        <v>8352</v>
      </c>
      <c r="E33" s="96"/>
      <c r="F33" s="97"/>
      <c r="G33" s="97"/>
      <c r="H33" s="98"/>
      <c r="I33" s="98"/>
      <c r="J33" s="99">
        <f>SUBTOTAL(9,J34:J37)</f>
        <v>22765.061540000002</v>
      </c>
      <c r="K33" s="404"/>
    </row>
    <row r="34" spans="1:11" ht="15" x14ac:dyDescent="0.2">
      <c r="A34" s="100">
        <v>1</v>
      </c>
      <c r="B34" s="101" t="s">
        <v>8340</v>
      </c>
      <c r="C34" s="102" t="s">
        <v>1901</v>
      </c>
      <c r="D34" s="103" t="str">
        <f>IF($B34="","",VLOOKUP($C34,'BOLETIM 191'!$A$11:$H$4062,3,0))</f>
        <v>Argamassa de regularização e/ou proteção</v>
      </c>
      <c r="E34" s="104" t="str">
        <f>IF($B34="","",VLOOKUP($C34,'BOLETIM 191'!$A$11:$F$4062,4,0))</f>
        <v>M3</v>
      </c>
      <c r="F34" s="105">
        <f>F36</f>
        <v>4.0911999999999997</v>
      </c>
      <c r="G34" s="105">
        <f>G36</f>
        <v>4.1288</v>
      </c>
      <c r="H34" s="105">
        <f>IF($B34="","",VLOOKUP($C34,'BOLETIM 191'!$A$11:$G$4062,7,0))</f>
        <v>730.32</v>
      </c>
      <c r="I34" s="106">
        <f>H34*$J$6+H34</f>
        <v>912.90000000000009</v>
      </c>
      <c r="J34" s="107">
        <f>G34*I34</f>
        <v>3769.1815200000005</v>
      </c>
      <c r="K34" s="405"/>
    </row>
    <row r="35" spans="1:11" ht="30" x14ac:dyDescent="0.2">
      <c r="A35" s="100">
        <v>2</v>
      </c>
      <c r="B35" s="101" t="s">
        <v>8340</v>
      </c>
      <c r="C35" s="102" t="s">
        <v>3441</v>
      </c>
      <c r="D35" s="103" t="str">
        <f>IF($B35="","",VLOOKUP($C35,'BOLETIM 191'!$A$11:$H$4062,3,0))</f>
        <v>Impermeabilização em membrana à base de polímeros acrílicos, na cor branca e reforço em tela poliéster</v>
      </c>
      <c r="E35" s="104" t="str">
        <f>IF($B35="","",VLOOKUP($C35,'BOLETIM 191'!$A$11:$F$4062,4,0))</f>
        <v>M2</v>
      </c>
      <c r="F35" s="105">
        <f>F37</f>
        <v>102.28</v>
      </c>
      <c r="G35" s="105">
        <v>116.22</v>
      </c>
      <c r="H35" s="105">
        <f>IF($B35="","",VLOOKUP($C35,'BOLETIM 191'!$A$11:$G$4062,7,0))</f>
        <v>91.1</v>
      </c>
      <c r="I35" s="106">
        <f>H35*$J$6+H35</f>
        <v>113.875</v>
      </c>
      <c r="J35" s="107">
        <f>G35*I35</f>
        <v>13234.5525</v>
      </c>
      <c r="K35" s="402"/>
    </row>
    <row r="36" spans="1:11" ht="15" x14ac:dyDescent="0.2">
      <c r="A36" s="100">
        <v>3</v>
      </c>
      <c r="B36" s="101" t="s">
        <v>8340</v>
      </c>
      <c r="C36" s="102" t="s">
        <v>1901</v>
      </c>
      <c r="D36" s="103" t="str">
        <f>IF($B36="","",VLOOKUP($C36,'BOLETIM 191'!$A$11:$H$4062,3,0))</f>
        <v>Argamassa de regularização e/ou proteção</v>
      </c>
      <c r="E36" s="104" t="str">
        <f>IF($B36="","",VLOOKUP($C36,'BOLETIM 191'!$A$11:$F$4062,4,0))</f>
        <v>M3</v>
      </c>
      <c r="F36" s="105">
        <f>F37*0.04</f>
        <v>4.0911999999999997</v>
      </c>
      <c r="G36" s="105">
        <f>G37*0.04</f>
        <v>4.1288</v>
      </c>
      <c r="H36" s="105">
        <f>IF($B36="","",VLOOKUP($C36,'BOLETIM 191'!$A$11:$G$4062,7,0))</f>
        <v>730.32</v>
      </c>
      <c r="I36" s="106">
        <f>H36*$J$6+H36</f>
        <v>912.90000000000009</v>
      </c>
      <c r="J36" s="107">
        <f>G36*I36</f>
        <v>3769.1815200000005</v>
      </c>
      <c r="K36" s="400">
        <f>3.14*((9/2)^2)</f>
        <v>63.585000000000001</v>
      </c>
    </row>
    <row r="37" spans="1:11" ht="30.75" thickBot="1" x14ac:dyDescent="0.25">
      <c r="A37" s="100">
        <v>4</v>
      </c>
      <c r="B37" s="101" t="s">
        <v>8340</v>
      </c>
      <c r="C37" s="102" t="s">
        <v>3673</v>
      </c>
      <c r="D37" s="103" t="str">
        <f>IF($B37="","",VLOOKUP($C37,'BOLETIM 191'!$A$11:$H$4062,3,0))</f>
        <v>Tela de arame galvanizado fio nº 22 BWG, malha de 2´, tipo galinheiro</v>
      </c>
      <c r="E37" s="104" t="str">
        <f>IF($B37="","",VLOOKUP($C37,'BOLETIM 191'!$A$11:$F$4062,4,0))</f>
        <v>M2</v>
      </c>
      <c r="F37" s="105">
        <f>F41</f>
        <v>102.28</v>
      </c>
      <c r="G37" s="105">
        <f>G41</f>
        <v>103.22</v>
      </c>
      <c r="H37" s="105">
        <f>IF($B37="","",VLOOKUP($C37,'BOLETIM 191'!$A$11:$G$4062,7,0))</f>
        <v>15.44</v>
      </c>
      <c r="I37" s="106">
        <f>H37*$J$6+H37</f>
        <v>19.3</v>
      </c>
      <c r="J37" s="107">
        <f>G37*I37</f>
        <v>1992.146</v>
      </c>
      <c r="K37" s="406"/>
    </row>
    <row r="38" spans="1:11" ht="16.5" thickBot="1" x14ac:dyDescent="0.25">
      <c r="A38" s="92" t="s">
        <v>8664</v>
      </c>
      <c r="B38" s="93"/>
      <c r="C38" s="94"/>
      <c r="D38" s="95" t="s">
        <v>8353</v>
      </c>
      <c r="E38" s="96"/>
      <c r="F38" s="97"/>
      <c r="G38" s="97"/>
      <c r="H38" s="98"/>
      <c r="I38" s="98"/>
      <c r="J38" s="99">
        <f>SUBTOTAL(9,J39:J42)</f>
        <v>59822.173900000002</v>
      </c>
      <c r="K38" s="398"/>
    </row>
    <row r="39" spans="1:11" ht="15" x14ac:dyDescent="0.2">
      <c r="A39" s="100">
        <v>1</v>
      </c>
      <c r="B39" s="101" t="s">
        <v>8340</v>
      </c>
      <c r="C39" s="102" t="s">
        <v>1917</v>
      </c>
      <c r="D39" s="103" t="str">
        <f>IF($B39="","",VLOOKUP($C39,'BOLETIM 191'!$A$11:$H$4062,3,0))</f>
        <v>Chapisco com adesivo de alto desempenho</v>
      </c>
      <c r="E39" s="104" t="str">
        <f>IF($B39="","",VLOOKUP($C39,'BOLETIM 191'!$A$11:$F$4062,4,0))</f>
        <v>M2</v>
      </c>
      <c r="F39" s="105">
        <f>F41</f>
        <v>102.28</v>
      </c>
      <c r="G39" s="105">
        <v>40.4</v>
      </c>
      <c r="H39" s="105">
        <f>IF($B39="","",VLOOKUP($C39,'BOLETIM 191'!$A$11:$G$4062,7,0))</f>
        <v>11.23</v>
      </c>
      <c r="I39" s="106">
        <f>H39*$J$6+H39</f>
        <v>14.037500000000001</v>
      </c>
      <c r="J39" s="107">
        <f>G39*I39</f>
        <v>567.11500000000001</v>
      </c>
      <c r="K39" s="108" t="s">
        <v>8675</v>
      </c>
    </row>
    <row r="40" spans="1:11" ht="15" x14ac:dyDescent="0.2">
      <c r="A40" s="100">
        <v>2</v>
      </c>
      <c r="B40" s="101" t="s">
        <v>8340</v>
      </c>
      <c r="C40" s="102" t="s">
        <v>1923</v>
      </c>
      <c r="D40" s="103" t="str">
        <f>IF($B40="","",VLOOKUP($C40,'BOLETIM 191'!$A$11:$H$4062,3,0))</f>
        <v>Emboço comum</v>
      </c>
      <c r="E40" s="104" t="str">
        <f>IF($B40="","",VLOOKUP($C40,'BOLETIM 191'!$A$11:$F$4062,4,0))</f>
        <v>M2</v>
      </c>
      <c r="F40" s="105">
        <f>F41</f>
        <v>102.28</v>
      </c>
      <c r="G40" s="105">
        <v>40.4</v>
      </c>
      <c r="H40" s="105">
        <f>IF($B40="","",VLOOKUP($C40,'BOLETIM 191'!$A$11:$G$4062,7,0))</f>
        <v>20.92</v>
      </c>
      <c r="I40" s="106">
        <f>H40*$J$6+H40</f>
        <v>26.150000000000002</v>
      </c>
      <c r="J40" s="107">
        <f>G40*I40</f>
        <v>1056.46</v>
      </c>
      <c r="K40" s="108" t="s">
        <v>8675</v>
      </c>
    </row>
    <row r="41" spans="1:11" ht="45" x14ac:dyDescent="0.2">
      <c r="A41" s="100">
        <v>3</v>
      </c>
      <c r="B41" s="101" t="s">
        <v>8340</v>
      </c>
      <c r="C41" s="102" t="s">
        <v>2149</v>
      </c>
      <c r="D41" s="103" t="str">
        <f>IF($B41="","",VLOOKUP($C41,'BOLETIM 191'!$A$11:$H$4062,3,0))</f>
        <v>Revestimento em pastilha de porcelana natural ou esmaltada de 2,5x2,5 cm, assentado e rejuntado com argamassa colante industrializada</v>
      </c>
      <c r="E41" s="104" t="str">
        <f>IF($B41="","",VLOOKUP($C41,'BOLETIM 191'!$A$11:$F$4062,4,0))</f>
        <v>M2</v>
      </c>
      <c r="F41" s="105">
        <f>65.73+29.5*0.9+10</f>
        <v>102.28</v>
      </c>
      <c r="G41" s="105">
        <v>103.22</v>
      </c>
      <c r="H41" s="105">
        <f>IF($B41="","",VLOOKUP($C41,'BOLETIM 191'!$A$11:$G$4062,7,0))</f>
        <v>380.66</v>
      </c>
      <c r="I41" s="106">
        <f>H41*$J$6+H41</f>
        <v>475.82500000000005</v>
      </c>
      <c r="J41" s="107">
        <f>G41*I41</f>
        <v>49114.656500000005</v>
      </c>
      <c r="K41" s="108"/>
    </row>
    <row r="42" spans="1:11" ht="30.75" thickBot="1" x14ac:dyDescent="0.25">
      <c r="A42" s="100">
        <v>4</v>
      </c>
      <c r="B42" s="101" t="s">
        <v>8340</v>
      </c>
      <c r="C42" s="102" t="s">
        <v>2169</v>
      </c>
      <c r="D42" s="103" t="str">
        <f>IF($B42="","",VLOOKUP($C42,'BOLETIM 191'!$A$11:$H$4062,3,0))</f>
        <v>Peitoril e/ou soleira em granito, espessura de 2 cm e largura de 21 cm até 30 cm, acabamento polido</v>
      </c>
      <c r="E42" s="104" t="str">
        <f>IF($B42="","",VLOOKUP($C42,'BOLETIM 191'!$A$11:$F$4062,4,0))</f>
        <v>M</v>
      </c>
      <c r="F42" s="105">
        <v>30.72</v>
      </c>
      <c r="G42" s="105">
        <v>30.72</v>
      </c>
      <c r="H42" s="105">
        <f>IF($B42="","",VLOOKUP($C42,'BOLETIM 191'!$A$11:$G$4062,7,0))*1.3</f>
        <v>236.56100000000001</v>
      </c>
      <c r="I42" s="106">
        <f>H42*$J$6+H42</f>
        <v>295.70125000000002</v>
      </c>
      <c r="J42" s="107">
        <f>G42*I42</f>
        <v>9083.9423999999999</v>
      </c>
      <c r="K42" s="108" t="s">
        <v>8676</v>
      </c>
    </row>
    <row r="43" spans="1:11" ht="16.5" thickBot="1" x14ac:dyDescent="0.25">
      <c r="A43" s="92" t="s">
        <v>8665</v>
      </c>
      <c r="B43" s="93"/>
      <c r="C43" s="94"/>
      <c r="D43" s="95" t="s">
        <v>8354</v>
      </c>
      <c r="E43" s="96"/>
      <c r="F43" s="97"/>
      <c r="G43" s="97"/>
      <c r="H43" s="98"/>
      <c r="I43" s="98"/>
      <c r="J43" s="99">
        <f>SUBTOTAL(9,J44:J45)</f>
        <v>2093.9100000000003</v>
      </c>
      <c r="K43" s="108"/>
    </row>
    <row r="44" spans="1:11" ht="15" x14ac:dyDescent="0.2">
      <c r="A44" s="100">
        <v>1</v>
      </c>
      <c r="B44" s="101" t="s">
        <v>8340</v>
      </c>
      <c r="C44" s="102" t="s">
        <v>3485</v>
      </c>
      <c r="D44" s="103" t="str">
        <f>IF($B44="","",VLOOKUP($C44,'BOLETIM 191'!$A$11:$H$4062,3,0))</f>
        <v>Massa corrida à base de resina acrílica</v>
      </c>
      <c r="E44" s="104" t="str">
        <f>IF($B44="","",VLOOKUP($C44,'BOLETIM 191'!$A$11:$F$4062,4,0))</f>
        <v>M2</v>
      </c>
      <c r="F44" s="105">
        <v>0</v>
      </c>
      <c r="G44" s="105">
        <f>(3*2+5+2)*2.8</f>
        <v>36.4</v>
      </c>
      <c r="H44" s="105">
        <f>IF($B44="","",VLOOKUP($C44,'BOLETIM 191'!$A$11:$G$4062,7,0))</f>
        <v>15.58</v>
      </c>
      <c r="I44" s="106">
        <f>H44*$J$6+H44</f>
        <v>19.475000000000001</v>
      </c>
      <c r="J44" s="107">
        <f>G44*I44</f>
        <v>708.89</v>
      </c>
      <c r="K44" s="108"/>
    </row>
    <row r="45" spans="1:11" ht="15.75" thickBot="1" x14ac:dyDescent="0.25">
      <c r="A45" s="100">
        <v>2</v>
      </c>
      <c r="B45" s="101" t="s">
        <v>8340</v>
      </c>
      <c r="C45" s="102" t="s">
        <v>3541</v>
      </c>
      <c r="D45" s="103" t="str">
        <f>IF($B45="","",VLOOKUP($C45,'BOLETIM 191'!$A$11:$H$4062,3,0))</f>
        <v>Tinta acrílica antimofo em massa, inclusive preparo</v>
      </c>
      <c r="E45" s="104" t="str">
        <f>IF($B45="","",VLOOKUP($C45,'BOLETIM 191'!$A$11:$F$4062,4,0))</f>
        <v>M2</v>
      </c>
      <c r="F45" s="105">
        <v>0</v>
      </c>
      <c r="G45" s="105">
        <f>G44</f>
        <v>36.4</v>
      </c>
      <c r="H45" s="105">
        <f>IF($B45="","",VLOOKUP($C45,'BOLETIM 191'!$A$11:$G$4062,7,0))</f>
        <v>30.44</v>
      </c>
      <c r="I45" s="106">
        <f>H45*$J$6+H45</f>
        <v>38.050000000000004</v>
      </c>
      <c r="J45" s="107">
        <f>G45*I45</f>
        <v>1385.0200000000002</v>
      </c>
      <c r="K45" s="108"/>
    </row>
    <row r="46" spans="1:11" ht="16.5" thickBot="1" x14ac:dyDescent="0.25">
      <c r="A46" s="92" t="s">
        <v>8666</v>
      </c>
      <c r="B46" s="93"/>
      <c r="C46" s="94"/>
      <c r="D46" s="95" t="s">
        <v>8356</v>
      </c>
      <c r="E46" s="96"/>
      <c r="F46" s="97"/>
      <c r="G46" s="97"/>
      <c r="H46" s="98"/>
      <c r="I46" s="98"/>
      <c r="J46" s="99">
        <f>SUBTOTAL(9,J47:J65)</f>
        <v>16252.93662</v>
      </c>
      <c r="K46" s="108"/>
    </row>
    <row r="47" spans="1:11" ht="16.5" thickBot="1" x14ac:dyDescent="0.25">
      <c r="A47" s="92" t="s">
        <v>8667</v>
      </c>
      <c r="B47" s="93"/>
      <c r="C47" s="94"/>
      <c r="D47" s="95" t="s">
        <v>8344</v>
      </c>
      <c r="E47" s="96"/>
      <c r="F47" s="97"/>
      <c r="G47" s="97"/>
      <c r="H47" s="98"/>
      <c r="I47" s="98"/>
      <c r="J47" s="99">
        <f>SUBTOTAL(9,J48:J54)</f>
        <v>1190.7462500000001</v>
      </c>
      <c r="K47" s="108"/>
    </row>
    <row r="48" spans="1:11" ht="15" x14ac:dyDescent="0.2">
      <c r="A48" s="100">
        <v>1</v>
      </c>
      <c r="B48" s="101" t="s">
        <v>8340</v>
      </c>
      <c r="C48" s="102" t="s">
        <v>552</v>
      </c>
      <c r="D48" s="103" t="str">
        <f>IF($B48="","",VLOOKUP($C48,'BOLETIM 191'!$A$11:$H$4062,3,0))</f>
        <v>Remoção de pintura em massa com lixamento</v>
      </c>
      <c r="E48" s="104" t="str">
        <f>IF($B48="","",VLOOKUP($C48,'BOLETIM 191'!$A$11:$F$4062,4,0))</f>
        <v>M2</v>
      </c>
      <c r="F48" s="105">
        <f>8*3.7*0.1*0.4</f>
        <v>1.1840000000000002</v>
      </c>
      <c r="G48" s="105">
        <v>19.91</v>
      </c>
      <c r="H48" s="105">
        <f>IF($B48="","",VLOOKUP($C48,'BOLETIM 191'!$A$11:$G$4062,7,0))</f>
        <v>5.49</v>
      </c>
      <c r="I48" s="106">
        <f t="shared" ref="I48:I54" si="2">H48*$J$6+H48</f>
        <v>6.8625000000000007</v>
      </c>
      <c r="J48" s="107">
        <f t="shared" ref="J48:J54" si="3">G48*I48</f>
        <v>136.63237500000002</v>
      </c>
      <c r="K48" s="108"/>
    </row>
    <row r="49" spans="1:11" ht="30" x14ac:dyDescent="0.2">
      <c r="A49" s="100">
        <v>2</v>
      </c>
      <c r="B49" s="101" t="s">
        <v>8340</v>
      </c>
      <c r="C49" s="102" t="s">
        <v>801</v>
      </c>
      <c r="D49" s="103" t="str">
        <f>IF($B49="","",VLOOKUP($C49,'BOLETIM 191'!$A$11:$H$4062,3,0))</f>
        <v>Remoção de condutor aparente diâmetro externo até 6,5 mm</v>
      </c>
      <c r="E49" s="104" t="str">
        <f>IF($B49="","",VLOOKUP($C49,'BOLETIM 191'!$A$11:$F$4062,4,0))</f>
        <v>M</v>
      </c>
      <c r="F49" s="105">
        <f t="shared" ref="F49:F54" si="4">1.3*F48</f>
        <v>1.5392000000000003</v>
      </c>
      <c r="G49" s="105">
        <v>12</v>
      </c>
      <c r="H49" s="105">
        <f>IF($B49="","",VLOOKUP($C49,'BOLETIM 191'!$A$11:$G$4062,7,0))</f>
        <v>2.6</v>
      </c>
      <c r="I49" s="106">
        <f t="shared" si="2"/>
        <v>3.25</v>
      </c>
      <c r="J49" s="107">
        <f t="shared" si="3"/>
        <v>39</v>
      </c>
      <c r="K49" s="108"/>
    </row>
    <row r="50" spans="1:11" ht="30" x14ac:dyDescent="0.2">
      <c r="A50" s="100">
        <v>3</v>
      </c>
      <c r="B50" s="101" t="s">
        <v>8340</v>
      </c>
      <c r="C50" s="102" t="s">
        <v>914</v>
      </c>
      <c r="D50" s="103" t="str">
        <f>IF($B50="","",VLOOKUP($C50,'BOLETIM 191'!$A$11:$H$4062,3,0))</f>
        <v>Remoção de tubulação hidráulica em geral, incluindo conexões, caixas e ralos</v>
      </c>
      <c r="E50" s="104" t="str">
        <f>IF($B50="","",VLOOKUP($C50,'BOLETIM 191'!$A$11:$F$4062,4,0))</f>
        <v>M</v>
      </c>
      <c r="F50" s="105">
        <f t="shared" si="4"/>
        <v>2.0009600000000005</v>
      </c>
      <c r="G50" s="105">
        <v>20</v>
      </c>
      <c r="H50" s="105">
        <f>IF($B50="","",VLOOKUP($C50,'BOLETIM 191'!$A$11:$G$4062,7,0))</f>
        <v>7.06</v>
      </c>
      <c r="I50" s="106">
        <f t="shared" si="2"/>
        <v>8.8249999999999993</v>
      </c>
      <c r="J50" s="107">
        <f t="shared" si="3"/>
        <v>176.5</v>
      </c>
      <c r="K50" s="108"/>
    </row>
    <row r="51" spans="1:11" ht="15" x14ac:dyDescent="0.2">
      <c r="A51" s="100">
        <v>4</v>
      </c>
      <c r="B51" s="101" t="s">
        <v>8340</v>
      </c>
      <c r="C51" s="102" t="s">
        <v>715</v>
      </c>
      <c r="D51" s="103" t="str">
        <f>IF($B51="","",VLOOKUP($C51,'BOLETIM 191'!$A$11:$H$4062,3,0))</f>
        <v>Retirada de conjunto motor-bomba</v>
      </c>
      <c r="E51" s="104" t="str">
        <f>IF($B51="","",VLOOKUP($C51,'BOLETIM 191'!$A$11:$F$4062,4,0))</f>
        <v>UN</v>
      </c>
      <c r="F51" s="105">
        <f t="shared" si="4"/>
        <v>2.6012480000000009</v>
      </c>
      <c r="G51" s="105">
        <v>2</v>
      </c>
      <c r="H51" s="105">
        <f>IF($B51="","",VLOOKUP($C51,'BOLETIM 191'!$A$11:$G$4062,7,0))</f>
        <v>81.97</v>
      </c>
      <c r="I51" s="106">
        <f t="shared" si="2"/>
        <v>102.46250000000001</v>
      </c>
      <c r="J51" s="107">
        <f t="shared" si="3"/>
        <v>204.92500000000001</v>
      </c>
      <c r="K51" s="108"/>
    </row>
    <row r="52" spans="1:11" ht="15" x14ac:dyDescent="0.2">
      <c r="A52" s="100">
        <v>5</v>
      </c>
      <c r="B52" s="101" t="s">
        <v>8340</v>
      </c>
      <c r="C52" s="102" t="s">
        <v>552</v>
      </c>
      <c r="D52" s="103" t="str">
        <f>IF($B52="","",VLOOKUP($C52,'BOLETIM 191'!$A$11:$H$4062,3,0))</f>
        <v>Remoção de pintura em massa com lixamento</v>
      </c>
      <c r="E52" s="104" t="str">
        <f>IF($B52="","",VLOOKUP($C52,'BOLETIM 191'!$A$11:$F$4062,4,0))</f>
        <v>M2</v>
      </c>
      <c r="F52" s="105">
        <f t="shared" si="4"/>
        <v>3.3816224000000012</v>
      </c>
      <c r="G52" s="105">
        <v>57.78</v>
      </c>
      <c r="H52" s="105">
        <f>IF($B52="","",VLOOKUP($C52,'BOLETIM 191'!$A$11:$G$4062,7,0))</f>
        <v>5.49</v>
      </c>
      <c r="I52" s="106">
        <f t="shared" si="2"/>
        <v>6.8625000000000007</v>
      </c>
      <c r="J52" s="107">
        <f t="shared" si="3"/>
        <v>396.51525000000004</v>
      </c>
      <c r="K52" s="108"/>
    </row>
    <row r="53" spans="1:11" ht="45" x14ac:dyDescent="0.2">
      <c r="A53" s="100">
        <v>6</v>
      </c>
      <c r="B53" s="101" t="s">
        <v>8340</v>
      </c>
      <c r="C53" s="102" t="s">
        <v>462</v>
      </c>
      <c r="D53" s="103" t="str">
        <f>IF($B53="","",VLOOKUP($C53,'BOLETIM 191'!$A$11:$H$4062,3,0))</f>
        <v>Demolição mecanizada de concreto armado, inclusive fragmentação, carregamento, transporte até 1 quilômetro e descarregamento</v>
      </c>
      <c r="E53" s="104" t="str">
        <f>IF($B53="","",VLOOKUP($C53,'BOLETIM 191'!$A$11:$F$4062,4,0))</f>
        <v>M3</v>
      </c>
      <c r="F53" s="105">
        <f t="shared" si="4"/>
        <v>4.396109120000002</v>
      </c>
      <c r="G53" s="105">
        <v>0.21</v>
      </c>
      <c r="H53" s="105">
        <f>IF($B53="","",VLOOKUP($C53,'BOLETIM 191'!$A$11:$G$4062,7,0))</f>
        <v>553.97</v>
      </c>
      <c r="I53" s="106">
        <f t="shared" si="2"/>
        <v>692.46250000000009</v>
      </c>
      <c r="J53" s="107">
        <f t="shared" si="3"/>
        <v>145.41712500000003</v>
      </c>
      <c r="K53" s="108"/>
    </row>
    <row r="54" spans="1:11" ht="15.75" thickBot="1" x14ac:dyDescent="0.25">
      <c r="A54" s="100">
        <v>7</v>
      </c>
      <c r="B54" s="101" t="s">
        <v>8340</v>
      </c>
      <c r="C54" s="109" t="s">
        <v>665</v>
      </c>
      <c r="D54" s="103" t="str">
        <f>IF($B54="","",VLOOKUP($C54,'BOLETIM 191'!$A$11:$H$4062,3,0))</f>
        <v>Retirada de esquadria metálica em geral</v>
      </c>
      <c r="E54" s="104" t="str">
        <f>IF($B54="","",VLOOKUP($C54,'BOLETIM 191'!$A$11:$F$4062,4,0))</f>
        <v>M2</v>
      </c>
      <c r="F54" s="105">
        <f t="shared" si="4"/>
        <v>5.7149418560000029</v>
      </c>
      <c r="G54" s="105">
        <f>2.1*0.8+1</f>
        <v>2.68</v>
      </c>
      <c r="H54" s="105">
        <f>IF($B54="","",VLOOKUP($C54,'BOLETIM 191'!$A$11:$G$4062,7,0))</f>
        <v>27.39</v>
      </c>
      <c r="I54" s="106">
        <f t="shared" si="2"/>
        <v>34.237499999999997</v>
      </c>
      <c r="J54" s="107">
        <f t="shared" si="3"/>
        <v>91.756500000000003</v>
      </c>
      <c r="K54" s="108"/>
    </row>
    <row r="55" spans="1:11" ht="16.5" thickBot="1" x14ac:dyDescent="0.25">
      <c r="A55" s="92" t="s">
        <v>8668</v>
      </c>
      <c r="B55" s="93"/>
      <c r="C55" s="94"/>
      <c r="D55" s="95" t="s">
        <v>8353</v>
      </c>
      <c r="E55" s="96"/>
      <c r="F55" s="97"/>
      <c r="G55" s="97"/>
      <c r="H55" s="98"/>
      <c r="I55" s="98"/>
      <c r="J55" s="99">
        <f>SUBTOTAL(9,J56:J61)</f>
        <v>10158.074000000001</v>
      </c>
      <c r="K55" s="108"/>
    </row>
    <row r="56" spans="1:11" ht="30" x14ac:dyDescent="0.2">
      <c r="A56" s="100">
        <v>1</v>
      </c>
      <c r="B56" s="101" t="s">
        <v>8340</v>
      </c>
      <c r="C56" s="102" t="s">
        <v>3441</v>
      </c>
      <c r="D56" s="103" t="str">
        <f>IF($B56="","",VLOOKUP($C56,'BOLETIM 191'!$A$11:$H$4062,3,0))</f>
        <v>Impermeabilização em membrana à base de polímeros acrílicos, na cor branca e reforço em tela poliéster</v>
      </c>
      <c r="E56" s="104" t="str">
        <f>IF($B56="","",VLOOKUP($C56,'BOLETIM 191'!$A$11:$F$4062,4,0))</f>
        <v>M2</v>
      </c>
      <c r="F56" s="105">
        <f>8*3.7*0.1*0.4</f>
        <v>1.1840000000000002</v>
      </c>
      <c r="G56" s="105">
        <v>57.78</v>
      </c>
      <c r="H56" s="105">
        <f>IF($B56="","",VLOOKUP($C56,'BOLETIM 191'!$A$11:$G$4062,7,0))</f>
        <v>91.1</v>
      </c>
      <c r="I56" s="106">
        <f t="shared" ref="I56:I61" si="5">H56*$J$6+H56</f>
        <v>113.875</v>
      </c>
      <c r="J56" s="107">
        <f t="shared" ref="J56:J61" si="6">G56*I56</f>
        <v>6579.6975000000002</v>
      </c>
      <c r="K56" s="108"/>
    </row>
    <row r="57" spans="1:11" ht="15" x14ac:dyDescent="0.2">
      <c r="A57" s="100">
        <v>2</v>
      </c>
      <c r="B57" s="101" t="s">
        <v>8340</v>
      </c>
      <c r="C57" s="102" t="s">
        <v>1937</v>
      </c>
      <c r="D57" s="103" t="str">
        <f>IF($B57="","",VLOOKUP($C57,'BOLETIM 191'!$A$11:$H$4062,3,0))</f>
        <v>Cimentado desempenado e alisado (queimado)</v>
      </c>
      <c r="E57" s="104" t="str">
        <f>IF($B57="","",VLOOKUP($C57,'BOLETIM 191'!$A$11:$F$4062,4,0))</f>
        <v>M2</v>
      </c>
      <c r="F57" s="105">
        <f>1.3*F56</f>
        <v>1.5392000000000003</v>
      </c>
      <c r="G57" s="105">
        <v>10</v>
      </c>
      <c r="H57" s="105">
        <f>IF($B57="","",VLOOKUP($C57,'BOLETIM 191'!$A$11:$G$4062,7,0))</f>
        <v>35.08</v>
      </c>
      <c r="I57" s="106">
        <f t="shared" si="5"/>
        <v>43.849999999999994</v>
      </c>
      <c r="J57" s="107">
        <f t="shared" si="6"/>
        <v>438.49999999999994</v>
      </c>
      <c r="K57" s="108"/>
    </row>
    <row r="58" spans="1:11" ht="15" x14ac:dyDescent="0.2">
      <c r="A58" s="100">
        <v>3</v>
      </c>
      <c r="B58" s="101" t="s">
        <v>8340</v>
      </c>
      <c r="C58" s="102" t="s">
        <v>3485</v>
      </c>
      <c r="D58" s="103" t="str">
        <f>IF($B58="","",VLOOKUP($C58,'BOLETIM 191'!$A$11:$H$4062,3,0))</f>
        <v>Massa corrida à base de resina acrílica</v>
      </c>
      <c r="E58" s="104" t="str">
        <f>IF($B58="","",VLOOKUP($C58,'BOLETIM 191'!$A$11:$F$4062,4,0))</f>
        <v>M2</v>
      </c>
      <c r="F58" s="105">
        <f>1.3*F57</f>
        <v>2.0009600000000005</v>
      </c>
      <c r="G58" s="105">
        <v>47.78</v>
      </c>
      <c r="H58" s="105">
        <f>IF($B58="","",VLOOKUP($C58,'BOLETIM 191'!$A$11:$G$4062,7,0))</f>
        <v>15.58</v>
      </c>
      <c r="I58" s="106">
        <f t="shared" si="5"/>
        <v>19.475000000000001</v>
      </c>
      <c r="J58" s="107">
        <f t="shared" si="6"/>
        <v>930.51550000000009</v>
      </c>
      <c r="K58" s="108"/>
    </row>
    <row r="59" spans="1:11" ht="15" x14ac:dyDescent="0.2">
      <c r="A59" s="100">
        <v>4</v>
      </c>
      <c r="B59" s="101" t="s">
        <v>8340</v>
      </c>
      <c r="C59" s="102" t="s">
        <v>3537</v>
      </c>
      <c r="D59" s="103" t="str">
        <f>IF($B59="","",VLOOKUP($C59,'BOLETIM 191'!$A$11:$H$4062,3,0))</f>
        <v>Tinta látex antimofo em massa, inclusive preparo</v>
      </c>
      <c r="E59" s="104" t="str">
        <f>IF($B59="","",VLOOKUP($C59,'BOLETIM 191'!$A$11:$F$4062,4,0))</f>
        <v>M2</v>
      </c>
      <c r="F59" s="105">
        <f>1.3*F58</f>
        <v>2.6012480000000009</v>
      </c>
      <c r="G59" s="105">
        <v>47.78</v>
      </c>
      <c r="H59" s="105">
        <f>IF($B59="","",VLOOKUP($C59,'BOLETIM 191'!$A$11:$G$4062,7,0))</f>
        <v>26.4</v>
      </c>
      <c r="I59" s="106">
        <f t="shared" si="5"/>
        <v>33</v>
      </c>
      <c r="J59" s="107">
        <f t="shared" si="6"/>
        <v>1576.74</v>
      </c>
      <c r="K59" s="108"/>
    </row>
    <row r="60" spans="1:11" ht="15" x14ac:dyDescent="0.2">
      <c r="A60" s="100">
        <v>5</v>
      </c>
      <c r="B60" s="101" t="s">
        <v>8340</v>
      </c>
      <c r="C60" s="102" t="s">
        <v>1247</v>
      </c>
      <c r="D60" s="103" t="str">
        <f>IF($B60="","",VLOOKUP($C60,'BOLETIM 191'!$A$11:$H$4062,3,0))</f>
        <v>Concreto usinado, fck = 25 MPa</v>
      </c>
      <c r="E60" s="104" t="str">
        <f>IF($B60="","",VLOOKUP($C60,'BOLETIM 191'!$A$11:$F$4062,4,0))</f>
        <v>M3</v>
      </c>
      <c r="F60" s="105">
        <f>1.3*F59</f>
        <v>3.3816224000000012</v>
      </c>
      <c r="G60" s="105">
        <v>0.88</v>
      </c>
      <c r="H60" s="105">
        <f>IF($B60="","",VLOOKUP($C60,'BOLETIM 191'!$A$11:$G$4062,7,0))</f>
        <v>465.21</v>
      </c>
      <c r="I60" s="106">
        <f t="shared" si="5"/>
        <v>581.51249999999993</v>
      </c>
      <c r="J60" s="107">
        <f t="shared" si="6"/>
        <v>511.73099999999994</v>
      </c>
      <c r="K60" s="108"/>
    </row>
    <row r="61" spans="1:11" ht="30.75" thickBot="1" x14ac:dyDescent="0.25">
      <c r="A61" s="100">
        <v>6</v>
      </c>
      <c r="B61" s="101" t="s">
        <v>8340</v>
      </c>
      <c r="C61" s="102" t="s">
        <v>1315</v>
      </c>
      <c r="D61" s="103" t="str">
        <f>IF($B61="","",VLOOKUP($C61,'BOLETIM 191'!$A$11:$H$4062,3,0))</f>
        <v>Lançamento e adensamento de concreto ou massa por bombeamento</v>
      </c>
      <c r="E61" s="104" t="str">
        <f>IF($B61="","",VLOOKUP($C61,'BOLETIM 191'!$A$11:$F$4062,4,0))</f>
        <v>M3</v>
      </c>
      <c r="F61" s="105">
        <f>1.3*F60</f>
        <v>4.396109120000002</v>
      </c>
      <c r="G61" s="105">
        <v>0.88</v>
      </c>
      <c r="H61" s="105">
        <f>IF($B61="","",VLOOKUP($C61,'BOLETIM 191'!$A$11:$G$4062,7,0))</f>
        <v>109.9</v>
      </c>
      <c r="I61" s="106">
        <f t="shared" si="5"/>
        <v>137.375</v>
      </c>
      <c r="J61" s="107">
        <f t="shared" si="6"/>
        <v>120.89</v>
      </c>
      <c r="K61" s="108"/>
    </row>
    <row r="62" spans="1:11" ht="16.5" thickBot="1" x14ac:dyDescent="0.25">
      <c r="A62" s="92" t="s">
        <v>8669</v>
      </c>
      <c r="B62" s="93"/>
      <c r="C62" s="94"/>
      <c r="D62" s="95" t="s">
        <v>8357</v>
      </c>
      <c r="E62" s="96"/>
      <c r="F62" s="97"/>
      <c r="G62" s="97"/>
      <c r="H62" s="98"/>
      <c r="I62" s="98"/>
      <c r="J62" s="99">
        <f>SUBTOTAL(9,J63:J65)</f>
        <v>4904.1163700000006</v>
      </c>
      <c r="K62" s="108"/>
    </row>
    <row r="63" spans="1:11" ht="15" x14ac:dyDescent="0.2">
      <c r="A63" s="100">
        <v>1</v>
      </c>
      <c r="B63" s="101" t="s">
        <v>8340</v>
      </c>
      <c r="C63" s="102" t="s">
        <v>2665</v>
      </c>
      <c r="D63" s="103" t="str">
        <f>IF($B63="","",VLOOKUP($C63,'BOLETIM 191'!$A$11:$H$4062,3,0))</f>
        <v>Porta/portão de abrir em veneziana de ferro, sob medida</v>
      </c>
      <c r="E63" s="104" t="str">
        <f>IF($B63="","",VLOOKUP($C63,'BOLETIM 191'!$A$11:$F$4062,4,0))</f>
        <v>M2</v>
      </c>
      <c r="F63" s="105">
        <f>8*3.7*0.1*0.4</f>
        <v>1.1840000000000002</v>
      </c>
      <c r="G63" s="105">
        <f>2.1*0.8</f>
        <v>1.6800000000000002</v>
      </c>
      <c r="H63" s="105">
        <f>IF($B63="","",VLOOKUP($C63,'BOLETIM 191'!$A$11:$G$4062,7,0))</f>
        <v>1612.97</v>
      </c>
      <c r="I63" s="106">
        <f>H63*$J$6+H63</f>
        <v>2016.2125000000001</v>
      </c>
      <c r="J63" s="107">
        <f>G63*I63</f>
        <v>3387.2370000000005</v>
      </c>
      <c r="K63" s="108" t="s">
        <v>8358</v>
      </c>
    </row>
    <row r="64" spans="1:11" ht="15" x14ac:dyDescent="0.2">
      <c r="A64" s="100">
        <v>2</v>
      </c>
      <c r="B64" s="101" t="s">
        <v>8340</v>
      </c>
      <c r="C64" s="102" t="s">
        <v>2633</v>
      </c>
      <c r="D64" s="103" t="str">
        <f>IF($B64="","",VLOOKUP($C64,'BOLETIM 191'!$A$11:$H$4062,3,0))</f>
        <v>Caixilho em ferro tipo veneziana, sob medida</v>
      </c>
      <c r="E64" s="104" t="str">
        <f>IF($B64="","",VLOOKUP($C64,'BOLETIM 191'!$A$11:$F$4062,4,0))</f>
        <v>M2</v>
      </c>
      <c r="F64" s="105">
        <f>1.3*F63</f>
        <v>1.5392000000000003</v>
      </c>
      <c r="G64" s="105">
        <v>1</v>
      </c>
      <c r="H64" s="105">
        <f>IF($B64="","",VLOOKUP($C64,'BOLETIM 191'!$A$11:$G$4062,7,0))</f>
        <v>961.58</v>
      </c>
      <c r="I64" s="106">
        <f>H64*$J$6+H64</f>
        <v>1201.9750000000001</v>
      </c>
      <c r="J64" s="107">
        <f>G64*I64</f>
        <v>1201.9750000000001</v>
      </c>
      <c r="K64" s="108" t="s">
        <v>8359</v>
      </c>
    </row>
    <row r="65" spans="1:11" ht="30.75" thickBot="1" x14ac:dyDescent="0.25">
      <c r="A65" s="100">
        <v>3</v>
      </c>
      <c r="B65" s="101" t="s">
        <v>8340</v>
      </c>
      <c r="C65" s="102" t="s">
        <v>3559</v>
      </c>
      <c r="D65" s="103" t="str">
        <f>IF($B65="","",VLOOKUP($C65,'BOLETIM 191'!$A$11:$H$4062,3,0))</f>
        <v>Esmalte à base água em superfície metálica, inclusive preparo</v>
      </c>
      <c r="E65" s="104" t="str">
        <f>IF($B65="","",VLOOKUP($C65,'BOLETIM 191'!$A$11:$F$4062,4,0))</f>
        <v>M2</v>
      </c>
      <c r="F65" s="105">
        <f>1.3*F64</f>
        <v>2.0009600000000005</v>
      </c>
      <c r="G65" s="105">
        <f>2.1*0.8+1*1+0.78*3.96</f>
        <v>5.7688000000000006</v>
      </c>
      <c r="H65" s="105">
        <f>IF($B65="","",VLOOKUP($C65,'BOLETIM 191'!$A$11:$G$4062,7,0))</f>
        <v>43.67</v>
      </c>
      <c r="I65" s="106">
        <f>H65*$J$6+H65</f>
        <v>54.587500000000006</v>
      </c>
      <c r="J65" s="107">
        <f>G65*I65</f>
        <v>314.90437000000009</v>
      </c>
      <c r="K65" s="108" t="s">
        <v>8360</v>
      </c>
    </row>
    <row r="66" spans="1:11" ht="16.5" thickBot="1" x14ac:dyDescent="0.25">
      <c r="A66" s="92" t="s">
        <v>8670</v>
      </c>
      <c r="B66" s="93"/>
      <c r="C66" s="94"/>
      <c r="D66" s="95" t="s">
        <v>8362</v>
      </c>
      <c r="E66" s="96"/>
      <c r="F66" s="97"/>
      <c r="G66" s="97"/>
      <c r="H66" s="98"/>
      <c r="I66" s="98"/>
      <c r="J66" s="99">
        <f>SUBTOTAL(9,J67:J76)</f>
        <v>93162.425000000017</v>
      </c>
      <c r="K66" s="108"/>
    </row>
    <row r="67" spans="1:11" ht="30" x14ac:dyDescent="0.2">
      <c r="A67" s="100">
        <v>1</v>
      </c>
      <c r="B67" s="101" t="s">
        <v>8340</v>
      </c>
      <c r="C67" s="102" t="s">
        <v>6109</v>
      </c>
      <c r="D67" s="103" t="str">
        <f>IF($B67="","",VLOOKUP($C67,'BOLETIM 191'!$A$11:$H$4062,3,0))</f>
        <v>Tubo de PVC rígido soldável marrom, DN= 110 mm, (4´), inclusive conexões</v>
      </c>
      <c r="E67" s="104" t="str">
        <f>IF($B67="","",VLOOKUP($C67,'BOLETIM 191'!$A$11:$F$4062,4,0))</f>
        <v>M</v>
      </c>
      <c r="F67" s="105">
        <v>0</v>
      </c>
      <c r="G67" s="105">
        <v>143</v>
      </c>
      <c r="H67" s="105">
        <f>IF($B67="","",VLOOKUP($C67,'BOLETIM 191'!$A$11:$G$4062,7,0))</f>
        <v>206.7</v>
      </c>
      <c r="I67" s="106">
        <f t="shared" ref="I67:I76" si="7">H67*$J$6+H67</f>
        <v>258.375</v>
      </c>
      <c r="J67" s="107">
        <f t="shared" ref="J67:J76" si="8">G67*I67</f>
        <v>36947.625</v>
      </c>
      <c r="K67" s="108"/>
    </row>
    <row r="68" spans="1:11" ht="30" x14ac:dyDescent="0.2">
      <c r="A68" s="100">
        <v>2</v>
      </c>
      <c r="B68" s="101" t="s">
        <v>8340</v>
      </c>
      <c r="C68" s="102" t="s">
        <v>6107</v>
      </c>
      <c r="D68" s="103" t="str">
        <f>IF($B68="","",VLOOKUP($C68,'BOLETIM 191'!$A$11:$H$4062,3,0))</f>
        <v>Tubo de PVC rígido soldável marrom, DN= 85 mm, (3´), inclusive conexões</v>
      </c>
      <c r="E68" s="104" t="str">
        <f>IF($B68="","",VLOOKUP($C68,'BOLETIM 191'!$A$11:$F$4062,4,0))</f>
        <v>M</v>
      </c>
      <c r="F68" s="105">
        <v>1</v>
      </c>
      <c r="G68" s="105">
        <v>82</v>
      </c>
      <c r="H68" s="105">
        <f>IF($B68="","",VLOOKUP($C68,'BOLETIM 191'!$A$11:$G$4062,7,0))</f>
        <v>119.68</v>
      </c>
      <c r="I68" s="106">
        <f t="shared" si="7"/>
        <v>149.60000000000002</v>
      </c>
      <c r="J68" s="107">
        <f t="shared" si="8"/>
        <v>12267.200000000003</v>
      </c>
      <c r="K68" s="108"/>
    </row>
    <row r="69" spans="1:11" ht="30" x14ac:dyDescent="0.2">
      <c r="A69" s="100">
        <v>3</v>
      </c>
      <c r="B69" s="101" t="s">
        <v>8340</v>
      </c>
      <c r="C69" s="102" t="s">
        <v>6105</v>
      </c>
      <c r="D69" s="103" t="str">
        <f>IF($B69="","",VLOOKUP($C69,'BOLETIM 191'!$A$11:$H$4062,3,0))</f>
        <v>Tubo de PVC rígido soldável marrom, DN= 75 mm, (2 1/2´), inclusive conexões</v>
      </c>
      <c r="E69" s="104" t="str">
        <f>IF($B69="","",VLOOKUP($C69,'BOLETIM 191'!$A$11:$F$4062,4,0))</f>
        <v>M</v>
      </c>
      <c r="F69" s="105">
        <v>2</v>
      </c>
      <c r="G69" s="105">
        <v>70</v>
      </c>
      <c r="H69" s="105">
        <f>IF($B69="","",VLOOKUP($C69,'BOLETIM 191'!$A$11:$G$4062,7,0))</f>
        <v>103.04</v>
      </c>
      <c r="I69" s="106">
        <f t="shared" si="7"/>
        <v>128.80000000000001</v>
      </c>
      <c r="J69" s="107">
        <f t="shared" si="8"/>
        <v>9016</v>
      </c>
      <c r="K69" s="108"/>
    </row>
    <row r="70" spans="1:11" ht="30" x14ac:dyDescent="0.2">
      <c r="A70" s="100">
        <v>4</v>
      </c>
      <c r="B70" s="101" t="s">
        <v>8340</v>
      </c>
      <c r="C70" s="102" t="s">
        <v>6103</v>
      </c>
      <c r="D70" s="103" t="str">
        <f>IF($B70="","",VLOOKUP($C70,'BOLETIM 191'!$A$11:$H$4062,3,0))</f>
        <v>Tubo de PVC rígido soldável marrom, DN= 60 mm, (2´), inclusive conexões</v>
      </c>
      <c r="E70" s="104" t="str">
        <f>IF($B70="","",VLOOKUP($C70,'BOLETIM 191'!$A$11:$F$4062,4,0))</f>
        <v>M</v>
      </c>
      <c r="F70" s="105">
        <v>3</v>
      </c>
      <c r="G70" s="105">
        <v>61</v>
      </c>
      <c r="H70" s="105">
        <f>IF($B70="","",VLOOKUP($C70,'BOLETIM 191'!$A$11:$G$4062,7,0))</f>
        <v>72.03</v>
      </c>
      <c r="I70" s="106">
        <f t="shared" si="7"/>
        <v>90.037499999999994</v>
      </c>
      <c r="J70" s="107">
        <f t="shared" si="8"/>
        <v>5492.2874999999995</v>
      </c>
      <c r="K70" s="108"/>
    </row>
    <row r="71" spans="1:11" ht="30" x14ac:dyDescent="0.2">
      <c r="A71" s="100">
        <v>5</v>
      </c>
      <c r="B71" s="101" t="s">
        <v>8340</v>
      </c>
      <c r="C71" s="102" t="s">
        <v>6101</v>
      </c>
      <c r="D71" s="103" t="str">
        <f>IF($B71="","",VLOOKUP($C71,'BOLETIM 191'!$A$11:$H$4062,3,0))</f>
        <v>Tubo de PVC rígido soldável marrom, DN= 50 mm, (1 1/2´), inclusive conexões</v>
      </c>
      <c r="E71" s="104" t="str">
        <f>IF($B71="","",VLOOKUP($C71,'BOLETIM 191'!$A$11:$F$4062,4,0))</f>
        <v>M</v>
      </c>
      <c r="F71" s="105">
        <v>4</v>
      </c>
      <c r="G71" s="105">
        <v>213</v>
      </c>
      <c r="H71" s="105">
        <f>IF($B71="","",VLOOKUP($C71,'BOLETIM 191'!$A$11:$G$4062,7,0))</f>
        <v>47.23</v>
      </c>
      <c r="I71" s="106">
        <f t="shared" si="7"/>
        <v>59.037499999999994</v>
      </c>
      <c r="J71" s="107">
        <f t="shared" si="8"/>
        <v>12574.987499999999</v>
      </c>
      <c r="K71" s="108"/>
    </row>
    <row r="72" spans="1:11" ht="30" x14ac:dyDescent="0.2">
      <c r="A72" s="100">
        <v>6</v>
      </c>
      <c r="B72" s="101" t="s">
        <v>8340</v>
      </c>
      <c r="C72" s="102" t="s">
        <v>6099</v>
      </c>
      <c r="D72" s="103" t="str">
        <f>IF($B72="","",VLOOKUP($C72,'BOLETIM 191'!$A$11:$H$4062,3,0))</f>
        <v>Tubo de PVC rígido soldável marrom, DN= 40 mm, (1 1/4´), inclusive conexões</v>
      </c>
      <c r="E72" s="104" t="str">
        <f>IF($B72="","",VLOOKUP($C72,'BOLETIM 191'!$A$11:$F$4062,4,0))</f>
        <v>M</v>
      </c>
      <c r="F72" s="105">
        <v>5</v>
      </c>
      <c r="G72" s="105">
        <v>22</v>
      </c>
      <c r="H72" s="105">
        <f>IF($B72="","",VLOOKUP($C72,'BOLETIM 191'!$A$11:$G$4062,7,0))</f>
        <v>45.7</v>
      </c>
      <c r="I72" s="106">
        <f t="shared" si="7"/>
        <v>57.125</v>
      </c>
      <c r="J72" s="107">
        <f t="shared" si="8"/>
        <v>1256.75</v>
      </c>
      <c r="K72" s="108"/>
    </row>
    <row r="73" spans="1:11" ht="30" x14ac:dyDescent="0.2">
      <c r="A73" s="100">
        <v>7</v>
      </c>
      <c r="B73" s="101" t="s">
        <v>8340</v>
      </c>
      <c r="C73" s="102" t="s">
        <v>6813</v>
      </c>
      <c r="D73" s="103" t="str">
        <f>IF($B73="","",VLOOKUP($C73,'BOLETIM 191'!$A$11:$H$4062,3,0))</f>
        <v>Registro de gaveta em latão fundido sem acabamento, DN= 4´</v>
      </c>
      <c r="E73" s="104" t="str">
        <f>IF($B73="","",VLOOKUP($C73,'BOLETIM 191'!$A$11:$F$4062,4,0))</f>
        <v>UN</v>
      </c>
      <c r="F73" s="105">
        <v>6</v>
      </c>
      <c r="G73" s="105">
        <v>6</v>
      </c>
      <c r="H73" s="105">
        <f>IF($B73="","",VLOOKUP($C73,'BOLETIM 191'!$A$11:$G$4062,7,0))</f>
        <v>1071.7</v>
      </c>
      <c r="I73" s="106">
        <f t="shared" si="7"/>
        <v>1339.625</v>
      </c>
      <c r="J73" s="107">
        <f t="shared" si="8"/>
        <v>8037.75</v>
      </c>
      <c r="K73" s="108"/>
    </row>
    <row r="74" spans="1:11" ht="30" x14ac:dyDescent="0.2">
      <c r="A74" s="100">
        <v>8</v>
      </c>
      <c r="B74" s="101" t="s">
        <v>8340</v>
      </c>
      <c r="C74" s="102" t="s">
        <v>6805</v>
      </c>
      <c r="D74" s="103" t="str">
        <f>IF($B74="","",VLOOKUP($C74,'BOLETIM 191'!$A$11:$H$4062,3,0))</f>
        <v>Registro de gaveta em latão fundido sem acabamento, DN= 1 1/2´</v>
      </c>
      <c r="E74" s="104" t="str">
        <f>IF($B74="","",VLOOKUP($C74,'BOLETIM 191'!$A$11:$F$4062,4,0))</f>
        <v>UN</v>
      </c>
      <c r="F74" s="105"/>
      <c r="G74" s="105">
        <v>41</v>
      </c>
      <c r="H74" s="105">
        <f>IF($B74="","",VLOOKUP($C74,'BOLETIM 191'!$A$11:$G$4062,7,0))</f>
        <v>140.47999999999999</v>
      </c>
      <c r="I74" s="106">
        <f t="shared" si="7"/>
        <v>175.6</v>
      </c>
      <c r="J74" s="107">
        <f t="shared" si="8"/>
        <v>7199.5999999999995</v>
      </c>
      <c r="K74" s="108"/>
    </row>
    <row r="75" spans="1:11" ht="30" x14ac:dyDescent="0.2">
      <c r="A75" s="100">
        <v>9</v>
      </c>
      <c r="B75" s="101" t="s">
        <v>8340</v>
      </c>
      <c r="C75" s="102" t="s">
        <v>6803</v>
      </c>
      <c r="D75" s="103" t="str">
        <f>IF($B75="","",VLOOKUP($C75,'BOLETIM 191'!$A$11:$H$4062,3,0))</f>
        <v>Registro de gaveta em latão fundido sem acabamento, DN= 1 1/4´</v>
      </c>
      <c r="E75" s="104" t="str">
        <f>IF($B75="","",VLOOKUP($C75,'BOLETIM 191'!$A$11:$F$4062,4,0))</f>
        <v>UN</v>
      </c>
      <c r="F75" s="105"/>
      <c r="G75" s="105">
        <v>1</v>
      </c>
      <c r="H75" s="105">
        <f>IF($B75="","",VLOOKUP($C75,'BOLETIM 191'!$A$11:$G$4062,7,0))</f>
        <v>118.08</v>
      </c>
      <c r="I75" s="106">
        <f t="shared" si="7"/>
        <v>147.6</v>
      </c>
      <c r="J75" s="107">
        <f t="shared" si="8"/>
        <v>147.6</v>
      </c>
      <c r="K75" s="108"/>
    </row>
    <row r="76" spans="1:11" ht="15.75" thickBot="1" x14ac:dyDescent="0.25">
      <c r="A76" s="100">
        <v>10</v>
      </c>
      <c r="B76" s="101" t="s">
        <v>8340</v>
      </c>
      <c r="C76" s="102" t="s">
        <v>6893</v>
      </c>
      <c r="D76" s="103" t="str">
        <f>IF($B76="","",VLOOKUP($C76,'BOLETIM 191'!$A$11:$H$4062,3,0))</f>
        <v>Válvula de retenção vertical em bronze, DN= 1 1/2´</v>
      </c>
      <c r="E76" s="104" t="str">
        <f>IF($B76="","",VLOOKUP($C76,'BOLETIM 191'!$A$11:$F$4062,4,0))</f>
        <v>UN</v>
      </c>
      <c r="F76" s="105">
        <v>7</v>
      </c>
      <c r="G76" s="105">
        <v>1</v>
      </c>
      <c r="H76" s="105">
        <f>IF($B76="","",VLOOKUP($C76,'BOLETIM 191'!$A$11:$G$4062,7,0))</f>
        <v>178.1</v>
      </c>
      <c r="I76" s="106">
        <f t="shared" si="7"/>
        <v>222.625</v>
      </c>
      <c r="J76" s="107">
        <f t="shared" si="8"/>
        <v>222.625</v>
      </c>
      <c r="K76" s="108"/>
    </row>
    <row r="77" spans="1:11" ht="16.5" thickBot="1" x14ac:dyDescent="0.25">
      <c r="A77" s="92" t="s">
        <v>8671</v>
      </c>
      <c r="B77" s="93"/>
      <c r="C77" s="94"/>
      <c r="D77" s="95" t="s">
        <v>8364</v>
      </c>
      <c r="E77" s="96"/>
      <c r="F77" s="97"/>
      <c r="G77" s="97"/>
      <c r="H77" s="98"/>
      <c r="I77" s="98"/>
      <c r="J77" s="99">
        <f>SUBTOTAL(9,J78:J89)</f>
        <v>42442.299999999996</v>
      </c>
      <c r="K77" s="108"/>
    </row>
    <row r="78" spans="1:11" ht="30" x14ac:dyDescent="0.2">
      <c r="A78" s="100">
        <v>1</v>
      </c>
      <c r="B78" s="101" t="s">
        <v>8340</v>
      </c>
      <c r="C78" s="102" t="s">
        <v>4277</v>
      </c>
      <c r="D78" s="103" t="str">
        <f>IF($B78="","",VLOOKUP($C78,'BOLETIM 191'!$A$11:$H$4062,3,0))</f>
        <v>Eletroduto de PVC rígido roscável de 1 1/2´ - com acessórios</v>
      </c>
      <c r="E78" s="104" t="str">
        <f>IF($B78="","",VLOOKUP($C78,'BOLETIM 191'!$A$11:$F$4062,4,0))</f>
        <v>M</v>
      </c>
      <c r="F78" s="105">
        <v>0</v>
      </c>
      <c r="G78" s="105">
        <v>193</v>
      </c>
      <c r="H78" s="105">
        <f>IF($B78="","",VLOOKUP($C78,'BOLETIM 191'!$A$11:$G$4062,7,0))</f>
        <v>48.84</v>
      </c>
      <c r="I78" s="106">
        <f t="shared" ref="I78:I89" si="9">H78*$J$6+H78</f>
        <v>61.050000000000004</v>
      </c>
      <c r="J78" s="107">
        <f t="shared" ref="J78:J89" si="10">G78*I78</f>
        <v>11782.650000000001</v>
      </c>
      <c r="K78" s="108"/>
    </row>
    <row r="79" spans="1:11" ht="30" x14ac:dyDescent="0.2">
      <c r="A79" s="100">
        <v>2</v>
      </c>
      <c r="B79" s="101" t="s">
        <v>8340</v>
      </c>
      <c r="C79" s="102" t="s">
        <v>4927</v>
      </c>
      <c r="D79" s="103" t="str">
        <f>IF($B79="","",VLOOKUP($C79,'BOLETIM 191'!$A$11:$H$4062,3,0))</f>
        <v>Caixa de passagem em chapa, com tampa parafusada, 100 x 100 x 80 mm</v>
      </c>
      <c r="E79" s="104" t="str">
        <f>IF($B79="","",VLOOKUP($C79,'BOLETIM 191'!$A$11:$F$4062,4,0))</f>
        <v>UN</v>
      </c>
      <c r="F79" s="105">
        <v>1</v>
      </c>
      <c r="G79" s="105">
        <v>41</v>
      </c>
      <c r="H79" s="105">
        <f>IF($B79="","",VLOOKUP($C79,'BOLETIM 191'!$A$11:$G$4062,7,0))</f>
        <v>25.09</v>
      </c>
      <c r="I79" s="106">
        <f t="shared" si="9"/>
        <v>31.362500000000001</v>
      </c>
      <c r="J79" s="107">
        <f t="shared" si="10"/>
        <v>1285.8625</v>
      </c>
      <c r="K79" s="108"/>
    </row>
    <row r="80" spans="1:11" ht="30" x14ac:dyDescent="0.2">
      <c r="A80" s="100">
        <v>3</v>
      </c>
      <c r="B80" s="101" t="s">
        <v>8340</v>
      </c>
      <c r="C80" s="102" t="s">
        <v>4929</v>
      </c>
      <c r="D80" s="103" t="str">
        <f>IF($B80="","",VLOOKUP($C80,'BOLETIM 191'!$A$11:$H$4062,3,0))</f>
        <v>Caixa de passagem em chapa, com tampa parafusada, 150 x 150 x 80 mm</v>
      </c>
      <c r="E80" s="104" t="str">
        <f>IF($B80="","",VLOOKUP($C80,'BOLETIM 191'!$A$11:$F$4062,4,0))</f>
        <v>UN</v>
      </c>
      <c r="F80" s="105">
        <v>2</v>
      </c>
      <c r="G80" s="105">
        <v>3</v>
      </c>
      <c r="H80" s="105">
        <f>IF($B80="","",VLOOKUP($C80,'BOLETIM 191'!$A$11:$G$4062,7,0))</f>
        <v>29.13</v>
      </c>
      <c r="I80" s="106">
        <f t="shared" si="9"/>
        <v>36.412500000000001</v>
      </c>
      <c r="J80" s="107">
        <f t="shared" si="10"/>
        <v>109.23750000000001</v>
      </c>
      <c r="K80" s="108"/>
    </row>
    <row r="81" spans="1:11" ht="45" x14ac:dyDescent="0.2">
      <c r="A81" s="100">
        <v>4</v>
      </c>
      <c r="B81" s="101" t="s">
        <v>8340</v>
      </c>
      <c r="C81" s="102" t="s">
        <v>4901</v>
      </c>
      <c r="D81" s="103" t="str">
        <f>IF($B81="","",VLOOKUP($C81,'BOLETIM 191'!$A$11:$H$4062,3,0))</f>
        <v>Cabo de cobre flexível de 4 mm², isolamento 750 V - isolação LSHF/A 70°C - baixa emissão de fumaça e gases</v>
      </c>
      <c r="E81" s="104" t="str">
        <f>IF($B81="","",VLOOKUP($C81,'BOLETIM 191'!$A$11:$F$4062,4,0))</f>
        <v>M</v>
      </c>
      <c r="F81" s="105">
        <v>2</v>
      </c>
      <c r="G81" s="105">
        <v>2800</v>
      </c>
      <c r="H81" s="105">
        <f>IF($B81="","",VLOOKUP($C81,'BOLETIM 191'!$A$11:$G$4062,7,0))</f>
        <v>5.85</v>
      </c>
      <c r="I81" s="106">
        <f t="shared" si="9"/>
        <v>7.3125</v>
      </c>
      <c r="J81" s="107">
        <f t="shared" si="10"/>
        <v>20475</v>
      </c>
      <c r="K81" s="108"/>
    </row>
    <row r="82" spans="1:11" ht="30" x14ac:dyDescent="0.2">
      <c r="A82" s="100">
        <v>5</v>
      </c>
      <c r="B82" s="101" t="s">
        <v>8340</v>
      </c>
      <c r="C82" s="102" t="s">
        <v>4797</v>
      </c>
      <c r="D82" s="103" t="str">
        <f>IF($B82="","",VLOOKUP($C82,'BOLETIM 191'!$A$11:$H$4062,3,0))</f>
        <v>Cabo de cobre flexível de 16 mm², isolamento 0,6/1kV - isolação HEPR 90°C</v>
      </c>
      <c r="E82" s="104" t="str">
        <f>IF($B82="","",VLOOKUP($C82,'BOLETIM 191'!$A$11:$F$4062,4,0))</f>
        <v>M</v>
      </c>
      <c r="F82" s="105">
        <v>2</v>
      </c>
      <c r="G82" s="105">
        <v>300</v>
      </c>
      <c r="H82" s="105">
        <f>IF($B82="","",VLOOKUP($C82,'BOLETIM 191'!$A$11:$G$4062,7,0))</f>
        <v>15.62</v>
      </c>
      <c r="I82" s="106">
        <f t="shared" si="9"/>
        <v>19.524999999999999</v>
      </c>
      <c r="J82" s="107">
        <f t="shared" si="10"/>
        <v>5857.5</v>
      </c>
      <c r="K82" s="108"/>
    </row>
    <row r="83" spans="1:11" ht="45" x14ac:dyDescent="0.2">
      <c r="A83" s="100">
        <v>6</v>
      </c>
      <c r="B83" s="101" t="s">
        <v>8340</v>
      </c>
      <c r="C83" s="102" t="s">
        <v>4899</v>
      </c>
      <c r="D83" s="103" t="str">
        <f>IF($B83="","",VLOOKUP($C83,'BOLETIM 191'!$A$11:$H$4062,3,0))</f>
        <v>Cabo de cobre flexível de 2,5 mm², isolamento 750 V - isolação LSHF/A 70°C - baixa emissão de fumaça e gases</v>
      </c>
      <c r="E83" s="104" t="str">
        <f>IF($B83="","",VLOOKUP($C83,'BOLETIM 191'!$A$11:$F$4062,4,0))</f>
        <v>M</v>
      </c>
      <c r="F83" s="105">
        <v>3</v>
      </c>
      <c r="G83" s="105">
        <v>400</v>
      </c>
      <c r="H83" s="105">
        <f>IF($B83="","",VLOOKUP($C83,'BOLETIM 191'!$A$11:$G$4062,7,0))</f>
        <v>4.16</v>
      </c>
      <c r="I83" s="106">
        <f t="shared" si="9"/>
        <v>5.2</v>
      </c>
      <c r="J83" s="107">
        <f t="shared" si="10"/>
        <v>2080</v>
      </c>
      <c r="K83" s="108"/>
    </row>
    <row r="84" spans="1:11" ht="30" x14ac:dyDescent="0.2">
      <c r="A84" s="100">
        <v>7</v>
      </c>
      <c r="B84" s="101" t="s">
        <v>8340</v>
      </c>
      <c r="C84" s="102" t="s">
        <v>4271</v>
      </c>
      <c r="D84" s="103" t="str">
        <f>IF($B84="","",VLOOKUP($C84,'BOLETIM 191'!$A$11:$H$4062,3,0))</f>
        <v>Eletroduto de PVC rígido roscável de 3/4´ - com acessórios</v>
      </c>
      <c r="E84" s="104" t="str">
        <f>IF($B84="","",VLOOKUP($C84,'BOLETIM 191'!$A$11:$F$4062,4,0))</f>
        <v>M</v>
      </c>
      <c r="F84" s="105">
        <v>3</v>
      </c>
      <c r="G84" s="105">
        <v>6</v>
      </c>
      <c r="H84" s="105">
        <f>IF($B84="","",VLOOKUP($C84,'BOLETIM 191'!$A$11:$G$4062,7,0))</f>
        <v>28.31</v>
      </c>
      <c r="I84" s="106">
        <f t="shared" si="9"/>
        <v>35.387499999999996</v>
      </c>
      <c r="J84" s="107">
        <f t="shared" si="10"/>
        <v>212.32499999999999</v>
      </c>
      <c r="K84" s="108"/>
    </row>
    <row r="85" spans="1:11" ht="15" x14ac:dyDescent="0.2">
      <c r="A85" s="100">
        <v>8</v>
      </c>
      <c r="B85" s="101" t="s">
        <v>8340</v>
      </c>
      <c r="C85" s="102" t="s">
        <v>5015</v>
      </c>
      <c r="D85" s="103" t="str">
        <f>IF($B85="","",VLOOKUP($C85,'BOLETIM 191'!$A$11:$H$4062,3,0))</f>
        <v>Condulete metálico de 3/4´</v>
      </c>
      <c r="E85" s="104" t="str">
        <f>IF($B85="","",VLOOKUP($C85,'BOLETIM 191'!$A$11:$F$4062,4,0))</f>
        <v>CJ</v>
      </c>
      <c r="F85" s="105">
        <v>3</v>
      </c>
      <c r="G85" s="105">
        <v>3</v>
      </c>
      <c r="H85" s="105">
        <f>IF($B85="","",VLOOKUP($C85,'BOLETIM 191'!$A$11:$G$4062,7,0))</f>
        <v>35.42</v>
      </c>
      <c r="I85" s="106">
        <f t="shared" si="9"/>
        <v>44.275000000000006</v>
      </c>
      <c r="J85" s="107">
        <f t="shared" si="10"/>
        <v>132.82500000000002</v>
      </c>
      <c r="K85" s="108"/>
    </row>
    <row r="86" spans="1:11" ht="30" x14ac:dyDescent="0.2">
      <c r="A86" s="100">
        <v>9</v>
      </c>
      <c r="B86" s="101" t="s">
        <v>8340</v>
      </c>
      <c r="C86" s="102" t="s">
        <v>4607</v>
      </c>
      <c r="D86" s="103" t="str">
        <f>IF($B86="","",VLOOKUP($C86,'BOLETIM 191'!$A$11:$H$4062,3,0))</f>
        <v>Cabo de cobre de 1,5 mm², isolamento 750 V - isolação em PVC 70°C</v>
      </c>
      <c r="E86" s="104" t="str">
        <f>IF($B86="","",VLOOKUP($C86,'BOLETIM 191'!$A$11:$F$4062,4,0))</f>
        <v>M</v>
      </c>
      <c r="F86" s="105">
        <v>3</v>
      </c>
      <c r="G86" s="105">
        <v>20</v>
      </c>
      <c r="H86" s="105">
        <f>IF($B86="","",VLOOKUP($C86,'BOLETIM 191'!$A$11:$G$4062,7,0))</f>
        <v>3.13</v>
      </c>
      <c r="I86" s="106">
        <f t="shared" si="9"/>
        <v>3.9124999999999996</v>
      </c>
      <c r="J86" s="107">
        <f t="shared" si="10"/>
        <v>78.25</v>
      </c>
      <c r="K86" s="108"/>
    </row>
    <row r="87" spans="1:11" ht="45" x14ac:dyDescent="0.2">
      <c r="A87" s="100">
        <v>10</v>
      </c>
      <c r="B87" s="101" t="s">
        <v>8340</v>
      </c>
      <c r="C87" s="102" t="s">
        <v>5321</v>
      </c>
      <c r="D87" s="103" t="str">
        <f>IF($B87="","",VLOOKUP($C87,'BOLETIM 191'!$A$11:$H$4062,3,0))</f>
        <v>Luminária blindada de sobrepor ou pendente em calha fechada, para 1 lâmpada fluorescente de 32 W/36 W/40 W</v>
      </c>
      <c r="E87" s="104" t="str">
        <f>IF($B87="","",VLOOKUP($C87,'BOLETIM 191'!$A$11:$F$4062,4,0))</f>
        <v>UN</v>
      </c>
      <c r="F87" s="105">
        <v>3</v>
      </c>
      <c r="G87" s="105">
        <v>1</v>
      </c>
      <c r="H87" s="105">
        <f>IF($B87="","",VLOOKUP($C87,'BOLETIM 191'!$A$11:$G$4062,7,0))</f>
        <v>295.44</v>
      </c>
      <c r="I87" s="106">
        <f t="shared" si="9"/>
        <v>369.3</v>
      </c>
      <c r="J87" s="107">
        <f t="shared" si="10"/>
        <v>369.3</v>
      </c>
      <c r="K87" s="108"/>
    </row>
    <row r="88" spans="1:11" ht="15" x14ac:dyDescent="0.2">
      <c r="A88" s="100">
        <v>11</v>
      </c>
      <c r="B88" s="101" t="s">
        <v>8340</v>
      </c>
      <c r="C88" s="102" t="s">
        <v>4971</v>
      </c>
      <c r="D88" s="103" t="str">
        <f>IF($B88="","",VLOOKUP($C88,'BOLETIM 191'!$A$11:$H$4062,3,0))</f>
        <v>Tomada 2P+T de 10 A - 250 V, completa</v>
      </c>
      <c r="E88" s="104" t="str">
        <f>IF($B88="","",VLOOKUP($C88,'BOLETIM 191'!$A$11:$F$4062,4,0))</f>
        <v>CJ</v>
      </c>
      <c r="F88" s="105">
        <v>3</v>
      </c>
      <c r="G88" s="105">
        <v>1</v>
      </c>
      <c r="H88" s="105">
        <f>IF($B88="","",VLOOKUP($C88,'BOLETIM 191'!$A$11:$G$4062,7,0))</f>
        <v>24.23</v>
      </c>
      <c r="I88" s="106">
        <f t="shared" si="9"/>
        <v>30.287500000000001</v>
      </c>
      <c r="J88" s="107">
        <f t="shared" si="10"/>
        <v>30.287500000000001</v>
      </c>
      <c r="K88" s="108"/>
    </row>
    <row r="89" spans="1:11" ht="15.75" thickBot="1" x14ac:dyDescent="0.25">
      <c r="A89" s="100">
        <v>12</v>
      </c>
      <c r="B89" s="101" t="s">
        <v>8340</v>
      </c>
      <c r="C89" s="102" t="s">
        <v>4985</v>
      </c>
      <c r="D89" s="103" t="str">
        <f>IF($B89="","",VLOOKUP($C89,'BOLETIM 191'!$A$11:$H$4062,3,0))</f>
        <v>Interruptor com 1 tecla simples e placa</v>
      </c>
      <c r="E89" s="104" t="str">
        <f>IF($B89="","",VLOOKUP($C89,'BOLETIM 191'!$A$11:$F$4062,4,0))</f>
        <v>CJ</v>
      </c>
      <c r="F89" s="105">
        <v>3</v>
      </c>
      <c r="G89" s="105">
        <v>1</v>
      </c>
      <c r="H89" s="105">
        <f>IF($B89="","",VLOOKUP($C89,'BOLETIM 191'!$A$11:$G$4062,7,0))</f>
        <v>23.25</v>
      </c>
      <c r="I89" s="106">
        <f t="shared" si="9"/>
        <v>29.0625</v>
      </c>
      <c r="J89" s="107">
        <f t="shared" si="10"/>
        <v>29.0625</v>
      </c>
      <c r="K89" s="108"/>
    </row>
    <row r="90" spans="1:11" ht="16.5" thickBot="1" x14ac:dyDescent="0.25">
      <c r="A90" s="92" t="s">
        <v>8672</v>
      </c>
      <c r="B90" s="93"/>
      <c r="C90" s="94"/>
      <c r="D90" s="95" t="s">
        <v>8366</v>
      </c>
      <c r="E90" s="96"/>
      <c r="F90" s="97"/>
      <c r="G90" s="97"/>
      <c r="H90" s="98"/>
      <c r="I90" s="98"/>
      <c r="J90" s="99">
        <f>SUBTOTAL(9,J91:J91)</f>
        <v>39810</v>
      </c>
      <c r="K90" s="108"/>
    </row>
    <row r="91" spans="1:11" ht="15.75" thickBot="1" x14ac:dyDescent="0.25">
      <c r="A91" s="100">
        <v>1</v>
      </c>
      <c r="B91" s="101" t="s">
        <v>8340</v>
      </c>
      <c r="C91" s="102" t="s">
        <v>7525</v>
      </c>
      <c r="D91" s="103" t="str">
        <f>IF($B91="","",VLOOKUP($C91,'BOLETIM 191'!$A$11:$H$4062,3,0))</f>
        <v>Passeio em mosaico português</v>
      </c>
      <c r="E91" s="104" t="str">
        <f>IF($B91="","",VLOOKUP($C91,'BOLETIM 191'!$A$11:$F$4062,4,0))</f>
        <v>M2</v>
      </c>
      <c r="F91" s="105">
        <v>0</v>
      </c>
      <c r="G91" s="105">
        <v>100</v>
      </c>
      <c r="H91" s="105">
        <f>IF($B91="","",VLOOKUP($C91,'BOLETIM 191'!$A$11:$G$4062,7,0))</f>
        <v>318.48</v>
      </c>
      <c r="I91" s="106">
        <f>H91*$J$6+H91</f>
        <v>398.1</v>
      </c>
      <c r="J91" s="107">
        <f>G91*I91</f>
        <v>39810</v>
      </c>
      <c r="K91" s="108" t="s">
        <v>8367</v>
      </c>
    </row>
    <row r="92" spans="1:11" ht="16.5" thickBot="1" x14ac:dyDescent="0.25">
      <c r="A92" s="92" t="s">
        <v>8673</v>
      </c>
      <c r="B92" s="93"/>
      <c r="C92" s="94"/>
      <c r="D92" s="95" t="s">
        <v>8369</v>
      </c>
      <c r="E92" s="96"/>
      <c r="F92" s="97"/>
      <c r="G92" s="97"/>
      <c r="H92" s="98"/>
      <c r="I92" s="98"/>
      <c r="J92" s="99">
        <f>SUBTOTAL(9,J93:J96)</f>
        <v>6599.125</v>
      </c>
    </row>
    <row r="93" spans="1:11" ht="15" x14ac:dyDescent="0.2">
      <c r="A93" s="100">
        <v>1</v>
      </c>
      <c r="B93" s="101" t="s">
        <v>8340</v>
      </c>
      <c r="C93" s="102" t="s">
        <v>7555</v>
      </c>
      <c r="D93" s="103" t="str">
        <f>IF($B93="","",VLOOKUP($C93,'BOLETIM 191'!$A$11:$H$4062,3,0))</f>
        <v>Limpeza final da obra</v>
      </c>
      <c r="E93" s="104" t="str">
        <f>IF($B93="","",VLOOKUP($C93,'BOLETIM 191'!$A$11:$F$4062,4,0))</f>
        <v>M2</v>
      </c>
      <c r="F93" s="105"/>
      <c r="G93" s="105">
        <v>160</v>
      </c>
      <c r="H93" s="105">
        <f>IF($B93="","",VLOOKUP($C93,'BOLETIM 191'!$A$11:$G$4062,7,0))</f>
        <v>12.35</v>
      </c>
      <c r="I93" s="106">
        <f>H93*$J$6+H93</f>
        <v>15.4375</v>
      </c>
      <c r="J93" s="107">
        <f>G93*I93</f>
        <v>2470</v>
      </c>
    </row>
    <row r="94" spans="1:11" ht="15" x14ac:dyDescent="0.2">
      <c r="A94" s="100">
        <v>2</v>
      </c>
      <c r="B94" s="101" t="s">
        <v>8340</v>
      </c>
      <c r="C94" s="102" t="s">
        <v>3569</v>
      </c>
      <c r="D94" s="103" t="str">
        <f>IF($B94="","",VLOOKUP($C94,'BOLETIM 191'!$A$11:$H$4062,3,0))</f>
        <v>Terra vegetal orgânica comum</v>
      </c>
      <c r="E94" s="104" t="str">
        <f>IF($B94="","",VLOOKUP($C94,'BOLETIM 191'!$A$11:$F$4062,4,0))</f>
        <v>M3</v>
      </c>
      <c r="F94" s="105"/>
      <c r="G94" s="105">
        <v>5</v>
      </c>
      <c r="H94" s="105">
        <f>IF($B94="","",VLOOKUP($C94,'BOLETIM 191'!$A$11:$G$4062,7,0))</f>
        <v>214.58</v>
      </c>
      <c r="I94" s="106">
        <f>H94*$J$6+H94</f>
        <v>268.22500000000002</v>
      </c>
      <c r="J94" s="107">
        <f>G94*I94</f>
        <v>1341.125</v>
      </c>
    </row>
    <row r="95" spans="1:11" ht="30" x14ac:dyDescent="0.2">
      <c r="A95" s="100">
        <v>3</v>
      </c>
      <c r="B95" s="101" t="s">
        <v>8340</v>
      </c>
      <c r="C95" s="102" t="s">
        <v>3585</v>
      </c>
      <c r="D95" s="103" t="str">
        <f>IF($B95="","",VLOOKUP($C95,'BOLETIM 191'!$A$11:$H$4062,3,0))</f>
        <v>Plantio de grama esmeralda em placas (jardins e canteiros)</v>
      </c>
      <c r="E95" s="104" t="str">
        <f>IF($B95="","",VLOOKUP($C95,'BOLETIM 191'!$A$11:$F$4062,4,0))</f>
        <v>M2</v>
      </c>
      <c r="F95" s="105"/>
      <c r="G95" s="105">
        <v>60</v>
      </c>
      <c r="H95" s="105">
        <f>IF($B95="","",VLOOKUP($C95,'BOLETIM 191'!$A$11:$G$4062,7,0))</f>
        <v>17.03</v>
      </c>
      <c r="I95" s="106">
        <f>H95*$J$6+H95</f>
        <v>21.287500000000001</v>
      </c>
      <c r="J95" s="107">
        <f>G95*I95</f>
        <v>1277.25</v>
      </c>
    </row>
    <row r="96" spans="1:11" ht="15.75" thickBot="1" x14ac:dyDescent="0.25">
      <c r="A96" s="100">
        <v>4</v>
      </c>
      <c r="B96" s="101" t="s">
        <v>8340</v>
      </c>
      <c r="C96" s="102" t="s">
        <v>3593</v>
      </c>
      <c r="D96" s="103" t="str">
        <f>IF($B96="","",VLOOKUP($C96,'BOLETIM 191'!$A$11:$H$4062,3,0))</f>
        <v>Arbusto Azaléa - h= 0,60 a 0,80 m</v>
      </c>
      <c r="E96" s="104" t="str">
        <f>IF($B96="","",VLOOKUP($C96,'BOLETIM 191'!$A$11:$F$4062,4,0))</f>
        <v>UN</v>
      </c>
      <c r="F96" s="105"/>
      <c r="G96" s="105">
        <v>20</v>
      </c>
      <c r="H96" s="105">
        <f>IF($B96="","",VLOOKUP($C96,'BOLETIM 191'!$A$11:$G$4062,7,0))</f>
        <v>60.43</v>
      </c>
      <c r="I96" s="106">
        <f>H96*$J$6+H96</f>
        <v>75.537499999999994</v>
      </c>
      <c r="J96" s="107">
        <f>G96*I96</f>
        <v>1510.75</v>
      </c>
    </row>
    <row r="97" spans="1:10" ht="15.75" x14ac:dyDescent="0.2">
      <c r="A97" s="390">
        <v>3</v>
      </c>
      <c r="B97" s="391"/>
      <c r="C97" s="392"/>
      <c r="D97" s="393" t="s">
        <v>8632</v>
      </c>
      <c r="E97" s="394"/>
      <c r="F97" s="395"/>
      <c r="G97" s="395"/>
      <c r="H97" s="396"/>
      <c r="I97" s="396"/>
      <c r="J97" s="397">
        <f>SUBTOTAL(9,J98)</f>
        <v>190657.5</v>
      </c>
    </row>
    <row r="98" spans="1:10" ht="409.5" customHeight="1" x14ac:dyDescent="0.2">
      <c r="A98" s="493" t="s">
        <v>8370</v>
      </c>
      <c r="B98" s="416" t="s">
        <v>8450</v>
      </c>
      <c r="C98" s="417" t="s">
        <v>8371</v>
      </c>
      <c r="D98" s="427" t="s">
        <v>8659</v>
      </c>
      <c r="E98" s="418" t="s">
        <v>21</v>
      </c>
      <c r="F98" s="105"/>
      <c r="G98" s="419">
        <v>1</v>
      </c>
      <c r="H98" s="419">
        <v>152526</v>
      </c>
      <c r="I98" s="428">
        <f>H98*$J$6+H98</f>
        <v>190657.5</v>
      </c>
      <c r="J98" s="429">
        <f>G98*I98</f>
        <v>190657.5</v>
      </c>
    </row>
    <row r="99" spans="1:10" ht="409.5" customHeight="1" thickBot="1" x14ac:dyDescent="0.25">
      <c r="A99" s="494"/>
      <c r="B99" s="495"/>
      <c r="C99" s="496"/>
      <c r="D99" s="497"/>
      <c r="E99" s="498"/>
      <c r="F99" s="499"/>
      <c r="G99" s="500"/>
      <c r="H99" s="500"/>
      <c r="I99" s="501"/>
      <c r="J99" s="502"/>
    </row>
    <row r="100" spans="1:10" x14ac:dyDescent="0.2">
      <c r="F100" s="110"/>
      <c r="G100" s="110"/>
      <c r="H100" s="110"/>
      <c r="I100" s="110"/>
      <c r="J100" s="110"/>
    </row>
    <row r="101" spans="1:10" ht="13.5" thickBot="1" x14ac:dyDescent="0.25">
      <c r="F101" s="110"/>
      <c r="G101" s="110"/>
      <c r="H101" s="110"/>
      <c r="I101" s="110"/>
      <c r="J101" s="110"/>
    </row>
    <row r="102" spans="1:10" ht="16.5" thickBot="1" x14ac:dyDescent="0.25">
      <c r="F102" s="110"/>
      <c r="G102" s="110"/>
      <c r="H102" s="84" t="s">
        <v>8372</v>
      </c>
      <c r="I102" s="84"/>
      <c r="J102" s="91">
        <f>SUBTOTAL(9,J10:J98)</f>
        <v>567475.66950999992</v>
      </c>
    </row>
    <row r="103" spans="1:10" x14ac:dyDescent="0.2">
      <c r="F103" s="110"/>
      <c r="G103" s="110"/>
      <c r="H103" s="110"/>
      <c r="I103" s="110"/>
      <c r="J103" s="110"/>
    </row>
    <row r="104" spans="1:10" ht="15" x14ac:dyDescent="0.2">
      <c r="B104" s="422" t="s">
        <v>8674</v>
      </c>
      <c r="C104" s="422"/>
      <c r="D104" s="422"/>
      <c r="F104" s="110"/>
      <c r="G104" s="110"/>
      <c r="H104" s="110"/>
      <c r="I104" s="110"/>
      <c r="J104" s="110"/>
    </row>
    <row r="105" spans="1:10" ht="15" x14ac:dyDescent="0.2">
      <c r="B105" s="79"/>
      <c r="C105" s="79"/>
      <c r="D105" s="79"/>
      <c r="F105" s="110"/>
      <c r="G105" s="110"/>
      <c r="H105" s="110"/>
      <c r="I105" s="110"/>
      <c r="J105" s="110"/>
    </row>
    <row r="106" spans="1:10" ht="15" x14ac:dyDescent="0.2">
      <c r="B106" s="79"/>
      <c r="C106" s="79"/>
      <c r="D106" s="79"/>
      <c r="F106" s="110"/>
      <c r="G106" s="110"/>
      <c r="H106" s="110"/>
      <c r="I106" s="110"/>
      <c r="J106" s="110"/>
    </row>
    <row r="107" spans="1:10" ht="15" x14ac:dyDescent="0.2">
      <c r="B107" s="65"/>
      <c r="C107" s="111"/>
      <c r="D107" s="112"/>
    </row>
    <row r="108" spans="1:10" ht="15" x14ac:dyDescent="0.2">
      <c r="B108" s="422" t="s">
        <v>8373</v>
      </c>
      <c r="C108" s="422"/>
      <c r="D108" s="422"/>
    </row>
    <row r="109" spans="1:10" ht="15" x14ac:dyDescent="0.2">
      <c r="B109" s="422" t="s">
        <v>8374</v>
      </c>
      <c r="C109" s="422"/>
      <c r="D109" s="422"/>
    </row>
  </sheetData>
  <mergeCells count="25">
    <mergeCell ref="B1:J1"/>
    <mergeCell ref="B2:J2"/>
    <mergeCell ref="D3:J3"/>
    <mergeCell ref="A7:A8"/>
    <mergeCell ref="B7:B8"/>
    <mergeCell ref="C7:C8"/>
    <mergeCell ref="D7:D8"/>
    <mergeCell ref="E7:E8"/>
    <mergeCell ref="F7:F8"/>
    <mergeCell ref="G7:G8"/>
    <mergeCell ref="H7:H8"/>
    <mergeCell ref="I7:I8"/>
    <mergeCell ref="J7:J8"/>
    <mergeCell ref="A98:A99"/>
    <mergeCell ref="B98:B99"/>
    <mergeCell ref="C98:C99"/>
    <mergeCell ref="D98:D99"/>
    <mergeCell ref="E98:E99"/>
    <mergeCell ref="G98:G99"/>
    <mergeCell ref="H98:H99"/>
    <mergeCell ref="I98:I99"/>
    <mergeCell ref="J98:J99"/>
    <mergeCell ref="B104:D104"/>
    <mergeCell ref="B108:D108"/>
    <mergeCell ref="B109:D109"/>
  </mergeCells>
  <pageMargins left="0.51181102362204722" right="0.51181102362204722" top="0.78740157480314965" bottom="0.78740157480314965" header="0.31496062992125984" footer="0.31496062992125984"/>
  <pageSetup paperSize="9" scale="55" orientation="portrait" r:id="rId1"/>
  <rowBreaks count="1" manualBreakCount="1">
    <brk id="95"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Q26"/>
  <sheetViews>
    <sheetView view="pageBreakPreview" zoomScale="95" zoomScaleNormal="75" zoomScalePageLayoutView="95" workbookViewId="0">
      <selection activeCell="P35" sqref="P35"/>
    </sheetView>
  </sheetViews>
  <sheetFormatPr defaultColWidth="9" defaultRowHeight="12.75" x14ac:dyDescent="0.2"/>
  <cols>
    <col min="2" max="2" width="32.42578125" customWidth="1"/>
    <col min="3" max="3" width="21" customWidth="1"/>
    <col min="4" max="4" width="9.85546875" customWidth="1"/>
    <col min="5" max="5" width="13" customWidth="1"/>
    <col min="6" max="6" width="8.42578125" customWidth="1"/>
    <col min="7" max="7" width="13.28515625" customWidth="1"/>
    <col min="8" max="8" width="8.28515625" customWidth="1"/>
    <col min="9" max="9" width="12.7109375" bestFit="1" customWidth="1"/>
    <col min="10" max="10" width="6.140625" customWidth="1"/>
    <col min="11" max="11" width="12.7109375" bestFit="1" customWidth="1"/>
    <col min="12" max="12" width="9.140625" customWidth="1"/>
    <col min="13" max="13" width="13.28515625" customWidth="1"/>
    <col min="14" max="14" width="8.28515625" customWidth="1"/>
    <col min="15" max="15" width="13.28515625" customWidth="1"/>
    <col min="16" max="16" width="8.28515625" customWidth="1"/>
    <col min="17" max="17" width="21.7109375" customWidth="1"/>
    <col min="18" max="18" width="18.42578125" customWidth="1"/>
  </cols>
  <sheetData>
    <row r="1" spans="1:17" ht="22.5" customHeight="1" x14ac:dyDescent="0.25">
      <c r="A1" s="113"/>
      <c r="B1" s="114"/>
      <c r="C1" s="115"/>
      <c r="D1" s="430" t="str">
        <f>ORÇAMENTO!A5</f>
        <v>Obra: Praça Mons João Baptista Lisboa – Reforma e Implantação de Equipamento</v>
      </c>
      <c r="E1" s="430"/>
      <c r="F1" s="430"/>
      <c r="G1" s="430"/>
      <c r="H1" s="430"/>
      <c r="I1" s="430"/>
      <c r="J1" s="430"/>
      <c r="K1" s="430"/>
      <c r="L1" s="430"/>
      <c r="M1" s="430"/>
      <c r="N1" s="430"/>
      <c r="O1" s="430"/>
      <c r="P1" s="430"/>
    </row>
    <row r="2" spans="1:17" ht="24.75" customHeight="1" x14ac:dyDescent="0.25">
      <c r="A2" s="116"/>
      <c r="B2" s="482"/>
      <c r="C2" s="431" t="str">
        <f>ORÇAMENTO!A6</f>
        <v>Local: Praça Mons João Baptista Lisboa - Amparo SP</v>
      </c>
      <c r="D2" s="431"/>
      <c r="E2" s="431"/>
      <c r="F2" s="431"/>
      <c r="G2" s="431"/>
      <c r="H2" s="431"/>
      <c r="I2" s="431"/>
      <c r="J2" s="431"/>
      <c r="K2" s="431"/>
      <c r="L2" s="431"/>
      <c r="M2" s="431"/>
      <c r="N2" s="431"/>
      <c r="O2" s="431"/>
      <c r="P2" s="431"/>
    </row>
    <row r="3" spans="1:17" ht="16.5" customHeight="1" x14ac:dyDescent="0.25">
      <c r="A3" s="116"/>
      <c r="B3" s="482"/>
      <c r="C3" s="432" t="s">
        <v>8375</v>
      </c>
      <c r="D3" s="432"/>
      <c r="E3" s="432"/>
      <c r="F3" s="432"/>
      <c r="G3" s="432"/>
      <c r="H3" s="432"/>
      <c r="I3" s="432"/>
      <c r="J3" s="432"/>
      <c r="K3" s="432"/>
      <c r="L3" s="432"/>
      <c r="M3" s="432"/>
      <c r="N3" s="432"/>
      <c r="O3" s="432"/>
      <c r="P3" s="432"/>
    </row>
    <row r="4" spans="1:17" ht="24" customHeight="1" x14ac:dyDescent="0.25">
      <c r="A4" s="116"/>
      <c r="B4" s="482"/>
      <c r="C4" s="433" t="s">
        <v>8678</v>
      </c>
      <c r="D4" s="433"/>
      <c r="E4" s="433"/>
      <c r="F4" s="433"/>
      <c r="G4" s="433"/>
      <c r="H4" s="433"/>
      <c r="I4" s="433"/>
      <c r="J4" s="433"/>
      <c r="K4" s="433"/>
      <c r="L4" s="433"/>
      <c r="M4" s="433"/>
      <c r="N4" s="433"/>
      <c r="O4" s="433"/>
      <c r="P4" s="433"/>
    </row>
    <row r="5" spans="1:17" ht="28.5" customHeight="1" thickBot="1" x14ac:dyDescent="0.3">
      <c r="A5" s="434" t="s">
        <v>8376</v>
      </c>
      <c r="B5" s="434"/>
      <c r="C5" s="434"/>
      <c r="D5" s="434"/>
      <c r="E5" s="434"/>
      <c r="F5" s="434"/>
      <c r="G5" s="434"/>
      <c r="H5" s="434"/>
      <c r="I5" s="434"/>
      <c r="J5" s="434"/>
      <c r="K5" s="434"/>
      <c r="L5" s="434"/>
      <c r="M5" s="434"/>
      <c r="N5" s="434"/>
      <c r="O5" s="434"/>
      <c r="P5" s="434"/>
    </row>
    <row r="6" spans="1:17" ht="15.75" customHeight="1" x14ac:dyDescent="0.25">
      <c r="A6" s="117" t="s">
        <v>8328</v>
      </c>
      <c r="B6" s="118" t="s">
        <v>8377</v>
      </c>
      <c r="C6" s="119" t="s">
        <v>8378</v>
      </c>
      <c r="D6" s="120" t="s">
        <v>8379</v>
      </c>
      <c r="E6" s="435" t="s">
        <v>8380</v>
      </c>
      <c r="F6" s="435"/>
      <c r="G6" s="435" t="s">
        <v>8381</v>
      </c>
      <c r="H6" s="435"/>
      <c r="I6" s="435" t="s">
        <v>8382</v>
      </c>
      <c r="J6" s="435"/>
      <c r="K6" s="435" t="s">
        <v>8383</v>
      </c>
      <c r="L6" s="435"/>
      <c r="M6" s="435" t="s">
        <v>8384</v>
      </c>
      <c r="N6" s="435"/>
      <c r="O6" s="435" t="s">
        <v>8385</v>
      </c>
      <c r="P6" s="435"/>
    </row>
    <row r="7" spans="1:17" ht="24.95" customHeight="1" x14ac:dyDescent="0.25">
      <c r="A7" s="121">
        <v>1</v>
      </c>
      <c r="B7" s="134" t="str">
        <f>ORÇAMENTO!D10</f>
        <v>PROJETOS EXECUTIVOS</v>
      </c>
      <c r="C7" s="123">
        <f>ORÇAMENTO!J10</f>
        <v>9910.7250000000022</v>
      </c>
      <c r="D7" s="124">
        <f>C7/C14</f>
        <v>1.7464581360039009E-2</v>
      </c>
      <c r="E7" s="125">
        <f>$C$7*F7</f>
        <v>9910.7250000000022</v>
      </c>
      <c r="F7" s="126">
        <v>1</v>
      </c>
      <c r="G7" s="125"/>
      <c r="H7" s="126"/>
      <c r="I7" s="125"/>
      <c r="J7" s="126"/>
      <c r="K7" s="125"/>
      <c r="L7" s="126"/>
      <c r="M7" s="125"/>
      <c r="N7" s="126"/>
      <c r="O7" s="125"/>
      <c r="P7" s="126"/>
      <c r="Q7" s="127"/>
    </row>
    <row r="8" spans="1:17" ht="15" customHeight="1" x14ac:dyDescent="0.25">
      <c r="A8" s="121"/>
      <c r="B8" s="122"/>
      <c r="C8" s="128"/>
      <c r="D8" s="124"/>
      <c r="E8" s="129"/>
      <c r="F8" s="130"/>
      <c r="G8" s="475"/>
      <c r="H8" s="476"/>
      <c r="I8" s="132"/>
      <c r="J8" s="133"/>
      <c r="K8" s="132"/>
      <c r="L8" s="133"/>
      <c r="M8" s="132"/>
      <c r="N8" s="133"/>
      <c r="O8" s="477"/>
      <c r="P8" s="478"/>
    </row>
    <row r="9" spans="1:17" ht="15.75" x14ac:dyDescent="0.25">
      <c r="A9" s="121">
        <v>2</v>
      </c>
      <c r="B9" s="134" t="str">
        <f>ORÇAMENTO!D14</f>
        <v xml:space="preserve">OBRAS CIVIS </v>
      </c>
      <c r="C9" s="123">
        <f>ORÇAMENTO!J14</f>
        <v>366907.44451</v>
      </c>
      <c r="D9" s="124">
        <f>C9/C14</f>
        <v>0.64656066193430772</v>
      </c>
      <c r="E9" s="125">
        <f>C9*F9</f>
        <v>36690.744450999999</v>
      </c>
      <c r="F9" s="126">
        <v>0.1</v>
      </c>
      <c r="G9" s="125">
        <f>$C$9*H9</f>
        <v>110072.233353</v>
      </c>
      <c r="H9" s="126">
        <v>0.3</v>
      </c>
      <c r="I9" s="125">
        <f>$C$9*J9</f>
        <v>110072.233353</v>
      </c>
      <c r="J9" s="126">
        <v>0.3</v>
      </c>
      <c r="K9" s="125">
        <f>$C$9*L9</f>
        <v>55036.116676500002</v>
      </c>
      <c r="L9" s="126">
        <v>0.15</v>
      </c>
      <c r="M9" s="125">
        <f>$C$9*N9</f>
        <v>36690.744450999999</v>
      </c>
      <c r="N9" s="126">
        <v>0.1</v>
      </c>
      <c r="O9" s="125">
        <f>$C$9*P9</f>
        <v>18345.372225499999</v>
      </c>
      <c r="P9" s="126">
        <v>0.05</v>
      </c>
      <c r="Q9" s="127"/>
    </row>
    <row r="10" spans="1:17" ht="15" customHeight="1" x14ac:dyDescent="0.25">
      <c r="A10" s="121"/>
      <c r="B10" s="122"/>
      <c r="C10" s="128"/>
      <c r="D10" s="124"/>
      <c r="E10" s="131"/>
      <c r="F10" s="130"/>
      <c r="G10" s="131"/>
      <c r="H10" s="130"/>
      <c r="I10" s="131"/>
      <c r="J10" s="130"/>
      <c r="K10" s="131"/>
      <c r="L10" s="130"/>
      <c r="M10" s="131"/>
      <c r="N10" s="130"/>
      <c r="O10" s="131"/>
      <c r="P10" s="130"/>
    </row>
    <row r="11" spans="1:17" ht="15" customHeight="1" x14ac:dyDescent="0.25">
      <c r="A11" s="121">
        <v>3</v>
      </c>
      <c r="B11" s="134" t="str">
        <f>ORÇAMENTO!D97</f>
        <v>Montagem Eletro / Hidráulica</v>
      </c>
      <c r="C11" s="123">
        <f>ORÇAMENTO!J97</f>
        <v>190657.5</v>
      </c>
      <c r="D11" s="124">
        <f>C11/C14</f>
        <v>0.33597475670565341</v>
      </c>
      <c r="E11" s="135"/>
      <c r="F11" s="133"/>
      <c r="G11" s="132"/>
      <c r="H11" s="133"/>
      <c r="I11" s="132"/>
      <c r="J11" s="133"/>
      <c r="K11" s="479">
        <f>L11*C11</f>
        <v>57197.25</v>
      </c>
      <c r="L11" s="480">
        <v>0.3</v>
      </c>
      <c r="M11" s="479">
        <f>N11*C11</f>
        <v>76263</v>
      </c>
      <c r="N11" s="480">
        <v>0.4</v>
      </c>
      <c r="O11" s="479">
        <f>P11*C11</f>
        <v>57197.25</v>
      </c>
      <c r="P11" s="480">
        <v>0.3</v>
      </c>
    </row>
    <row r="12" spans="1:17" ht="15" customHeight="1" x14ac:dyDescent="0.25">
      <c r="A12" s="121"/>
      <c r="B12" s="122"/>
      <c r="C12" s="128"/>
      <c r="D12" s="124"/>
      <c r="E12" s="135"/>
      <c r="F12" s="133"/>
      <c r="G12" s="132"/>
      <c r="H12" s="133"/>
      <c r="I12" s="132"/>
      <c r="J12" s="133"/>
      <c r="K12" s="131"/>
      <c r="L12" s="130"/>
      <c r="M12" s="131"/>
      <c r="N12" s="130"/>
      <c r="O12" s="131"/>
      <c r="P12" s="130"/>
    </row>
    <row r="13" spans="1:17" ht="15" customHeight="1" thickBot="1" x14ac:dyDescent="0.3">
      <c r="A13" s="121"/>
      <c r="B13" s="122"/>
      <c r="C13" s="128"/>
      <c r="D13" s="124"/>
      <c r="E13" s="135"/>
      <c r="F13" s="133"/>
      <c r="G13" s="132"/>
      <c r="H13" s="133"/>
      <c r="I13" s="132"/>
      <c r="J13" s="133"/>
      <c r="K13" s="132"/>
      <c r="L13" s="133"/>
      <c r="M13" s="132"/>
      <c r="N13" s="133"/>
      <c r="O13" s="132"/>
      <c r="P13" s="133"/>
    </row>
    <row r="14" spans="1:17" ht="15" customHeight="1" thickBot="1" x14ac:dyDescent="0.3">
      <c r="A14" s="136"/>
      <c r="B14" s="137" t="s">
        <v>8387</v>
      </c>
      <c r="C14" s="138">
        <f>SUM(C7:C12)</f>
        <v>567475.66950999992</v>
      </c>
      <c r="D14" s="139">
        <f>SUM(D7:D12)</f>
        <v>1.0000000000000002</v>
      </c>
      <c r="E14" s="140">
        <f>SUM(E7:E12)</f>
        <v>46601.469450999997</v>
      </c>
      <c r="F14" s="141">
        <f>E14/C14</f>
        <v>8.2120647553469775E-2</v>
      </c>
      <c r="G14" s="140">
        <f>SUM(G7:G12)</f>
        <v>110072.233353</v>
      </c>
      <c r="H14" s="141">
        <f>G14/C14</f>
        <v>0.19396819858029232</v>
      </c>
      <c r="I14" s="140">
        <f>SUM(I7:I12)</f>
        <v>110072.233353</v>
      </c>
      <c r="J14" s="142">
        <f>I14/$C14</f>
        <v>0.19396819858029232</v>
      </c>
      <c r="K14" s="140">
        <f>SUM(K7:K12)</f>
        <v>112233.36667650001</v>
      </c>
      <c r="L14" s="142">
        <f>K14/$C14</f>
        <v>0.1977765263018422</v>
      </c>
      <c r="M14" s="140">
        <f>SUM(M7:M12)</f>
        <v>112953.74445100001</v>
      </c>
      <c r="N14" s="141">
        <v>0.25</v>
      </c>
      <c r="O14" s="140">
        <f>SUM(O7:O12)</f>
        <v>75542.622225500003</v>
      </c>
      <c r="P14" s="141">
        <v>0.25</v>
      </c>
      <c r="Q14" s="127"/>
    </row>
    <row r="15" spans="1:17" ht="16.5" thickBot="1" x14ac:dyDescent="0.3">
      <c r="A15" s="143"/>
      <c r="B15" s="137" t="s">
        <v>8388</v>
      </c>
      <c r="C15" s="138"/>
      <c r="D15" s="144"/>
      <c r="E15" s="140">
        <f>SUM(E7:E9)</f>
        <v>46601.469450999997</v>
      </c>
      <c r="F15" s="145">
        <f>E15/C14</f>
        <v>8.2120647553469775E-2</v>
      </c>
      <c r="G15" s="146">
        <f>E15+G14</f>
        <v>156673.702804</v>
      </c>
      <c r="H15" s="141">
        <f>G15/$C$14</f>
        <v>0.27608884613376211</v>
      </c>
      <c r="I15" s="147">
        <f>G15+I14</f>
        <v>266745.93615700002</v>
      </c>
      <c r="J15" s="142">
        <f>I15/$C$14</f>
        <v>0.47005704471405446</v>
      </c>
      <c r="K15" s="148">
        <f>K14+I15</f>
        <v>378979.30283350003</v>
      </c>
      <c r="L15" s="142">
        <f>K15/$C$14</f>
        <v>0.66783357101589669</v>
      </c>
      <c r="M15" s="146">
        <f>K15+M14</f>
        <v>491933.04728450003</v>
      </c>
      <c r="N15" s="141">
        <f>M15/$C$14</f>
        <v>0.86687953989158884</v>
      </c>
      <c r="O15" s="146">
        <f>M15+O14</f>
        <v>567475.66951000004</v>
      </c>
      <c r="P15" s="141">
        <f>O15/$C$14</f>
        <v>1.0000000000000002</v>
      </c>
    </row>
    <row r="16" spans="1:17" ht="15" x14ac:dyDescent="0.2">
      <c r="A16" s="149"/>
      <c r="B16" s="150"/>
      <c r="C16" s="150"/>
      <c r="D16" s="150"/>
      <c r="E16" s="150"/>
      <c r="F16" s="151"/>
      <c r="G16" s="152"/>
      <c r="H16" s="153"/>
      <c r="I16" s="154"/>
      <c r="J16" s="155"/>
      <c r="K16" s="154"/>
      <c r="L16" s="155"/>
      <c r="M16" s="152"/>
      <c r="N16" s="153"/>
      <c r="O16" s="152"/>
      <c r="P16" s="156"/>
    </row>
    <row r="17" spans="1:16" ht="15" x14ac:dyDescent="0.2">
      <c r="A17" s="157"/>
      <c r="B17" s="483"/>
      <c r="C17" s="483"/>
      <c r="D17" s="483"/>
      <c r="E17" s="483"/>
      <c r="F17" s="159"/>
      <c r="G17" s="484"/>
      <c r="H17" s="160"/>
      <c r="I17" s="161"/>
      <c r="J17" s="162"/>
      <c r="K17" s="161"/>
      <c r="L17" s="162"/>
      <c r="M17" s="484"/>
      <c r="N17" s="160"/>
      <c r="O17" s="484"/>
      <c r="P17" s="163"/>
    </row>
    <row r="18" spans="1:16" ht="15" x14ac:dyDescent="0.2">
      <c r="A18" s="157"/>
      <c r="B18" s="483"/>
      <c r="C18" s="483"/>
      <c r="D18" s="483"/>
      <c r="E18" s="483"/>
      <c r="F18" s="159"/>
      <c r="G18" s="484"/>
      <c r="H18" s="160"/>
      <c r="I18" s="161"/>
      <c r="J18" s="162"/>
      <c r="K18" s="161"/>
      <c r="L18" s="162"/>
      <c r="M18" s="484"/>
      <c r="N18" s="160"/>
      <c r="O18" s="484"/>
      <c r="P18" s="163"/>
    </row>
    <row r="19" spans="1:16" ht="15.75" x14ac:dyDescent="0.25">
      <c r="A19" s="164"/>
      <c r="B19" s="485"/>
      <c r="C19" s="485"/>
      <c r="D19" s="485"/>
      <c r="E19" s="485"/>
      <c r="F19" s="483"/>
      <c r="G19" s="483"/>
      <c r="H19" s="483"/>
      <c r="I19" s="161"/>
      <c r="J19" s="162"/>
      <c r="K19" s="161"/>
      <c r="L19" s="162"/>
      <c r="M19" s="483"/>
      <c r="N19" s="483"/>
      <c r="O19" s="483"/>
      <c r="P19" s="166"/>
    </row>
    <row r="20" spans="1:16" ht="15.75" customHeight="1" x14ac:dyDescent="0.25">
      <c r="A20" s="164"/>
      <c r="B20" s="485"/>
      <c r="C20" s="486" t="s">
        <v>8389</v>
      </c>
      <c r="D20" s="486"/>
      <c r="E20" s="486"/>
      <c r="F20" s="483"/>
      <c r="G20" s="483"/>
      <c r="H20" s="483"/>
      <c r="I20" s="161"/>
      <c r="J20" s="162"/>
      <c r="K20" s="161"/>
      <c r="L20" s="162"/>
      <c r="M20" s="483"/>
      <c r="N20" s="483"/>
      <c r="O20" s="483"/>
      <c r="P20" s="166"/>
    </row>
    <row r="21" spans="1:16" ht="15.75" customHeight="1" x14ac:dyDescent="0.25">
      <c r="A21" s="164"/>
      <c r="B21" s="485"/>
      <c r="C21" s="486" t="s">
        <v>8390</v>
      </c>
      <c r="D21" s="486"/>
      <c r="E21" s="486"/>
      <c r="F21" s="483"/>
      <c r="G21" s="483"/>
      <c r="H21" s="483"/>
      <c r="I21" s="161"/>
      <c r="J21" s="162"/>
      <c r="K21" s="161"/>
      <c r="L21" s="162"/>
      <c r="M21" s="483"/>
      <c r="N21" s="483"/>
      <c r="O21" s="483"/>
      <c r="P21" s="166"/>
    </row>
    <row r="22" spans="1:16" ht="15.75" customHeight="1" thickBot="1" x14ac:dyDescent="0.3">
      <c r="A22" s="487"/>
      <c r="B22" s="488"/>
      <c r="C22" s="489" t="s">
        <v>8391</v>
      </c>
      <c r="D22" s="489"/>
      <c r="E22" s="489"/>
      <c r="F22" s="221"/>
      <c r="G22" s="221"/>
      <c r="H22" s="221"/>
      <c r="I22" s="490"/>
      <c r="J22" s="491"/>
      <c r="K22" s="490"/>
      <c r="L22" s="491"/>
      <c r="M22" s="221"/>
      <c r="N22" s="221"/>
      <c r="O22" s="221"/>
      <c r="P22" s="224"/>
    </row>
    <row r="23" spans="1:16" ht="15.75" x14ac:dyDescent="0.25">
      <c r="A23" s="158"/>
      <c r="B23" s="167"/>
      <c r="C23" s="165"/>
      <c r="D23" s="165"/>
      <c r="E23" s="165"/>
      <c r="F23" s="158"/>
      <c r="G23" s="158"/>
      <c r="H23" s="158"/>
      <c r="I23" s="161"/>
      <c r="J23" s="162"/>
      <c r="K23" s="161"/>
      <c r="L23" s="162"/>
      <c r="M23" s="158"/>
      <c r="N23" s="158"/>
      <c r="O23" s="158"/>
      <c r="P23" s="158"/>
    </row>
    <row r="24" spans="1:16" ht="15.75" x14ac:dyDescent="0.25">
      <c r="A24" s="158"/>
      <c r="B24" s="158"/>
      <c r="C24" s="165"/>
      <c r="D24" s="165"/>
      <c r="E24" s="165"/>
      <c r="F24" s="158"/>
      <c r="G24" s="158"/>
      <c r="H24" s="158"/>
      <c r="I24" s="161"/>
      <c r="J24" s="162"/>
      <c r="K24" s="161"/>
      <c r="L24" s="162"/>
      <c r="M24" s="158"/>
      <c r="N24" s="158"/>
      <c r="O24" s="158"/>
      <c r="P24" s="158"/>
    </row>
    <row r="25" spans="1:16" ht="15.75" x14ac:dyDescent="0.25">
      <c r="A25" s="158"/>
      <c r="B25" s="158"/>
      <c r="C25" s="165"/>
      <c r="D25" s="165"/>
      <c r="E25" s="165"/>
      <c r="F25" s="158"/>
      <c r="G25" s="158"/>
      <c r="H25" s="158"/>
      <c r="I25" s="161"/>
      <c r="J25" s="162"/>
      <c r="K25" s="161"/>
      <c r="L25" s="162"/>
      <c r="M25" s="158"/>
      <c r="N25" s="158"/>
      <c r="O25" s="158"/>
      <c r="P25" s="158"/>
    </row>
    <row r="26" spans="1:16" ht="15" x14ac:dyDescent="0.25">
      <c r="D26" s="168"/>
      <c r="E26" s="168"/>
      <c r="F26" s="168"/>
      <c r="G26" s="168"/>
      <c r="I26" s="161"/>
      <c r="J26" s="162"/>
      <c r="K26" s="161"/>
      <c r="L26" s="162"/>
      <c r="M26" s="168"/>
      <c r="O26" s="168"/>
    </row>
  </sheetData>
  <mergeCells count="14">
    <mergeCell ref="O6:P6"/>
    <mergeCell ref="C20:E20"/>
    <mergeCell ref="C21:E21"/>
    <mergeCell ref="C22:E22"/>
    <mergeCell ref="E6:F6"/>
    <mergeCell ref="G6:H6"/>
    <mergeCell ref="I6:J6"/>
    <mergeCell ref="K6:L6"/>
    <mergeCell ref="M6:N6"/>
    <mergeCell ref="D1:P1"/>
    <mergeCell ref="C2:P2"/>
    <mergeCell ref="C3:P3"/>
    <mergeCell ref="C4:P4"/>
    <mergeCell ref="A5:P5"/>
  </mergeCells>
  <pageMargins left="0.51180555555555596" right="0.51180555555555596" top="0.78749999999999998" bottom="0.78749999999999998" header="0.511811023622047" footer="0.511811023622047"/>
  <pageSetup paperSize="9" scale="69" orientation="landscape" r:id="rId1"/>
  <rowBreaks count="1" manualBreakCount="1">
    <brk id="25" max="16383" man="1"/>
  </rowBreaks>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C39"/>
  <sheetViews>
    <sheetView tabSelected="1" view="pageBreakPreview" topLeftCell="A4" zoomScale="95" zoomScaleNormal="44" zoomScalePageLayoutView="95" workbookViewId="0">
      <selection activeCell="H39" sqref="H39"/>
    </sheetView>
  </sheetViews>
  <sheetFormatPr defaultColWidth="11.5703125" defaultRowHeight="12.75" x14ac:dyDescent="0.2"/>
  <cols>
    <col min="1" max="1" width="21.7109375" customWidth="1"/>
    <col min="2" max="2" width="32.42578125" customWidth="1"/>
    <col min="3" max="3" width="30.28515625" customWidth="1"/>
  </cols>
  <sheetData>
    <row r="2" spans="1:3" ht="19.350000000000001" customHeight="1" x14ac:dyDescent="0.2">
      <c r="A2" s="470" t="s">
        <v>8564</v>
      </c>
      <c r="B2" s="470"/>
      <c r="C2" s="470"/>
    </row>
    <row r="3" spans="1:3" ht="18" x14ac:dyDescent="0.25">
      <c r="A3" s="353"/>
      <c r="B3" s="353"/>
      <c r="C3" s="353"/>
    </row>
    <row r="4" spans="1:3" ht="18" x14ac:dyDescent="0.25">
      <c r="A4" s="353"/>
      <c r="B4" s="353"/>
      <c r="C4" s="353"/>
    </row>
    <row r="5" spans="1:3" ht="18" x14ac:dyDescent="0.25">
      <c r="A5" s="353"/>
      <c r="B5" s="353"/>
      <c r="C5" s="353"/>
    </row>
    <row r="8" spans="1:3" ht="54.2" customHeight="1" x14ac:dyDescent="0.2">
      <c r="A8" s="471" t="s">
        <v>8565</v>
      </c>
      <c r="B8" s="471"/>
      <c r="C8" s="471"/>
    </row>
    <row r="9" spans="1:3" x14ac:dyDescent="0.2">
      <c r="A9" s="354"/>
      <c r="B9" s="355"/>
    </row>
    <row r="10" spans="1:3" x14ac:dyDescent="0.2">
      <c r="A10" s="472" t="s">
        <v>8566</v>
      </c>
      <c r="B10" s="472"/>
      <c r="C10" s="472"/>
    </row>
    <row r="11" spans="1:3" x14ac:dyDescent="0.2">
      <c r="A11" s="473" t="s">
        <v>8567</v>
      </c>
      <c r="B11" s="473"/>
      <c r="C11" s="473"/>
    </row>
    <row r="12" spans="1:3" x14ac:dyDescent="0.2">
      <c r="A12" s="356" t="s">
        <v>8568</v>
      </c>
    </row>
    <row r="13" spans="1:3" ht="14.65" customHeight="1" x14ac:dyDescent="0.2">
      <c r="A13" s="474" t="s">
        <v>8325</v>
      </c>
      <c r="B13" s="474"/>
      <c r="C13" s="474"/>
    </row>
    <row r="14" spans="1:3" x14ac:dyDescent="0.2">
      <c r="A14" s="474"/>
      <c r="B14" s="474"/>
      <c r="C14" s="474"/>
    </row>
    <row r="15" spans="1:3" x14ac:dyDescent="0.2">
      <c r="A15" s="474"/>
      <c r="B15" s="474"/>
      <c r="C15" s="474"/>
    </row>
    <row r="16" spans="1:3" x14ac:dyDescent="0.2">
      <c r="A16" s="357"/>
    </row>
    <row r="17" spans="1:3" ht="15.75" x14ac:dyDescent="0.2">
      <c r="A17" s="467" t="s">
        <v>8569</v>
      </c>
      <c r="B17" s="467"/>
      <c r="C17" s="467"/>
    </row>
    <row r="18" spans="1:3" x14ac:dyDescent="0.2">
      <c r="A18" s="358" t="s">
        <v>8570</v>
      </c>
      <c r="B18" s="359" t="s">
        <v>8331</v>
      </c>
      <c r="C18" s="360" t="s">
        <v>8571</v>
      </c>
    </row>
    <row r="19" spans="1:3" x14ac:dyDescent="0.2">
      <c r="A19" s="361" t="s">
        <v>8572</v>
      </c>
      <c r="B19" s="362" t="s">
        <v>8573</v>
      </c>
      <c r="C19" s="363">
        <v>3.5200000000000002E-2</v>
      </c>
    </row>
    <row r="20" spans="1:3" x14ac:dyDescent="0.2">
      <c r="A20" s="361" t="s">
        <v>8574</v>
      </c>
      <c r="B20" s="362" t="s">
        <v>8575</v>
      </c>
      <c r="C20" s="363">
        <v>3.2000000000000002E-3</v>
      </c>
    </row>
    <row r="21" spans="1:3" x14ac:dyDescent="0.2">
      <c r="A21" s="361" t="s">
        <v>8576</v>
      </c>
      <c r="B21" s="362" t="s">
        <v>8577</v>
      </c>
      <c r="C21" s="363">
        <v>2.5000000000000001E-3</v>
      </c>
    </row>
    <row r="22" spans="1:3" x14ac:dyDescent="0.2">
      <c r="A22" s="361" t="s">
        <v>8578</v>
      </c>
      <c r="B22" s="362" t="s">
        <v>8579</v>
      </c>
      <c r="C22" s="363">
        <v>2.5000000000000001E-3</v>
      </c>
    </row>
    <row r="23" spans="1:3" x14ac:dyDescent="0.2">
      <c r="A23" s="361" t="s">
        <v>8580</v>
      </c>
      <c r="B23" s="362" t="s">
        <v>8581</v>
      </c>
      <c r="C23" s="363">
        <v>1.0200000000000001E-2</v>
      </c>
    </row>
    <row r="24" spans="1:3" x14ac:dyDescent="0.2">
      <c r="A24" s="361" t="s">
        <v>859</v>
      </c>
      <c r="B24" s="362" t="s">
        <v>8582</v>
      </c>
      <c r="C24" s="363">
        <v>0.03</v>
      </c>
    </row>
    <row r="25" spans="1:3" x14ac:dyDescent="0.2">
      <c r="A25" s="361" t="s">
        <v>8583</v>
      </c>
      <c r="B25" s="362" t="s">
        <v>8584</v>
      </c>
      <c r="C25" s="363">
        <f>C26+C27+C28+C29</f>
        <v>0.13150000000000001</v>
      </c>
    </row>
    <row r="26" spans="1:3" x14ac:dyDescent="0.2">
      <c r="A26" s="364"/>
      <c r="B26" s="365" t="s">
        <v>8585</v>
      </c>
      <c r="C26" s="363">
        <v>6.4999999999999997E-3</v>
      </c>
    </row>
    <row r="27" spans="1:3" x14ac:dyDescent="0.2">
      <c r="A27" s="364"/>
      <c r="B27" s="365" t="s">
        <v>8586</v>
      </c>
      <c r="C27" s="363">
        <v>0.03</v>
      </c>
    </row>
    <row r="28" spans="1:3" x14ac:dyDescent="0.2">
      <c r="A28" s="364"/>
      <c r="B28" s="365" t="s">
        <v>8587</v>
      </c>
      <c r="C28" s="363">
        <v>0.05</v>
      </c>
    </row>
    <row r="29" spans="1:3" x14ac:dyDescent="0.2">
      <c r="A29" s="364"/>
      <c r="B29" s="366" t="s">
        <v>8588</v>
      </c>
      <c r="C29" s="363">
        <v>4.4999999999999998E-2</v>
      </c>
    </row>
    <row r="30" spans="1:3" ht="15" x14ac:dyDescent="0.25">
      <c r="A30" s="468" t="s">
        <v>8589</v>
      </c>
      <c r="B30" s="468"/>
      <c r="C30" s="367">
        <f>(((1+C19+C20+C21+C22)*(1+C23)*(1+C24))/(1-C25))-1</f>
        <v>0.25004485941278043</v>
      </c>
    </row>
    <row r="31" spans="1:3" x14ac:dyDescent="0.2">
      <c r="C31" s="368"/>
    </row>
    <row r="32" spans="1:3" ht="75.400000000000006" customHeight="1" x14ac:dyDescent="0.2">
      <c r="A32" s="469" t="s">
        <v>8590</v>
      </c>
      <c r="B32" s="469"/>
      <c r="C32" s="469"/>
    </row>
    <row r="36" spans="1:3" x14ac:dyDescent="0.2">
      <c r="A36" s="369" t="s">
        <v>8591</v>
      </c>
      <c r="B36" s="370"/>
      <c r="C36" s="371" t="s">
        <v>8592</v>
      </c>
    </row>
    <row r="37" spans="1:3" x14ac:dyDescent="0.2">
      <c r="A37" t="s">
        <v>8389</v>
      </c>
    </row>
    <row r="38" spans="1:3" x14ac:dyDescent="0.2">
      <c r="A38" t="s">
        <v>8593</v>
      </c>
    </row>
    <row r="39" spans="1:3" x14ac:dyDescent="0.2">
      <c r="A39" t="s">
        <v>8594</v>
      </c>
    </row>
  </sheetData>
  <mergeCells count="8">
    <mergeCell ref="A17:C17"/>
    <mergeCell ref="A30:B30"/>
    <mergeCell ref="A32:C32"/>
    <mergeCell ref="A2:C2"/>
    <mergeCell ref="A8:C8"/>
    <mergeCell ref="A10:C10"/>
    <mergeCell ref="A11:C11"/>
    <mergeCell ref="A13:C15"/>
  </mergeCells>
  <pageMargins left="0.78749999999999998" right="0.78749999999999998" top="1.05277777777778" bottom="1.05277777777778" header="0.78749999999999998" footer="0.78749999999999998"/>
  <pageSetup paperSize="9" orientation="portrait" r:id="rId1"/>
  <headerFooter>
    <oddHeader>&amp;C&amp;"Times New Roman,Normal"&amp;12&amp;A</oddHeader>
    <oddFooter>&amp;C&amp;"Times New Roman,Normal"&amp;12Página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2"/>
  <sheetViews>
    <sheetView view="pageBreakPreview" topLeftCell="A28" zoomScale="95" zoomScaleNormal="100" zoomScalePageLayoutView="95" workbookViewId="0">
      <selection activeCell="M41" sqref="M41"/>
    </sheetView>
  </sheetViews>
  <sheetFormatPr defaultColWidth="9" defaultRowHeight="12.75" x14ac:dyDescent="0.2"/>
  <cols>
    <col min="1" max="1" width="13.28515625" customWidth="1"/>
    <col min="2" max="2" width="17" customWidth="1"/>
    <col min="3" max="3" width="14.42578125" customWidth="1"/>
    <col min="4" max="4" width="50.7109375" customWidth="1"/>
    <col min="6" max="6" width="9.85546875" customWidth="1"/>
    <col min="7" max="7" width="9.28515625" customWidth="1"/>
    <col min="8" max="8" width="13.85546875" customWidth="1"/>
  </cols>
  <sheetData>
    <row r="1" spans="1:53" s="158" customFormat="1" ht="24.95" customHeight="1" x14ac:dyDescent="0.2">
      <c r="A1" s="169"/>
      <c r="B1" s="170"/>
      <c r="C1" s="171"/>
      <c r="D1" s="171"/>
      <c r="E1" s="171"/>
      <c r="F1" s="171"/>
      <c r="G1" s="171"/>
      <c r="H1" s="172"/>
      <c r="I1" s="108"/>
      <c r="J1" s="108"/>
      <c r="K1" s="108"/>
      <c r="L1" s="108"/>
      <c r="M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row>
    <row r="2" spans="1:53" s="158" customFormat="1" ht="24.95" customHeight="1" x14ac:dyDescent="0.25">
      <c r="A2" s="173"/>
      <c r="B2" s="174"/>
      <c r="C2" s="174"/>
      <c r="D2" s="174"/>
      <c r="E2" s="174"/>
      <c r="F2" s="174"/>
      <c r="G2" s="174"/>
      <c r="H2" s="175"/>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08"/>
      <c r="AY2" s="108"/>
      <c r="AZ2" s="108"/>
      <c r="BA2" s="108"/>
    </row>
    <row r="3" spans="1:53" s="158" customFormat="1" ht="24.95" customHeight="1" x14ac:dyDescent="0.25">
      <c r="A3" s="173"/>
      <c r="B3" s="174"/>
      <c r="C3" s="174"/>
      <c r="D3" s="174"/>
      <c r="E3" s="174"/>
      <c r="F3" s="174"/>
      <c r="G3" s="174"/>
      <c r="H3" s="175"/>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5"/>
    </row>
    <row r="4" spans="1:53" s="158" customFormat="1" ht="24.95" customHeight="1" x14ac:dyDescent="0.2">
      <c r="A4" s="439" t="s">
        <v>8392</v>
      </c>
      <c r="B4" s="439"/>
      <c r="C4" s="439"/>
      <c r="D4" s="439"/>
      <c r="E4" s="439"/>
      <c r="F4" s="439"/>
      <c r="G4" s="439"/>
      <c r="H4" s="439"/>
      <c r="I4" s="176"/>
      <c r="J4" s="108"/>
      <c r="K4" s="108"/>
      <c r="L4" s="108"/>
      <c r="M4" s="108"/>
      <c r="N4" s="108"/>
      <c r="O4" s="108"/>
      <c r="P4" s="108"/>
      <c r="Q4" s="177"/>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77"/>
    </row>
    <row r="5" spans="1:53" s="158" customFormat="1" ht="24.95" customHeight="1" x14ac:dyDescent="0.2">
      <c r="A5" s="439" t="s">
        <v>8393</v>
      </c>
      <c r="B5" s="439"/>
      <c r="C5" s="439"/>
      <c r="D5" s="439"/>
      <c r="E5" s="439"/>
      <c r="F5" s="439"/>
      <c r="G5" s="439"/>
      <c r="H5" s="439"/>
      <c r="I5" s="176"/>
      <c r="J5" s="108"/>
      <c r="K5" s="108"/>
      <c r="L5" s="108"/>
      <c r="M5" s="108"/>
      <c r="N5" s="108"/>
      <c r="O5" s="108"/>
      <c r="P5" s="108"/>
      <c r="Q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row>
    <row r="6" spans="1:53" s="158" customFormat="1" ht="24.95" customHeight="1" x14ac:dyDescent="0.2">
      <c r="A6" s="440" t="s">
        <v>8394</v>
      </c>
      <c r="B6" s="440"/>
      <c r="C6" s="440"/>
      <c r="D6" s="440"/>
      <c r="E6" s="440"/>
      <c r="F6" s="440"/>
      <c r="G6" s="440"/>
      <c r="H6" s="440"/>
      <c r="I6" s="178"/>
      <c r="J6" s="108"/>
      <c r="K6" s="108"/>
      <c r="L6" s="108"/>
      <c r="M6" s="108"/>
      <c r="N6" s="108"/>
      <c r="O6" s="108"/>
      <c r="P6" s="108"/>
      <c r="Q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row>
    <row r="7" spans="1:53" s="158" customFormat="1" ht="24.95" customHeight="1" x14ac:dyDescent="0.2">
      <c r="A7" s="440" t="s">
        <v>8395</v>
      </c>
      <c r="B7" s="440"/>
      <c r="C7" s="440"/>
      <c r="D7" s="440"/>
      <c r="E7" s="440"/>
      <c r="F7" s="440"/>
      <c r="G7" s="440"/>
      <c r="H7" s="440"/>
      <c r="I7" s="178"/>
      <c r="J7" s="108"/>
      <c r="K7" s="108"/>
      <c r="L7" s="108"/>
      <c r="M7" s="108"/>
      <c r="N7" s="108"/>
      <c r="O7" s="108"/>
      <c r="P7" s="108"/>
      <c r="Q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row>
    <row r="8" spans="1:53" s="158" customFormat="1" ht="24.95" customHeight="1" x14ac:dyDescent="0.2">
      <c r="A8" s="439" t="s">
        <v>8396</v>
      </c>
      <c r="B8" s="439"/>
      <c r="C8" s="439"/>
      <c r="D8" s="439"/>
      <c r="E8" s="439"/>
      <c r="F8" s="439"/>
      <c r="G8" s="439"/>
      <c r="H8" s="439"/>
      <c r="I8" s="178"/>
      <c r="J8" s="108"/>
      <c r="K8" s="108"/>
      <c r="L8" s="108"/>
      <c r="M8" s="108"/>
      <c r="N8" s="108"/>
      <c r="O8" s="108"/>
      <c r="P8" s="108"/>
      <c r="Q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row>
    <row r="9" spans="1:53" s="158" customFormat="1" ht="24.95" customHeight="1" x14ac:dyDescent="0.2">
      <c r="A9" s="436" t="s">
        <v>8397</v>
      </c>
      <c r="B9" s="436"/>
      <c r="C9" s="436"/>
      <c r="D9" s="436"/>
      <c r="E9" s="436"/>
      <c r="F9" s="436"/>
      <c r="G9" s="436"/>
      <c r="H9" s="436"/>
      <c r="I9" s="108"/>
      <c r="J9" s="108"/>
      <c r="K9" s="108"/>
      <c r="L9" s="108"/>
      <c r="M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row>
    <row r="10" spans="1:53" s="158" customFormat="1" ht="24.95" customHeight="1" x14ac:dyDescent="0.25">
      <c r="A10" s="179">
        <v>1</v>
      </c>
      <c r="B10" s="180"/>
      <c r="C10" s="181"/>
      <c r="D10" s="437" t="s">
        <v>8398</v>
      </c>
      <c r="E10" s="437"/>
      <c r="F10" s="437"/>
      <c r="G10" s="437"/>
      <c r="H10" s="437"/>
      <c r="I10" s="108"/>
      <c r="J10" s="108"/>
      <c r="K10" s="108"/>
      <c r="L10" s="108"/>
      <c r="M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row>
    <row r="11" spans="1:53" s="158" customFormat="1" ht="24.95" customHeight="1" x14ac:dyDescent="0.2">
      <c r="A11" s="182" t="s">
        <v>8338</v>
      </c>
      <c r="B11" s="183" t="s">
        <v>8399</v>
      </c>
      <c r="C11" s="184" t="s">
        <v>1020</v>
      </c>
      <c r="D11" s="103" t="str">
        <f>IF($B11="","",VLOOKUP($C11,'BOLETIM 190'!$A$11:$H$4062,3,0))</f>
        <v>Escavação manual em solo de 1ª e 2ª categoria em campo aberto</v>
      </c>
      <c r="E11" s="104" t="str">
        <f>IF($B11="","",VLOOKUP($C11,'BOLETIM 190'!$A$11:$F$4062,4,0))</f>
        <v>M3</v>
      </c>
      <c r="F11" s="185">
        <v>0.14000000000000001</v>
      </c>
      <c r="G11" s="105">
        <f>IF($B11="","",VLOOKUP($C11,'BOLETIM 190'!$A$11:$G$4062,7,0))</f>
        <v>44.1</v>
      </c>
      <c r="H11" s="186">
        <f t="shared" ref="H11:H19" si="0">F11*G11</f>
        <v>6.1740000000000004</v>
      </c>
      <c r="I11" s="108"/>
      <c r="J11" s="108"/>
      <c r="K11" s="108"/>
      <c r="L11" s="108"/>
      <c r="M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row>
    <row r="12" spans="1:53" s="158" customFormat="1" ht="24.95" customHeight="1" x14ac:dyDescent="0.2">
      <c r="A12" s="182" t="s">
        <v>8338</v>
      </c>
      <c r="B12" s="183" t="s">
        <v>8399</v>
      </c>
      <c r="C12" s="184" t="s">
        <v>1543</v>
      </c>
      <c r="D12" s="103" t="str">
        <f>IF($B12="","",VLOOKUP($C12,'BOLETIM 190'!$A$11:$H$4062,3,0))</f>
        <v>Alvenaria de embasamento em bloco de concreto de 19 x 19 x 39 cm - classe A</v>
      </c>
      <c r="E12" s="104" t="str">
        <f>IF($B12="","",VLOOKUP($C12,'BOLETIM 190'!$A$11:$F$4062,4,0))</f>
        <v>M2</v>
      </c>
      <c r="F12" s="185">
        <v>0.36</v>
      </c>
      <c r="G12" s="105">
        <f>IF($B12="","",VLOOKUP($C12,'BOLETIM 190'!$A$11:$G$4062,7,0))</f>
        <v>110.96</v>
      </c>
      <c r="H12" s="186">
        <f t="shared" si="0"/>
        <v>39.945599999999999</v>
      </c>
      <c r="I12" s="108"/>
      <c r="J12" s="108"/>
      <c r="K12" s="108"/>
      <c r="L12" s="108"/>
      <c r="M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row>
    <row r="13" spans="1:53" s="158" customFormat="1" ht="24.95" customHeight="1" x14ac:dyDescent="0.2">
      <c r="A13" s="182" t="s">
        <v>8338</v>
      </c>
      <c r="B13" s="183" t="s">
        <v>8399</v>
      </c>
      <c r="C13" s="184" t="s">
        <v>1285</v>
      </c>
      <c r="D13" s="103" t="str">
        <f>IF($B13="","",VLOOKUP($C13,'BOLETIM 190'!$A$11:$H$4062,3,0))</f>
        <v>Concreto não estrutural executado no local, mínimo 150 kg cimento / m³</v>
      </c>
      <c r="E13" s="104" t="str">
        <f>IF($B13="","",VLOOKUP($C13,'BOLETIM 190'!$A$11:$F$4062,4,0))</f>
        <v>M3</v>
      </c>
      <c r="F13" s="185">
        <v>0.02</v>
      </c>
      <c r="G13" s="105">
        <f>IF($B13="","",VLOOKUP($C13,'BOLETIM 190'!$A$11:$G$4062,7,0))</f>
        <v>345.45</v>
      </c>
      <c r="H13" s="186">
        <f t="shared" si="0"/>
        <v>6.9089999999999998</v>
      </c>
      <c r="I13" s="108"/>
      <c r="J13" s="108"/>
      <c r="K13" s="108"/>
      <c r="L13" s="108"/>
      <c r="M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row>
    <row r="14" spans="1:53" s="158" customFormat="1" ht="24.95" customHeight="1" x14ac:dyDescent="0.2">
      <c r="A14" s="182" t="s">
        <v>8338</v>
      </c>
      <c r="B14" s="183" t="s">
        <v>8399</v>
      </c>
      <c r="C14" s="184" t="s">
        <v>1034</v>
      </c>
      <c r="D14" s="103" t="str">
        <f>IF($B14="","",VLOOKUP($C14,'BOLETIM 190'!$A$11:$H$4062,3,0))</f>
        <v>Reaterro manual apiloado sem controle de compactação</v>
      </c>
      <c r="E14" s="104" t="str">
        <f>IF($B14="","",VLOOKUP($C14,'BOLETIM 190'!$A$11:$F$4062,4,0))</f>
        <v>M3</v>
      </c>
      <c r="F14" s="185">
        <v>0.12</v>
      </c>
      <c r="G14" s="105">
        <f>IF($B14="","",VLOOKUP($C14,'BOLETIM 190'!$A$11:$G$4062,7,0))</f>
        <v>16.46</v>
      </c>
      <c r="H14" s="186">
        <f t="shared" si="0"/>
        <v>1.9752000000000001</v>
      </c>
      <c r="I14" s="108"/>
      <c r="J14" s="108"/>
      <c r="K14" s="108"/>
      <c r="L14" s="108"/>
      <c r="M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row>
    <row r="15" spans="1:53" s="158" customFormat="1" ht="24.95" customHeight="1" x14ac:dyDescent="0.2">
      <c r="A15" s="182" t="s">
        <v>8338</v>
      </c>
      <c r="B15" s="183" t="s">
        <v>8399</v>
      </c>
      <c r="C15" s="184" t="s">
        <v>1925</v>
      </c>
      <c r="D15" s="103" t="str">
        <f>IF($B15="","",VLOOKUP($C15,'BOLETIM 190'!$A$11:$H$4062,3,0))</f>
        <v>Emboço desempenado com espuma de poliéster</v>
      </c>
      <c r="E15" s="104" t="str">
        <f>IF($B15="","",VLOOKUP($C15,'BOLETIM 190'!$A$11:$F$4062,4,0))</f>
        <v>M2</v>
      </c>
      <c r="F15" s="185">
        <v>0.36</v>
      </c>
      <c r="G15" s="105">
        <f>IF($B15="","",VLOOKUP($C15,'BOLETIM 190'!$A$11:$G$4062,7,0))</f>
        <v>25.04</v>
      </c>
      <c r="H15" s="186">
        <f t="shared" si="0"/>
        <v>9.0144000000000002</v>
      </c>
      <c r="I15" s="108"/>
      <c r="J15" s="108"/>
      <c r="K15" s="108"/>
      <c r="L15" s="108"/>
      <c r="M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row>
    <row r="16" spans="1:53" s="158" customFormat="1" ht="24.95" customHeight="1" x14ac:dyDescent="0.2">
      <c r="A16" s="182" t="s">
        <v>8338</v>
      </c>
      <c r="B16" s="183" t="s">
        <v>8399</v>
      </c>
      <c r="C16" s="184" t="s">
        <v>1181</v>
      </c>
      <c r="D16" s="103" t="str">
        <f>IF($B16="","",VLOOKUP($C16,'BOLETIM 190'!$A$11:$H$4062,3,0))</f>
        <v>Forma em madeira comum para estrutura</v>
      </c>
      <c r="E16" s="104" t="str">
        <f>IF($B16="","",VLOOKUP($C16,'BOLETIM 190'!$A$11:$F$4062,4,0))</f>
        <v>M2</v>
      </c>
      <c r="F16" s="185">
        <v>0.02</v>
      </c>
      <c r="G16" s="105">
        <f>IF($B16="","",VLOOKUP($C16,'BOLETIM 190'!$A$11:$G$4062,7,0))</f>
        <v>237.76</v>
      </c>
      <c r="H16" s="186">
        <f t="shared" si="0"/>
        <v>4.7552000000000003</v>
      </c>
      <c r="I16" s="108"/>
      <c r="J16" s="108"/>
      <c r="K16" s="108"/>
      <c r="L16" s="108"/>
      <c r="M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row>
    <row r="17" spans="1:53" s="158" customFormat="1" ht="24.95" customHeight="1" x14ac:dyDescent="0.2">
      <c r="A17" s="182" t="s">
        <v>8338</v>
      </c>
      <c r="B17" s="183" t="s">
        <v>8399</v>
      </c>
      <c r="C17" s="184" t="s">
        <v>1279</v>
      </c>
      <c r="D17" s="103" t="str">
        <f>IF($B17="","",VLOOKUP($C17,'BOLETIM 190'!$A$11:$H$4062,3,0))</f>
        <v>Concreto preparado no local, fck = 20 MPa</v>
      </c>
      <c r="E17" s="104" t="str">
        <f>IF($B17="","",VLOOKUP($C17,'BOLETIM 190'!$A$11:$F$4062,4,0))</f>
        <v>M3</v>
      </c>
      <c r="F17" s="185">
        <v>0.01</v>
      </c>
      <c r="G17" s="105">
        <f>IF($B17="","",VLOOKUP($C17,'BOLETIM 190'!$A$11:$G$4062,7,0))</f>
        <v>478.66</v>
      </c>
      <c r="H17" s="186">
        <f t="shared" si="0"/>
        <v>4.7866</v>
      </c>
      <c r="I17" s="108"/>
      <c r="J17" s="108"/>
      <c r="K17" s="108"/>
      <c r="L17" s="108"/>
      <c r="M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row>
    <row r="18" spans="1:53" s="158" customFormat="1" ht="24.95" customHeight="1" x14ac:dyDescent="0.2">
      <c r="A18" s="182" t="s">
        <v>8386</v>
      </c>
      <c r="B18" s="183" t="s">
        <v>8399</v>
      </c>
      <c r="C18" s="184" t="s">
        <v>1313</v>
      </c>
      <c r="D18" s="103" t="str">
        <f>IF($B18="","",VLOOKUP($C18,'BOLETIM 190'!$A$11:$H$4062,3,0))</f>
        <v>Lançamento e adensamento de concreto ou massa em estrutura</v>
      </c>
      <c r="E18" s="104" t="str">
        <f>IF($B18="","",VLOOKUP($C18,'BOLETIM 190'!$A$11:$F$4062,4,0))</f>
        <v>M3</v>
      </c>
      <c r="F18" s="185">
        <v>0.01</v>
      </c>
      <c r="G18" s="105">
        <f>IF($B18="","",VLOOKUP($C18,'BOLETIM 190'!$A$11:$G$4062,7,0))</f>
        <v>102.78</v>
      </c>
      <c r="H18" s="186">
        <f t="shared" si="0"/>
        <v>1.0278</v>
      </c>
      <c r="I18" s="108"/>
      <c r="J18" s="108"/>
      <c r="K18" s="108"/>
      <c r="L18" s="108"/>
      <c r="M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row>
    <row r="19" spans="1:53" s="158" customFormat="1" ht="24.95" customHeight="1" x14ac:dyDescent="0.2">
      <c r="A19" s="182" t="s">
        <v>8338</v>
      </c>
      <c r="B19" s="183" t="s">
        <v>8399</v>
      </c>
      <c r="C19" s="184" t="s">
        <v>1135</v>
      </c>
      <c r="D19" s="103" t="str">
        <f>IF($B19="","",VLOOKUP($C19,'BOLETIM 190'!$A$11:$H$4062,3,0))</f>
        <v>Dreno com pedra britada</v>
      </c>
      <c r="E19" s="104" t="str">
        <f>IF($B19="","",VLOOKUP($C19,'BOLETIM 190'!$A$11:$F$4062,4,0))</f>
        <v>M3</v>
      </c>
      <c r="F19" s="185">
        <f>0.01</f>
        <v>0.01</v>
      </c>
      <c r="G19" s="105">
        <f>IF($B19="","",VLOOKUP($C19,'BOLETIM 190'!$A$11:$G$4062,7,0))</f>
        <v>147.06</v>
      </c>
      <c r="H19" s="186">
        <f t="shared" si="0"/>
        <v>1.4706000000000001</v>
      </c>
      <c r="I19" s="108"/>
      <c r="J19" s="108"/>
      <c r="K19" s="108"/>
      <c r="L19" s="108"/>
      <c r="M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row>
    <row r="20" spans="1:53" s="158" customFormat="1" ht="24.95" customHeight="1" x14ac:dyDescent="0.25">
      <c r="A20" s="187"/>
      <c r="B20" s="188"/>
      <c r="C20" s="189"/>
      <c r="D20" s="190" t="s">
        <v>8400</v>
      </c>
      <c r="E20" s="188"/>
      <c r="F20" s="188"/>
      <c r="G20" s="188"/>
      <c r="H20" s="191">
        <f>SUM(H11:H19)</f>
        <v>76.058400000000006</v>
      </c>
      <c r="I20" s="108"/>
      <c r="J20" s="108"/>
      <c r="K20" s="108"/>
      <c r="L20" s="108"/>
      <c r="M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row>
    <row r="21" spans="1:53" s="158" customFormat="1" ht="24.95" customHeight="1" x14ac:dyDescent="0.2">
      <c r="A21" s="192"/>
      <c r="B21" s="193"/>
      <c r="C21" s="193"/>
      <c r="D21" s="193"/>
      <c r="E21" s="193"/>
      <c r="F21" s="193"/>
      <c r="G21" s="193"/>
      <c r="H21" s="194"/>
      <c r="I21" s="108"/>
      <c r="J21" s="108"/>
      <c r="K21" s="108"/>
      <c r="L21" s="108"/>
      <c r="M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row>
    <row r="22" spans="1:53" s="158" customFormat="1" ht="24.95" customHeight="1" x14ac:dyDescent="0.2">
      <c r="A22" s="195" t="s">
        <v>8401</v>
      </c>
      <c r="B22" s="196" t="s">
        <v>8402</v>
      </c>
      <c r="C22" s="196" t="s">
        <v>8403</v>
      </c>
      <c r="D22" s="197" t="s">
        <v>8404</v>
      </c>
      <c r="E22" s="198" t="s">
        <v>8405</v>
      </c>
      <c r="F22" s="199" t="s">
        <v>8406</v>
      </c>
      <c r="G22" s="200" t="s">
        <v>8407</v>
      </c>
      <c r="H22" s="201" t="s">
        <v>8408</v>
      </c>
    </row>
    <row r="23" spans="1:53" s="158" customFormat="1" ht="24.95" customHeight="1" x14ac:dyDescent="0.2">
      <c r="A23" s="202" t="s">
        <v>8409</v>
      </c>
      <c r="B23" s="203"/>
      <c r="C23" s="203"/>
      <c r="D23" s="438" t="s">
        <v>8410</v>
      </c>
      <c r="E23" s="438"/>
      <c r="F23" s="438"/>
      <c r="G23" s="438"/>
      <c r="H23" s="438"/>
    </row>
    <row r="24" spans="1:53" s="158" customFormat="1" ht="36" customHeight="1" x14ac:dyDescent="0.2">
      <c r="A24" s="182" t="s">
        <v>8338</v>
      </c>
      <c r="B24" s="183" t="s">
        <v>8399</v>
      </c>
      <c r="C24" s="184" t="s">
        <v>1020</v>
      </c>
      <c r="D24" s="103" t="str">
        <f>IF($B24="","",VLOOKUP($C24,'BOLETIM 190'!$A$11:$H$4062,3,0))</f>
        <v>Escavação manual em solo de 1ª e 2ª categoria em campo aberto</v>
      </c>
      <c r="E24" s="104" t="str">
        <f>IF($B24="","",VLOOKUP($C24,'BOLETIM 190'!$A$11:$F$4062,4,0))</f>
        <v>M3</v>
      </c>
      <c r="F24" s="185">
        <v>0.14000000000000001</v>
      </c>
      <c r="G24" s="105">
        <f>IF($B24="","",VLOOKUP($C24,'BOLETIM 190'!$A$11:$G$4062,7,0))</f>
        <v>44.1</v>
      </c>
      <c r="H24" s="186">
        <f t="shared" ref="H24:H32" si="1">F24*G24</f>
        <v>6.1740000000000004</v>
      </c>
    </row>
    <row r="25" spans="1:53" s="158" customFormat="1" ht="32.25" customHeight="1" x14ac:dyDescent="0.2">
      <c r="A25" s="182" t="s">
        <v>8342</v>
      </c>
      <c r="B25" s="183" t="s">
        <v>8399</v>
      </c>
      <c r="C25" s="184" t="s">
        <v>1543</v>
      </c>
      <c r="D25" s="103" t="str">
        <f>IF($B25="","",VLOOKUP($C25,'BOLETIM 190'!$A$11:$H$4062,3,0))</f>
        <v>Alvenaria de embasamento em bloco de concreto de 19 x 19 x 39 cm - classe A</v>
      </c>
      <c r="E25" s="104" t="str">
        <f>IF($B25="","",VLOOKUP($C25,'BOLETIM 190'!$A$11:$F$4062,4,0))</f>
        <v>M2</v>
      </c>
      <c r="F25" s="185">
        <v>0.64</v>
      </c>
      <c r="G25" s="105">
        <f>IF($B25="","",VLOOKUP($C25,'BOLETIM 190'!$A$11:$G$4062,7,0))</f>
        <v>110.96</v>
      </c>
      <c r="H25" s="186">
        <f t="shared" si="1"/>
        <v>71.014399999999995</v>
      </c>
    </row>
    <row r="26" spans="1:53" s="158" customFormat="1" ht="31.5" customHeight="1" x14ac:dyDescent="0.2">
      <c r="A26" s="182" t="s">
        <v>8355</v>
      </c>
      <c r="B26" s="183" t="s">
        <v>8399</v>
      </c>
      <c r="C26" s="184" t="s">
        <v>1285</v>
      </c>
      <c r="D26" s="103" t="str">
        <f>IF($B26="","",VLOOKUP($C26,'BOLETIM 190'!$A$11:$H$4062,3,0))</f>
        <v>Concreto não estrutural executado no local, mínimo 150 kg cimento / m³</v>
      </c>
      <c r="E26" s="104" t="str">
        <f>IF($B26="","",VLOOKUP($C26,'BOLETIM 190'!$A$11:$F$4062,4,0))</f>
        <v>M3</v>
      </c>
      <c r="F26" s="185">
        <v>0.02</v>
      </c>
      <c r="G26" s="105">
        <f>IF($B26="","",VLOOKUP($C26,'BOLETIM 190'!$A$11:$G$4062,7,0))</f>
        <v>345.45</v>
      </c>
      <c r="H26" s="186">
        <f t="shared" si="1"/>
        <v>6.9089999999999998</v>
      </c>
    </row>
    <row r="27" spans="1:53" s="158" customFormat="1" ht="24.95" customHeight="1" x14ac:dyDescent="0.2">
      <c r="A27" s="182" t="s">
        <v>8361</v>
      </c>
      <c r="B27" s="183" t="s">
        <v>8399</v>
      </c>
      <c r="C27" s="184" t="s">
        <v>1034</v>
      </c>
      <c r="D27" s="103" t="str">
        <f>IF($B27="","",VLOOKUP($C27,'BOLETIM 190'!$A$11:$H$4062,3,0))</f>
        <v>Reaterro manual apiloado sem controle de compactação</v>
      </c>
      <c r="E27" s="104" t="str">
        <f>IF($B27="","",VLOOKUP($C27,'BOLETIM 190'!$A$11:$F$4062,4,0))</f>
        <v>M3</v>
      </c>
      <c r="F27" s="185">
        <v>0.08</v>
      </c>
      <c r="G27" s="105">
        <f>IF($B27="","",VLOOKUP($C27,'BOLETIM 190'!$A$11:$G$4062,7,0))</f>
        <v>16.46</v>
      </c>
      <c r="H27" s="186">
        <f t="shared" si="1"/>
        <v>1.3168000000000002</v>
      </c>
    </row>
    <row r="28" spans="1:53" s="158" customFormat="1" ht="24.95" customHeight="1" x14ac:dyDescent="0.2">
      <c r="A28" s="182" t="s">
        <v>8363</v>
      </c>
      <c r="B28" s="183" t="s">
        <v>8399</v>
      </c>
      <c r="C28" s="184" t="s">
        <v>1925</v>
      </c>
      <c r="D28" s="103" t="str">
        <f>IF($B28="","",VLOOKUP($C28,'BOLETIM 190'!$A$11:$H$4062,3,0))</f>
        <v>Emboço desempenado com espuma de poliéster</v>
      </c>
      <c r="E28" s="104" t="str">
        <f>IF($B28="","",VLOOKUP($C28,'BOLETIM 190'!$A$11:$F$4062,4,0))</f>
        <v>M2</v>
      </c>
      <c r="F28" s="185">
        <v>0.64</v>
      </c>
      <c r="G28" s="105">
        <f>IF($B28="","",VLOOKUP($C28,'BOLETIM 190'!$A$11:$G$4062,7,0))</f>
        <v>25.04</v>
      </c>
      <c r="H28" s="186">
        <f t="shared" si="1"/>
        <v>16.025600000000001</v>
      </c>
    </row>
    <row r="29" spans="1:53" s="158" customFormat="1" ht="24.95" customHeight="1" x14ac:dyDescent="0.2">
      <c r="A29" s="182" t="s">
        <v>8365</v>
      </c>
      <c r="B29" s="183" t="s">
        <v>8399</v>
      </c>
      <c r="C29" s="184" t="s">
        <v>1181</v>
      </c>
      <c r="D29" s="103" t="str">
        <f>IF($B29="","",VLOOKUP($C29,'BOLETIM 190'!$A$11:$H$4062,3,0))</f>
        <v>Forma em madeira comum para estrutura</v>
      </c>
      <c r="E29" s="104" t="str">
        <f>IF($B29="","",VLOOKUP($C29,'BOLETIM 190'!$A$11:$F$4062,4,0))</f>
        <v>M2</v>
      </c>
      <c r="F29" s="185">
        <v>0.03</v>
      </c>
      <c r="G29" s="105">
        <f>IF($B29="","",VLOOKUP($C29,'BOLETIM 190'!$A$11:$G$4062,7,0))</f>
        <v>237.76</v>
      </c>
      <c r="H29" s="186">
        <f t="shared" si="1"/>
        <v>7.1327999999999996</v>
      </c>
    </row>
    <row r="30" spans="1:53" s="158" customFormat="1" ht="24.95" customHeight="1" x14ac:dyDescent="0.2">
      <c r="A30" s="182" t="s">
        <v>8368</v>
      </c>
      <c r="B30" s="183" t="s">
        <v>8399</v>
      </c>
      <c r="C30" s="184" t="s">
        <v>1279</v>
      </c>
      <c r="D30" s="103" t="str">
        <f>IF($B30="","",VLOOKUP($C30,'BOLETIM 190'!$A$11:$H$4062,3,0))</f>
        <v>Concreto preparado no local, fck = 20 MPa</v>
      </c>
      <c r="E30" s="104" t="str">
        <f>IF($B30="","",VLOOKUP($C30,'BOLETIM 190'!$A$11:$F$4062,4,0))</f>
        <v>M3</v>
      </c>
      <c r="F30" s="185">
        <v>0.02</v>
      </c>
      <c r="G30" s="105">
        <f>IF($B30="","",VLOOKUP($C30,'BOLETIM 190'!$A$11:$G$4062,7,0))</f>
        <v>478.66</v>
      </c>
      <c r="H30" s="186">
        <f t="shared" si="1"/>
        <v>9.5731999999999999</v>
      </c>
    </row>
    <row r="31" spans="1:53" s="158" customFormat="1" ht="24.95" customHeight="1" x14ac:dyDescent="0.2">
      <c r="A31" s="182" t="s">
        <v>8411</v>
      </c>
      <c r="B31" s="183" t="s">
        <v>8399</v>
      </c>
      <c r="C31" s="184" t="s">
        <v>1313</v>
      </c>
      <c r="D31" s="103" t="str">
        <f>IF($B31="","",VLOOKUP($C31,'BOLETIM 190'!$A$11:$H$4062,3,0))</f>
        <v>Lançamento e adensamento de concreto ou massa em estrutura</v>
      </c>
      <c r="E31" s="104" t="str">
        <f>IF($B31="","",VLOOKUP($C31,'BOLETIM 190'!$A$11:$F$4062,4,0))</f>
        <v>M3</v>
      </c>
      <c r="F31" s="185">
        <v>0.02</v>
      </c>
      <c r="G31" s="105">
        <f>IF($B31="","",VLOOKUP($C31,'BOLETIM 190'!$A$11:$G$4062,7,0))</f>
        <v>102.78</v>
      </c>
      <c r="H31" s="186">
        <f t="shared" si="1"/>
        <v>2.0556000000000001</v>
      </c>
    </row>
    <row r="32" spans="1:53" s="158" customFormat="1" ht="24.95" customHeight="1" x14ac:dyDescent="0.2">
      <c r="A32" s="182" t="s">
        <v>8412</v>
      </c>
      <c r="B32" s="183" t="s">
        <v>8399</v>
      </c>
      <c r="C32" s="184" t="s">
        <v>1135</v>
      </c>
      <c r="D32" s="103" t="str">
        <f>IF($B32="","",VLOOKUP($C32,'BOLETIM 190'!$A$11:$H$4062,3,0))</f>
        <v>Dreno com pedra britada</v>
      </c>
      <c r="E32" s="104" t="str">
        <f>IF($B32="","",VLOOKUP($C32,'BOLETIM 190'!$A$11:$F$4062,4,0))</f>
        <v>M3</v>
      </c>
      <c r="F32" s="185">
        <v>0.02</v>
      </c>
      <c r="G32" s="105">
        <f>IF($B32="","",VLOOKUP($C32,'BOLETIM 190'!$A$11:$G$4062,7,0))</f>
        <v>147.06</v>
      </c>
      <c r="H32" s="186">
        <f t="shared" si="1"/>
        <v>2.9412000000000003</v>
      </c>
    </row>
    <row r="33" spans="1:8" s="158" customFormat="1" ht="24.95" customHeight="1" x14ac:dyDescent="0.2">
      <c r="A33" s="204"/>
      <c r="B33" s="180"/>
      <c r="C33" s="205"/>
      <c r="D33" s="206" t="s">
        <v>8400</v>
      </c>
      <c r="E33" s="207"/>
      <c r="F33" s="208"/>
      <c r="G33" s="209"/>
      <c r="H33" s="210">
        <f>SUM(H24:H32)</f>
        <v>123.1426</v>
      </c>
    </row>
    <row r="34" spans="1:8" s="158" customFormat="1" ht="24.95" customHeight="1" x14ac:dyDescent="0.2">
      <c r="A34" s="211"/>
      <c r="B34" s="212"/>
      <c r="C34" s="213"/>
      <c r="D34" s="77"/>
      <c r="E34" s="214"/>
      <c r="F34" s="215"/>
      <c r="G34" s="216"/>
      <c r="H34" s="217"/>
    </row>
    <row r="35" spans="1:8" s="158" customFormat="1" ht="24.95" customHeight="1" x14ac:dyDescent="0.25">
      <c r="A35" s="179">
        <v>1</v>
      </c>
      <c r="B35" s="180"/>
      <c r="C35" s="181"/>
      <c r="D35" s="437" t="s">
        <v>8413</v>
      </c>
      <c r="E35" s="437"/>
      <c r="F35" s="437"/>
      <c r="G35" s="437"/>
      <c r="H35" s="437"/>
    </row>
    <row r="36" spans="1:8" s="158" customFormat="1" ht="30" x14ac:dyDescent="0.2">
      <c r="A36" s="182" t="s">
        <v>8338</v>
      </c>
      <c r="B36" s="183" t="s">
        <v>8399</v>
      </c>
      <c r="C36" s="184" t="s">
        <v>1020</v>
      </c>
      <c r="D36" s="103" t="str">
        <f>IF($B36="","",VLOOKUP($C36,'BOLETIM 190'!$A$11:$H$4062,3,0))</f>
        <v>Escavação manual em solo de 1ª e 2ª categoria em campo aberto</v>
      </c>
      <c r="E36" s="104" t="str">
        <f>IF($B36="","",VLOOKUP($C36,'BOLETIM 190'!$A$11:$F$4062,4,0))</f>
        <v>M3</v>
      </c>
      <c r="F36" s="185">
        <f>0.14*2</f>
        <v>0.28000000000000003</v>
      </c>
      <c r="G36" s="105">
        <f>IF($B36="","",VLOOKUP($C36,'BOLETIM 190'!$A$11:$G$4062,7,0))</f>
        <v>44.1</v>
      </c>
      <c r="H36" s="186">
        <f t="shared" ref="H36:H44" si="2">F36*G36</f>
        <v>12.348000000000001</v>
      </c>
    </row>
    <row r="37" spans="1:8" s="158" customFormat="1" ht="30" x14ac:dyDescent="0.2">
      <c r="A37" s="182" t="s">
        <v>8342</v>
      </c>
      <c r="B37" s="183" t="s">
        <v>8399</v>
      </c>
      <c r="C37" s="184" t="s">
        <v>1543</v>
      </c>
      <c r="D37" s="103" t="str">
        <f>IF($B37="","",VLOOKUP($C37,'BOLETIM 190'!$A$11:$H$4062,3,0))</f>
        <v>Alvenaria de embasamento em bloco de concreto de 19 x 19 x 39 cm - classe A</v>
      </c>
      <c r="E37" s="104" t="str">
        <f>IF($B37="","",VLOOKUP($C37,'BOLETIM 190'!$A$11:$F$4062,4,0))</f>
        <v>M2</v>
      </c>
      <c r="F37" s="185">
        <f>0.36*2</f>
        <v>0.72</v>
      </c>
      <c r="G37" s="105">
        <f>IF($B37="","",VLOOKUP($C37,'BOLETIM 190'!$A$11:$G$4062,7,0))</f>
        <v>110.96</v>
      </c>
      <c r="H37" s="186">
        <f t="shared" si="2"/>
        <v>79.891199999999998</v>
      </c>
    </row>
    <row r="38" spans="1:8" s="158" customFormat="1" ht="24.95" customHeight="1" x14ac:dyDescent="0.2">
      <c r="A38" s="182" t="s">
        <v>8355</v>
      </c>
      <c r="B38" s="183" t="s">
        <v>8399</v>
      </c>
      <c r="C38" s="184" t="s">
        <v>1285</v>
      </c>
      <c r="D38" s="103" t="str">
        <f>IF($B38="","",VLOOKUP($C38,'BOLETIM 190'!$A$11:$H$4062,3,0))</f>
        <v>Concreto não estrutural executado no local, mínimo 150 kg cimento / m³</v>
      </c>
      <c r="E38" s="104" t="str">
        <f>IF($B38="","",VLOOKUP($C38,'BOLETIM 190'!$A$11:$F$4062,4,0))</f>
        <v>M3</v>
      </c>
      <c r="F38" s="185">
        <f>0.02*2</f>
        <v>0.04</v>
      </c>
      <c r="G38" s="105">
        <f>IF($B38="","",VLOOKUP($C38,'BOLETIM 190'!$A$11:$G$4062,7,0))</f>
        <v>345.45</v>
      </c>
      <c r="H38" s="186">
        <f t="shared" si="2"/>
        <v>13.818</v>
      </c>
    </row>
    <row r="39" spans="1:8" s="158" customFormat="1" ht="30.75" customHeight="1" x14ac:dyDescent="0.2">
      <c r="A39" s="182" t="s">
        <v>8361</v>
      </c>
      <c r="B39" s="183" t="s">
        <v>8399</v>
      </c>
      <c r="C39" s="184" t="s">
        <v>1034</v>
      </c>
      <c r="D39" s="103" t="str">
        <f>IF($B39="","",VLOOKUP($C39,'BOLETIM 190'!$A$11:$H$4062,3,0))</f>
        <v>Reaterro manual apiloado sem controle de compactação</v>
      </c>
      <c r="E39" s="104" t="str">
        <f>IF($B39="","",VLOOKUP($C39,'BOLETIM 190'!$A$11:$F$4062,4,0))</f>
        <v>M3</v>
      </c>
      <c r="F39" s="185">
        <f>0.12*2</f>
        <v>0.24</v>
      </c>
      <c r="G39" s="105">
        <f>IF($B39="","",VLOOKUP($C39,'BOLETIM 190'!$A$11:$G$4062,7,0))</f>
        <v>16.46</v>
      </c>
      <c r="H39" s="186">
        <f t="shared" si="2"/>
        <v>3.9504000000000001</v>
      </c>
    </row>
    <row r="40" spans="1:8" s="158" customFormat="1" ht="24.95" customHeight="1" x14ac:dyDescent="0.2">
      <c r="A40" s="182" t="s">
        <v>8363</v>
      </c>
      <c r="B40" s="183" t="s">
        <v>8399</v>
      </c>
      <c r="C40" s="184" t="s">
        <v>1925</v>
      </c>
      <c r="D40" s="103" t="str">
        <f>IF($B40="","",VLOOKUP($C40,'BOLETIM 190'!$A$11:$H$4062,3,0))</f>
        <v>Emboço desempenado com espuma de poliéster</v>
      </c>
      <c r="E40" s="104" t="str">
        <f>IF($B40="","",VLOOKUP($C40,'BOLETIM 190'!$A$11:$F$4062,4,0))</f>
        <v>M2</v>
      </c>
      <c r="F40" s="185">
        <f>0.36*2</f>
        <v>0.72</v>
      </c>
      <c r="G40" s="105">
        <f>IF($B40="","",VLOOKUP($C40,'BOLETIM 190'!$A$11:$G$4062,7,0))</f>
        <v>25.04</v>
      </c>
      <c r="H40" s="186">
        <f t="shared" si="2"/>
        <v>18.0288</v>
      </c>
    </row>
    <row r="41" spans="1:8" s="158" customFormat="1" ht="24.95" customHeight="1" x14ac:dyDescent="0.2">
      <c r="A41" s="182" t="s">
        <v>8365</v>
      </c>
      <c r="B41" s="183" t="s">
        <v>8399</v>
      </c>
      <c r="C41" s="184" t="s">
        <v>1181</v>
      </c>
      <c r="D41" s="103" t="str">
        <f>IF($B41="","",VLOOKUP($C41,'BOLETIM 190'!$A$11:$H$4062,3,0))</f>
        <v>Forma em madeira comum para estrutura</v>
      </c>
      <c r="E41" s="104" t="str">
        <f>IF($B41="","",VLOOKUP($C41,'BOLETIM 190'!$A$11:$F$4062,4,0))</f>
        <v>M2</v>
      </c>
      <c r="F41" s="185">
        <f>0.02*2</f>
        <v>0.04</v>
      </c>
      <c r="G41" s="105">
        <f>IF($B41="","",VLOOKUP($C41,'BOLETIM 190'!$A$11:$G$4062,7,0))</f>
        <v>237.76</v>
      </c>
      <c r="H41" s="186">
        <f t="shared" si="2"/>
        <v>9.5104000000000006</v>
      </c>
    </row>
    <row r="42" spans="1:8" s="158" customFormat="1" ht="24.95" customHeight="1" x14ac:dyDescent="0.2">
      <c r="A42" s="182" t="s">
        <v>8368</v>
      </c>
      <c r="B42" s="183" t="s">
        <v>8399</v>
      </c>
      <c r="C42" s="184" t="s">
        <v>1279</v>
      </c>
      <c r="D42" s="103" t="str">
        <f>IF($B42="","",VLOOKUP($C42,'BOLETIM 190'!$A$11:$H$4062,3,0))</f>
        <v>Concreto preparado no local, fck = 20 MPa</v>
      </c>
      <c r="E42" s="104" t="str">
        <f>IF($B42="","",VLOOKUP($C42,'BOLETIM 190'!$A$11:$F$4062,4,0))</f>
        <v>M3</v>
      </c>
      <c r="F42" s="185">
        <f>0.01*2</f>
        <v>0.02</v>
      </c>
      <c r="G42" s="105">
        <f>IF($B42="","",VLOOKUP($C42,'BOLETIM 190'!$A$11:$G$4062,7,0))</f>
        <v>478.66</v>
      </c>
      <c r="H42" s="186">
        <f t="shared" si="2"/>
        <v>9.5731999999999999</v>
      </c>
    </row>
    <row r="43" spans="1:8" s="158" customFormat="1" ht="30" x14ac:dyDescent="0.2">
      <c r="A43" s="182" t="s">
        <v>8411</v>
      </c>
      <c r="B43" s="183" t="s">
        <v>8399</v>
      </c>
      <c r="C43" s="184" t="s">
        <v>1313</v>
      </c>
      <c r="D43" s="103" t="str">
        <f>IF($B43="","",VLOOKUP($C43,'BOLETIM 190'!$A$11:$H$4062,3,0))</f>
        <v>Lançamento e adensamento de concreto ou massa em estrutura</v>
      </c>
      <c r="E43" s="104" t="str">
        <f>IF($B43="","",VLOOKUP($C43,'BOLETIM 190'!$A$11:$F$4062,4,0))</f>
        <v>M3</v>
      </c>
      <c r="F43" s="185">
        <f>0.01*2</f>
        <v>0.02</v>
      </c>
      <c r="G43" s="105">
        <f>IF($B43="","",VLOOKUP($C43,'BOLETIM 190'!$A$11:$G$4062,7,0))</f>
        <v>102.78</v>
      </c>
      <c r="H43" s="186">
        <f t="shared" si="2"/>
        <v>2.0556000000000001</v>
      </c>
    </row>
    <row r="44" spans="1:8" s="158" customFormat="1" ht="15" x14ac:dyDescent="0.2">
      <c r="A44" s="182" t="s">
        <v>8412</v>
      </c>
      <c r="B44" s="183" t="s">
        <v>8399</v>
      </c>
      <c r="C44" s="184" t="s">
        <v>1135</v>
      </c>
      <c r="D44" s="103" t="str">
        <f>IF($B44="","",VLOOKUP($C44,'BOLETIM 190'!$A$11:$H$4062,3,0))</f>
        <v>Dreno com pedra britada</v>
      </c>
      <c r="E44" s="104" t="str">
        <f>IF($B44="","",VLOOKUP($C44,'BOLETIM 190'!$A$11:$F$4062,4,0))</f>
        <v>M3</v>
      </c>
      <c r="F44" s="185">
        <f>0.01*2</f>
        <v>0.02</v>
      </c>
      <c r="G44" s="105">
        <f>IF($B44="","",VLOOKUP($C44,'BOLETIM 190'!$A$11:$G$4062,7,0))</f>
        <v>147.06</v>
      </c>
      <c r="H44" s="186">
        <f t="shared" si="2"/>
        <v>2.9412000000000003</v>
      </c>
    </row>
    <row r="45" spans="1:8" s="158" customFormat="1" ht="24.95" customHeight="1" x14ac:dyDescent="0.25">
      <c r="A45" s="187"/>
      <c r="B45" s="188"/>
      <c r="C45" s="189"/>
      <c r="D45" s="190" t="s">
        <v>8400</v>
      </c>
      <c r="E45" s="188"/>
      <c r="F45" s="188"/>
      <c r="G45" s="188"/>
      <c r="H45" s="191">
        <f>SUM(H36:H44)</f>
        <v>152.11680000000001</v>
      </c>
    </row>
    <row r="46" spans="1:8" s="158" customFormat="1" ht="24.95" customHeight="1" x14ac:dyDescent="0.2">
      <c r="A46" s="157"/>
      <c r="H46" s="166"/>
    </row>
    <row r="47" spans="1:8" s="158" customFormat="1" ht="24.95" customHeight="1" x14ac:dyDescent="0.2">
      <c r="A47" s="157"/>
      <c r="H47" s="166"/>
    </row>
    <row r="48" spans="1:8" s="158" customFormat="1" ht="24.95" customHeight="1" x14ac:dyDescent="0.2">
      <c r="A48" s="157"/>
      <c r="D48" s="218" t="s">
        <v>8414</v>
      </c>
      <c r="H48" s="166"/>
    </row>
    <row r="49" spans="1:8" s="158" customFormat="1" ht="24.95" customHeight="1" x14ac:dyDescent="0.25">
      <c r="A49" s="157"/>
      <c r="D49" s="219" t="s">
        <v>8415</v>
      </c>
      <c r="E49" s="218"/>
      <c r="H49" s="166"/>
    </row>
    <row r="50" spans="1:8" s="158" customFormat="1" ht="24.95" customHeight="1" x14ac:dyDescent="0.25">
      <c r="A50" s="157"/>
      <c r="D50" s="219" t="s">
        <v>8416</v>
      </c>
      <c r="E50" s="218"/>
      <c r="H50" s="166"/>
    </row>
    <row r="51" spans="1:8" s="158" customFormat="1" ht="24.95" customHeight="1" x14ac:dyDescent="0.25">
      <c r="A51" s="157"/>
      <c r="D51" s="219" t="s">
        <v>8417</v>
      </c>
      <c r="E51" s="218"/>
      <c r="H51" s="166"/>
    </row>
    <row r="52" spans="1:8" s="158" customFormat="1" ht="24.95" customHeight="1" x14ac:dyDescent="0.25">
      <c r="A52" s="220"/>
      <c r="B52" s="221"/>
      <c r="C52" s="221"/>
      <c r="D52" s="222" t="s">
        <v>8418</v>
      </c>
      <c r="E52" s="223"/>
      <c r="F52" s="221"/>
      <c r="G52" s="221"/>
      <c r="H52" s="224"/>
    </row>
  </sheetData>
  <mergeCells count="9">
    <mergeCell ref="A9:H9"/>
    <mergeCell ref="D10:H10"/>
    <mergeCell ref="D23:H23"/>
    <mergeCell ref="D35:H35"/>
    <mergeCell ref="A4:H4"/>
    <mergeCell ref="A5:H5"/>
    <mergeCell ref="A6:H6"/>
    <mergeCell ref="A7:H7"/>
    <mergeCell ref="A8:H8"/>
  </mergeCells>
  <pageMargins left="0.51180555555555596" right="0.51180555555555596" top="0.78749999999999998" bottom="0.78749999999999998" header="0.511811023622047" footer="0.511811023622047"/>
  <pageSetup paperSize="9" scale="6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2"/>
  <sheetViews>
    <sheetView view="pageBreakPreview" topLeftCell="A22" zoomScale="95" zoomScaleNormal="100" zoomScalePageLayoutView="95" workbookViewId="0">
      <selection activeCell="L15" sqref="L15"/>
    </sheetView>
  </sheetViews>
  <sheetFormatPr defaultColWidth="9" defaultRowHeight="12.75" x14ac:dyDescent="0.2"/>
  <cols>
    <col min="1" max="1" width="18.140625" customWidth="1"/>
    <col min="2" max="2" width="43.7109375" customWidth="1"/>
    <col min="6" max="6" width="17.85546875" customWidth="1"/>
  </cols>
  <sheetData>
    <row r="1" spans="1:55" ht="24.95" customHeight="1" x14ac:dyDescent="0.2">
      <c r="A1" s="225"/>
      <c r="B1" s="226"/>
      <c r="C1" s="227"/>
      <c r="D1" s="227"/>
      <c r="E1" s="227"/>
      <c r="F1" s="228"/>
      <c r="G1" s="229"/>
      <c r="H1" s="229"/>
      <c r="I1" s="229"/>
      <c r="J1" s="229"/>
      <c r="K1" s="229"/>
      <c r="L1" s="229"/>
      <c r="M1" s="229"/>
      <c r="N1" s="230"/>
      <c r="O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row>
    <row r="2" spans="1:55" ht="24.95" customHeight="1" x14ac:dyDescent="0.2">
      <c r="A2" s="231"/>
      <c r="B2" s="232"/>
      <c r="C2" s="233"/>
      <c r="D2" s="233"/>
      <c r="E2" s="233"/>
      <c r="F2" s="234"/>
      <c r="G2" s="230"/>
      <c r="H2" s="230"/>
      <c r="I2" s="230"/>
      <c r="J2" s="230"/>
      <c r="K2" s="230"/>
      <c r="L2" s="230"/>
      <c r="M2" s="230"/>
      <c r="N2" s="230"/>
      <c r="O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row>
    <row r="3" spans="1:55" ht="24.95" customHeight="1" x14ac:dyDescent="0.35">
      <c r="A3" s="235"/>
      <c r="B3" s="236"/>
      <c r="C3" s="236"/>
      <c r="D3" s="236"/>
      <c r="E3" s="236"/>
      <c r="F3" s="237"/>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0"/>
      <c r="BA3" s="230"/>
      <c r="BB3" s="230"/>
      <c r="BC3" s="230"/>
    </row>
    <row r="4" spans="1:55" ht="24.95" customHeight="1" x14ac:dyDescent="0.3">
      <c r="A4" s="441" t="s">
        <v>8392</v>
      </c>
      <c r="B4" s="441"/>
      <c r="C4" s="441"/>
      <c r="D4" s="441"/>
      <c r="E4" s="441"/>
      <c r="F4" s="441"/>
      <c r="G4" s="239"/>
      <c r="H4" s="239"/>
      <c r="I4" s="239"/>
      <c r="J4" s="239"/>
      <c r="K4" s="239"/>
      <c r="L4" s="240"/>
      <c r="M4" s="240"/>
      <c r="N4" s="240"/>
      <c r="O4" s="240"/>
      <c r="P4" s="240"/>
      <c r="Q4" s="240"/>
      <c r="R4" s="240"/>
      <c r="S4" s="241"/>
      <c r="T4" s="242"/>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1"/>
    </row>
    <row r="5" spans="1:55" ht="24.95" customHeight="1" x14ac:dyDescent="0.3">
      <c r="A5" s="441" t="s">
        <v>8419</v>
      </c>
      <c r="B5" s="441"/>
      <c r="C5" s="441"/>
      <c r="D5" s="441"/>
      <c r="E5" s="441"/>
      <c r="F5" s="441"/>
      <c r="G5" s="239"/>
      <c r="H5" s="239"/>
      <c r="I5" s="239"/>
      <c r="J5" s="239"/>
      <c r="K5" s="239"/>
      <c r="L5" s="240"/>
      <c r="M5" s="240"/>
      <c r="N5" s="240"/>
      <c r="O5" s="240"/>
      <c r="P5" s="240"/>
      <c r="Q5" s="240"/>
      <c r="R5" s="240"/>
      <c r="S5" s="240"/>
      <c r="T5" s="242"/>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row>
    <row r="6" spans="1:55" ht="24.95" customHeight="1" x14ac:dyDescent="0.3">
      <c r="A6" s="441" t="s">
        <v>8420</v>
      </c>
      <c r="B6" s="441"/>
      <c r="C6" s="441"/>
      <c r="D6" s="441"/>
      <c r="E6" s="441"/>
      <c r="F6" s="441"/>
      <c r="G6" s="243"/>
      <c r="H6" s="243"/>
      <c r="I6" s="243"/>
      <c r="J6" s="243"/>
      <c r="K6" s="243"/>
      <c r="L6" s="240"/>
      <c r="M6" s="240"/>
      <c r="N6" s="240"/>
      <c r="O6" s="240"/>
      <c r="P6" s="240"/>
      <c r="Q6" s="240"/>
      <c r="R6" s="240"/>
      <c r="S6" s="240"/>
      <c r="T6" s="242"/>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row>
    <row r="7" spans="1:55" ht="24.95" customHeight="1" x14ac:dyDescent="0.3">
      <c r="A7" s="442" t="s">
        <v>8421</v>
      </c>
      <c r="B7" s="442"/>
      <c r="C7" s="442"/>
      <c r="D7" s="442"/>
      <c r="E7" s="442"/>
      <c r="F7" s="442"/>
      <c r="G7" s="243"/>
      <c r="H7" s="243"/>
      <c r="I7" s="243"/>
      <c r="J7" s="243"/>
      <c r="K7" s="243"/>
      <c r="L7" s="240"/>
      <c r="M7" s="240"/>
      <c r="N7" s="240"/>
      <c r="O7" s="240"/>
      <c r="P7" s="240"/>
      <c r="Q7" s="240"/>
      <c r="R7" s="240"/>
      <c r="S7" s="240"/>
      <c r="T7" s="242"/>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row>
    <row r="8" spans="1:55" ht="24.95" customHeight="1" x14ac:dyDescent="0.3">
      <c r="A8" s="441" t="s">
        <v>8422</v>
      </c>
      <c r="B8" s="441"/>
      <c r="C8" s="441"/>
      <c r="D8" s="441"/>
      <c r="E8" s="441"/>
      <c r="F8" s="441"/>
      <c r="G8" s="243"/>
      <c r="H8" s="243"/>
      <c r="I8" s="243"/>
      <c r="J8" s="243"/>
      <c r="K8" s="243"/>
      <c r="L8" s="240"/>
      <c r="M8" s="240"/>
      <c r="N8" s="240"/>
      <c r="O8" s="240"/>
      <c r="P8" s="240"/>
      <c r="Q8" s="240"/>
      <c r="R8" s="240"/>
      <c r="S8" s="240"/>
      <c r="T8" s="242"/>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c r="BC8" s="240"/>
    </row>
    <row r="9" spans="1:55" ht="24.95" customHeight="1" x14ac:dyDescent="0.2">
      <c r="A9" s="441" t="s">
        <v>8423</v>
      </c>
      <c r="B9" s="441"/>
      <c r="C9" s="441"/>
      <c r="D9" s="441"/>
      <c r="E9" s="441"/>
      <c r="F9" s="441"/>
      <c r="G9" s="230"/>
      <c r="H9" s="230"/>
      <c r="I9" s="230"/>
      <c r="J9" s="230"/>
      <c r="K9" s="230"/>
      <c r="L9" s="230"/>
      <c r="M9" s="230"/>
      <c r="N9" s="230"/>
      <c r="O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row>
    <row r="10" spans="1:55" ht="24.95" customHeight="1" x14ac:dyDescent="0.2">
      <c r="A10" s="443" t="s">
        <v>8424</v>
      </c>
      <c r="B10" s="443"/>
      <c r="C10" s="443"/>
      <c r="D10" s="443"/>
      <c r="E10" s="443"/>
      <c r="F10" s="443"/>
    </row>
    <row r="11" spans="1:55" ht="24.95" customHeight="1" x14ac:dyDescent="0.2">
      <c r="A11" s="244" t="s">
        <v>8425</v>
      </c>
      <c r="B11" s="245" t="s">
        <v>8426</v>
      </c>
      <c r="C11" s="246" t="s">
        <v>8427</v>
      </c>
      <c r="D11" s="247">
        <v>150</v>
      </c>
      <c r="E11" s="248">
        <v>3.99</v>
      </c>
      <c r="F11" s="249">
        <f>D11*E11</f>
        <v>598.5</v>
      </c>
    </row>
    <row r="12" spans="1:55" ht="24.95" customHeight="1" x14ac:dyDescent="0.2">
      <c r="A12" s="250" t="s">
        <v>8428</v>
      </c>
      <c r="B12" s="245" t="s">
        <v>8429</v>
      </c>
      <c r="C12" s="246" t="s">
        <v>8427</v>
      </c>
      <c r="D12" s="251">
        <v>150</v>
      </c>
      <c r="E12" s="252">
        <v>5.97</v>
      </c>
      <c r="F12" s="249">
        <f>D12*E12</f>
        <v>895.5</v>
      </c>
    </row>
    <row r="13" spans="1:55" ht="23.25" customHeight="1" x14ac:dyDescent="0.2">
      <c r="A13" s="253" t="s">
        <v>8430</v>
      </c>
      <c r="B13" s="245"/>
      <c r="C13" s="246" t="s">
        <v>8427</v>
      </c>
      <c r="D13" s="251">
        <v>150</v>
      </c>
      <c r="E13" s="254"/>
      <c r="F13" s="249">
        <f>D13*E13</f>
        <v>0</v>
      </c>
    </row>
    <row r="14" spans="1:55" ht="24.95" customHeight="1" x14ac:dyDescent="0.25">
      <c r="A14" s="444" t="s">
        <v>8431</v>
      </c>
      <c r="B14" s="444"/>
      <c r="C14" s="444"/>
      <c r="D14" s="255"/>
      <c r="E14" s="255"/>
      <c r="F14" s="256">
        <f>MEDIAN(F11:F13)</f>
        <v>598.5</v>
      </c>
    </row>
    <row r="15" spans="1:55" ht="24.95" customHeight="1" x14ac:dyDescent="0.25">
      <c r="A15" s="257"/>
      <c r="B15" s="258"/>
      <c r="C15" s="258"/>
      <c r="D15" s="258"/>
      <c r="E15" s="258"/>
      <c r="F15" s="259"/>
    </row>
    <row r="16" spans="1:55" ht="24.95" customHeight="1" x14ac:dyDescent="0.2">
      <c r="A16" s="443" t="s">
        <v>8432</v>
      </c>
      <c r="B16" s="443"/>
      <c r="C16" s="443"/>
      <c r="D16" s="443"/>
      <c r="E16" s="443"/>
      <c r="F16" s="443"/>
    </row>
    <row r="17" spans="1:6" ht="26.25" customHeight="1" x14ac:dyDescent="0.2">
      <c r="A17" s="244" t="s">
        <v>8425</v>
      </c>
      <c r="B17" s="245" t="s">
        <v>8433</v>
      </c>
      <c r="C17" s="246" t="s">
        <v>8434</v>
      </c>
      <c r="D17" s="247">
        <v>108</v>
      </c>
      <c r="E17" s="248">
        <v>19.989999999999998</v>
      </c>
      <c r="F17" s="249">
        <f>D17*E17</f>
        <v>2158.9199999999996</v>
      </c>
    </row>
    <row r="18" spans="1:6" ht="22.5" customHeight="1" x14ac:dyDescent="0.2">
      <c r="A18" s="250" t="s">
        <v>8428</v>
      </c>
      <c r="B18" s="260" t="s">
        <v>8435</v>
      </c>
      <c r="C18" s="246" t="s">
        <v>8434</v>
      </c>
      <c r="D18" s="247">
        <v>108</v>
      </c>
      <c r="E18" s="252">
        <v>28.51</v>
      </c>
      <c r="F18" s="249">
        <f>D18*E18</f>
        <v>3079.0800000000004</v>
      </c>
    </row>
    <row r="19" spans="1:6" ht="24.95" customHeight="1" x14ac:dyDescent="0.2">
      <c r="A19" s="253" t="s">
        <v>8430</v>
      </c>
      <c r="B19" s="261"/>
      <c r="C19" s="246" t="s">
        <v>8434</v>
      </c>
      <c r="D19" s="247">
        <v>108</v>
      </c>
      <c r="E19" s="254"/>
      <c r="F19" s="249">
        <f>D19*E19</f>
        <v>0</v>
      </c>
    </row>
    <row r="20" spans="1:6" ht="24.95" customHeight="1" x14ac:dyDescent="0.25">
      <c r="A20" s="444" t="s">
        <v>8431</v>
      </c>
      <c r="B20" s="444"/>
      <c r="C20" s="444"/>
      <c r="D20" s="255"/>
      <c r="E20" s="255"/>
      <c r="F20" s="256">
        <f>MEDIAN(F17:F19)</f>
        <v>2158.9199999999996</v>
      </c>
    </row>
    <row r="21" spans="1:6" ht="24.95" customHeight="1" x14ac:dyDescent="0.25">
      <c r="A21" s="257"/>
      <c r="B21" s="258"/>
      <c r="C21" s="258"/>
      <c r="D21" s="258"/>
      <c r="E21" s="258"/>
      <c r="F21" s="259"/>
    </row>
    <row r="22" spans="1:6" ht="24.95" customHeight="1" x14ac:dyDescent="0.2">
      <c r="A22" s="443" t="s">
        <v>8436</v>
      </c>
      <c r="B22" s="443"/>
      <c r="C22" s="443"/>
      <c r="D22" s="443"/>
      <c r="E22" s="443"/>
      <c r="F22" s="443"/>
    </row>
    <row r="23" spans="1:6" ht="24.95" customHeight="1" x14ac:dyDescent="0.2">
      <c r="A23" s="244" t="s">
        <v>8425</v>
      </c>
      <c r="B23" s="245" t="s">
        <v>8437</v>
      </c>
      <c r="C23" s="246" t="s">
        <v>8434</v>
      </c>
      <c r="D23" s="248">
        <v>2640</v>
      </c>
      <c r="E23" s="248">
        <v>19.5</v>
      </c>
      <c r="F23" s="249">
        <f>D23*E23</f>
        <v>51480</v>
      </c>
    </row>
    <row r="24" spans="1:6" ht="24.95" customHeight="1" x14ac:dyDescent="0.2">
      <c r="A24" s="250" t="s">
        <v>8428</v>
      </c>
      <c r="B24" s="245" t="s">
        <v>8438</v>
      </c>
      <c r="C24" s="246" t="s">
        <v>8434</v>
      </c>
      <c r="D24" s="248">
        <v>2640</v>
      </c>
      <c r="E24" s="252">
        <v>25.95</v>
      </c>
      <c r="F24" s="249">
        <f>D24*E24</f>
        <v>68508</v>
      </c>
    </row>
    <row r="25" spans="1:6" ht="24.95" customHeight="1" x14ac:dyDescent="0.2">
      <c r="A25" s="253" t="s">
        <v>8430</v>
      </c>
      <c r="B25" s="245"/>
      <c r="C25" s="246" t="s">
        <v>8434</v>
      </c>
      <c r="D25" s="248">
        <v>2640</v>
      </c>
      <c r="E25" s="254"/>
      <c r="F25" s="249">
        <f>D25*E25</f>
        <v>0</v>
      </c>
    </row>
    <row r="26" spans="1:6" ht="24.95" customHeight="1" x14ac:dyDescent="0.25">
      <c r="A26" s="444" t="s">
        <v>8431</v>
      </c>
      <c r="B26" s="444"/>
      <c r="C26" s="444"/>
      <c r="D26" s="255"/>
      <c r="E26" s="255"/>
      <c r="F26" s="256">
        <f>MEDIAN(F23:F25)</f>
        <v>51480</v>
      </c>
    </row>
    <row r="27" spans="1:6" ht="24.95" customHeight="1" x14ac:dyDescent="0.25">
      <c r="A27" s="262"/>
      <c r="B27" s="263"/>
      <c r="C27" s="263"/>
      <c r="D27" s="263"/>
      <c r="E27" s="263"/>
      <c r="F27" s="264"/>
    </row>
    <row r="28" spans="1:6" ht="24.95" customHeight="1" x14ac:dyDescent="0.25">
      <c r="A28" s="231"/>
      <c r="B28" s="265" t="s">
        <v>8415</v>
      </c>
      <c r="C28" s="233"/>
      <c r="D28" s="233"/>
      <c r="E28" s="233"/>
      <c r="F28" s="234"/>
    </row>
    <row r="29" spans="1:6" ht="24.95" customHeight="1" x14ac:dyDescent="0.25">
      <c r="A29" s="231"/>
      <c r="B29" s="265" t="s">
        <v>8416</v>
      </c>
      <c r="C29" s="233"/>
      <c r="D29" s="233"/>
      <c r="E29" s="233"/>
      <c r="F29" s="234"/>
    </row>
    <row r="30" spans="1:6" ht="24.95" customHeight="1" x14ac:dyDescent="0.25">
      <c r="A30" s="231"/>
      <c r="B30" s="265" t="s">
        <v>8417</v>
      </c>
      <c r="C30" s="233"/>
      <c r="D30" s="233"/>
      <c r="E30" s="233"/>
      <c r="F30" s="234"/>
    </row>
    <row r="31" spans="1:6" ht="24.95" customHeight="1" x14ac:dyDescent="0.25">
      <c r="A31" s="231"/>
      <c r="B31" s="265" t="s">
        <v>8418</v>
      </c>
      <c r="C31" s="233"/>
      <c r="D31" s="233"/>
      <c r="E31" s="233"/>
      <c r="F31" s="234"/>
    </row>
    <row r="32" spans="1:6" ht="24.95" customHeight="1" x14ac:dyDescent="0.2">
      <c r="A32" s="266"/>
      <c r="B32" s="267"/>
      <c r="C32" s="268"/>
      <c r="D32" s="268"/>
      <c r="E32" s="268"/>
      <c r="F32" s="269"/>
    </row>
  </sheetData>
  <mergeCells count="12">
    <mergeCell ref="A22:F22"/>
    <mergeCell ref="A26:C26"/>
    <mergeCell ref="A9:F9"/>
    <mergeCell ref="A10:F10"/>
    <mergeCell ref="A14:C14"/>
    <mergeCell ref="A16:F16"/>
    <mergeCell ref="A20:C20"/>
    <mergeCell ref="A4:F4"/>
    <mergeCell ref="A5:F5"/>
    <mergeCell ref="A6:F6"/>
    <mergeCell ref="A7:F7"/>
    <mergeCell ref="A8:F8"/>
  </mergeCells>
  <pageMargins left="0.51180555555555596" right="0.51180555555555596" top="0.78749999999999998" bottom="0.78749999999999998" header="0.511811023622047" footer="0.511811023622047"/>
  <pageSetup paperSize="9" scale="110"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W1262"/>
  <sheetViews>
    <sheetView showGridLines="0" view="pageBreakPreview" zoomScale="95" zoomScaleNormal="100" zoomScalePageLayoutView="95" workbookViewId="0">
      <pane ySplit="18" topLeftCell="A147" activePane="bottomLeft" state="frozen"/>
      <selection pane="bottomLeft" activeCell="Q154" sqref="Q154"/>
    </sheetView>
  </sheetViews>
  <sheetFormatPr defaultColWidth="4" defaultRowHeight="12.75" x14ac:dyDescent="0.2"/>
  <cols>
    <col min="1" max="1" width="4.85546875" style="270" customWidth="1"/>
    <col min="2" max="2" width="7.5703125" style="271" customWidth="1"/>
    <col min="3" max="3" width="14.7109375" style="272" customWidth="1"/>
    <col min="4" max="4" width="40" style="273" customWidth="1"/>
    <col min="5" max="5" width="9.7109375" style="271" customWidth="1"/>
    <col min="6" max="6" width="11.42578125" style="271" customWidth="1"/>
    <col min="7" max="7" width="9.7109375" style="271" customWidth="1"/>
    <col min="8" max="8" width="11.42578125" style="271" customWidth="1"/>
    <col min="9" max="9" width="9.7109375" style="270" customWidth="1"/>
    <col min="10" max="11" width="9.140625" style="271" hidden="1" customWidth="1"/>
    <col min="12" max="12" width="9.140625" style="271" customWidth="1"/>
    <col min="13" max="251" width="9.140625" style="270" customWidth="1"/>
    <col min="252" max="257" width="4" style="270"/>
  </cols>
  <sheetData>
    <row r="1" spans="1:256" ht="22.5" customHeight="1" x14ac:dyDescent="0.2">
      <c r="A1" s="274"/>
      <c r="B1" s="445" t="s">
        <v>8419</v>
      </c>
      <c r="C1" s="445"/>
      <c r="D1" s="445"/>
      <c r="E1" s="445"/>
      <c r="F1" s="445"/>
      <c r="G1" s="445"/>
      <c r="H1" s="445"/>
      <c r="J1" s="274"/>
      <c r="K1" s="271" t="s">
        <v>8439</v>
      </c>
      <c r="IS1" s="274"/>
      <c r="IT1" s="274"/>
      <c r="IU1" s="274"/>
      <c r="IV1" s="274"/>
    </row>
    <row r="2" spans="1:256" x14ac:dyDescent="0.2">
      <c r="A2" s="274"/>
      <c r="B2" s="275"/>
      <c r="C2" s="276"/>
      <c r="D2" s="276"/>
      <c r="E2" s="277"/>
      <c r="F2" s="277"/>
      <c r="G2" s="277"/>
      <c r="H2" s="277"/>
      <c r="J2" s="274"/>
      <c r="K2" s="271" t="s">
        <v>8440</v>
      </c>
      <c r="IS2" s="274"/>
      <c r="IT2" s="274"/>
      <c r="IU2" s="274"/>
      <c r="IV2" s="274"/>
    </row>
    <row r="3" spans="1:256" x14ac:dyDescent="0.2">
      <c r="A3" s="274"/>
      <c r="B3" s="278"/>
      <c r="C3" s="279"/>
      <c r="D3" s="279"/>
      <c r="E3" s="277"/>
      <c r="F3" s="277"/>
      <c r="G3" s="277"/>
      <c r="H3" s="277"/>
      <c r="J3" s="274"/>
      <c r="K3" s="280">
        <v>1</v>
      </c>
      <c r="IS3" s="274"/>
      <c r="IT3" s="274"/>
      <c r="IU3" s="274"/>
      <c r="IV3" s="274"/>
    </row>
    <row r="4" spans="1:256" x14ac:dyDescent="0.2">
      <c r="A4" s="274"/>
      <c r="B4" s="278"/>
      <c r="C4" s="274"/>
      <c r="D4" s="281"/>
      <c r="E4" s="277"/>
      <c r="F4" s="277"/>
      <c r="G4" s="275"/>
      <c r="H4" s="275"/>
      <c r="IS4" s="274"/>
      <c r="IT4" s="274"/>
      <c r="IU4" s="274"/>
      <c r="IV4" s="274"/>
    </row>
    <row r="5" spans="1:256" hidden="1" x14ac:dyDescent="0.2">
      <c r="A5" s="274"/>
      <c r="B5" s="282"/>
      <c r="C5" s="283"/>
      <c r="D5" s="284"/>
      <c r="E5" s="282"/>
      <c r="F5" s="282"/>
      <c r="G5" s="285"/>
      <c r="H5" s="282"/>
      <c r="IS5" s="274"/>
      <c r="IT5" s="274"/>
      <c r="IU5" s="274"/>
      <c r="IV5" s="274"/>
    </row>
    <row r="6" spans="1:256" hidden="1" x14ac:dyDescent="0.2">
      <c r="A6" s="274"/>
      <c r="B6" s="286" t="str">
        <f ca="1">OFFSET('COTAÇÃO F'!$A$1,MATCH(COUNTIF($H$1:$H6,"Cotações"),'COTAÇÃO F'!$J:$J,0)-1,COLUMN([1]Banco!B$6)-1)</f>
        <v>COTAÇÃO</v>
      </c>
      <c r="C6" s="287" t="str">
        <f ca="1">OFFSET('COTAÇÃO F'!$A$1,MATCH(COUNTIF($H$1:$H6,"Cotações"),'COTAÇÃO F'!$J:$J,0)-1,COLUMN([1]Banco!C$6)-1)</f>
        <v>200.01.01</v>
      </c>
      <c r="D6" s="288" t="e">
        <f ca="1">IF(COUNTIF(OFFSET([1]Banco!$A$6,1+NCOMPOSICOES,0,NCOTACOES),$A6)&gt;1,"CÓDIGO REPETIDO",OFFSET('COTAÇÃO F'!$A$1,MATCH(COUNTIF($H$1:$H6,"Cotações"),'COTAÇÃO F'!$J:$J,0)-1,COLUMN([1]Banco!D$6)-1))</f>
        <v>#VALUE!</v>
      </c>
      <c r="E6" s="286" t="str">
        <f ca="1">OFFSET('COTAÇÃO F'!$A$1,MATCH(COUNTIF($H$1:$H6,"Cotações"),'COTAÇÃO F'!$J:$J,0)-1,COLUMN([1]Banco!E$6)-1)</f>
        <v>un.</v>
      </c>
      <c r="F6" s="286">
        <f ca="1">OFFSET('COTAÇÃO F'!$A$1,MATCH(COUNTIF($H$1:$H6,"Cotações"),'COTAÇÃO F'!$J:$J,0)-1,COLUMN([1]Banco!F$6)-1)</f>
        <v>707.02</v>
      </c>
      <c r="G6" s="289">
        <f ca="1">OFFSET('COTAÇÃO F'!$A$1,MATCH(COUNTIF($H$1:$H6,"Cotações"),'COTAÇÃO F'!$J:$J,0)-1,COLUMN([1]Banco!F$6)-1)</f>
        <v>707.02</v>
      </c>
      <c r="H6" s="286" t="s">
        <v>8441</v>
      </c>
      <c r="IS6" s="274"/>
      <c r="IT6" s="274"/>
      <c r="IU6" s="274"/>
      <c r="IV6" s="274"/>
    </row>
    <row r="7" spans="1:256" hidden="1" x14ac:dyDescent="0.2">
      <c r="A7" s="274"/>
      <c r="B7" s="282"/>
      <c r="C7" s="283"/>
      <c r="D7" s="284"/>
      <c r="E7" s="282"/>
      <c r="F7" s="282"/>
      <c r="G7" s="285"/>
      <c r="H7" s="282"/>
      <c r="IS7" s="274"/>
      <c r="IT7" s="274"/>
      <c r="IU7" s="274"/>
      <c r="IV7" s="274"/>
    </row>
    <row r="8" spans="1:256" hidden="1" x14ac:dyDescent="0.2">
      <c r="B8" s="290" t="s">
        <v>8442</v>
      </c>
      <c r="C8" s="291"/>
      <c r="D8" s="292"/>
      <c r="E8" s="293"/>
      <c r="F8" s="294"/>
      <c r="G8" s="293"/>
      <c r="H8" s="294"/>
      <c r="I8" s="295" t="e">
        <f>F8/H8</f>
        <v>#DIV/0!</v>
      </c>
      <c r="J8" s="271" t="s">
        <v>8443</v>
      </c>
      <c r="L8" s="271" t="str">
        <f>IF(ISNUMBER(I8),IF(I8&lt;&gt;0,"F",""),"")</f>
        <v/>
      </c>
    </row>
    <row r="9" spans="1:256" hidden="1" x14ac:dyDescent="0.2">
      <c r="A9" s="274"/>
      <c r="B9" s="282"/>
      <c r="C9" s="283"/>
      <c r="D9" s="284"/>
      <c r="E9" s="282"/>
      <c r="F9" s="282"/>
      <c r="G9" s="285"/>
      <c r="H9" s="282"/>
      <c r="IS9" s="274"/>
      <c r="IT9" s="274"/>
      <c r="IU9" s="274"/>
      <c r="IV9" s="274"/>
    </row>
    <row r="10" spans="1:256" ht="11.25" hidden="1" customHeight="1" x14ac:dyDescent="0.2">
      <c r="B10" s="290" t="s">
        <v>8444</v>
      </c>
      <c r="C10" s="291"/>
      <c r="D10" s="446"/>
      <c r="E10" s="446"/>
      <c r="F10" s="447"/>
      <c r="G10" s="447"/>
      <c r="H10" s="447"/>
      <c r="I10" s="447"/>
      <c r="J10" s="271" t="s">
        <v>8445</v>
      </c>
      <c r="L10" s="271" t="str">
        <f>IF(COUNTA(C10:I10)&gt;0,"F","")</f>
        <v/>
      </c>
    </row>
    <row r="11" spans="1:256" hidden="1" x14ac:dyDescent="0.2">
      <c r="A11" s="274"/>
      <c r="B11" s="282"/>
      <c r="C11" s="283"/>
      <c r="D11" s="284"/>
      <c r="E11" s="282"/>
      <c r="F11" s="282"/>
      <c r="G11" s="285"/>
      <c r="H11" s="282"/>
      <c r="IS11" s="274"/>
      <c r="IT11" s="274"/>
      <c r="IU11" s="274"/>
      <c r="IV11" s="274"/>
    </row>
    <row r="12" spans="1:256" ht="11.25" hidden="1" customHeight="1" x14ac:dyDescent="0.2">
      <c r="B12" s="296" t="s">
        <v>8446</v>
      </c>
      <c r="C12" s="296" t="s">
        <v>8447</v>
      </c>
      <c r="D12" s="297" t="s">
        <v>8331</v>
      </c>
      <c r="E12" s="296" t="s">
        <v>8448</v>
      </c>
      <c r="F12" s="448" t="str">
        <f>CHOOSE($K$3,"MEDIANA","MÉDIA")&amp;IF(H13="",""," RETROAGIDA")</f>
        <v>MEDIANA</v>
      </c>
      <c r="G12" s="448"/>
      <c r="H12" s="448" t="s">
        <v>8449</v>
      </c>
      <c r="I12" s="448"/>
      <c r="L12" s="271" t="str">
        <f ca="1">IF(AND(ISNUMBER(F13),M13="Sim"),"F","")</f>
        <v/>
      </c>
    </row>
    <row r="13" spans="1:256" ht="11.25" hidden="1" customHeight="1" x14ac:dyDescent="0.2">
      <c r="A13" s="298" t="str">
        <f>CONCATENAR</f>
        <v xml:space="preserve">COTAÇÃO </v>
      </c>
      <c r="B13" s="296" t="s">
        <v>8450</v>
      </c>
      <c r="C13" s="299"/>
      <c r="D13" s="300"/>
      <c r="E13" s="299"/>
      <c r="F13" s="449" t="e">
        <f ca="1">CHOOSE($K$3,MEDIAN(OFFSET(F14,1,0,ROW(C16)-ROW(C14)-1)),AVERAGE(OFFSET(F14,1,0,ROW(C16)-ROW(C14)-1)))*IF(H13="",1,VLOOKUP(H13,INDICES,8))</f>
        <v>#NUM!</v>
      </c>
      <c r="G13" s="449"/>
      <c r="H13" s="450"/>
      <c r="I13" s="450"/>
      <c r="J13" s="271">
        <f>COUNTA($A$1:$A13)-1</f>
        <v>0</v>
      </c>
      <c r="K13" s="271">
        <f>ROW(C16)-ROW(C14)-1</f>
        <v>1</v>
      </c>
      <c r="L13" s="271" t="str">
        <f ca="1">IF(AND(ISNUMBER(F13),M13="Sim"),"F","")</f>
        <v/>
      </c>
      <c r="M13" s="301" t="s">
        <v>8451</v>
      </c>
    </row>
    <row r="14" spans="1:256" ht="11.25" hidden="1" customHeight="1" x14ac:dyDescent="0.2">
      <c r="C14" s="302" t="s">
        <v>8452</v>
      </c>
      <c r="D14" s="451" t="s">
        <v>8453</v>
      </c>
      <c r="E14" s="451"/>
      <c r="F14" s="452" t="s">
        <v>8419</v>
      </c>
      <c r="G14" s="452"/>
      <c r="H14" s="452" t="s">
        <v>8454</v>
      </c>
      <c r="I14" s="452"/>
      <c r="J14" s="271" t="s">
        <v>8455</v>
      </c>
      <c r="L14" s="271" t="str">
        <f ca="1">IF(AND(ISNUMBER(F13),M13="Sim"),"F","")</f>
        <v/>
      </c>
    </row>
    <row r="15" spans="1:256" ht="11.25" hidden="1" customHeight="1" x14ac:dyDescent="0.2">
      <c r="C15" s="303"/>
      <c r="D15" s="453" t="str">
        <f>IF(C15&lt;&gt;"",VLOOKUP(C15,EMPRESAS,3,FALSE()),"")</f>
        <v/>
      </c>
      <c r="E15" s="453"/>
      <c r="F15" s="454"/>
      <c r="G15" s="454"/>
      <c r="H15" s="455"/>
      <c r="I15" s="455"/>
      <c r="J15" s="271" t="s">
        <v>8455</v>
      </c>
      <c r="L15" s="271" t="str">
        <f ca="1">IF(AND(ISNUMBER(OFFSET($F$1,MATCH(MAX($J$1:$J15),$J$1:$J15,0)-1,0)),ISNUMBER(F15),INDEX($M$1:$M15,MATCH("ZZZZ",$M$1:$M15))="Sim"),"F","")</f>
        <v/>
      </c>
    </row>
    <row r="16" spans="1:256" ht="12.75" hidden="1" customHeight="1" x14ac:dyDescent="0.2">
      <c r="C16" s="304" t="s">
        <v>8456</v>
      </c>
      <c r="D16" s="456"/>
      <c r="E16" s="456"/>
      <c r="F16" s="456"/>
      <c r="G16" s="456"/>
      <c r="H16" s="456"/>
      <c r="I16" s="456"/>
      <c r="L16" s="271" t="str">
        <f ca="1">IF(AND(ISNUMBER(F13),M13="Sim"),"F","")</f>
        <v/>
      </c>
    </row>
    <row r="17" spans="1:256" s="270" customFormat="1" ht="12.75" hidden="1" customHeight="1" x14ac:dyDescent="0.2">
      <c r="B17" s="271"/>
      <c r="L17" s="271" t="str">
        <f ca="1">IF(AND(ISNUMBER(F13),M13="Sim"),"F","")</f>
        <v/>
      </c>
    </row>
    <row r="18" spans="1:256" x14ac:dyDescent="0.2">
      <c r="A18" s="274"/>
      <c r="B18" s="282"/>
      <c r="C18" s="283"/>
      <c r="D18" s="284"/>
      <c r="E18" s="282"/>
      <c r="F18" s="282"/>
      <c r="G18" s="285"/>
      <c r="H18" s="282"/>
      <c r="L18" s="305" t="s">
        <v>8457</v>
      </c>
      <c r="M18" s="305" t="s">
        <v>8458</v>
      </c>
      <c r="IS18" s="274"/>
      <c r="IT18" s="274"/>
      <c r="IU18" s="274"/>
      <c r="IV18" s="274"/>
    </row>
    <row r="19" spans="1:256" ht="15.75" x14ac:dyDescent="0.2">
      <c r="A19" s="274"/>
      <c r="B19" s="306" t="s">
        <v>8459</v>
      </c>
      <c r="C19" s="283"/>
      <c r="D19" s="284"/>
      <c r="E19" s="282"/>
      <c r="F19" s="282"/>
      <c r="G19" s="285"/>
      <c r="H19" s="282"/>
      <c r="L19" s="271" t="str">
        <f>IF(NINDICES&gt;0,"F","")</f>
        <v>F</v>
      </c>
      <c r="IS19" s="274"/>
      <c r="IT19" s="274"/>
      <c r="IU19" s="274"/>
      <c r="IV19" s="274"/>
    </row>
    <row r="20" spans="1:256" x14ac:dyDescent="0.2">
      <c r="B20" s="290" t="s">
        <v>8460</v>
      </c>
      <c r="C20" s="307" t="s">
        <v>8461</v>
      </c>
      <c r="D20" s="307" t="s">
        <v>8331</v>
      </c>
      <c r="E20" s="290" t="s">
        <v>8462</v>
      </c>
      <c r="F20" s="290" t="s">
        <v>8463</v>
      </c>
      <c r="G20" s="290" t="s">
        <v>8464</v>
      </c>
      <c r="H20" s="290" t="s">
        <v>8465</v>
      </c>
      <c r="I20" s="290" t="s">
        <v>8466</v>
      </c>
      <c r="J20" s="271" t="s">
        <v>8443</v>
      </c>
      <c r="L20" s="271" t="str">
        <f>IF(NINDICES&gt;0,"F","")</f>
        <v>F</v>
      </c>
    </row>
    <row r="21" spans="1:256" x14ac:dyDescent="0.2">
      <c r="B21" s="290" t="s">
        <v>8442</v>
      </c>
      <c r="C21" s="291"/>
      <c r="D21" s="292"/>
      <c r="E21" s="293"/>
      <c r="F21" s="294"/>
      <c r="G21" s="293"/>
      <c r="H21" s="294"/>
      <c r="I21" s="295" t="e">
        <f>F21/H21</f>
        <v>#DIV/0!</v>
      </c>
      <c r="J21" s="271" t="s">
        <v>8443</v>
      </c>
      <c r="L21" s="271" t="str">
        <f>IF(ISNUMBER(I21),IF(I21&lt;&gt;0,"F",""),"")</f>
        <v/>
      </c>
    </row>
    <row r="22" spans="1:256" x14ac:dyDescent="0.2">
      <c r="B22" s="290" t="s">
        <v>8467</v>
      </c>
      <c r="C22" s="291"/>
      <c r="D22" s="292"/>
      <c r="E22" s="293"/>
      <c r="F22" s="294"/>
      <c r="G22" s="293"/>
      <c r="H22" s="294"/>
      <c r="I22" s="295" t="e">
        <f>F22/H22</f>
        <v>#DIV/0!</v>
      </c>
      <c r="J22" s="271" t="s">
        <v>8443</v>
      </c>
      <c r="L22" s="271" t="str">
        <f>IF(ISNUMBER(I22),IF(I22&lt;&gt;0,"F",""),"")</f>
        <v/>
      </c>
    </row>
    <row r="23" spans="1:256" x14ac:dyDescent="0.2">
      <c r="B23" s="290" t="s">
        <v>8468</v>
      </c>
      <c r="C23" s="291"/>
      <c r="D23" s="292"/>
      <c r="E23" s="293"/>
      <c r="F23" s="294"/>
      <c r="G23" s="293"/>
      <c r="H23" s="294"/>
      <c r="I23" s="295" t="e">
        <f>F23/H23</f>
        <v>#DIV/0!</v>
      </c>
      <c r="J23" s="271" t="s">
        <v>8443</v>
      </c>
      <c r="L23" s="271" t="str">
        <f>IF(ISNUMBER(I23),IF(I23&lt;&gt;0,"F",""),"")</f>
        <v/>
      </c>
    </row>
    <row r="24" spans="1:256" s="270" customFormat="1" ht="15.75" x14ac:dyDescent="0.25">
      <c r="B24" s="308" t="s">
        <v>8469</v>
      </c>
      <c r="J24" s="271"/>
      <c r="K24" s="271"/>
      <c r="L24" s="271" t="str">
        <f>IF(NEMPRESAS&gt;0,"F","")</f>
        <v>F</v>
      </c>
    </row>
    <row r="25" spans="1:256" ht="11.25" customHeight="1" x14ac:dyDescent="0.2">
      <c r="B25" s="290" t="s">
        <v>8470</v>
      </c>
      <c r="C25" s="307" t="s">
        <v>8471</v>
      </c>
      <c r="D25" s="457" t="s">
        <v>8472</v>
      </c>
      <c r="E25" s="457"/>
      <c r="F25" s="457" t="s">
        <v>8473</v>
      </c>
      <c r="G25" s="457"/>
      <c r="H25" s="457" t="s">
        <v>8474</v>
      </c>
      <c r="I25" s="457"/>
      <c r="J25" s="271" t="s">
        <v>8445</v>
      </c>
      <c r="L25" s="271" t="str">
        <f>IF(NEMPRESAS&gt;0,"F","")</f>
        <v>F</v>
      </c>
    </row>
    <row r="26" spans="1:256" ht="11.25" customHeight="1" x14ac:dyDescent="0.2">
      <c r="B26" s="290" t="s">
        <v>8444</v>
      </c>
      <c r="C26" s="291" t="s">
        <v>8475</v>
      </c>
      <c r="D26" s="446" t="s">
        <v>8476</v>
      </c>
      <c r="E26" s="446"/>
      <c r="F26" s="447" t="s">
        <v>8477</v>
      </c>
      <c r="G26" s="447"/>
      <c r="H26" s="447" t="s">
        <v>8478</v>
      </c>
      <c r="I26" s="447"/>
      <c r="J26" s="271" t="s">
        <v>8445</v>
      </c>
      <c r="L26" s="271" t="str">
        <f>IF(COUNTA(C26:I26)&gt;0,"F","")</f>
        <v>F</v>
      </c>
    </row>
    <row r="27" spans="1:256" ht="11.25" customHeight="1" x14ac:dyDescent="0.2">
      <c r="B27" s="290" t="s">
        <v>8479</v>
      </c>
      <c r="C27" s="291" t="s">
        <v>8480</v>
      </c>
      <c r="D27" s="446" t="s">
        <v>8481</v>
      </c>
      <c r="E27" s="446"/>
      <c r="F27" s="447" t="s">
        <v>8482</v>
      </c>
      <c r="G27" s="447"/>
      <c r="H27" s="447" t="s">
        <v>8483</v>
      </c>
      <c r="I27" s="447"/>
      <c r="J27" s="271" t="s">
        <v>8445</v>
      </c>
      <c r="L27" s="271" t="str">
        <f>IF(COUNTA(C27:I27)&gt;0,"F","")</f>
        <v>F</v>
      </c>
    </row>
    <row r="28" spans="1:256" ht="11.25" customHeight="1" x14ac:dyDescent="0.2">
      <c r="B28" s="290" t="s">
        <v>8484</v>
      </c>
      <c r="C28" s="291" t="s">
        <v>8485</v>
      </c>
      <c r="D28" s="446" t="s">
        <v>8486</v>
      </c>
      <c r="E28" s="446"/>
      <c r="F28" s="447" t="s">
        <v>8487</v>
      </c>
      <c r="G28" s="447"/>
      <c r="H28" s="447"/>
      <c r="I28" s="447"/>
      <c r="J28" s="271" t="s">
        <v>8445</v>
      </c>
      <c r="L28" s="271" t="str">
        <f>IF(COUNTA(C28:I28)&gt;0,"F","")</f>
        <v>F</v>
      </c>
    </row>
    <row r="29" spans="1:256" ht="11.25" customHeight="1" x14ac:dyDescent="0.2">
      <c r="B29" s="290" t="s">
        <v>8488</v>
      </c>
      <c r="C29" s="291"/>
      <c r="D29" s="446"/>
      <c r="E29" s="446"/>
      <c r="F29" s="447"/>
      <c r="G29" s="447"/>
      <c r="H29" s="447"/>
      <c r="I29" s="447"/>
      <c r="J29" s="271" t="s">
        <v>8445</v>
      </c>
      <c r="L29" s="271" t="str">
        <f>IF(COUNTA(C29:I29)&gt;0,"F","")</f>
        <v/>
      </c>
    </row>
    <row r="30" spans="1:256" s="270" customFormat="1" ht="15.75" x14ac:dyDescent="0.25">
      <c r="B30" s="308" t="s">
        <v>8489</v>
      </c>
      <c r="J30" s="271"/>
      <c r="K30" s="271"/>
      <c r="L30" s="271" t="str">
        <f>IF(NCOTACOES&gt;0,"F","")</f>
        <v>F</v>
      </c>
    </row>
    <row r="31" spans="1:256" ht="11.25" customHeight="1" x14ac:dyDescent="0.2">
      <c r="B31" s="296" t="s">
        <v>8446</v>
      </c>
      <c r="C31" s="296" t="s">
        <v>8447</v>
      </c>
      <c r="D31" s="297" t="s">
        <v>8331</v>
      </c>
      <c r="E31" s="296" t="s">
        <v>8448</v>
      </c>
      <c r="F31" s="448" t="str">
        <f>CHOOSE($K$3,"MEDIANA","MÉDIA")&amp;IF(H32="",""," RETROAGIDA")</f>
        <v>MEDIANA</v>
      </c>
      <c r="G31" s="448"/>
      <c r="H31" s="448" t="s">
        <v>8449</v>
      </c>
      <c r="I31" s="448"/>
      <c r="L31" s="271" t="str">
        <f ca="1">IF(AND(ISNUMBER(F32),M32="Sim"),"F","")</f>
        <v>F</v>
      </c>
    </row>
    <row r="32" spans="1:256" ht="45" customHeight="1" x14ac:dyDescent="0.2">
      <c r="A32" s="298" t="str">
        <f>CONCATENAR</f>
        <v>COTAÇÃO 200.01.01</v>
      </c>
      <c r="B32" s="296" t="s">
        <v>8450</v>
      </c>
      <c r="C32" s="299" t="s">
        <v>8490</v>
      </c>
      <c r="D32" s="300" t="s">
        <v>8491</v>
      </c>
      <c r="E32" s="299" t="s">
        <v>8492</v>
      </c>
      <c r="F32" s="449">
        <f ca="1">CHOOSE($K$3,MEDIAN(OFFSET(F33,1,0,ROW(C39)-ROW(C33)-1)),AVERAGE(OFFSET(F33,1,0,ROW(C39)-ROW(C33)-1)))*IF(H32="",1,VLOOKUP(H32,INDICES,8))</f>
        <v>707.02</v>
      </c>
      <c r="G32" s="449"/>
      <c r="H32" s="450"/>
      <c r="I32" s="450"/>
      <c r="J32" s="271">
        <f>COUNTA($A$1:$A32)-1</f>
        <v>1</v>
      </c>
      <c r="K32" s="271">
        <f>ROW(C39)-ROW(C33)-1</f>
        <v>5</v>
      </c>
      <c r="L32" s="271" t="str">
        <f ca="1">IF(AND(ISNUMBER(F32),M32="Sim"),"F","")</f>
        <v>F</v>
      </c>
      <c r="M32" s="301" t="s">
        <v>8451</v>
      </c>
    </row>
    <row r="33" spans="1:13" ht="11.25" customHeight="1" x14ac:dyDescent="0.2">
      <c r="C33" s="302" t="s">
        <v>8452</v>
      </c>
      <c r="D33" s="451" t="s">
        <v>8453</v>
      </c>
      <c r="E33" s="451"/>
      <c r="F33" s="452" t="s">
        <v>8419</v>
      </c>
      <c r="G33" s="452"/>
      <c r="H33" s="452" t="s">
        <v>8454</v>
      </c>
      <c r="I33" s="452"/>
      <c r="J33" s="271" t="s">
        <v>8455</v>
      </c>
      <c r="L33" s="271" t="str">
        <f ca="1">IF(AND(ISNUMBER(F32),M32="Sim"),"F","")</f>
        <v>F</v>
      </c>
    </row>
    <row r="34" spans="1:13" ht="11.25" customHeight="1" x14ac:dyDescent="0.2">
      <c r="C34" s="303" t="s">
        <v>8444</v>
      </c>
      <c r="D34" s="453" t="str">
        <f ca="1">IF(C34&lt;&gt;"",VLOOKUP(C34,EMPRESAS,3,FALSE()),"")</f>
        <v>Petro Fontes</v>
      </c>
      <c r="E34" s="453"/>
      <c r="F34" s="454">
        <v>667</v>
      </c>
      <c r="G34" s="454"/>
      <c r="H34" s="455" t="s">
        <v>8493</v>
      </c>
      <c r="I34" s="455"/>
      <c r="J34" s="271" t="s">
        <v>8455</v>
      </c>
      <c r="L34" s="271" t="str">
        <f ca="1">IF(AND(ISNUMBER(OFFSET($F$1,MATCH(MAX($J$1:$J34),$J$1:$J34,0)-1,0)),ISNUMBER(F34),INDEX($M$1:$M34,MATCH("ZZZZ",$M$1:$M34))="Sim"),"F","")</f>
        <v>F</v>
      </c>
    </row>
    <row r="35" spans="1:13" ht="11.25" customHeight="1" x14ac:dyDescent="0.2">
      <c r="C35" s="303" t="s">
        <v>8479</v>
      </c>
      <c r="D35" s="453" t="str">
        <f ca="1">IF(C35&lt;&gt;"",VLOOKUP(C35,EMPRESAS,3,FALSE()),"")</f>
        <v xml:space="preserve">Tecsus engenharia </v>
      </c>
      <c r="E35" s="453"/>
      <c r="F35" s="454">
        <v>740.37</v>
      </c>
      <c r="G35" s="454"/>
      <c r="H35" s="455" t="s">
        <v>8494</v>
      </c>
      <c r="I35" s="455"/>
      <c r="J35" s="271" t="s">
        <v>8455</v>
      </c>
      <c r="L35" s="271" t="str">
        <f ca="1">IF(AND(ISNUMBER(OFFSET($F$1,MATCH(MAX($J$1:$J35),$J$1:$J35,0)-1,0)),ISNUMBER(F35),INDEX($M$1:$M35,MATCH("ZZZZ",$M$1:$M35))="Sim"),"F","")</f>
        <v>F</v>
      </c>
    </row>
    <row r="36" spans="1:13" ht="11.25" customHeight="1" x14ac:dyDescent="0.2">
      <c r="C36" s="303" t="s">
        <v>8484</v>
      </c>
      <c r="D36" s="453" t="str">
        <f ca="1">IF(C36&lt;&gt;"",VLOOKUP(C36,EMPRESAS,3,FALSE()),"")</f>
        <v>Acqua Chafarizes</v>
      </c>
      <c r="E36" s="453"/>
      <c r="F36" s="454">
        <v>707.02</v>
      </c>
      <c r="G36" s="454"/>
      <c r="H36" s="455" t="s">
        <v>8495</v>
      </c>
      <c r="I36" s="455"/>
      <c r="J36" s="271" t="s">
        <v>8455</v>
      </c>
      <c r="L36" s="271" t="str">
        <f ca="1">IF(AND(ISNUMBER(OFFSET($F$1,MATCH(MAX($J$1:$J36),$J$1:$J36,0)-1,0)),ISNUMBER(F36),INDEX($M$1:$M36,MATCH("ZZZZ",$M$1:$M36))="Sim"),"F","")</f>
        <v>F</v>
      </c>
    </row>
    <row r="37" spans="1:13" ht="11.25" customHeight="1" x14ac:dyDescent="0.2">
      <c r="C37" s="303"/>
      <c r="D37" s="453" t="str">
        <f>IF(C37&lt;&gt;"",VLOOKUP(C37,EMPRESAS,3,FALSE()),"")</f>
        <v/>
      </c>
      <c r="E37" s="453"/>
      <c r="F37" s="454"/>
      <c r="G37" s="454"/>
      <c r="H37" s="455"/>
      <c r="I37" s="455"/>
      <c r="J37" s="271" t="s">
        <v>8455</v>
      </c>
      <c r="L37" s="271" t="str">
        <f ca="1">IF(AND(ISNUMBER(OFFSET($F$1,MATCH(MAX($J$1:$J37),$J$1:$J37,0)-1,0)),ISNUMBER(F37),INDEX($M$1:$M37,MATCH("ZZZZ",$M$1:$M37))="Sim"),"F","")</f>
        <v/>
      </c>
    </row>
    <row r="38" spans="1:13" ht="11.25" customHeight="1" x14ac:dyDescent="0.2">
      <c r="C38" s="303"/>
      <c r="D38" s="453" t="str">
        <f>IF(C38&lt;&gt;"",VLOOKUP(C38,EMPRESAS,3,FALSE()),"")</f>
        <v/>
      </c>
      <c r="E38" s="453"/>
      <c r="F38" s="454"/>
      <c r="G38" s="454"/>
      <c r="H38" s="455"/>
      <c r="I38" s="455"/>
      <c r="J38" s="271" t="s">
        <v>8455</v>
      </c>
      <c r="L38" s="271" t="str">
        <f ca="1">IF(AND(ISNUMBER(OFFSET($F$1,MATCH(MAX($J$1:$J38),$J$1:$J38,0)-1,0)),ISNUMBER(F38),INDEX($M$1:$M38,MATCH("ZZZZ",$M$1:$M38))="Sim"),"F","")</f>
        <v/>
      </c>
    </row>
    <row r="39" spans="1:13" ht="11.25" customHeight="1" x14ac:dyDescent="0.2">
      <c r="C39" s="304" t="s">
        <v>8456</v>
      </c>
      <c r="D39" s="456"/>
      <c r="E39" s="456"/>
      <c r="F39" s="456"/>
      <c r="G39" s="456"/>
      <c r="H39" s="456"/>
      <c r="I39" s="456"/>
      <c r="L39" s="271" t="str">
        <f ca="1">IF(AND(ISNUMBER(F32),M32="Sim"),"F","")</f>
        <v>F</v>
      </c>
    </row>
    <row r="40" spans="1:13" s="270" customFormat="1" ht="11.25" x14ac:dyDescent="0.2">
      <c r="B40" s="271"/>
      <c r="L40" s="271" t="str">
        <f ca="1">IF(AND(ISNUMBER(F32),M32="Sim"),"F","")</f>
        <v>F</v>
      </c>
    </row>
    <row r="41" spans="1:13" ht="11.25" customHeight="1" x14ac:dyDescent="0.2">
      <c r="B41" s="296" t="s">
        <v>8446</v>
      </c>
      <c r="C41" s="296" t="s">
        <v>8447</v>
      </c>
      <c r="D41" s="297" t="s">
        <v>8331</v>
      </c>
      <c r="E41" s="296" t="s">
        <v>8448</v>
      </c>
      <c r="F41" s="448" t="str">
        <f>CHOOSE($K$3,"MEDIANA","MÉDIA")&amp;IF(H42="",""," RETROAGIDA")</f>
        <v>MEDIANA</v>
      </c>
      <c r="G41" s="448"/>
      <c r="H41" s="448" t="s">
        <v>8449</v>
      </c>
      <c r="I41" s="448"/>
      <c r="L41" s="271" t="str">
        <f ca="1">IF(AND(ISNUMBER(F42),M42="Sim"),"F","")</f>
        <v>F</v>
      </c>
    </row>
    <row r="42" spans="1:13" ht="45" customHeight="1" x14ac:dyDescent="0.2">
      <c r="A42" s="298" t="str">
        <f>CONCATENAR</f>
        <v>COTAÇÃO 200.01.02</v>
      </c>
      <c r="B42" s="296" t="s">
        <v>8450</v>
      </c>
      <c r="C42" s="299" t="s">
        <v>8496</v>
      </c>
      <c r="D42" s="300" t="s">
        <v>8497</v>
      </c>
      <c r="E42" s="299" t="s">
        <v>8492</v>
      </c>
      <c r="F42" s="449">
        <f ca="1">CHOOSE($K$3,MEDIAN(OFFSET(F43,1,0,ROW(C49)-ROW(C43)-1)),AVERAGE(OFFSET(F43,1,0,ROW(C49)-ROW(C43)-1)))*IF(H42="",1,VLOOKUP(H42,INDICES,8))</f>
        <v>931.74</v>
      </c>
      <c r="G42" s="449"/>
      <c r="H42" s="450"/>
      <c r="I42" s="450"/>
      <c r="J42" s="271">
        <f>COUNTA($A$1:$A42)-1</f>
        <v>2</v>
      </c>
      <c r="K42" s="271">
        <f>ROW(C49)-ROW(C43)-1</f>
        <v>5</v>
      </c>
      <c r="L42" s="271" t="str">
        <f ca="1">IF(AND(ISNUMBER(F42),M42="Sim"),"F","")</f>
        <v>F</v>
      </c>
      <c r="M42" s="301" t="s">
        <v>8451</v>
      </c>
    </row>
    <row r="43" spans="1:13" ht="11.25" customHeight="1" x14ac:dyDescent="0.2">
      <c r="C43" s="302" t="s">
        <v>8452</v>
      </c>
      <c r="D43" s="451" t="s">
        <v>8453</v>
      </c>
      <c r="E43" s="451"/>
      <c r="F43" s="452" t="s">
        <v>8419</v>
      </c>
      <c r="G43" s="452"/>
      <c r="H43" s="452" t="s">
        <v>8454</v>
      </c>
      <c r="I43" s="452"/>
      <c r="J43" s="271" t="s">
        <v>8455</v>
      </c>
      <c r="L43" s="271" t="str">
        <f ca="1">IF(AND(ISNUMBER(F42),M42="Sim"),"F","")</f>
        <v>F</v>
      </c>
    </row>
    <row r="44" spans="1:13" ht="11.25" customHeight="1" x14ac:dyDescent="0.2">
      <c r="C44" s="303" t="s">
        <v>8444</v>
      </c>
      <c r="D44" s="453" t="str">
        <f ca="1">IF(C44&lt;&gt;"",VLOOKUP(C44,EMPRESAS,3,FALSE()),"")</f>
        <v>Petro Fontes</v>
      </c>
      <c r="E44" s="453"/>
      <c r="F44" s="454">
        <v>879</v>
      </c>
      <c r="G44" s="454"/>
      <c r="H44" s="455" t="s">
        <v>8493</v>
      </c>
      <c r="I44" s="455"/>
      <c r="J44" s="271" t="s">
        <v>8455</v>
      </c>
      <c r="L44" s="271" t="str">
        <f ca="1">IF(AND(ISNUMBER(OFFSET($F$1,MATCH(MAX($J$1:$J44),$J$1:$J44,0)-1,0)),ISNUMBER(F44),INDEX($M$1:$M44,MATCH("ZZZZ",$M$1:$M44))="Sim"),"F","")</f>
        <v>F</v>
      </c>
    </row>
    <row r="45" spans="1:13" ht="11.25" customHeight="1" x14ac:dyDescent="0.2">
      <c r="C45" s="303" t="s">
        <v>8479</v>
      </c>
      <c r="D45" s="453" t="str">
        <f ca="1">IF(C45&lt;&gt;"",VLOOKUP(C45,EMPRESAS,3,FALSE()),"")</f>
        <v xml:space="preserve">Tecsus engenharia </v>
      </c>
      <c r="E45" s="453"/>
      <c r="F45" s="454">
        <v>975.69</v>
      </c>
      <c r="G45" s="454"/>
      <c r="H45" s="455" t="s">
        <v>8494</v>
      </c>
      <c r="I45" s="455"/>
      <c r="J45" s="271" t="s">
        <v>8455</v>
      </c>
      <c r="L45" s="271" t="str">
        <f ca="1">IF(AND(ISNUMBER(OFFSET($F$1,MATCH(MAX($J$1:$J45),$J$1:$J45,0)-1,0)),ISNUMBER(F45),INDEX($M$1:$M45,MATCH("ZZZZ",$M$1:$M45))="Sim"),"F","")</f>
        <v>F</v>
      </c>
    </row>
    <row r="46" spans="1:13" ht="11.25" customHeight="1" x14ac:dyDescent="0.2">
      <c r="C46" s="303" t="s">
        <v>8484</v>
      </c>
      <c r="D46" s="453" t="str">
        <f ca="1">IF(C46&lt;&gt;"",VLOOKUP(C46,EMPRESAS,3,FALSE()),"")</f>
        <v>Acqua Chafarizes</v>
      </c>
      <c r="E46" s="453"/>
      <c r="F46" s="454">
        <v>931.74</v>
      </c>
      <c r="G46" s="454"/>
      <c r="H46" s="455" t="s">
        <v>8495</v>
      </c>
      <c r="I46" s="455"/>
      <c r="J46" s="271" t="s">
        <v>8455</v>
      </c>
      <c r="L46" s="271" t="str">
        <f ca="1">IF(AND(ISNUMBER(OFFSET($F$1,MATCH(MAX($J$1:$J46),$J$1:$J46,0)-1,0)),ISNUMBER(F46),INDEX($M$1:$M46,MATCH("ZZZZ",$M$1:$M46))="Sim"),"F","")</f>
        <v>F</v>
      </c>
    </row>
    <row r="47" spans="1:13" ht="11.25" customHeight="1" x14ac:dyDescent="0.2">
      <c r="C47" s="303"/>
      <c r="D47" s="453" t="str">
        <f>IF(C47&lt;&gt;"",VLOOKUP(C47,EMPRESAS,3,FALSE()),"")</f>
        <v/>
      </c>
      <c r="E47" s="453"/>
      <c r="F47" s="454"/>
      <c r="G47" s="454"/>
      <c r="H47" s="455"/>
      <c r="I47" s="455"/>
      <c r="J47" s="271" t="s">
        <v>8455</v>
      </c>
      <c r="L47" s="271" t="str">
        <f ca="1">IF(AND(ISNUMBER(OFFSET($F$1,MATCH(MAX($J$1:$J47),$J$1:$J47,0)-1,0)),ISNUMBER(F47),INDEX($M$1:$M47,MATCH("ZZZZ",$M$1:$M47))="Sim"),"F","")</f>
        <v/>
      </c>
    </row>
    <row r="48" spans="1:13" ht="11.25" customHeight="1" x14ac:dyDescent="0.2">
      <c r="C48" s="303"/>
      <c r="D48" s="453" t="str">
        <f>IF(C48&lt;&gt;"",VLOOKUP(C48,EMPRESAS,3,FALSE()),"")</f>
        <v/>
      </c>
      <c r="E48" s="453"/>
      <c r="F48" s="454"/>
      <c r="G48" s="454"/>
      <c r="H48" s="455"/>
      <c r="I48" s="455"/>
      <c r="J48" s="271" t="s">
        <v>8455</v>
      </c>
      <c r="L48" s="271" t="str">
        <f ca="1">IF(AND(ISNUMBER(OFFSET($F$1,MATCH(MAX($J$1:$J48),$J$1:$J48,0)-1,0)),ISNUMBER(F48),INDEX($M$1:$M48,MATCH("ZZZZ",$M$1:$M48))="Sim"),"F","")</f>
        <v/>
      </c>
    </row>
    <row r="49" spans="1:13" ht="11.25" customHeight="1" x14ac:dyDescent="0.2">
      <c r="C49" s="304" t="s">
        <v>8456</v>
      </c>
      <c r="D49" s="456"/>
      <c r="E49" s="456"/>
      <c r="F49" s="456"/>
      <c r="G49" s="456"/>
      <c r="H49" s="456"/>
      <c r="I49" s="456"/>
      <c r="L49" s="271" t="str">
        <f ca="1">IF(AND(ISNUMBER(F42),M42="Sim"),"F","")</f>
        <v>F</v>
      </c>
    </row>
    <row r="50" spans="1:13" s="270" customFormat="1" ht="11.25" x14ac:dyDescent="0.2">
      <c r="B50" s="271"/>
      <c r="L50" s="271" t="str">
        <f ca="1">IF(AND(ISNUMBER(F42),M42="Sim"),"F","")</f>
        <v>F</v>
      </c>
    </row>
    <row r="51" spans="1:13" ht="11.25" customHeight="1" x14ac:dyDescent="0.2">
      <c r="B51" s="296" t="s">
        <v>8446</v>
      </c>
      <c r="C51" s="296" t="s">
        <v>8447</v>
      </c>
      <c r="D51" s="297" t="s">
        <v>8331</v>
      </c>
      <c r="E51" s="296" t="s">
        <v>8448</v>
      </c>
      <c r="F51" s="448" t="str">
        <f>CHOOSE($K$3,"MEDIANA","MÉDIA")&amp;IF(H52="",""," RETROAGIDA")</f>
        <v>MEDIANA</v>
      </c>
      <c r="G51" s="448"/>
      <c r="H51" s="448" t="s">
        <v>8449</v>
      </c>
      <c r="I51" s="448"/>
      <c r="L51" s="271" t="str">
        <f ca="1">IF(AND(ISNUMBER(F52),M52="Sim"),"F","")</f>
        <v>F</v>
      </c>
    </row>
    <row r="52" spans="1:13" ht="56.25" customHeight="1" x14ac:dyDescent="0.2">
      <c r="A52" s="298" t="str">
        <f>CONCATENAR</f>
        <v>COTAÇÃO 200.01.03</v>
      </c>
      <c r="B52" s="296" t="s">
        <v>8450</v>
      </c>
      <c r="C52" s="299" t="s">
        <v>8498</v>
      </c>
      <c r="D52" s="300" t="s">
        <v>8499</v>
      </c>
      <c r="E52" s="299" t="s">
        <v>8492</v>
      </c>
      <c r="F52" s="449">
        <f ca="1">CHOOSE($K$3,MEDIAN(OFFSET(F53,1,0,ROW(C59)-ROW(C53)-1)),AVERAGE(OFFSET(F53,1,0,ROW(C59)-ROW(C53)-1)))*IF(H52="",1,VLOOKUP(H52,INDICES,8))</f>
        <v>834.22</v>
      </c>
      <c r="G52" s="449"/>
      <c r="H52" s="450"/>
      <c r="I52" s="450"/>
      <c r="J52" s="271">
        <f>COUNTA($A$1:$A52)-1</f>
        <v>3</v>
      </c>
      <c r="K52" s="271">
        <f>ROW(C59)-ROW(C53)-1</f>
        <v>5</v>
      </c>
      <c r="L52" s="271" t="str">
        <f ca="1">IF(AND(ISNUMBER(F52),M52="Sim"),"F","")</f>
        <v>F</v>
      </c>
      <c r="M52" s="301" t="s">
        <v>8451</v>
      </c>
    </row>
    <row r="53" spans="1:13" ht="11.25" customHeight="1" x14ac:dyDescent="0.2">
      <c r="C53" s="302" t="s">
        <v>8452</v>
      </c>
      <c r="D53" s="451" t="s">
        <v>8453</v>
      </c>
      <c r="E53" s="451"/>
      <c r="F53" s="452" t="s">
        <v>8419</v>
      </c>
      <c r="G53" s="452"/>
      <c r="H53" s="452" t="s">
        <v>8454</v>
      </c>
      <c r="I53" s="452"/>
      <c r="J53" s="271" t="s">
        <v>8455</v>
      </c>
      <c r="L53" s="271" t="str">
        <f ca="1">IF(AND(ISNUMBER(F52),M52="Sim"),"F","")</f>
        <v>F</v>
      </c>
    </row>
    <row r="54" spans="1:13" ht="11.25" customHeight="1" x14ac:dyDescent="0.2">
      <c r="C54" s="303" t="s">
        <v>8444</v>
      </c>
      <c r="D54" s="453" t="str">
        <f ca="1">IF(C54&lt;&gt;"",VLOOKUP(C54,EMPRESAS,3,FALSE()),"")</f>
        <v>Petro Fontes</v>
      </c>
      <c r="E54" s="453"/>
      <c r="F54" s="454">
        <v>787</v>
      </c>
      <c r="G54" s="454"/>
      <c r="H54" s="455" t="s">
        <v>8493</v>
      </c>
      <c r="I54" s="455"/>
      <c r="J54" s="271" t="s">
        <v>8455</v>
      </c>
      <c r="L54" s="271" t="str">
        <f ca="1">IF(AND(ISNUMBER(OFFSET($F$1,MATCH(MAX($J$1:$J54),$J$1:$J54,0)-1,0)),ISNUMBER(F54),INDEX($M$1:$M54,MATCH("ZZZZ",$M$1:$M54))="Sim"),"F","")</f>
        <v>F</v>
      </c>
    </row>
    <row r="55" spans="1:13" ht="11.25" customHeight="1" x14ac:dyDescent="0.2">
      <c r="C55" s="303" t="s">
        <v>8479</v>
      </c>
      <c r="D55" s="453" t="str">
        <f ca="1">IF(C55&lt;&gt;"",VLOOKUP(C55,EMPRESAS,3,FALSE()),"")</f>
        <v xml:space="preserve">Tecsus engenharia </v>
      </c>
      <c r="E55" s="453"/>
      <c r="F55" s="454">
        <v>873.57</v>
      </c>
      <c r="G55" s="454"/>
      <c r="H55" s="455" t="s">
        <v>8494</v>
      </c>
      <c r="I55" s="455"/>
      <c r="J55" s="271" t="s">
        <v>8455</v>
      </c>
      <c r="L55" s="271" t="str">
        <f ca="1">IF(AND(ISNUMBER(OFFSET($F$1,MATCH(MAX($J$1:$J55),$J$1:$J55,0)-1,0)),ISNUMBER(F55),INDEX($M$1:$M55,MATCH("ZZZZ",$M$1:$M55))="Sim"),"F","")</f>
        <v>F</v>
      </c>
    </row>
    <row r="56" spans="1:13" ht="11.25" customHeight="1" x14ac:dyDescent="0.2">
      <c r="C56" s="303" t="s">
        <v>8484</v>
      </c>
      <c r="D56" s="453" t="str">
        <f ca="1">IF(C56&lt;&gt;"",VLOOKUP(C56,EMPRESAS,3,FALSE()),"")</f>
        <v>Acqua Chafarizes</v>
      </c>
      <c r="E56" s="453"/>
      <c r="F56" s="454">
        <v>834.22</v>
      </c>
      <c r="G56" s="454"/>
      <c r="H56" s="455" t="s">
        <v>8495</v>
      </c>
      <c r="I56" s="455"/>
      <c r="J56" s="271" t="s">
        <v>8455</v>
      </c>
      <c r="L56" s="271" t="str">
        <f ca="1">IF(AND(ISNUMBER(OFFSET($F$1,MATCH(MAX($J$1:$J56),$J$1:$J56,0)-1,0)),ISNUMBER(F56),INDEX($M$1:$M56,MATCH("ZZZZ",$M$1:$M56))="Sim"),"F","")</f>
        <v>F</v>
      </c>
    </row>
    <row r="57" spans="1:13" ht="11.25" customHeight="1" x14ac:dyDescent="0.2">
      <c r="C57" s="303"/>
      <c r="D57" s="453" t="str">
        <f>IF(C57&lt;&gt;"",VLOOKUP(C57,EMPRESAS,3,FALSE()),"")</f>
        <v/>
      </c>
      <c r="E57" s="453"/>
      <c r="F57" s="454"/>
      <c r="G57" s="454"/>
      <c r="H57" s="455"/>
      <c r="I57" s="455"/>
      <c r="J57" s="271" t="s">
        <v>8455</v>
      </c>
      <c r="L57" s="271" t="str">
        <f ca="1">IF(AND(ISNUMBER(OFFSET($F$1,MATCH(MAX($J$1:$J57),$J$1:$J57,0)-1,0)),ISNUMBER(F57),INDEX($M$1:$M57,MATCH("ZZZZ",$M$1:$M57))="Sim"),"F","")</f>
        <v/>
      </c>
    </row>
    <row r="58" spans="1:13" ht="11.25" customHeight="1" x14ac:dyDescent="0.2">
      <c r="C58" s="303"/>
      <c r="D58" s="453" t="str">
        <f>IF(C58&lt;&gt;"",VLOOKUP(C58,EMPRESAS,3,FALSE()),"")</f>
        <v/>
      </c>
      <c r="E58" s="453"/>
      <c r="F58" s="454"/>
      <c r="G58" s="454"/>
      <c r="H58" s="455"/>
      <c r="I58" s="455"/>
      <c r="J58" s="271" t="s">
        <v>8455</v>
      </c>
      <c r="L58" s="271" t="str">
        <f ca="1">IF(AND(ISNUMBER(OFFSET($F$1,MATCH(MAX($J$1:$J58),$J$1:$J58,0)-1,0)),ISNUMBER(F58),INDEX($M$1:$M58,MATCH("ZZZZ",$M$1:$M58))="Sim"),"F","")</f>
        <v/>
      </c>
    </row>
    <row r="59" spans="1:13" ht="11.25" customHeight="1" x14ac:dyDescent="0.2">
      <c r="C59" s="304" t="s">
        <v>8456</v>
      </c>
      <c r="D59" s="456"/>
      <c r="E59" s="456"/>
      <c r="F59" s="456"/>
      <c r="G59" s="456"/>
      <c r="H59" s="456"/>
      <c r="I59" s="456"/>
      <c r="L59" s="271" t="str">
        <f ca="1">IF(AND(ISNUMBER(F52),M52="Sim"),"F","")</f>
        <v>F</v>
      </c>
    </row>
    <row r="60" spans="1:13" s="270" customFormat="1" ht="11.25" x14ac:dyDescent="0.2">
      <c r="B60" s="271"/>
      <c r="L60" s="271" t="str">
        <f ca="1">IF(AND(ISNUMBER(F52),M52="Sim"),"F","")</f>
        <v>F</v>
      </c>
    </row>
    <row r="61" spans="1:13" ht="11.25" customHeight="1" x14ac:dyDescent="0.2">
      <c r="B61" s="296" t="s">
        <v>8446</v>
      </c>
      <c r="C61" s="296" t="s">
        <v>8447</v>
      </c>
      <c r="D61" s="297" t="s">
        <v>8331</v>
      </c>
      <c r="E61" s="296" t="s">
        <v>8448</v>
      </c>
      <c r="F61" s="448" t="str">
        <f>CHOOSE($K$3,"MEDIANA","MÉDIA")&amp;IF(H62="",""," RETROAGIDA")</f>
        <v>MEDIANA</v>
      </c>
      <c r="G61" s="448"/>
      <c r="H61" s="448" t="s">
        <v>8449</v>
      </c>
      <c r="I61" s="448"/>
      <c r="L61" s="271" t="str">
        <f ca="1">IF(AND(ISNUMBER(F62),M62="Sim"),"F","")</f>
        <v>F</v>
      </c>
    </row>
    <row r="62" spans="1:13" ht="45" customHeight="1" x14ac:dyDescent="0.2">
      <c r="A62" s="298" t="str">
        <f>CONCATENAR</f>
        <v>COTAÇÃO 200.01.04</v>
      </c>
      <c r="B62" s="296" t="s">
        <v>8450</v>
      </c>
      <c r="C62" s="299" t="s">
        <v>8500</v>
      </c>
      <c r="D62" s="300" t="s">
        <v>8497</v>
      </c>
      <c r="E62" s="299" t="s">
        <v>8492</v>
      </c>
      <c r="F62" s="449">
        <f ca="1">CHOOSE($K$3,MEDIAN(OFFSET(F63,1,0,ROW(C69)-ROW(C63)-1)),AVERAGE(OFFSET(F63,1,0,ROW(C69)-ROW(C63)-1)))*IF(H62="",1,VLOOKUP(H62,INDICES,8))</f>
        <v>931.74</v>
      </c>
      <c r="G62" s="449"/>
      <c r="H62" s="450"/>
      <c r="I62" s="450"/>
      <c r="J62" s="271">
        <f>COUNTA($A$1:$A62)-1</f>
        <v>4</v>
      </c>
      <c r="K62" s="271">
        <f>ROW(C69)-ROW(C63)-1</f>
        <v>5</v>
      </c>
      <c r="L62" s="271" t="str">
        <f ca="1">IF(AND(ISNUMBER(F62),M62="Sim"),"F","")</f>
        <v>F</v>
      </c>
      <c r="M62" s="301" t="s">
        <v>8451</v>
      </c>
    </row>
    <row r="63" spans="1:13" ht="11.25" customHeight="1" x14ac:dyDescent="0.2">
      <c r="C63" s="302" t="s">
        <v>8452</v>
      </c>
      <c r="D63" s="451" t="s">
        <v>8453</v>
      </c>
      <c r="E63" s="451"/>
      <c r="F63" s="452" t="s">
        <v>8419</v>
      </c>
      <c r="G63" s="452"/>
      <c r="H63" s="452" t="s">
        <v>8454</v>
      </c>
      <c r="I63" s="452"/>
      <c r="J63" s="271" t="s">
        <v>8455</v>
      </c>
      <c r="L63" s="271" t="str">
        <f ca="1">IF(AND(ISNUMBER(F62),M62="Sim"),"F","")</f>
        <v>F</v>
      </c>
    </row>
    <row r="64" spans="1:13" ht="11.25" customHeight="1" x14ac:dyDescent="0.2">
      <c r="C64" s="303" t="s">
        <v>8444</v>
      </c>
      <c r="D64" s="453" t="str">
        <f ca="1">IF(C64&lt;&gt;"",VLOOKUP(C64,EMPRESAS,3,FALSE()),"")</f>
        <v>Petro Fontes</v>
      </c>
      <c r="E64" s="453"/>
      <c r="F64" s="454">
        <v>879</v>
      </c>
      <c r="G64" s="454"/>
      <c r="H64" s="455" t="s">
        <v>8493</v>
      </c>
      <c r="I64" s="455"/>
      <c r="J64" s="271" t="s">
        <v>8455</v>
      </c>
      <c r="L64" s="271" t="str">
        <f ca="1">IF(AND(ISNUMBER(OFFSET($F$1,MATCH(MAX($J$1:$J64),$J$1:$J64,0)-1,0)),ISNUMBER(F64),INDEX($M$1:$M64,MATCH("ZZZZ",$M$1:$M64))="Sim"),"F","")</f>
        <v>F</v>
      </c>
    </row>
    <row r="65" spans="1:13" ht="11.25" customHeight="1" x14ac:dyDescent="0.2">
      <c r="C65" s="303" t="s">
        <v>8479</v>
      </c>
      <c r="D65" s="453" t="str">
        <f ca="1">IF(C65&lt;&gt;"",VLOOKUP(C65,EMPRESAS,3,FALSE()),"")</f>
        <v xml:space="preserve">Tecsus engenharia </v>
      </c>
      <c r="E65" s="453"/>
      <c r="F65" s="454">
        <v>975.69</v>
      </c>
      <c r="G65" s="454"/>
      <c r="H65" s="455" t="s">
        <v>8494</v>
      </c>
      <c r="I65" s="455"/>
      <c r="J65" s="271" t="s">
        <v>8455</v>
      </c>
      <c r="L65" s="271" t="str">
        <f ca="1">IF(AND(ISNUMBER(OFFSET($F$1,MATCH(MAX($J$1:$J65),$J$1:$J65,0)-1,0)),ISNUMBER(F65),INDEX($M$1:$M65,MATCH("ZZZZ",$M$1:$M65))="Sim"),"F","")</f>
        <v>F</v>
      </c>
    </row>
    <row r="66" spans="1:13" ht="11.25" customHeight="1" x14ac:dyDescent="0.2">
      <c r="C66" s="303" t="s">
        <v>8484</v>
      </c>
      <c r="D66" s="453" t="str">
        <f ca="1">IF(C66&lt;&gt;"",VLOOKUP(C66,EMPRESAS,3,FALSE()),"")</f>
        <v>Acqua Chafarizes</v>
      </c>
      <c r="E66" s="453"/>
      <c r="F66" s="454">
        <v>931.74</v>
      </c>
      <c r="G66" s="454"/>
      <c r="H66" s="455" t="s">
        <v>8495</v>
      </c>
      <c r="I66" s="455"/>
      <c r="J66" s="271" t="s">
        <v>8455</v>
      </c>
      <c r="L66" s="271" t="str">
        <f ca="1">IF(AND(ISNUMBER(OFFSET($F$1,MATCH(MAX($J$1:$J66),$J$1:$J66,0)-1,0)),ISNUMBER(F66),INDEX($M$1:$M66,MATCH("ZZZZ",$M$1:$M66))="Sim"),"F","")</f>
        <v>F</v>
      </c>
    </row>
    <row r="67" spans="1:13" ht="11.25" customHeight="1" x14ac:dyDescent="0.2">
      <c r="C67" s="303"/>
      <c r="D67" s="453" t="str">
        <f>IF(C67&lt;&gt;"",VLOOKUP(C67,EMPRESAS,3,FALSE()),"")</f>
        <v/>
      </c>
      <c r="E67" s="453"/>
      <c r="F67" s="454"/>
      <c r="G67" s="454"/>
      <c r="H67" s="455"/>
      <c r="I67" s="455"/>
      <c r="J67" s="271" t="s">
        <v>8455</v>
      </c>
      <c r="L67" s="271" t="str">
        <f ca="1">IF(AND(ISNUMBER(OFFSET($F$1,MATCH(MAX($J$1:$J67),$J$1:$J67,0)-1,0)),ISNUMBER(F67),INDEX($M$1:$M67,MATCH("ZZZZ",$M$1:$M67))="Sim"),"F","")</f>
        <v/>
      </c>
    </row>
    <row r="68" spans="1:13" ht="11.25" customHeight="1" x14ac:dyDescent="0.2">
      <c r="C68" s="303"/>
      <c r="D68" s="453" t="str">
        <f>IF(C68&lt;&gt;"",VLOOKUP(C68,EMPRESAS,3,FALSE()),"")</f>
        <v/>
      </c>
      <c r="E68" s="453"/>
      <c r="F68" s="454"/>
      <c r="G68" s="454"/>
      <c r="H68" s="455"/>
      <c r="I68" s="455"/>
      <c r="J68" s="271" t="s">
        <v>8455</v>
      </c>
      <c r="L68" s="271" t="str">
        <f ca="1">IF(AND(ISNUMBER(OFFSET($F$1,MATCH(MAX($J$1:$J68),$J$1:$J68,0)-1,0)),ISNUMBER(F68),INDEX($M$1:$M68,MATCH("ZZZZ",$M$1:$M68))="Sim"),"F","")</f>
        <v/>
      </c>
    </row>
    <row r="69" spans="1:13" ht="11.25" customHeight="1" x14ac:dyDescent="0.2">
      <c r="C69" s="304" t="s">
        <v>8456</v>
      </c>
      <c r="D69" s="456"/>
      <c r="E69" s="456"/>
      <c r="F69" s="456"/>
      <c r="G69" s="456"/>
      <c r="H69" s="456"/>
      <c r="I69" s="456"/>
      <c r="L69" s="271" t="str">
        <f ca="1">IF(AND(ISNUMBER(F62),M62="Sim"),"F","")</f>
        <v>F</v>
      </c>
    </row>
    <row r="70" spans="1:13" s="270" customFormat="1" ht="11.25" x14ac:dyDescent="0.2">
      <c r="B70" s="271"/>
      <c r="L70" s="271" t="str">
        <f ca="1">IF(AND(ISNUMBER(F62),M62="Sim"),"F","")</f>
        <v>F</v>
      </c>
    </row>
    <row r="71" spans="1:13" ht="11.25" customHeight="1" x14ac:dyDescent="0.2">
      <c r="B71" s="296" t="s">
        <v>8446</v>
      </c>
      <c r="C71" s="296" t="s">
        <v>8447</v>
      </c>
      <c r="D71" s="297" t="s">
        <v>8331</v>
      </c>
      <c r="E71" s="296" t="s">
        <v>8448</v>
      </c>
      <c r="F71" s="448" t="str">
        <f>CHOOSE($K$3,"MEDIANA","MÉDIA")&amp;IF(H72="",""," RETROAGIDA")</f>
        <v>MEDIANA</v>
      </c>
      <c r="G71" s="448"/>
      <c r="H71" s="448" t="s">
        <v>8449</v>
      </c>
      <c r="I71" s="448"/>
      <c r="L71" s="271" t="str">
        <f ca="1">IF(AND(ISNUMBER(F72),M72="Sim"),"F","")</f>
        <v>F</v>
      </c>
    </row>
    <row r="72" spans="1:13" ht="33.75" customHeight="1" x14ac:dyDescent="0.2">
      <c r="A72" s="298" t="str">
        <f>CONCATENAR</f>
        <v>COTAÇÃO 200.01.05</v>
      </c>
      <c r="B72" s="296" t="s">
        <v>8450</v>
      </c>
      <c r="C72" s="299" t="s">
        <v>8501</v>
      </c>
      <c r="D72" s="300" t="s">
        <v>8502</v>
      </c>
      <c r="E72" s="299" t="s">
        <v>8492</v>
      </c>
      <c r="F72" s="449">
        <f ca="1">CHOOSE($K$3,MEDIAN(OFFSET(F73,1,0,ROW(C79)-ROW(C73)-1)),AVERAGE(OFFSET(F73,1,0,ROW(C79)-ROW(C73)-1)))*IF(H72="",1,VLOOKUP(H72,INDICES,8))</f>
        <v>507.74</v>
      </c>
      <c r="G72" s="449"/>
      <c r="H72" s="450"/>
      <c r="I72" s="450"/>
      <c r="J72" s="271">
        <f>COUNTA($A$1:$A72)-1</f>
        <v>5</v>
      </c>
      <c r="K72" s="271">
        <f>ROW(C79)-ROW(C73)-1</f>
        <v>5</v>
      </c>
      <c r="L72" s="271" t="str">
        <f ca="1">IF(AND(ISNUMBER(F72),M72="Sim"),"F","")</f>
        <v>F</v>
      </c>
      <c r="M72" s="301" t="s">
        <v>8451</v>
      </c>
    </row>
    <row r="73" spans="1:13" ht="11.25" customHeight="1" x14ac:dyDescent="0.2">
      <c r="C73" s="302" t="s">
        <v>8452</v>
      </c>
      <c r="D73" s="451" t="s">
        <v>8453</v>
      </c>
      <c r="E73" s="451"/>
      <c r="F73" s="452" t="s">
        <v>8419</v>
      </c>
      <c r="G73" s="452"/>
      <c r="H73" s="452" t="s">
        <v>8454</v>
      </c>
      <c r="I73" s="452"/>
      <c r="J73" s="271" t="s">
        <v>8455</v>
      </c>
      <c r="L73" s="271" t="str">
        <f ca="1">IF(AND(ISNUMBER(F72),M72="Sim"),"F","")</f>
        <v>F</v>
      </c>
    </row>
    <row r="74" spans="1:13" ht="11.25" customHeight="1" x14ac:dyDescent="0.2">
      <c r="C74" s="303" t="s">
        <v>8444</v>
      </c>
      <c r="D74" s="453" t="str">
        <f ca="1">IF(C74&lt;&gt;"",VLOOKUP(C74,EMPRESAS,3,FALSE()),"")</f>
        <v>Petro Fontes</v>
      </c>
      <c r="E74" s="453"/>
      <c r="F74" s="454">
        <v>479</v>
      </c>
      <c r="G74" s="454"/>
      <c r="H74" s="455" t="s">
        <v>8493</v>
      </c>
      <c r="I74" s="455"/>
      <c r="J74" s="271" t="s">
        <v>8455</v>
      </c>
      <c r="L74" s="271" t="str">
        <f ca="1">IF(AND(ISNUMBER(OFFSET($F$1,MATCH(MAX($J$1:$J74),$J$1:$J74,0)-1,0)),ISNUMBER(F74),INDEX($M$1:$M74,MATCH("ZZZZ",$M$1:$M74))="Sim"),"F","")</f>
        <v>F</v>
      </c>
    </row>
    <row r="75" spans="1:13" ht="11.25" customHeight="1" x14ac:dyDescent="0.2">
      <c r="C75" s="303" t="s">
        <v>8479</v>
      </c>
      <c r="D75" s="453" t="str">
        <f ca="1">IF(C75&lt;&gt;"",VLOOKUP(C75,EMPRESAS,3,FALSE()),"")</f>
        <v xml:space="preserve">Tecsus engenharia </v>
      </c>
      <c r="E75" s="453"/>
      <c r="F75" s="454">
        <v>531.69000000000005</v>
      </c>
      <c r="G75" s="454"/>
      <c r="H75" s="455" t="s">
        <v>8494</v>
      </c>
      <c r="I75" s="455"/>
      <c r="J75" s="271" t="s">
        <v>8455</v>
      </c>
      <c r="L75" s="271" t="str">
        <f ca="1">IF(AND(ISNUMBER(OFFSET($F$1,MATCH(MAX($J$1:$J75),$J$1:$J75,0)-1,0)),ISNUMBER(F75),INDEX($M$1:$M75,MATCH("ZZZZ",$M$1:$M75))="Sim"),"F","")</f>
        <v>F</v>
      </c>
    </row>
    <row r="76" spans="1:13" ht="11.25" customHeight="1" x14ac:dyDescent="0.2">
      <c r="C76" s="303" t="s">
        <v>8484</v>
      </c>
      <c r="D76" s="453" t="str">
        <f ca="1">IF(C76&lt;&gt;"",VLOOKUP(C76,EMPRESAS,3,FALSE()),"")</f>
        <v>Acqua Chafarizes</v>
      </c>
      <c r="E76" s="453"/>
      <c r="F76" s="454">
        <v>507.74</v>
      </c>
      <c r="G76" s="454"/>
      <c r="H76" s="455" t="s">
        <v>8495</v>
      </c>
      <c r="I76" s="455"/>
      <c r="J76" s="271" t="s">
        <v>8455</v>
      </c>
      <c r="L76" s="271" t="str">
        <f ca="1">IF(AND(ISNUMBER(OFFSET($F$1,MATCH(MAX($J$1:$J76),$J$1:$J76,0)-1,0)),ISNUMBER(F76),INDEX($M$1:$M76,MATCH("ZZZZ",$M$1:$M76))="Sim"),"F","")</f>
        <v>F</v>
      </c>
    </row>
    <row r="77" spans="1:13" ht="11.25" customHeight="1" x14ac:dyDescent="0.2">
      <c r="C77" s="303"/>
      <c r="D77" s="453" t="str">
        <f>IF(C77&lt;&gt;"",VLOOKUP(C77,EMPRESAS,3,FALSE()),"")</f>
        <v/>
      </c>
      <c r="E77" s="453"/>
      <c r="F77" s="454"/>
      <c r="G77" s="454"/>
      <c r="H77" s="455"/>
      <c r="I77" s="455"/>
      <c r="J77" s="271" t="s">
        <v>8455</v>
      </c>
      <c r="L77" s="271" t="str">
        <f ca="1">IF(AND(ISNUMBER(OFFSET($F$1,MATCH(MAX($J$1:$J77),$J$1:$J77,0)-1,0)),ISNUMBER(F77),INDEX($M$1:$M77,MATCH("ZZZZ",$M$1:$M77))="Sim"),"F","")</f>
        <v/>
      </c>
    </row>
    <row r="78" spans="1:13" ht="11.25" customHeight="1" x14ac:dyDescent="0.2">
      <c r="C78" s="303"/>
      <c r="D78" s="453" t="str">
        <f>IF(C78&lt;&gt;"",VLOOKUP(C78,EMPRESAS,3,FALSE()),"")</f>
        <v/>
      </c>
      <c r="E78" s="453"/>
      <c r="F78" s="454"/>
      <c r="G78" s="454"/>
      <c r="H78" s="455"/>
      <c r="I78" s="455"/>
      <c r="J78" s="271" t="s">
        <v>8455</v>
      </c>
      <c r="L78" s="271" t="str">
        <f ca="1">IF(AND(ISNUMBER(OFFSET($F$1,MATCH(MAX($J$1:$J78),$J$1:$J78,0)-1,0)),ISNUMBER(F78),INDEX($M$1:$M78,MATCH("ZZZZ",$M$1:$M78))="Sim"),"F","")</f>
        <v/>
      </c>
    </row>
    <row r="79" spans="1:13" ht="11.25" customHeight="1" x14ac:dyDescent="0.2">
      <c r="C79" s="304" t="s">
        <v>8456</v>
      </c>
      <c r="D79" s="456"/>
      <c r="E79" s="456"/>
      <c r="F79" s="456"/>
      <c r="G79" s="456"/>
      <c r="H79" s="456"/>
      <c r="I79" s="456"/>
      <c r="L79" s="271" t="str">
        <f ca="1">IF(AND(ISNUMBER(F72),M72="Sim"),"F","")</f>
        <v>F</v>
      </c>
    </row>
    <row r="80" spans="1:13" s="270" customFormat="1" ht="11.25" x14ac:dyDescent="0.2">
      <c r="B80" s="271"/>
      <c r="L80" s="271" t="str">
        <f ca="1">IF(AND(ISNUMBER(F72),M72="Sim"),"F","")</f>
        <v>F</v>
      </c>
    </row>
    <row r="81" spans="1:13" ht="11.25" customHeight="1" x14ac:dyDescent="0.2">
      <c r="B81" s="296" t="s">
        <v>8446</v>
      </c>
      <c r="C81" s="296" t="s">
        <v>8447</v>
      </c>
      <c r="D81" s="297" t="s">
        <v>8331</v>
      </c>
      <c r="E81" s="296" t="s">
        <v>8448</v>
      </c>
      <c r="F81" s="448" t="str">
        <f>CHOOSE($K$3,"MEDIANA","MÉDIA")&amp;IF(H82="",""," RETROAGIDA")</f>
        <v>MEDIANA</v>
      </c>
      <c r="G81" s="448"/>
      <c r="H81" s="448" t="s">
        <v>8449</v>
      </c>
      <c r="I81" s="448"/>
      <c r="L81" s="271" t="str">
        <f ca="1">IF(AND(ISNUMBER(F82),M82="Sim"),"F","")</f>
        <v>F</v>
      </c>
    </row>
    <row r="82" spans="1:13" ht="45" customHeight="1" x14ac:dyDescent="0.2">
      <c r="A82" s="298" t="str">
        <f>CONCATENAR</f>
        <v>COTAÇÃO 200.01.06</v>
      </c>
      <c r="B82" s="296" t="s">
        <v>8450</v>
      </c>
      <c r="C82" s="299" t="s">
        <v>8503</v>
      </c>
      <c r="D82" s="300" t="s">
        <v>8497</v>
      </c>
      <c r="E82" s="299" t="s">
        <v>8492</v>
      </c>
      <c r="F82" s="449">
        <f ca="1">CHOOSE($K$3,MEDIAN(OFFSET(F83,1,0,ROW(C89)-ROW(C83)-1)),AVERAGE(OFFSET(F83,1,0,ROW(C89)-ROW(C83)-1)))*IF(H82="",1,VLOOKUP(H82,INDICES,8))</f>
        <v>931.74</v>
      </c>
      <c r="G82" s="449"/>
      <c r="H82" s="450"/>
      <c r="I82" s="450"/>
      <c r="J82" s="271">
        <f>COUNTA($A$1:$A82)-1</f>
        <v>6</v>
      </c>
      <c r="K82" s="271">
        <f>ROW(C89)-ROW(C83)-1</f>
        <v>5</v>
      </c>
      <c r="L82" s="271" t="str">
        <f ca="1">IF(AND(ISNUMBER(F82),M82="Sim"),"F","")</f>
        <v>F</v>
      </c>
      <c r="M82" s="301" t="s">
        <v>8451</v>
      </c>
    </row>
    <row r="83" spans="1:13" ht="11.25" customHeight="1" x14ac:dyDescent="0.2">
      <c r="C83" s="302" t="s">
        <v>8452</v>
      </c>
      <c r="D83" s="451" t="s">
        <v>8453</v>
      </c>
      <c r="E83" s="451"/>
      <c r="F83" s="452" t="s">
        <v>8419</v>
      </c>
      <c r="G83" s="452"/>
      <c r="H83" s="452" t="s">
        <v>8454</v>
      </c>
      <c r="I83" s="452"/>
      <c r="J83" s="271" t="s">
        <v>8455</v>
      </c>
      <c r="L83" s="271" t="str">
        <f ca="1">IF(AND(ISNUMBER(F82),M82="Sim"),"F","")</f>
        <v>F</v>
      </c>
    </row>
    <row r="84" spans="1:13" ht="11.25" customHeight="1" x14ac:dyDescent="0.2">
      <c r="C84" s="303" t="s">
        <v>8444</v>
      </c>
      <c r="D84" s="453" t="str">
        <f ca="1">IF(C84&lt;&gt;"",VLOOKUP(C84,EMPRESAS,3,FALSE()),"")</f>
        <v>Petro Fontes</v>
      </c>
      <c r="E84" s="453"/>
      <c r="F84" s="454">
        <v>879</v>
      </c>
      <c r="G84" s="454"/>
      <c r="H84" s="455" t="s">
        <v>8493</v>
      </c>
      <c r="I84" s="455"/>
      <c r="J84" s="271" t="s">
        <v>8455</v>
      </c>
      <c r="L84" s="271" t="str">
        <f ca="1">IF(AND(ISNUMBER(OFFSET($F$1,MATCH(MAX($J$1:$J84),$J$1:$J84,0)-1,0)),ISNUMBER(F84),INDEX($M$1:$M84,MATCH("ZZZZ",$M$1:$M84))="Sim"),"F","")</f>
        <v>F</v>
      </c>
    </row>
    <row r="85" spans="1:13" ht="11.25" customHeight="1" x14ac:dyDescent="0.2">
      <c r="C85" s="303" t="s">
        <v>8479</v>
      </c>
      <c r="D85" s="453" t="str">
        <f ca="1">IF(C85&lt;&gt;"",VLOOKUP(C85,EMPRESAS,3,FALSE()),"")</f>
        <v xml:space="preserve">Tecsus engenharia </v>
      </c>
      <c r="E85" s="453"/>
      <c r="F85" s="454">
        <v>975.69</v>
      </c>
      <c r="G85" s="454"/>
      <c r="H85" s="455" t="s">
        <v>8494</v>
      </c>
      <c r="I85" s="455"/>
      <c r="J85" s="271" t="s">
        <v>8455</v>
      </c>
      <c r="L85" s="271" t="str">
        <f ca="1">IF(AND(ISNUMBER(OFFSET($F$1,MATCH(MAX($J$1:$J85),$J$1:$J85,0)-1,0)),ISNUMBER(F85),INDEX($M$1:$M85,MATCH("ZZZZ",$M$1:$M85))="Sim"),"F","")</f>
        <v>F</v>
      </c>
    </row>
    <row r="86" spans="1:13" ht="11.25" customHeight="1" x14ac:dyDescent="0.2">
      <c r="C86" s="303" t="s">
        <v>8484</v>
      </c>
      <c r="D86" s="453" t="str">
        <f ca="1">IF(C86&lt;&gt;"",VLOOKUP(C86,EMPRESAS,3,FALSE()),"")</f>
        <v>Acqua Chafarizes</v>
      </c>
      <c r="E86" s="453"/>
      <c r="F86" s="454">
        <v>931.74</v>
      </c>
      <c r="G86" s="454"/>
      <c r="H86" s="455" t="s">
        <v>8495</v>
      </c>
      <c r="I86" s="455"/>
      <c r="J86" s="271" t="s">
        <v>8455</v>
      </c>
      <c r="L86" s="271" t="str">
        <f ca="1">IF(AND(ISNUMBER(OFFSET($F$1,MATCH(MAX($J$1:$J86),$J$1:$J86,0)-1,0)),ISNUMBER(F86),INDEX($M$1:$M86,MATCH("ZZZZ",$M$1:$M86))="Sim"),"F","")</f>
        <v>F</v>
      </c>
    </row>
    <row r="87" spans="1:13" ht="11.25" customHeight="1" x14ac:dyDescent="0.2">
      <c r="C87" s="303"/>
      <c r="D87" s="453" t="str">
        <f>IF(C87&lt;&gt;"",VLOOKUP(C87,EMPRESAS,3,FALSE()),"")</f>
        <v/>
      </c>
      <c r="E87" s="453"/>
      <c r="F87" s="454"/>
      <c r="G87" s="454"/>
      <c r="H87" s="455"/>
      <c r="I87" s="455"/>
      <c r="J87" s="271" t="s">
        <v>8455</v>
      </c>
      <c r="L87" s="271" t="str">
        <f ca="1">IF(AND(ISNUMBER(OFFSET($F$1,MATCH(MAX($J$1:$J87),$J$1:$J87,0)-1,0)),ISNUMBER(F87),INDEX($M$1:$M87,MATCH("ZZZZ",$M$1:$M87))="Sim"),"F","")</f>
        <v/>
      </c>
    </row>
    <row r="88" spans="1:13" ht="11.25" customHeight="1" x14ac:dyDescent="0.2">
      <c r="C88" s="303"/>
      <c r="D88" s="453" t="str">
        <f>IF(C88&lt;&gt;"",VLOOKUP(C88,EMPRESAS,3,FALSE()),"")</f>
        <v/>
      </c>
      <c r="E88" s="453"/>
      <c r="F88" s="454"/>
      <c r="G88" s="454"/>
      <c r="H88" s="455"/>
      <c r="I88" s="455"/>
      <c r="J88" s="271" t="s">
        <v>8455</v>
      </c>
      <c r="L88" s="271" t="str">
        <f ca="1">IF(AND(ISNUMBER(OFFSET($F$1,MATCH(MAX($J$1:$J88),$J$1:$J88,0)-1,0)),ISNUMBER(F88),INDEX($M$1:$M88,MATCH("ZZZZ",$M$1:$M88))="Sim"),"F","")</f>
        <v/>
      </c>
    </row>
    <row r="89" spans="1:13" ht="11.25" customHeight="1" x14ac:dyDescent="0.2">
      <c r="C89" s="304" t="s">
        <v>8456</v>
      </c>
      <c r="D89" s="456"/>
      <c r="E89" s="456"/>
      <c r="F89" s="456"/>
      <c r="G89" s="456"/>
      <c r="H89" s="456"/>
      <c r="I89" s="456"/>
      <c r="L89" s="271" t="str">
        <f ca="1">IF(AND(ISNUMBER(F82),M82="Sim"),"F","")</f>
        <v>F</v>
      </c>
    </row>
    <row r="90" spans="1:13" s="270" customFormat="1" ht="11.25" x14ac:dyDescent="0.2">
      <c r="B90" s="271"/>
      <c r="L90" s="271" t="str">
        <f ca="1">IF(AND(ISNUMBER(F82),M82="Sim"),"F","")</f>
        <v>F</v>
      </c>
    </row>
    <row r="91" spans="1:13" ht="11.25" customHeight="1" x14ac:dyDescent="0.2">
      <c r="B91" s="296" t="s">
        <v>8446</v>
      </c>
      <c r="C91" s="296" t="s">
        <v>8447</v>
      </c>
      <c r="D91" s="297" t="s">
        <v>8331</v>
      </c>
      <c r="E91" s="296" t="s">
        <v>8448</v>
      </c>
      <c r="F91" s="448" t="str">
        <f>CHOOSE($K$3,"MEDIANA","MÉDIA")&amp;IF(H92="",""," RETROAGIDA")</f>
        <v>MEDIANA</v>
      </c>
      <c r="G91" s="448"/>
      <c r="H91" s="448" t="s">
        <v>8449</v>
      </c>
      <c r="I91" s="448"/>
      <c r="L91" s="271" t="str">
        <f ca="1">IF(AND(ISNUMBER(F92),M92="Sim"),"F","")</f>
        <v>F</v>
      </c>
    </row>
    <row r="92" spans="1:13" ht="56.25" customHeight="1" x14ac:dyDescent="0.2">
      <c r="A92" s="298" t="str">
        <f>CONCATENAR</f>
        <v>COTAÇÃO 200.01.07</v>
      </c>
      <c r="B92" s="296" t="s">
        <v>8450</v>
      </c>
      <c r="C92" s="299" t="s">
        <v>8504</v>
      </c>
      <c r="D92" s="300" t="s">
        <v>8505</v>
      </c>
      <c r="E92" s="299" t="s">
        <v>8492</v>
      </c>
      <c r="F92" s="449">
        <f ca="1">CHOOSE($K$3,MEDIAN(OFFSET(F93,1,0,ROW(C99)-ROW(C93)-1)),AVERAGE(OFFSET(F93,1,0,ROW(C99)-ROW(C93)-1)))*IF(H92="",1,VLOOKUP(H92,INDICES,8))</f>
        <v>5777</v>
      </c>
      <c r="G92" s="449"/>
      <c r="H92" s="450"/>
      <c r="I92" s="450"/>
      <c r="J92" s="271">
        <f>COUNTA($A$1:$A92)-1</f>
        <v>7</v>
      </c>
      <c r="K92" s="271">
        <f>ROW(C99)-ROW(C93)-1</f>
        <v>5</v>
      </c>
      <c r="L92" s="271" t="str">
        <f ca="1">IF(AND(ISNUMBER(F92),M92="Sim"),"F","")</f>
        <v>F</v>
      </c>
      <c r="M92" s="301" t="s">
        <v>8451</v>
      </c>
    </row>
    <row r="93" spans="1:13" ht="11.25" customHeight="1" x14ac:dyDescent="0.2">
      <c r="C93" s="302" t="s">
        <v>8452</v>
      </c>
      <c r="D93" s="451" t="s">
        <v>8453</v>
      </c>
      <c r="E93" s="451"/>
      <c r="F93" s="452" t="s">
        <v>8419</v>
      </c>
      <c r="G93" s="452"/>
      <c r="H93" s="452" t="s">
        <v>8454</v>
      </c>
      <c r="I93" s="452"/>
      <c r="J93" s="271" t="s">
        <v>8455</v>
      </c>
      <c r="L93" s="271" t="str">
        <f ca="1">IF(AND(ISNUMBER(F92),M92="Sim"),"F","")</f>
        <v>F</v>
      </c>
    </row>
    <row r="94" spans="1:13" ht="11.25" customHeight="1" x14ac:dyDescent="0.2">
      <c r="C94" s="303" t="s">
        <v>8444</v>
      </c>
      <c r="D94" s="453" t="str">
        <f ca="1">IF(C94&lt;&gt;"",VLOOKUP(C94,EMPRESAS,3,FALSE()),"")</f>
        <v>Petro Fontes</v>
      </c>
      <c r="E94" s="453"/>
      <c r="F94" s="454">
        <v>5450</v>
      </c>
      <c r="G94" s="454"/>
      <c r="H94" s="455" t="s">
        <v>8493</v>
      </c>
      <c r="I94" s="455"/>
      <c r="J94" s="271" t="s">
        <v>8455</v>
      </c>
      <c r="L94" s="271" t="str">
        <f ca="1">IF(AND(ISNUMBER(OFFSET($F$1,MATCH(MAX($J$1:$J94),$J$1:$J94,0)-1,0)),ISNUMBER(F94),INDEX($M$1:$M94,MATCH("ZZZZ",$M$1:$M94))="Sim"),"F","")</f>
        <v>F</v>
      </c>
    </row>
    <row r="95" spans="1:13" ht="11.25" customHeight="1" x14ac:dyDescent="0.2">
      <c r="C95" s="303" t="s">
        <v>8479</v>
      </c>
      <c r="D95" s="453" t="str">
        <f ca="1">IF(C95&lt;&gt;"",VLOOKUP(C95,EMPRESAS,3,FALSE()),"")</f>
        <v xml:space="preserve">Tecsus engenharia </v>
      </c>
      <c r="E95" s="453"/>
      <c r="F95" s="454">
        <v>6049.5</v>
      </c>
      <c r="G95" s="454"/>
      <c r="H95" s="455" t="s">
        <v>8494</v>
      </c>
      <c r="I95" s="455"/>
      <c r="J95" s="271" t="s">
        <v>8455</v>
      </c>
      <c r="L95" s="271" t="str">
        <f ca="1">IF(AND(ISNUMBER(OFFSET($F$1,MATCH(MAX($J$1:$J95),$J$1:$J95,0)-1,0)),ISNUMBER(F95),INDEX($M$1:$M95,MATCH("ZZZZ",$M$1:$M95))="Sim"),"F","")</f>
        <v>F</v>
      </c>
    </row>
    <row r="96" spans="1:13" ht="11.25" customHeight="1" x14ac:dyDescent="0.2">
      <c r="C96" s="303" t="s">
        <v>8484</v>
      </c>
      <c r="D96" s="453" t="str">
        <f ca="1">IF(C96&lt;&gt;"",VLOOKUP(C96,EMPRESAS,3,FALSE()),"")</f>
        <v>Acqua Chafarizes</v>
      </c>
      <c r="E96" s="453"/>
      <c r="F96" s="454">
        <v>5777</v>
      </c>
      <c r="G96" s="454"/>
      <c r="H96" s="455" t="s">
        <v>8495</v>
      </c>
      <c r="I96" s="455"/>
      <c r="J96" s="271" t="s">
        <v>8455</v>
      </c>
      <c r="L96" s="271" t="str">
        <f ca="1">IF(AND(ISNUMBER(OFFSET($F$1,MATCH(MAX($J$1:$J96),$J$1:$J96,0)-1,0)),ISNUMBER(F96),INDEX($M$1:$M96,MATCH("ZZZZ",$M$1:$M96))="Sim"),"F","")</f>
        <v>F</v>
      </c>
    </row>
    <row r="97" spans="1:13" ht="11.25" customHeight="1" x14ac:dyDescent="0.2">
      <c r="C97" s="303"/>
      <c r="D97" s="453" t="str">
        <f>IF(C97&lt;&gt;"",VLOOKUP(C97,EMPRESAS,3,FALSE()),"")</f>
        <v/>
      </c>
      <c r="E97" s="453"/>
      <c r="F97" s="454"/>
      <c r="G97" s="454"/>
      <c r="H97" s="455"/>
      <c r="I97" s="455"/>
      <c r="J97" s="271" t="s">
        <v>8455</v>
      </c>
      <c r="L97" s="271" t="str">
        <f ca="1">IF(AND(ISNUMBER(OFFSET($F$1,MATCH(MAX($J$1:$J97),$J$1:$J97,0)-1,0)),ISNUMBER(F97),INDEX($M$1:$M97,MATCH("ZZZZ",$M$1:$M97))="Sim"),"F","")</f>
        <v/>
      </c>
    </row>
    <row r="98" spans="1:13" ht="11.25" customHeight="1" x14ac:dyDescent="0.2">
      <c r="C98" s="303"/>
      <c r="D98" s="453" t="str">
        <f>IF(C98&lt;&gt;"",VLOOKUP(C98,EMPRESAS,3,FALSE()),"")</f>
        <v/>
      </c>
      <c r="E98" s="453"/>
      <c r="F98" s="454"/>
      <c r="G98" s="454"/>
      <c r="H98" s="455"/>
      <c r="I98" s="455"/>
      <c r="J98" s="271" t="s">
        <v>8455</v>
      </c>
      <c r="L98" s="271" t="str">
        <f ca="1">IF(AND(ISNUMBER(OFFSET($F$1,MATCH(MAX($J$1:$J98),$J$1:$J98,0)-1,0)),ISNUMBER(F98),INDEX($M$1:$M98,MATCH("ZZZZ",$M$1:$M98))="Sim"),"F","")</f>
        <v/>
      </c>
    </row>
    <row r="99" spans="1:13" ht="11.25" customHeight="1" x14ac:dyDescent="0.2">
      <c r="C99" s="304" t="s">
        <v>8456</v>
      </c>
      <c r="D99" s="456"/>
      <c r="E99" s="456"/>
      <c r="F99" s="456"/>
      <c r="G99" s="456"/>
      <c r="H99" s="456"/>
      <c r="I99" s="456"/>
      <c r="L99" s="271" t="str">
        <f ca="1">IF(AND(ISNUMBER(F92),M92="Sim"),"F","")</f>
        <v>F</v>
      </c>
    </row>
    <row r="100" spans="1:13" s="270" customFormat="1" ht="11.25" x14ac:dyDescent="0.2">
      <c r="B100" s="271"/>
      <c r="L100" s="271" t="str">
        <f ca="1">IF(AND(ISNUMBER(F92),M92="Sim"),"F","")</f>
        <v>F</v>
      </c>
    </row>
    <row r="101" spans="1:13" ht="11.25" customHeight="1" x14ac:dyDescent="0.2">
      <c r="B101" s="296" t="s">
        <v>8446</v>
      </c>
      <c r="C101" s="296" t="s">
        <v>8447</v>
      </c>
      <c r="D101" s="297" t="s">
        <v>8331</v>
      </c>
      <c r="E101" s="296" t="s">
        <v>8448</v>
      </c>
      <c r="F101" s="448" t="str">
        <f>CHOOSE($K$3,"MEDIANA","MÉDIA")&amp;IF(H102="",""," RETROAGIDA")</f>
        <v>MEDIANA</v>
      </c>
      <c r="G101" s="448"/>
      <c r="H101" s="448" t="s">
        <v>8449</v>
      </c>
      <c r="I101" s="448"/>
      <c r="L101" s="271" t="str">
        <f ca="1">IF(AND(ISNUMBER(F102),M102="Sim"),"F","")</f>
        <v>F</v>
      </c>
    </row>
    <row r="102" spans="1:13" ht="56.25" customHeight="1" x14ac:dyDescent="0.2">
      <c r="A102" s="298" t="str">
        <f>CONCATENAR</f>
        <v>COTAÇÃO 200.02.01</v>
      </c>
      <c r="B102" s="296" t="s">
        <v>8450</v>
      </c>
      <c r="C102" s="299" t="s">
        <v>8506</v>
      </c>
      <c r="D102" s="300" t="s">
        <v>8507</v>
      </c>
      <c r="E102" s="299" t="s">
        <v>8492</v>
      </c>
      <c r="F102" s="449">
        <f ca="1">CHOOSE($K$3,MEDIAN(OFFSET(F103,1,0,ROW(C109)-ROW(C103)-1)),AVERAGE(OFFSET(F103,1,0,ROW(C109)-ROW(C103)-1)))*IF(H102="",1,VLOOKUP(H102,INDICES,8))</f>
        <v>834.22</v>
      </c>
      <c r="G102" s="449"/>
      <c r="H102" s="450"/>
      <c r="I102" s="450"/>
      <c r="J102" s="271">
        <f>COUNTA($A$1:$A102)-1</f>
        <v>8</v>
      </c>
      <c r="K102" s="271">
        <f>ROW(C109)-ROW(C103)-1</f>
        <v>5</v>
      </c>
      <c r="L102" s="271" t="str">
        <f ca="1">IF(AND(ISNUMBER(F102),M102="Sim"),"F","")</f>
        <v>F</v>
      </c>
      <c r="M102" s="301" t="s">
        <v>8451</v>
      </c>
    </row>
    <row r="103" spans="1:13" ht="11.25" customHeight="1" x14ac:dyDescent="0.2">
      <c r="C103" s="302" t="s">
        <v>8452</v>
      </c>
      <c r="D103" s="451" t="s">
        <v>8453</v>
      </c>
      <c r="E103" s="451"/>
      <c r="F103" s="452" t="s">
        <v>8419</v>
      </c>
      <c r="G103" s="452"/>
      <c r="H103" s="452" t="s">
        <v>8454</v>
      </c>
      <c r="I103" s="452"/>
      <c r="J103" s="271" t="s">
        <v>8455</v>
      </c>
      <c r="L103" s="271" t="str">
        <f ca="1">IF(AND(ISNUMBER(F102),M102="Sim"),"F","")</f>
        <v>F</v>
      </c>
    </row>
    <row r="104" spans="1:13" ht="11.25" customHeight="1" x14ac:dyDescent="0.2">
      <c r="C104" s="303" t="s">
        <v>8444</v>
      </c>
      <c r="D104" s="453" t="str">
        <f ca="1">IF(C104&lt;&gt;"",VLOOKUP(C104,EMPRESAS,3,FALSE()),"")</f>
        <v>Petro Fontes</v>
      </c>
      <c r="E104" s="453"/>
      <c r="F104" s="454">
        <v>787</v>
      </c>
      <c r="G104" s="454"/>
      <c r="H104" s="455" t="s">
        <v>8493</v>
      </c>
      <c r="I104" s="455"/>
      <c r="J104" s="271" t="s">
        <v>8455</v>
      </c>
      <c r="L104" s="271" t="str">
        <f ca="1">IF(AND(ISNUMBER(OFFSET($F$1,MATCH(MAX($J$1:$J104),$J$1:$J104,0)-1,0)),ISNUMBER(F104),INDEX($M$1:$M104,MATCH("ZZZZ",$M$1:$M104))="Sim"),"F","")</f>
        <v>F</v>
      </c>
    </row>
    <row r="105" spans="1:13" ht="11.25" customHeight="1" x14ac:dyDescent="0.2">
      <c r="C105" s="303" t="s">
        <v>8479</v>
      </c>
      <c r="D105" s="453" t="str">
        <f ca="1">IF(C105&lt;&gt;"",VLOOKUP(C105,EMPRESAS,3,FALSE()),"")</f>
        <v xml:space="preserve">Tecsus engenharia </v>
      </c>
      <c r="E105" s="453"/>
      <c r="F105" s="454">
        <v>873.57</v>
      </c>
      <c r="G105" s="454"/>
      <c r="H105" s="455" t="s">
        <v>8494</v>
      </c>
      <c r="I105" s="455"/>
      <c r="J105" s="271" t="s">
        <v>8455</v>
      </c>
      <c r="L105" s="271" t="str">
        <f ca="1">IF(AND(ISNUMBER(OFFSET($F$1,MATCH(MAX($J$1:$J105),$J$1:$J105,0)-1,0)),ISNUMBER(F105),INDEX($M$1:$M105,MATCH("ZZZZ",$M$1:$M105))="Sim"),"F","")</f>
        <v>F</v>
      </c>
    </row>
    <row r="106" spans="1:13" ht="11.25" customHeight="1" x14ac:dyDescent="0.2">
      <c r="C106" s="303" t="s">
        <v>8484</v>
      </c>
      <c r="D106" s="453" t="str">
        <f ca="1">IF(C106&lt;&gt;"",VLOOKUP(C106,EMPRESAS,3,FALSE()),"")</f>
        <v>Acqua Chafarizes</v>
      </c>
      <c r="E106" s="453"/>
      <c r="F106" s="454">
        <v>834.22</v>
      </c>
      <c r="G106" s="454"/>
      <c r="H106" s="455" t="s">
        <v>8495</v>
      </c>
      <c r="I106" s="455"/>
      <c r="J106" s="271" t="s">
        <v>8455</v>
      </c>
      <c r="L106" s="271" t="str">
        <f ca="1">IF(AND(ISNUMBER(OFFSET($F$1,MATCH(MAX($J$1:$J106),$J$1:$J106,0)-1,0)),ISNUMBER(F106),INDEX($M$1:$M106,MATCH("ZZZZ",$M$1:$M106))="Sim"),"F","")</f>
        <v>F</v>
      </c>
    </row>
    <row r="107" spans="1:13" ht="11.25" customHeight="1" x14ac:dyDescent="0.2">
      <c r="C107" s="303"/>
      <c r="D107" s="453" t="str">
        <f>IF(C107&lt;&gt;"",VLOOKUP(C107,EMPRESAS,3,FALSE()),"")</f>
        <v/>
      </c>
      <c r="E107" s="453"/>
      <c r="F107" s="454"/>
      <c r="G107" s="454"/>
      <c r="H107" s="455"/>
      <c r="I107" s="455"/>
      <c r="J107" s="271" t="s">
        <v>8455</v>
      </c>
      <c r="L107" s="271" t="str">
        <f ca="1">IF(AND(ISNUMBER(OFFSET($F$1,MATCH(MAX($J$1:$J107),$J$1:$J107,0)-1,0)),ISNUMBER(F107),INDEX($M$1:$M107,MATCH("ZZZZ",$M$1:$M107))="Sim"),"F","")</f>
        <v/>
      </c>
    </row>
    <row r="108" spans="1:13" ht="11.25" customHeight="1" x14ac:dyDescent="0.2">
      <c r="C108" s="303"/>
      <c r="D108" s="453" t="str">
        <f>IF(C108&lt;&gt;"",VLOOKUP(C108,EMPRESAS,3,FALSE()),"")</f>
        <v/>
      </c>
      <c r="E108" s="453"/>
      <c r="F108" s="454"/>
      <c r="G108" s="454"/>
      <c r="H108" s="455"/>
      <c r="I108" s="455"/>
      <c r="J108" s="271" t="s">
        <v>8455</v>
      </c>
      <c r="L108" s="271" t="str">
        <f ca="1">IF(AND(ISNUMBER(OFFSET($F$1,MATCH(MAX($J$1:$J108),$J$1:$J108,0)-1,0)),ISNUMBER(F108),INDEX($M$1:$M108,MATCH("ZZZZ",$M$1:$M108))="Sim"),"F","")</f>
        <v/>
      </c>
    </row>
    <row r="109" spans="1:13" ht="11.25" customHeight="1" x14ac:dyDescent="0.2">
      <c r="C109" s="304" t="s">
        <v>8456</v>
      </c>
      <c r="D109" s="456"/>
      <c r="E109" s="456"/>
      <c r="F109" s="456"/>
      <c r="G109" s="456"/>
      <c r="H109" s="456"/>
      <c r="I109" s="456"/>
      <c r="L109" s="271" t="str">
        <f ca="1">IF(AND(ISNUMBER(F102),M102="Sim"),"F","")</f>
        <v>F</v>
      </c>
    </row>
    <row r="110" spans="1:13" s="270" customFormat="1" ht="11.25" x14ac:dyDescent="0.2">
      <c r="B110" s="271"/>
      <c r="L110" s="271" t="str">
        <f ca="1">IF(AND(ISNUMBER(F102),M102="Sim"),"F","")</f>
        <v>F</v>
      </c>
    </row>
    <row r="111" spans="1:13" ht="11.25" customHeight="1" x14ac:dyDescent="0.2">
      <c r="B111" s="296" t="s">
        <v>8446</v>
      </c>
      <c r="C111" s="296" t="s">
        <v>8447</v>
      </c>
      <c r="D111" s="297" t="s">
        <v>8331</v>
      </c>
      <c r="E111" s="296" t="s">
        <v>8448</v>
      </c>
      <c r="F111" s="448" t="str">
        <f>CHOOSE($K$3,"MEDIANA","MÉDIA")&amp;IF(H112="",""," RETROAGIDA")</f>
        <v>MEDIANA</v>
      </c>
      <c r="G111" s="448"/>
      <c r="H111" s="448" t="s">
        <v>8449</v>
      </c>
      <c r="I111" s="448"/>
      <c r="L111" s="271" t="str">
        <f ca="1">IF(AND(ISNUMBER(F112),M112="Sim"),"F","")</f>
        <v>F</v>
      </c>
    </row>
    <row r="112" spans="1:13" ht="45" customHeight="1" x14ac:dyDescent="0.2">
      <c r="A112" s="298" t="str">
        <f>CONCATENAR</f>
        <v>COTAÇÃO 200.02.02</v>
      </c>
      <c r="B112" s="296" t="s">
        <v>8450</v>
      </c>
      <c r="C112" s="299" t="s">
        <v>8508</v>
      </c>
      <c r="D112" s="300" t="s">
        <v>8497</v>
      </c>
      <c r="E112" s="299" t="s">
        <v>8492</v>
      </c>
      <c r="F112" s="449">
        <f ca="1">CHOOSE($K$3,MEDIAN(OFFSET(F113,1,0,ROW(C119)-ROW(C113)-1)),AVERAGE(OFFSET(F113,1,0,ROW(C119)-ROW(C113)-1)))*IF(H112="",1,VLOOKUP(H112,INDICES,8))</f>
        <v>931.74</v>
      </c>
      <c r="G112" s="449"/>
      <c r="H112" s="450"/>
      <c r="I112" s="450"/>
      <c r="J112" s="271">
        <f>COUNTA($A$1:$A112)-1</f>
        <v>9</v>
      </c>
      <c r="K112" s="271">
        <f>ROW(C119)-ROW(C113)-1</f>
        <v>5</v>
      </c>
      <c r="L112" s="271" t="str">
        <f ca="1">IF(AND(ISNUMBER(F112),M112="Sim"),"F","")</f>
        <v>F</v>
      </c>
      <c r="M112" s="301" t="s">
        <v>8451</v>
      </c>
    </row>
    <row r="113" spans="1:13" ht="11.25" customHeight="1" x14ac:dyDescent="0.2">
      <c r="C113" s="302" t="s">
        <v>8452</v>
      </c>
      <c r="D113" s="451" t="s">
        <v>8453</v>
      </c>
      <c r="E113" s="451"/>
      <c r="F113" s="452" t="s">
        <v>8419</v>
      </c>
      <c r="G113" s="452"/>
      <c r="H113" s="452" t="s">
        <v>8454</v>
      </c>
      <c r="I113" s="452"/>
      <c r="J113" s="271" t="s">
        <v>8455</v>
      </c>
      <c r="L113" s="271" t="str">
        <f ca="1">IF(AND(ISNUMBER(F112),M112="Sim"),"F","")</f>
        <v>F</v>
      </c>
    </row>
    <row r="114" spans="1:13" ht="11.25" customHeight="1" x14ac:dyDescent="0.2">
      <c r="C114" s="303" t="s">
        <v>8444</v>
      </c>
      <c r="D114" s="453" t="str">
        <f ca="1">IF(C114&lt;&gt;"",VLOOKUP(C114,EMPRESAS,3,FALSE()),"")</f>
        <v>Petro Fontes</v>
      </c>
      <c r="E114" s="453"/>
      <c r="F114" s="454">
        <v>879</v>
      </c>
      <c r="G114" s="454"/>
      <c r="H114" s="455" t="s">
        <v>8493</v>
      </c>
      <c r="I114" s="455"/>
      <c r="J114" s="271" t="s">
        <v>8455</v>
      </c>
      <c r="L114" s="271" t="str">
        <f ca="1">IF(AND(ISNUMBER(OFFSET($F$1,MATCH(MAX($J$1:$J114),$J$1:$J114,0)-1,0)),ISNUMBER(F114),INDEX($M$1:$M114,MATCH("ZZZZ",$M$1:$M114))="Sim"),"F","")</f>
        <v>F</v>
      </c>
    </row>
    <row r="115" spans="1:13" ht="11.25" customHeight="1" x14ac:dyDescent="0.2">
      <c r="C115" s="303" t="s">
        <v>8479</v>
      </c>
      <c r="D115" s="453" t="str">
        <f ca="1">IF(C115&lt;&gt;"",VLOOKUP(C115,EMPRESAS,3,FALSE()),"")</f>
        <v xml:space="preserve">Tecsus engenharia </v>
      </c>
      <c r="E115" s="453"/>
      <c r="F115" s="454">
        <v>975.69</v>
      </c>
      <c r="G115" s="454"/>
      <c r="H115" s="455" t="s">
        <v>8494</v>
      </c>
      <c r="I115" s="455"/>
      <c r="J115" s="271" t="s">
        <v>8455</v>
      </c>
      <c r="L115" s="271" t="str">
        <f ca="1">IF(AND(ISNUMBER(OFFSET($F$1,MATCH(MAX($J$1:$J115),$J$1:$J115,0)-1,0)),ISNUMBER(F115),INDEX($M$1:$M115,MATCH("ZZZZ",$M$1:$M115))="Sim"),"F","")</f>
        <v>F</v>
      </c>
    </row>
    <row r="116" spans="1:13" ht="11.25" customHeight="1" x14ac:dyDescent="0.2">
      <c r="C116" s="303" t="s">
        <v>8484</v>
      </c>
      <c r="D116" s="453" t="str">
        <f ca="1">IF(C116&lt;&gt;"",VLOOKUP(C116,EMPRESAS,3,FALSE()),"")</f>
        <v>Acqua Chafarizes</v>
      </c>
      <c r="E116" s="453"/>
      <c r="F116" s="454">
        <v>931.74</v>
      </c>
      <c r="G116" s="454"/>
      <c r="H116" s="455" t="s">
        <v>8495</v>
      </c>
      <c r="I116" s="455"/>
      <c r="J116" s="271" t="s">
        <v>8455</v>
      </c>
      <c r="L116" s="271" t="str">
        <f ca="1">IF(AND(ISNUMBER(OFFSET($F$1,MATCH(MAX($J$1:$J116),$J$1:$J116,0)-1,0)),ISNUMBER(F116),INDEX($M$1:$M116,MATCH("ZZZZ",$M$1:$M116))="Sim"),"F","")</f>
        <v>F</v>
      </c>
    </row>
    <row r="117" spans="1:13" ht="11.25" customHeight="1" x14ac:dyDescent="0.2">
      <c r="C117" s="303"/>
      <c r="D117" s="453" t="str">
        <f>IF(C117&lt;&gt;"",VLOOKUP(C117,EMPRESAS,3,FALSE()),"")</f>
        <v/>
      </c>
      <c r="E117" s="453"/>
      <c r="F117" s="454"/>
      <c r="G117" s="454"/>
      <c r="H117" s="455"/>
      <c r="I117" s="455"/>
      <c r="J117" s="271" t="s">
        <v>8455</v>
      </c>
      <c r="L117" s="271" t="str">
        <f ca="1">IF(AND(ISNUMBER(OFFSET($F$1,MATCH(MAX($J$1:$J117),$J$1:$J117,0)-1,0)),ISNUMBER(F117),INDEX($M$1:$M117,MATCH("ZZZZ",$M$1:$M117))="Sim"),"F","")</f>
        <v/>
      </c>
    </row>
    <row r="118" spans="1:13" ht="11.25" customHeight="1" x14ac:dyDescent="0.2">
      <c r="C118" s="303"/>
      <c r="D118" s="453" t="str">
        <f>IF(C118&lt;&gt;"",VLOOKUP(C118,EMPRESAS,3,FALSE()),"")</f>
        <v/>
      </c>
      <c r="E118" s="453"/>
      <c r="F118" s="454"/>
      <c r="G118" s="454"/>
      <c r="H118" s="455"/>
      <c r="I118" s="455"/>
      <c r="J118" s="271" t="s">
        <v>8455</v>
      </c>
      <c r="L118" s="271" t="str">
        <f ca="1">IF(AND(ISNUMBER(OFFSET($F$1,MATCH(MAX($J$1:$J118),$J$1:$J118,0)-1,0)),ISNUMBER(F118),INDEX($M$1:$M118,MATCH("ZZZZ",$M$1:$M118))="Sim"),"F","")</f>
        <v/>
      </c>
    </row>
    <row r="119" spans="1:13" ht="11.25" customHeight="1" x14ac:dyDescent="0.2">
      <c r="C119" s="304" t="s">
        <v>8456</v>
      </c>
      <c r="D119" s="456"/>
      <c r="E119" s="456"/>
      <c r="F119" s="456"/>
      <c r="G119" s="456"/>
      <c r="H119" s="456"/>
      <c r="I119" s="456"/>
      <c r="L119" s="271" t="str">
        <f ca="1">IF(AND(ISNUMBER(F112),M112="Sim"),"F","")</f>
        <v>F</v>
      </c>
    </row>
    <row r="120" spans="1:13" s="270" customFormat="1" ht="11.25" x14ac:dyDescent="0.2">
      <c r="B120" s="271"/>
      <c r="L120" s="271" t="str">
        <f ca="1">IF(AND(ISNUMBER(F112),M112="Sim"),"F","")</f>
        <v>F</v>
      </c>
    </row>
    <row r="121" spans="1:13" ht="11.25" customHeight="1" x14ac:dyDescent="0.2">
      <c r="B121" s="296" t="s">
        <v>8446</v>
      </c>
      <c r="C121" s="296" t="s">
        <v>8447</v>
      </c>
      <c r="D121" s="297" t="s">
        <v>8331</v>
      </c>
      <c r="E121" s="296" t="s">
        <v>8448</v>
      </c>
      <c r="F121" s="448" t="str">
        <f>CHOOSE($K$3,"MEDIANA","MÉDIA")&amp;IF(H122="",""," RETROAGIDA")</f>
        <v>MEDIANA</v>
      </c>
      <c r="G121" s="448"/>
      <c r="H121" s="448" t="s">
        <v>8449</v>
      </c>
      <c r="I121" s="448"/>
      <c r="L121" s="271" t="str">
        <f ca="1">IF(AND(ISNUMBER(F122),M122="Sim"),"F","")</f>
        <v>F</v>
      </c>
    </row>
    <row r="122" spans="1:13" ht="56.25" customHeight="1" x14ac:dyDescent="0.2">
      <c r="A122" s="298" t="str">
        <f>CONCATENAR</f>
        <v>COTAÇÃO 200.02.03</v>
      </c>
      <c r="B122" s="296" t="s">
        <v>8450</v>
      </c>
      <c r="C122" s="299" t="s">
        <v>8509</v>
      </c>
      <c r="D122" s="300" t="s">
        <v>8505</v>
      </c>
      <c r="E122" s="299" t="s">
        <v>8492</v>
      </c>
      <c r="F122" s="449">
        <f ca="1">CHOOSE($K$3,MEDIAN(OFFSET(F123,1,0,ROW(C129)-ROW(C123)-1)),AVERAGE(OFFSET(F123,1,0,ROW(C129)-ROW(C123)-1)))*IF(H122="",1,VLOOKUP(H122,INDICES,8))</f>
        <v>5777</v>
      </c>
      <c r="G122" s="449"/>
      <c r="H122" s="450"/>
      <c r="I122" s="450"/>
      <c r="J122" s="271">
        <f>COUNTA($A$1:$A122)-1</f>
        <v>10</v>
      </c>
      <c r="K122" s="271">
        <f>ROW(C129)-ROW(C123)-1</f>
        <v>5</v>
      </c>
      <c r="L122" s="271" t="str">
        <f ca="1">IF(AND(ISNUMBER(F122),M122="Sim"),"F","")</f>
        <v>F</v>
      </c>
      <c r="M122" s="301" t="s">
        <v>8451</v>
      </c>
    </row>
    <row r="123" spans="1:13" ht="11.25" customHeight="1" x14ac:dyDescent="0.2">
      <c r="C123" s="302" t="s">
        <v>8452</v>
      </c>
      <c r="D123" s="451" t="s">
        <v>8453</v>
      </c>
      <c r="E123" s="451"/>
      <c r="F123" s="452" t="s">
        <v>8419</v>
      </c>
      <c r="G123" s="452"/>
      <c r="H123" s="452" t="s">
        <v>8454</v>
      </c>
      <c r="I123" s="452"/>
      <c r="J123" s="271" t="s">
        <v>8455</v>
      </c>
      <c r="L123" s="271" t="str">
        <f ca="1">IF(AND(ISNUMBER(F122),M122="Sim"),"F","")</f>
        <v>F</v>
      </c>
    </row>
    <row r="124" spans="1:13" ht="11.25" customHeight="1" x14ac:dyDescent="0.2">
      <c r="C124" s="303" t="s">
        <v>8444</v>
      </c>
      <c r="D124" s="453" t="str">
        <f ca="1">IF(C124&lt;&gt;"",VLOOKUP(C124,EMPRESAS,3,FALSE()),"")</f>
        <v>Petro Fontes</v>
      </c>
      <c r="E124" s="453"/>
      <c r="F124" s="454">
        <v>5450</v>
      </c>
      <c r="G124" s="454"/>
      <c r="H124" s="455" t="s">
        <v>8493</v>
      </c>
      <c r="I124" s="455"/>
      <c r="J124" s="271" t="s">
        <v>8455</v>
      </c>
      <c r="L124" s="271" t="str">
        <f ca="1">IF(AND(ISNUMBER(OFFSET($F$1,MATCH(MAX($J$1:$J124),$J$1:$J124,0)-1,0)),ISNUMBER(F124),INDEX($M$1:$M124,MATCH("ZZZZ",$M$1:$M124))="Sim"),"F","")</f>
        <v>F</v>
      </c>
    </row>
    <row r="125" spans="1:13" ht="11.25" customHeight="1" x14ac:dyDescent="0.2">
      <c r="C125" s="303" t="s">
        <v>8479</v>
      </c>
      <c r="D125" s="453" t="str">
        <f ca="1">IF(C125&lt;&gt;"",VLOOKUP(C125,EMPRESAS,3,FALSE()),"")</f>
        <v xml:space="preserve">Tecsus engenharia </v>
      </c>
      <c r="E125" s="453"/>
      <c r="F125" s="454">
        <v>6049.5</v>
      </c>
      <c r="G125" s="454"/>
      <c r="H125" s="455" t="s">
        <v>8494</v>
      </c>
      <c r="I125" s="455"/>
      <c r="J125" s="271" t="s">
        <v>8455</v>
      </c>
      <c r="L125" s="271" t="str">
        <f ca="1">IF(AND(ISNUMBER(OFFSET($F$1,MATCH(MAX($J$1:$J125),$J$1:$J125,0)-1,0)),ISNUMBER(F125),INDEX($M$1:$M125,MATCH("ZZZZ",$M$1:$M125))="Sim"),"F","")</f>
        <v>F</v>
      </c>
    </row>
    <row r="126" spans="1:13" ht="11.25" customHeight="1" x14ac:dyDescent="0.2">
      <c r="C126" s="303" t="s">
        <v>8484</v>
      </c>
      <c r="D126" s="453" t="str">
        <f ca="1">IF(C126&lt;&gt;"",VLOOKUP(C126,EMPRESAS,3,FALSE()),"")</f>
        <v>Acqua Chafarizes</v>
      </c>
      <c r="E126" s="453"/>
      <c r="F126" s="454">
        <v>5777</v>
      </c>
      <c r="G126" s="454"/>
      <c r="H126" s="455" t="s">
        <v>8495</v>
      </c>
      <c r="I126" s="455"/>
      <c r="J126" s="271" t="s">
        <v>8455</v>
      </c>
      <c r="L126" s="271" t="str">
        <f ca="1">IF(AND(ISNUMBER(OFFSET($F$1,MATCH(MAX($J$1:$J126),$J$1:$J126,0)-1,0)),ISNUMBER(F126),INDEX($M$1:$M126,MATCH("ZZZZ",$M$1:$M126))="Sim"),"F","")</f>
        <v>F</v>
      </c>
    </row>
    <row r="127" spans="1:13" ht="11.25" customHeight="1" x14ac:dyDescent="0.2">
      <c r="C127" s="303"/>
      <c r="D127" s="453" t="str">
        <f>IF(C127&lt;&gt;"",VLOOKUP(C127,EMPRESAS,3,FALSE()),"")</f>
        <v/>
      </c>
      <c r="E127" s="453"/>
      <c r="F127" s="454"/>
      <c r="G127" s="454"/>
      <c r="H127" s="455"/>
      <c r="I127" s="455"/>
      <c r="J127" s="271" t="s">
        <v>8455</v>
      </c>
      <c r="L127" s="271" t="str">
        <f ca="1">IF(AND(ISNUMBER(OFFSET($F$1,MATCH(MAX($J$1:$J127),$J$1:$J127,0)-1,0)),ISNUMBER(F127),INDEX($M$1:$M127,MATCH("ZZZZ",$M$1:$M127))="Sim"),"F","")</f>
        <v/>
      </c>
    </row>
    <row r="128" spans="1:13" ht="11.25" customHeight="1" x14ac:dyDescent="0.2">
      <c r="C128" s="303"/>
      <c r="D128" s="453" t="str">
        <f>IF(C128&lt;&gt;"",VLOOKUP(C128,EMPRESAS,3,FALSE()),"")</f>
        <v/>
      </c>
      <c r="E128" s="453"/>
      <c r="F128" s="454"/>
      <c r="G128" s="454"/>
      <c r="H128" s="455"/>
      <c r="I128" s="455"/>
      <c r="J128" s="271" t="s">
        <v>8455</v>
      </c>
      <c r="L128" s="271" t="str">
        <f ca="1">IF(AND(ISNUMBER(OFFSET($F$1,MATCH(MAX($J$1:$J128),$J$1:$J128,0)-1,0)),ISNUMBER(F128),INDEX($M$1:$M128,MATCH("ZZZZ",$M$1:$M128))="Sim"),"F","")</f>
        <v/>
      </c>
    </row>
    <row r="129" spans="1:13" ht="11.25" customHeight="1" x14ac:dyDescent="0.2">
      <c r="C129" s="304" t="s">
        <v>8456</v>
      </c>
      <c r="D129" s="456"/>
      <c r="E129" s="456"/>
      <c r="F129" s="456"/>
      <c r="G129" s="456"/>
      <c r="H129" s="456"/>
      <c r="I129" s="456"/>
      <c r="L129" s="271" t="str">
        <f ca="1">IF(AND(ISNUMBER(F122),M122="Sim"),"F","")</f>
        <v>F</v>
      </c>
    </row>
    <row r="130" spans="1:13" s="270" customFormat="1" ht="11.25" x14ac:dyDescent="0.2">
      <c r="B130" s="271"/>
      <c r="L130" s="271" t="str">
        <f ca="1">IF(AND(ISNUMBER(F122),M122="Sim"),"F","")</f>
        <v>F</v>
      </c>
    </row>
    <row r="131" spans="1:13" ht="11.25" customHeight="1" x14ac:dyDescent="0.2">
      <c r="B131" s="296" t="s">
        <v>8446</v>
      </c>
      <c r="C131" s="296" t="s">
        <v>8447</v>
      </c>
      <c r="D131" s="297" t="s">
        <v>8331</v>
      </c>
      <c r="E131" s="296" t="s">
        <v>8448</v>
      </c>
      <c r="F131" s="448" t="str">
        <f>CHOOSE($K$3,"MEDIANA","MÉDIA")&amp;IF(H132="",""," RETROAGIDA")</f>
        <v>MEDIANA</v>
      </c>
      <c r="G131" s="448"/>
      <c r="H131" s="448" t="s">
        <v>8449</v>
      </c>
      <c r="I131" s="448"/>
      <c r="L131" s="271" t="str">
        <f ca="1">IF(AND(ISNUMBER(F132),M132="Sim"),"F","")</f>
        <v>F</v>
      </c>
    </row>
    <row r="132" spans="1:13" ht="56.25" customHeight="1" x14ac:dyDescent="0.2">
      <c r="A132" s="298" t="str">
        <f>CONCATENAR</f>
        <v>COTAÇÃO 200.03.01</v>
      </c>
      <c r="B132" s="296" t="s">
        <v>8450</v>
      </c>
      <c r="C132" s="299" t="s">
        <v>8510</v>
      </c>
      <c r="D132" s="300" t="s">
        <v>8507</v>
      </c>
      <c r="E132" s="299" t="s">
        <v>8492</v>
      </c>
      <c r="F132" s="449">
        <f ca="1">CHOOSE($K$3,MEDIAN(OFFSET(F133,1,0,ROW(C139)-ROW(C133)-1)),AVERAGE(OFFSET(F133,1,0,ROW(C139)-ROW(C133)-1)))*IF(H132="",1,VLOOKUP(H132,INDICES,8))</f>
        <v>834.22</v>
      </c>
      <c r="G132" s="449"/>
      <c r="H132" s="450"/>
      <c r="I132" s="450"/>
      <c r="J132" s="271">
        <f>COUNTA($A$1:$A132)-1</f>
        <v>11</v>
      </c>
      <c r="K132" s="271">
        <f>ROW(C139)-ROW(C133)-1</f>
        <v>5</v>
      </c>
      <c r="L132" s="271" t="str">
        <f ca="1">IF(AND(ISNUMBER(F132),M132="Sim"),"F","")</f>
        <v>F</v>
      </c>
      <c r="M132" s="301" t="s">
        <v>8451</v>
      </c>
    </row>
    <row r="133" spans="1:13" ht="11.25" customHeight="1" x14ac:dyDescent="0.2">
      <c r="C133" s="302" t="s">
        <v>8452</v>
      </c>
      <c r="D133" s="451" t="s">
        <v>8453</v>
      </c>
      <c r="E133" s="451"/>
      <c r="F133" s="452" t="s">
        <v>8419</v>
      </c>
      <c r="G133" s="452"/>
      <c r="H133" s="452" t="s">
        <v>8454</v>
      </c>
      <c r="I133" s="452"/>
      <c r="J133" s="271" t="s">
        <v>8455</v>
      </c>
      <c r="L133" s="271" t="str">
        <f ca="1">IF(AND(ISNUMBER(F132),M132="Sim"),"F","")</f>
        <v>F</v>
      </c>
    </row>
    <row r="134" spans="1:13" ht="11.25" customHeight="1" x14ac:dyDescent="0.2">
      <c r="C134" s="303" t="s">
        <v>8444</v>
      </c>
      <c r="D134" s="453" t="str">
        <f ca="1">IF(C134&lt;&gt;"",VLOOKUP(C134,EMPRESAS,3,FALSE()),"")</f>
        <v>Petro Fontes</v>
      </c>
      <c r="E134" s="453"/>
      <c r="F134" s="454">
        <v>787</v>
      </c>
      <c r="G134" s="454"/>
      <c r="H134" s="455"/>
      <c r="I134" s="455"/>
      <c r="J134" s="271" t="s">
        <v>8455</v>
      </c>
      <c r="L134" s="271" t="str">
        <f ca="1">IF(AND(ISNUMBER(OFFSET($F$1,MATCH(MAX($J$1:$J134),$J$1:$J134,0)-1,0)),ISNUMBER(F134),INDEX($M$1:$M134,MATCH("ZZZZ",$M$1:$M134))="Sim"),"F","")</f>
        <v>F</v>
      </c>
    </row>
    <row r="135" spans="1:13" ht="11.25" customHeight="1" x14ac:dyDescent="0.2">
      <c r="C135" s="303" t="s">
        <v>8479</v>
      </c>
      <c r="D135" s="453" t="str">
        <f ca="1">IF(C135&lt;&gt;"",VLOOKUP(C135,EMPRESAS,3,FALSE()),"")</f>
        <v xml:space="preserve">Tecsus engenharia </v>
      </c>
      <c r="E135" s="453"/>
      <c r="F135" s="454">
        <v>873.57</v>
      </c>
      <c r="G135" s="454"/>
      <c r="H135" s="455"/>
      <c r="I135" s="455"/>
      <c r="J135" s="271" t="s">
        <v>8455</v>
      </c>
      <c r="L135" s="271" t="str">
        <f ca="1">IF(AND(ISNUMBER(OFFSET($F$1,MATCH(MAX($J$1:$J135),$J$1:$J135,0)-1,0)),ISNUMBER(F135),INDEX($M$1:$M135,MATCH("ZZZZ",$M$1:$M135))="Sim"),"F","")</f>
        <v>F</v>
      </c>
    </row>
    <row r="136" spans="1:13" ht="11.25" customHeight="1" x14ac:dyDescent="0.2">
      <c r="C136" s="303" t="s">
        <v>8484</v>
      </c>
      <c r="D136" s="453" t="str">
        <f ca="1">IF(C136&lt;&gt;"",VLOOKUP(C136,EMPRESAS,3,FALSE()),"")</f>
        <v>Acqua Chafarizes</v>
      </c>
      <c r="E136" s="453"/>
      <c r="F136" s="454">
        <v>834.22</v>
      </c>
      <c r="G136" s="454"/>
      <c r="H136" s="455"/>
      <c r="I136" s="455"/>
      <c r="J136" s="271" t="s">
        <v>8455</v>
      </c>
      <c r="L136" s="271" t="str">
        <f ca="1">IF(AND(ISNUMBER(OFFSET($F$1,MATCH(MAX($J$1:$J136),$J$1:$J136,0)-1,0)),ISNUMBER(F136),INDEX($M$1:$M136,MATCH("ZZZZ",$M$1:$M136))="Sim"),"F","")</f>
        <v>F</v>
      </c>
    </row>
    <row r="137" spans="1:13" ht="11.25" customHeight="1" x14ac:dyDescent="0.2">
      <c r="C137" s="303"/>
      <c r="D137" s="453" t="str">
        <f>IF(C137&lt;&gt;"",VLOOKUP(C137,EMPRESAS,3,FALSE()),"")</f>
        <v/>
      </c>
      <c r="E137" s="453"/>
      <c r="F137" s="454"/>
      <c r="G137" s="454"/>
      <c r="H137" s="455"/>
      <c r="I137" s="455"/>
      <c r="J137" s="271" t="s">
        <v>8455</v>
      </c>
      <c r="L137" s="271" t="str">
        <f ca="1">IF(AND(ISNUMBER(OFFSET($F$1,MATCH(MAX($J$1:$J137),$J$1:$J137,0)-1,0)),ISNUMBER(F137),INDEX($M$1:$M137,MATCH("ZZZZ",$M$1:$M137))="Sim"),"F","")</f>
        <v/>
      </c>
    </row>
    <row r="138" spans="1:13" ht="11.25" customHeight="1" x14ac:dyDescent="0.2">
      <c r="C138" s="303"/>
      <c r="D138" s="453" t="str">
        <f>IF(C138&lt;&gt;"",VLOOKUP(C138,EMPRESAS,3,FALSE()),"")</f>
        <v/>
      </c>
      <c r="E138" s="453"/>
      <c r="F138" s="454"/>
      <c r="G138" s="454"/>
      <c r="H138" s="455"/>
      <c r="I138" s="455"/>
      <c r="J138" s="271" t="s">
        <v>8455</v>
      </c>
      <c r="L138" s="271" t="str">
        <f ca="1">IF(AND(ISNUMBER(OFFSET($F$1,MATCH(MAX($J$1:$J138),$J$1:$J138,0)-1,0)),ISNUMBER(F138),INDEX($M$1:$M138,MATCH("ZZZZ",$M$1:$M138))="Sim"),"F","")</f>
        <v/>
      </c>
    </row>
    <row r="139" spans="1:13" ht="11.25" customHeight="1" x14ac:dyDescent="0.2">
      <c r="C139" s="304" t="s">
        <v>8456</v>
      </c>
      <c r="D139" s="456"/>
      <c r="E139" s="456"/>
      <c r="F139" s="456"/>
      <c r="G139" s="456"/>
      <c r="H139" s="456"/>
      <c r="I139" s="456"/>
      <c r="L139" s="271" t="str">
        <f ca="1">IF(AND(ISNUMBER(F132),M132="Sim"),"F","")</f>
        <v>F</v>
      </c>
    </row>
    <row r="140" spans="1:13" s="270" customFormat="1" ht="11.25" x14ac:dyDescent="0.2">
      <c r="B140" s="271"/>
      <c r="L140" s="271" t="str">
        <f ca="1">IF(AND(ISNUMBER(F132),M132="Sim"),"F","")</f>
        <v>F</v>
      </c>
    </row>
    <row r="141" spans="1:13" ht="11.25" customHeight="1" x14ac:dyDescent="0.2">
      <c r="B141" s="296" t="s">
        <v>8446</v>
      </c>
      <c r="C141" s="296" t="s">
        <v>8447</v>
      </c>
      <c r="D141" s="297" t="s">
        <v>8331</v>
      </c>
      <c r="E141" s="296" t="s">
        <v>8448</v>
      </c>
      <c r="F141" s="448" t="str">
        <f>CHOOSE($K$3,"MEDIANA","MÉDIA")&amp;IF(H142="",""," RETROAGIDA")</f>
        <v>MEDIANA</v>
      </c>
      <c r="G141" s="448"/>
      <c r="H141" s="448" t="s">
        <v>8449</v>
      </c>
      <c r="I141" s="448"/>
      <c r="L141" s="271" t="str">
        <f ca="1">IF(AND(ISNUMBER(F142),M142="Sim"),"F","")</f>
        <v>F</v>
      </c>
    </row>
    <row r="142" spans="1:13" ht="45" customHeight="1" x14ac:dyDescent="0.2">
      <c r="A142" s="298" t="str">
        <f>CONCATENAR</f>
        <v>COTAÇÃO 200.03.02</v>
      </c>
      <c r="B142" s="296" t="s">
        <v>8450</v>
      </c>
      <c r="C142" s="299" t="s">
        <v>8511</v>
      </c>
      <c r="D142" s="300" t="s">
        <v>8497</v>
      </c>
      <c r="E142" s="299" t="s">
        <v>8492</v>
      </c>
      <c r="F142" s="449">
        <f ca="1">CHOOSE($K$3,MEDIAN(OFFSET(F143,1,0,ROW(C149)-ROW(C143)-1)),AVERAGE(OFFSET(F143,1,0,ROW(C149)-ROW(C143)-1)))*IF(H142="",1,VLOOKUP(H142,INDICES,8))</f>
        <v>931.74</v>
      </c>
      <c r="G142" s="449"/>
      <c r="H142" s="450"/>
      <c r="I142" s="450"/>
      <c r="J142" s="271">
        <f>COUNTA($A$1:$A142)-1</f>
        <v>12</v>
      </c>
      <c r="K142" s="271">
        <f>ROW(C149)-ROW(C143)-1</f>
        <v>5</v>
      </c>
      <c r="L142" s="271" t="str">
        <f ca="1">IF(AND(ISNUMBER(F142),M142="Sim"),"F","")</f>
        <v>F</v>
      </c>
      <c r="M142" s="301" t="s">
        <v>8451</v>
      </c>
    </row>
    <row r="143" spans="1:13" ht="11.25" customHeight="1" x14ac:dyDescent="0.2">
      <c r="C143" s="302" t="s">
        <v>8452</v>
      </c>
      <c r="D143" s="451" t="s">
        <v>8453</v>
      </c>
      <c r="E143" s="451"/>
      <c r="F143" s="452" t="s">
        <v>8419</v>
      </c>
      <c r="G143" s="452"/>
      <c r="H143" s="452" t="s">
        <v>8454</v>
      </c>
      <c r="I143" s="452"/>
      <c r="J143" s="271" t="s">
        <v>8455</v>
      </c>
      <c r="L143" s="271" t="str">
        <f ca="1">IF(AND(ISNUMBER(F142),M142="Sim"),"F","")</f>
        <v>F</v>
      </c>
    </row>
    <row r="144" spans="1:13" ht="11.25" customHeight="1" x14ac:dyDescent="0.2">
      <c r="C144" s="303" t="s">
        <v>8444</v>
      </c>
      <c r="D144" s="453" t="str">
        <f ca="1">IF(C144&lt;&gt;"",VLOOKUP(C144,EMPRESAS,3,FALSE()),"")</f>
        <v>Petro Fontes</v>
      </c>
      <c r="E144" s="453"/>
      <c r="F144" s="454">
        <v>879</v>
      </c>
      <c r="G144" s="454"/>
      <c r="H144" s="455" t="s">
        <v>8493</v>
      </c>
      <c r="I144" s="455"/>
      <c r="J144" s="271" t="s">
        <v>8455</v>
      </c>
      <c r="L144" s="271" t="str">
        <f ca="1">IF(AND(ISNUMBER(OFFSET($F$1,MATCH(MAX($J$1:$J144),$J$1:$J144,0)-1,0)),ISNUMBER(F144),INDEX($M$1:$M144,MATCH("ZZZZ",$M$1:$M144))="Sim"),"F","")</f>
        <v>F</v>
      </c>
    </row>
    <row r="145" spans="1:13" ht="11.25" customHeight="1" x14ac:dyDescent="0.2">
      <c r="C145" s="303" t="s">
        <v>8479</v>
      </c>
      <c r="D145" s="453" t="str">
        <f ca="1">IF(C145&lt;&gt;"",VLOOKUP(C145,EMPRESAS,3,FALSE()),"")</f>
        <v xml:space="preserve">Tecsus engenharia </v>
      </c>
      <c r="E145" s="453"/>
      <c r="F145" s="454">
        <v>975.69</v>
      </c>
      <c r="G145" s="454"/>
      <c r="H145" s="455" t="s">
        <v>8494</v>
      </c>
      <c r="I145" s="455"/>
      <c r="J145" s="271" t="s">
        <v>8455</v>
      </c>
      <c r="L145" s="271" t="str">
        <f ca="1">IF(AND(ISNUMBER(OFFSET($F$1,MATCH(MAX($J$1:$J145),$J$1:$J145,0)-1,0)),ISNUMBER(F145),INDEX($M$1:$M145,MATCH("ZZZZ",$M$1:$M145))="Sim"),"F","")</f>
        <v>F</v>
      </c>
    </row>
    <row r="146" spans="1:13" ht="11.25" customHeight="1" x14ac:dyDescent="0.2">
      <c r="C146" s="303" t="s">
        <v>8484</v>
      </c>
      <c r="D146" s="453" t="str">
        <f ca="1">IF(C146&lt;&gt;"",VLOOKUP(C146,EMPRESAS,3,FALSE()),"")</f>
        <v>Acqua Chafarizes</v>
      </c>
      <c r="E146" s="453"/>
      <c r="F146" s="454">
        <v>931.74</v>
      </c>
      <c r="G146" s="454"/>
      <c r="H146" s="455" t="s">
        <v>8495</v>
      </c>
      <c r="I146" s="455"/>
      <c r="J146" s="271" t="s">
        <v>8455</v>
      </c>
      <c r="L146" s="271" t="str">
        <f ca="1">IF(AND(ISNUMBER(OFFSET($F$1,MATCH(MAX($J$1:$J146),$J$1:$J146,0)-1,0)),ISNUMBER(F146),INDEX($M$1:$M146,MATCH("ZZZZ",$M$1:$M146))="Sim"),"F","")</f>
        <v>F</v>
      </c>
    </row>
    <row r="147" spans="1:13" ht="11.25" customHeight="1" x14ac:dyDescent="0.2">
      <c r="C147" s="303"/>
      <c r="D147" s="453" t="str">
        <f>IF(C147&lt;&gt;"",VLOOKUP(C147,EMPRESAS,3,FALSE()),"")</f>
        <v/>
      </c>
      <c r="E147" s="453"/>
      <c r="F147" s="454"/>
      <c r="G147" s="454"/>
      <c r="H147" s="455"/>
      <c r="I147" s="455"/>
      <c r="J147" s="271" t="s">
        <v>8455</v>
      </c>
      <c r="L147" s="271" t="str">
        <f ca="1">IF(AND(ISNUMBER(OFFSET($F$1,MATCH(MAX($J$1:$J147),$J$1:$J147,0)-1,0)),ISNUMBER(F147),INDEX($M$1:$M147,MATCH("ZZZZ",$M$1:$M147))="Sim"),"F","")</f>
        <v/>
      </c>
    </row>
    <row r="148" spans="1:13" ht="11.25" customHeight="1" x14ac:dyDescent="0.2">
      <c r="C148" s="303"/>
      <c r="D148" s="453" t="str">
        <f>IF(C148&lt;&gt;"",VLOOKUP(C148,EMPRESAS,3,FALSE()),"")</f>
        <v/>
      </c>
      <c r="E148" s="453"/>
      <c r="F148" s="454"/>
      <c r="G148" s="454"/>
      <c r="H148" s="455"/>
      <c r="I148" s="455"/>
      <c r="J148" s="271" t="s">
        <v>8455</v>
      </c>
      <c r="L148" s="271" t="str">
        <f ca="1">IF(AND(ISNUMBER(OFFSET($F$1,MATCH(MAX($J$1:$J148),$J$1:$J148,0)-1,0)),ISNUMBER(F148),INDEX($M$1:$M148,MATCH("ZZZZ",$M$1:$M148))="Sim"),"F","")</f>
        <v/>
      </c>
    </row>
    <row r="149" spans="1:13" ht="11.25" customHeight="1" x14ac:dyDescent="0.2">
      <c r="C149" s="304" t="s">
        <v>8456</v>
      </c>
      <c r="D149" s="456"/>
      <c r="E149" s="456"/>
      <c r="F149" s="456"/>
      <c r="G149" s="456"/>
      <c r="H149" s="456"/>
      <c r="I149" s="456"/>
      <c r="L149" s="271" t="str">
        <f ca="1">IF(AND(ISNUMBER(F142),M142="Sim"),"F","")</f>
        <v>F</v>
      </c>
    </row>
    <row r="150" spans="1:13" s="270" customFormat="1" ht="11.25" x14ac:dyDescent="0.2">
      <c r="B150" s="271"/>
      <c r="L150" s="271" t="str">
        <f ca="1">IF(AND(ISNUMBER(F142),M142="Sim"),"F","")</f>
        <v>F</v>
      </c>
    </row>
    <row r="151" spans="1:13" ht="11.25" customHeight="1" x14ac:dyDescent="0.2">
      <c r="B151" s="296" t="s">
        <v>8446</v>
      </c>
      <c r="C151" s="296" t="s">
        <v>8447</v>
      </c>
      <c r="D151" s="297" t="s">
        <v>8331</v>
      </c>
      <c r="E151" s="296" t="s">
        <v>8448</v>
      </c>
      <c r="F151" s="448" t="str">
        <f>CHOOSE($K$3,"MEDIANA","MÉDIA")&amp;IF(H152="",""," RETROAGIDA")</f>
        <v>MEDIANA</v>
      </c>
      <c r="G151" s="448"/>
      <c r="H151" s="448" t="s">
        <v>8449</v>
      </c>
      <c r="I151" s="448"/>
      <c r="L151" s="271" t="str">
        <f ca="1">IF(AND(ISNUMBER(F152),M152="Sim"),"F","")</f>
        <v>F</v>
      </c>
    </row>
    <row r="152" spans="1:13" ht="45" customHeight="1" x14ac:dyDescent="0.2">
      <c r="A152" s="298" t="str">
        <f>CONCATENAR</f>
        <v>COTAÇÃO 200.03.03</v>
      </c>
      <c r="B152" s="296" t="s">
        <v>8450</v>
      </c>
      <c r="C152" s="299" t="s">
        <v>8512</v>
      </c>
      <c r="D152" s="300" t="s">
        <v>8497</v>
      </c>
      <c r="E152" s="299" t="s">
        <v>8492</v>
      </c>
      <c r="F152" s="449">
        <f ca="1">CHOOSE($K$3,MEDIAN(OFFSET(F153,1,0,ROW(C159)-ROW(C153)-1)),AVERAGE(OFFSET(F153,1,0,ROW(C159)-ROW(C153)-1)))*IF(H152="",1,VLOOKUP(H152,INDICES,8))</f>
        <v>5777</v>
      </c>
      <c r="G152" s="449"/>
      <c r="H152" s="450"/>
      <c r="I152" s="450"/>
      <c r="J152" s="271">
        <f>COUNTA($A$1:$A152)-1</f>
        <v>13</v>
      </c>
      <c r="K152" s="271">
        <f>ROW(C159)-ROW(C153)-1</f>
        <v>5</v>
      </c>
      <c r="L152" s="271" t="str">
        <f ca="1">IF(AND(ISNUMBER(F152),M152="Sim"),"F","")</f>
        <v>F</v>
      </c>
      <c r="M152" s="301" t="s">
        <v>8451</v>
      </c>
    </row>
    <row r="153" spans="1:13" ht="11.25" customHeight="1" x14ac:dyDescent="0.2">
      <c r="C153" s="302" t="s">
        <v>8452</v>
      </c>
      <c r="D153" s="451" t="s">
        <v>8453</v>
      </c>
      <c r="E153" s="451"/>
      <c r="F153" s="452" t="s">
        <v>8419</v>
      </c>
      <c r="G153" s="452"/>
      <c r="H153" s="452" t="s">
        <v>8454</v>
      </c>
      <c r="I153" s="452"/>
      <c r="J153" s="271" t="s">
        <v>8455</v>
      </c>
      <c r="L153" s="271" t="str">
        <f ca="1">IF(AND(ISNUMBER(F152),M152="Sim"),"F","")</f>
        <v>F</v>
      </c>
    </row>
    <row r="154" spans="1:13" ht="11.25" customHeight="1" x14ac:dyDescent="0.2">
      <c r="C154" s="303" t="s">
        <v>8444</v>
      </c>
      <c r="D154" s="453" t="str">
        <f ca="1">IF(C154&lt;&gt;"",VLOOKUP(C154,EMPRESAS,3,FALSE()),"")</f>
        <v>Petro Fontes</v>
      </c>
      <c r="E154" s="453"/>
      <c r="F154" s="454">
        <v>5450</v>
      </c>
      <c r="G154" s="454"/>
      <c r="H154" s="455" t="s">
        <v>8493</v>
      </c>
      <c r="I154" s="455"/>
      <c r="J154" s="271" t="s">
        <v>8455</v>
      </c>
      <c r="L154" s="271" t="str">
        <f ca="1">IF(AND(ISNUMBER(OFFSET($F$1,MATCH(MAX($J$1:$J154),$J$1:$J154,0)-1,0)),ISNUMBER(F154),INDEX($M$1:$M154,MATCH("ZZZZ",$M$1:$M154))="Sim"),"F","")</f>
        <v>F</v>
      </c>
    </row>
    <row r="155" spans="1:13" ht="11.25" customHeight="1" x14ac:dyDescent="0.2">
      <c r="C155" s="303" t="s">
        <v>8479</v>
      </c>
      <c r="D155" s="453" t="str">
        <f ca="1">IF(C155&lt;&gt;"",VLOOKUP(C155,EMPRESAS,3,FALSE()),"")</f>
        <v xml:space="preserve">Tecsus engenharia </v>
      </c>
      <c r="E155" s="453"/>
      <c r="F155" s="454">
        <v>6049.5</v>
      </c>
      <c r="G155" s="454"/>
      <c r="H155" s="455" t="s">
        <v>8494</v>
      </c>
      <c r="I155" s="455"/>
      <c r="J155" s="271" t="s">
        <v>8455</v>
      </c>
      <c r="L155" s="271" t="str">
        <f ca="1">IF(AND(ISNUMBER(OFFSET($F$1,MATCH(MAX($J$1:$J155),$J$1:$J155,0)-1,0)),ISNUMBER(F155),INDEX($M$1:$M155,MATCH("ZZZZ",$M$1:$M155))="Sim"),"F","")</f>
        <v>F</v>
      </c>
    </row>
    <row r="156" spans="1:13" ht="11.25" customHeight="1" x14ac:dyDescent="0.2">
      <c r="C156" s="303" t="s">
        <v>8484</v>
      </c>
      <c r="D156" s="453" t="str">
        <f ca="1">IF(C156&lt;&gt;"",VLOOKUP(C156,EMPRESAS,3,FALSE()),"")</f>
        <v>Acqua Chafarizes</v>
      </c>
      <c r="E156" s="453"/>
      <c r="F156" s="454">
        <v>5777</v>
      </c>
      <c r="G156" s="454"/>
      <c r="H156" s="455" t="s">
        <v>8495</v>
      </c>
      <c r="I156" s="455"/>
      <c r="J156" s="271" t="s">
        <v>8455</v>
      </c>
      <c r="L156" s="271" t="str">
        <f ca="1">IF(AND(ISNUMBER(OFFSET($F$1,MATCH(MAX($J$1:$J156),$J$1:$J156,0)-1,0)),ISNUMBER(F156),INDEX($M$1:$M156,MATCH("ZZZZ",$M$1:$M156))="Sim"),"F","")</f>
        <v>F</v>
      </c>
    </row>
    <row r="157" spans="1:13" ht="11.25" customHeight="1" x14ac:dyDescent="0.2">
      <c r="C157" s="303"/>
      <c r="D157" s="453" t="str">
        <f>IF(C157&lt;&gt;"",VLOOKUP(C157,EMPRESAS,3,FALSE()),"")</f>
        <v/>
      </c>
      <c r="E157" s="453"/>
      <c r="F157" s="454"/>
      <c r="G157" s="454"/>
      <c r="H157" s="455"/>
      <c r="I157" s="455"/>
      <c r="J157" s="271" t="s">
        <v>8455</v>
      </c>
      <c r="L157" s="271" t="str">
        <f ca="1">IF(AND(ISNUMBER(OFFSET($F$1,MATCH(MAX($J$1:$J157),$J$1:$J157,0)-1,0)),ISNUMBER(F157),INDEX($M$1:$M157,MATCH("ZZZZ",$M$1:$M157))="Sim"),"F","")</f>
        <v/>
      </c>
    </row>
    <row r="158" spans="1:13" ht="11.25" customHeight="1" x14ac:dyDescent="0.2">
      <c r="C158" s="303"/>
      <c r="D158" s="453" t="str">
        <f>IF(C158&lt;&gt;"",VLOOKUP(C158,EMPRESAS,3,FALSE()),"")</f>
        <v/>
      </c>
      <c r="E158" s="453"/>
      <c r="F158" s="454"/>
      <c r="G158" s="454"/>
      <c r="H158" s="455"/>
      <c r="I158" s="455"/>
      <c r="J158" s="271" t="s">
        <v>8455</v>
      </c>
      <c r="L158" s="271" t="str">
        <f ca="1">IF(AND(ISNUMBER(OFFSET($F$1,MATCH(MAX($J$1:$J158),$J$1:$J158,0)-1,0)),ISNUMBER(F158),INDEX($M$1:$M158,MATCH("ZZZZ",$M$1:$M158))="Sim"),"F","")</f>
        <v/>
      </c>
    </row>
    <row r="159" spans="1:13" ht="11.25" customHeight="1" x14ac:dyDescent="0.2">
      <c r="C159" s="304" t="s">
        <v>8456</v>
      </c>
      <c r="D159" s="456"/>
      <c r="E159" s="456"/>
      <c r="F159" s="456"/>
      <c r="G159" s="456"/>
      <c r="H159" s="456"/>
      <c r="I159" s="456"/>
      <c r="L159" s="271" t="str">
        <f ca="1">IF(AND(ISNUMBER(F152),M152="Sim"),"F","")</f>
        <v>F</v>
      </c>
    </row>
    <row r="160" spans="1:13" s="270" customFormat="1" ht="11.25" x14ac:dyDescent="0.2">
      <c r="B160" s="271"/>
      <c r="L160" s="271" t="str">
        <f ca="1">IF(AND(ISNUMBER(F152),M152="Sim"),"F","")</f>
        <v>F</v>
      </c>
    </row>
    <row r="161" spans="1:13" ht="11.25" customHeight="1" x14ac:dyDescent="0.2">
      <c r="B161" s="296" t="s">
        <v>8446</v>
      </c>
      <c r="C161" s="296" t="s">
        <v>8447</v>
      </c>
      <c r="D161" s="297" t="s">
        <v>8331</v>
      </c>
      <c r="E161" s="296" t="s">
        <v>8448</v>
      </c>
      <c r="F161" s="448" t="str">
        <f>CHOOSE($K$3,"MEDIANA","MÉDIA")&amp;IF(H162="",""," RETROAGIDA")</f>
        <v>MEDIANA</v>
      </c>
      <c r="G161" s="448"/>
      <c r="H161" s="448" t="s">
        <v>8449</v>
      </c>
      <c r="I161" s="448"/>
      <c r="L161" s="271" t="str">
        <f ca="1">IF(AND(ISNUMBER(F162),M162="Sim"),"F","")</f>
        <v>F</v>
      </c>
    </row>
    <row r="162" spans="1:13" ht="56.25" customHeight="1" x14ac:dyDescent="0.2">
      <c r="A162" s="298" t="str">
        <f>CONCATENAR</f>
        <v>COTAÇÃO 200.04.01</v>
      </c>
      <c r="B162" s="296" t="s">
        <v>8450</v>
      </c>
      <c r="C162" s="299" t="s">
        <v>8513</v>
      </c>
      <c r="D162" s="300" t="s">
        <v>8514</v>
      </c>
      <c r="E162" s="299" t="s">
        <v>8492</v>
      </c>
      <c r="F162" s="449">
        <f ca="1">CHOOSE($K$3,MEDIAN(OFFSET(F163,1,0,ROW(C169)-ROW(C163)-1)),AVERAGE(OFFSET(F163,1,0,ROW(C169)-ROW(C163)-1)))*IF(H162="",1,VLOOKUP(H162,INDICES,8))</f>
        <v>1187.2</v>
      </c>
      <c r="G162" s="449"/>
      <c r="H162" s="450"/>
      <c r="I162" s="450"/>
      <c r="J162" s="271">
        <f>COUNTA($A$1:$A162)-1</f>
        <v>14</v>
      </c>
      <c r="K162" s="271">
        <f>ROW(C169)-ROW(C163)-1</f>
        <v>5</v>
      </c>
      <c r="L162" s="271" t="str">
        <f ca="1">IF(AND(ISNUMBER(F162),M162="Sim"),"F","")</f>
        <v>F</v>
      </c>
      <c r="M162" s="301" t="s">
        <v>8451</v>
      </c>
    </row>
    <row r="163" spans="1:13" ht="11.25" customHeight="1" x14ac:dyDescent="0.2">
      <c r="C163" s="302" t="s">
        <v>8452</v>
      </c>
      <c r="D163" s="451" t="s">
        <v>8453</v>
      </c>
      <c r="E163" s="451"/>
      <c r="F163" s="452" t="s">
        <v>8419</v>
      </c>
      <c r="G163" s="452"/>
      <c r="H163" s="452" t="s">
        <v>8454</v>
      </c>
      <c r="I163" s="452"/>
      <c r="J163" s="271" t="s">
        <v>8455</v>
      </c>
      <c r="L163" s="271" t="str">
        <f ca="1">IF(AND(ISNUMBER(F162),M162="Sim"),"F","")</f>
        <v>F</v>
      </c>
    </row>
    <row r="164" spans="1:13" ht="11.25" customHeight="1" x14ac:dyDescent="0.2">
      <c r="C164" s="303" t="s">
        <v>8444</v>
      </c>
      <c r="D164" s="453" t="str">
        <f ca="1">IF(C164&lt;&gt;"",VLOOKUP(C164,EMPRESAS,3,FALSE()),"")</f>
        <v>Petro Fontes</v>
      </c>
      <c r="E164" s="453"/>
      <c r="F164" s="454">
        <v>1120</v>
      </c>
      <c r="G164" s="454"/>
      <c r="H164" s="455" t="s">
        <v>8493</v>
      </c>
      <c r="I164" s="455"/>
      <c r="J164" s="271" t="s">
        <v>8455</v>
      </c>
      <c r="L164" s="271" t="str">
        <f ca="1">IF(AND(ISNUMBER(OFFSET($F$1,MATCH(MAX($J$1:$J164),$J$1:$J164,0)-1,0)),ISNUMBER(F164),INDEX($M$1:$M164,MATCH("ZZZZ",$M$1:$M164))="Sim"),"F","")</f>
        <v>F</v>
      </c>
    </row>
    <row r="165" spans="1:13" ht="11.25" customHeight="1" x14ac:dyDescent="0.2">
      <c r="C165" s="303" t="s">
        <v>8479</v>
      </c>
      <c r="D165" s="453" t="str">
        <f ca="1">IF(C165&lt;&gt;"",VLOOKUP(C165,EMPRESAS,3,FALSE()),"")</f>
        <v xml:space="preserve">Tecsus engenharia </v>
      </c>
      <c r="E165" s="453"/>
      <c r="F165" s="454">
        <v>1243.2</v>
      </c>
      <c r="G165" s="454"/>
      <c r="H165" s="455" t="s">
        <v>8494</v>
      </c>
      <c r="I165" s="455"/>
      <c r="J165" s="271" t="s">
        <v>8455</v>
      </c>
      <c r="L165" s="271" t="str">
        <f ca="1">IF(AND(ISNUMBER(OFFSET($F$1,MATCH(MAX($J$1:$J165),$J$1:$J165,0)-1,0)),ISNUMBER(F165),INDEX($M$1:$M165,MATCH("ZZZZ",$M$1:$M165))="Sim"),"F","")</f>
        <v>F</v>
      </c>
    </row>
    <row r="166" spans="1:13" ht="11.25" customHeight="1" x14ac:dyDescent="0.2">
      <c r="C166" s="303" t="s">
        <v>8484</v>
      </c>
      <c r="D166" s="453" t="str">
        <f ca="1">IF(C166&lt;&gt;"",VLOOKUP(C166,EMPRESAS,3,FALSE()),"")</f>
        <v>Acqua Chafarizes</v>
      </c>
      <c r="E166" s="453"/>
      <c r="F166" s="454">
        <v>1187.2</v>
      </c>
      <c r="G166" s="454"/>
      <c r="H166" s="455" t="s">
        <v>8495</v>
      </c>
      <c r="I166" s="455"/>
      <c r="J166" s="271" t="s">
        <v>8455</v>
      </c>
      <c r="L166" s="271" t="str">
        <f ca="1">IF(AND(ISNUMBER(OFFSET($F$1,MATCH(MAX($J$1:$J166),$J$1:$J166,0)-1,0)),ISNUMBER(F166),INDEX($M$1:$M166,MATCH("ZZZZ",$M$1:$M166))="Sim"),"F","")</f>
        <v>F</v>
      </c>
    </row>
    <row r="167" spans="1:13" ht="11.25" customHeight="1" x14ac:dyDescent="0.2">
      <c r="C167" s="303"/>
      <c r="D167" s="453" t="str">
        <f>IF(C167&lt;&gt;"",VLOOKUP(C167,EMPRESAS,3,FALSE()),"")</f>
        <v/>
      </c>
      <c r="E167" s="453"/>
      <c r="F167" s="454"/>
      <c r="G167" s="454"/>
      <c r="H167" s="455"/>
      <c r="I167" s="455"/>
      <c r="J167" s="271" t="s">
        <v>8455</v>
      </c>
      <c r="L167" s="271" t="str">
        <f ca="1">IF(AND(ISNUMBER(OFFSET($F$1,MATCH(MAX($J$1:$J167),$J$1:$J167,0)-1,0)),ISNUMBER(F167),INDEX($M$1:$M167,MATCH("ZZZZ",$M$1:$M167))="Sim"),"F","")</f>
        <v/>
      </c>
    </row>
    <row r="168" spans="1:13" ht="11.25" customHeight="1" x14ac:dyDescent="0.2">
      <c r="C168" s="303"/>
      <c r="D168" s="453" t="str">
        <f>IF(C168&lt;&gt;"",VLOOKUP(C168,EMPRESAS,3,FALSE()),"")</f>
        <v/>
      </c>
      <c r="E168" s="453"/>
      <c r="F168" s="454"/>
      <c r="G168" s="454"/>
      <c r="H168" s="455"/>
      <c r="I168" s="455"/>
      <c r="J168" s="271" t="s">
        <v>8455</v>
      </c>
      <c r="L168" s="271" t="str">
        <f ca="1">IF(AND(ISNUMBER(OFFSET($F$1,MATCH(MAX($J$1:$J168),$J$1:$J168,0)-1,0)),ISNUMBER(F168),INDEX($M$1:$M168,MATCH("ZZZZ",$M$1:$M168))="Sim"),"F","")</f>
        <v/>
      </c>
    </row>
    <row r="169" spans="1:13" ht="11.25" customHeight="1" x14ac:dyDescent="0.2">
      <c r="C169" s="304" t="s">
        <v>8456</v>
      </c>
      <c r="D169" s="456"/>
      <c r="E169" s="456"/>
      <c r="F169" s="456"/>
      <c r="G169" s="456"/>
      <c r="H169" s="456"/>
      <c r="I169" s="456"/>
      <c r="L169" s="271" t="str">
        <f ca="1">IF(AND(ISNUMBER(F162),M162="Sim"),"F","")</f>
        <v>F</v>
      </c>
    </row>
    <row r="170" spans="1:13" s="270" customFormat="1" ht="11.25" x14ac:dyDescent="0.2">
      <c r="B170" s="271"/>
      <c r="L170" s="271" t="str">
        <f ca="1">IF(AND(ISNUMBER(F162),M162="Sim"),"F","")</f>
        <v>F</v>
      </c>
    </row>
    <row r="171" spans="1:13" ht="11.25" customHeight="1" x14ac:dyDescent="0.2">
      <c r="B171" s="296" t="s">
        <v>8446</v>
      </c>
      <c r="C171" s="296" t="s">
        <v>8447</v>
      </c>
      <c r="D171" s="297" t="s">
        <v>8331</v>
      </c>
      <c r="E171" s="296" t="s">
        <v>8448</v>
      </c>
      <c r="F171" s="448" t="str">
        <f>CHOOSE($K$3,"MEDIANA","MÉDIA")&amp;IF(H172="",""," RETROAGIDA")</f>
        <v>MEDIANA</v>
      </c>
      <c r="G171" s="448"/>
      <c r="H171" s="448" t="s">
        <v>8449</v>
      </c>
      <c r="I171" s="448"/>
      <c r="L171" s="271" t="str">
        <f ca="1">IF(AND(ISNUMBER(F172),M172="Sim"),"F","")</f>
        <v>F</v>
      </c>
    </row>
    <row r="172" spans="1:13" ht="67.5" customHeight="1" x14ac:dyDescent="0.2">
      <c r="A172" s="298" t="str">
        <f>CONCATENAR</f>
        <v>COTAÇÃO 200.04.02</v>
      </c>
      <c r="B172" s="296" t="s">
        <v>8450</v>
      </c>
      <c r="C172" s="299" t="s">
        <v>8515</v>
      </c>
      <c r="D172" s="300" t="s">
        <v>8516</v>
      </c>
      <c r="E172" s="299" t="s">
        <v>8517</v>
      </c>
      <c r="F172" s="449">
        <f ca="1">CHOOSE($K$3,MEDIAN(OFFSET(F173,1,0,ROW(C179)-ROW(C173)-1)),AVERAGE(OFFSET(F173,1,0,ROW(C179)-ROW(C173)-1)))*IF(H172="",1,VLOOKUP(H172,INDICES,8))</f>
        <v>5194</v>
      </c>
      <c r="G172" s="449"/>
      <c r="H172" s="450"/>
      <c r="I172" s="450"/>
      <c r="J172" s="271">
        <f>COUNTA($A$1:$A172)-1</f>
        <v>15</v>
      </c>
      <c r="K172" s="271">
        <f>ROW(C179)-ROW(C173)-1</f>
        <v>5</v>
      </c>
      <c r="L172" s="271" t="str">
        <f ca="1">IF(AND(ISNUMBER(F172),M172="Sim"),"F","")</f>
        <v>F</v>
      </c>
      <c r="M172" s="301" t="s">
        <v>8451</v>
      </c>
    </row>
    <row r="173" spans="1:13" ht="11.25" customHeight="1" x14ac:dyDescent="0.2">
      <c r="C173" s="302" t="s">
        <v>8452</v>
      </c>
      <c r="D173" s="451" t="s">
        <v>8453</v>
      </c>
      <c r="E173" s="451"/>
      <c r="F173" s="452" t="s">
        <v>8419</v>
      </c>
      <c r="G173" s="452"/>
      <c r="H173" s="452" t="s">
        <v>8454</v>
      </c>
      <c r="I173" s="452"/>
      <c r="J173" s="271" t="s">
        <v>8455</v>
      </c>
      <c r="L173" s="271" t="str">
        <f ca="1">IF(AND(ISNUMBER(F172),M172="Sim"),"F","")</f>
        <v>F</v>
      </c>
    </row>
    <row r="174" spans="1:13" ht="11.25" customHeight="1" x14ac:dyDescent="0.2">
      <c r="C174" s="303" t="s">
        <v>8444</v>
      </c>
      <c r="D174" s="453" t="str">
        <f ca="1">IF(C174&lt;&gt;"",VLOOKUP(C174,EMPRESAS,3,FALSE()),"")</f>
        <v>Petro Fontes</v>
      </c>
      <c r="E174" s="453"/>
      <c r="F174" s="454">
        <v>4900</v>
      </c>
      <c r="G174" s="454"/>
      <c r="H174" s="455" t="s">
        <v>8493</v>
      </c>
      <c r="I174" s="455"/>
      <c r="J174" s="271" t="s">
        <v>8455</v>
      </c>
      <c r="L174" s="271" t="str">
        <f ca="1">IF(AND(ISNUMBER(OFFSET($F$1,MATCH(MAX($J$1:$J174),$J$1:$J174,0)-1,0)),ISNUMBER(F174),INDEX($M$1:$M174,MATCH("ZZZZ",$M$1:$M174))="Sim"),"F","")</f>
        <v>F</v>
      </c>
    </row>
    <row r="175" spans="1:13" ht="11.25" customHeight="1" x14ac:dyDescent="0.2">
      <c r="C175" s="303" t="s">
        <v>8479</v>
      </c>
      <c r="D175" s="453" t="str">
        <f ca="1">IF(C175&lt;&gt;"",VLOOKUP(C175,EMPRESAS,3,FALSE()),"")</f>
        <v xml:space="preserve">Tecsus engenharia </v>
      </c>
      <c r="E175" s="453"/>
      <c r="F175" s="454">
        <v>5439</v>
      </c>
      <c r="G175" s="454"/>
      <c r="H175" s="455" t="s">
        <v>8494</v>
      </c>
      <c r="I175" s="455"/>
      <c r="J175" s="271" t="s">
        <v>8455</v>
      </c>
      <c r="L175" s="271" t="str">
        <f ca="1">IF(AND(ISNUMBER(OFFSET($F$1,MATCH(MAX($J$1:$J175),$J$1:$J175,0)-1,0)),ISNUMBER(F175),INDEX($M$1:$M175,MATCH("ZZZZ",$M$1:$M175))="Sim"),"F","")</f>
        <v>F</v>
      </c>
    </row>
    <row r="176" spans="1:13" ht="11.25" customHeight="1" x14ac:dyDescent="0.2">
      <c r="C176" s="303" t="s">
        <v>8484</v>
      </c>
      <c r="D176" s="453" t="str">
        <f ca="1">IF(C176&lt;&gt;"",VLOOKUP(C176,EMPRESAS,3,FALSE()),"")</f>
        <v>Acqua Chafarizes</v>
      </c>
      <c r="E176" s="453"/>
      <c r="F176" s="454">
        <v>5194</v>
      </c>
      <c r="G176" s="454"/>
      <c r="H176" s="455" t="s">
        <v>8495</v>
      </c>
      <c r="I176" s="455"/>
      <c r="J176" s="271" t="s">
        <v>8455</v>
      </c>
      <c r="L176" s="271" t="str">
        <f ca="1">IF(AND(ISNUMBER(OFFSET($F$1,MATCH(MAX($J$1:$J176),$J$1:$J176,0)-1,0)),ISNUMBER(F176),INDEX($M$1:$M176,MATCH("ZZZZ",$M$1:$M176))="Sim"),"F","")</f>
        <v>F</v>
      </c>
    </row>
    <row r="177" spans="1:13" ht="11.25" customHeight="1" x14ac:dyDescent="0.2">
      <c r="C177" s="303"/>
      <c r="D177" s="453" t="str">
        <f>IF(C177&lt;&gt;"",VLOOKUP(C177,EMPRESAS,3,FALSE()),"")</f>
        <v/>
      </c>
      <c r="E177" s="453"/>
      <c r="F177" s="454"/>
      <c r="G177" s="454"/>
      <c r="H177" s="455"/>
      <c r="I177" s="455"/>
      <c r="J177" s="271" t="s">
        <v>8455</v>
      </c>
      <c r="L177" s="271" t="str">
        <f ca="1">IF(AND(ISNUMBER(OFFSET($F$1,MATCH(MAX($J$1:$J177),$J$1:$J177,0)-1,0)),ISNUMBER(F177),INDEX($M$1:$M177,MATCH("ZZZZ",$M$1:$M177))="Sim"),"F","")</f>
        <v/>
      </c>
    </row>
    <row r="178" spans="1:13" ht="11.25" customHeight="1" x14ac:dyDescent="0.2">
      <c r="C178" s="303"/>
      <c r="D178" s="453" t="str">
        <f>IF(C178&lt;&gt;"",VLOOKUP(C178,EMPRESAS,3,FALSE()),"")</f>
        <v/>
      </c>
      <c r="E178" s="453"/>
      <c r="F178" s="454"/>
      <c r="G178" s="454"/>
      <c r="H178" s="455"/>
      <c r="I178" s="455"/>
      <c r="J178" s="271" t="s">
        <v>8455</v>
      </c>
      <c r="L178" s="271" t="str">
        <f ca="1">IF(AND(ISNUMBER(OFFSET($F$1,MATCH(MAX($J$1:$J178),$J$1:$J178,0)-1,0)),ISNUMBER(F178),INDEX($M$1:$M178,MATCH("ZZZZ",$M$1:$M178))="Sim"),"F","")</f>
        <v/>
      </c>
    </row>
    <row r="179" spans="1:13" ht="11.25" customHeight="1" x14ac:dyDescent="0.2">
      <c r="C179" s="304" t="s">
        <v>8456</v>
      </c>
      <c r="D179" s="456"/>
      <c r="E179" s="456"/>
      <c r="F179" s="456"/>
      <c r="G179" s="456"/>
      <c r="H179" s="456"/>
      <c r="I179" s="456"/>
      <c r="L179" s="271" t="str">
        <f ca="1">IF(AND(ISNUMBER(F172),M172="Sim"),"F","")</f>
        <v>F</v>
      </c>
    </row>
    <row r="180" spans="1:13" s="270" customFormat="1" ht="11.25" x14ac:dyDescent="0.2">
      <c r="B180" s="271"/>
      <c r="L180" s="271" t="str">
        <f ca="1">IF(AND(ISNUMBER(F172),M172="Sim"),"F","")</f>
        <v>F</v>
      </c>
    </row>
    <row r="181" spans="1:13" ht="11.25" customHeight="1" x14ac:dyDescent="0.2">
      <c r="B181" s="296" t="s">
        <v>8446</v>
      </c>
      <c r="C181" s="296" t="s">
        <v>8447</v>
      </c>
      <c r="D181" s="297" t="s">
        <v>8331</v>
      </c>
      <c r="E181" s="296" t="s">
        <v>8448</v>
      </c>
      <c r="F181" s="448" t="str">
        <f>CHOOSE($K$3,"MEDIANA","MÉDIA")&amp;IF(H182="",""," RETROAGIDA")</f>
        <v>MEDIANA</v>
      </c>
      <c r="G181" s="448"/>
      <c r="H181" s="448" t="s">
        <v>8449</v>
      </c>
      <c r="I181" s="448"/>
      <c r="L181" s="271" t="str">
        <f ca="1">IF(AND(ISNUMBER(F182),M182="Sim"),"F","")</f>
        <v>F</v>
      </c>
    </row>
    <row r="182" spans="1:13" ht="33.75" customHeight="1" x14ac:dyDescent="0.2">
      <c r="A182" s="298" t="str">
        <f>CONCATENAR</f>
        <v>COTAÇÃO 200.04.03</v>
      </c>
      <c r="B182" s="296" t="s">
        <v>8450</v>
      </c>
      <c r="C182" s="299" t="s">
        <v>8518</v>
      </c>
      <c r="D182" s="300" t="s">
        <v>8519</v>
      </c>
      <c r="E182" s="299" t="s">
        <v>8492</v>
      </c>
      <c r="F182" s="449">
        <f ca="1">CHOOSE($K$3,MEDIAN(OFFSET(F183,1,0,ROW(C187)-ROW(C183)-1)),AVERAGE(OFFSET(F183,1,0,ROW(C187)-ROW(C183)-1)))*IF(H182="",1,VLOOKUP(H182,INDICES,8))</f>
        <v>45.58</v>
      </c>
      <c r="G182" s="449"/>
      <c r="H182" s="450"/>
      <c r="I182" s="450"/>
      <c r="J182" s="271">
        <f>COUNTA($A$1:$A182)-1</f>
        <v>16</v>
      </c>
      <c r="K182" s="271">
        <f>ROW(C187)-ROW(C183)-1</f>
        <v>3</v>
      </c>
      <c r="L182" s="271" t="str">
        <f ca="1">IF(AND(ISNUMBER(F182),M182="Sim"),"F","")</f>
        <v>F</v>
      </c>
      <c r="M182" s="301" t="s">
        <v>8451</v>
      </c>
    </row>
    <row r="183" spans="1:13" ht="11.25" customHeight="1" x14ac:dyDescent="0.2">
      <c r="C183" s="302" t="s">
        <v>8452</v>
      </c>
      <c r="D183" s="451" t="s">
        <v>8453</v>
      </c>
      <c r="E183" s="451"/>
      <c r="F183" s="452" t="s">
        <v>8419</v>
      </c>
      <c r="G183" s="452"/>
      <c r="H183" s="452" t="s">
        <v>8454</v>
      </c>
      <c r="I183" s="452"/>
      <c r="J183" s="271" t="s">
        <v>8455</v>
      </c>
      <c r="L183" s="271" t="str">
        <f ca="1">IF(AND(ISNUMBER(F182),M182="Sim"),"F","")</f>
        <v>F</v>
      </c>
    </row>
    <row r="184" spans="1:13" ht="11.25" customHeight="1" x14ac:dyDescent="0.2">
      <c r="C184" s="303" t="s">
        <v>8444</v>
      </c>
      <c r="D184" s="453" t="str">
        <f ca="1">IF(C184&lt;&gt;"",VLOOKUP(C184,EMPRESAS,3,FALSE()),"")</f>
        <v>Petro Fontes</v>
      </c>
      <c r="E184" s="453"/>
      <c r="F184" s="454">
        <v>43</v>
      </c>
      <c r="G184" s="454"/>
      <c r="H184" s="455" t="s">
        <v>8493</v>
      </c>
      <c r="I184" s="455"/>
      <c r="J184" s="271" t="s">
        <v>8455</v>
      </c>
      <c r="L184" s="271" t="str">
        <f ca="1">IF(AND(ISNUMBER(OFFSET($F$1,MATCH(MAX($J$1:$J184),$J$1:$J184,0)-1,0)),ISNUMBER(F184),INDEX($M$1:$M184,MATCH("ZZZZ",$M$1:$M184))="Sim"),"F","")</f>
        <v>F</v>
      </c>
    </row>
    <row r="185" spans="1:13" ht="11.25" customHeight="1" x14ac:dyDescent="0.2">
      <c r="C185" s="303" t="s">
        <v>8479</v>
      </c>
      <c r="D185" s="453" t="str">
        <f ca="1">IF(C185&lt;&gt;"",VLOOKUP(C185,EMPRESAS,3,FALSE()),"")</f>
        <v xml:space="preserve">Tecsus engenharia </v>
      </c>
      <c r="E185" s="453"/>
      <c r="F185" s="454">
        <v>47.73</v>
      </c>
      <c r="G185" s="454"/>
      <c r="H185" s="455" t="s">
        <v>8494</v>
      </c>
      <c r="I185" s="455"/>
      <c r="J185" s="271" t="s">
        <v>8455</v>
      </c>
      <c r="L185" s="271" t="str">
        <f ca="1">IF(AND(ISNUMBER(OFFSET($F$1,MATCH(MAX($J$1:$J185),$J$1:$J185,0)-1,0)),ISNUMBER(F185),INDEX($M$1:$M185,MATCH("ZZZZ",$M$1:$M185))="Sim"),"F","")</f>
        <v>F</v>
      </c>
    </row>
    <row r="186" spans="1:13" ht="11.25" customHeight="1" x14ac:dyDescent="0.2">
      <c r="C186" s="303" t="s">
        <v>8484</v>
      </c>
      <c r="D186" s="453" t="str">
        <f ca="1">IF(C186&lt;&gt;"",VLOOKUP(C186,EMPRESAS,3,FALSE()),"")</f>
        <v>Acqua Chafarizes</v>
      </c>
      <c r="E186" s="453"/>
      <c r="F186" s="454">
        <v>45.58</v>
      </c>
      <c r="G186" s="454"/>
      <c r="H186" s="455" t="s">
        <v>8495</v>
      </c>
      <c r="I186" s="455"/>
      <c r="J186" s="271" t="s">
        <v>8455</v>
      </c>
      <c r="L186" s="271" t="str">
        <f ca="1">IF(AND(ISNUMBER(OFFSET($F$1,MATCH(MAX($J$1:$J186),$J$1:$J186,0)-1,0)),ISNUMBER(F186),INDEX($M$1:$M186,MATCH("ZZZZ",$M$1:$M186))="Sim"),"F","")</f>
        <v>F</v>
      </c>
    </row>
    <row r="187" spans="1:13" ht="11.25" customHeight="1" x14ac:dyDescent="0.2">
      <c r="C187" s="304" t="s">
        <v>8456</v>
      </c>
      <c r="D187" s="456"/>
      <c r="E187" s="456"/>
      <c r="F187" s="456"/>
      <c r="G187" s="456"/>
      <c r="H187" s="456"/>
      <c r="I187" s="456"/>
      <c r="L187" s="271" t="str">
        <f ca="1">IF(AND(ISNUMBER(F182),M182="Sim"),"F","")</f>
        <v>F</v>
      </c>
    </row>
    <row r="188" spans="1:13" s="270" customFormat="1" ht="11.25" x14ac:dyDescent="0.2">
      <c r="B188" s="271"/>
      <c r="L188" s="271" t="str">
        <f ca="1">IF(AND(ISNUMBER(F182),M182="Sim"),"F","")</f>
        <v>F</v>
      </c>
    </row>
    <row r="189" spans="1:13" ht="11.25" customHeight="1" x14ac:dyDescent="0.2">
      <c r="B189" s="296" t="s">
        <v>8446</v>
      </c>
      <c r="C189" s="296" t="s">
        <v>8447</v>
      </c>
      <c r="D189" s="297" t="s">
        <v>8331</v>
      </c>
      <c r="E189" s="296" t="s">
        <v>8448</v>
      </c>
      <c r="F189" s="448" t="str">
        <f>CHOOSE($K$3,"MEDIANA","MÉDIA")&amp;IF(H190="",""," RETROAGIDA")</f>
        <v>MEDIANA</v>
      </c>
      <c r="G189" s="448"/>
      <c r="H189" s="448" t="s">
        <v>8449</v>
      </c>
      <c r="I189" s="448"/>
      <c r="L189" s="271" t="str">
        <f ca="1">IF(AND(ISNUMBER(F190),M190="Sim"),"F","")</f>
        <v>F</v>
      </c>
    </row>
    <row r="190" spans="1:13" ht="22.5" customHeight="1" x14ac:dyDescent="0.2">
      <c r="A190" s="298" t="str">
        <f>CONCATENAR</f>
        <v>COTAÇÃO 200.04.04</v>
      </c>
      <c r="B190" s="296" t="s">
        <v>8450</v>
      </c>
      <c r="C190" s="299" t="s">
        <v>8520</v>
      </c>
      <c r="D190" s="300" t="s">
        <v>8521</v>
      </c>
      <c r="E190" s="299" t="s">
        <v>8492</v>
      </c>
      <c r="F190" s="449">
        <f ca="1">CHOOSE($K$3,MEDIAN(OFFSET(F191,1,0,ROW(C195)-ROW(C191)-1)),AVERAGE(OFFSET(F191,1,0,ROW(C195)-ROW(C191)-1)))*IF(H190="",1,VLOOKUP(H190,INDICES,8))</f>
        <v>44.31</v>
      </c>
      <c r="G190" s="449"/>
      <c r="H190" s="450"/>
      <c r="I190" s="450"/>
      <c r="J190" s="271">
        <f>COUNTA($A$1:$A190)-1</f>
        <v>17</v>
      </c>
      <c r="K190" s="271">
        <f>ROW(C195)-ROW(C191)-1</f>
        <v>3</v>
      </c>
      <c r="L190" s="271" t="str">
        <f ca="1">IF(AND(ISNUMBER(F190),M190="Sim"),"F","")</f>
        <v>F</v>
      </c>
      <c r="M190" s="301" t="s">
        <v>8451</v>
      </c>
    </row>
    <row r="191" spans="1:13" ht="11.25" customHeight="1" x14ac:dyDescent="0.2">
      <c r="C191" s="302" t="s">
        <v>8452</v>
      </c>
      <c r="D191" s="451" t="s">
        <v>8453</v>
      </c>
      <c r="E191" s="451"/>
      <c r="F191" s="452" t="s">
        <v>8419</v>
      </c>
      <c r="G191" s="452"/>
      <c r="H191" s="452" t="s">
        <v>8454</v>
      </c>
      <c r="I191" s="452"/>
      <c r="J191" s="271" t="s">
        <v>8455</v>
      </c>
      <c r="L191" s="271" t="str">
        <f ca="1">IF(AND(ISNUMBER(F190),M190="Sim"),"F","")</f>
        <v>F</v>
      </c>
    </row>
    <row r="192" spans="1:13" ht="11.25" customHeight="1" x14ac:dyDescent="0.2">
      <c r="C192" s="303" t="s">
        <v>8444</v>
      </c>
      <c r="D192" s="453" t="str">
        <f ca="1">IF(C192&lt;&gt;"",VLOOKUP(C192,EMPRESAS,3,FALSE()),"")</f>
        <v>Petro Fontes</v>
      </c>
      <c r="E192" s="453"/>
      <c r="F192" s="454">
        <v>41.8</v>
      </c>
      <c r="G192" s="454"/>
      <c r="H192" s="455" t="s">
        <v>8493</v>
      </c>
      <c r="I192" s="455"/>
      <c r="J192" s="271" t="s">
        <v>8455</v>
      </c>
      <c r="L192" s="271" t="str">
        <f ca="1">IF(AND(ISNUMBER(OFFSET($F$1,MATCH(MAX($J$1:$J192),$J$1:$J192,0)-1,0)),ISNUMBER(F192),INDEX($M$1:$M192,MATCH("ZZZZ",$M$1:$M192))="Sim"),"F","")</f>
        <v>F</v>
      </c>
    </row>
    <row r="193" spans="1:13" ht="11.25" customHeight="1" x14ac:dyDescent="0.2">
      <c r="C193" s="303" t="s">
        <v>8479</v>
      </c>
      <c r="D193" s="453" t="str">
        <f ca="1">IF(C193&lt;&gt;"",VLOOKUP(C193,EMPRESAS,3,FALSE()),"")</f>
        <v xml:space="preserve">Tecsus engenharia </v>
      </c>
      <c r="E193" s="453"/>
      <c r="F193" s="454">
        <v>46.4</v>
      </c>
      <c r="G193" s="454"/>
      <c r="H193" s="455" t="s">
        <v>8494</v>
      </c>
      <c r="I193" s="455"/>
      <c r="J193" s="271" t="s">
        <v>8455</v>
      </c>
      <c r="L193" s="271" t="str">
        <f ca="1">IF(AND(ISNUMBER(OFFSET($F$1,MATCH(MAX($J$1:$J193),$J$1:$J193,0)-1,0)),ISNUMBER(F193),INDEX($M$1:$M193,MATCH("ZZZZ",$M$1:$M193))="Sim"),"F","")</f>
        <v>F</v>
      </c>
    </row>
    <row r="194" spans="1:13" ht="11.25" customHeight="1" x14ac:dyDescent="0.2">
      <c r="C194" s="303" t="s">
        <v>8484</v>
      </c>
      <c r="D194" s="453" t="str">
        <f ca="1">IF(C194&lt;&gt;"",VLOOKUP(C194,EMPRESAS,3,FALSE()),"")</f>
        <v>Acqua Chafarizes</v>
      </c>
      <c r="E194" s="453"/>
      <c r="F194" s="454">
        <v>44.31</v>
      </c>
      <c r="G194" s="454"/>
      <c r="H194" s="455" t="s">
        <v>8495</v>
      </c>
      <c r="I194" s="455"/>
      <c r="J194" s="271" t="s">
        <v>8455</v>
      </c>
      <c r="L194" s="271" t="str">
        <f ca="1">IF(AND(ISNUMBER(OFFSET($F$1,MATCH(MAX($J$1:$J194),$J$1:$J194,0)-1,0)),ISNUMBER(F194),INDEX($M$1:$M194,MATCH("ZZZZ",$M$1:$M194))="Sim"),"F","")</f>
        <v>F</v>
      </c>
    </row>
    <row r="195" spans="1:13" ht="11.25" customHeight="1" x14ac:dyDescent="0.2">
      <c r="C195" s="304" t="s">
        <v>8456</v>
      </c>
      <c r="D195" s="456"/>
      <c r="E195" s="456"/>
      <c r="F195" s="456"/>
      <c r="G195" s="456"/>
      <c r="H195" s="456"/>
      <c r="I195" s="456"/>
      <c r="L195" s="271" t="str">
        <f ca="1">IF(AND(ISNUMBER(F190),M190="Sim"),"F","")</f>
        <v>F</v>
      </c>
    </row>
    <row r="196" spans="1:13" s="270" customFormat="1" ht="11.25" x14ac:dyDescent="0.2">
      <c r="B196" s="271"/>
      <c r="L196" s="271" t="str">
        <f ca="1">IF(AND(ISNUMBER(F190),M190="Sim"),"F","")</f>
        <v>F</v>
      </c>
    </row>
    <row r="197" spans="1:13" ht="11.25" customHeight="1" x14ac:dyDescent="0.2">
      <c r="B197" s="296" t="s">
        <v>8446</v>
      </c>
      <c r="C197" s="296" t="s">
        <v>8447</v>
      </c>
      <c r="D197" s="297" t="s">
        <v>8331</v>
      </c>
      <c r="E197" s="296" t="s">
        <v>8448</v>
      </c>
      <c r="F197" s="448" t="str">
        <f>CHOOSE($K$3,"MEDIANA","MÉDIA")&amp;IF(H198="",""," RETROAGIDA")</f>
        <v>MEDIANA</v>
      </c>
      <c r="G197" s="448"/>
      <c r="H197" s="448" t="s">
        <v>8449</v>
      </c>
      <c r="I197" s="448"/>
      <c r="L197" s="271" t="str">
        <f ca="1">IF(AND(ISNUMBER(F198),M198="Sim"),"F","")</f>
        <v>F</v>
      </c>
    </row>
    <row r="198" spans="1:13" ht="22.5" customHeight="1" x14ac:dyDescent="0.2">
      <c r="A198" s="298" t="str">
        <f>CONCATENAR</f>
        <v>COTAÇÃO 200.04.05</v>
      </c>
      <c r="B198" s="296" t="s">
        <v>8450</v>
      </c>
      <c r="C198" s="299" t="s">
        <v>8522</v>
      </c>
      <c r="D198" s="300" t="s">
        <v>8523</v>
      </c>
      <c r="E198" s="299" t="s">
        <v>8492</v>
      </c>
      <c r="F198" s="449">
        <f ca="1">CHOOSE($K$3,MEDIAN(OFFSET(F199,1,0,ROW(C203)-ROW(C199)-1)),AVERAGE(OFFSET(F199,1,0,ROW(C203)-ROW(C199)-1)))*IF(H198="",1,VLOOKUP(H198,INDICES,8))</f>
        <v>42.3</v>
      </c>
      <c r="G198" s="449"/>
      <c r="H198" s="450"/>
      <c r="I198" s="450"/>
      <c r="J198" s="271">
        <f>COUNTA($A$1:$A198)-1</f>
        <v>18</v>
      </c>
      <c r="K198" s="271">
        <f>ROW(C203)-ROW(C199)-1</f>
        <v>3</v>
      </c>
      <c r="L198" s="271" t="str">
        <f ca="1">IF(AND(ISNUMBER(F198),M198="Sim"),"F","")</f>
        <v>F</v>
      </c>
      <c r="M198" s="301" t="s">
        <v>8451</v>
      </c>
    </row>
    <row r="199" spans="1:13" ht="11.25" customHeight="1" x14ac:dyDescent="0.2">
      <c r="C199" s="302" t="s">
        <v>8452</v>
      </c>
      <c r="D199" s="451" t="s">
        <v>8453</v>
      </c>
      <c r="E199" s="451"/>
      <c r="F199" s="452" t="s">
        <v>8419</v>
      </c>
      <c r="G199" s="452"/>
      <c r="H199" s="452" t="s">
        <v>8454</v>
      </c>
      <c r="I199" s="452"/>
      <c r="J199" s="271" t="s">
        <v>8455</v>
      </c>
      <c r="L199" s="271" t="str">
        <f ca="1">IF(AND(ISNUMBER(F198),M198="Sim"),"F","")</f>
        <v>F</v>
      </c>
    </row>
    <row r="200" spans="1:13" ht="11.25" customHeight="1" x14ac:dyDescent="0.2">
      <c r="C200" s="303" t="s">
        <v>8444</v>
      </c>
      <c r="D200" s="453" t="str">
        <f ca="1">IF(C200&lt;&gt;"",VLOOKUP(C200,EMPRESAS,3,FALSE()),"")</f>
        <v>Petro Fontes</v>
      </c>
      <c r="E200" s="453"/>
      <c r="F200" s="454">
        <v>39.909999999999997</v>
      </c>
      <c r="G200" s="454"/>
      <c r="H200" s="455" t="s">
        <v>8493</v>
      </c>
      <c r="I200" s="455"/>
      <c r="J200" s="271" t="s">
        <v>8455</v>
      </c>
      <c r="L200" s="271" t="str">
        <f ca="1">IF(AND(ISNUMBER(OFFSET($F$1,MATCH(MAX($J$1:$J200),$J$1:$J200,0)-1,0)),ISNUMBER(F200),INDEX($M$1:$M200,MATCH("ZZZZ",$M$1:$M200))="Sim"),"F","")</f>
        <v>F</v>
      </c>
    </row>
    <row r="201" spans="1:13" ht="11.25" customHeight="1" x14ac:dyDescent="0.2">
      <c r="C201" s="303" t="s">
        <v>8479</v>
      </c>
      <c r="D201" s="453" t="str">
        <f ca="1">IF(C201&lt;&gt;"",VLOOKUP(C201,EMPRESAS,3,FALSE()),"")</f>
        <v xml:space="preserve">Tecsus engenharia </v>
      </c>
      <c r="E201" s="453"/>
      <c r="F201" s="454">
        <v>44.3</v>
      </c>
      <c r="G201" s="454"/>
      <c r="H201" s="455" t="s">
        <v>8494</v>
      </c>
      <c r="I201" s="455"/>
      <c r="J201" s="271" t="s">
        <v>8455</v>
      </c>
      <c r="L201" s="271" t="str">
        <f ca="1">IF(AND(ISNUMBER(OFFSET($F$1,MATCH(MAX($J$1:$J201),$J$1:$J201,0)-1,0)),ISNUMBER(F201),INDEX($M$1:$M201,MATCH("ZZZZ",$M$1:$M201))="Sim"),"F","")</f>
        <v>F</v>
      </c>
    </row>
    <row r="202" spans="1:13" ht="11.25" customHeight="1" x14ac:dyDescent="0.2">
      <c r="C202" s="303" t="s">
        <v>8484</v>
      </c>
      <c r="D202" s="453" t="str">
        <f ca="1">IF(C202&lt;&gt;"",VLOOKUP(C202,EMPRESAS,3,FALSE()),"")</f>
        <v>Acqua Chafarizes</v>
      </c>
      <c r="E202" s="453"/>
      <c r="F202" s="454">
        <v>42.3</v>
      </c>
      <c r="G202" s="454"/>
      <c r="H202" s="455" t="s">
        <v>8495</v>
      </c>
      <c r="I202" s="455"/>
      <c r="J202" s="271" t="s">
        <v>8455</v>
      </c>
      <c r="L202" s="271" t="str">
        <f ca="1">IF(AND(ISNUMBER(OFFSET($F$1,MATCH(MAX($J$1:$J202),$J$1:$J202,0)-1,0)),ISNUMBER(F202),INDEX($M$1:$M202,MATCH("ZZZZ",$M$1:$M202))="Sim"),"F","")</f>
        <v>F</v>
      </c>
    </row>
    <row r="203" spans="1:13" ht="11.25" customHeight="1" x14ac:dyDescent="0.2">
      <c r="C203" s="304" t="s">
        <v>8456</v>
      </c>
      <c r="D203" s="456"/>
      <c r="E203" s="456"/>
      <c r="F203" s="456"/>
      <c r="G203" s="456"/>
      <c r="H203" s="456"/>
      <c r="I203" s="456"/>
      <c r="L203" s="271" t="str">
        <f ca="1">IF(AND(ISNUMBER(F198),M198="Sim"),"F","")</f>
        <v>F</v>
      </c>
    </row>
    <row r="204" spans="1:13" s="270" customFormat="1" ht="11.25" x14ac:dyDescent="0.2">
      <c r="B204" s="271"/>
      <c r="L204" s="271" t="str">
        <f ca="1">IF(AND(ISNUMBER(F198),M198="Sim"),"F","")</f>
        <v>F</v>
      </c>
    </row>
    <row r="205" spans="1:13" ht="11.25" customHeight="1" x14ac:dyDescent="0.2">
      <c r="B205" s="296" t="s">
        <v>8446</v>
      </c>
      <c r="C205" s="296" t="s">
        <v>8447</v>
      </c>
      <c r="D205" s="297" t="s">
        <v>8331</v>
      </c>
      <c r="E205" s="296" t="s">
        <v>8448</v>
      </c>
      <c r="F205" s="448" t="str">
        <f>CHOOSE($K$3,"MEDIANA","MÉDIA")&amp;IF(H206="",""," RETROAGIDA")</f>
        <v>MEDIANA</v>
      </c>
      <c r="G205" s="448"/>
      <c r="H205" s="448" t="s">
        <v>8449</v>
      </c>
      <c r="I205" s="448"/>
      <c r="L205" s="271" t="str">
        <f ca="1">IF(AND(ISNUMBER(F206),M206="Sim"),"F","")</f>
        <v>F</v>
      </c>
    </row>
    <row r="206" spans="1:13" ht="22.5" customHeight="1" x14ac:dyDescent="0.2">
      <c r="A206" s="298" t="str">
        <f>CONCATENAR</f>
        <v>COTAÇÃO 200.04.06</v>
      </c>
      <c r="B206" s="296" t="s">
        <v>8450</v>
      </c>
      <c r="C206" s="299" t="s">
        <v>8524</v>
      </c>
      <c r="D206" s="300" t="s">
        <v>8525</v>
      </c>
      <c r="E206" s="299" t="s">
        <v>8492</v>
      </c>
      <c r="F206" s="449">
        <f ca="1">CHOOSE($K$3,MEDIAN(OFFSET(F207,1,0,ROW(C211)-ROW(C207)-1)),AVERAGE(OFFSET(F207,1,0,ROW(C211)-ROW(C207)-1)))*IF(H206="",1,VLOOKUP(H206,INDICES,8))</f>
        <v>45.58</v>
      </c>
      <c r="G206" s="449"/>
      <c r="H206" s="450"/>
      <c r="I206" s="450"/>
      <c r="J206" s="271">
        <f>COUNTA($A$1:$A206)-1</f>
        <v>19</v>
      </c>
      <c r="K206" s="271">
        <f>ROW(C211)-ROW(C207)-1</f>
        <v>3</v>
      </c>
      <c r="L206" s="271" t="str">
        <f ca="1">IF(AND(ISNUMBER(F206),M206="Sim"),"F","")</f>
        <v>F</v>
      </c>
      <c r="M206" s="301" t="s">
        <v>8451</v>
      </c>
    </row>
    <row r="207" spans="1:13" ht="11.25" customHeight="1" x14ac:dyDescent="0.2">
      <c r="C207" s="302" t="s">
        <v>8452</v>
      </c>
      <c r="D207" s="451" t="s">
        <v>8453</v>
      </c>
      <c r="E207" s="451"/>
      <c r="F207" s="452" t="s">
        <v>8419</v>
      </c>
      <c r="G207" s="452"/>
      <c r="H207" s="452" t="s">
        <v>8454</v>
      </c>
      <c r="I207" s="452"/>
      <c r="J207" s="271" t="s">
        <v>8455</v>
      </c>
      <c r="L207" s="271" t="str">
        <f ca="1">IF(AND(ISNUMBER(F206),M206="Sim"),"F","")</f>
        <v>F</v>
      </c>
    </row>
    <row r="208" spans="1:13" ht="11.25" customHeight="1" x14ac:dyDescent="0.2">
      <c r="C208" s="303" t="s">
        <v>8444</v>
      </c>
      <c r="D208" s="453" t="str">
        <f ca="1">IF(C208&lt;&gt;"",VLOOKUP(C208,EMPRESAS,3,FALSE()),"")</f>
        <v>Petro Fontes</v>
      </c>
      <c r="E208" s="453"/>
      <c r="F208" s="454">
        <v>43</v>
      </c>
      <c r="G208" s="454"/>
      <c r="H208" s="455" t="s">
        <v>8493</v>
      </c>
      <c r="I208" s="455"/>
      <c r="J208" s="271" t="s">
        <v>8455</v>
      </c>
      <c r="L208" s="271" t="str">
        <f ca="1">IF(AND(ISNUMBER(OFFSET($F$1,MATCH(MAX($J$1:$J208),$J$1:$J208,0)-1,0)),ISNUMBER(F208),INDEX($M$1:$M208,MATCH("ZZZZ",$M$1:$M208))="Sim"),"F","")</f>
        <v>F</v>
      </c>
    </row>
    <row r="209" spans="1:13" ht="11.25" customHeight="1" x14ac:dyDescent="0.2">
      <c r="C209" s="303" t="s">
        <v>8479</v>
      </c>
      <c r="D209" s="453" t="str">
        <f ca="1">IF(C209&lt;&gt;"",VLOOKUP(C209,EMPRESAS,3,FALSE()),"")</f>
        <v xml:space="preserve">Tecsus engenharia </v>
      </c>
      <c r="E209" s="453"/>
      <c r="F209" s="454">
        <v>47.73</v>
      </c>
      <c r="G209" s="454"/>
      <c r="H209" s="455" t="s">
        <v>8494</v>
      </c>
      <c r="I209" s="455"/>
      <c r="J209" s="271" t="s">
        <v>8455</v>
      </c>
      <c r="L209" s="271" t="str">
        <f ca="1">IF(AND(ISNUMBER(OFFSET($F$1,MATCH(MAX($J$1:$J209),$J$1:$J209,0)-1,0)),ISNUMBER(F209),INDEX($M$1:$M209,MATCH("ZZZZ",$M$1:$M209))="Sim"),"F","")</f>
        <v>F</v>
      </c>
    </row>
    <row r="210" spans="1:13" ht="11.25" customHeight="1" x14ac:dyDescent="0.2">
      <c r="C210" s="303" t="s">
        <v>8484</v>
      </c>
      <c r="D210" s="453" t="str">
        <f ca="1">IF(C210&lt;&gt;"",VLOOKUP(C210,EMPRESAS,3,FALSE()),"")</f>
        <v>Acqua Chafarizes</v>
      </c>
      <c r="E210" s="453"/>
      <c r="F210" s="454">
        <v>45.58</v>
      </c>
      <c r="G210" s="454"/>
      <c r="H210" s="455" t="s">
        <v>8495</v>
      </c>
      <c r="I210" s="455"/>
      <c r="J210" s="271" t="s">
        <v>8455</v>
      </c>
      <c r="L210" s="271" t="str">
        <f ca="1">IF(AND(ISNUMBER(OFFSET($F$1,MATCH(MAX($J$1:$J210),$J$1:$J210,0)-1,0)),ISNUMBER(F210),INDEX($M$1:$M210,MATCH("ZZZZ",$M$1:$M210))="Sim"),"F","")</f>
        <v>F</v>
      </c>
    </row>
    <row r="211" spans="1:13" ht="11.25" customHeight="1" x14ac:dyDescent="0.2">
      <c r="C211" s="304" t="s">
        <v>8456</v>
      </c>
      <c r="D211" s="456"/>
      <c r="E211" s="456"/>
      <c r="F211" s="456"/>
      <c r="G211" s="456"/>
      <c r="H211" s="456"/>
      <c r="I211" s="456"/>
      <c r="L211" s="271" t="str">
        <f ca="1">IF(AND(ISNUMBER(F206),M206="Sim"),"F","")</f>
        <v>F</v>
      </c>
    </row>
    <row r="212" spans="1:13" s="270" customFormat="1" ht="11.25" x14ac:dyDescent="0.2">
      <c r="B212" s="271"/>
      <c r="L212" s="271" t="str">
        <f ca="1">IF(AND(ISNUMBER(F206),M206="Sim"),"F","")</f>
        <v>F</v>
      </c>
    </row>
    <row r="213" spans="1:13" ht="11.25" customHeight="1" x14ac:dyDescent="0.2">
      <c r="B213" s="296" t="s">
        <v>8446</v>
      </c>
      <c r="C213" s="296" t="s">
        <v>8447</v>
      </c>
      <c r="D213" s="297" t="s">
        <v>8331</v>
      </c>
      <c r="E213" s="296" t="s">
        <v>8448</v>
      </c>
      <c r="F213" s="448" t="str">
        <f>CHOOSE($K$3,"MEDIANA","MÉDIA")&amp;IF(H214="",""," RETROAGIDA")</f>
        <v>MEDIANA</v>
      </c>
      <c r="G213" s="448"/>
      <c r="H213" s="448" t="s">
        <v>8449</v>
      </c>
      <c r="I213" s="448"/>
      <c r="L213" s="271" t="str">
        <f ca="1">IF(AND(ISNUMBER(F214),M214="Sim"),"F","")</f>
        <v>F</v>
      </c>
    </row>
    <row r="214" spans="1:13" ht="45" customHeight="1" x14ac:dyDescent="0.2">
      <c r="A214" s="298" t="str">
        <f>CONCATENAR</f>
        <v>COTAÇÃO 200.04.07</v>
      </c>
      <c r="B214" s="296" t="s">
        <v>8450</v>
      </c>
      <c r="C214" s="299" t="s">
        <v>8526</v>
      </c>
      <c r="D214" s="300" t="s">
        <v>8527</v>
      </c>
      <c r="E214" s="299" t="s">
        <v>8492</v>
      </c>
      <c r="F214" s="449">
        <f ca="1">CHOOSE($K$3,MEDIAN(OFFSET(F215,1,0,ROW(C219)-ROW(C215)-1)),AVERAGE(OFFSET(F215,1,0,ROW(C219)-ROW(C215)-1)))*IF(H214="",1,VLOOKUP(H214,INDICES,8))</f>
        <v>2279</v>
      </c>
      <c r="G214" s="449"/>
      <c r="H214" s="450"/>
      <c r="I214" s="450"/>
      <c r="J214" s="271">
        <f>COUNTA($A$1:$A214)-1</f>
        <v>20</v>
      </c>
      <c r="K214" s="271">
        <f>ROW(C219)-ROW(C215)-1</f>
        <v>3</v>
      </c>
      <c r="L214" s="271" t="str">
        <f ca="1">IF(AND(ISNUMBER(F214),M214="Sim"),"F","")</f>
        <v>F</v>
      </c>
      <c r="M214" s="301" t="s">
        <v>8451</v>
      </c>
    </row>
    <row r="215" spans="1:13" ht="11.25" customHeight="1" x14ac:dyDescent="0.2">
      <c r="C215" s="302" t="s">
        <v>8452</v>
      </c>
      <c r="D215" s="451" t="s">
        <v>8453</v>
      </c>
      <c r="E215" s="451"/>
      <c r="F215" s="452" t="s">
        <v>8419</v>
      </c>
      <c r="G215" s="452"/>
      <c r="H215" s="452" t="s">
        <v>8454</v>
      </c>
      <c r="I215" s="452"/>
      <c r="J215" s="271" t="s">
        <v>8455</v>
      </c>
      <c r="L215" s="271" t="str">
        <f ca="1">IF(AND(ISNUMBER(F214),M214="Sim"),"F","")</f>
        <v>F</v>
      </c>
    </row>
    <row r="216" spans="1:13" ht="11.25" customHeight="1" x14ac:dyDescent="0.2">
      <c r="C216" s="303" t="s">
        <v>8444</v>
      </c>
      <c r="D216" s="453" t="str">
        <f ca="1">IF(C216&lt;&gt;"",VLOOKUP(C216,EMPRESAS,3,FALSE()),"")</f>
        <v>Petro Fontes</v>
      </c>
      <c r="E216" s="453"/>
      <c r="F216" s="454">
        <v>2150</v>
      </c>
      <c r="G216" s="454"/>
      <c r="H216" s="455" t="s">
        <v>8493</v>
      </c>
      <c r="I216" s="455"/>
      <c r="J216" s="271" t="s">
        <v>8455</v>
      </c>
      <c r="L216" s="271" t="str">
        <f ca="1">IF(AND(ISNUMBER(OFFSET($F$1,MATCH(MAX($J$1:$J216),$J$1:$J216,0)-1,0)),ISNUMBER(F216),INDEX($M$1:$M216,MATCH("ZZZZ",$M$1:$M216))="Sim"),"F","")</f>
        <v>F</v>
      </c>
    </row>
    <row r="217" spans="1:13" ht="11.25" customHeight="1" x14ac:dyDescent="0.2">
      <c r="C217" s="303" t="s">
        <v>8479</v>
      </c>
      <c r="D217" s="453" t="str">
        <f ca="1">IF(C217&lt;&gt;"",VLOOKUP(C217,EMPRESAS,3,FALSE()),"")</f>
        <v xml:space="preserve">Tecsus engenharia </v>
      </c>
      <c r="E217" s="453"/>
      <c r="F217" s="454">
        <v>2386.5</v>
      </c>
      <c r="G217" s="454"/>
      <c r="H217" s="455" t="s">
        <v>8494</v>
      </c>
      <c r="I217" s="455"/>
      <c r="J217" s="271" t="s">
        <v>8455</v>
      </c>
      <c r="L217" s="271" t="str">
        <f ca="1">IF(AND(ISNUMBER(OFFSET($F$1,MATCH(MAX($J$1:$J217),$J$1:$J217,0)-1,0)),ISNUMBER(F217),INDEX($M$1:$M217,MATCH("ZZZZ",$M$1:$M217))="Sim"),"F","")</f>
        <v>F</v>
      </c>
    </row>
    <row r="218" spans="1:13" ht="11.25" customHeight="1" x14ac:dyDescent="0.2">
      <c r="C218" s="303" t="s">
        <v>8484</v>
      </c>
      <c r="D218" s="453" t="str">
        <f ca="1">IF(C218&lt;&gt;"",VLOOKUP(C218,EMPRESAS,3,FALSE()),"")</f>
        <v>Acqua Chafarizes</v>
      </c>
      <c r="E218" s="453"/>
      <c r="F218" s="454">
        <v>2279</v>
      </c>
      <c r="G218" s="454"/>
      <c r="H218" s="455" t="s">
        <v>8495</v>
      </c>
      <c r="I218" s="455"/>
      <c r="J218" s="271" t="s">
        <v>8455</v>
      </c>
      <c r="L218" s="271" t="str">
        <f ca="1">IF(AND(ISNUMBER(OFFSET($F$1,MATCH(MAX($J$1:$J218),$J$1:$J218,0)-1,0)),ISNUMBER(F218),INDEX($M$1:$M218,MATCH("ZZZZ",$M$1:$M218))="Sim"),"F","")</f>
        <v>F</v>
      </c>
    </row>
    <row r="219" spans="1:13" ht="11.25" customHeight="1" x14ac:dyDescent="0.2">
      <c r="C219" s="304" t="s">
        <v>8456</v>
      </c>
      <c r="D219" s="456"/>
      <c r="E219" s="456"/>
      <c r="F219" s="456"/>
      <c r="G219" s="456"/>
      <c r="H219" s="456"/>
      <c r="I219" s="456"/>
      <c r="L219" s="271" t="str">
        <f ca="1">IF(AND(ISNUMBER(F214),M214="Sim"),"F","")</f>
        <v>F</v>
      </c>
    </row>
    <row r="220" spans="1:13" s="270" customFormat="1" ht="11.25" x14ac:dyDescent="0.2">
      <c r="B220" s="271"/>
      <c r="L220" s="271" t="str">
        <f ca="1">IF(AND(ISNUMBER(F214),M214="Sim"),"F","")</f>
        <v>F</v>
      </c>
    </row>
    <row r="221" spans="1:13" ht="11.25" customHeight="1" x14ac:dyDescent="0.2">
      <c r="B221" s="296" t="s">
        <v>8446</v>
      </c>
      <c r="C221" s="296" t="s">
        <v>8447</v>
      </c>
      <c r="D221" s="297" t="s">
        <v>8331</v>
      </c>
      <c r="E221" s="296" t="s">
        <v>8448</v>
      </c>
      <c r="F221" s="448" t="str">
        <f>CHOOSE($K$3,"MEDIANA","MÉDIA")&amp;IF(H222="",""," RETROAGIDA")</f>
        <v>MEDIANA</v>
      </c>
      <c r="G221" s="448"/>
      <c r="H221" s="448" t="s">
        <v>8449</v>
      </c>
      <c r="I221" s="448"/>
      <c r="L221" s="271" t="str">
        <f ca="1">IF(AND(ISNUMBER(F222),M222="Sim"),"F","")</f>
        <v>F</v>
      </c>
    </row>
    <row r="222" spans="1:13" ht="45" customHeight="1" x14ac:dyDescent="0.2">
      <c r="A222" s="298" t="str">
        <f>CONCATENAR</f>
        <v>COTAÇÃO 200.04.08</v>
      </c>
      <c r="B222" s="296" t="s">
        <v>8450</v>
      </c>
      <c r="C222" s="299" t="s">
        <v>8528</v>
      </c>
      <c r="D222" s="300" t="s">
        <v>8529</v>
      </c>
      <c r="E222" s="299" t="s">
        <v>8492</v>
      </c>
      <c r="F222" s="449">
        <f ca="1">CHOOSE($K$3,MEDIAN(OFFSET(F223,1,0,ROW(C227)-ROW(C223)-1)),AVERAGE(OFFSET(F223,1,0,ROW(C227)-ROW(C223)-1)))*IF(H222="",1,VLOOKUP(H222,INDICES,8))</f>
        <v>371</v>
      </c>
      <c r="G222" s="449"/>
      <c r="H222" s="450"/>
      <c r="I222" s="450"/>
      <c r="J222" s="271">
        <f>COUNTA($A$1:$A222)-1</f>
        <v>21</v>
      </c>
      <c r="K222" s="271">
        <f>ROW(C227)-ROW(C223)-1</f>
        <v>3</v>
      </c>
      <c r="L222" s="271" t="str">
        <f ca="1">IF(AND(ISNUMBER(F222),M222="Sim"),"F","")</f>
        <v>F</v>
      </c>
      <c r="M222" s="301" t="s">
        <v>8451</v>
      </c>
    </row>
    <row r="223" spans="1:13" ht="11.25" customHeight="1" x14ac:dyDescent="0.2">
      <c r="C223" s="302" t="s">
        <v>8452</v>
      </c>
      <c r="D223" s="451" t="s">
        <v>8453</v>
      </c>
      <c r="E223" s="451"/>
      <c r="F223" s="452" t="s">
        <v>8419</v>
      </c>
      <c r="G223" s="452"/>
      <c r="H223" s="452" t="s">
        <v>8454</v>
      </c>
      <c r="I223" s="452"/>
      <c r="J223" s="271" t="s">
        <v>8455</v>
      </c>
      <c r="L223" s="271" t="str">
        <f ca="1">IF(AND(ISNUMBER(F222),M222="Sim"),"F","")</f>
        <v>F</v>
      </c>
    </row>
    <row r="224" spans="1:13" ht="11.25" customHeight="1" x14ac:dyDescent="0.2">
      <c r="C224" s="303" t="s">
        <v>8444</v>
      </c>
      <c r="D224" s="453" t="str">
        <f ca="1">IF(C224&lt;&gt;"",VLOOKUP(C224,EMPRESAS,3,FALSE()),"")</f>
        <v>Petro Fontes</v>
      </c>
      <c r="E224" s="453"/>
      <c r="F224" s="454">
        <v>350</v>
      </c>
      <c r="G224" s="454"/>
      <c r="H224" s="455" t="s">
        <v>8493</v>
      </c>
      <c r="I224" s="455"/>
      <c r="J224" s="271" t="s">
        <v>8455</v>
      </c>
      <c r="L224" s="271" t="str">
        <f ca="1">IF(AND(ISNUMBER(OFFSET($F$1,MATCH(MAX($J$1:$J224),$J$1:$J224,0)-1,0)),ISNUMBER(F224),INDEX($M$1:$M224,MATCH("ZZZZ",$M$1:$M224))="Sim"),"F","")</f>
        <v>F</v>
      </c>
    </row>
    <row r="225" spans="1:13" ht="11.25" customHeight="1" x14ac:dyDescent="0.2">
      <c r="C225" s="303" t="s">
        <v>8479</v>
      </c>
      <c r="D225" s="453" t="str">
        <f ca="1">IF(C225&lt;&gt;"",VLOOKUP(C225,EMPRESAS,3,FALSE()),"")</f>
        <v xml:space="preserve">Tecsus engenharia </v>
      </c>
      <c r="E225" s="453"/>
      <c r="F225" s="454">
        <v>388.5</v>
      </c>
      <c r="G225" s="454"/>
      <c r="H225" s="455" t="s">
        <v>8494</v>
      </c>
      <c r="I225" s="455"/>
      <c r="J225" s="271" t="s">
        <v>8455</v>
      </c>
      <c r="L225" s="271" t="str">
        <f ca="1">IF(AND(ISNUMBER(OFFSET($F$1,MATCH(MAX($J$1:$J225),$J$1:$J225,0)-1,0)),ISNUMBER(F225),INDEX($M$1:$M225,MATCH("ZZZZ",$M$1:$M225))="Sim"),"F","")</f>
        <v>F</v>
      </c>
    </row>
    <row r="226" spans="1:13" ht="11.25" customHeight="1" x14ac:dyDescent="0.2">
      <c r="C226" s="303" t="s">
        <v>8484</v>
      </c>
      <c r="D226" s="453" t="str">
        <f ca="1">IF(C226&lt;&gt;"",VLOOKUP(C226,EMPRESAS,3,FALSE()),"")</f>
        <v>Acqua Chafarizes</v>
      </c>
      <c r="E226" s="453"/>
      <c r="F226" s="454">
        <v>371</v>
      </c>
      <c r="G226" s="454"/>
      <c r="H226" s="455" t="s">
        <v>8495</v>
      </c>
      <c r="I226" s="455"/>
      <c r="J226" s="271" t="s">
        <v>8455</v>
      </c>
      <c r="L226" s="271" t="str">
        <f ca="1">IF(AND(ISNUMBER(OFFSET($F$1,MATCH(MAX($J$1:$J226),$J$1:$J226,0)-1,0)),ISNUMBER(F226),INDEX($M$1:$M226,MATCH("ZZZZ",$M$1:$M226))="Sim"),"F","")</f>
        <v>F</v>
      </c>
    </row>
    <row r="227" spans="1:13" ht="11.25" customHeight="1" x14ac:dyDescent="0.2">
      <c r="C227" s="304" t="s">
        <v>8456</v>
      </c>
      <c r="D227" s="456"/>
      <c r="E227" s="456"/>
      <c r="F227" s="456"/>
      <c r="G227" s="456"/>
      <c r="H227" s="456"/>
      <c r="I227" s="456"/>
      <c r="L227" s="271" t="str">
        <f ca="1">IF(AND(ISNUMBER(F222),M222="Sim"),"F","")</f>
        <v>F</v>
      </c>
    </row>
    <row r="228" spans="1:13" s="270" customFormat="1" ht="11.25" x14ac:dyDescent="0.2">
      <c r="B228" s="271"/>
      <c r="L228" s="271" t="str">
        <f ca="1">IF(AND(ISNUMBER(F222),M222="Sim"),"F","")</f>
        <v>F</v>
      </c>
    </row>
    <row r="229" spans="1:13" ht="11.25" customHeight="1" x14ac:dyDescent="0.2">
      <c r="B229" s="296" t="s">
        <v>8446</v>
      </c>
      <c r="C229" s="296" t="s">
        <v>8447</v>
      </c>
      <c r="D229" s="297" t="s">
        <v>8331</v>
      </c>
      <c r="E229" s="296" t="s">
        <v>8448</v>
      </c>
      <c r="F229" s="448" t="str">
        <f>CHOOSE($K$3,"MEDIANA","MÉDIA")&amp;IF(H230="",""," RETROAGIDA")</f>
        <v>MEDIANA</v>
      </c>
      <c r="G229" s="448"/>
      <c r="H229" s="448" t="s">
        <v>8449</v>
      </c>
      <c r="I229" s="448"/>
      <c r="L229" s="271" t="str">
        <f ca="1">IF(AND(ISNUMBER(F230),M230="Sim"),"F","")</f>
        <v>F</v>
      </c>
    </row>
    <row r="230" spans="1:13" ht="157.5" customHeight="1" x14ac:dyDescent="0.2">
      <c r="A230" s="298" t="str">
        <f>CONCATENAR</f>
        <v>COTAÇÃO 200.04.09</v>
      </c>
      <c r="B230" s="296" t="s">
        <v>8450</v>
      </c>
      <c r="C230" s="299" t="s">
        <v>8530</v>
      </c>
      <c r="D230" s="300" t="s">
        <v>8531</v>
      </c>
      <c r="E230" s="299" t="s">
        <v>8492</v>
      </c>
      <c r="F230" s="449">
        <f ca="1">CHOOSE($K$3,MEDIAN(OFFSET(F231,1,0,ROW(C235)-ROW(C231)-1)),AVERAGE(OFFSET(F231,1,0,ROW(C235)-ROW(C231)-1)))*IF(H230="",1,VLOOKUP(H230,INDICES,8))</f>
        <v>60372.115000000005</v>
      </c>
      <c r="G230" s="449"/>
      <c r="H230" s="450"/>
      <c r="I230" s="450"/>
      <c r="J230" s="271">
        <f>COUNTA($A$1:$A230)-1</f>
        <v>22</v>
      </c>
      <c r="K230" s="271">
        <f>ROW(C235)-ROW(C231)-1</f>
        <v>3</v>
      </c>
      <c r="L230" s="271" t="str">
        <f ca="1">IF(AND(ISNUMBER(F230),M230="Sim"),"F","")</f>
        <v>F</v>
      </c>
      <c r="M230" s="301" t="s">
        <v>8451</v>
      </c>
    </row>
    <row r="231" spans="1:13" ht="11.25" customHeight="1" x14ac:dyDescent="0.2">
      <c r="C231" s="302" t="s">
        <v>8452</v>
      </c>
      <c r="D231" s="451" t="s">
        <v>8453</v>
      </c>
      <c r="E231" s="451"/>
      <c r="F231" s="452" t="s">
        <v>8419</v>
      </c>
      <c r="G231" s="452"/>
      <c r="H231" s="452" t="s">
        <v>8454</v>
      </c>
      <c r="I231" s="452"/>
      <c r="J231" s="271" t="s">
        <v>8455</v>
      </c>
      <c r="L231" s="271" t="str">
        <f ca="1">IF(AND(ISNUMBER(F230),M230="Sim"),"F","")</f>
        <v>F</v>
      </c>
    </row>
    <row r="232" spans="1:13" ht="11.25" customHeight="1" x14ac:dyDescent="0.2">
      <c r="C232" s="303" t="s">
        <v>8444</v>
      </c>
      <c r="D232" s="453" t="str">
        <f ca="1">IF(C232&lt;&gt;"",VLOOKUP(C232,EMPRESAS,3,FALSE()),"")</f>
        <v>Petro Fontes</v>
      </c>
      <c r="E232" s="453"/>
      <c r="F232" s="454" t="s">
        <v>8532</v>
      </c>
      <c r="G232" s="454"/>
      <c r="H232" s="455" t="s">
        <v>8493</v>
      </c>
      <c r="I232" s="455"/>
      <c r="J232" s="271" t="s">
        <v>8455</v>
      </c>
      <c r="L232" s="271" t="str">
        <f ca="1">IF(AND(ISNUMBER(OFFSET($F$1,MATCH(MAX($J$1:$J232),$J$1:$J232,0)-1,0)),ISNUMBER(F232),INDEX($M$1:$M232,MATCH("ZZZZ",$M$1:$M232))="Sim"),"F","")</f>
        <v/>
      </c>
    </row>
    <row r="233" spans="1:13" ht="11.25" customHeight="1" x14ac:dyDescent="0.2">
      <c r="C233" s="303" t="s">
        <v>8479</v>
      </c>
      <c r="D233" s="453" t="str">
        <f ca="1">IF(C233&lt;&gt;"",VLOOKUP(C233,EMPRESAS,3,FALSE()),"")</f>
        <v xml:space="preserve">Tecsus engenharia </v>
      </c>
      <c r="E233" s="453"/>
      <c r="F233" s="454">
        <v>61763.18</v>
      </c>
      <c r="G233" s="454"/>
      <c r="H233" s="455" t="s">
        <v>8494</v>
      </c>
      <c r="I233" s="455"/>
      <c r="J233" s="271" t="s">
        <v>8455</v>
      </c>
      <c r="L233" s="271" t="str">
        <f ca="1">IF(AND(ISNUMBER(OFFSET($F$1,MATCH(MAX($J$1:$J233),$J$1:$J233,0)-1,0)),ISNUMBER(F233),INDEX($M$1:$M233,MATCH("ZZZZ",$M$1:$M233))="Sim"),"F","")</f>
        <v>F</v>
      </c>
    </row>
    <row r="234" spans="1:13" ht="11.25" customHeight="1" x14ac:dyDescent="0.2">
      <c r="C234" s="303" t="s">
        <v>8484</v>
      </c>
      <c r="D234" s="453" t="str">
        <f ca="1">IF(C234&lt;&gt;"",VLOOKUP(C234,EMPRESAS,3,FALSE()),"")</f>
        <v>Acqua Chafarizes</v>
      </c>
      <c r="E234" s="453"/>
      <c r="F234" s="454">
        <v>58981.05</v>
      </c>
      <c r="G234" s="454"/>
      <c r="H234" s="455" t="s">
        <v>8495</v>
      </c>
      <c r="I234" s="455"/>
      <c r="J234" s="271" t="s">
        <v>8455</v>
      </c>
      <c r="L234" s="271" t="str">
        <f ca="1">IF(AND(ISNUMBER(OFFSET($F$1,MATCH(MAX($J$1:$J234),$J$1:$J234,0)-1,0)),ISNUMBER(F234),INDEX($M$1:$M234,MATCH("ZZZZ",$M$1:$M234))="Sim"),"F","")</f>
        <v>F</v>
      </c>
    </row>
    <row r="235" spans="1:13" ht="11.25" customHeight="1" x14ac:dyDescent="0.2">
      <c r="C235" s="304" t="s">
        <v>8456</v>
      </c>
      <c r="D235" s="456"/>
      <c r="E235" s="456"/>
      <c r="F235" s="456"/>
      <c r="G235" s="456"/>
      <c r="H235" s="456"/>
      <c r="I235" s="456"/>
      <c r="L235" s="271" t="str">
        <f ca="1">IF(AND(ISNUMBER(F230),M230="Sim"),"F","")</f>
        <v>F</v>
      </c>
    </row>
    <row r="236" spans="1:13" s="270" customFormat="1" ht="11.25" x14ac:dyDescent="0.2">
      <c r="B236" s="271"/>
      <c r="L236" s="271" t="str">
        <f ca="1">IF(AND(ISNUMBER(F230),M230="Sim"),"F","")</f>
        <v>F</v>
      </c>
    </row>
    <row r="237" spans="1:13" ht="11.25" customHeight="1" x14ac:dyDescent="0.2">
      <c r="B237" s="296" t="s">
        <v>8446</v>
      </c>
      <c r="C237" s="296" t="s">
        <v>8447</v>
      </c>
      <c r="D237" s="297" t="s">
        <v>8331</v>
      </c>
      <c r="E237" s="296" t="s">
        <v>8448</v>
      </c>
      <c r="F237" s="448" t="str">
        <f>CHOOSE($K$3,"MEDIANA","MÉDIA")&amp;IF(H238="",""," RETROAGIDA")</f>
        <v>MEDIANA</v>
      </c>
      <c r="G237" s="448"/>
      <c r="H237" s="448" t="s">
        <v>8449</v>
      </c>
      <c r="I237" s="448"/>
      <c r="L237" s="271" t="str">
        <f ca="1">IF(AND(ISNUMBER(F238),M238="Sim"),"F","")</f>
        <v/>
      </c>
    </row>
    <row r="238" spans="1:13" ht="11.25" customHeight="1" x14ac:dyDescent="0.2">
      <c r="A238" s="298" t="str">
        <f>CONCATENAR</f>
        <v xml:space="preserve">COTAÇÃO </v>
      </c>
      <c r="B238" s="296" t="s">
        <v>8450</v>
      </c>
      <c r="C238" s="299"/>
      <c r="D238" s="300"/>
      <c r="E238" s="299"/>
      <c r="F238" s="449" t="e">
        <f ca="1">CHOOSE($K$3,MEDIAN(OFFSET(F239,1,0,ROW(C243)-ROW(C239)-1)),AVERAGE(OFFSET(F239,1,0,ROW(C243)-ROW(C239)-1)))*IF(H238="",1,VLOOKUP(H238,INDICES,8))</f>
        <v>#NUM!</v>
      </c>
      <c r="G238" s="449"/>
      <c r="H238" s="450"/>
      <c r="I238" s="450"/>
      <c r="J238" s="271">
        <f>COUNTA($A$1:$A238)-1</f>
        <v>23</v>
      </c>
      <c r="K238" s="271">
        <f>ROW(C243)-ROW(C239)-1</f>
        <v>3</v>
      </c>
      <c r="L238" s="271" t="str">
        <f ca="1">IF(AND(ISNUMBER(F238),M238="Sim"),"F","")</f>
        <v/>
      </c>
      <c r="M238" s="301" t="s">
        <v>8451</v>
      </c>
    </row>
    <row r="239" spans="1:13" ht="11.25" customHeight="1" x14ac:dyDescent="0.2">
      <c r="C239" s="302" t="s">
        <v>8452</v>
      </c>
      <c r="D239" s="451" t="s">
        <v>8453</v>
      </c>
      <c r="E239" s="451"/>
      <c r="F239" s="452" t="s">
        <v>8419</v>
      </c>
      <c r="G239" s="452"/>
      <c r="H239" s="452" t="s">
        <v>8454</v>
      </c>
      <c r="I239" s="452"/>
      <c r="J239" s="271" t="s">
        <v>8455</v>
      </c>
      <c r="L239" s="271" t="str">
        <f ca="1">IF(AND(ISNUMBER(F238),M238="Sim"),"F","")</f>
        <v/>
      </c>
    </row>
    <row r="240" spans="1:13" ht="11.25" customHeight="1" x14ac:dyDescent="0.2">
      <c r="C240" s="303"/>
      <c r="D240" s="453" t="str">
        <f>IF(C240&lt;&gt;"",VLOOKUP(C240,EMPRESAS,3,FALSE()),"")</f>
        <v/>
      </c>
      <c r="E240" s="453"/>
      <c r="F240" s="454"/>
      <c r="G240" s="454"/>
      <c r="H240" s="455"/>
      <c r="I240" s="455"/>
      <c r="J240" s="271" t="s">
        <v>8455</v>
      </c>
      <c r="L240" s="271" t="str">
        <f ca="1">IF(AND(ISNUMBER(OFFSET($F$1,MATCH(MAX($J$1:$J240),$J$1:$J240,0)-1,0)),ISNUMBER(F240),INDEX($M$1:$M240,MATCH("ZZZZ",$M$1:$M240))="Sim"),"F","")</f>
        <v/>
      </c>
    </row>
    <row r="241" spans="1:13" ht="11.25" customHeight="1" x14ac:dyDescent="0.2">
      <c r="C241" s="303"/>
      <c r="D241" s="453" t="str">
        <f>IF(C241&lt;&gt;"",VLOOKUP(C241,EMPRESAS,3,FALSE()),"")</f>
        <v/>
      </c>
      <c r="E241" s="453"/>
      <c r="F241" s="454"/>
      <c r="G241" s="454"/>
      <c r="H241" s="455"/>
      <c r="I241" s="455"/>
      <c r="J241" s="271" t="s">
        <v>8455</v>
      </c>
      <c r="L241" s="271" t="str">
        <f ca="1">IF(AND(ISNUMBER(OFFSET($F$1,MATCH(MAX($J$1:$J241),$J$1:$J241,0)-1,0)),ISNUMBER(F241),INDEX($M$1:$M241,MATCH("ZZZZ",$M$1:$M241))="Sim"),"F","")</f>
        <v/>
      </c>
    </row>
    <row r="242" spans="1:13" ht="11.25" customHeight="1" x14ac:dyDescent="0.2">
      <c r="C242" s="303"/>
      <c r="D242" s="453" t="str">
        <f>IF(C242&lt;&gt;"",VLOOKUP(C242,EMPRESAS,3,FALSE()),"")</f>
        <v/>
      </c>
      <c r="E242" s="453"/>
      <c r="F242" s="454"/>
      <c r="G242" s="454"/>
      <c r="H242" s="455"/>
      <c r="I242" s="455"/>
      <c r="J242" s="271" t="s">
        <v>8455</v>
      </c>
      <c r="L242" s="271" t="str">
        <f ca="1">IF(AND(ISNUMBER(OFFSET($F$1,MATCH(MAX($J$1:$J242),$J$1:$J242,0)-1,0)),ISNUMBER(F242),INDEX($M$1:$M242,MATCH("ZZZZ",$M$1:$M242))="Sim"),"F","")</f>
        <v/>
      </c>
    </row>
    <row r="243" spans="1:13" ht="11.25" customHeight="1" x14ac:dyDescent="0.2">
      <c r="C243" s="304" t="s">
        <v>8456</v>
      </c>
      <c r="D243" s="456"/>
      <c r="E243" s="456"/>
      <c r="F243" s="456"/>
      <c r="G243" s="456"/>
      <c r="H243" s="456"/>
      <c r="I243" s="456"/>
      <c r="L243" s="271" t="str">
        <f ca="1">IF(AND(ISNUMBER(F238),M238="Sim"),"F","")</f>
        <v/>
      </c>
    </row>
    <row r="244" spans="1:13" s="270" customFormat="1" ht="11.25" x14ac:dyDescent="0.2">
      <c r="B244" s="271"/>
      <c r="L244" s="271" t="str">
        <f ca="1">IF(AND(ISNUMBER(F238),M238="Sim"),"F","")</f>
        <v/>
      </c>
    </row>
    <row r="245" spans="1:13" ht="11.25" customHeight="1" x14ac:dyDescent="0.2">
      <c r="B245" s="296" t="s">
        <v>8446</v>
      </c>
      <c r="C245" s="296" t="s">
        <v>8447</v>
      </c>
      <c r="D245" s="297" t="s">
        <v>8331</v>
      </c>
      <c r="E245" s="296" t="s">
        <v>8448</v>
      </c>
      <c r="F245" s="448" t="str">
        <f>CHOOSE($K$3,"MEDIANA","MÉDIA")&amp;IF(H246="",""," RETROAGIDA")</f>
        <v>MEDIANA</v>
      </c>
      <c r="G245" s="448"/>
      <c r="H245" s="448" t="s">
        <v>8449</v>
      </c>
      <c r="I245" s="448"/>
      <c r="L245" s="271" t="str">
        <f ca="1">IF(AND(ISNUMBER(F246),M246="Sim"),"F","")</f>
        <v/>
      </c>
    </row>
    <row r="246" spans="1:13" ht="11.25" customHeight="1" x14ac:dyDescent="0.2">
      <c r="A246" s="298" t="str">
        <f>CONCATENAR</f>
        <v xml:space="preserve">COTAÇÃO </v>
      </c>
      <c r="B246" s="296" t="s">
        <v>8450</v>
      </c>
      <c r="C246" s="299"/>
      <c r="D246" s="300"/>
      <c r="E246" s="299"/>
      <c r="F246" s="449" t="e">
        <f ca="1">CHOOSE($K$3,MEDIAN(OFFSET(F247,1,0,ROW(C251)-ROW(C247)-1)),AVERAGE(OFFSET(F247,1,0,ROW(C251)-ROW(C247)-1)))*IF(H246="",1,VLOOKUP(H246,INDICES,8))</f>
        <v>#NUM!</v>
      </c>
      <c r="G246" s="449"/>
      <c r="H246" s="450"/>
      <c r="I246" s="450"/>
      <c r="J246" s="271">
        <f>COUNTA($A$1:$A246)-1</f>
        <v>24</v>
      </c>
      <c r="K246" s="271">
        <f>ROW(C251)-ROW(C247)-1</f>
        <v>3</v>
      </c>
      <c r="L246" s="271" t="str">
        <f ca="1">IF(AND(ISNUMBER(F246),M246="Sim"),"F","")</f>
        <v/>
      </c>
      <c r="M246" s="301" t="s">
        <v>8451</v>
      </c>
    </row>
    <row r="247" spans="1:13" ht="11.25" customHeight="1" x14ac:dyDescent="0.2">
      <c r="C247" s="302" t="s">
        <v>8452</v>
      </c>
      <c r="D247" s="451" t="s">
        <v>8453</v>
      </c>
      <c r="E247" s="451"/>
      <c r="F247" s="452" t="s">
        <v>8419</v>
      </c>
      <c r="G247" s="452"/>
      <c r="H247" s="452" t="s">
        <v>8454</v>
      </c>
      <c r="I247" s="452"/>
      <c r="J247" s="271" t="s">
        <v>8455</v>
      </c>
      <c r="L247" s="271" t="str">
        <f ca="1">IF(AND(ISNUMBER(F246),M246="Sim"),"F","")</f>
        <v/>
      </c>
    </row>
    <row r="248" spans="1:13" ht="11.25" customHeight="1" x14ac:dyDescent="0.2">
      <c r="C248" s="303"/>
      <c r="D248" s="453" t="str">
        <f>IF(C248&lt;&gt;"",VLOOKUP(C248,EMPRESAS,3,FALSE()),"")</f>
        <v/>
      </c>
      <c r="E248" s="453"/>
      <c r="F248" s="454"/>
      <c r="G248" s="454"/>
      <c r="H248" s="455"/>
      <c r="I248" s="455"/>
      <c r="J248" s="271" t="s">
        <v>8455</v>
      </c>
      <c r="L248" s="271" t="str">
        <f ca="1">IF(AND(ISNUMBER(OFFSET($F$1,MATCH(MAX($J$1:$J248),$J$1:$J248,0)-1,0)),ISNUMBER(F248),INDEX($M$1:$M248,MATCH("ZZZZ",$M$1:$M248))="Sim"),"F","")</f>
        <v/>
      </c>
    </row>
    <row r="249" spans="1:13" ht="11.25" customHeight="1" x14ac:dyDescent="0.2">
      <c r="C249" s="303"/>
      <c r="D249" s="453" t="str">
        <f>IF(C249&lt;&gt;"",VLOOKUP(C249,EMPRESAS,3,FALSE()),"")</f>
        <v/>
      </c>
      <c r="E249" s="453"/>
      <c r="F249" s="454"/>
      <c r="G249" s="454"/>
      <c r="H249" s="455"/>
      <c r="I249" s="455"/>
      <c r="J249" s="271" t="s">
        <v>8455</v>
      </c>
      <c r="L249" s="271" t="str">
        <f ca="1">IF(AND(ISNUMBER(OFFSET($F$1,MATCH(MAX($J$1:$J249),$J$1:$J249,0)-1,0)),ISNUMBER(F249),INDEX($M$1:$M249,MATCH("ZZZZ",$M$1:$M249))="Sim"),"F","")</f>
        <v/>
      </c>
    </row>
    <row r="250" spans="1:13" ht="11.25" customHeight="1" x14ac:dyDescent="0.2">
      <c r="C250" s="303"/>
      <c r="D250" s="453" t="str">
        <f>IF(C250&lt;&gt;"",VLOOKUP(C250,EMPRESAS,3,FALSE()),"")</f>
        <v/>
      </c>
      <c r="E250" s="453"/>
      <c r="F250" s="454"/>
      <c r="G250" s="454"/>
      <c r="H250" s="455"/>
      <c r="I250" s="455"/>
      <c r="J250" s="271" t="s">
        <v>8455</v>
      </c>
      <c r="L250" s="271" t="str">
        <f ca="1">IF(AND(ISNUMBER(OFFSET($F$1,MATCH(MAX($J$1:$J250),$J$1:$J250,0)-1,0)),ISNUMBER(F250),INDEX($M$1:$M250,MATCH("ZZZZ",$M$1:$M250))="Sim"),"F","")</f>
        <v/>
      </c>
    </row>
    <row r="251" spans="1:13" ht="11.25" customHeight="1" x14ac:dyDescent="0.2">
      <c r="C251" s="304" t="s">
        <v>8456</v>
      </c>
      <c r="D251" s="456"/>
      <c r="E251" s="456"/>
      <c r="F251" s="456"/>
      <c r="G251" s="456"/>
      <c r="H251" s="456"/>
      <c r="I251" s="456"/>
      <c r="L251" s="271" t="str">
        <f ca="1">IF(AND(ISNUMBER(F246),M246="Sim"),"F","")</f>
        <v/>
      </c>
    </row>
    <row r="252" spans="1:13" s="270" customFormat="1" ht="11.25" x14ac:dyDescent="0.2">
      <c r="B252" s="271"/>
      <c r="L252" s="271" t="str">
        <f ca="1">IF(AND(ISNUMBER(F246),M246="Sim"),"F","")</f>
        <v/>
      </c>
    </row>
    <row r="253" spans="1:13" ht="11.25" customHeight="1" x14ac:dyDescent="0.2">
      <c r="B253" s="296" t="s">
        <v>8446</v>
      </c>
      <c r="C253" s="296" t="s">
        <v>8447</v>
      </c>
      <c r="D253" s="297" t="s">
        <v>8331</v>
      </c>
      <c r="E253" s="296" t="s">
        <v>8448</v>
      </c>
      <c r="F253" s="448" t="str">
        <f>CHOOSE($K$3,"MEDIANA","MÉDIA")&amp;IF(H254="",""," RETROAGIDA")</f>
        <v>MEDIANA</v>
      </c>
      <c r="G253" s="448"/>
      <c r="H253" s="448" t="s">
        <v>8449</v>
      </c>
      <c r="I253" s="448"/>
      <c r="L253" s="271" t="str">
        <f ca="1">IF(AND(ISNUMBER(F254),M254="Sim"),"F","")</f>
        <v/>
      </c>
    </row>
    <row r="254" spans="1:13" ht="11.25" customHeight="1" x14ac:dyDescent="0.2">
      <c r="A254" s="298" t="str">
        <f>CONCATENAR</f>
        <v xml:space="preserve">COTAÇÃO </v>
      </c>
      <c r="B254" s="296" t="s">
        <v>8450</v>
      </c>
      <c r="C254" s="299"/>
      <c r="D254" s="300"/>
      <c r="E254" s="299"/>
      <c r="F254" s="449" t="e">
        <f ca="1">CHOOSE($K$3,MEDIAN(OFFSET(F255,1,0,ROW(C259)-ROW(C255)-1)),AVERAGE(OFFSET(F255,1,0,ROW(C259)-ROW(C255)-1)))*IF(H254="",1,VLOOKUP(H254,INDICES,8))</f>
        <v>#NUM!</v>
      </c>
      <c r="G254" s="449"/>
      <c r="H254" s="450"/>
      <c r="I254" s="450"/>
      <c r="J254" s="271">
        <f>COUNTA($A$1:$A254)-1</f>
        <v>25</v>
      </c>
      <c r="K254" s="271">
        <f>ROW(C259)-ROW(C255)-1</f>
        <v>3</v>
      </c>
      <c r="L254" s="271" t="str">
        <f ca="1">IF(AND(ISNUMBER(F254),M254="Sim"),"F","")</f>
        <v/>
      </c>
      <c r="M254" s="301" t="s">
        <v>8451</v>
      </c>
    </row>
    <row r="255" spans="1:13" ht="11.25" customHeight="1" x14ac:dyDescent="0.2">
      <c r="C255" s="302" t="s">
        <v>8452</v>
      </c>
      <c r="D255" s="451" t="s">
        <v>8453</v>
      </c>
      <c r="E255" s="451"/>
      <c r="F255" s="452" t="s">
        <v>8419</v>
      </c>
      <c r="G255" s="452"/>
      <c r="H255" s="452" t="s">
        <v>8454</v>
      </c>
      <c r="I255" s="452"/>
      <c r="J255" s="271" t="s">
        <v>8455</v>
      </c>
      <c r="L255" s="271" t="str">
        <f ca="1">IF(AND(ISNUMBER(F254),M254="Sim"),"F","")</f>
        <v/>
      </c>
    </row>
    <row r="256" spans="1:13" ht="11.25" customHeight="1" x14ac:dyDescent="0.2">
      <c r="C256" s="303"/>
      <c r="D256" s="453" t="str">
        <f>IF(C256&lt;&gt;"",VLOOKUP(C256,EMPRESAS,3,FALSE()),"")</f>
        <v/>
      </c>
      <c r="E256" s="453"/>
      <c r="F256" s="454"/>
      <c r="G256" s="454"/>
      <c r="H256" s="455"/>
      <c r="I256" s="455"/>
      <c r="J256" s="271" t="s">
        <v>8455</v>
      </c>
      <c r="L256" s="271" t="str">
        <f ca="1">IF(AND(ISNUMBER(OFFSET($F$1,MATCH(MAX($J$1:$J256),$J$1:$J256,0)-1,0)),ISNUMBER(F256),INDEX($M$1:$M256,MATCH("ZZZZ",$M$1:$M256))="Sim"),"F","")</f>
        <v/>
      </c>
    </row>
    <row r="257" spans="1:12" ht="11.25" customHeight="1" x14ac:dyDescent="0.2">
      <c r="C257" s="303"/>
      <c r="D257" s="453" t="str">
        <f>IF(C257&lt;&gt;"",VLOOKUP(C257,EMPRESAS,3,FALSE()),"")</f>
        <v/>
      </c>
      <c r="E257" s="453"/>
      <c r="F257" s="454"/>
      <c r="G257" s="454"/>
      <c r="H257" s="455"/>
      <c r="I257" s="455"/>
      <c r="J257" s="271" t="s">
        <v>8455</v>
      </c>
      <c r="L257" s="271" t="str">
        <f ca="1">IF(AND(ISNUMBER(OFFSET($F$1,MATCH(MAX($J$1:$J257),$J$1:$J257,0)-1,0)),ISNUMBER(F257),INDEX($M$1:$M257,MATCH("ZZZZ",$M$1:$M257))="Sim"),"F","")</f>
        <v/>
      </c>
    </row>
    <row r="258" spans="1:12" ht="11.25" customHeight="1" x14ac:dyDescent="0.2">
      <c r="C258" s="303"/>
      <c r="D258" s="453" t="str">
        <f>IF(C258&lt;&gt;"",VLOOKUP(C258,EMPRESAS,3,FALSE()),"")</f>
        <v/>
      </c>
      <c r="E258" s="453"/>
      <c r="F258" s="454"/>
      <c r="G258" s="454"/>
      <c r="H258" s="455"/>
      <c r="I258" s="455"/>
      <c r="J258" s="271" t="s">
        <v>8455</v>
      </c>
      <c r="L258" s="271" t="str">
        <f ca="1">IF(AND(ISNUMBER(OFFSET($F$1,MATCH(MAX($J$1:$J258),$J$1:$J258,0)-1,0)),ISNUMBER(F258),INDEX($M$1:$M258,MATCH("ZZZZ",$M$1:$M258))="Sim"),"F","")</f>
        <v/>
      </c>
    </row>
    <row r="259" spans="1:12" ht="11.25" customHeight="1" x14ac:dyDescent="0.2">
      <c r="C259" s="304" t="s">
        <v>8456</v>
      </c>
      <c r="D259" s="456"/>
      <c r="E259" s="456"/>
      <c r="F259" s="456"/>
      <c r="G259" s="456"/>
      <c r="H259" s="456"/>
      <c r="I259" s="456"/>
      <c r="L259" s="271" t="str">
        <f ca="1">IF(AND(ISNUMBER(F254),M254="Sim"),"F","")</f>
        <v/>
      </c>
    </row>
    <row r="260" spans="1:12" s="270" customFormat="1" ht="11.25" x14ac:dyDescent="0.2">
      <c r="B260" s="271"/>
      <c r="L260" s="271" t="str">
        <f ca="1">IF(AND(ISNUMBER(F254),M254="Sim"),"F","")</f>
        <v/>
      </c>
    </row>
    <row r="261" spans="1:12" ht="27" customHeight="1" x14ac:dyDescent="0.2">
      <c r="A261" s="309" t="s">
        <v>8533</v>
      </c>
      <c r="B261" s="458"/>
      <c r="C261" s="458"/>
      <c r="D261" s="270"/>
      <c r="E261" s="310"/>
      <c r="F261" s="310"/>
      <c r="G261" s="310"/>
      <c r="H261" s="310"/>
      <c r="I261" s="310"/>
      <c r="L261" s="271" t="s">
        <v>8534</v>
      </c>
    </row>
    <row r="262" spans="1:12" ht="11.25" customHeight="1" x14ac:dyDescent="0.2">
      <c r="B262" s="271" t="s">
        <v>8535</v>
      </c>
      <c r="C262" s="270"/>
      <c r="D262" s="270"/>
      <c r="E262" s="459" t="s">
        <v>8536</v>
      </c>
      <c r="F262" s="459"/>
      <c r="G262" s="460"/>
      <c r="H262" s="460"/>
      <c r="I262" s="460"/>
      <c r="L262" s="271" t="s">
        <v>8534</v>
      </c>
    </row>
    <row r="263" spans="1:12" s="270" customFormat="1" ht="11.25" x14ac:dyDescent="0.2">
      <c r="B263" s="271"/>
      <c r="J263" s="271"/>
      <c r="K263" s="271"/>
      <c r="L263" s="271"/>
    </row>
    <row r="264" spans="1:12" s="270" customFormat="1" ht="11.25" x14ac:dyDescent="0.2">
      <c r="B264" s="271"/>
      <c r="J264" s="271"/>
      <c r="K264" s="271"/>
      <c r="L264" s="271"/>
    </row>
    <row r="265" spans="1:12" s="270" customFormat="1" ht="11.25" x14ac:dyDescent="0.2">
      <c r="B265" s="271"/>
      <c r="J265" s="271"/>
      <c r="K265" s="271"/>
      <c r="L265" s="271"/>
    </row>
    <row r="266" spans="1:12" s="270" customFormat="1" ht="11.25" x14ac:dyDescent="0.2">
      <c r="B266" s="271"/>
      <c r="J266" s="271"/>
      <c r="K266" s="271"/>
      <c r="L266" s="271"/>
    </row>
    <row r="267" spans="1:12" s="270" customFormat="1" ht="11.25" x14ac:dyDescent="0.2">
      <c r="B267" s="271"/>
      <c r="J267" s="271"/>
      <c r="K267" s="271"/>
      <c r="L267" s="271"/>
    </row>
    <row r="268" spans="1:12" s="270" customFormat="1" ht="11.25" x14ac:dyDescent="0.2">
      <c r="B268" s="271"/>
      <c r="J268" s="271"/>
      <c r="K268" s="271"/>
      <c r="L268" s="271"/>
    </row>
    <row r="269" spans="1:12" s="270" customFormat="1" ht="11.25" x14ac:dyDescent="0.2">
      <c r="B269" s="271"/>
      <c r="J269" s="271"/>
      <c r="K269" s="271"/>
      <c r="L269" s="271"/>
    </row>
    <row r="270" spans="1:12" s="270" customFormat="1" ht="11.25" x14ac:dyDescent="0.2">
      <c r="B270" s="271"/>
      <c r="J270" s="271"/>
      <c r="K270" s="271"/>
      <c r="L270" s="271"/>
    </row>
    <row r="271" spans="1:12" s="270" customFormat="1" ht="11.25" x14ac:dyDescent="0.2">
      <c r="B271" s="271"/>
      <c r="J271" s="271"/>
      <c r="K271" s="271"/>
      <c r="L271" s="271"/>
    </row>
    <row r="272" spans="1:12" s="270" customFormat="1" ht="11.25" x14ac:dyDescent="0.2">
      <c r="B272" s="271"/>
      <c r="J272" s="271"/>
      <c r="K272" s="271"/>
      <c r="L272" s="271"/>
    </row>
    <row r="273" spans="2:12" s="270" customFormat="1" ht="11.25" x14ac:dyDescent="0.2">
      <c r="B273" s="271"/>
      <c r="J273" s="271"/>
      <c r="K273" s="271"/>
      <c r="L273" s="271"/>
    </row>
    <row r="274" spans="2:12" s="270" customFormat="1" ht="11.25" x14ac:dyDescent="0.2">
      <c r="B274" s="271"/>
      <c r="J274" s="271"/>
      <c r="K274" s="271"/>
      <c r="L274" s="271"/>
    </row>
    <row r="275" spans="2:12" s="270" customFormat="1" ht="11.25" x14ac:dyDescent="0.2">
      <c r="B275" s="271"/>
      <c r="J275" s="271"/>
      <c r="K275" s="271"/>
      <c r="L275" s="271"/>
    </row>
    <row r="276" spans="2:12" s="270" customFormat="1" ht="11.25" x14ac:dyDescent="0.2">
      <c r="B276" s="271"/>
      <c r="J276" s="271"/>
      <c r="K276" s="271"/>
      <c r="L276" s="271"/>
    </row>
    <row r="277" spans="2:12" s="270" customFormat="1" ht="11.25" x14ac:dyDescent="0.2">
      <c r="B277" s="271"/>
      <c r="J277" s="271"/>
      <c r="K277" s="271"/>
      <c r="L277" s="271"/>
    </row>
    <row r="278" spans="2:12" s="270" customFormat="1" ht="11.25" x14ac:dyDescent="0.2">
      <c r="B278" s="271"/>
      <c r="J278" s="271"/>
      <c r="K278" s="271"/>
      <c r="L278" s="271"/>
    </row>
    <row r="279" spans="2:12" s="270" customFormat="1" ht="11.25" x14ac:dyDescent="0.2">
      <c r="B279" s="271"/>
      <c r="J279" s="271"/>
      <c r="K279" s="271"/>
      <c r="L279" s="271"/>
    </row>
    <row r="280" spans="2:12" s="270" customFormat="1" ht="11.25" x14ac:dyDescent="0.2">
      <c r="B280" s="271"/>
      <c r="J280" s="271"/>
      <c r="K280" s="271"/>
      <c r="L280" s="271"/>
    </row>
    <row r="281" spans="2:12" s="270" customFormat="1" ht="11.25" x14ac:dyDescent="0.2">
      <c r="B281" s="271"/>
      <c r="J281" s="271"/>
      <c r="K281" s="271"/>
      <c r="L281" s="271"/>
    </row>
    <row r="282" spans="2:12" s="270" customFormat="1" ht="11.25" x14ac:dyDescent="0.2">
      <c r="B282" s="271"/>
      <c r="J282" s="271"/>
      <c r="K282" s="271"/>
      <c r="L282" s="271"/>
    </row>
    <row r="283" spans="2:12" s="270" customFormat="1" ht="11.25" x14ac:dyDescent="0.2">
      <c r="B283" s="271"/>
      <c r="J283" s="271"/>
      <c r="K283" s="271"/>
      <c r="L283" s="271"/>
    </row>
    <row r="284" spans="2:12" s="270" customFormat="1" ht="11.25" x14ac:dyDescent="0.2">
      <c r="B284" s="271"/>
      <c r="J284" s="271"/>
      <c r="K284" s="271"/>
      <c r="L284" s="271"/>
    </row>
    <row r="285" spans="2:12" s="270" customFormat="1" ht="11.25" x14ac:dyDescent="0.2">
      <c r="B285" s="271"/>
      <c r="J285" s="271"/>
      <c r="K285" s="271"/>
      <c r="L285" s="271"/>
    </row>
    <row r="286" spans="2:12" s="270" customFormat="1" ht="11.25" x14ac:dyDescent="0.2">
      <c r="B286" s="271"/>
      <c r="J286" s="271"/>
      <c r="K286" s="271"/>
      <c r="L286" s="271"/>
    </row>
    <row r="287" spans="2:12" s="270" customFormat="1" ht="11.25" x14ac:dyDescent="0.2">
      <c r="B287" s="271"/>
      <c r="J287" s="271"/>
      <c r="K287" s="271"/>
      <c r="L287" s="271"/>
    </row>
    <row r="288" spans="2:12" s="270" customFormat="1" ht="11.25" x14ac:dyDescent="0.2">
      <c r="B288" s="271"/>
      <c r="J288" s="271"/>
      <c r="K288" s="271"/>
      <c r="L288" s="271"/>
    </row>
    <row r="289" spans="2:12" s="270" customFormat="1" ht="11.25" x14ac:dyDescent="0.2">
      <c r="B289" s="271"/>
      <c r="J289" s="271"/>
      <c r="K289" s="271"/>
      <c r="L289" s="271"/>
    </row>
    <row r="290" spans="2:12" s="270" customFormat="1" ht="11.25" x14ac:dyDescent="0.2">
      <c r="B290" s="271"/>
      <c r="J290" s="271"/>
      <c r="K290" s="271"/>
      <c r="L290" s="271"/>
    </row>
    <row r="291" spans="2:12" s="270" customFormat="1" ht="11.25" x14ac:dyDescent="0.2">
      <c r="B291" s="271"/>
      <c r="J291" s="271"/>
      <c r="K291" s="271"/>
      <c r="L291" s="271"/>
    </row>
    <row r="292" spans="2:12" s="270" customFormat="1" ht="11.25" x14ac:dyDescent="0.2">
      <c r="B292" s="271"/>
      <c r="J292" s="271"/>
      <c r="K292" s="271"/>
      <c r="L292" s="271"/>
    </row>
    <row r="293" spans="2:12" s="270" customFormat="1" ht="11.25" x14ac:dyDescent="0.2">
      <c r="B293" s="271"/>
      <c r="J293" s="271"/>
      <c r="K293" s="271"/>
      <c r="L293" s="271"/>
    </row>
    <row r="294" spans="2:12" s="270" customFormat="1" ht="11.25" x14ac:dyDescent="0.2">
      <c r="B294" s="271"/>
      <c r="J294" s="271"/>
      <c r="K294" s="271"/>
      <c r="L294" s="271"/>
    </row>
    <row r="295" spans="2:12" s="270" customFormat="1" ht="11.25" x14ac:dyDescent="0.2">
      <c r="B295" s="271"/>
      <c r="J295" s="271"/>
      <c r="K295" s="271"/>
      <c r="L295" s="271"/>
    </row>
    <row r="296" spans="2:12" s="270" customFormat="1" ht="11.25" x14ac:dyDescent="0.2">
      <c r="B296" s="271"/>
      <c r="J296" s="271"/>
      <c r="K296" s="271"/>
      <c r="L296" s="271"/>
    </row>
    <row r="297" spans="2:12" s="270" customFormat="1" ht="11.25" x14ac:dyDescent="0.2">
      <c r="B297" s="271"/>
      <c r="J297" s="271"/>
      <c r="K297" s="271"/>
      <c r="L297" s="271"/>
    </row>
    <row r="298" spans="2:12" s="270" customFormat="1" ht="11.25" x14ac:dyDescent="0.2">
      <c r="B298" s="271"/>
      <c r="J298" s="271"/>
      <c r="K298" s="271"/>
      <c r="L298" s="271"/>
    </row>
    <row r="299" spans="2:12" s="270" customFormat="1" ht="11.25" x14ac:dyDescent="0.2">
      <c r="B299" s="271"/>
      <c r="J299" s="271"/>
      <c r="K299" s="271"/>
      <c r="L299" s="271"/>
    </row>
    <row r="300" spans="2:12" s="270" customFormat="1" ht="11.25" x14ac:dyDescent="0.2">
      <c r="B300" s="271"/>
      <c r="J300" s="271"/>
      <c r="K300" s="271"/>
      <c r="L300" s="271"/>
    </row>
    <row r="301" spans="2:12" s="270" customFormat="1" ht="11.25" x14ac:dyDescent="0.2">
      <c r="B301" s="271"/>
      <c r="J301" s="271"/>
      <c r="K301" s="271"/>
      <c r="L301" s="271"/>
    </row>
    <row r="302" spans="2:12" s="270" customFormat="1" ht="11.25" x14ac:dyDescent="0.2">
      <c r="B302" s="271"/>
      <c r="J302" s="271"/>
      <c r="K302" s="271"/>
      <c r="L302" s="271"/>
    </row>
    <row r="303" spans="2:12" s="270" customFormat="1" ht="11.25" x14ac:dyDescent="0.2">
      <c r="B303" s="271"/>
      <c r="J303" s="271"/>
      <c r="K303" s="271"/>
      <c r="L303" s="271"/>
    </row>
    <row r="304" spans="2:12" s="270" customFormat="1" ht="11.25" x14ac:dyDescent="0.2">
      <c r="B304" s="271"/>
      <c r="J304" s="271"/>
      <c r="K304" s="271"/>
      <c r="L304" s="271"/>
    </row>
    <row r="305" spans="2:12" s="270" customFormat="1" ht="11.25" x14ac:dyDescent="0.2">
      <c r="B305" s="271"/>
      <c r="J305" s="271"/>
      <c r="K305" s="271"/>
      <c r="L305" s="271"/>
    </row>
    <row r="306" spans="2:12" s="270" customFormat="1" ht="11.25" x14ac:dyDescent="0.2">
      <c r="B306" s="271"/>
      <c r="J306" s="271"/>
      <c r="K306" s="271"/>
      <c r="L306" s="271"/>
    </row>
    <row r="307" spans="2:12" s="270" customFormat="1" ht="11.25" x14ac:dyDescent="0.2">
      <c r="B307" s="271"/>
      <c r="J307" s="271"/>
      <c r="K307" s="271"/>
      <c r="L307" s="271"/>
    </row>
    <row r="308" spans="2:12" s="270" customFormat="1" ht="11.25" x14ac:dyDescent="0.2">
      <c r="B308" s="271"/>
      <c r="J308" s="271"/>
      <c r="K308" s="271"/>
      <c r="L308" s="271"/>
    </row>
    <row r="309" spans="2:12" s="270" customFormat="1" ht="11.25" x14ac:dyDescent="0.2">
      <c r="B309" s="271"/>
      <c r="J309" s="271"/>
      <c r="K309" s="271"/>
      <c r="L309" s="271"/>
    </row>
    <row r="310" spans="2:12" s="270" customFormat="1" ht="11.25" x14ac:dyDescent="0.2">
      <c r="B310" s="271"/>
      <c r="J310" s="271"/>
      <c r="K310" s="271"/>
      <c r="L310" s="271"/>
    </row>
    <row r="311" spans="2:12" s="270" customFormat="1" ht="11.25" x14ac:dyDescent="0.2">
      <c r="B311" s="271"/>
      <c r="J311" s="271"/>
      <c r="K311" s="271"/>
      <c r="L311" s="271"/>
    </row>
    <row r="312" spans="2:12" s="270" customFormat="1" ht="11.25" x14ac:dyDescent="0.2">
      <c r="B312" s="271"/>
      <c r="J312" s="271"/>
      <c r="K312" s="271"/>
      <c r="L312" s="271"/>
    </row>
    <row r="313" spans="2:12" s="270" customFormat="1" ht="11.25" x14ac:dyDescent="0.2">
      <c r="B313" s="271"/>
      <c r="J313" s="271"/>
      <c r="K313" s="271"/>
      <c r="L313" s="271"/>
    </row>
    <row r="314" spans="2:12" s="270" customFormat="1" ht="11.25" x14ac:dyDescent="0.2">
      <c r="B314" s="271"/>
      <c r="J314" s="271"/>
      <c r="K314" s="271"/>
      <c r="L314" s="271"/>
    </row>
    <row r="315" spans="2:12" s="270" customFormat="1" ht="11.25" x14ac:dyDescent="0.2">
      <c r="B315" s="271"/>
      <c r="J315" s="271"/>
      <c r="K315" s="271"/>
      <c r="L315" s="271"/>
    </row>
    <row r="316" spans="2:12" s="270" customFormat="1" ht="11.25" x14ac:dyDescent="0.2">
      <c r="B316" s="271"/>
      <c r="J316" s="271"/>
      <c r="K316" s="271"/>
      <c r="L316" s="271"/>
    </row>
    <row r="317" spans="2:12" s="270" customFormat="1" ht="11.25" x14ac:dyDescent="0.2">
      <c r="B317" s="271"/>
      <c r="J317" s="271"/>
      <c r="K317" s="271"/>
      <c r="L317" s="271"/>
    </row>
    <row r="318" spans="2:12" s="270" customFormat="1" ht="11.25" x14ac:dyDescent="0.2">
      <c r="B318" s="271"/>
      <c r="J318" s="271"/>
      <c r="K318" s="271"/>
      <c r="L318" s="271"/>
    </row>
    <row r="319" spans="2:12" s="270" customFormat="1" ht="11.25" x14ac:dyDescent="0.2">
      <c r="B319" s="271"/>
      <c r="J319" s="271"/>
      <c r="K319" s="271"/>
      <c r="L319" s="271"/>
    </row>
    <row r="320" spans="2:12" s="270" customFormat="1" ht="11.25" x14ac:dyDescent="0.2">
      <c r="B320" s="271"/>
      <c r="J320" s="271"/>
      <c r="K320" s="271"/>
      <c r="L320" s="271"/>
    </row>
    <row r="321" spans="2:12" s="270" customFormat="1" ht="11.25" x14ac:dyDescent="0.2">
      <c r="B321" s="271"/>
      <c r="J321" s="271"/>
      <c r="K321" s="271"/>
      <c r="L321" s="271"/>
    </row>
    <row r="322" spans="2:12" s="270" customFormat="1" ht="11.25" x14ac:dyDescent="0.2">
      <c r="B322" s="271"/>
      <c r="J322" s="271"/>
      <c r="K322" s="271"/>
      <c r="L322" s="271"/>
    </row>
    <row r="323" spans="2:12" s="270" customFormat="1" ht="11.25" x14ac:dyDescent="0.2">
      <c r="B323" s="271"/>
      <c r="J323" s="271"/>
      <c r="K323" s="271"/>
      <c r="L323" s="271"/>
    </row>
    <row r="324" spans="2:12" s="270" customFormat="1" ht="11.25" x14ac:dyDescent="0.2">
      <c r="B324" s="271"/>
      <c r="J324" s="271"/>
      <c r="K324" s="271"/>
      <c r="L324" s="271"/>
    </row>
    <row r="325" spans="2:12" s="270" customFormat="1" ht="11.25" x14ac:dyDescent="0.2">
      <c r="B325" s="271"/>
      <c r="J325" s="271"/>
      <c r="K325" s="271"/>
      <c r="L325" s="271"/>
    </row>
    <row r="326" spans="2:12" s="270" customFormat="1" ht="11.25" x14ac:dyDescent="0.2">
      <c r="B326" s="271"/>
      <c r="J326" s="271"/>
      <c r="K326" s="271"/>
      <c r="L326" s="271"/>
    </row>
    <row r="327" spans="2:12" s="270" customFormat="1" ht="11.25" x14ac:dyDescent="0.2">
      <c r="B327" s="271"/>
      <c r="J327" s="271"/>
      <c r="K327" s="271"/>
      <c r="L327" s="271"/>
    </row>
    <row r="328" spans="2:12" s="270" customFormat="1" ht="11.25" x14ac:dyDescent="0.2">
      <c r="B328" s="271"/>
      <c r="J328" s="271"/>
      <c r="K328" s="271"/>
      <c r="L328" s="271"/>
    </row>
    <row r="329" spans="2:12" s="270" customFormat="1" ht="11.25" x14ac:dyDescent="0.2">
      <c r="B329" s="271"/>
      <c r="J329" s="271"/>
      <c r="K329" s="271"/>
      <c r="L329" s="271"/>
    </row>
    <row r="330" spans="2:12" s="270" customFormat="1" ht="11.25" x14ac:dyDescent="0.2">
      <c r="B330" s="271"/>
      <c r="J330" s="271"/>
      <c r="K330" s="271"/>
      <c r="L330" s="271"/>
    </row>
    <row r="331" spans="2:12" s="270" customFormat="1" ht="11.25" x14ac:dyDescent="0.2">
      <c r="B331" s="271"/>
      <c r="J331" s="271"/>
      <c r="K331" s="271"/>
      <c r="L331" s="271"/>
    </row>
    <row r="332" spans="2:12" s="270" customFormat="1" ht="11.25" x14ac:dyDescent="0.2">
      <c r="B332" s="271"/>
      <c r="J332" s="271"/>
      <c r="K332" s="271"/>
      <c r="L332" s="271"/>
    </row>
    <row r="333" spans="2:12" s="270" customFormat="1" ht="11.25" x14ac:dyDescent="0.2">
      <c r="B333" s="271"/>
      <c r="J333" s="271"/>
      <c r="K333" s="271"/>
      <c r="L333" s="271"/>
    </row>
    <row r="334" spans="2:12" s="270" customFormat="1" ht="11.25" x14ac:dyDescent="0.2">
      <c r="B334" s="271"/>
      <c r="J334" s="271"/>
      <c r="K334" s="271"/>
      <c r="L334" s="271"/>
    </row>
    <row r="335" spans="2:12" s="270" customFormat="1" ht="11.25" x14ac:dyDescent="0.2">
      <c r="B335" s="271"/>
      <c r="J335" s="271"/>
      <c r="K335" s="271"/>
      <c r="L335" s="271"/>
    </row>
    <row r="336" spans="2:12" s="270" customFormat="1" ht="11.25" x14ac:dyDescent="0.2">
      <c r="B336" s="271"/>
      <c r="J336" s="271"/>
      <c r="K336" s="271"/>
      <c r="L336" s="271"/>
    </row>
    <row r="337" spans="2:12" s="270" customFormat="1" ht="11.25" x14ac:dyDescent="0.2">
      <c r="B337" s="271"/>
      <c r="J337" s="271"/>
      <c r="K337" s="271"/>
      <c r="L337" s="271"/>
    </row>
    <row r="338" spans="2:12" s="270" customFormat="1" ht="11.25" x14ac:dyDescent="0.2">
      <c r="B338" s="271"/>
      <c r="J338" s="271"/>
      <c r="K338" s="271"/>
      <c r="L338" s="271"/>
    </row>
    <row r="339" spans="2:12" s="270" customFormat="1" ht="11.25" x14ac:dyDescent="0.2">
      <c r="B339" s="271"/>
      <c r="J339" s="271"/>
      <c r="K339" s="271"/>
      <c r="L339" s="271"/>
    </row>
    <row r="340" spans="2:12" s="270" customFormat="1" ht="11.25" x14ac:dyDescent="0.2">
      <c r="B340" s="271"/>
      <c r="J340" s="271"/>
      <c r="K340" s="271"/>
      <c r="L340" s="271"/>
    </row>
    <row r="341" spans="2:12" s="270" customFormat="1" ht="11.25" x14ac:dyDescent="0.2">
      <c r="B341" s="271"/>
      <c r="J341" s="271"/>
      <c r="K341" s="271"/>
      <c r="L341" s="271"/>
    </row>
    <row r="342" spans="2:12" s="270" customFormat="1" ht="11.25" x14ac:dyDescent="0.2">
      <c r="B342" s="271"/>
      <c r="J342" s="271"/>
      <c r="K342" s="271"/>
      <c r="L342" s="271"/>
    </row>
    <row r="343" spans="2:12" s="270" customFormat="1" ht="11.25" x14ac:dyDescent="0.2">
      <c r="B343" s="271"/>
      <c r="J343" s="271"/>
      <c r="K343" s="271"/>
      <c r="L343" s="271"/>
    </row>
    <row r="344" spans="2:12" s="270" customFormat="1" ht="11.25" x14ac:dyDescent="0.2">
      <c r="B344" s="271"/>
      <c r="J344" s="271"/>
      <c r="K344" s="271"/>
      <c r="L344" s="271"/>
    </row>
    <row r="345" spans="2:12" s="270" customFormat="1" ht="11.25" x14ac:dyDescent="0.2">
      <c r="B345" s="271"/>
      <c r="J345" s="271"/>
      <c r="K345" s="271"/>
      <c r="L345" s="271"/>
    </row>
    <row r="346" spans="2:12" s="270" customFormat="1" ht="11.25" x14ac:dyDescent="0.2">
      <c r="B346" s="271"/>
      <c r="J346" s="271"/>
      <c r="K346" s="271"/>
      <c r="L346" s="271"/>
    </row>
    <row r="347" spans="2:12" s="270" customFormat="1" ht="11.25" x14ac:dyDescent="0.2">
      <c r="B347" s="271"/>
      <c r="J347" s="271"/>
      <c r="K347" s="271"/>
      <c r="L347" s="271"/>
    </row>
    <row r="348" spans="2:12" s="270" customFormat="1" ht="11.25" x14ac:dyDescent="0.2">
      <c r="B348" s="271"/>
      <c r="J348" s="271"/>
      <c r="K348" s="271"/>
      <c r="L348" s="271"/>
    </row>
    <row r="349" spans="2:12" s="270" customFormat="1" ht="11.25" x14ac:dyDescent="0.2">
      <c r="B349" s="271"/>
      <c r="J349" s="271"/>
      <c r="K349" s="271"/>
      <c r="L349" s="271"/>
    </row>
    <row r="350" spans="2:12" s="270" customFormat="1" ht="11.25" x14ac:dyDescent="0.2">
      <c r="B350" s="271"/>
      <c r="J350" s="271"/>
      <c r="K350" s="271"/>
      <c r="L350" s="271"/>
    </row>
    <row r="351" spans="2:12" s="270" customFormat="1" ht="11.25" x14ac:dyDescent="0.2">
      <c r="B351" s="271"/>
      <c r="J351" s="271"/>
      <c r="K351" s="271"/>
      <c r="L351" s="271"/>
    </row>
    <row r="352" spans="2:12" s="270" customFormat="1" ht="11.25" x14ac:dyDescent="0.2">
      <c r="B352" s="271"/>
      <c r="J352" s="271"/>
      <c r="K352" s="271"/>
      <c r="L352" s="271"/>
    </row>
    <row r="353" spans="2:12" s="270" customFormat="1" ht="11.25" x14ac:dyDescent="0.2">
      <c r="B353" s="271"/>
      <c r="J353" s="271"/>
      <c r="K353" s="271"/>
      <c r="L353" s="271"/>
    </row>
    <row r="354" spans="2:12" s="270" customFormat="1" ht="11.25" x14ac:dyDescent="0.2">
      <c r="B354" s="271"/>
      <c r="J354" s="271"/>
      <c r="K354" s="271"/>
      <c r="L354" s="271"/>
    </row>
    <row r="355" spans="2:12" s="270" customFormat="1" ht="11.25" x14ac:dyDescent="0.2">
      <c r="B355" s="271"/>
      <c r="J355" s="271"/>
      <c r="K355" s="271"/>
      <c r="L355" s="271"/>
    </row>
    <row r="356" spans="2:12" s="270" customFormat="1" ht="11.25" x14ac:dyDescent="0.2">
      <c r="B356" s="271"/>
      <c r="J356" s="271"/>
      <c r="K356" s="271"/>
      <c r="L356" s="271"/>
    </row>
    <row r="357" spans="2:12" s="270" customFormat="1" ht="11.25" x14ac:dyDescent="0.2">
      <c r="B357" s="271"/>
      <c r="J357" s="271"/>
      <c r="K357" s="271"/>
      <c r="L357" s="271"/>
    </row>
    <row r="358" spans="2:12" s="270" customFormat="1" ht="11.25" x14ac:dyDescent="0.2">
      <c r="B358" s="271"/>
      <c r="J358" s="271"/>
      <c r="K358" s="271"/>
      <c r="L358" s="271"/>
    </row>
    <row r="359" spans="2:12" s="270" customFormat="1" ht="11.25" x14ac:dyDescent="0.2">
      <c r="B359" s="271"/>
      <c r="J359" s="271"/>
      <c r="K359" s="271"/>
      <c r="L359" s="271"/>
    </row>
    <row r="360" spans="2:12" s="270" customFormat="1" ht="11.25" x14ac:dyDescent="0.2">
      <c r="B360" s="271"/>
      <c r="J360" s="271"/>
      <c r="K360" s="271"/>
      <c r="L360" s="271"/>
    </row>
    <row r="361" spans="2:12" s="270" customFormat="1" ht="11.25" x14ac:dyDescent="0.2">
      <c r="B361" s="271"/>
      <c r="J361" s="271"/>
      <c r="K361" s="271"/>
      <c r="L361" s="271"/>
    </row>
    <row r="362" spans="2:12" s="270" customFormat="1" ht="11.25" x14ac:dyDescent="0.2">
      <c r="B362" s="271"/>
      <c r="J362" s="271"/>
      <c r="K362" s="271"/>
      <c r="L362" s="271"/>
    </row>
    <row r="363" spans="2:12" s="270" customFormat="1" ht="11.25" x14ac:dyDescent="0.2">
      <c r="B363" s="271"/>
      <c r="J363" s="271"/>
      <c r="K363" s="271"/>
      <c r="L363" s="271"/>
    </row>
    <row r="364" spans="2:12" s="270" customFormat="1" ht="11.25" x14ac:dyDescent="0.2">
      <c r="B364" s="271"/>
      <c r="J364" s="271"/>
      <c r="K364" s="271"/>
      <c r="L364" s="271"/>
    </row>
    <row r="365" spans="2:12" s="270" customFormat="1" ht="11.25" x14ac:dyDescent="0.2">
      <c r="B365" s="271"/>
      <c r="J365" s="271"/>
      <c r="K365" s="271"/>
      <c r="L365" s="271"/>
    </row>
    <row r="366" spans="2:12" s="270" customFormat="1" ht="11.25" x14ac:dyDescent="0.2">
      <c r="B366" s="271"/>
      <c r="J366" s="271"/>
      <c r="K366" s="271"/>
      <c r="L366" s="271"/>
    </row>
    <row r="367" spans="2:12" s="270" customFormat="1" ht="11.25" x14ac:dyDescent="0.2">
      <c r="B367" s="271"/>
      <c r="J367" s="271"/>
      <c r="K367" s="271"/>
      <c r="L367" s="271"/>
    </row>
    <row r="368" spans="2:12" s="270" customFormat="1" ht="11.25" x14ac:dyDescent="0.2">
      <c r="B368" s="271"/>
      <c r="J368" s="271"/>
      <c r="K368" s="271"/>
      <c r="L368" s="271"/>
    </row>
    <row r="369" spans="2:12" s="270" customFormat="1" ht="11.25" x14ac:dyDescent="0.2">
      <c r="B369" s="271"/>
      <c r="J369" s="271"/>
      <c r="K369" s="271"/>
      <c r="L369" s="271"/>
    </row>
    <row r="370" spans="2:12" s="270" customFormat="1" ht="11.25" x14ac:dyDescent="0.2">
      <c r="B370" s="271"/>
      <c r="J370" s="271"/>
      <c r="K370" s="271"/>
      <c r="L370" s="271"/>
    </row>
    <row r="371" spans="2:12" s="270" customFormat="1" ht="11.25" x14ac:dyDescent="0.2">
      <c r="B371" s="271"/>
      <c r="J371" s="271"/>
      <c r="K371" s="271"/>
      <c r="L371" s="271"/>
    </row>
    <row r="372" spans="2:12" s="270" customFormat="1" ht="11.25" x14ac:dyDescent="0.2">
      <c r="B372" s="271"/>
      <c r="J372" s="271"/>
      <c r="K372" s="271"/>
      <c r="L372" s="271"/>
    </row>
    <row r="373" spans="2:12" s="270" customFormat="1" ht="11.25" x14ac:dyDescent="0.2">
      <c r="B373" s="271"/>
      <c r="J373" s="271"/>
      <c r="K373" s="271"/>
      <c r="L373" s="271"/>
    </row>
    <row r="374" spans="2:12" s="270" customFormat="1" ht="11.25" x14ac:dyDescent="0.2">
      <c r="B374" s="271"/>
      <c r="J374" s="271"/>
      <c r="K374" s="271"/>
      <c r="L374" s="271"/>
    </row>
    <row r="375" spans="2:12" s="270" customFormat="1" ht="11.25" x14ac:dyDescent="0.2">
      <c r="B375" s="271"/>
      <c r="J375" s="271"/>
      <c r="K375" s="271"/>
      <c r="L375" s="271"/>
    </row>
    <row r="376" spans="2:12" s="270" customFormat="1" ht="11.25" x14ac:dyDescent="0.2">
      <c r="B376" s="271"/>
      <c r="J376" s="271"/>
      <c r="K376" s="271"/>
      <c r="L376" s="271"/>
    </row>
    <row r="377" spans="2:12" s="270" customFormat="1" ht="11.25" x14ac:dyDescent="0.2">
      <c r="B377" s="271"/>
      <c r="J377" s="271"/>
      <c r="K377" s="271"/>
      <c r="L377" s="271"/>
    </row>
    <row r="378" spans="2:12" s="270" customFormat="1" ht="11.25" x14ac:dyDescent="0.2">
      <c r="B378" s="271"/>
      <c r="J378" s="271"/>
      <c r="K378" s="271"/>
      <c r="L378" s="271"/>
    </row>
    <row r="379" spans="2:12" s="270" customFormat="1" ht="11.25" x14ac:dyDescent="0.2">
      <c r="B379" s="271"/>
      <c r="J379" s="271"/>
      <c r="K379" s="271"/>
      <c r="L379" s="271"/>
    </row>
    <row r="380" spans="2:12" s="270" customFormat="1" ht="11.25" x14ac:dyDescent="0.2">
      <c r="B380" s="271"/>
      <c r="J380" s="271"/>
      <c r="K380" s="271"/>
      <c r="L380" s="271"/>
    </row>
    <row r="381" spans="2:12" s="270" customFormat="1" ht="11.25" x14ac:dyDescent="0.2">
      <c r="B381" s="271"/>
      <c r="J381" s="271"/>
      <c r="K381" s="271"/>
      <c r="L381" s="271"/>
    </row>
    <row r="382" spans="2:12" s="270" customFormat="1" ht="11.25" x14ac:dyDescent="0.2">
      <c r="B382" s="271"/>
      <c r="J382" s="271"/>
      <c r="K382" s="271"/>
      <c r="L382" s="271"/>
    </row>
    <row r="383" spans="2:12" s="270" customFormat="1" ht="11.25" x14ac:dyDescent="0.2">
      <c r="B383" s="271"/>
      <c r="J383" s="271"/>
      <c r="K383" s="271"/>
      <c r="L383" s="271"/>
    </row>
    <row r="384" spans="2:12" s="270" customFormat="1" ht="11.25" x14ac:dyDescent="0.2">
      <c r="B384" s="271"/>
      <c r="J384" s="271"/>
      <c r="K384" s="271"/>
      <c r="L384" s="271"/>
    </row>
    <row r="385" spans="2:12" s="270" customFormat="1" ht="11.25" x14ac:dyDescent="0.2">
      <c r="B385" s="271"/>
      <c r="J385" s="271"/>
      <c r="K385" s="271"/>
      <c r="L385" s="271"/>
    </row>
    <row r="386" spans="2:12" s="270" customFormat="1" ht="11.25" x14ac:dyDescent="0.2">
      <c r="B386" s="271"/>
      <c r="J386" s="271"/>
      <c r="K386" s="271"/>
      <c r="L386" s="271"/>
    </row>
    <row r="387" spans="2:12" s="270" customFormat="1" ht="11.25" x14ac:dyDescent="0.2">
      <c r="B387" s="271"/>
      <c r="J387" s="271"/>
      <c r="K387" s="271"/>
      <c r="L387" s="271"/>
    </row>
    <row r="388" spans="2:12" s="270" customFormat="1" ht="11.25" x14ac:dyDescent="0.2">
      <c r="B388" s="271"/>
      <c r="J388" s="271"/>
      <c r="K388" s="271"/>
      <c r="L388" s="271"/>
    </row>
    <row r="389" spans="2:12" s="270" customFormat="1" ht="11.25" x14ac:dyDescent="0.2">
      <c r="B389" s="271"/>
      <c r="J389" s="271"/>
      <c r="K389" s="271"/>
      <c r="L389" s="271"/>
    </row>
    <row r="390" spans="2:12" s="270" customFormat="1" ht="11.25" x14ac:dyDescent="0.2">
      <c r="B390" s="271"/>
      <c r="J390" s="271"/>
      <c r="K390" s="271"/>
      <c r="L390" s="271"/>
    </row>
    <row r="391" spans="2:12" s="270" customFormat="1" ht="11.25" x14ac:dyDescent="0.2">
      <c r="B391" s="271"/>
      <c r="J391" s="271"/>
      <c r="K391" s="271"/>
      <c r="L391" s="271"/>
    </row>
    <row r="392" spans="2:12" s="270" customFormat="1" ht="11.25" x14ac:dyDescent="0.2">
      <c r="B392" s="271"/>
      <c r="J392" s="271"/>
      <c r="K392" s="271"/>
      <c r="L392" s="271"/>
    </row>
    <row r="393" spans="2:12" s="270" customFormat="1" ht="11.25" x14ac:dyDescent="0.2">
      <c r="B393" s="271"/>
      <c r="J393" s="271"/>
      <c r="K393" s="271"/>
      <c r="L393" s="271"/>
    </row>
    <row r="394" spans="2:12" s="270" customFormat="1" ht="11.25" x14ac:dyDescent="0.2">
      <c r="B394" s="271"/>
      <c r="J394" s="271"/>
      <c r="K394" s="271"/>
      <c r="L394" s="271"/>
    </row>
    <row r="395" spans="2:12" s="270" customFormat="1" ht="11.25" x14ac:dyDescent="0.2">
      <c r="B395" s="271"/>
      <c r="J395" s="271"/>
      <c r="K395" s="271"/>
      <c r="L395" s="271"/>
    </row>
    <row r="396" spans="2:12" s="270" customFormat="1" ht="11.25" x14ac:dyDescent="0.2">
      <c r="B396" s="271"/>
      <c r="J396" s="271"/>
      <c r="K396" s="271"/>
      <c r="L396" s="271"/>
    </row>
    <row r="397" spans="2:12" s="270" customFormat="1" ht="11.25" x14ac:dyDescent="0.2">
      <c r="B397" s="271"/>
      <c r="J397" s="271"/>
      <c r="K397" s="271"/>
      <c r="L397" s="271"/>
    </row>
    <row r="398" spans="2:12" s="270" customFormat="1" ht="11.25" x14ac:dyDescent="0.2">
      <c r="B398" s="271"/>
      <c r="J398" s="271"/>
      <c r="K398" s="271"/>
      <c r="L398" s="271"/>
    </row>
    <row r="399" spans="2:12" s="270" customFormat="1" ht="11.25" x14ac:dyDescent="0.2">
      <c r="B399" s="271"/>
      <c r="J399" s="271"/>
      <c r="K399" s="271"/>
      <c r="L399" s="271"/>
    </row>
    <row r="400" spans="2:12" s="270" customFormat="1" ht="11.25" x14ac:dyDescent="0.2">
      <c r="B400" s="271"/>
      <c r="J400" s="271"/>
      <c r="K400" s="271"/>
      <c r="L400" s="271"/>
    </row>
    <row r="401" spans="2:12" s="270" customFormat="1" ht="11.25" x14ac:dyDescent="0.2">
      <c r="B401" s="271"/>
      <c r="J401" s="271"/>
      <c r="K401" s="271"/>
      <c r="L401" s="271"/>
    </row>
    <row r="402" spans="2:12" s="270" customFormat="1" ht="11.25" x14ac:dyDescent="0.2">
      <c r="B402" s="271"/>
      <c r="J402" s="271"/>
      <c r="K402" s="271"/>
      <c r="L402" s="271"/>
    </row>
    <row r="403" spans="2:12" s="270" customFormat="1" ht="11.25" x14ac:dyDescent="0.2">
      <c r="B403" s="271"/>
      <c r="J403" s="271"/>
      <c r="K403" s="271"/>
      <c r="L403" s="271"/>
    </row>
    <row r="404" spans="2:12" s="270" customFormat="1" ht="11.25" x14ac:dyDescent="0.2">
      <c r="B404" s="271"/>
      <c r="J404" s="271"/>
      <c r="K404" s="271"/>
      <c r="L404" s="271"/>
    </row>
    <row r="405" spans="2:12" s="270" customFormat="1" ht="11.25" x14ac:dyDescent="0.2">
      <c r="B405" s="271"/>
      <c r="J405" s="271"/>
      <c r="K405" s="271"/>
      <c r="L405" s="271"/>
    </row>
    <row r="406" spans="2:12" s="270" customFormat="1" ht="11.25" x14ac:dyDescent="0.2">
      <c r="B406" s="271"/>
      <c r="J406" s="271"/>
      <c r="K406" s="271"/>
      <c r="L406" s="271"/>
    </row>
    <row r="407" spans="2:12" s="270" customFormat="1" ht="11.25" x14ac:dyDescent="0.2">
      <c r="B407" s="271"/>
      <c r="J407" s="271"/>
      <c r="K407" s="271"/>
      <c r="L407" s="271"/>
    </row>
    <row r="408" spans="2:12" s="270" customFormat="1" ht="11.25" x14ac:dyDescent="0.2">
      <c r="B408" s="271"/>
      <c r="J408" s="271"/>
      <c r="K408" s="271"/>
      <c r="L408" s="271"/>
    </row>
    <row r="409" spans="2:12" s="270" customFormat="1" ht="11.25" x14ac:dyDescent="0.2">
      <c r="B409" s="271"/>
      <c r="J409" s="271"/>
      <c r="K409" s="271"/>
      <c r="L409" s="271"/>
    </row>
    <row r="410" spans="2:12" s="270" customFormat="1" ht="11.25" x14ac:dyDescent="0.2">
      <c r="B410" s="271"/>
      <c r="J410" s="271"/>
      <c r="K410" s="271"/>
      <c r="L410" s="271"/>
    </row>
    <row r="411" spans="2:12" s="270" customFormat="1" ht="11.25" x14ac:dyDescent="0.2">
      <c r="B411" s="271"/>
      <c r="J411" s="271"/>
      <c r="K411" s="271"/>
      <c r="L411" s="271"/>
    </row>
    <row r="412" spans="2:12" s="270" customFormat="1" ht="11.25" x14ac:dyDescent="0.2">
      <c r="B412" s="271"/>
      <c r="J412" s="271"/>
      <c r="K412" s="271"/>
      <c r="L412" s="271"/>
    </row>
    <row r="413" spans="2:12" s="270" customFormat="1" ht="11.25" x14ac:dyDescent="0.2">
      <c r="B413" s="271"/>
      <c r="J413" s="271"/>
      <c r="K413" s="271"/>
      <c r="L413" s="271"/>
    </row>
    <row r="414" spans="2:12" s="270" customFormat="1" ht="11.25" x14ac:dyDescent="0.2">
      <c r="B414" s="271"/>
      <c r="J414" s="271"/>
      <c r="K414" s="271"/>
      <c r="L414" s="271"/>
    </row>
    <row r="415" spans="2:12" s="270" customFormat="1" ht="11.25" x14ac:dyDescent="0.2">
      <c r="B415" s="271"/>
      <c r="J415" s="271"/>
      <c r="K415" s="271"/>
      <c r="L415" s="271"/>
    </row>
    <row r="416" spans="2:12" s="270" customFormat="1" ht="11.25" x14ac:dyDescent="0.2">
      <c r="B416" s="271"/>
      <c r="J416" s="271"/>
      <c r="K416" s="271"/>
      <c r="L416" s="271"/>
    </row>
    <row r="417" spans="2:12" s="270" customFormat="1" ht="11.25" x14ac:dyDescent="0.2">
      <c r="B417" s="271"/>
      <c r="J417" s="271"/>
      <c r="K417" s="271"/>
      <c r="L417" s="271"/>
    </row>
    <row r="418" spans="2:12" s="270" customFormat="1" ht="11.25" x14ac:dyDescent="0.2">
      <c r="B418" s="271"/>
      <c r="J418" s="271"/>
      <c r="K418" s="271"/>
      <c r="L418" s="271"/>
    </row>
    <row r="419" spans="2:12" s="270" customFormat="1" ht="11.25" x14ac:dyDescent="0.2">
      <c r="B419" s="271"/>
      <c r="J419" s="271"/>
      <c r="K419" s="271"/>
      <c r="L419" s="271"/>
    </row>
    <row r="420" spans="2:12" s="270" customFormat="1" ht="11.25" x14ac:dyDescent="0.2">
      <c r="B420" s="271"/>
      <c r="J420" s="271"/>
      <c r="K420" s="271"/>
      <c r="L420" s="271"/>
    </row>
    <row r="421" spans="2:12" s="270" customFormat="1" ht="11.25" x14ac:dyDescent="0.2">
      <c r="B421" s="271"/>
      <c r="J421" s="271"/>
      <c r="K421" s="271"/>
      <c r="L421" s="271"/>
    </row>
    <row r="422" spans="2:12" s="270" customFormat="1" ht="11.25" x14ac:dyDescent="0.2">
      <c r="B422" s="271"/>
      <c r="J422" s="271"/>
      <c r="K422" s="271"/>
      <c r="L422" s="271"/>
    </row>
    <row r="423" spans="2:12" s="270" customFormat="1" ht="11.25" x14ac:dyDescent="0.2">
      <c r="B423" s="271"/>
      <c r="J423" s="271"/>
      <c r="K423" s="271"/>
      <c r="L423" s="271"/>
    </row>
    <row r="424" spans="2:12" s="270" customFormat="1" ht="11.25" x14ac:dyDescent="0.2">
      <c r="B424" s="271"/>
      <c r="J424" s="271"/>
      <c r="K424" s="271"/>
      <c r="L424" s="271"/>
    </row>
    <row r="425" spans="2:12" s="270" customFormat="1" ht="11.25" x14ac:dyDescent="0.2">
      <c r="B425" s="271"/>
      <c r="J425" s="271"/>
      <c r="K425" s="271"/>
      <c r="L425" s="271"/>
    </row>
    <row r="426" spans="2:12" s="270" customFormat="1" ht="11.25" x14ac:dyDescent="0.2">
      <c r="B426" s="271"/>
      <c r="J426" s="271"/>
      <c r="K426" s="271"/>
      <c r="L426" s="271"/>
    </row>
    <row r="427" spans="2:12" s="270" customFormat="1" ht="11.25" x14ac:dyDescent="0.2">
      <c r="B427" s="271"/>
      <c r="J427" s="271"/>
      <c r="K427" s="271"/>
      <c r="L427" s="271"/>
    </row>
    <row r="428" spans="2:12" s="270" customFormat="1" ht="11.25" x14ac:dyDescent="0.2">
      <c r="B428" s="271"/>
      <c r="J428" s="271"/>
      <c r="K428" s="271"/>
      <c r="L428" s="271"/>
    </row>
    <row r="429" spans="2:12" s="270" customFormat="1" ht="11.25" x14ac:dyDescent="0.2">
      <c r="B429" s="271"/>
      <c r="J429" s="271"/>
      <c r="K429" s="271"/>
      <c r="L429" s="271"/>
    </row>
    <row r="430" spans="2:12" s="270" customFormat="1" ht="11.25" x14ac:dyDescent="0.2">
      <c r="B430" s="271"/>
      <c r="J430" s="271"/>
      <c r="K430" s="271"/>
      <c r="L430" s="271"/>
    </row>
    <row r="431" spans="2:12" s="270" customFormat="1" ht="11.25" x14ac:dyDescent="0.2">
      <c r="B431" s="271"/>
      <c r="J431" s="271"/>
      <c r="K431" s="271"/>
      <c r="L431" s="271"/>
    </row>
    <row r="432" spans="2:12" s="270" customFormat="1" ht="11.25" x14ac:dyDescent="0.2">
      <c r="B432" s="271"/>
      <c r="J432" s="271"/>
      <c r="K432" s="271"/>
      <c r="L432" s="271"/>
    </row>
    <row r="433" spans="2:12" s="270" customFormat="1" ht="11.25" x14ac:dyDescent="0.2">
      <c r="B433" s="271"/>
      <c r="J433" s="271"/>
      <c r="K433" s="271"/>
      <c r="L433" s="271"/>
    </row>
    <row r="434" spans="2:12" s="270" customFormat="1" ht="11.25" x14ac:dyDescent="0.2">
      <c r="B434" s="271"/>
      <c r="J434" s="271"/>
      <c r="K434" s="271"/>
      <c r="L434" s="271"/>
    </row>
    <row r="435" spans="2:12" s="270" customFormat="1" ht="11.25" x14ac:dyDescent="0.2">
      <c r="B435" s="271"/>
      <c r="J435" s="271"/>
      <c r="K435" s="271"/>
      <c r="L435" s="271"/>
    </row>
    <row r="436" spans="2:12" s="270" customFormat="1" ht="11.25" x14ac:dyDescent="0.2">
      <c r="B436" s="271"/>
      <c r="J436" s="271"/>
      <c r="K436" s="271"/>
      <c r="L436" s="271"/>
    </row>
    <row r="437" spans="2:12" s="270" customFormat="1" ht="11.25" x14ac:dyDescent="0.2">
      <c r="B437" s="271"/>
      <c r="J437" s="271"/>
      <c r="K437" s="271"/>
      <c r="L437" s="271"/>
    </row>
    <row r="438" spans="2:12" s="270" customFormat="1" ht="11.25" x14ac:dyDescent="0.2">
      <c r="B438" s="271"/>
      <c r="J438" s="271"/>
      <c r="K438" s="271"/>
      <c r="L438" s="271"/>
    </row>
    <row r="439" spans="2:12" s="270" customFormat="1" ht="11.25" x14ac:dyDescent="0.2">
      <c r="B439" s="271"/>
      <c r="J439" s="271"/>
      <c r="K439" s="271"/>
      <c r="L439" s="271"/>
    </row>
    <row r="440" spans="2:12" s="270" customFormat="1" ht="11.25" x14ac:dyDescent="0.2">
      <c r="B440" s="271"/>
      <c r="J440" s="271"/>
      <c r="K440" s="271"/>
      <c r="L440" s="271"/>
    </row>
    <row r="441" spans="2:12" s="270" customFormat="1" ht="11.25" x14ac:dyDescent="0.2">
      <c r="B441" s="271"/>
      <c r="J441" s="271"/>
      <c r="K441" s="271"/>
      <c r="L441" s="271"/>
    </row>
    <row r="442" spans="2:12" s="270" customFormat="1" ht="11.25" x14ac:dyDescent="0.2">
      <c r="B442" s="271"/>
      <c r="J442" s="271"/>
      <c r="K442" s="271"/>
      <c r="L442" s="271"/>
    </row>
    <row r="443" spans="2:12" s="270" customFormat="1" ht="11.25" x14ac:dyDescent="0.2">
      <c r="B443" s="271"/>
      <c r="J443" s="271"/>
      <c r="K443" s="271"/>
      <c r="L443" s="271"/>
    </row>
    <row r="444" spans="2:12" s="270" customFormat="1" ht="11.25" x14ac:dyDescent="0.2">
      <c r="B444" s="271"/>
      <c r="J444" s="271"/>
      <c r="K444" s="271"/>
      <c r="L444" s="271"/>
    </row>
    <row r="445" spans="2:12" s="270" customFormat="1" ht="11.25" x14ac:dyDescent="0.2">
      <c r="B445" s="271"/>
      <c r="J445" s="271"/>
      <c r="K445" s="271"/>
      <c r="L445" s="271"/>
    </row>
    <row r="446" spans="2:12" s="270" customFormat="1" ht="11.25" x14ac:dyDescent="0.2">
      <c r="B446" s="271"/>
      <c r="J446" s="271"/>
      <c r="K446" s="271"/>
      <c r="L446" s="271"/>
    </row>
    <row r="447" spans="2:12" s="270" customFormat="1" ht="11.25" x14ac:dyDescent="0.2">
      <c r="B447" s="271"/>
      <c r="J447" s="271"/>
      <c r="K447" s="271"/>
      <c r="L447" s="271"/>
    </row>
    <row r="448" spans="2:12" s="270" customFormat="1" ht="11.25" x14ac:dyDescent="0.2">
      <c r="B448" s="271"/>
      <c r="J448" s="271"/>
      <c r="K448" s="271"/>
      <c r="L448" s="271"/>
    </row>
    <row r="449" spans="2:12" s="270" customFormat="1" ht="11.25" x14ac:dyDescent="0.2">
      <c r="B449" s="271"/>
      <c r="J449" s="271"/>
      <c r="K449" s="271"/>
      <c r="L449" s="271"/>
    </row>
    <row r="450" spans="2:12" s="270" customFormat="1" ht="11.25" x14ac:dyDescent="0.2">
      <c r="B450" s="271"/>
      <c r="J450" s="271"/>
      <c r="K450" s="271"/>
      <c r="L450" s="271"/>
    </row>
    <row r="451" spans="2:12" s="270" customFormat="1" ht="11.25" x14ac:dyDescent="0.2">
      <c r="B451" s="271"/>
      <c r="J451" s="271"/>
      <c r="K451" s="271"/>
      <c r="L451" s="271"/>
    </row>
    <row r="452" spans="2:12" s="270" customFormat="1" ht="11.25" x14ac:dyDescent="0.2">
      <c r="B452" s="271"/>
      <c r="J452" s="271"/>
      <c r="K452" s="271"/>
      <c r="L452" s="271"/>
    </row>
    <row r="453" spans="2:12" s="270" customFormat="1" ht="11.25" x14ac:dyDescent="0.2">
      <c r="B453" s="271"/>
      <c r="J453" s="271"/>
      <c r="K453" s="271"/>
      <c r="L453" s="271"/>
    </row>
    <row r="454" spans="2:12" s="270" customFormat="1" ht="11.25" x14ac:dyDescent="0.2">
      <c r="B454" s="271"/>
      <c r="J454" s="271"/>
      <c r="K454" s="271"/>
      <c r="L454" s="271"/>
    </row>
    <row r="455" spans="2:12" s="270" customFormat="1" ht="11.25" x14ac:dyDescent="0.2">
      <c r="B455" s="271"/>
      <c r="J455" s="271"/>
      <c r="K455" s="271"/>
      <c r="L455" s="271"/>
    </row>
    <row r="456" spans="2:12" s="270" customFormat="1" ht="11.25" x14ac:dyDescent="0.2">
      <c r="B456" s="271"/>
      <c r="J456" s="271"/>
      <c r="K456" s="271"/>
      <c r="L456" s="271"/>
    </row>
    <row r="457" spans="2:12" s="270" customFormat="1" ht="11.25" x14ac:dyDescent="0.2">
      <c r="B457" s="271"/>
      <c r="J457" s="271"/>
      <c r="K457" s="271"/>
      <c r="L457" s="271"/>
    </row>
    <row r="458" spans="2:12" s="270" customFormat="1" ht="11.25" x14ac:dyDescent="0.2">
      <c r="B458" s="271"/>
      <c r="J458" s="271"/>
      <c r="K458" s="271"/>
      <c r="L458" s="271"/>
    </row>
    <row r="459" spans="2:12" s="270" customFormat="1" ht="11.25" x14ac:dyDescent="0.2">
      <c r="B459" s="271"/>
      <c r="J459" s="271"/>
      <c r="K459" s="271"/>
      <c r="L459" s="271"/>
    </row>
    <row r="460" spans="2:12" s="270" customFormat="1" ht="11.25" x14ac:dyDescent="0.2">
      <c r="B460" s="271"/>
      <c r="J460" s="271"/>
      <c r="K460" s="271"/>
      <c r="L460" s="271"/>
    </row>
    <row r="461" spans="2:12" s="270" customFormat="1" ht="11.25" x14ac:dyDescent="0.2">
      <c r="B461" s="271"/>
      <c r="J461" s="271"/>
      <c r="K461" s="271"/>
      <c r="L461" s="271"/>
    </row>
    <row r="462" spans="2:12" s="270" customFormat="1" ht="11.25" x14ac:dyDescent="0.2">
      <c r="B462" s="271"/>
      <c r="J462" s="271"/>
      <c r="K462" s="271"/>
      <c r="L462" s="271"/>
    </row>
    <row r="463" spans="2:12" s="270" customFormat="1" ht="11.25" x14ac:dyDescent="0.2">
      <c r="B463" s="271"/>
      <c r="J463" s="271"/>
      <c r="K463" s="271"/>
      <c r="L463" s="271"/>
    </row>
    <row r="464" spans="2:12" s="270" customFormat="1" ht="11.25" x14ac:dyDescent="0.2">
      <c r="B464" s="271"/>
      <c r="J464" s="271"/>
      <c r="K464" s="271"/>
      <c r="L464" s="271"/>
    </row>
    <row r="465" spans="2:12" s="270" customFormat="1" ht="11.25" x14ac:dyDescent="0.2">
      <c r="B465" s="271"/>
      <c r="J465" s="271"/>
      <c r="K465" s="271"/>
      <c r="L465" s="271"/>
    </row>
    <row r="466" spans="2:12" s="270" customFormat="1" ht="11.25" x14ac:dyDescent="0.2">
      <c r="B466" s="271"/>
      <c r="J466" s="271"/>
      <c r="K466" s="271"/>
      <c r="L466" s="271"/>
    </row>
    <row r="467" spans="2:12" s="270" customFormat="1" ht="11.25" x14ac:dyDescent="0.2">
      <c r="B467" s="271"/>
      <c r="J467" s="271"/>
      <c r="K467" s="271"/>
      <c r="L467" s="271"/>
    </row>
    <row r="468" spans="2:12" s="270" customFormat="1" ht="11.25" x14ac:dyDescent="0.2">
      <c r="B468" s="271"/>
      <c r="J468" s="271"/>
      <c r="K468" s="271"/>
      <c r="L468" s="271"/>
    </row>
    <row r="469" spans="2:12" s="270" customFormat="1" ht="11.25" x14ac:dyDescent="0.2">
      <c r="B469" s="271"/>
      <c r="J469" s="271"/>
      <c r="K469" s="271"/>
      <c r="L469" s="271"/>
    </row>
    <row r="470" spans="2:12" s="270" customFormat="1" ht="11.25" x14ac:dyDescent="0.2">
      <c r="B470" s="271"/>
      <c r="J470" s="271"/>
      <c r="K470" s="271"/>
      <c r="L470" s="271"/>
    </row>
    <row r="471" spans="2:12" s="270" customFormat="1" ht="11.25" x14ac:dyDescent="0.2">
      <c r="B471" s="271"/>
      <c r="J471" s="271"/>
      <c r="K471" s="271"/>
      <c r="L471" s="271"/>
    </row>
    <row r="472" spans="2:12" s="270" customFormat="1" ht="11.25" x14ac:dyDescent="0.2">
      <c r="B472" s="271"/>
      <c r="J472" s="271"/>
      <c r="K472" s="271"/>
      <c r="L472" s="271"/>
    </row>
    <row r="473" spans="2:12" s="270" customFormat="1" ht="11.25" x14ac:dyDescent="0.2">
      <c r="B473" s="271"/>
      <c r="J473" s="271"/>
      <c r="K473" s="271"/>
      <c r="L473" s="271"/>
    </row>
    <row r="474" spans="2:12" s="270" customFormat="1" ht="11.25" x14ac:dyDescent="0.2">
      <c r="B474" s="271"/>
      <c r="J474" s="271"/>
      <c r="K474" s="271"/>
      <c r="L474" s="271"/>
    </row>
    <row r="475" spans="2:12" s="270" customFormat="1" ht="11.25" x14ac:dyDescent="0.2">
      <c r="B475" s="271"/>
      <c r="J475" s="271"/>
      <c r="K475" s="271"/>
      <c r="L475" s="271"/>
    </row>
    <row r="476" spans="2:12" s="270" customFormat="1" ht="11.25" x14ac:dyDescent="0.2">
      <c r="B476" s="271"/>
      <c r="J476" s="271"/>
      <c r="K476" s="271"/>
      <c r="L476" s="271"/>
    </row>
    <row r="477" spans="2:12" s="270" customFormat="1" ht="11.25" x14ac:dyDescent="0.2">
      <c r="B477" s="271"/>
      <c r="J477" s="271"/>
      <c r="K477" s="271"/>
      <c r="L477" s="271"/>
    </row>
    <row r="478" spans="2:12" s="270" customFormat="1" ht="11.25" x14ac:dyDescent="0.2">
      <c r="B478" s="271"/>
      <c r="J478" s="271"/>
      <c r="K478" s="271"/>
      <c r="L478" s="271"/>
    </row>
    <row r="479" spans="2:12" s="270" customFormat="1" ht="11.25" x14ac:dyDescent="0.2">
      <c r="B479" s="271"/>
      <c r="J479" s="271"/>
      <c r="K479" s="271"/>
      <c r="L479" s="271"/>
    </row>
    <row r="480" spans="2:12" s="270" customFormat="1" ht="11.25" x14ac:dyDescent="0.2">
      <c r="B480" s="271"/>
      <c r="J480" s="271"/>
      <c r="K480" s="271"/>
      <c r="L480" s="271"/>
    </row>
    <row r="481" spans="2:12" s="270" customFormat="1" ht="11.25" x14ac:dyDescent="0.2">
      <c r="B481" s="271"/>
      <c r="J481" s="271"/>
      <c r="K481" s="271"/>
      <c r="L481" s="271"/>
    </row>
    <row r="482" spans="2:12" s="270" customFormat="1" ht="11.25" x14ac:dyDescent="0.2">
      <c r="B482" s="271"/>
      <c r="J482" s="271"/>
      <c r="K482" s="271"/>
      <c r="L482" s="271"/>
    </row>
    <row r="483" spans="2:12" s="270" customFormat="1" ht="11.25" x14ac:dyDescent="0.2">
      <c r="B483" s="271"/>
      <c r="J483" s="271"/>
      <c r="K483" s="271"/>
      <c r="L483" s="271"/>
    </row>
    <row r="484" spans="2:12" s="270" customFormat="1" ht="11.25" x14ac:dyDescent="0.2">
      <c r="B484" s="271"/>
      <c r="J484" s="271"/>
      <c r="K484" s="271"/>
      <c r="L484" s="271"/>
    </row>
    <row r="485" spans="2:12" s="270" customFormat="1" ht="11.25" x14ac:dyDescent="0.2">
      <c r="B485" s="271"/>
      <c r="J485" s="271"/>
      <c r="K485" s="271"/>
      <c r="L485" s="271"/>
    </row>
    <row r="486" spans="2:12" s="270" customFormat="1" ht="11.25" x14ac:dyDescent="0.2">
      <c r="B486" s="271"/>
      <c r="J486" s="271"/>
      <c r="K486" s="271"/>
      <c r="L486" s="271"/>
    </row>
    <row r="487" spans="2:12" s="270" customFormat="1" ht="11.25" x14ac:dyDescent="0.2">
      <c r="B487" s="271"/>
      <c r="J487" s="271"/>
      <c r="K487" s="271"/>
      <c r="L487" s="271"/>
    </row>
    <row r="488" spans="2:12" s="270" customFormat="1" ht="11.25" x14ac:dyDescent="0.2">
      <c r="B488" s="271"/>
      <c r="J488" s="271"/>
      <c r="K488" s="271"/>
      <c r="L488" s="271"/>
    </row>
    <row r="489" spans="2:12" s="270" customFormat="1" ht="11.25" x14ac:dyDescent="0.2">
      <c r="B489" s="271"/>
      <c r="J489" s="271"/>
      <c r="K489" s="271"/>
      <c r="L489" s="271"/>
    </row>
    <row r="490" spans="2:12" s="270" customFormat="1" ht="11.25" x14ac:dyDescent="0.2">
      <c r="B490" s="271"/>
      <c r="J490" s="271"/>
      <c r="K490" s="271"/>
      <c r="L490" s="271"/>
    </row>
    <row r="491" spans="2:12" s="270" customFormat="1" ht="11.25" x14ac:dyDescent="0.2">
      <c r="B491" s="271"/>
      <c r="J491" s="271"/>
      <c r="K491" s="271"/>
      <c r="L491" s="271"/>
    </row>
    <row r="492" spans="2:12" s="270" customFormat="1" ht="11.25" x14ac:dyDescent="0.2">
      <c r="B492" s="271"/>
      <c r="J492" s="271"/>
      <c r="K492" s="271"/>
      <c r="L492" s="271"/>
    </row>
    <row r="493" spans="2:12" s="270" customFormat="1" ht="11.25" x14ac:dyDescent="0.2">
      <c r="B493" s="271"/>
      <c r="J493" s="271"/>
      <c r="K493" s="271"/>
      <c r="L493" s="271"/>
    </row>
    <row r="494" spans="2:12" s="270" customFormat="1" ht="11.25" x14ac:dyDescent="0.2">
      <c r="B494" s="271"/>
      <c r="J494" s="271"/>
      <c r="K494" s="271"/>
      <c r="L494" s="271"/>
    </row>
    <row r="495" spans="2:12" s="270" customFormat="1" ht="11.25" x14ac:dyDescent="0.2">
      <c r="B495" s="271"/>
      <c r="J495" s="271"/>
      <c r="K495" s="271"/>
      <c r="L495" s="271"/>
    </row>
    <row r="496" spans="2:12" s="270" customFormat="1" ht="11.25" x14ac:dyDescent="0.2">
      <c r="B496" s="271"/>
      <c r="J496" s="271"/>
      <c r="K496" s="271"/>
      <c r="L496" s="271"/>
    </row>
    <row r="497" spans="2:12" s="270" customFormat="1" ht="11.25" x14ac:dyDescent="0.2">
      <c r="B497" s="271"/>
      <c r="J497" s="271"/>
      <c r="K497" s="271"/>
      <c r="L497" s="271"/>
    </row>
    <row r="498" spans="2:12" s="270" customFormat="1" ht="11.25" x14ac:dyDescent="0.2">
      <c r="B498" s="271"/>
      <c r="J498" s="271"/>
      <c r="K498" s="271"/>
      <c r="L498" s="271"/>
    </row>
    <row r="499" spans="2:12" s="270" customFormat="1" ht="11.25" x14ac:dyDescent="0.2">
      <c r="B499" s="271"/>
      <c r="J499" s="271"/>
      <c r="K499" s="271"/>
      <c r="L499" s="271"/>
    </row>
    <row r="500" spans="2:12" s="270" customFormat="1" ht="11.25" x14ac:dyDescent="0.2">
      <c r="B500" s="271"/>
      <c r="J500" s="271"/>
      <c r="K500" s="271"/>
      <c r="L500" s="271"/>
    </row>
    <row r="501" spans="2:12" s="270" customFormat="1" ht="11.25" x14ac:dyDescent="0.2">
      <c r="B501" s="271"/>
      <c r="J501" s="271"/>
      <c r="K501" s="271"/>
      <c r="L501" s="271"/>
    </row>
    <row r="502" spans="2:12" s="270" customFormat="1" ht="11.25" x14ac:dyDescent="0.2">
      <c r="B502" s="271"/>
      <c r="J502" s="271"/>
      <c r="K502" s="271"/>
      <c r="L502" s="271"/>
    </row>
    <row r="503" spans="2:12" s="270" customFormat="1" ht="11.25" x14ac:dyDescent="0.2">
      <c r="B503" s="271"/>
      <c r="J503" s="271"/>
      <c r="K503" s="271"/>
      <c r="L503" s="271"/>
    </row>
    <row r="504" spans="2:12" s="270" customFormat="1" ht="11.25" x14ac:dyDescent="0.2">
      <c r="B504" s="271"/>
      <c r="J504" s="271"/>
      <c r="K504" s="271"/>
      <c r="L504" s="271"/>
    </row>
    <row r="505" spans="2:12" s="270" customFormat="1" ht="11.25" x14ac:dyDescent="0.2">
      <c r="B505" s="271"/>
      <c r="J505" s="271"/>
      <c r="K505" s="271"/>
      <c r="L505" s="271"/>
    </row>
    <row r="506" spans="2:12" s="270" customFormat="1" ht="11.25" x14ac:dyDescent="0.2">
      <c r="B506" s="271"/>
      <c r="J506" s="271"/>
      <c r="K506" s="271"/>
      <c r="L506" s="271"/>
    </row>
    <row r="507" spans="2:12" s="270" customFormat="1" ht="11.25" x14ac:dyDescent="0.2">
      <c r="B507" s="271"/>
      <c r="J507" s="271"/>
      <c r="K507" s="271"/>
      <c r="L507" s="271"/>
    </row>
    <row r="508" spans="2:12" s="270" customFormat="1" ht="11.25" x14ac:dyDescent="0.2">
      <c r="B508" s="271"/>
      <c r="J508" s="271"/>
      <c r="K508" s="271"/>
      <c r="L508" s="271"/>
    </row>
    <row r="509" spans="2:12" s="270" customFormat="1" ht="11.25" x14ac:dyDescent="0.2">
      <c r="B509" s="271"/>
      <c r="J509" s="271"/>
      <c r="K509" s="271"/>
      <c r="L509" s="271"/>
    </row>
    <row r="510" spans="2:12" s="270" customFormat="1" ht="11.25" x14ac:dyDescent="0.2">
      <c r="B510" s="271"/>
      <c r="J510" s="271"/>
      <c r="K510" s="271"/>
      <c r="L510" s="271"/>
    </row>
    <row r="511" spans="2:12" s="270" customFormat="1" ht="11.25" x14ac:dyDescent="0.2">
      <c r="B511" s="271"/>
      <c r="J511" s="271"/>
      <c r="K511" s="271"/>
      <c r="L511" s="271"/>
    </row>
    <row r="512" spans="2:12" s="270" customFormat="1" ht="11.25" x14ac:dyDescent="0.2">
      <c r="B512" s="271"/>
      <c r="J512" s="271"/>
      <c r="K512" s="271"/>
      <c r="L512" s="271"/>
    </row>
    <row r="513" spans="2:12" s="270" customFormat="1" ht="11.25" x14ac:dyDescent="0.2">
      <c r="B513" s="271"/>
      <c r="J513" s="271"/>
      <c r="K513" s="271"/>
      <c r="L513" s="271"/>
    </row>
    <row r="514" spans="2:12" s="270" customFormat="1" ht="11.25" x14ac:dyDescent="0.2">
      <c r="B514" s="271"/>
      <c r="J514" s="271"/>
      <c r="K514" s="271"/>
      <c r="L514" s="271"/>
    </row>
    <row r="515" spans="2:12" s="270" customFormat="1" ht="11.25" x14ac:dyDescent="0.2">
      <c r="B515" s="271"/>
      <c r="J515" s="271"/>
      <c r="K515" s="271"/>
      <c r="L515" s="271"/>
    </row>
    <row r="516" spans="2:12" s="270" customFormat="1" ht="11.25" x14ac:dyDescent="0.2">
      <c r="B516" s="271"/>
      <c r="J516" s="271"/>
      <c r="K516" s="271"/>
      <c r="L516" s="271"/>
    </row>
    <row r="517" spans="2:12" s="270" customFormat="1" ht="11.25" x14ac:dyDescent="0.2">
      <c r="B517" s="271"/>
      <c r="J517" s="271"/>
      <c r="K517" s="271"/>
      <c r="L517" s="271"/>
    </row>
    <row r="518" spans="2:12" s="270" customFormat="1" ht="11.25" x14ac:dyDescent="0.2">
      <c r="B518" s="271"/>
      <c r="J518" s="271"/>
      <c r="K518" s="271"/>
      <c r="L518" s="271"/>
    </row>
    <row r="519" spans="2:12" s="270" customFormat="1" ht="11.25" x14ac:dyDescent="0.2">
      <c r="B519" s="271"/>
      <c r="J519" s="271"/>
      <c r="K519" s="271"/>
      <c r="L519" s="271"/>
    </row>
    <row r="520" spans="2:12" s="270" customFormat="1" ht="11.25" x14ac:dyDescent="0.2">
      <c r="B520" s="271"/>
      <c r="J520" s="271"/>
      <c r="K520" s="271"/>
      <c r="L520" s="271"/>
    </row>
    <row r="521" spans="2:12" s="270" customFormat="1" ht="11.25" x14ac:dyDescent="0.2">
      <c r="B521" s="271"/>
      <c r="J521" s="271"/>
      <c r="K521" s="271"/>
      <c r="L521" s="271"/>
    </row>
    <row r="522" spans="2:12" s="270" customFormat="1" ht="11.25" x14ac:dyDescent="0.2">
      <c r="B522" s="271"/>
      <c r="J522" s="271"/>
      <c r="K522" s="271"/>
      <c r="L522" s="271"/>
    </row>
    <row r="523" spans="2:12" s="270" customFormat="1" ht="11.25" x14ac:dyDescent="0.2">
      <c r="B523" s="271"/>
      <c r="J523" s="271"/>
      <c r="K523" s="271"/>
      <c r="L523" s="271"/>
    </row>
    <row r="524" spans="2:12" s="270" customFormat="1" ht="11.25" x14ac:dyDescent="0.2">
      <c r="B524" s="271"/>
      <c r="J524" s="271"/>
      <c r="K524" s="271"/>
      <c r="L524" s="271"/>
    </row>
    <row r="525" spans="2:12" s="270" customFormat="1" ht="11.25" x14ac:dyDescent="0.2">
      <c r="B525" s="271"/>
      <c r="J525" s="271"/>
      <c r="K525" s="271"/>
      <c r="L525" s="271"/>
    </row>
    <row r="526" spans="2:12" s="270" customFormat="1" ht="11.25" x14ac:dyDescent="0.2">
      <c r="B526" s="271"/>
      <c r="J526" s="271"/>
      <c r="K526" s="271"/>
      <c r="L526" s="271"/>
    </row>
    <row r="527" spans="2:12" s="270" customFormat="1" ht="11.25" x14ac:dyDescent="0.2">
      <c r="B527" s="271"/>
      <c r="J527" s="271"/>
      <c r="K527" s="271"/>
      <c r="L527" s="271"/>
    </row>
    <row r="528" spans="2:12" s="270" customFormat="1" ht="11.25" x14ac:dyDescent="0.2">
      <c r="B528" s="271"/>
      <c r="J528" s="271"/>
      <c r="K528" s="271"/>
      <c r="L528" s="271"/>
    </row>
    <row r="529" spans="2:12" s="270" customFormat="1" ht="11.25" x14ac:dyDescent="0.2">
      <c r="B529" s="271"/>
      <c r="J529" s="271"/>
      <c r="K529" s="271"/>
      <c r="L529" s="271"/>
    </row>
    <row r="530" spans="2:12" s="270" customFormat="1" ht="11.25" x14ac:dyDescent="0.2">
      <c r="B530" s="271"/>
      <c r="J530" s="271"/>
      <c r="K530" s="271"/>
      <c r="L530" s="271"/>
    </row>
    <row r="531" spans="2:12" s="270" customFormat="1" ht="11.25" x14ac:dyDescent="0.2">
      <c r="B531" s="271"/>
      <c r="J531" s="271"/>
      <c r="K531" s="271"/>
      <c r="L531" s="271"/>
    </row>
    <row r="532" spans="2:12" s="270" customFormat="1" ht="11.25" x14ac:dyDescent="0.2">
      <c r="B532" s="271"/>
      <c r="J532" s="271"/>
      <c r="K532" s="271"/>
      <c r="L532" s="271"/>
    </row>
    <row r="533" spans="2:12" s="270" customFormat="1" ht="11.25" x14ac:dyDescent="0.2">
      <c r="B533" s="271"/>
      <c r="J533" s="271"/>
      <c r="K533" s="271"/>
      <c r="L533" s="271"/>
    </row>
    <row r="534" spans="2:12" s="270" customFormat="1" ht="11.25" x14ac:dyDescent="0.2">
      <c r="B534" s="271"/>
      <c r="J534" s="271"/>
      <c r="K534" s="271"/>
      <c r="L534" s="271"/>
    </row>
    <row r="535" spans="2:12" s="270" customFormat="1" ht="11.25" x14ac:dyDescent="0.2">
      <c r="B535" s="271"/>
      <c r="J535" s="271"/>
      <c r="K535" s="271"/>
      <c r="L535" s="271"/>
    </row>
    <row r="536" spans="2:12" s="270" customFormat="1" ht="11.25" x14ac:dyDescent="0.2">
      <c r="B536" s="271"/>
      <c r="J536" s="271"/>
      <c r="K536" s="271"/>
      <c r="L536" s="271"/>
    </row>
    <row r="537" spans="2:12" s="270" customFormat="1" ht="11.25" x14ac:dyDescent="0.2">
      <c r="B537" s="271"/>
      <c r="J537" s="271"/>
      <c r="K537" s="271"/>
      <c r="L537" s="271"/>
    </row>
    <row r="538" spans="2:12" s="270" customFormat="1" ht="11.25" x14ac:dyDescent="0.2">
      <c r="B538" s="271"/>
      <c r="J538" s="271"/>
      <c r="K538" s="271"/>
      <c r="L538" s="271"/>
    </row>
    <row r="539" spans="2:12" s="270" customFormat="1" ht="11.25" x14ac:dyDescent="0.2">
      <c r="B539" s="271"/>
      <c r="J539" s="271"/>
      <c r="K539" s="271"/>
      <c r="L539" s="271"/>
    </row>
    <row r="540" spans="2:12" s="270" customFormat="1" ht="11.25" x14ac:dyDescent="0.2">
      <c r="B540" s="271"/>
      <c r="J540" s="271"/>
      <c r="K540" s="271"/>
      <c r="L540" s="271"/>
    </row>
    <row r="541" spans="2:12" s="270" customFormat="1" ht="11.25" x14ac:dyDescent="0.2">
      <c r="B541" s="271"/>
      <c r="J541" s="271"/>
      <c r="K541" s="271"/>
      <c r="L541" s="271"/>
    </row>
    <row r="542" spans="2:12" s="270" customFormat="1" ht="11.25" x14ac:dyDescent="0.2">
      <c r="B542" s="271"/>
      <c r="J542" s="271"/>
      <c r="K542" s="271"/>
      <c r="L542" s="271"/>
    </row>
    <row r="543" spans="2:12" s="270" customFormat="1" ht="11.25" x14ac:dyDescent="0.2">
      <c r="B543" s="271"/>
      <c r="J543" s="271"/>
      <c r="K543" s="271"/>
      <c r="L543" s="271"/>
    </row>
    <row r="544" spans="2:12" s="270" customFormat="1" ht="11.25" x14ac:dyDescent="0.2">
      <c r="B544" s="271"/>
      <c r="J544" s="271"/>
      <c r="K544" s="271"/>
      <c r="L544" s="271"/>
    </row>
    <row r="545" spans="2:12" s="270" customFormat="1" ht="11.25" x14ac:dyDescent="0.2">
      <c r="B545" s="271"/>
      <c r="J545" s="271"/>
      <c r="K545" s="271"/>
      <c r="L545" s="271"/>
    </row>
    <row r="546" spans="2:12" s="270" customFormat="1" ht="11.25" x14ac:dyDescent="0.2">
      <c r="B546" s="271"/>
      <c r="J546" s="271"/>
      <c r="K546" s="271"/>
      <c r="L546" s="271"/>
    </row>
    <row r="547" spans="2:12" s="270" customFormat="1" ht="11.25" x14ac:dyDescent="0.2">
      <c r="B547" s="271"/>
      <c r="J547" s="271"/>
      <c r="K547" s="271"/>
      <c r="L547" s="271"/>
    </row>
    <row r="548" spans="2:12" s="270" customFormat="1" ht="11.25" x14ac:dyDescent="0.2">
      <c r="B548" s="271"/>
      <c r="J548" s="271"/>
      <c r="K548" s="271"/>
      <c r="L548" s="271"/>
    </row>
    <row r="549" spans="2:12" s="270" customFormat="1" ht="11.25" x14ac:dyDescent="0.2">
      <c r="B549" s="271"/>
      <c r="J549" s="271"/>
      <c r="K549" s="271"/>
      <c r="L549" s="271"/>
    </row>
    <row r="550" spans="2:12" s="270" customFormat="1" ht="11.25" x14ac:dyDescent="0.2">
      <c r="B550" s="271"/>
      <c r="J550" s="271"/>
      <c r="K550" s="271"/>
      <c r="L550" s="271"/>
    </row>
    <row r="551" spans="2:12" s="270" customFormat="1" ht="11.25" x14ac:dyDescent="0.2">
      <c r="B551" s="271"/>
      <c r="J551" s="271"/>
      <c r="K551" s="271"/>
      <c r="L551" s="271"/>
    </row>
    <row r="552" spans="2:12" s="270" customFormat="1" ht="11.25" x14ac:dyDescent="0.2">
      <c r="B552" s="271"/>
      <c r="J552" s="271"/>
      <c r="K552" s="271"/>
      <c r="L552" s="271"/>
    </row>
    <row r="553" spans="2:12" s="270" customFormat="1" ht="11.25" x14ac:dyDescent="0.2">
      <c r="B553" s="271"/>
      <c r="J553" s="271"/>
      <c r="K553" s="271"/>
      <c r="L553" s="271"/>
    </row>
    <row r="554" spans="2:12" s="270" customFormat="1" ht="11.25" x14ac:dyDescent="0.2">
      <c r="B554" s="271"/>
      <c r="J554" s="271"/>
      <c r="K554" s="271"/>
      <c r="L554" s="271"/>
    </row>
    <row r="555" spans="2:12" s="270" customFormat="1" ht="11.25" x14ac:dyDescent="0.2">
      <c r="B555" s="271"/>
      <c r="J555" s="271"/>
      <c r="K555" s="271"/>
      <c r="L555" s="271"/>
    </row>
    <row r="556" spans="2:12" s="270" customFormat="1" ht="11.25" x14ac:dyDescent="0.2">
      <c r="B556" s="271"/>
      <c r="J556" s="271"/>
      <c r="K556" s="271"/>
      <c r="L556" s="271"/>
    </row>
    <row r="557" spans="2:12" s="270" customFormat="1" ht="11.25" x14ac:dyDescent="0.2">
      <c r="B557" s="271"/>
      <c r="J557" s="271"/>
      <c r="K557" s="271"/>
      <c r="L557" s="271"/>
    </row>
    <row r="558" spans="2:12" s="270" customFormat="1" ht="11.25" x14ac:dyDescent="0.2">
      <c r="B558" s="271"/>
      <c r="J558" s="271"/>
      <c r="K558" s="271"/>
      <c r="L558" s="271"/>
    </row>
    <row r="559" spans="2:12" s="270" customFormat="1" ht="11.25" x14ac:dyDescent="0.2">
      <c r="B559" s="271"/>
      <c r="J559" s="271"/>
      <c r="K559" s="271"/>
      <c r="L559" s="271"/>
    </row>
    <row r="560" spans="2:12" s="270" customFormat="1" ht="11.25" x14ac:dyDescent="0.2">
      <c r="B560" s="271"/>
      <c r="J560" s="271"/>
      <c r="K560" s="271"/>
      <c r="L560" s="271"/>
    </row>
    <row r="561" spans="2:12" s="270" customFormat="1" ht="11.25" x14ac:dyDescent="0.2">
      <c r="B561" s="271"/>
      <c r="J561" s="271"/>
      <c r="K561" s="271"/>
      <c r="L561" s="271"/>
    </row>
    <row r="562" spans="2:12" s="270" customFormat="1" ht="11.25" x14ac:dyDescent="0.2">
      <c r="B562" s="271"/>
      <c r="J562" s="271"/>
      <c r="K562" s="271"/>
      <c r="L562" s="271"/>
    </row>
    <row r="563" spans="2:12" s="270" customFormat="1" ht="11.25" x14ac:dyDescent="0.2">
      <c r="B563" s="271"/>
      <c r="J563" s="271"/>
      <c r="K563" s="271"/>
      <c r="L563" s="271"/>
    </row>
    <row r="564" spans="2:12" s="270" customFormat="1" ht="11.25" x14ac:dyDescent="0.2">
      <c r="B564" s="271"/>
      <c r="J564" s="271"/>
      <c r="K564" s="271"/>
      <c r="L564" s="271"/>
    </row>
    <row r="565" spans="2:12" s="270" customFormat="1" ht="11.25" x14ac:dyDescent="0.2">
      <c r="B565" s="271"/>
      <c r="J565" s="271"/>
      <c r="K565" s="271"/>
      <c r="L565" s="271"/>
    </row>
    <row r="566" spans="2:12" s="270" customFormat="1" ht="11.25" x14ac:dyDescent="0.2">
      <c r="B566" s="271"/>
      <c r="J566" s="271"/>
      <c r="K566" s="271"/>
      <c r="L566" s="271"/>
    </row>
    <row r="567" spans="2:12" s="270" customFormat="1" ht="11.25" x14ac:dyDescent="0.2">
      <c r="B567" s="271"/>
      <c r="J567" s="271"/>
      <c r="K567" s="271"/>
      <c r="L567" s="271"/>
    </row>
    <row r="568" spans="2:12" s="270" customFormat="1" ht="11.25" x14ac:dyDescent="0.2">
      <c r="B568" s="271"/>
      <c r="J568" s="271"/>
      <c r="K568" s="271"/>
      <c r="L568" s="271"/>
    </row>
    <row r="569" spans="2:12" s="270" customFormat="1" ht="11.25" x14ac:dyDescent="0.2">
      <c r="B569" s="271"/>
      <c r="J569" s="271"/>
      <c r="K569" s="271"/>
      <c r="L569" s="271"/>
    </row>
    <row r="570" spans="2:12" s="270" customFormat="1" ht="11.25" x14ac:dyDescent="0.2">
      <c r="B570" s="271"/>
      <c r="J570" s="271"/>
      <c r="K570" s="271"/>
      <c r="L570" s="271"/>
    </row>
    <row r="571" spans="2:12" s="270" customFormat="1" ht="11.25" x14ac:dyDescent="0.2">
      <c r="B571" s="271"/>
      <c r="J571" s="271"/>
      <c r="K571" s="271"/>
      <c r="L571" s="271"/>
    </row>
    <row r="572" spans="2:12" s="270" customFormat="1" ht="11.25" x14ac:dyDescent="0.2">
      <c r="B572" s="271"/>
      <c r="J572" s="271"/>
      <c r="K572" s="271"/>
      <c r="L572" s="271"/>
    </row>
    <row r="573" spans="2:12" s="270" customFormat="1" ht="11.25" x14ac:dyDescent="0.2">
      <c r="B573" s="271"/>
      <c r="J573" s="271"/>
      <c r="K573" s="271"/>
      <c r="L573" s="271"/>
    </row>
    <row r="574" spans="2:12" s="270" customFormat="1" ht="11.25" x14ac:dyDescent="0.2">
      <c r="B574" s="271"/>
      <c r="J574" s="271"/>
      <c r="K574" s="271"/>
      <c r="L574" s="271"/>
    </row>
    <row r="575" spans="2:12" s="270" customFormat="1" ht="11.25" x14ac:dyDescent="0.2">
      <c r="B575" s="271"/>
      <c r="J575" s="271"/>
      <c r="K575" s="271"/>
      <c r="L575" s="271"/>
    </row>
    <row r="576" spans="2:12" s="270" customFormat="1" ht="11.25" x14ac:dyDescent="0.2">
      <c r="B576" s="271"/>
      <c r="J576" s="271"/>
      <c r="K576" s="271"/>
      <c r="L576" s="271"/>
    </row>
    <row r="577" spans="2:12" s="270" customFormat="1" ht="11.25" x14ac:dyDescent="0.2">
      <c r="B577" s="271"/>
      <c r="J577" s="271"/>
      <c r="K577" s="271"/>
      <c r="L577" s="271"/>
    </row>
    <row r="578" spans="2:12" s="270" customFormat="1" ht="11.25" x14ac:dyDescent="0.2">
      <c r="B578" s="271"/>
      <c r="J578" s="271"/>
      <c r="K578" s="271"/>
      <c r="L578" s="271"/>
    </row>
    <row r="579" spans="2:12" s="270" customFormat="1" ht="11.25" x14ac:dyDescent="0.2">
      <c r="B579" s="271"/>
      <c r="J579" s="271"/>
      <c r="K579" s="271"/>
      <c r="L579" s="271"/>
    </row>
    <row r="580" spans="2:12" s="270" customFormat="1" ht="11.25" x14ac:dyDescent="0.2">
      <c r="B580" s="271"/>
      <c r="J580" s="271"/>
      <c r="K580" s="271"/>
      <c r="L580" s="271"/>
    </row>
    <row r="581" spans="2:12" s="270" customFormat="1" ht="11.25" x14ac:dyDescent="0.2">
      <c r="B581" s="271"/>
      <c r="J581" s="271"/>
      <c r="K581" s="271"/>
      <c r="L581" s="271"/>
    </row>
    <row r="582" spans="2:12" s="270" customFormat="1" ht="11.25" x14ac:dyDescent="0.2">
      <c r="B582" s="271"/>
      <c r="J582" s="271"/>
      <c r="K582" s="271"/>
      <c r="L582" s="271"/>
    </row>
    <row r="583" spans="2:12" s="270" customFormat="1" ht="11.25" x14ac:dyDescent="0.2">
      <c r="B583" s="271"/>
      <c r="J583" s="271"/>
      <c r="K583" s="271"/>
      <c r="L583" s="271"/>
    </row>
    <row r="584" spans="2:12" s="270" customFormat="1" ht="11.25" x14ac:dyDescent="0.2">
      <c r="B584" s="271"/>
      <c r="J584" s="271"/>
      <c r="K584" s="271"/>
      <c r="L584" s="271"/>
    </row>
    <row r="585" spans="2:12" s="270" customFormat="1" ht="11.25" x14ac:dyDescent="0.2">
      <c r="B585" s="271"/>
      <c r="J585" s="271"/>
      <c r="K585" s="271"/>
      <c r="L585" s="271"/>
    </row>
    <row r="586" spans="2:12" s="270" customFormat="1" ht="11.25" x14ac:dyDescent="0.2">
      <c r="B586" s="271"/>
      <c r="J586" s="271"/>
      <c r="K586" s="271"/>
      <c r="L586" s="271"/>
    </row>
    <row r="587" spans="2:12" s="270" customFormat="1" ht="11.25" x14ac:dyDescent="0.2">
      <c r="B587" s="271"/>
      <c r="J587" s="271"/>
      <c r="K587" s="271"/>
      <c r="L587" s="271"/>
    </row>
    <row r="588" spans="2:12" s="270" customFormat="1" ht="11.25" x14ac:dyDescent="0.2">
      <c r="B588" s="271"/>
      <c r="J588" s="271"/>
      <c r="K588" s="271"/>
      <c r="L588" s="271"/>
    </row>
    <row r="589" spans="2:12" s="270" customFormat="1" ht="11.25" x14ac:dyDescent="0.2">
      <c r="B589" s="271"/>
      <c r="J589" s="271"/>
      <c r="K589" s="271"/>
      <c r="L589" s="271"/>
    </row>
    <row r="590" spans="2:12" s="270" customFormat="1" ht="11.25" x14ac:dyDescent="0.2">
      <c r="B590" s="271"/>
      <c r="J590" s="271"/>
      <c r="K590" s="271"/>
      <c r="L590" s="271"/>
    </row>
    <row r="591" spans="2:12" s="270" customFormat="1" ht="11.25" x14ac:dyDescent="0.2">
      <c r="B591" s="271"/>
      <c r="J591" s="271"/>
      <c r="K591" s="271"/>
      <c r="L591" s="271"/>
    </row>
    <row r="592" spans="2:12" s="270" customFormat="1" ht="11.25" x14ac:dyDescent="0.2">
      <c r="B592" s="271"/>
      <c r="J592" s="271"/>
      <c r="K592" s="271"/>
      <c r="L592" s="271"/>
    </row>
    <row r="593" spans="2:12" s="270" customFormat="1" ht="11.25" x14ac:dyDescent="0.2">
      <c r="B593" s="271"/>
      <c r="J593" s="271"/>
      <c r="K593" s="271"/>
      <c r="L593" s="271"/>
    </row>
    <row r="594" spans="2:12" s="270" customFormat="1" ht="11.25" x14ac:dyDescent="0.2">
      <c r="B594" s="271"/>
      <c r="J594" s="271"/>
      <c r="K594" s="271"/>
      <c r="L594" s="271"/>
    </row>
    <row r="595" spans="2:12" s="270" customFormat="1" ht="11.25" x14ac:dyDescent="0.2">
      <c r="B595" s="271"/>
      <c r="J595" s="271"/>
      <c r="K595" s="271"/>
      <c r="L595" s="271"/>
    </row>
    <row r="596" spans="2:12" s="270" customFormat="1" ht="11.25" x14ac:dyDescent="0.2">
      <c r="B596" s="271"/>
      <c r="J596" s="271"/>
      <c r="K596" s="271"/>
      <c r="L596" s="271"/>
    </row>
    <row r="597" spans="2:12" s="270" customFormat="1" ht="11.25" x14ac:dyDescent="0.2">
      <c r="B597" s="271"/>
      <c r="J597" s="271"/>
      <c r="K597" s="271"/>
      <c r="L597" s="271"/>
    </row>
    <row r="598" spans="2:12" s="270" customFormat="1" ht="11.25" x14ac:dyDescent="0.2">
      <c r="B598" s="271"/>
      <c r="J598" s="271"/>
      <c r="K598" s="271"/>
      <c r="L598" s="271"/>
    </row>
    <row r="599" spans="2:12" s="270" customFormat="1" ht="11.25" x14ac:dyDescent="0.2">
      <c r="B599" s="271"/>
      <c r="J599" s="271"/>
      <c r="K599" s="271"/>
      <c r="L599" s="271"/>
    </row>
    <row r="600" spans="2:12" s="270" customFormat="1" ht="11.25" x14ac:dyDescent="0.2">
      <c r="B600" s="271"/>
      <c r="J600" s="271"/>
      <c r="K600" s="271"/>
      <c r="L600" s="271"/>
    </row>
    <row r="601" spans="2:12" s="270" customFormat="1" ht="11.25" x14ac:dyDescent="0.2">
      <c r="B601" s="271"/>
      <c r="J601" s="271"/>
      <c r="K601" s="271"/>
      <c r="L601" s="271"/>
    </row>
    <row r="602" spans="2:12" s="270" customFormat="1" ht="11.25" x14ac:dyDescent="0.2">
      <c r="B602" s="271"/>
      <c r="J602" s="271"/>
      <c r="K602" s="271"/>
      <c r="L602" s="271"/>
    </row>
    <row r="603" spans="2:12" s="270" customFormat="1" ht="11.25" x14ac:dyDescent="0.2">
      <c r="B603" s="271"/>
      <c r="J603" s="271"/>
      <c r="K603" s="271"/>
      <c r="L603" s="271"/>
    </row>
    <row r="604" spans="2:12" s="270" customFormat="1" ht="11.25" x14ac:dyDescent="0.2">
      <c r="B604" s="271"/>
      <c r="J604" s="271"/>
      <c r="K604" s="271"/>
      <c r="L604" s="271"/>
    </row>
    <row r="605" spans="2:12" s="270" customFormat="1" ht="11.25" x14ac:dyDescent="0.2">
      <c r="B605" s="271"/>
      <c r="J605" s="271"/>
      <c r="K605" s="271"/>
      <c r="L605" s="271"/>
    </row>
    <row r="606" spans="2:12" s="270" customFormat="1" ht="11.25" x14ac:dyDescent="0.2">
      <c r="B606" s="271"/>
      <c r="J606" s="271"/>
      <c r="K606" s="271"/>
      <c r="L606" s="271"/>
    </row>
    <row r="607" spans="2:12" s="270" customFormat="1" ht="11.25" x14ac:dyDescent="0.2">
      <c r="B607" s="271"/>
      <c r="J607" s="271"/>
      <c r="K607" s="271"/>
      <c r="L607" s="271"/>
    </row>
    <row r="608" spans="2:12" s="270" customFormat="1" ht="11.25" x14ac:dyDescent="0.2">
      <c r="B608" s="271"/>
      <c r="J608" s="271"/>
      <c r="K608" s="271"/>
      <c r="L608" s="271"/>
    </row>
    <row r="609" spans="2:12" s="270" customFormat="1" ht="11.25" x14ac:dyDescent="0.2">
      <c r="B609" s="271"/>
      <c r="J609" s="271"/>
      <c r="K609" s="271"/>
      <c r="L609" s="271"/>
    </row>
    <row r="610" spans="2:12" s="270" customFormat="1" ht="11.25" x14ac:dyDescent="0.2">
      <c r="B610" s="271"/>
      <c r="J610" s="271"/>
      <c r="K610" s="271"/>
      <c r="L610" s="271"/>
    </row>
    <row r="611" spans="2:12" s="270" customFormat="1" ht="11.25" x14ac:dyDescent="0.2">
      <c r="B611" s="271"/>
      <c r="J611" s="271"/>
      <c r="K611" s="271"/>
      <c r="L611" s="271"/>
    </row>
    <row r="612" spans="2:12" s="270" customFormat="1" ht="11.25" x14ac:dyDescent="0.2">
      <c r="B612" s="271"/>
      <c r="J612" s="271"/>
      <c r="K612" s="271"/>
      <c r="L612" s="271"/>
    </row>
    <row r="613" spans="2:12" s="270" customFormat="1" ht="11.25" x14ac:dyDescent="0.2">
      <c r="B613" s="271"/>
      <c r="J613" s="271"/>
      <c r="K613" s="271"/>
      <c r="L613" s="271"/>
    </row>
    <row r="614" spans="2:12" s="270" customFormat="1" ht="11.25" x14ac:dyDescent="0.2">
      <c r="B614" s="271"/>
      <c r="J614" s="271"/>
      <c r="K614" s="271"/>
      <c r="L614" s="271"/>
    </row>
    <row r="615" spans="2:12" s="270" customFormat="1" ht="11.25" x14ac:dyDescent="0.2">
      <c r="B615" s="271"/>
      <c r="J615" s="271"/>
      <c r="K615" s="271"/>
      <c r="L615" s="271"/>
    </row>
    <row r="616" spans="2:12" s="270" customFormat="1" ht="11.25" x14ac:dyDescent="0.2">
      <c r="B616" s="271"/>
      <c r="J616" s="271"/>
      <c r="K616" s="271"/>
      <c r="L616" s="271"/>
    </row>
    <row r="617" spans="2:12" s="270" customFormat="1" ht="11.25" x14ac:dyDescent="0.2">
      <c r="B617" s="271"/>
      <c r="J617" s="271"/>
      <c r="K617" s="271"/>
      <c r="L617" s="271"/>
    </row>
    <row r="618" spans="2:12" s="270" customFormat="1" ht="11.25" x14ac:dyDescent="0.2">
      <c r="B618" s="271"/>
      <c r="J618" s="271"/>
      <c r="K618" s="271"/>
      <c r="L618" s="271"/>
    </row>
    <row r="619" spans="2:12" s="270" customFormat="1" ht="11.25" x14ac:dyDescent="0.2">
      <c r="B619" s="271"/>
      <c r="J619" s="271"/>
      <c r="K619" s="271"/>
      <c r="L619" s="271"/>
    </row>
    <row r="620" spans="2:12" s="270" customFormat="1" ht="11.25" x14ac:dyDescent="0.2">
      <c r="B620" s="271"/>
      <c r="J620" s="271"/>
      <c r="K620" s="271"/>
      <c r="L620" s="271"/>
    </row>
    <row r="621" spans="2:12" s="270" customFormat="1" ht="11.25" x14ac:dyDescent="0.2">
      <c r="B621" s="271"/>
      <c r="J621" s="271"/>
      <c r="K621" s="271"/>
      <c r="L621" s="271"/>
    </row>
    <row r="622" spans="2:12" s="270" customFormat="1" ht="11.25" x14ac:dyDescent="0.2">
      <c r="B622" s="271"/>
      <c r="J622" s="271"/>
      <c r="K622" s="271"/>
      <c r="L622" s="271"/>
    </row>
    <row r="623" spans="2:12" s="270" customFormat="1" ht="11.25" x14ac:dyDescent="0.2">
      <c r="B623" s="271"/>
      <c r="J623" s="271"/>
      <c r="K623" s="271"/>
      <c r="L623" s="271"/>
    </row>
    <row r="624" spans="2:12" s="270" customFormat="1" ht="11.25" x14ac:dyDescent="0.2">
      <c r="B624" s="271"/>
      <c r="J624" s="271"/>
      <c r="K624" s="271"/>
      <c r="L624" s="271"/>
    </row>
    <row r="625" spans="2:12" s="270" customFormat="1" ht="11.25" x14ac:dyDescent="0.2">
      <c r="B625" s="271"/>
      <c r="J625" s="271"/>
      <c r="K625" s="271"/>
      <c r="L625" s="271"/>
    </row>
    <row r="626" spans="2:12" s="270" customFormat="1" ht="11.25" x14ac:dyDescent="0.2">
      <c r="B626" s="271"/>
      <c r="J626" s="271"/>
      <c r="K626" s="271"/>
      <c r="L626" s="271"/>
    </row>
    <row r="627" spans="2:12" s="270" customFormat="1" ht="11.25" x14ac:dyDescent="0.2">
      <c r="B627" s="271"/>
      <c r="J627" s="271"/>
      <c r="K627" s="271"/>
      <c r="L627" s="271"/>
    </row>
    <row r="628" spans="2:12" s="270" customFormat="1" ht="11.25" x14ac:dyDescent="0.2">
      <c r="B628" s="271"/>
      <c r="J628" s="271"/>
      <c r="K628" s="271"/>
      <c r="L628" s="271"/>
    </row>
    <row r="629" spans="2:12" s="270" customFormat="1" ht="11.25" x14ac:dyDescent="0.2">
      <c r="B629" s="271"/>
      <c r="J629" s="271"/>
      <c r="K629" s="271"/>
      <c r="L629" s="271"/>
    </row>
    <row r="630" spans="2:12" s="270" customFormat="1" ht="11.25" x14ac:dyDescent="0.2">
      <c r="B630" s="271"/>
      <c r="J630" s="271"/>
      <c r="K630" s="271"/>
      <c r="L630" s="271"/>
    </row>
    <row r="631" spans="2:12" s="270" customFormat="1" ht="11.25" x14ac:dyDescent="0.2">
      <c r="B631" s="271"/>
      <c r="J631" s="271"/>
      <c r="K631" s="271"/>
      <c r="L631" s="271"/>
    </row>
    <row r="632" spans="2:12" s="270" customFormat="1" ht="11.25" x14ac:dyDescent="0.2">
      <c r="B632" s="271"/>
      <c r="J632" s="271"/>
      <c r="K632" s="271"/>
      <c r="L632" s="271"/>
    </row>
    <row r="633" spans="2:12" s="270" customFormat="1" ht="11.25" x14ac:dyDescent="0.2">
      <c r="B633" s="271"/>
      <c r="J633" s="271"/>
      <c r="K633" s="271"/>
      <c r="L633" s="271"/>
    </row>
    <row r="634" spans="2:12" s="270" customFormat="1" ht="11.25" x14ac:dyDescent="0.2">
      <c r="B634" s="271"/>
      <c r="J634" s="271"/>
      <c r="K634" s="271"/>
      <c r="L634" s="271"/>
    </row>
    <row r="635" spans="2:12" s="270" customFormat="1" ht="11.25" x14ac:dyDescent="0.2">
      <c r="B635" s="271"/>
      <c r="J635" s="271"/>
      <c r="K635" s="271"/>
      <c r="L635" s="271"/>
    </row>
    <row r="636" spans="2:12" s="270" customFormat="1" ht="11.25" x14ac:dyDescent="0.2">
      <c r="B636" s="271"/>
      <c r="J636" s="271"/>
      <c r="K636" s="271"/>
      <c r="L636" s="271"/>
    </row>
    <row r="637" spans="2:12" s="270" customFormat="1" ht="11.25" x14ac:dyDescent="0.2">
      <c r="B637" s="271"/>
      <c r="J637" s="271"/>
      <c r="K637" s="271"/>
      <c r="L637" s="271"/>
    </row>
    <row r="638" spans="2:12" s="270" customFormat="1" ht="11.25" x14ac:dyDescent="0.2">
      <c r="B638" s="271"/>
      <c r="J638" s="271"/>
      <c r="K638" s="271"/>
      <c r="L638" s="271"/>
    </row>
    <row r="639" spans="2:12" s="270" customFormat="1" ht="11.25" x14ac:dyDescent="0.2">
      <c r="B639" s="271"/>
      <c r="J639" s="271"/>
      <c r="K639" s="271"/>
      <c r="L639" s="271"/>
    </row>
    <row r="640" spans="2:12" s="270" customFormat="1" ht="11.25" x14ac:dyDescent="0.2">
      <c r="B640" s="271"/>
      <c r="J640" s="271"/>
      <c r="K640" s="271"/>
      <c r="L640" s="271"/>
    </row>
    <row r="641" spans="2:12" s="270" customFormat="1" ht="11.25" x14ac:dyDescent="0.2">
      <c r="B641" s="271"/>
      <c r="J641" s="271"/>
      <c r="K641" s="271"/>
      <c r="L641" s="271"/>
    </row>
    <row r="642" spans="2:12" s="270" customFormat="1" ht="11.25" x14ac:dyDescent="0.2">
      <c r="B642" s="271"/>
      <c r="J642" s="271"/>
      <c r="K642" s="271"/>
      <c r="L642" s="271"/>
    </row>
    <row r="643" spans="2:12" s="270" customFormat="1" ht="11.25" x14ac:dyDescent="0.2">
      <c r="B643" s="271"/>
      <c r="J643" s="271"/>
      <c r="K643" s="271"/>
      <c r="L643" s="271"/>
    </row>
    <row r="644" spans="2:12" s="270" customFormat="1" ht="11.25" x14ac:dyDescent="0.2">
      <c r="B644" s="271"/>
      <c r="J644" s="271"/>
      <c r="K644" s="271"/>
      <c r="L644" s="271"/>
    </row>
    <row r="645" spans="2:12" s="270" customFormat="1" ht="11.25" x14ac:dyDescent="0.2">
      <c r="B645" s="271"/>
      <c r="J645" s="271"/>
      <c r="K645" s="271"/>
      <c r="L645" s="271"/>
    </row>
    <row r="646" spans="2:12" s="270" customFormat="1" ht="11.25" x14ac:dyDescent="0.2">
      <c r="B646" s="271"/>
      <c r="J646" s="271"/>
      <c r="K646" s="271"/>
      <c r="L646" s="271"/>
    </row>
    <row r="647" spans="2:12" s="270" customFormat="1" ht="11.25" x14ac:dyDescent="0.2">
      <c r="B647" s="271"/>
      <c r="J647" s="271"/>
      <c r="K647" s="271"/>
      <c r="L647" s="271"/>
    </row>
    <row r="648" spans="2:12" s="270" customFormat="1" ht="11.25" x14ac:dyDescent="0.2">
      <c r="B648" s="271"/>
      <c r="J648" s="271"/>
      <c r="K648" s="271"/>
      <c r="L648" s="271"/>
    </row>
    <row r="649" spans="2:12" s="270" customFormat="1" ht="11.25" x14ac:dyDescent="0.2">
      <c r="B649" s="271"/>
      <c r="J649" s="271"/>
      <c r="K649" s="271"/>
      <c r="L649" s="271"/>
    </row>
    <row r="650" spans="2:12" s="270" customFormat="1" ht="11.25" x14ac:dyDescent="0.2">
      <c r="B650" s="271"/>
      <c r="J650" s="271"/>
      <c r="K650" s="271"/>
      <c r="L650" s="271"/>
    </row>
    <row r="651" spans="2:12" s="270" customFormat="1" ht="11.25" x14ac:dyDescent="0.2">
      <c r="B651" s="271"/>
      <c r="J651" s="271"/>
      <c r="K651" s="271"/>
      <c r="L651" s="271"/>
    </row>
    <row r="652" spans="2:12" s="270" customFormat="1" ht="11.25" x14ac:dyDescent="0.2">
      <c r="B652" s="271"/>
      <c r="J652" s="271"/>
      <c r="K652" s="271"/>
      <c r="L652" s="271"/>
    </row>
    <row r="653" spans="2:12" s="270" customFormat="1" ht="11.25" x14ac:dyDescent="0.2">
      <c r="B653" s="271"/>
      <c r="J653" s="271"/>
      <c r="K653" s="271"/>
      <c r="L653" s="271"/>
    </row>
    <row r="654" spans="2:12" s="270" customFormat="1" ht="11.25" x14ac:dyDescent="0.2">
      <c r="B654" s="271"/>
      <c r="J654" s="271"/>
      <c r="K654" s="271"/>
      <c r="L654" s="271"/>
    </row>
    <row r="655" spans="2:12" s="270" customFormat="1" ht="11.25" x14ac:dyDescent="0.2">
      <c r="B655" s="271"/>
      <c r="J655" s="271"/>
      <c r="K655" s="271"/>
      <c r="L655" s="271"/>
    </row>
    <row r="656" spans="2:12" s="270" customFormat="1" ht="11.25" x14ac:dyDescent="0.2">
      <c r="B656" s="271"/>
      <c r="J656" s="271"/>
      <c r="K656" s="271"/>
      <c r="L656" s="271"/>
    </row>
    <row r="657" spans="2:12" s="270" customFormat="1" ht="11.25" x14ac:dyDescent="0.2">
      <c r="B657" s="271"/>
      <c r="J657" s="271"/>
      <c r="K657" s="271"/>
      <c r="L657" s="271"/>
    </row>
    <row r="658" spans="2:12" s="270" customFormat="1" ht="11.25" x14ac:dyDescent="0.2">
      <c r="B658" s="271"/>
      <c r="J658" s="271"/>
      <c r="K658" s="271"/>
      <c r="L658" s="271"/>
    </row>
    <row r="659" spans="2:12" s="270" customFormat="1" ht="11.25" x14ac:dyDescent="0.2">
      <c r="B659" s="271"/>
      <c r="J659" s="271"/>
      <c r="K659" s="271"/>
      <c r="L659" s="271"/>
    </row>
    <row r="660" spans="2:12" s="270" customFormat="1" ht="11.25" x14ac:dyDescent="0.2">
      <c r="B660" s="271"/>
      <c r="J660" s="271"/>
      <c r="K660" s="271"/>
      <c r="L660" s="271"/>
    </row>
    <row r="661" spans="2:12" s="270" customFormat="1" ht="11.25" x14ac:dyDescent="0.2">
      <c r="B661" s="271"/>
      <c r="J661" s="271"/>
      <c r="K661" s="271"/>
      <c r="L661" s="271"/>
    </row>
    <row r="662" spans="2:12" s="270" customFormat="1" ht="11.25" x14ac:dyDescent="0.2">
      <c r="B662" s="271"/>
      <c r="J662" s="271"/>
      <c r="K662" s="271"/>
      <c r="L662" s="271"/>
    </row>
    <row r="663" spans="2:12" s="270" customFormat="1" ht="11.25" x14ac:dyDescent="0.2">
      <c r="B663" s="271"/>
      <c r="J663" s="271"/>
      <c r="K663" s="271"/>
      <c r="L663" s="271"/>
    </row>
    <row r="664" spans="2:12" s="270" customFormat="1" ht="11.25" x14ac:dyDescent="0.2">
      <c r="B664" s="271"/>
      <c r="J664" s="271"/>
      <c r="K664" s="271"/>
      <c r="L664" s="271"/>
    </row>
    <row r="665" spans="2:12" s="270" customFormat="1" ht="11.25" x14ac:dyDescent="0.2">
      <c r="B665" s="271"/>
      <c r="J665" s="271"/>
      <c r="K665" s="271"/>
      <c r="L665" s="271"/>
    </row>
    <row r="666" spans="2:12" s="270" customFormat="1" ht="11.25" x14ac:dyDescent="0.2">
      <c r="B666" s="271"/>
      <c r="J666" s="271"/>
      <c r="K666" s="271"/>
      <c r="L666" s="271"/>
    </row>
    <row r="667" spans="2:12" s="270" customFormat="1" ht="11.25" x14ac:dyDescent="0.2">
      <c r="B667" s="271"/>
      <c r="J667" s="271"/>
      <c r="K667" s="271"/>
      <c r="L667" s="271"/>
    </row>
    <row r="668" spans="2:12" s="270" customFormat="1" ht="11.25" x14ac:dyDescent="0.2">
      <c r="B668" s="271"/>
      <c r="J668" s="271"/>
      <c r="K668" s="271"/>
      <c r="L668" s="271"/>
    </row>
    <row r="669" spans="2:12" s="270" customFormat="1" ht="11.25" x14ac:dyDescent="0.2">
      <c r="B669" s="271"/>
      <c r="J669" s="271"/>
      <c r="K669" s="271"/>
      <c r="L669" s="271"/>
    </row>
    <row r="670" spans="2:12" s="270" customFormat="1" ht="11.25" x14ac:dyDescent="0.2">
      <c r="B670" s="271"/>
      <c r="J670" s="271"/>
      <c r="K670" s="271"/>
      <c r="L670" s="271"/>
    </row>
    <row r="671" spans="2:12" s="270" customFormat="1" ht="11.25" x14ac:dyDescent="0.2">
      <c r="B671" s="271"/>
      <c r="J671" s="271"/>
      <c r="K671" s="271"/>
      <c r="L671" s="271"/>
    </row>
    <row r="672" spans="2:12" s="270" customFormat="1" ht="11.25" x14ac:dyDescent="0.2">
      <c r="B672" s="271"/>
      <c r="J672" s="271"/>
      <c r="K672" s="271"/>
      <c r="L672" s="271"/>
    </row>
    <row r="673" spans="2:12" s="270" customFormat="1" ht="11.25" x14ac:dyDescent="0.2">
      <c r="B673" s="271"/>
      <c r="J673" s="271"/>
      <c r="K673" s="271"/>
      <c r="L673" s="271"/>
    </row>
    <row r="674" spans="2:12" s="270" customFormat="1" ht="11.25" x14ac:dyDescent="0.2">
      <c r="B674" s="271"/>
      <c r="J674" s="271"/>
      <c r="K674" s="271"/>
      <c r="L674" s="271"/>
    </row>
    <row r="675" spans="2:12" s="270" customFormat="1" ht="11.25" x14ac:dyDescent="0.2">
      <c r="B675" s="271"/>
      <c r="J675" s="271"/>
      <c r="K675" s="271"/>
      <c r="L675" s="271"/>
    </row>
    <row r="676" spans="2:12" s="270" customFormat="1" ht="11.25" x14ac:dyDescent="0.2">
      <c r="B676" s="271"/>
      <c r="J676" s="271"/>
      <c r="K676" s="271"/>
      <c r="L676" s="271"/>
    </row>
    <row r="677" spans="2:12" s="270" customFormat="1" ht="11.25" x14ac:dyDescent="0.2">
      <c r="B677" s="271"/>
      <c r="J677" s="271"/>
      <c r="K677" s="271"/>
      <c r="L677" s="271"/>
    </row>
    <row r="678" spans="2:12" s="270" customFormat="1" ht="11.25" x14ac:dyDescent="0.2">
      <c r="B678" s="271"/>
      <c r="J678" s="271"/>
      <c r="K678" s="271"/>
      <c r="L678" s="271"/>
    </row>
    <row r="679" spans="2:12" s="270" customFormat="1" ht="11.25" x14ac:dyDescent="0.2">
      <c r="B679" s="271"/>
      <c r="J679" s="271"/>
      <c r="K679" s="271"/>
      <c r="L679" s="271"/>
    </row>
    <row r="680" spans="2:12" s="270" customFormat="1" ht="11.25" x14ac:dyDescent="0.2">
      <c r="B680" s="271"/>
      <c r="J680" s="271"/>
      <c r="K680" s="271"/>
      <c r="L680" s="271"/>
    </row>
    <row r="681" spans="2:12" s="270" customFormat="1" ht="11.25" x14ac:dyDescent="0.2">
      <c r="B681" s="271"/>
      <c r="J681" s="271"/>
      <c r="K681" s="271"/>
      <c r="L681" s="271"/>
    </row>
    <row r="682" spans="2:12" s="270" customFormat="1" ht="11.25" x14ac:dyDescent="0.2">
      <c r="B682" s="271"/>
      <c r="J682" s="271"/>
      <c r="K682" s="271"/>
      <c r="L682" s="271"/>
    </row>
    <row r="683" spans="2:12" s="270" customFormat="1" ht="11.25" x14ac:dyDescent="0.2">
      <c r="B683" s="271"/>
      <c r="J683" s="271"/>
      <c r="K683" s="271"/>
      <c r="L683" s="271"/>
    </row>
    <row r="684" spans="2:12" s="270" customFormat="1" ht="11.25" x14ac:dyDescent="0.2">
      <c r="B684" s="271"/>
      <c r="J684" s="271"/>
      <c r="K684" s="271"/>
      <c r="L684" s="271"/>
    </row>
    <row r="685" spans="2:12" s="270" customFormat="1" ht="11.25" x14ac:dyDescent="0.2">
      <c r="B685" s="271"/>
      <c r="J685" s="271"/>
      <c r="K685" s="271"/>
      <c r="L685" s="271"/>
    </row>
    <row r="686" spans="2:12" s="270" customFormat="1" ht="11.25" x14ac:dyDescent="0.2">
      <c r="B686" s="271"/>
      <c r="J686" s="271"/>
      <c r="K686" s="271"/>
      <c r="L686" s="271"/>
    </row>
    <row r="687" spans="2:12" s="270" customFormat="1" ht="11.25" x14ac:dyDescent="0.2">
      <c r="B687" s="271"/>
      <c r="J687" s="271"/>
      <c r="K687" s="271"/>
      <c r="L687" s="271"/>
    </row>
    <row r="688" spans="2:12" s="270" customFormat="1" ht="11.25" x14ac:dyDescent="0.2">
      <c r="B688" s="271"/>
      <c r="J688" s="271"/>
      <c r="K688" s="271"/>
      <c r="L688" s="271"/>
    </row>
    <row r="689" spans="2:12" s="270" customFormat="1" ht="11.25" x14ac:dyDescent="0.2">
      <c r="B689" s="271"/>
      <c r="J689" s="271"/>
      <c r="K689" s="271"/>
      <c r="L689" s="271"/>
    </row>
    <row r="690" spans="2:12" s="270" customFormat="1" ht="11.25" x14ac:dyDescent="0.2">
      <c r="B690" s="271"/>
      <c r="J690" s="271"/>
      <c r="K690" s="271"/>
      <c r="L690" s="271"/>
    </row>
    <row r="691" spans="2:12" s="270" customFormat="1" ht="11.25" x14ac:dyDescent="0.2">
      <c r="B691" s="271"/>
      <c r="J691" s="271"/>
      <c r="K691" s="271"/>
      <c r="L691" s="271"/>
    </row>
    <row r="692" spans="2:12" s="270" customFormat="1" ht="11.25" x14ac:dyDescent="0.2">
      <c r="B692" s="271"/>
      <c r="J692" s="271"/>
      <c r="K692" s="271"/>
      <c r="L692" s="271"/>
    </row>
    <row r="693" spans="2:12" s="270" customFormat="1" ht="11.25" x14ac:dyDescent="0.2">
      <c r="B693" s="271"/>
      <c r="J693" s="271"/>
      <c r="K693" s="271"/>
      <c r="L693" s="271"/>
    </row>
    <row r="694" spans="2:12" s="270" customFormat="1" ht="11.25" x14ac:dyDescent="0.2">
      <c r="B694" s="271"/>
      <c r="J694" s="271"/>
      <c r="K694" s="271"/>
      <c r="L694" s="271"/>
    </row>
    <row r="695" spans="2:12" s="270" customFormat="1" ht="11.25" x14ac:dyDescent="0.2">
      <c r="B695" s="271"/>
      <c r="J695" s="271"/>
      <c r="K695" s="271"/>
      <c r="L695" s="271"/>
    </row>
    <row r="696" spans="2:12" s="270" customFormat="1" ht="11.25" x14ac:dyDescent="0.2">
      <c r="B696" s="271"/>
      <c r="J696" s="271"/>
      <c r="K696" s="271"/>
      <c r="L696" s="271"/>
    </row>
    <row r="697" spans="2:12" s="270" customFormat="1" ht="11.25" x14ac:dyDescent="0.2">
      <c r="B697" s="271"/>
      <c r="J697" s="271"/>
      <c r="K697" s="271"/>
      <c r="L697" s="271"/>
    </row>
    <row r="698" spans="2:12" s="270" customFormat="1" ht="11.25" x14ac:dyDescent="0.2">
      <c r="B698" s="271"/>
      <c r="J698" s="271"/>
      <c r="K698" s="271"/>
      <c r="L698" s="271"/>
    </row>
    <row r="699" spans="2:12" s="270" customFormat="1" ht="11.25" x14ac:dyDescent="0.2">
      <c r="B699" s="271"/>
      <c r="J699" s="271"/>
      <c r="K699" s="271"/>
      <c r="L699" s="271"/>
    </row>
    <row r="700" spans="2:12" s="270" customFormat="1" ht="11.25" x14ac:dyDescent="0.2">
      <c r="B700" s="271"/>
      <c r="J700" s="271"/>
      <c r="K700" s="271"/>
      <c r="L700" s="271"/>
    </row>
    <row r="701" spans="2:12" s="270" customFormat="1" ht="11.25" x14ac:dyDescent="0.2">
      <c r="B701" s="271"/>
      <c r="J701" s="271"/>
      <c r="K701" s="271"/>
      <c r="L701" s="271"/>
    </row>
    <row r="702" spans="2:12" s="270" customFormat="1" ht="11.25" x14ac:dyDescent="0.2">
      <c r="B702" s="271"/>
      <c r="J702" s="271"/>
      <c r="K702" s="271"/>
      <c r="L702" s="271"/>
    </row>
    <row r="703" spans="2:12" s="270" customFormat="1" ht="11.25" x14ac:dyDescent="0.2">
      <c r="B703" s="271"/>
      <c r="J703" s="271"/>
      <c r="K703" s="271"/>
      <c r="L703" s="271"/>
    </row>
    <row r="704" spans="2:12" s="270" customFormat="1" ht="11.25" x14ac:dyDescent="0.2">
      <c r="B704" s="271"/>
      <c r="J704" s="271"/>
      <c r="K704" s="271"/>
      <c r="L704" s="271"/>
    </row>
    <row r="705" spans="2:12" s="270" customFormat="1" ht="11.25" x14ac:dyDescent="0.2">
      <c r="B705" s="271"/>
      <c r="J705" s="271"/>
      <c r="K705" s="271"/>
      <c r="L705" s="271"/>
    </row>
    <row r="706" spans="2:12" s="270" customFormat="1" ht="11.25" x14ac:dyDescent="0.2">
      <c r="B706" s="271"/>
      <c r="J706" s="271"/>
      <c r="K706" s="271"/>
      <c r="L706" s="271"/>
    </row>
    <row r="707" spans="2:12" s="270" customFormat="1" ht="11.25" x14ac:dyDescent="0.2">
      <c r="B707" s="271"/>
      <c r="J707" s="271"/>
      <c r="K707" s="271"/>
      <c r="L707" s="271"/>
    </row>
    <row r="708" spans="2:12" s="270" customFormat="1" ht="11.25" x14ac:dyDescent="0.2">
      <c r="B708" s="271"/>
      <c r="J708" s="271"/>
      <c r="K708" s="271"/>
      <c r="L708" s="271"/>
    </row>
    <row r="709" spans="2:12" s="270" customFormat="1" ht="11.25" x14ac:dyDescent="0.2">
      <c r="B709" s="271"/>
      <c r="J709" s="271"/>
      <c r="K709" s="271"/>
      <c r="L709" s="271"/>
    </row>
    <row r="710" spans="2:12" s="270" customFormat="1" ht="11.25" x14ac:dyDescent="0.2">
      <c r="B710" s="271"/>
      <c r="J710" s="271"/>
      <c r="K710" s="271"/>
      <c r="L710" s="271"/>
    </row>
    <row r="711" spans="2:12" s="270" customFormat="1" ht="11.25" x14ac:dyDescent="0.2">
      <c r="B711" s="271"/>
      <c r="J711" s="271"/>
      <c r="K711" s="271"/>
      <c r="L711" s="271"/>
    </row>
    <row r="712" spans="2:12" s="270" customFormat="1" ht="11.25" x14ac:dyDescent="0.2">
      <c r="B712" s="271"/>
      <c r="J712" s="271"/>
      <c r="K712" s="271"/>
      <c r="L712" s="271"/>
    </row>
    <row r="713" spans="2:12" s="270" customFormat="1" ht="11.25" x14ac:dyDescent="0.2">
      <c r="B713" s="271"/>
      <c r="J713" s="271"/>
      <c r="K713" s="271"/>
      <c r="L713" s="271"/>
    </row>
    <row r="714" spans="2:12" s="270" customFormat="1" ht="11.25" x14ac:dyDescent="0.2">
      <c r="B714" s="271"/>
      <c r="J714" s="271"/>
      <c r="K714" s="271"/>
      <c r="L714" s="271"/>
    </row>
    <row r="715" spans="2:12" s="270" customFormat="1" ht="11.25" x14ac:dyDescent="0.2">
      <c r="B715" s="271"/>
      <c r="J715" s="271"/>
      <c r="K715" s="271"/>
      <c r="L715" s="271"/>
    </row>
    <row r="716" spans="2:12" s="270" customFormat="1" ht="11.25" x14ac:dyDescent="0.2">
      <c r="B716" s="271"/>
      <c r="J716" s="271"/>
      <c r="K716" s="271"/>
      <c r="L716" s="271"/>
    </row>
    <row r="717" spans="2:12" s="270" customFormat="1" ht="11.25" x14ac:dyDescent="0.2">
      <c r="B717" s="271"/>
      <c r="J717" s="271"/>
      <c r="K717" s="271"/>
      <c r="L717" s="271"/>
    </row>
    <row r="718" spans="2:12" s="270" customFormat="1" ht="11.25" x14ac:dyDescent="0.2">
      <c r="B718" s="271"/>
      <c r="J718" s="271"/>
      <c r="K718" s="271"/>
      <c r="L718" s="271"/>
    </row>
    <row r="719" spans="2:12" s="270" customFormat="1" ht="11.25" x14ac:dyDescent="0.2">
      <c r="B719" s="271"/>
      <c r="J719" s="271"/>
      <c r="K719" s="271"/>
      <c r="L719" s="271"/>
    </row>
    <row r="720" spans="2:12" s="270" customFormat="1" ht="11.25" x14ac:dyDescent="0.2">
      <c r="B720" s="271"/>
      <c r="J720" s="271"/>
      <c r="K720" s="271"/>
      <c r="L720" s="271"/>
    </row>
    <row r="721" spans="2:12" s="270" customFormat="1" ht="11.25" x14ac:dyDescent="0.2">
      <c r="B721" s="271"/>
      <c r="J721" s="271"/>
      <c r="K721" s="271"/>
      <c r="L721" s="271"/>
    </row>
    <row r="722" spans="2:12" s="270" customFormat="1" ht="11.25" x14ac:dyDescent="0.2">
      <c r="B722" s="271"/>
      <c r="J722" s="271"/>
      <c r="K722" s="271"/>
      <c r="L722" s="271"/>
    </row>
    <row r="723" spans="2:12" s="270" customFormat="1" ht="11.25" x14ac:dyDescent="0.2">
      <c r="B723" s="271"/>
      <c r="J723" s="271"/>
      <c r="K723" s="271"/>
      <c r="L723" s="271"/>
    </row>
    <row r="724" spans="2:12" s="270" customFormat="1" ht="11.25" x14ac:dyDescent="0.2">
      <c r="B724" s="271"/>
      <c r="J724" s="271"/>
      <c r="K724" s="271"/>
      <c r="L724" s="271"/>
    </row>
    <row r="725" spans="2:12" s="270" customFormat="1" ht="11.25" x14ac:dyDescent="0.2">
      <c r="B725" s="271"/>
      <c r="J725" s="271"/>
      <c r="K725" s="271"/>
      <c r="L725" s="271"/>
    </row>
    <row r="726" spans="2:12" s="270" customFormat="1" ht="11.25" x14ac:dyDescent="0.2">
      <c r="B726" s="271"/>
      <c r="J726" s="271"/>
      <c r="K726" s="271"/>
      <c r="L726" s="271"/>
    </row>
    <row r="727" spans="2:12" s="270" customFormat="1" ht="11.25" x14ac:dyDescent="0.2">
      <c r="B727" s="271"/>
      <c r="J727" s="271"/>
      <c r="K727" s="271"/>
      <c r="L727" s="271"/>
    </row>
    <row r="728" spans="2:12" s="270" customFormat="1" ht="11.25" x14ac:dyDescent="0.2">
      <c r="B728" s="271"/>
      <c r="J728" s="271"/>
      <c r="K728" s="271"/>
      <c r="L728" s="271"/>
    </row>
    <row r="729" spans="2:12" s="270" customFormat="1" ht="11.25" x14ac:dyDescent="0.2">
      <c r="B729" s="271"/>
      <c r="J729" s="271"/>
      <c r="K729" s="271"/>
      <c r="L729" s="271"/>
    </row>
    <row r="730" spans="2:12" s="270" customFormat="1" ht="11.25" x14ac:dyDescent="0.2">
      <c r="B730" s="271"/>
      <c r="J730" s="271"/>
      <c r="K730" s="271"/>
      <c r="L730" s="271"/>
    </row>
    <row r="731" spans="2:12" s="270" customFormat="1" ht="11.25" x14ac:dyDescent="0.2">
      <c r="B731" s="271"/>
      <c r="J731" s="271"/>
      <c r="K731" s="271"/>
      <c r="L731" s="271"/>
    </row>
    <row r="732" spans="2:12" s="270" customFormat="1" ht="11.25" x14ac:dyDescent="0.2">
      <c r="B732" s="271"/>
      <c r="J732" s="271"/>
      <c r="K732" s="271"/>
      <c r="L732" s="271"/>
    </row>
    <row r="733" spans="2:12" s="270" customFormat="1" ht="11.25" x14ac:dyDescent="0.2">
      <c r="B733" s="271"/>
      <c r="J733" s="271"/>
      <c r="K733" s="271"/>
      <c r="L733" s="271"/>
    </row>
    <row r="734" spans="2:12" s="270" customFormat="1" ht="11.25" x14ac:dyDescent="0.2">
      <c r="B734" s="271"/>
      <c r="J734" s="271"/>
      <c r="K734" s="271"/>
      <c r="L734" s="271"/>
    </row>
    <row r="735" spans="2:12" s="270" customFormat="1" ht="11.25" x14ac:dyDescent="0.2">
      <c r="B735" s="271"/>
      <c r="J735" s="271"/>
      <c r="K735" s="271"/>
      <c r="L735" s="271"/>
    </row>
    <row r="736" spans="2:12" s="270" customFormat="1" ht="11.25" x14ac:dyDescent="0.2">
      <c r="B736" s="271"/>
      <c r="J736" s="271"/>
      <c r="K736" s="271"/>
      <c r="L736" s="271"/>
    </row>
    <row r="737" spans="2:12" s="270" customFormat="1" ht="11.25" x14ac:dyDescent="0.2">
      <c r="B737" s="271"/>
      <c r="J737" s="271"/>
      <c r="K737" s="271"/>
      <c r="L737" s="271"/>
    </row>
    <row r="738" spans="2:12" s="270" customFormat="1" ht="11.25" x14ac:dyDescent="0.2">
      <c r="B738" s="271"/>
      <c r="J738" s="271"/>
      <c r="K738" s="271"/>
      <c r="L738" s="271"/>
    </row>
    <row r="739" spans="2:12" s="270" customFormat="1" ht="11.25" x14ac:dyDescent="0.2">
      <c r="B739" s="271"/>
      <c r="J739" s="271"/>
      <c r="K739" s="271"/>
      <c r="L739" s="271"/>
    </row>
    <row r="740" spans="2:12" s="270" customFormat="1" ht="11.25" x14ac:dyDescent="0.2">
      <c r="B740" s="271"/>
      <c r="J740" s="271"/>
      <c r="K740" s="271"/>
      <c r="L740" s="271"/>
    </row>
    <row r="741" spans="2:12" s="270" customFormat="1" ht="11.25" x14ac:dyDescent="0.2">
      <c r="B741" s="271"/>
      <c r="J741" s="271"/>
      <c r="K741" s="271"/>
      <c r="L741" s="271"/>
    </row>
    <row r="742" spans="2:12" s="270" customFormat="1" ht="11.25" x14ac:dyDescent="0.2">
      <c r="B742" s="271"/>
      <c r="J742" s="271"/>
      <c r="K742" s="271"/>
      <c r="L742" s="271"/>
    </row>
    <row r="743" spans="2:12" s="270" customFormat="1" ht="11.25" x14ac:dyDescent="0.2">
      <c r="B743" s="271"/>
      <c r="J743" s="271"/>
      <c r="K743" s="271"/>
      <c r="L743" s="271"/>
    </row>
    <row r="744" spans="2:12" s="270" customFormat="1" ht="11.25" x14ac:dyDescent="0.2">
      <c r="B744" s="271"/>
      <c r="J744" s="271"/>
      <c r="K744" s="271"/>
      <c r="L744" s="271"/>
    </row>
    <row r="745" spans="2:12" s="270" customFormat="1" ht="11.25" x14ac:dyDescent="0.2">
      <c r="B745" s="271"/>
      <c r="J745" s="271"/>
      <c r="K745" s="271"/>
      <c r="L745" s="271"/>
    </row>
    <row r="746" spans="2:12" s="270" customFormat="1" ht="11.25" x14ac:dyDescent="0.2">
      <c r="B746" s="271"/>
      <c r="J746" s="271"/>
      <c r="K746" s="271"/>
      <c r="L746" s="271"/>
    </row>
    <row r="747" spans="2:12" s="270" customFormat="1" ht="11.25" x14ac:dyDescent="0.2">
      <c r="B747" s="271"/>
      <c r="J747" s="271"/>
      <c r="K747" s="271"/>
      <c r="L747" s="271"/>
    </row>
    <row r="748" spans="2:12" s="270" customFormat="1" ht="11.25" x14ac:dyDescent="0.2">
      <c r="B748" s="271"/>
      <c r="J748" s="271"/>
      <c r="K748" s="271"/>
      <c r="L748" s="271"/>
    </row>
    <row r="749" spans="2:12" s="270" customFormat="1" ht="11.25" x14ac:dyDescent="0.2">
      <c r="B749" s="271"/>
      <c r="J749" s="271"/>
      <c r="K749" s="271"/>
      <c r="L749" s="271"/>
    </row>
    <row r="750" spans="2:12" s="270" customFormat="1" ht="11.25" x14ac:dyDescent="0.2">
      <c r="B750" s="271"/>
      <c r="J750" s="271"/>
      <c r="K750" s="271"/>
      <c r="L750" s="271"/>
    </row>
    <row r="751" spans="2:12" s="270" customFormat="1" ht="11.25" x14ac:dyDescent="0.2">
      <c r="B751" s="271"/>
      <c r="J751" s="271"/>
      <c r="K751" s="271"/>
      <c r="L751" s="271"/>
    </row>
    <row r="752" spans="2:12" s="270" customFormat="1" ht="11.25" x14ac:dyDescent="0.2">
      <c r="B752" s="271"/>
      <c r="J752" s="271"/>
      <c r="K752" s="271"/>
      <c r="L752" s="271"/>
    </row>
    <row r="753" spans="2:12" s="270" customFormat="1" ht="11.25" x14ac:dyDescent="0.2">
      <c r="B753" s="271"/>
      <c r="J753" s="271"/>
      <c r="K753" s="271"/>
      <c r="L753" s="271"/>
    </row>
    <row r="754" spans="2:12" s="270" customFormat="1" ht="11.25" x14ac:dyDescent="0.2">
      <c r="B754" s="271"/>
      <c r="J754" s="271"/>
      <c r="K754" s="271"/>
      <c r="L754" s="271"/>
    </row>
    <row r="755" spans="2:12" s="270" customFormat="1" ht="11.25" x14ac:dyDescent="0.2">
      <c r="B755" s="271"/>
      <c r="J755" s="271"/>
      <c r="K755" s="271"/>
      <c r="L755" s="271"/>
    </row>
    <row r="756" spans="2:12" s="270" customFormat="1" ht="11.25" x14ac:dyDescent="0.2">
      <c r="B756" s="271"/>
      <c r="J756" s="271"/>
      <c r="K756" s="271"/>
      <c r="L756" s="271"/>
    </row>
    <row r="757" spans="2:12" s="270" customFormat="1" ht="11.25" x14ac:dyDescent="0.2">
      <c r="B757" s="271"/>
      <c r="J757" s="271"/>
      <c r="K757" s="271"/>
      <c r="L757" s="271"/>
    </row>
    <row r="758" spans="2:12" s="270" customFormat="1" ht="11.25" x14ac:dyDescent="0.2">
      <c r="B758" s="271"/>
      <c r="J758" s="271"/>
      <c r="K758" s="271"/>
      <c r="L758" s="271"/>
    </row>
    <row r="759" spans="2:12" s="270" customFormat="1" ht="11.25" x14ac:dyDescent="0.2">
      <c r="B759" s="271"/>
      <c r="J759" s="271"/>
      <c r="K759" s="271"/>
      <c r="L759" s="271"/>
    </row>
    <row r="760" spans="2:12" s="270" customFormat="1" ht="11.25" x14ac:dyDescent="0.2">
      <c r="B760" s="271"/>
      <c r="J760" s="271"/>
      <c r="K760" s="271"/>
      <c r="L760" s="271"/>
    </row>
    <row r="761" spans="2:12" s="270" customFormat="1" ht="11.25" x14ac:dyDescent="0.2">
      <c r="B761" s="271"/>
      <c r="J761" s="271"/>
      <c r="K761" s="271"/>
      <c r="L761" s="271"/>
    </row>
    <row r="762" spans="2:12" s="270" customFormat="1" ht="11.25" x14ac:dyDescent="0.2">
      <c r="B762" s="271"/>
      <c r="J762" s="271"/>
      <c r="K762" s="271"/>
      <c r="L762" s="271"/>
    </row>
    <row r="763" spans="2:12" s="270" customFormat="1" ht="11.25" x14ac:dyDescent="0.2">
      <c r="B763" s="271"/>
      <c r="J763" s="271"/>
      <c r="K763" s="271"/>
      <c r="L763" s="271"/>
    </row>
    <row r="764" spans="2:12" s="270" customFormat="1" ht="11.25" x14ac:dyDescent="0.2">
      <c r="B764" s="271"/>
      <c r="J764" s="271"/>
      <c r="K764" s="271"/>
      <c r="L764" s="271"/>
    </row>
    <row r="765" spans="2:12" s="270" customFormat="1" ht="11.25" x14ac:dyDescent="0.2">
      <c r="B765" s="271"/>
      <c r="J765" s="271"/>
      <c r="K765" s="271"/>
      <c r="L765" s="271"/>
    </row>
    <row r="766" spans="2:12" s="270" customFormat="1" ht="11.25" x14ac:dyDescent="0.2">
      <c r="B766" s="271"/>
      <c r="J766" s="271"/>
      <c r="K766" s="271"/>
      <c r="L766" s="271"/>
    </row>
    <row r="767" spans="2:12" s="270" customFormat="1" ht="11.25" x14ac:dyDescent="0.2">
      <c r="B767" s="271"/>
      <c r="J767" s="271"/>
      <c r="K767" s="271"/>
      <c r="L767" s="271"/>
    </row>
    <row r="768" spans="2:12" s="270" customFormat="1" ht="11.25" x14ac:dyDescent="0.2">
      <c r="B768" s="271"/>
      <c r="J768" s="271"/>
      <c r="K768" s="271"/>
      <c r="L768" s="271"/>
    </row>
    <row r="769" spans="2:12" s="270" customFormat="1" ht="11.25" x14ac:dyDescent="0.2">
      <c r="B769" s="271"/>
      <c r="J769" s="271"/>
      <c r="K769" s="271"/>
      <c r="L769" s="271"/>
    </row>
    <row r="770" spans="2:12" s="270" customFormat="1" ht="11.25" x14ac:dyDescent="0.2">
      <c r="B770" s="271"/>
      <c r="J770" s="271"/>
      <c r="K770" s="271"/>
      <c r="L770" s="271"/>
    </row>
    <row r="771" spans="2:12" s="270" customFormat="1" ht="11.25" x14ac:dyDescent="0.2">
      <c r="B771" s="271"/>
      <c r="J771" s="271"/>
      <c r="K771" s="271"/>
      <c r="L771" s="271"/>
    </row>
    <row r="772" spans="2:12" s="270" customFormat="1" ht="11.25" x14ac:dyDescent="0.2">
      <c r="B772" s="271"/>
      <c r="J772" s="271"/>
      <c r="K772" s="271"/>
      <c r="L772" s="271"/>
    </row>
    <row r="773" spans="2:12" s="270" customFormat="1" ht="11.25" x14ac:dyDescent="0.2">
      <c r="B773" s="271"/>
      <c r="J773" s="271"/>
      <c r="K773" s="271"/>
      <c r="L773" s="271"/>
    </row>
    <row r="774" spans="2:12" s="270" customFormat="1" ht="11.25" x14ac:dyDescent="0.2">
      <c r="B774" s="271"/>
      <c r="J774" s="271"/>
      <c r="K774" s="271"/>
      <c r="L774" s="271"/>
    </row>
    <row r="775" spans="2:12" s="270" customFormat="1" ht="11.25" x14ac:dyDescent="0.2">
      <c r="B775" s="271"/>
      <c r="J775" s="271"/>
      <c r="K775" s="271"/>
      <c r="L775" s="271"/>
    </row>
    <row r="776" spans="2:12" s="270" customFormat="1" ht="11.25" x14ac:dyDescent="0.2">
      <c r="B776" s="271"/>
      <c r="J776" s="271"/>
      <c r="K776" s="271"/>
      <c r="L776" s="271"/>
    </row>
    <row r="777" spans="2:12" s="270" customFormat="1" ht="11.25" x14ac:dyDescent="0.2">
      <c r="B777" s="271"/>
      <c r="J777" s="271"/>
      <c r="K777" s="271"/>
      <c r="L777" s="271"/>
    </row>
    <row r="778" spans="2:12" s="270" customFormat="1" ht="11.25" x14ac:dyDescent="0.2">
      <c r="B778" s="271"/>
      <c r="J778" s="271"/>
      <c r="K778" s="271"/>
      <c r="L778" s="271"/>
    </row>
    <row r="779" spans="2:12" s="270" customFormat="1" ht="11.25" x14ac:dyDescent="0.2">
      <c r="B779" s="271"/>
      <c r="J779" s="271"/>
      <c r="K779" s="271"/>
      <c r="L779" s="271"/>
    </row>
    <row r="780" spans="2:12" s="270" customFormat="1" ht="11.25" x14ac:dyDescent="0.2">
      <c r="B780" s="271"/>
      <c r="J780" s="271"/>
      <c r="K780" s="271"/>
      <c r="L780" s="271"/>
    </row>
    <row r="781" spans="2:12" s="270" customFormat="1" ht="11.25" x14ac:dyDescent="0.2">
      <c r="B781" s="271"/>
      <c r="J781" s="271"/>
      <c r="K781" s="271"/>
      <c r="L781" s="271"/>
    </row>
    <row r="782" spans="2:12" s="270" customFormat="1" ht="11.25" x14ac:dyDescent="0.2">
      <c r="B782" s="271"/>
      <c r="J782" s="271"/>
      <c r="K782" s="271"/>
      <c r="L782" s="271"/>
    </row>
    <row r="783" spans="2:12" s="270" customFormat="1" ht="11.25" x14ac:dyDescent="0.2">
      <c r="B783" s="271"/>
      <c r="J783" s="271"/>
      <c r="K783" s="271"/>
      <c r="L783" s="271"/>
    </row>
    <row r="784" spans="2:12" s="270" customFormat="1" ht="11.25" x14ac:dyDescent="0.2">
      <c r="B784" s="271"/>
      <c r="J784" s="271"/>
      <c r="K784" s="271"/>
      <c r="L784" s="271"/>
    </row>
    <row r="785" spans="2:12" s="270" customFormat="1" ht="11.25" x14ac:dyDescent="0.2">
      <c r="B785" s="271"/>
      <c r="J785" s="271"/>
      <c r="K785" s="271"/>
      <c r="L785" s="271"/>
    </row>
    <row r="786" spans="2:12" s="270" customFormat="1" ht="11.25" x14ac:dyDescent="0.2">
      <c r="B786" s="271"/>
      <c r="J786" s="271"/>
      <c r="K786" s="271"/>
      <c r="L786" s="271"/>
    </row>
    <row r="787" spans="2:12" s="270" customFormat="1" ht="11.25" x14ac:dyDescent="0.2">
      <c r="B787" s="271"/>
      <c r="J787" s="271"/>
      <c r="K787" s="271"/>
      <c r="L787" s="271"/>
    </row>
    <row r="788" spans="2:12" s="270" customFormat="1" ht="11.25" x14ac:dyDescent="0.2">
      <c r="B788" s="271"/>
      <c r="J788" s="271"/>
      <c r="K788" s="271"/>
      <c r="L788" s="271"/>
    </row>
    <row r="789" spans="2:12" s="270" customFormat="1" ht="11.25" x14ac:dyDescent="0.2">
      <c r="B789" s="271"/>
      <c r="J789" s="271"/>
      <c r="K789" s="271"/>
      <c r="L789" s="271"/>
    </row>
    <row r="790" spans="2:12" s="270" customFormat="1" ht="11.25" x14ac:dyDescent="0.2">
      <c r="B790" s="271"/>
      <c r="J790" s="271"/>
      <c r="K790" s="271"/>
      <c r="L790" s="271"/>
    </row>
    <row r="791" spans="2:12" s="270" customFormat="1" ht="11.25" x14ac:dyDescent="0.2">
      <c r="B791" s="271"/>
      <c r="J791" s="271"/>
      <c r="K791" s="271"/>
      <c r="L791" s="271"/>
    </row>
    <row r="792" spans="2:12" s="270" customFormat="1" ht="11.25" x14ac:dyDescent="0.2">
      <c r="B792" s="271"/>
      <c r="J792" s="271"/>
      <c r="K792" s="271"/>
      <c r="L792" s="271"/>
    </row>
    <row r="793" spans="2:12" s="270" customFormat="1" ht="11.25" x14ac:dyDescent="0.2">
      <c r="B793" s="271"/>
      <c r="J793" s="271"/>
      <c r="K793" s="271"/>
      <c r="L793" s="271"/>
    </row>
    <row r="794" spans="2:12" s="270" customFormat="1" ht="11.25" x14ac:dyDescent="0.2">
      <c r="B794" s="271"/>
      <c r="J794" s="271"/>
      <c r="K794" s="271"/>
      <c r="L794" s="271"/>
    </row>
    <row r="795" spans="2:12" s="270" customFormat="1" ht="11.25" x14ac:dyDescent="0.2">
      <c r="B795" s="271"/>
      <c r="J795" s="271"/>
      <c r="K795" s="271"/>
      <c r="L795" s="271"/>
    </row>
    <row r="796" spans="2:12" s="270" customFormat="1" ht="11.25" x14ac:dyDescent="0.2">
      <c r="B796" s="271"/>
      <c r="J796" s="271"/>
      <c r="K796" s="271"/>
      <c r="L796" s="271"/>
    </row>
    <row r="797" spans="2:12" s="270" customFormat="1" ht="11.25" x14ac:dyDescent="0.2">
      <c r="B797" s="271"/>
      <c r="J797" s="271"/>
      <c r="K797" s="271"/>
      <c r="L797" s="271"/>
    </row>
    <row r="798" spans="2:12" s="270" customFormat="1" ht="11.25" x14ac:dyDescent="0.2">
      <c r="B798" s="271"/>
      <c r="J798" s="271"/>
      <c r="K798" s="271"/>
      <c r="L798" s="271"/>
    </row>
    <row r="799" spans="2:12" s="270" customFormat="1" ht="11.25" x14ac:dyDescent="0.2">
      <c r="B799" s="271"/>
      <c r="J799" s="271"/>
      <c r="K799" s="271"/>
      <c r="L799" s="271"/>
    </row>
    <row r="800" spans="2:12" s="270" customFormat="1" ht="11.25" x14ac:dyDescent="0.2">
      <c r="B800" s="271"/>
      <c r="J800" s="271"/>
      <c r="K800" s="271"/>
      <c r="L800" s="271"/>
    </row>
    <row r="801" spans="2:12" s="270" customFormat="1" ht="11.25" x14ac:dyDescent="0.2">
      <c r="B801" s="271"/>
      <c r="J801" s="271"/>
      <c r="K801" s="271"/>
      <c r="L801" s="271"/>
    </row>
    <row r="802" spans="2:12" s="270" customFormat="1" ht="11.25" x14ac:dyDescent="0.2">
      <c r="B802" s="271"/>
      <c r="J802" s="271"/>
      <c r="K802" s="271"/>
      <c r="L802" s="271"/>
    </row>
    <row r="803" spans="2:12" s="270" customFormat="1" ht="11.25" x14ac:dyDescent="0.2">
      <c r="B803" s="271"/>
      <c r="J803" s="271"/>
      <c r="K803" s="271"/>
      <c r="L803" s="271"/>
    </row>
    <row r="804" spans="2:12" s="270" customFormat="1" ht="11.25" x14ac:dyDescent="0.2">
      <c r="B804" s="271"/>
      <c r="J804" s="271"/>
      <c r="K804" s="271"/>
      <c r="L804" s="271"/>
    </row>
    <row r="805" spans="2:12" s="270" customFormat="1" ht="11.25" x14ac:dyDescent="0.2">
      <c r="B805" s="271"/>
      <c r="J805" s="271"/>
      <c r="K805" s="271"/>
      <c r="L805" s="271"/>
    </row>
    <row r="806" spans="2:12" s="270" customFormat="1" ht="11.25" x14ac:dyDescent="0.2">
      <c r="B806" s="271"/>
      <c r="J806" s="271"/>
      <c r="K806" s="271"/>
      <c r="L806" s="271"/>
    </row>
    <row r="807" spans="2:12" s="270" customFormat="1" ht="11.25" x14ac:dyDescent="0.2">
      <c r="B807" s="271"/>
      <c r="J807" s="271"/>
      <c r="K807" s="271"/>
      <c r="L807" s="271"/>
    </row>
    <row r="808" spans="2:12" s="270" customFormat="1" ht="11.25" x14ac:dyDescent="0.2">
      <c r="B808" s="271"/>
      <c r="J808" s="271"/>
      <c r="K808" s="271"/>
      <c r="L808" s="271"/>
    </row>
    <row r="809" spans="2:12" s="270" customFormat="1" ht="11.25" x14ac:dyDescent="0.2">
      <c r="B809" s="271"/>
      <c r="J809" s="271"/>
      <c r="K809" s="271"/>
      <c r="L809" s="271"/>
    </row>
    <row r="810" spans="2:12" s="270" customFormat="1" ht="11.25" x14ac:dyDescent="0.2">
      <c r="B810" s="271"/>
      <c r="J810" s="271"/>
      <c r="K810" s="271"/>
      <c r="L810" s="271"/>
    </row>
    <row r="811" spans="2:12" s="270" customFormat="1" ht="11.25" x14ac:dyDescent="0.2">
      <c r="B811" s="271"/>
      <c r="J811" s="271"/>
      <c r="K811" s="271"/>
      <c r="L811" s="271"/>
    </row>
    <row r="812" spans="2:12" s="270" customFormat="1" ht="11.25" x14ac:dyDescent="0.2">
      <c r="B812" s="271"/>
      <c r="J812" s="271"/>
      <c r="K812" s="271"/>
      <c r="L812" s="271"/>
    </row>
    <row r="813" spans="2:12" s="270" customFormat="1" ht="11.25" x14ac:dyDescent="0.2">
      <c r="B813" s="271"/>
      <c r="J813" s="271"/>
      <c r="K813" s="271"/>
      <c r="L813" s="271"/>
    </row>
    <row r="814" spans="2:12" s="270" customFormat="1" ht="11.25" x14ac:dyDescent="0.2">
      <c r="B814" s="271"/>
      <c r="J814" s="271"/>
      <c r="K814" s="271"/>
      <c r="L814" s="271"/>
    </row>
    <row r="815" spans="2:12" s="270" customFormat="1" ht="11.25" x14ac:dyDescent="0.2">
      <c r="B815" s="271"/>
      <c r="J815" s="271"/>
      <c r="K815" s="271"/>
      <c r="L815" s="271"/>
    </row>
    <row r="816" spans="2:12" s="270" customFormat="1" ht="11.25" x14ac:dyDescent="0.2">
      <c r="B816" s="271"/>
      <c r="J816" s="271"/>
      <c r="K816" s="271"/>
      <c r="L816" s="271"/>
    </row>
    <row r="817" spans="2:12" s="270" customFormat="1" ht="11.25" x14ac:dyDescent="0.2">
      <c r="B817" s="271"/>
      <c r="J817" s="271"/>
      <c r="K817" s="271"/>
      <c r="L817" s="271"/>
    </row>
    <row r="818" spans="2:12" s="270" customFormat="1" ht="11.25" x14ac:dyDescent="0.2">
      <c r="B818" s="271"/>
      <c r="J818" s="271"/>
      <c r="K818" s="271"/>
      <c r="L818" s="271"/>
    </row>
    <row r="819" spans="2:12" s="270" customFormat="1" ht="11.25" x14ac:dyDescent="0.2">
      <c r="B819" s="271"/>
      <c r="J819" s="271"/>
      <c r="K819" s="271"/>
      <c r="L819" s="271"/>
    </row>
    <row r="820" spans="2:12" s="270" customFormat="1" ht="11.25" x14ac:dyDescent="0.2">
      <c r="B820" s="271"/>
      <c r="J820" s="271"/>
      <c r="K820" s="271"/>
      <c r="L820" s="271"/>
    </row>
    <row r="821" spans="2:12" s="270" customFormat="1" ht="11.25" x14ac:dyDescent="0.2">
      <c r="B821" s="271"/>
      <c r="J821" s="271"/>
      <c r="K821" s="271"/>
      <c r="L821" s="271"/>
    </row>
    <row r="822" spans="2:12" s="270" customFormat="1" ht="11.25" x14ac:dyDescent="0.2">
      <c r="B822" s="271"/>
      <c r="J822" s="271"/>
      <c r="K822" s="271"/>
      <c r="L822" s="271"/>
    </row>
    <row r="823" spans="2:12" s="270" customFormat="1" ht="11.25" x14ac:dyDescent="0.2">
      <c r="B823" s="271"/>
      <c r="J823" s="271"/>
      <c r="K823" s="271"/>
      <c r="L823" s="271"/>
    </row>
    <row r="824" spans="2:12" s="270" customFormat="1" ht="11.25" x14ac:dyDescent="0.2">
      <c r="B824" s="271"/>
      <c r="J824" s="271"/>
      <c r="K824" s="271"/>
      <c r="L824" s="271"/>
    </row>
    <row r="825" spans="2:12" s="270" customFormat="1" ht="11.25" x14ac:dyDescent="0.2">
      <c r="B825" s="271"/>
      <c r="J825" s="271"/>
      <c r="K825" s="271"/>
      <c r="L825" s="271"/>
    </row>
    <row r="826" spans="2:12" s="270" customFormat="1" ht="11.25" x14ac:dyDescent="0.2">
      <c r="B826" s="271"/>
      <c r="J826" s="271"/>
      <c r="K826" s="271"/>
      <c r="L826" s="271"/>
    </row>
    <row r="827" spans="2:12" s="270" customFormat="1" ht="11.25" x14ac:dyDescent="0.2">
      <c r="B827" s="271"/>
      <c r="J827" s="271"/>
      <c r="K827" s="271"/>
      <c r="L827" s="271"/>
    </row>
    <row r="828" spans="2:12" s="270" customFormat="1" ht="11.25" x14ac:dyDescent="0.2">
      <c r="B828" s="271"/>
      <c r="J828" s="271"/>
      <c r="K828" s="271"/>
      <c r="L828" s="271"/>
    </row>
    <row r="829" spans="2:12" s="270" customFormat="1" ht="11.25" x14ac:dyDescent="0.2">
      <c r="B829" s="271"/>
      <c r="J829" s="271"/>
      <c r="K829" s="271"/>
      <c r="L829" s="271"/>
    </row>
    <row r="830" spans="2:12" s="270" customFormat="1" ht="11.25" x14ac:dyDescent="0.2">
      <c r="B830" s="271"/>
      <c r="J830" s="271"/>
      <c r="K830" s="271"/>
      <c r="L830" s="271"/>
    </row>
    <row r="831" spans="2:12" s="270" customFormat="1" ht="11.25" x14ac:dyDescent="0.2">
      <c r="B831" s="271"/>
      <c r="J831" s="271"/>
      <c r="K831" s="271"/>
      <c r="L831" s="271"/>
    </row>
    <row r="832" spans="2:12" s="270" customFormat="1" ht="11.25" x14ac:dyDescent="0.2">
      <c r="B832" s="271"/>
      <c r="J832" s="271"/>
      <c r="K832" s="271"/>
      <c r="L832" s="271"/>
    </row>
    <row r="833" spans="2:12" s="270" customFormat="1" ht="11.25" x14ac:dyDescent="0.2">
      <c r="B833" s="271"/>
      <c r="J833" s="271"/>
      <c r="K833" s="271"/>
      <c r="L833" s="271"/>
    </row>
    <row r="834" spans="2:12" s="270" customFormat="1" ht="11.25" x14ac:dyDescent="0.2">
      <c r="B834" s="271"/>
      <c r="J834" s="271"/>
      <c r="K834" s="271"/>
      <c r="L834" s="271"/>
    </row>
    <row r="835" spans="2:12" s="270" customFormat="1" ht="11.25" x14ac:dyDescent="0.2">
      <c r="B835" s="271"/>
      <c r="J835" s="271"/>
      <c r="K835" s="271"/>
      <c r="L835" s="271"/>
    </row>
    <row r="836" spans="2:12" s="270" customFormat="1" ht="11.25" x14ac:dyDescent="0.2">
      <c r="B836" s="271"/>
      <c r="J836" s="271"/>
      <c r="K836" s="271"/>
      <c r="L836" s="271"/>
    </row>
    <row r="837" spans="2:12" s="270" customFormat="1" ht="11.25" x14ac:dyDescent="0.2">
      <c r="B837" s="271"/>
      <c r="J837" s="271"/>
      <c r="K837" s="271"/>
      <c r="L837" s="271"/>
    </row>
    <row r="838" spans="2:12" s="270" customFormat="1" ht="11.25" x14ac:dyDescent="0.2">
      <c r="B838" s="271"/>
      <c r="J838" s="271"/>
      <c r="K838" s="271"/>
      <c r="L838" s="271"/>
    </row>
    <row r="839" spans="2:12" s="270" customFormat="1" ht="11.25" x14ac:dyDescent="0.2">
      <c r="B839" s="271"/>
      <c r="J839" s="271"/>
      <c r="K839" s="271"/>
      <c r="L839" s="271"/>
    </row>
    <row r="840" spans="2:12" s="270" customFormat="1" ht="11.25" x14ac:dyDescent="0.2">
      <c r="B840" s="271"/>
      <c r="J840" s="271"/>
      <c r="K840" s="271"/>
      <c r="L840" s="271"/>
    </row>
    <row r="841" spans="2:12" s="270" customFormat="1" ht="11.25" x14ac:dyDescent="0.2">
      <c r="B841" s="271"/>
      <c r="J841" s="271"/>
      <c r="K841" s="271"/>
      <c r="L841" s="271"/>
    </row>
    <row r="842" spans="2:12" s="270" customFormat="1" ht="11.25" x14ac:dyDescent="0.2">
      <c r="B842" s="271"/>
      <c r="J842" s="271"/>
      <c r="K842" s="271"/>
      <c r="L842" s="271"/>
    </row>
    <row r="843" spans="2:12" s="270" customFormat="1" ht="11.25" x14ac:dyDescent="0.2">
      <c r="B843" s="271"/>
      <c r="J843" s="271"/>
      <c r="K843" s="271"/>
      <c r="L843" s="271"/>
    </row>
    <row r="844" spans="2:12" s="270" customFormat="1" ht="11.25" x14ac:dyDescent="0.2">
      <c r="B844" s="271"/>
      <c r="J844" s="271"/>
      <c r="K844" s="271"/>
      <c r="L844" s="271"/>
    </row>
    <row r="845" spans="2:12" s="270" customFormat="1" ht="11.25" x14ac:dyDescent="0.2">
      <c r="B845" s="271"/>
      <c r="J845" s="271"/>
      <c r="K845" s="271"/>
      <c r="L845" s="271"/>
    </row>
    <row r="846" spans="2:12" s="270" customFormat="1" ht="11.25" x14ac:dyDescent="0.2">
      <c r="B846" s="271"/>
      <c r="J846" s="271"/>
      <c r="K846" s="271"/>
      <c r="L846" s="271"/>
    </row>
    <row r="847" spans="2:12" s="270" customFormat="1" ht="11.25" x14ac:dyDescent="0.2">
      <c r="B847" s="271"/>
      <c r="J847" s="271"/>
      <c r="K847" s="271"/>
      <c r="L847" s="271"/>
    </row>
    <row r="848" spans="2:12" s="270" customFormat="1" ht="11.25" x14ac:dyDescent="0.2">
      <c r="B848" s="271"/>
      <c r="J848" s="271"/>
      <c r="K848" s="271"/>
      <c r="L848" s="271"/>
    </row>
    <row r="849" spans="2:12" s="270" customFormat="1" ht="11.25" x14ac:dyDescent="0.2">
      <c r="B849" s="271"/>
      <c r="J849" s="271"/>
      <c r="K849" s="271"/>
      <c r="L849" s="271"/>
    </row>
    <row r="850" spans="2:12" s="270" customFormat="1" ht="11.25" x14ac:dyDescent="0.2">
      <c r="B850" s="271"/>
      <c r="J850" s="271"/>
      <c r="K850" s="271"/>
      <c r="L850" s="271"/>
    </row>
    <row r="851" spans="2:12" s="270" customFormat="1" ht="11.25" x14ac:dyDescent="0.2">
      <c r="B851" s="271"/>
      <c r="J851" s="271"/>
      <c r="K851" s="271"/>
      <c r="L851" s="271"/>
    </row>
    <row r="852" spans="2:12" s="270" customFormat="1" ht="11.25" x14ac:dyDescent="0.2">
      <c r="B852" s="271"/>
      <c r="J852" s="271"/>
      <c r="K852" s="271"/>
      <c r="L852" s="271"/>
    </row>
    <row r="853" spans="2:12" s="270" customFormat="1" ht="11.25" x14ac:dyDescent="0.2">
      <c r="B853" s="271"/>
      <c r="J853" s="271"/>
      <c r="K853" s="271"/>
      <c r="L853" s="271"/>
    </row>
    <row r="854" spans="2:12" s="270" customFormat="1" ht="11.25" x14ac:dyDescent="0.2">
      <c r="B854" s="271"/>
      <c r="J854" s="271"/>
      <c r="K854" s="271"/>
      <c r="L854" s="271"/>
    </row>
    <row r="855" spans="2:12" s="270" customFormat="1" ht="11.25" x14ac:dyDescent="0.2">
      <c r="B855" s="271"/>
      <c r="J855" s="271"/>
      <c r="K855" s="271"/>
      <c r="L855" s="271"/>
    </row>
    <row r="856" spans="2:12" s="270" customFormat="1" ht="11.25" x14ac:dyDescent="0.2">
      <c r="B856" s="271"/>
      <c r="J856" s="271"/>
      <c r="K856" s="271"/>
      <c r="L856" s="271"/>
    </row>
    <row r="857" spans="2:12" s="270" customFormat="1" ht="11.25" x14ac:dyDescent="0.2">
      <c r="B857" s="271"/>
      <c r="J857" s="271"/>
      <c r="K857" s="271"/>
      <c r="L857" s="271"/>
    </row>
    <row r="858" spans="2:12" s="270" customFormat="1" ht="11.25" x14ac:dyDescent="0.2">
      <c r="B858" s="271"/>
      <c r="J858" s="271"/>
      <c r="K858" s="271"/>
      <c r="L858" s="271"/>
    </row>
    <row r="859" spans="2:12" s="270" customFormat="1" ht="11.25" x14ac:dyDescent="0.2">
      <c r="B859" s="271"/>
      <c r="J859" s="271"/>
      <c r="K859" s="271"/>
      <c r="L859" s="271"/>
    </row>
    <row r="860" spans="2:12" s="270" customFormat="1" ht="11.25" x14ac:dyDescent="0.2">
      <c r="B860" s="271"/>
      <c r="J860" s="271"/>
      <c r="K860" s="271"/>
      <c r="L860" s="271"/>
    </row>
    <row r="861" spans="2:12" s="270" customFormat="1" ht="11.25" x14ac:dyDescent="0.2">
      <c r="B861" s="271"/>
      <c r="J861" s="271"/>
      <c r="K861" s="271"/>
      <c r="L861" s="271"/>
    </row>
    <row r="862" spans="2:12" s="270" customFormat="1" ht="11.25" x14ac:dyDescent="0.2">
      <c r="B862" s="271"/>
      <c r="J862" s="271"/>
      <c r="K862" s="271"/>
      <c r="L862" s="271"/>
    </row>
    <row r="863" spans="2:12" s="270" customFormat="1" ht="11.25" x14ac:dyDescent="0.2">
      <c r="B863" s="271"/>
      <c r="J863" s="271"/>
      <c r="K863" s="271"/>
      <c r="L863" s="271"/>
    </row>
    <row r="864" spans="2:12" s="270" customFormat="1" ht="11.25" x14ac:dyDescent="0.2">
      <c r="B864" s="271"/>
      <c r="J864" s="271"/>
      <c r="K864" s="271"/>
      <c r="L864" s="271"/>
    </row>
    <row r="865" spans="2:12" s="270" customFormat="1" ht="11.25" x14ac:dyDescent="0.2">
      <c r="B865" s="271"/>
      <c r="J865" s="271"/>
      <c r="K865" s="271"/>
      <c r="L865" s="271"/>
    </row>
    <row r="866" spans="2:12" s="270" customFormat="1" ht="11.25" x14ac:dyDescent="0.2">
      <c r="B866" s="271"/>
      <c r="J866" s="271"/>
      <c r="K866" s="271"/>
      <c r="L866" s="271"/>
    </row>
    <row r="867" spans="2:12" s="270" customFormat="1" ht="11.25" x14ac:dyDescent="0.2">
      <c r="B867" s="271"/>
      <c r="J867" s="271"/>
      <c r="K867" s="271"/>
      <c r="L867" s="271"/>
    </row>
    <row r="868" spans="2:12" s="270" customFormat="1" ht="11.25" x14ac:dyDescent="0.2">
      <c r="B868" s="271"/>
      <c r="J868" s="271"/>
      <c r="K868" s="271"/>
      <c r="L868" s="271"/>
    </row>
    <row r="869" spans="2:12" s="270" customFormat="1" ht="11.25" x14ac:dyDescent="0.2">
      <c r="B869" s="271"/>
      <c r="J869" s="271"/>
      <c r="K869" s="271"/>
      <c r="L869" s="271"/>
    </row>
    <row r="870" spans="2:12" s="270" customFormat="1" ht="11.25" x14ac:dyDescent="0.2">
      <c r="B870" s="271"/>
      <c r="J870" s="271"/>
      <c r="K870" s="271"/>
      <c r="L870" s="271"/>
    </row>
    <row r="871" spans="2:12" s="270" customFormat="1" ht="11.25" x14ac:dyDescent="0.2">
      <c r="B871" s="271"/>
      <c r="J871" s="271"/>
      <c r="K871" s="271"/>
      <c r="L871" s="271"/>
    </row>
    <row r="872" spans="2:12" s="270" customFormat="1" ht="11.25" x14ac:dyDescent="0.2">
      <c r="B872" s="271"/>
      <c r="J872" s="271"/>
      <c r="K872" s="271"/>
      <c r="L872" s="271"/>
    </row>
    <row r="873" spans="2:12" s="270" customFormat="1" ht="11.25" x14ac:dyDescent="0.2">
      <c r="B873" s="271"/>
      <c r="J873" s="271"/>
      <c r="K873" s="271"/>
      <c r="L873" s="271"/>
    </row>
    <row r="874" spans="2:12" s="270" customFormat="1" ht="11.25" x14ac:dyDescent="0.2">
      <c r="B874" s="271"/>
      <c r="J874" s="271"/>
      <c r="K874" s="271"/>
      <c r="L874" s="271"/>
    </row>
    <row r="875" spans="2:12" s="270" customFormat="1" ht="11.25" x14ac:dyDescent="0.2">
      <c r="B875" s="271"/>
      <c r="J875" s="271"/>
      <c r="K875" s="271"/>
      <c r="L875" s="271"/>
    </row>
    <row r="876" spans="2:12" s="270" customFormat="1" ht="11.25" x14ac:dyDescent="0.2">
      <c r="B876" s="271"/>
      <c r="J876" s="271"/>
      <c r="K876" s="271"/>
      <c r="L876" s="271"/>
    </row>
    <row r="877" spans="2:12" s="270" customFormat="1" ht="11.25" x14ac:dyDescent="0.2">
      <c r="B877" s="271"/>
      <c r="J877" s="271"/>
      <c r="K877" s="271"/>
      <c r="L877" s="271"/>
    </row>
    <row r="878" spans="2:12" s="270" customFormat="1" ht="11.25" x14ac:dyDescent="0.2">
      <c r="B878" s="271"/>
      <c r="J878" s="271"/>
      <c r="K878" s="271"/>
      <c r="L878" s="271"/>
    </row>
    <row r="879" spans="2:12" s="270" customFormat="1" ht="11.25" x14ac:dyDescent="0.2">
      <c r="B879" s="271"/>
      <c r="J879" s="271"/>
      <c r="K879" s="271"/>
      <c r="L879" s="271"/>
    </row>
    <row r="880" spans="2:12" s="270" customFormat="1" ht="11.25" x14ac:dyDescent="0.2">
      <c r="B880" s="271"/>
      <c r="J880" s="271"/>
      <c r="K880" s="271"/>
      <c r="L880" s="271"/>
    </row>
    <row r="881" spans="2:12" s="270" customFormat="1" ht="11.25" x14ac:dyDescent="0.2">
      <c r="B881" s="271"/>
      <c r="J881" s="271"/>
      <c r="K881" s="271"/>
      <c r="L881" s="271"/>
    </row>
    <row r="882" spans="2:12" s="270" customFormat="1" ht="11.25" x14ac:dyDescent="0.2">
      <c r="B882" s="271"/>
      <c r="J882" s="271"/>
      <c r="K882" s="271"/>
      <c r="L882" s="271"/>
    </row>
    <row r="883" spans="2:12" s="270" customFormat="1" ht="11.25" x14ac:dyDescent="0.2">
      <c r="B883" s="271"/>
      <c r="J883" s="271"/>
      <c r="K883" s="271"/>
      <c r="L883" s="271"/>
    </row>
    <row r="884" spans="2:12" s="270" customFormat="1" ht="11.25" x14ac:dyDescent="0.2">
      <c r="B884" s="271"/>
      <c r="J884" s="271"/>
      <c r="K884" s="271"/>
      <c r="L884" s="271"/>
    </row>
    <row r="885" spans="2:12" s="270" customFormat="1" ht="11.25" x14ac:dyDescent="0.2">
      <c r="B885" s="271"/>
      <c r="J885" s="271"/>
      <c r="K885" s="271"/>
      <c r="L885" s="271"/>
    </row>
    <row r="886" spans="2:12" s="270" customFormat="1" ht="11.25" x14ac:dyDescent="0.2">
      <c r="B886" s="271"/>
      <c r="J886" s="271"/>
      <c r="K886" s="271"/>
      <c r="L886" s="271"/>
    </row>
    <row r="887" spans="2:12" s="270" customFormat="1" ht="11.25" x14ac:dyDescent="0.2">
      <c r="B887" s="271"/>
      <c r="J887" s="271"/>
      <c r="K887" s="271"/>
      <c r="L887" s="271"/>
    </row>
    <row r="888" spans="2:12" s="270" customFormat="1" ht="11.25" x14ac:dyDescent="0.2">
      <c r="B888" s="271"/>
      <c r="J888" s="271"/>
      <c r="K888" s="271"/>
      <c r="L888" s="271"/>
    </row>
    <row r="889" spans="2:12" s="270" customFormat="1" ht="11.25" x14ac:dyDescent="0.2">
      <c r="B889" s="271"/>
      <c r="J889" s="271"/>
      <c r="K889" s="271"/>
      <c r="L889" s="271"/>
    </row>
    <row r="890" spans="2:12" s="270" customFormat="1" ht="11.25" x14ac:dyDescent="0.2">
      <c r="B890" s="271"/>
      <c r="J890" s="271"/>
      <c r="K890" s="271"/>
      <c r="L890" s="271"/>
    </row>
    <row r="891" spans="2:12" s="270" customFormat="1" ht="11.25" x14ac:dyDescent="0.2">
      <c r="B891" s="271"/>
      <c r="J891" s="271"/>
      <c r="K891" s="271"/>
      <c r="L891" s="271"/>
    </row>
    <row r="892" spans="2:12" s="270" customFormat="1" ht="11.25" x14ac:dyDescent="0.2">
      <c r="B892" s="271"/>
      <c r="J892" s="271"/>
      <c r="K892" s="271"/>
      <c r="L892" s="271"/>
    </row>
    <row r="893" spans="2:12" s="270" customFormat="1" ht="11.25" x14ac:dyDescent="0.2">
      <c r="B893" s="271"/>
      <c r="J893" s="271"/>
      <c r="K893" s="271"/>
      <c r="L893" s="271"/>
    </row>
    <row r="894" spans="2:12" s="270" customFormat="1" ht="11.25" x14ac:dyDescent="0.2">
      <c r="B894" s="271"/>
      <c r="J894" s="271"/>
      <c r="K894" s="271"/>
      <c r="L894" s="271"/>
    </row>
    <row r="895" spans="2:12" s="270" customFormat="1" ht="11.25" x14ac:dyDescent="0.2">
      <c r="B895" s="271"/>
      <c r="J895" s="271"/>
      <c r="K895" s="271"/>
      <c r="L895" s="271"/>
    </row>
    <row r="896" spans="2:12" s="270" customFormat="1" ht="11.25" x14ac:dyDescent="0.2">
      <c r="B896" s="271"/>
      <c r="J896" s="271"/>
      <c r="K896" s="271"/>
      <c r="L896" s="271"/>
    </row>
    <row r="897" spans="2:12" s="270" customFormat="1" ht="11.25" x14ac:dyDescent="0.2">
      <c r="B897" s="271"/>
      <c r="J897" s="271"/>
      <c r="K897" s="271"/>
      <c r="L897" s="271"/>
    </row>
    <row r="898" spans="2:12" s="270" customFormat="1" ht="11.25" x14ac:dyDescent="0.2">
      <c r="B898" s="271"/>
      <c r="J898" s="271"/>
      <c r="K898" s="271"/>
      <c r="L898" s="271"/>
    </row>
    <row r="899" spans="2:12" s="270" customFormat="1" ht="11.25" x14ac:dyDescent="0.2">
      <c r="B899" s="271"/>
      <c r="J899" s="271"/>
      <c r="K899" s="271"/>
      <c r="L899" s="271"/>
    </row>
    <row r="900" spans="2:12" s="270" customFormat="1" ht="11.25" x14ac:dyDescent="0.2">
      <c r="B900" s="271"/>
      <c r="J900" s="271"/>
      <c r="K900" s="271"/>
      <c r="L900" s="271"/>
    </row>
    <row r="901" spans="2:12" s="270" customFormat="1" ht="11.25" x14ac:dyDescent="0.2">
      <c r="B901" s="271"/>
      <c r="J901" s="271"/>
      <c r="K901" s="271"/>
      <c r="L901" s="271"/>
    </row>
    <row r="902" spans="2:12" s="270" customFormat="1" ht="11.25" x14ac:dyDescent="0.2">
      <c r="B902" s="271"/>
      <c r="J902" s="271"/>
      <c r="K902" s="271"/>
      <c r="L902" s="271"/>
    </row>
    <row r="903" spans="2:12" s="270" customFormat="1" ht="11.25" x14ac:dyDescent="0.2">
      <c r="B903" s="271"/>
      <c r="J903" s="271"/>
      <c r="K903" s="271"/>
      <c r="L903" s="271"/>
    </row>
    <row r="904" spans="2:12" s="270" customFormat="1" ht="11.25" x14ac:dyDescent="0.2">
      <c r="B904" s="271"/>
      <c r="J904" s="271"/>
      <c r="K904" s="271"/>
      <c r="L904" s="271"/>
    </row>
    <row r="905" spans="2:12" s="270" customFormat="1" ht="11.25" x14ac:dyDescent="0.2">
      <c r="B905" s="271"/>
      <c r="J905" s="271"/>
      <c r="K905" s="271"/>
      <c r="L905" s="271"/>
    </row>
    <row r="906" spans="2:12" s="270" customFormat="1" ht="11.25" x14ac:dyDescent="0.2">
      <c r="B906" s="271"/>
      <c r="J906" s="271"/>
      <c r="K906" s="271"/>
      <c r="L906" s="271"/>
    </row>
    <row r="907" spans="2:12" s="270" customFormat="1" ht="11.25" x14ac:dyDescent="0.2">
      <c r="B907" s="271"/>
      <c r="J907" s="271"/>
      <c r="K907" s="271"/>
      <c r="L907" s="271"/>
    </row>
    <row r="908" spans="2:12" s="270" customFormat="1" ht="11.25" x14ac:dyDescent="0.2">
      <c r="B908" s="271"/>
      <c r="J908" s="271"/>
      <c r="K908" s="271"/>
      <c r="L908" s="271"/>
    </row>
    <row r="909" spans="2:12" s="270" customFormat="1" ht="11.25" x14ac:dyDescent="0.2">
      <c r="B909" s="271"/>
      <c r="J909" s="271"/>
      <c r="K909" s="271"/>
      <c r="L909" s="271"/>
    </row>
    <row r="910" spans="2:12" s="270" customFormat="1" ht="11.25" x14ac:dyDescent="0.2">
      <c r="B910" s="271"/>
      <c r="J910" s="271"/>
      <c r="K910" s="271"/>
      <c r="L910" s="271"/>
    </row>
    <row r="911" spans="2:12" s="270" customFormat="1" ht="11.25" x14ac:dyDescent="0.2">
      <c r="B911" s="271"/>
      <c r="J911" s="271"/>
      <c r="K911" s="271"/>
      <c r="L911" s="271"/>
    </row>
    <row r="912" spans="2:12" s="270" customFormat="1" ht="11.25" x14ac:dyDescent="0.2">
      <c r="B912" s="271"/>
      <c r="J912" s="271"/>
      <c r="K912" s="271"/>
      <c r="L912" s="271"/>
    </row>
    <row r="913" spans="2:12" s="270" customFormat="1" ht="11.25" x14ac:dyDescent="0.2">
      <c r="B913" s="271"/>
      <c r="J913" s="271"/>
      <c r="K913" s="271"/>
      <c r="L913" s="271"/>
    </row>
    <row r="914" spans="2:12" s="270" customFormat="1" ht="11.25" x14ac:dyDescent="0.2">
      <c r="B914" s="271"/>
      <c r="J914" s="271"/>
      <c r="K914" s="271"/>
      <c r="L914" s="271"/>
    </row>
    <row r="915" spans="2:12" s="270" customFormat="1" ht="11.25" x14ac:dyDescent="0.2">
      <c r="B915" s="271"/>
      <c r="J915" s="271"/>
      <c r="K915" s="271"/>
      <c r="L915" s="271"/>
    </row>
    <row r="916" spans="2:12" s="270" customFormat="1" ht="11.25" x14ac:dyDescent="0.2">
      <c r="B916" s="271"/>
      <c r="J916" s="271"/>
      <c r="K916" s="271"/>
      <c r="L916" s="271"/>
    </row>
    <row r="917" spans="2:12" s="270" customFormat="1" ht="11.25" x14ac:dyDescent="0.2">
      <c r="B917" s="271"/>
      <c r="J917" s="271"/>
      <c r="K917" s="271"/>
      <c r="L917" s="271"/>
    </row>
    <row r="918" spans="2:12" s="270" customFormat="1" ht="11.25" x14ac:dyDescent="0.2">
      <c r="B918" s="271"/>
      <c r="J918" s="271"/>
      <c r="K918" s="271"/>
      <c r="L918" s="271"/>
    </row>
    <row r="919" spans="2:12" s="270" customFormat="1" ht="11.25" x14ac:dyDescent="0.2">
      <c r="B919" s="271"/>
      <c r="J919" s="271"/>
      <c r="K919" s="271"/>
      <c r="L919" s="271"/>
    </row>
    <row r="920" spans="2:12" s="270" customFormat="1" ht="11.25" x14ac:dyDescent="0.2">
      <c r="B920" s="271"/>
      <c r="J920" s="271"/>
      <c r="K920" s="271"/>
      <c r="L920" s="271"/>
    </row>
    <row r="921" spans="2:12" s="270" customFormat="1" ht="11.25" x14ac:dyDescent="0.2">
      <c r="B921" s="271"/>
      <c r="J921" s="271"/>
      <c r="K921" s="271"/>
      <c r="L921" s="271"/>
    </row>
    <row r="922" spans="2:12" s="270" customFormat="1" ht="11.25" x14ac:dyDescent="0.2">
      <c r="B922" s="271"/>
      <c r="J922" s="271"/>
      <c r="K922" s="271"/>
      <c r="L922" s="271"/>
    </row>
    <row r="923" spans="2:12" s="270" customFormat="1" ht="11.25" x14ac:dyDescent="0.2">
      <c r="B923" s="271"/>
      <c r="J923" s="271"/>
      <c r="K923" s="271"/>
      <c r="L923" s="271"/>
    </row>
    <row r="924" spans="2:12" s="270" customFormat="1" ht="11.25" x14ac:dyDescent="0.2">
      <c r="B924" s="271"/>
      <c r="J924" s="271"/>
      <c r="K924" s="271"/>
      <c r="L924" s="271"/>
    </row>
    <row r="925" spans="2:12" s="270" customFormat="1" ht="11.25" x14ac:dyDescent="0.2">
      <c r="B925" s="271"/>
      <c r="J925" s="271"/>
      <c r="K925" s="271"/>
      <c r="L925" s="271"/>
    </row>
    <row r="926" spans="2:12" s="270" customFormat="1" ht="11.25" x14ac:dyDescent="0.2">
      <c r="B926" s="271"/>
      <c r="J926" s="271"/>
      <c r="K926" s="271"/>
      <c r="L926" s="271"/>
    </row>
    <row r="927" spans="2:12" s="270" customFormat="1" ht="11.25" x14ac:dyDescent="0.2">
      <c r="B927" s="271"/>
      <c r="J927" s="271"/>
      <c r="K927" s="271"/>
      <c r="L927" s="271"/>
    </row>
    <row r="928" spans="2:12" s="270" customFormat="1" ht="11.25" x14ac:dyDescent="0.2">
      <c r="B928" s="271"/>
      <c r="J928" s="271"/>
      <c r="K928" s="271"/>
      <c r="L928" s="271"/>
    </row>
    <row r="929" spans="2:12" s="270" customFormat="1" ht="11.25" x14ac:dyDescent="0.2">
      <c r="B929" s="271"/>
      <c r="J929" s="271"/>
      <c r="K929" s="271"/>
      <c r="L929" s="271"/>
    </row>
    <row r="930" spans="2:12" s="270" customFormat="1" ht="11.25" x14ac:dyDescent="0.2">
      <c r="B930" s="271"/>
      <c r="J930" s="271"/>
      <c r="K930" s="271"/>
      <c r="L930" s="271"/>
    </row>
    <row r="931" spans="2:12" s="270" customFormat="1" ht="11.25" x14ac:dyDescent="0.2">
      <c r="B931" s="271"/>
      <c r="J931" s="271"/>
      <c r="K931" s="271"/>
      <c r="L931" s="271"/>
    </row>
    <row r="932" spans="2:12" s="270" customFormat="1" ht="11.25" x14ac:dyDescent="0.2">
      <c r="B932" s="271"/>
      <c r="J932" s="271"/>
      <c r="K932" s="271"/>
      <c r="L932" s="271"/>
    </row>
    <row r="933" spans="2:12" s="270" customFormat="1" ht="11.25" x14ac:dyDescent="0.2">
      <c r="B933" s="271"/>
      <c r="J933" s="271"/>
      <c r="K933" s="271"/>
      <c r="L933" s="271"/>
    </row>
    <row r="934" spans="2:12" s="270" customFormat="1" ht="11.25" x14ac:dyDescent="0.2">
      <c r="B934" s="271"/>
      <c r="J934" s="271"/>
      <c r="K934" s="271"/>
      <c r="L934" s="271"/>
    </row>
    <row r="935" spans="2:12" s="270" customFormat="1" ht="11.25" x14ac:dyDescent="0.2">
      <c r="B935" s="271"/>
      <c r="J935" s="271"/>
      <c r="K935" s="271"/>
      <c r="L935" s="271"/>
    </row>
    <row r="936" spans="2:12" s="270" customFormat="1" ht="11.25" x14ac:dyDescent="0.2">
      <c r="B936" s="271"/>
      <c r="J936" s="271"/>
      <c r="K936" s="271"/>
      <c r="L936" s="271"/>
    </row>
    <row r="937" spans="2:12" s="270" customFormat="1" ht="11.25" x14ac:dyDescent="0.2">
      <c r="B937" s="271"/>
      <c r="J937" s="271"/>
      <c r="K937" s="271"/>
      <c r="L937" s="271"/>
    </row>
    <row r="938" spans="2:12" s="270" customFormat="1" ht="11.25" x14ac:dyDescent="0.2">
      <c r="B938" s="271"/>
      <c r="J938" s="271"/>
      <c r="K938" s="271"/>
      <c r="L938" s="271"/>
    </row>
    <row r="939" spans="2:12" s="270" customFormat="1" ht="11.25" x14ac:dyDescent="0.2">
      <c r="B939" s="271"/>
      <c r="J939" s="271"/>
      <c r="K939" s="271"/>
      <c r="L939" s="271"/>
    </row>
    <row r="940" spans="2:12" s="270" customFormat="1" ht="11.25" x14ac:dyDescent="0.2">
      <c r="B940" s="271"/>
      <c r="J940" s="271"/>
      <c r="K940" s="271"/>
      <c r="L940" s="271"/>
    </row>
    <row r="941" spans="2:12" s="270" customFormat="1" ht="11.25" x14ac:dyDescent="0.2">
      <c r="B941" s="271"/>
      <c r="J941" s="271"/>
      <c r="K941" s="271"/>
      <c r="L941" s="271"/>
    </row>
    <row r="942" spans="2:12" s="270" customFormat="1" ht="11.25" x14ac:dyDescent="0.2">
      <c r="B942" s="271"/>
      <c r="J942" s="271"/>
      <c r="K942" s="271"/>
      <c r="L942" s="271"/>
    </row>
    <row r="943" spans="2:12" s="270" customFormat="1" ht="11.25" x14ac:dyDescent="0.2">
      <c r="B943" s="271"/>
      <c r="J943" s="271"/>
      <c r="K943" s="271"/>
      <c r="L943" s="271"/>
    </row>
    <row r="944" spans="2:12" s="270" customFormat="1" ht="11.25" x14ac:dyDescent="0.2">
      <c r="B944" s="271"/>
      <c r="J944" s="271"/>
      <c r="K944" s="271"/>
      <c r="L944" s="271"/>
    </row>
    <row r="945" spans="2:12" s="270" customFormat="1" ht="11.25" x14ac:dyDescent="0.2">
      <c r="B945" s="271"/>
      <c r="J945" s="271"/>
      <c r="K945" s="271"/>
      <c r="L945" s="271"/>
    </row>
    <row r="946" spans="2:12" s="270" customFormat="1" ht="11.25" x14ac:dyDescent="0.2">
      <c r="B946" s="271"/>
      <c r="J946" s="271"/>
      <c r="K946" s="271"/>
      <c r="L946" s="271"/>
    </row>
    <row r="947" spans="2:12" s="270" customFormat="1" ht="11.25" x14ac:dyDescent="0.2">
      <c r="B947" s="271"/>
      <c r="J947" s="271"/>
      <c r="K947" s="271"/>
      <c r="L947" s="271"/>
    </row>
    <row r="948" spans="2:12" s="270" customFormat="1" ht="11.25" x14ac:dyDescent="0.2">
      <c r="B948" s="271"/>
      <c r="J948" s="271"/>
      <c r="K948" s="271"/>
      <c r="L948" s="271"/>
    </row>
    <row r="949" spans="2:12" s="270" customFormat="1" ht="11.25" x14ac:dyDescent="0.2">
      <c r="B949" s="271"/>
      <c r="J949" s="271"/>
      <c r="K949" s="271"/>
      <c r="L949" s="271"/>
    </row>
    <row r="950" spans="2:12" s="270" customFormat="1" ht="11.25" x14ac:dyDescent="0.2">
      <c r="B950" s="271"/>
      <c r="J950" s="271"/>
      <c r="K950" s="271"/>
      <c r="L950" s="271"/>
    </row>
    <row r="951" spans="2:12" s="270" customFormat="1" ht="11.25" x14ac:dyDescent="0.2">
      <c r="B951" s="271"/>
      <c r="J951" s="271"/>
      <c r="K951" s="271"/>
      <c r="L951" s="271"/>
    </row>
    <row r="952" spans="2:12" s="270" customFormat="1" ht="11.25" x14ac:dyDescent="0.2">
      <c r="B952" s="271"/>
      <c r="J952" s="271"/>
      <c r="K952" s="271"/>
      <c r="L952" s="271"/>
    </row>
    <row r="953" spans="2:12" s="270" customFormat="1" ht="11.25" x14ac:dyDescent="0.2">
      <c r="B953" s="271"/>
      <c r="J953" s="271"/>
      <c r="K953" s="271"/>
      <c r="L953" s="271"/>
    </row>
    <row r="954" spans="2:12" s="270" customFormat="1" ht="11.25" x14ac:dyDescent="0.2">
      <c r="B954" s="271"/>
      <c r="J954" s="271"/>
      <c r="K954" s="271"/>
      <c r="L954" s="271"/>
    </row>
    <row r="955" spans="2:12" s="270" customFormat="1" ht="11.25" x14ac:dyDescent="0.2">
      <c r="B955" s="271"/>
      <c r="J955" s="271"/>
      <c r="K955" s="271"/>
      <c r="L955" s="271"/>
    </row>
    <row r="956" spans="2:12" s="270" customFormat="1" ht="11.25" x14ac:dyDescent="0.2">
      <c r="B956" s="271"/>
      <c r="J956" s="271"/>
      <c r="K956" s="271"/>
      <c r="L956" s="271"/>
    </row>
    <row r="957" spans="2:12" s="270" customFormat="1" ht="11.25" x14ac:dyDescent="0.2">
      <c r="B957" s="271"/>
      <c r="J957" s="271"/>
      <c r="K957" s="271"/>
      <c r="L957" s="271"/>
    </row>
    <row r="958" spans="2:12" s="270" customFormat="1" ht="11.25" x14ac:dyDescent="0.2">
      <c r="B958" s="271"/>
      <c r="J958" s="271"/>
      <c r="K958" s="271"/>
      <c r="L958" s="271"/>
    </row>
    <row r="959" spans="2:12" s="270" customFormat="1" ht="11.25" x14ac:dyDescent="0.2">
      <c r="B959" s="271"/>
      <c r="J959" s="271"/>
      <c r="K959" s="271"/>
      <c r="L959" s="271"/>
    </row>
    <row r="960" spans="2:12" s="270" customFormat="1" ht="11.25" x14ac:dyDescent="0.2">
      <c r="B960" s="271"/>
      <c r="J960" s="271"/>
      <c r="K960" s="271"/>
      <c r="L960" s="271"/>
    </row>
    <row r="961" spans="2:12" s="270" customFormat="1" ht="11.25" x14ac:dyDescent="0.2">
      <c r="B961" s="271"/>
      <c r="J961" s="271"/>
      <c r="K961" s="271"/>
      <c r="L961" s="271"/>
    </row>
    <row r="962" spans="2:12" s="270" customFormat="1" ht="11.25" x14ac:dyDescent="0.2">
      <c r="B962" s="271"/>
      <c r="J962" s="271"/>
      <c r="K962" s="271"/>
      <c r="L962" s="271"/>
    </row>
    <row r="963" spans="2:12" s="270" customFormat="1" ht="11.25" x14ac:dyDescent="0.2">
      <c r="B963" s="271"/>
      <c r="J963" s="271"/>
      <c r="K963" s="271"/>
      <c r="L963" s="271"/>
    </row>
    <row r="964" spans="2:12" s="270" customFormat="1" ht="11.25" x14ac:dyDescent="0.2">
      <c r="B964" s="271"/>
      <c r="J964" s="271"/>
      <c r="K964" s="271"/>
      <c r="L964" s="271"/>
    </row>
    <row r="965" spans="2:12" s="270" customFormat="1" ht="11.25" x14ac:dyDescent="0.2">
      <c r="B965" s="271"/>
      <c r="J965" s="271"/>
      <c r="K965" s="271"/>
      <c r="L965" s="271"/>
    </row>
    <row r="966" spans="2:12" s="270" customFormat="1" ht="11.25" x14ac:dyDescent="0.2">
      <c r="B966" s="271"/>
      <c r="J966" s="271"/>
      <c r="K966" s="271"/>
      <c r="L966" s="271"/>
    </row>
    <row r="967" spans="2:12" s="270" customFormat="1" ht="11.25" x14ac:dyDescent="0.2">
      <c r="B967" s="271"/>
      <c r="J967" s="271"/>
      <c r="K967" s="271"/>
      <c r="L967" s="271"/>
    </row>
    <row r="968" spans="2:12" s="270" customFormat="1" ht="11.25" x14ac:dyDescent="0.2">
      <c r="B968" s="271"/>
      <c r="J968" s="271"/>
      <c r="K968" s="271"/>
      <c r="L968" s="271"/>
    </row>
    <row r="969" spans="2:12" s="270" customFormat="1" ht="11.25" x14ac:dyDescent="0.2">
      <c r="B969" s="271"/>
      <c r="J969" s="271"/>
      <c r="K969" s="271"/>
      <c r="L969" s="271"/>
    </row>
    <row r="970" spans="2:12" s="270" customFormat="1" ht="11.25" x14ac:dyDescent="0.2">
      <c r="B970" s="271"/>
      <c r="J970" s="271"/>
      <c r="K970" s="271"/>
      <c r="L970" s="271"/>
    </row>
    <row r="971" spans="2:12" s="270" customFormat="1" ht="11.25" x14ac:dyDescent="0.2">
      <c r="B971" s="271"/>
      <c r="J971" s="271"/>
      <c r="K971" s="271"/>
      <c r="L971" s="271"/>
    </row>
    <row r="972" spans="2:12" s="270" customFormat="1" ht="11.25" x14ac:dyDescent="0.2">
      <c r="B972" s="271"/>
      <c r="J972" s="271"/>
      <c r="K972" s="271"/>
      <c r="L972" s="271"/>
    </row>
    <row r="973" spans="2:12" s="270" customFormat="1" ht="11.25" x14ac:dyDescent="0.2">
      <c r="B973" s="271"/>
      <c r="J973" s="271"/>
      <c r="K973" s="271"/>
      <c r="L973" s="271"/>
    </row>
    <row r="974" spans="2:12" s="270" customFormat="1" ht="11.25" x14ac:dyDescent="0.2">
      <c r="B974" s="271"/>
      <c r="J974" s="271"/>
      <c r="K974" s="271"/>
      <c r="L974" s="271"/>
    </row>
    <row r="975" spans="2:12" s="270" customFormat="1" ht="11.25" x14ac:dyDescent="0.2">
      <c r="B975" s="271"/>
      <c r="J975" s="271"/>
      <c r="K975" s="271"/>
      <c r="L975" s="271"/>
    </row>
    <row r="976" spans="2:12" s="270" customFormat="1" ht="11.25" x14ac:dyDescent="0.2">
      <c r="B976" s="271"/>
      <c r="J976" s="271"/>
      <c r="K976" s="271"/>
      <c r="L976" s="271"/>
    </row>
    <row r="977" spans="2:12" s="270" customFormat="1" ht="11.25" x14ac:dyDescent="0.2">
      <c r="B977" s="271"/>
      <c r="J977" s="271"/>
      <c r="K977" s="271"/>
      <c r="L977" s="271"/>
    </row>
    <row r="978" spans="2:12" s="270" customFormat="1" ht="11.25" x14ac:dyDescent="0.2">
      <c r="B978" s="271"/>
      <c r="J978" s="271"/>
      <c r="K978" s="271"/>
      <c r="L978" s="271"/>
    </row>
    <row r="979" spans="2:12" s="270" customFormat="1" ht="11.25" x14ac:dyDescent="0.2">
      <c r="B979" s="271"/>
      <c r="J979" s="271"/>
      <c r="K979" s="271"/>
      <c r="L979" s="271"/>
    </row>
    <row r="980" spans="2:12" s="270" customFormat="1" ht="11.25" x14ac:dyDescent="0.2">
      <c r="B980" s="271"/>
      <c r="J980" s="271"/>
      <c r="K980" s="271"/>
      <c r="L980" s="271"/>
    </row>
    <row r="981" spans="2:12" s="270" customFormat="1" ht="11.25" x14ac:dyDescent="0.2">
      <c r="B981" s="271"/>
      <c r="J981" s="271"/>
      <c r="K981" s="271"/>
      <c r="L981" s="271"/>
    </row>
    <row r="982" spans="2:12" s="270" customFormat="1" ht="11.25" x14ac:dyDescent="0.2">
      <c r="B982" s="271"/>
      <c r="J982" s="271"/>
      <c r="K982" s="271"/>
      <c r="L982" s="271"/>
    </row>
    <row r="983" spans="2:12" s="270" customFormat="1" ht="11.25" x14ac:dyDescent="0.2">
      <c r="B983" s="271"/>
      <c r="J983" s="271"/>
      <c r="K983" s="271"/>
      <c r="L983" s="271"/>
    </row>
    <row r="984" spans="2:12" s="270" customFormat="1" ht="11.25" x14ac:dyDescent="0.2">
      <c r="B984" s="271"/>
      <c r="J984" s="271"/>
      <c r="K984" s="271"/>
      <c r="L984" s="271"/>
    </row>
    <row r="985" spans="2:12" s="270" customFormat="1" ht="11.25" x14ac:dyDescent="0.2">
      <c r="B985" s="271"/>
      <c r="J985" s="271"/>
      <c r="K985" s="271"/>
      <c r="L985" s="271"/>
    </row>
    <row r="986" spans="2:12" s="270" customFormat="1" ht="11.25" x14ac:dyDescent="0.2">
      <c r="B986" s="271"/>
      <c r="J986" s="271"/>
      <c r="K986" s="271"/>
      <c r="L986" s="271"/>
    </row>
    <row r="987" spans="2:12" s="270" customFormat="1" ht="11.25" x14ac:dyDescent="0.2">
      <c r="B987" s="271"/>
      <c r="J987" s="271"/>
      <c r="K987" s="271"/>
      <c r="L987" s="271"/>
    </row>
    <row r="988" spans="2:12" s="270" customFormat="1" ht="11.25" x14ac:dyDescent="0.2">
      <c r="B988" s="271"/>
      <c r="J988" s="271"/>
      <c r="K988" s="271"/>
      <c r="L988" s="271"/>
    </row>
    <row r="989" spans="2:12" s="270" customFormat="1" ht="11.25" x14ac:dyDescent="0.2">
      <c r="B989" s="271"/>
      <c r="J989" s="271"/>
      <c r="K989" s="271"/>
      <c r="L989" s="271"/>
    </row>
    <row r="990" spans="2:12" s="270" customFormat="1" ht="11.25" x14ac:dyDescent="0.2">
      <c r="B990" s="271"/>
      <c r="J990" s="271"/>
      <c r="K990" s="271"/>
      <c r="L990" s="271"/>
    </row>
    <row r="991" spans="2:12" s="270" customFormat="1" ht="11.25" x14ac:dyDescent="0.2">
      <c r="B991" s="271"/>
      <c r="J991" s="271"/>
      <c r="K991" s="271"/>
      <c r="L991" s="271"/>
    </row>
    <row r="992" spans="2:12" s="270" customFormat="1" ht="11.25" x14ac:dyDescent="0.2">
      <c r="B992" s="271"/>
      <c r="J992" s="271"/>
      <c r="K992" s="271"/>
      <c r="L992" s="271"/>
    </row>
    <row r="993" spans="2:12" s="270" customFormat="1" ht="11.25" x14ac:dyDescent="0.2">
      <c r="B993" s="271"/>
      <c r="J993" s="271"/>
      <c r="K993" s="271"/>
      <c r="L993" s="271"/>
    </row>
    <row r="994" spans="2:12" s="270" customFormat="1" ht="11.25" x14ac:dyDescent="0.2">
      <c r="B994" s="271"/>
      <c r="J994" s="271"/>
      <c r="K994" s="271"/>
      <c r="L994" s="271"/>
    </row>
    <row r="995" spans="2:12" s="270" customFormat="1" ht="11.25" x14ac:dyDescent="0.2">
      <c r="B995" s="271"/>
      <c r="J995" s="271"/>
      <c r="K995" s="271"/>
      <c r="L995" s="271"/>
    </row>
    <row r="996" spans="2:12" s="270" customFormat="1" ht="11.25" x14ac:dyDescent="0.2">
      <c r="B996" s="271"/>
      <c r="J996" s="271"/>
      <c r="K996" s="271"/>
      <c r="L996" s="271"/>
    </row>
    <row r="997" spans="2:12" s="270" customFormat="1" ht="11.25" x14ac:dyDescent="0.2">
      <c r="B997" s="271"/>
      <c r="J997" s="271"/>
      <c r="K997" s="271"/>
      <c r="L997" s="271"/>
    </row>
    <row r="998" spans="2:12" s="270" customFormat="1" ht="11.25" x14ac:dyDescent="0.2">
      <c r="B998" s="271"/>
      <c r="J998" s="271"/>
      <c r="K998" s="271"/>
      <c r="L998" s="271"/>
    </row>
    <row r="999" spans="2:12" s="270" customFormat="1" ht="11.25" x14ac:dyDescent="0.2">
      <c r="B999" s="271"/>
      <c r="J999" s="271"/>
      <c r="K999" s="271"/>
      <c r="L999" s="271"/>
    </row>
    <row r="1000" spans="2:12" s="270" customFormat="1" ht="11.25" x14ac:dyDescent="0.2">
      <c r="B1000" s="271"/>
      <c r="J1000" s="271"/>
      <c r="K1000" s="271"/>
      <c r="L1000" s="271"/>
    </row>
    <row r="1001" spans="2:12" s="270" customFormat="1" ht="11.25" x14ac:dyDescent="0.2">
      <c r="B1001" s="271"/>
      <c r="J1001" s="271"/>
      <c r="K1001" s="271"/>
      <c r="L1001" s="271"/>
    </row>
    <row r="1002" spans="2:12" s="270" customFormat="1" ht="11.25" x14ac:dyDescent="0.2">
      <c r="B1002" s="271"/>
      <c r="J1002" s="271"/>
      <c r="K1002" s="271"/>
      <c r="L1002" s="271"/>
    </row>
    <row r="1003" spans="2:12" s="270" customFormat="1" ht="11.25" x14ac:dyDescent="0.2">
      <c r="B1003" s="271"/>
      <c r="J1003" s="271"/>
      <c r="K1003" s="271"/>
      <c r="L1003" s="271"/>
    </row>
    <row r="1004" spans="2:12" s="270" customFormat="1" ht="11.25" x14ac:dyDescent="0.2">
      <c r="B1004" s="271"/>
      <c r="J1004" s="271"/>
      <c r="K1004" s="271"/>
      <c r="L1004" s="271"/>
    </row>
    <row r="1005" spans="2:12" s="270" customFormat="1" ht="11.25" x14ac:dyDescent="0.2">
      <c r="B1005" s="271"/>
      <c r="J1005" s="271"/>
      <c r="K1005" s="271"/>
      <c r="L1005" s="271"/>
    </row>
    <row r="1006" spans="2:12" s="270" customFormat="1" ht="11.25" x14ac:dyDescent="0.2">
      <c r="B1006" s="271"/>
      <c r="J1006" s="271"/>
      <c r="K1006" s="271"/>
      <c r="L1006" s="271"/>
    </row>
    <row r="1007" spans="2:12" s="270" customFormat="1" ht="11.25" x14ac:dyDescent="0.2">
      <c r="B1007" s="271"/>
      <c r="J1007" s="271"/>
      <c r="K1007" s="271"/>
      <c r="L1007" s="271"/>
    </row>
    <row r="1008" spans="2:12" s="270" customFormat="1" ht="11.25" x14ac:dyDescent="0.2">
      <c r="B1008" s="271"/>
      <c r="J1008" s="271"/>
      <c r="K1008" s="271"/>
      <c r="L1008" s="271"/>
    </row>
    <row r="1009" spans="2:12" s="270" customFormat="1" ht="11.25" x14ac:dyDescent="0.2">
      <c r="B1009" s="271"/>
      <c r="J1009" s="271"/>
      <c r="K1009" s="271"/>
      <c r="L1009" s="271"/>
    </row>
    <row r="1010" spans="2:12" s="270" customFormat="1" ht="11.25" x14ac:dyDescent="0.2">
      <c r="B1010" s="271"/>
      <c r="J1010" s="271"/>
      <c r="K1010" s="271"/>
      <c r="L1010" s="271"/>
    </row>
    <row r="1011" spans="2:12" s="270" customFormat="1" ht="11.25" x14ac:dyDescent="0.2">
      <c r="B1011" s="271"/>
      <c r="J1011" s="271"/>
      <c r="K1011" s="271"/>
      <c r="L1011" s="271"/>
    </row>
    <row r="1012" spans="2:12" s="270" customFormat="1" ht="11.25" x14ac:dyDescent="0.2">
      <c r="B1012" s="271"/>
      <c r="J1012" s="271"/>
      <c r="K1012" s="271"/>
      <c r="L1012" s="271"/>
    </row>
    <row r="1013" spans="2:12" s="270" customFormat="1" ht="11.25" x14ac:dyDescent="0.2">
      <c r="B1013" s="271"/>
      <c r="J1013" s="271"/>
      <c r="K1013" s="271"/>
      <c r="L1013" s="271"/>
    </row>
    <row r="1014" spans="2:12" s="270" customFormat="1" ht="11.25" x14ac:dyDescent="0.2">
      <c r="B1014" s="271"/>
      <c r="J1014" s="271"/>
      <c r="K1014" s="271"/>
      <c r="L1014" s="271"/>
    </row>
    <row r="1015" spans="2:12" s="270" customFormat="1" ht="11.25" x14ac:dyDescent="0.2">
      <c r="B1015" s="271"/>
      <c r="J1015" s="271"/>
      <c r="K1015" s="271"/>
      <c r="L1015" s="271"/>
    </row>
    <row r="1016" spans="2:12" s="270" customFormat="1" ht="11.25" x14ac:dyDescent="0.2">
      <c r="B1016" s="271"/>
      <c r="J1016" s="271"/>
      <c r="K1016" s="271"/>
      <c r="L1016" s="271"/>
    </row>
    <row r="1017" spans="2:12" s="270" customFormat="1" ht="11.25" x14ac:dyDescent="0.2">
      <c r="B1017" s="271"/>
      <c r="J1017" s="271"/>
      <c r="K1017" s="271"/>
      <c r="L1017" s="271"/>
    </row>
    <row r="1018" spans="2:12" s="270" customFormat="1" ht="11.25" x14ac:dyDescent="0.2">
      <c r="B1018" s="271"/>
      <c r="J1018" s="271"/>
      <c r="K1018" s="271"/>
      <c r="L1018" s="271"/>
    </row>
    <row r="1019" spans="2:12" s="270" customFormat="1" ht="11.25" x14ac:dyDescent="0.2">
      <c r="B1019" s="271"/>
      <c r="J1019" s="271"/>
      <c r="K1019" s="271"/>
      <c r="L1019" s="271"/>
    </row>
    <row r="1020" spans="2:12" s="270" customFormat="1" ht="11.25" x14ac:dyDescent="0.2">
      <c r="B1020" s="271"/>
      <c r="J1020" s="271"/>
      <c r="K1020" s="271"/>
      <c r="L1020" s="271"/>
    </row>
    <row r="1021" spans="2:12" s="270" customFormat="1" ht="11.25" x14ac:dyDescent="0.2">
      <c r="B1021" s="271"/>
      <c r="J1021" s="271"/>
      <c r="K1021" s="271"/>
      <c r="L1021" s="271"/>
    </row>
    <row r="1022" spans="2:12" s="270" customFormat="1" ht="11.25" x14ac:dyDescent="0.2">
      <c r="B1022" s="271"/>
      <c r="J1022" s="271"/>
      <c r="K1022" s="271"/>
      <c r="L1022" s="271"/>
    </row>
    <row r="1023" spans="2:12" s="270" customFormat="1" ht="11.25" x14ac:dyDescent="0.2">
      <c r="B1023" s="271"/>
      <c r="J1023" s="271"/>
      <c r="K1023" s="271"/>
      <c r="L1023" s="271"/>
    </row>
    <row r="1024" spans="2:12" s="270" customFormat="1" ht="11.25" x14ac:dyDescent="0.2">
      <c r="B1024" s="271"/>
      <c r="J1024" s="271"/>
      <c r="K1024" s="271"/>
      <c r="L1024" s="271"/>
    </row>
    <row r="1025" spans="2:12" s="270" customFormat="1" ht="11.25" x14ac:dyDescent="0.2">
      <c r="B1025" s="271"/>
      <c r="J1025" s="271"/>
      <c r="K1025" s="271"/>
      <c r="L1025" s="271"/>
    </row>
    <row r="1026" spans="2:12" s="270" customFormat="1" ht="11.25" x14ac:dyDescent="0.2">
      <c r="B1026" s="271"/>
      <c r="J1026" s="271"/>
      <c r="K1026" s="271"/>
      <c r="L1026" s="271"/>
    </row>
    <row r="1027" spans="2:12" s="270" customFormat="1" ht="11.25" x14ac:dyDescent="0.2">
      <c r="B1027" s="271"/>
      <c r="J1027" s="271"/>
      <c r="K1027" s="271"/>
      <c r="L1027" s="271"/>
    </row>
    <row r="1028" spans="2:12" s="270" customFormat="1" ht="11.25" x14ac:dyDescent="0.2">
      <c r="B1028" s="271"/>
      <c r="J1028" s="271"/>
      <c r="K1028" s="271"/>
      <c r="L1028" s="271"/>
    </row>
    <row r="1029" spans="2:12" s="270" customFormat="1" ht="11.25" x14ac:dyDescent="0.2">
      <c r="B1029" s="271"/>
      <c r="J1029" s="271"/>
      <c r="K1029" s="271"/>
      <c r="L1029" s="271"/>
    </row>
    <row r="1030" spans="2:12" s="270" customFormat="1" ht="11.25" x14ac:dyDescent="0.2">
      <c r="B1030" s="271"/>
      <c r="J1030" s="271"/>
      <c r="K1030" s="271"/>
      <c r="L1030" s="271"/>
    </row>
    <row r="1031" spans="2:12" s="270" customFormat="1" ht="11.25" x14ac:dyDescent="0.2">
      <c r="B1031" s="271"/>
      <c r="J1031" s="271"/>
      <c r="K1031" s="271"/>
      <c r="L1031" s="271"/>
    </row>
    <row r="1032" spans="2:12" s="270" customFormat="1" ht="11.25" x14ac:dyDescent="0.2">
      <c r="B1032" s="271"/>
      <c r="J1032" s="271"/>
      <c r="K1032" s="271"/>
      <c r="L1032" s="271"/>
    </row>
    <row r="1033" spans="2:12" s="270" customFormat="1" ht="11.25" x14ac:dyDescent="0.2">
      <c r="B1033" s="271"/>
      <c r="J1033" s="271"/>
      <c r="K1033" s="271"/>
      <c r="L1033" s="271"/>
    </row>
    <row r="1034" spans="2:12" s="270" customFormat="1" ht="11.25" x14ac:dyDescent="0.2">
      <c r="B1034" s="271"/>
      <c r="J1034" s="271"/>
      <c r="K1034" s="271"/>
      <c r="L1034" s="271"/>
    </row>
    <row r="1035" spans="2:12" s="270" customFormat="1" ht="11.25" x14ac:dyDescent="0.2">
      <c r="B1035" s="271"/>
      <c r="J1035" s="271"/>
      <c r="K1035" s="271"/>
      <c r="L1035" s="271"/>
    </row>
    <row r="1036" spans="2:12" s="270" customFormat="1" ht="11.25" x14ac:dyDescent="0.2">
      <c r="B1036" s="271"/>
      <c r="J1036" s="271"/>
      <c r="K1036" s="271"/>
      <c r="L1036" s="271"/>
    </row>
    <row r="1037" spans="2:12" s="270" customFormat="1" ht="11.25" x14ac:dyDescent="0.2">
      <c r="B1037" s="271"/>
      <c r="J1037" s="271"/>
      <c r="K1037" s="271"/>
      <c r="L1037" s="271"/>
    </row>
    <row r="1038" spans="2:12" s="270" customFormat="1" ht="11.25" x14ac:dyDescent="0.2">
      <c r="B1038" s="271"/>
      <c r="J1038" s="271"/>
      <c r="K1038" s="271"/>
      <c r="L1038" s="271"/>
    </row>
    <row r="1039" spans="2:12" s="270" customFormat="1" ht="11.25" x14ac:dyDescent="0.2">
      <c r="B1039" s="271"/>
      <c r="J1039" s="271"/>
      <c r="K1039" s="271"/>
      <c r="L1039" s="271"/>
    </row>
    <row r="1040" spans="2:12" s="270" customFormat="1" ht="11.25" x14ac:dyDescent="0.2">
      <c r="B1040" s="271"/>
      <c r="J1040" s="271"/>
      <c r="K1040" s="271"/>
      <c r="L1040" s="271"/>
    </row>
    <row r="1041" spans="2:12" s="270" customFormat="1" ht="11.25" x14ac:dyDescent="0.2">
      <c r="B1041" s="271"/>
      <c r="J1041" s="271"/>
      <c r="K1041" s="271"/>
      <c r="L1041" s="271"/>
    </row>
    <row r="1042" spans="2:12" s="270" customFormat="1" ht="11.25" x14ac:dyDescent="0.2">
      <c r="B1042" s="271"/>
      <c r="J1042" s="271"/>
      <c r="K1042" s="271"/>
      <c r="L1042" s="271"/>
    </row>
    <row r="1043" spans="2:12" s="270" customFormat="1" ht="11.25" x14ac:dyDescent="0.2">
      <c r="B1043" s="271"/>
      <c r="J1043" s="271"/>
      <c r="K1043" s="271"/>
      <c r="L1043" s="271"/>
    </row>
    <row r="1044" spans="2:12" s="270" customFormat="1" ht="11.25" x14ac:dyDescent="0.2">
      <c r="B1044" s="271"/>
      <c r="J1044" s="271"/>
      <c r="K1044" s="271"/>
      <c r="L1044" s="271"/>
    </row>
    <row r="1045" spans="2:12" s="270" customFormat="1" ht="11.25" x14ac:dyDescent="0.2">
      <c r="B1045" s="271"/>
      <c r="J1045" s="271"/>
      <c r="K1045" s="271"/>
      <c r="L1045" s="271"/>
    </row>
    <row r="1046" spans="2:12" s="270" customFormat="1" ht="11.25" x14ac:dyDescent="0.2">
      <c r="B1046" s="271"/>
      <c r="J1046" s="271"/>
      <c r="K1046" s="271"/>
      <c r="L1046" s="271"/>
    </row>
    <row r="1047" spans="2:12" s="270" customFormat="1" ht="11.25" x14ac:dyDescent="0.2">
      <c r="B1047" s="271"/>
      <c r="J1047" s="271"/>
      <c r="K1047" s="271"/>
      <c r="L1047" s="271"/>
    </row>
    <row r="1048" spans="2:12" s="270" customFormat="1" ht="11.25" x14ac:dyDescent="0.2">
      <c r="B1048" s="271"/>
      <c r="J1048" s="271"/>
      <c r="K1048" s="271"/>
      <c r="L1048" s="271"/>
    </row>
    <row r="1049" spans="2:12" s="270" customFormat="1" ht="11.25" x14ac:dyDescent="0.2">
      <c r="B1049" s="271"/>
      <c r="J1049" s="271"/>
      <c r="K1049" s="271"/>
      <c r="L1049" s="271"/>
    </row>
    <row r="1050" spans="2:12" s="270" customFormat="1" ht="11.25" x14ac:dyDescent="0.2">
      <c r="B1050" s="271"/>
      <c r="J1050" s="271"/>
      <c r="K1050" s="271"/>
      <c r="L1050" s="271"/>
    </row>
    <row r="1051" spans="2:12" s="270" customFormat="1" ht="11.25" x14ac:dyDescent="0.2">
      <c r="B1051" s="271"/>
      <c r="J1051" s="271"/>
      <c r="K1051" s="271"/>
      <c r="L1051" s="271"/>
    </row>
    <row r="1052" spans="2:12" s="270" customFormat="1" ht="11.25" x14ac:dyDescent="0.2">
      <c r="B1052" s="271"/>
      <c r="J1052" s="271"/>
      <c r="K1052" s="271"/>
      <c r="L1052" s="271"/>
    </row>
    <row r="1053" spans="2:12" s="270" customFormat="1" ht="11.25" x14ac:dyDescent="0.2">
      <c r="B1053" s="271"/>
      <c r="J1053" s="271"/>
      <c r="K1053" s="271"/>
      <c r="L1053" s="271"/>
    </row>
    <row r="1054" spans="2:12" s="270" customFormat="1" ht="11.25" x14ac:dyDescent="0.2">
      <c r="B1054" s="271"/>
      <c r="J1054" s="271"/>
      <c r="K1054" s="271"/>
      <c r="L1054" s="271"/>
    </row>
    <row r="1055" spans="2:12" s="270" customFormat="1" ht="11.25" x14ac:dyDescent="0.2">
      <c r="B1055" s="271"/>
      <c r="J1055" s="271"/>
      <c r="K1055" s="271"/>
      <c r="L1055" s="271"/>
    </row>
    <row r="1056" spans="2:12" s="270" customFormat="1" ht="11.25" x14ac:dyDescent="0.2">
      <c r="B1056" s="271"/>
      <c r="J1056" s="271"/>
      <c r="K1056" s="271"/>
      <c r="L1056" s="271"/>
    </row>
    <row r="1057" spans="2:12" s="270" customFormat="1" ht="11.25" x14ac:dyDescent="0.2">
      <c r="B1057" s="271"/>
      <c r="J1057" s="271"/>
      <c r="K1057" s="271"/>
      <c r="L1057" s="271"/>
    </row>
    <row r="1058" spans="2:12" s="270" customFormat="1" ht="11.25" x14ac:dyDescent="0.2">
      <c r="B1058" s="271"/>
      <c r="J1058" s="271"/>
      <c r="K1058" s="271"/>
      <c r="L1058" s="271"/>
    </row>
    <row r="1059" spans="2:12" s="270" customFormat="1" ht="11.25" x14ac:dyDescent="0.2">
      <c r="B1059" s="271"/>
      <c r="J1059" s="271"/>
      <c r="K1059" s="271"/>
      <c r="L1059" s="271"/>
    </row>
    <row r="1060" spans="2:12" s="270" customFormat="1" ht="11.25" x14ac:dyDescent="0.2">
      <c r="B1060" s="271"/>
      <c r="J1060" s="271"/>
      <c r="K1060" s="271"/>
      <c r="L1060" s="271"/>
    </row>
    <row r="1061" spans="2:12" s="270" customFormat="1" ht="11.25" x14ac:dyDescent="0.2">
      <c r="B1061" s="271"/>
      <c r="J1061" s="271"/>
      <c r="K1061" s="271"/>
      <c r="L1061" s="271"/>
    </row>
    <row r="1062" spans="2:12" s="270" customFormat="1" ht="11.25" x14ac:dyDescent="0.2">
      <c r="B1062" s="271"/>
      <c r="J1062" s="271"/>
      <c r="K1062" s="271"/>
      <c r="L1062" s="271"/>
    </row>
    <row r="1063" spans="2:12" s="270" customFormat="1" ht="11.25" x14ac:dyDescent="0.2">
      <c r="B1063" s="271"/>
      <c r="J1063" s="271"/>
      <c r="K1063" s="271"/>
      <c r="L1063" s="271"/>
    </row>
    <row r="1064" spans="2:12" s="270" customFormat="1" ht="11.25" x14ac:dyDescent="0.2">
      <c r="B1064" s="271"/>
      <c r="J1064" s="271"/>
      <c r="K1064" s="271"/>
      <c r="L1064" s="271"/>
    </row>
    <row r="1065" spans="2:12" s="270" customFormat="1" ht="11.25" x14ac:dyDescent="0.2">
      <c r="B1065" s="271"/>
      <c r="J1065" s="271"/>
      <c r="K1065" s="271"/>
      <c r="L1065" s="271"/>
    </row>
    <row r="1066" spans="2:12" s="270" customFormat="1" ht="11.25" x14ac:dyDescent="0.2">
      <c r="B1066" s="271"/>
      <c r="J1066" s="271"/>
      <c r="K1066" s="271"/>
      <c r="L1066" s="271"/>
    </row>
    <row r="1067" spans="2:12" s="270" customFormat="1" ht="11.25" x14ac:dyDescent="0.2">
      <c r="B1067" s="271"/>
      <c r="J1067" s="271"/>
      <c r="K1067" s="271"/>
      <c r="L1067" s="271"/>
    </row>
    <row r="1068" spans="2:12" s="270" customFormat="1" ht="11.25" x14ac:dyDescent="0.2">
      <c r="B1068" s="271"/>
      <c r="J1068" s="271"/>
      <c r="K1068" s="271"/>
      <c r="L1068" s="271"/>
    </row>
    <row r="1069" spans="2:12" s="270" customFormat="1" ht="11.25" x14ac:dyDescent="0.2">
      <c r="B1069" s="271"/>
      <c r="J1069" s="271"/>
      <c r="K1069" s="271"/>
      <c r="L1069" s="271"/>
    </row>
    <row r="1070" spans="2:12" s="270" customFormat="1" ht="11.25" x14ac:dyDescent="0.2">
      <c r="B1070" s="271"/>
      <c r="J1070" s="271"/>
      <c r="K1070" s="271"/>
      <c r="L1070" s="271"/>
    </row>
    <row r="1071" spans="2:12" s="270" customFormat="1" ht="11.25" x14ac:dyDescent="0.2">
      <c r="B1071" s="271"/>
      <c r="J1071" s="271"/>
      <c r="K1071" s="271"/>
      <c r="L1071" s="271"/>
    </row>
    <row r="1072" spans="2:12" s="270" customFormat="1" ht="11.25" x14ac:dyDescent="0.2">
      <c r="B1072" s="271"/>
      <c r="J1072" s="271"/>
      <c r="K1072" s="271"/>
      <c r="L1072" s="271"/>
    </row>
    <row r="1073" spans="2:12" s="270" customFormat="1" ht="11.25" x14ac:dyDescent="0.2">
      <c r="B1073" s="271"/>
      <c r="J1073" s="271"/>
      <c r="K1073" s="271"/>
      <c r="L1073" s="271"/>
    </row>
    <row r="1074" spans="2:12" s="270" customFormat="1" ht="11.25" x14ac:dyDescent="0.2">
      <c r="B1074" s="271"/>
      <c r="J1074" s="271"/>
      <c r="K1074" s="271"/>
      <c r="L1074" s="271"/>
    </row>
    <row r="1075" spans="2:12" s="270" customFormat="1" ht="11.25" x14ac:dyDescent="0.2">
      <c r="B1075" s="271"/>
      <c r="J1075" s="271"/>
      <c r="K1075" s="271"/>
      <c r="L1075" s="271"/>
    </row>
    <row r="1076" spans="2:12" s="270" customFormat="1" ht="11.25" x14ac:dyDescent="0.2">
      <c r="B1076" s="271"/>
      <c r="J1076" s="271"/>
      <c r="K1076" s="271"/>
      <c r="L1076" s="271"/>
    </row>
    <row r="1077" spans="2:12" s="270" customFormat="1" ht="11.25" x14ac:dyDescent="0.2">
      <c r="B1077" s="271"/>
      <c r="J1077" s="271"/>
      <c r="K1077" s="271"/>
      <c r="L1077" s="271"/>
    </row>
    <row r="1078" spans="2:12" s="270" customFormat="1" ht="11.25" x14ac:dyDescent="0.2">
      <c r="B1078" s="271"/>
      <c r="J1078" s="271"/>
      <c r="K1078" s="271"/>
      <c r="L1078" s="271"/>
    </row>
    <row r="1079" spans="2:12" s="270" customFormat="1" ht="11.25" x14ac:dyDescent="0.2">
      <c r="B1079" s="271"/>
      <c r="J1079" s="271"/>
      <c r="K1079" s="271"/>
      <c r="L1079" s="271"/>
    </row>
    <row r="1080" spans="2:12" s="270" customFormat="1" ht="11.25" x14ac:dyDescent="0.2">
      <c r="B1080" s="271"/>
      <c r="J1080" s="271"/>
      <c r="K1080" s="271"/>
      <c r="L1080" s="271"/>
    </row>
    <row r="1081" spans="2:12" s="270" customFormat="1" ht="11.25" x14ac:dyDescent="0.2">
      <c r="B1081" s="271"/>
      <c r="J1081" s="271"/>
      <c r="K1081" s="271"/>
      <c r="L1081" s="271"/>
    </row>
    <row r="1082" spans="2:12" s="270" customFormat="1" ht="11.25" x14ac:dyDescent="0.2">
      <c r="B1082" s="271"/>
      <c r="J1082" s="271"/>
      <c r="K1082" s="271"/>
      <c r="L1082" s="271"/>
    </row>
    <row r="1083" spans="2:12" s="270" customFormat="1" ht="11.25" x14ac:dyDescent="0.2">
      <c r="B1083" s="271"/>
      <c r="J1083" s="271"/>
      <c r="K1083" s="271"/>
      <c r="L1083" s="271"/>
    </row>
    <row r="1084" spans="2:12" s="270" customFormat="1" ht="11.25" x14ac:dyDescent="0.2">
      <c r="B1084" s="271"/>
      <c r="J1084" s="271"/>
      <c r="K1084" s="271"/>
      <c r="L1084" s="271"/>
    </row>
    <row r="1085" spans="2:12" s="270" customFormat="1" ht="11.25" x14ac:dyDescent="0.2">
      <c r="B1085" s="271"/>
      <c r="J1085" s="271"/>
      <c r="K1085" s="271"/>
      <c r="L1085" s="271"/>
    </row>
    <row r="1086" spans="2:12" s="270" customFormat="1" ht="11.25" x14ac:dyDescent="0.2">
      <c r="B1086" s="271"/>
      <c r="J1086" s="271"/>
      <c r="K1086" s="271"/>
      <c r="L1086" s="271"/>
    </row>
    <row r="1087" spans="2:12" s="270" customFormat="1" ht="11.25" x14ac:dyDescent="0.2">
      <c r="B1087" s="271"/>
      <c r="J1087" s="271"/>
      <c r="K1087" s="271"/>
      <c r="L1087" s="271"/>
    </row>
    <row r="1088" spans="2:12" s="270" customFormat="1" ht="11.25" x14ac:dyDescent="0.2">
      <c r="B1088" s="271"/>
      <c r="J1088" s="271"/>
      <c r="K1088" s="271"/>
      <c r="L1088" s="271"/>
    </row>
    <row r="1089" spans="2:12" s="270" customFormat="1" ht="11.25" x14ac:dyDescent="0.2">
      <c r="B1089" s="271"/>
      <c r="J1089" s="271"/>
      <c r="K1089" s="271"/>
      <c r="L1089" s="271"/>
    </row>
    <row r="1090" spans="2:12" s="270" customFormat="1" ht="11.25" x14ac:dyDescent="0.2">
      <c r="B1090" s="271"/>
      <c r="J1090" s="271"/>
      <c r="K1090" s="271"/>
      <c r="L1090" s="271"/>
    </row>
    <row r="1091" spans="2:12" s="270" customFormat="1" ht="11.25" x14ac:dyDescent="0.2">
      <c r="B1091" s="271"/>
      <c r="J1091" s="271"/>
      <c r="K1091" s="271"/>
      <c r="L1091" s="271"/>
    </row>
    <row r="1092" spans="2:12" s="270" customFormat="1" ht="11.25" x14ac:dyDescent="0.2">
      <c r="B1092" s="271"/>
      <c r="J1092" s="271"/>
      <c r="K1092" s="271"/>
      <c r="L1092" s="271"/>
    </row>
    <row r="1093" spans="2:12" s="270" customFormat="1" ht="11.25" x14ac:dyDescent="0.2">
      <c r="B1093" s="271"/>
      <c r="J1093" s="271"/>
      <c r="K1093" s="271"/>
      <c r="L1093" s="271"/>
    </row>
    <row r="1094" spans="2:12" s="270" customFormat="1" ht="11.25" x14ac:dyDescent="0.2">
      <c r="B1094" s="271"/>
      <c r="J1094" s="271"/>
      <c r="K1094" s="271"/>
      <c r="L1094" s="271"/>
    </row>
    <row r="1095" spans="2:12" s="270" customFormat="1" ht="11.25" x14ac:dyDescent="0.2">
      <c r="B1095" s="271"/>
      <c r="J1095" s="271"/>
      <c r="K1095" s="271"/>
      <c r="L1095" s="271"/>
    </row>
    <row r="1096" spans="2:12" s="270" customFormat="1" ht="11.25" x14ac:dyDescent="0.2">
      <c r="B1096" s="271"/>
      <c r="J1096" s="271"/>
      <c r="K1096" s="271"/>
      <c r="L1096" s="271"/>
    </row>
    <row r="1097" spans="2:12" s="270" customFormat="1" ht="11.25" x14ac:dyDescent="0.2">
      <c r="B1097" s="271"/>
      <c r="J1097" s="271"/>
      <c r="K1097" s="271"/>
      <c r="L1097" s="271"/>
    </row>
    <row r="1098" spans="2:12" s="270" customFormat="1" ht="11.25" x14ac:dyDescent="0.2">
      <c r="B1098" s="271"/>
      <c r="J1098" s="271"/>
      <c r="K1098" s="271"/>
      <c r="L1098" s="271"/>
    </row>
    <row r="1099" spans="2:12" s="270" customFormat="1" ht="11.25" x14ac:dyDescent="0.2">
      <c r="B1099" s="271"/>
      <c r="J1099" s="271"/>
      <c r="K1099" s="271"/>
      <c r="L1099" s="271"/>
    </row>
    <row r="1100" spans="2:12" s="270" customFormat="1" ht="11.25" x14ac:dyDescent="0.2">
      <c r="B1100" s="271"/>
      <c r="J1100" s="271"/>
      <c r="K1100" s="271"/>
      <c r="L1100" s="271"/>
    </row>
    <row r="1101" spans="2:12" s="270" customFormat="1" ht="11.25" x14ac:dyDescent="0.2">
      <c r="B1101" s="271"/>
      <c r="J1101" s="271"/>
      <c r="K1101" s="271"/>
      <c r="L1101" s="271"/>
    </row>
    <row r="1102" spans="2:12" s="270" customFormat="1" ht="11.25" x14ac:dyDescent="0.2">
      <c r="B1102" s="271"/>
      <c r="J1102" s="271"/>
      <c r="K1102" s="271"/>
      <c r="L1102" s="271"/>
    </row>
    <row r="1103" spans="2:12" s="270" customFormat="1" ht="11.25" x14ac:dyDescent="0.2">
      <c r="B1103" s="271"/>
      <c r="J1103" s="271"/>
      <c r="K1103" s="271"/>
      <c r="L1103" s="271"/>
    </row>
    <row r="1104" spans="2:12" s="270" customFormat="1" ht="11.25" x14ac:dyDescent="0.2">
      <c r="B1104" s="271"/>
      <c r="J1104" s="271"/>
      <c r="K1104" s="271"/>
      <c r="L1104" s="271"/>
    </row>
    <row r="1105" spans="2:12" s="270" customFormat="1" ht="11.25" x14ac:dyDescent="0.2">
      <c r="B1105" s="271"/>
      <c r="J1105" s="271"/>
      <c r="K1105" s="271"/>
      <c r="L1105" s="271"/>
    </row>
    <row r="1106" spans="2:12" s="270" customFormat="1" ht="11.25" x14ac:dyDescent="0.2">
      <c r="B1106" s="271"/>
      <c r="J1106" s="271"/>
      <c r="K1106" s="271"/>
      <c r="L1106" s="271"/>
    </row>
    <row r="1107" spans="2:12" s="270" customFormat="1" ht="11.25" x14ac:dyDescent="0.2">
      <c r="B1107" s="271"/>
      <c r="J1107" s="271"/>
      <c r="K1107" s="271"/>
      <c r="L1107" s="271"/>
    </row>
    <row r="1108" spans="2:12" s="270" customFormat="1" ht="11.25" x14ac:dyDescent="0.2">
      <c r="B1108" s="271"/>
      <c r="J1108" s="271"/>
      <c r="K1108" s="271"/>
      <c r="L1108" s="271"/>
    </row>
    <row r="1109" spans="2:12" s="270" customFormat="1" ht="11.25" x14ac:dyDescent="0.2">
      <c r="B1109" s="271"/>
      <c r="J1109" s="271"/>
      <c r="K1109" s="271"/>
      <c r="L1109" s="271"/>
    </row>
    <row r="1110" spans="2:12" s="270" customFormat="1" ht="11.25" x14ac:dyDescent="0.2">
      <c r="B1110" s="271"/>
      <c r="J1110" s="271"/>
      <c r="K1110" s="271"/>
      <c r="L1110" s="271"/>
    </row>
    <row r="1111" spans="2:12" s="270" customFormat="1" ht="11.25" x14ac:dyDescent="0.2">
      <c r="B1111" s="271"/>
      <c r="J1111" s="271"/>
      <c r="K1111" s="271"/>
      <c r="L1111" s="271"/>
    </row>
    <row r="1112" spans="2:12" s="270" customFormat="1" ht="11.25" x14ac:dyDescent="0.2">
      <c r="B1112" s="271"/>
      <c r="J1112" s="271"/>
      <c r="K1112" s="271"/>
      <c r="L1112" s="271"/>
    </row>
    <row r="1113" spans="2:12" s="270" customFormat="1" ht="11.25" x14ac:dyDescent="0.2">
      <c r="B1113" s="271"/>
      <c r="J1113" s="271"/>
      <c r="K1113" s="271"/>
      <c r="L1113" s="271"/>
    </row>
    <row r="1114" spans="2:12" s="270" customFormat="1" ht="11.25" x14ac:dyDescent="0.2">
      <c r="B1114" s="271"/>
      <c r="J1114" s="271"/>
      <c r="K1114" s="271"/>
      <c r="L1114" s="271"/>
    </row>
    <row r="1115" spans="2:12" s="270" customFormat="1" ht="11.25" x14ac:dyDescent="0.2">
      <c r="B1115" s="271"/>
      <c r="J1115" s="271"/>
      <c r="K1115" s="271"/>
      <c r="L1115" s="271"/>
    </row>
    <row r="1116" spans="2:12" s="270" customFormat="1" ht="11.25" x14ac:dyDescent="0.2">
      <c r="B1116" s="271"/>
      <c r="J1116" s="271"/>
      <c r="K1116" s="271"/>
      <c r="L1116" s="271"/>
    </row>
    <row r="1117" spans="2:12" s="270" customFormat="1" ht="11.25" x14ac:dyDescent="0.2">
      <c r="B1117" s="271"/>
      <c r="J1117" s="271"/>
      <c r="K1117" s="271"/>
      <c r="L1117" s="271"/>
    </row>
    <row r="1118" spans="2:12" s="270" customFormat="1" ht="11.25" x14ac:dyDescent="0.2">
      <c r="B1118" s="271"/>
      <c r="J1118" s="271"/>
      <c r="K1118" s="271"/>
      <c r="L1118" s="271"/>
    </row>
    <row r="1119" spans="2:12" s="270" customFormat="1" ht="11.25" x14ac:dyDescent="0.2">
      <c r="B1119" s="271"/>
      <c r="J1119" s="271"/>
      <c r="K1119" s="271"/>
      <c r="L1119" s="271"/>
    </row>
    <row r="1120" spans="2:12" s="270" customFormat="1" ht="11.25" x14ac:dyDescent="0.2">
      <c r="B1120" s="271"/>
      <c r="J1120" s="271"/>
      <c r="K1120" s="271"/>
      <c r="L1120" s="271"/>
    </row>
    <row r="1121" spans="2:12" s="270" customFormat="1" ht="11.25" x14ac:dyDescent="0.2">
      <c r="B1121" s="271"/>
      <c r="J1121" s="271"/>
      <c r="K1121" s="271"/>
      <c r="L1121" s="271"/>
    </row>
    <row r="1122" spans="2:12" s="270" customFormat="1" ht="11.25" x14ac:dyDescent="0.2">
      <c r="B1122" s="271"/>
      <c r="J1122" s="271"/>
      <c r="K1122" s="271"/>
      <c r="L1122" s="271"/>
    </row>
    <row r="1123" spans="2:12" s="270" customFormat="1" ht="11.25" x14ac:dyDescent="0.2">
      <c r="B1123" s="271"/>
      <c r="J1123" s="271"/>
      <c r="K1123" s="271"/>
      <c r="L1123" s="271"/>
    </row>
    <row r="1124" spans="2:12" s="270" customFormat="1" ht="11.25" x14ac:dyDescent="0.2">
      <c r="B1124" s="271"/>
      <c r="J1124" s="271"/>
      <c r="K1124" s="271"/>
      <c r="L1124" s="271"/>
    </row>
    <row r="1125" spans="2:12" s="270" customFormat="1" ht="11.25" x14ac:dyDescent="0.2">
      <c r="B1125" s="271"/>
      <c r="J1125" s="271"/>
      <c r="K1125" s="271"/>
      <c r="L1125" s="271"/>
    </row>
    <row r="1126" spans="2:12" s="270" customFormat="1" ht="11.25" x14ac:dyDescent="0.2">
      <c r="B1126" s="271"/>
      <c r="J1126" s="271"/>
      <c r="K1126" s="271"/>
      <c r="L1126" s="271"/>
    </row>
    <row r="1127" spans="2:12" s="270" customFormat="1" ht="11.25" x14ac:dyDescent="0.2">
      <c r="B1127" s="271"/>
      <c r="J1127" s="271"/>
      <c r="K1127" s="271"/>
      <c r="L1127" s="271"/>
    </row>
    <row r="1128" spans="2:12" s="270" customFormat="1" ht="11.25" x14ac:dyDescent="0.2">
      <c r="B1128" s="271"/>
      <c r="J1128" s="271"/>
      <c r="K1128" s="271"/>
      <c r="L1128" s="271"/>
    </row>
    <row r="1129" spans="2:12" s="270" customFormat="1" ht="11.25" x14ac:dyDescent="0.2">
      <c r="B1129" s="271"/>
      <c r="J1129" s="271"/>
      <c r="K1129" s="271"/>
      <c r="L1129" s="271"/>
    </row>
    <row r="1130" spans="2:12" s="270" customFormat="1" ht="11.25" x14ac:dyDescent="0.2">
      <c r="B1130" s="271"/>
      <c r="J1130" s="271"/>
      <c r="K1130" s="271"/>
      <c r="L1130" s="271"/>
    </row>
    <row r="1131" spans="2:12" s="270" customFormat="1" ht="11.25" x14ac:dyDescent="0.2">
      <c r="B1131" s="271"/>
      <c r="J1131" s="271"/>
      <c r="K1131" s="271"/>
      <c r="L1131" s="271"/>
    </row>
    <row r="1132" spans="2:12" s="270" customFormat="1" ht="11.25" x14ac:dyDescent="0.2">
      <c r="B1132" s="271"/>
      <c r="J1132" s="271"/>
      <c r="K1132" s="271"/>
      <c r="L1132" s="271"/>
    </row>
    <row r="1133" spans="2:12" s="270" customFormat="1" ht="11.25" x14ac:dyDescent="0.2">
      <c r="B1133" s="271"/>
      <c r="J1133" s="271"/>
      <c r="K1133" s="271"/>
      <c r="L1133" s="271"/>
    </row>
    <row r="1134" spans="2:12" s="270" customFormat="1" ht="11.25" x14ac:dyDescent="0.2">
      <c r="B1134" s="271"/>
      <c r="J1134" s="271"/>
      <c r="K1134" s="271"/>
      <c r="L1134" s="271"/>
    </row>
    <row r="1135" spans="2:12" s="270" customFormat="1" ht="11.25" x14ac:dyDescent="0.2">
      <c r="B1135" s="271"/>
      <c r="J1135" s="271"/>
      <c r="K1135" s="271"/>
      <c r="L1135" s="271"/>
    </row>
    <row r="1136" spans="2:12" s="270" customFormat="1" ht="11.25" x14ac:dyDescent="0.2">
      <c r="B1136" s="271"/>
      <c r="J1136" s="271"/>
      <c r="K1136" s="271"/>
      <c r="L1136" s="271"/>
    </row>
    <row r="1137" spans="2:12" s="270" customFormat="1" ht="11.25" x14ac:dyDescent="0.2">
      <c r="B1137" s="271"/>
      <c r="J1137" s="271"/>
      <c r="K1137" s="271"/>
      <c r="L1137" s="271"/>
    </row>
    <row r="1138" spans="2:12" s="270" customFormat="1" ht="11.25" x14ac:dyDescent="0.2">
      <c r="B1138" s="271"/>
      <c r="J1138" s="271"/>
      <c r="K1138" s="271"/>
      <c r="L1138" s="271"/>
    </row>
    <row r="1139" spans="2:12" s="270" customFormat="1" ht="11.25" x14ac:dyDescent="0.2">
      <c r="B1139" s="271"/>
      <c r="J1139" s="271"/>
      <c r="K1139" s="271"/>
      <c r="L1139" s="271"/>
    </row>
    <row r="1140" spans="2:12" s="270" customFormat="1" ht="11.25" x14ac:dyDescent="0.2">
      <c r="B1140" s="271"/>
      <c r="J1140" s="271"/>
      <c r="K1140" s="271"/>
      <c r="L1140" s="271"/>
    </row>
    <row r="1141" spans="2:12" s="270" customFormat="1" ht="11.25" x14ac:dyDescent="0.2">
      <c r="B1141" s="271"/>
      <c r="J1141" s="271"/>
      <c r="K1141" s="271"/>
      <c r="L1141" s="271"/>
    </row>
    <row r="1142" spans="2:12" s="270" customFormat="1" ht="11.25" x14ac:dyDescent="0.2">
      <c r="B1142" s="271"/>
      <c r="J1142" s="271"/>
      <c r="K1142" s="271"/>
      <c r="L1142" s="271"/>
    </row>
    <row r="1143" spans="2:12" s="270" customFormat="1" ht="11.25" x14ac:dyDescent="0.2">
      <c r="B1143" s="271"/>
      <c r="J1143" s="271"/>
      <c r="K1143" s="271"/>
      <c r="L1143" s="271"/>
    </row>
    <row r="1144" spans="2:12" s="270" customFormat="1" ht="11.25" x14ac:dyDescent="0.2">
      <c r="B1144" s="271"/>
      <c r="J1144" s="271"/>
      <c r="K1144" s="271"/>
      <c r="L1144" s="271"/>
    </row>
    <row r="1145" spans="2:12" s="270" customFormat="1" ht="11.25" x14ac:dyDescent="0.2">
      <c r="B1145" s="271"/>
      <c r="J1145" s="271"/>
      <c r="K1145" s="271"/>
      <c r="L1145" s="271"/>
    </row>
    <row r="1146" spans="2:12" s="270" customFormat="1" ht="11.25" x14ac:dyDescent="0.2">
      <c r="B1146" s="271"/>
      <c r="J1146" s="271"/>
      <c r="K1146" s="271"/>
      <c r="L1146" s="271"/>
    </row>
    <row r="1147" spans="2:12" s="270" customFormat="1" ht="11.25" x14ac:dyDescent="0.2">
      <c r="B1147" s="271"/>
      <c r="J1147" s="271"/>
      <c r="K1147" s="271"/>
      <c r="L1147" s="271"/>
    </row>
    <row r="1148" spans="2:12" s="270" customFormat="1" ht="11.25" x14ac:dyDescent="0.2">
      <c r="B1148" s="271"/>
      <c r="J1148" s="271"/>
      <c r="K1148" s="271"/>
      <c r="L1148" s="271"/>
    </row>
    <row r="1149" spans="2:12" s="270" customFormat="1" ht="11.25" x14ac:dyDescent="0.2">
      <c r="B1149" s="271"/>
      <c r="J1149" s="271"/>
      <c r="K1149" s="271"/>
      <c r="L1149" s="271"/>
    </row>
    <row r="1150" spans="2:12" s="270" customFormat="1" ht="11.25" x14ac:dyDescent="0.2">
      <c r="B1150" s="271"/>
      <c r="J1150" s="271"/>
      <c r="K1150" s="271"/>
      <c r="L1150" s="271"/>
    </row>
    <row r="1151" spans="2:12" s="270" customFormat="1" ht="11.25" x14ac:dyDescent="0.2">
      <c r="B1151" s="271"/>
      <c r="J1151" s="271"/>
      <c r="K1151" s="271"/>
      <c r="L1151" s="271"/>
    </row>
    <row r="1152" spans="2:12" s="270" customFormat="1" ht="11.25" x14ac:dyDescent="0.2">
      <c r="B1152" s="271"/>
      <c r="J1152" s="271"/>
      <c r="K1152" s="271"/>
      <c r="L1152" s="271"/>
    </row>
    <row r="1153" spans="2:12" s="270" customFormat="1" ht="11.25" x14ac:dyDescent="0.2">
      <c r="B1153" s="271"/>
      <c r="J1153" s="271"/>
      <c r="K1153" s="271"/>
      <c r="L1153" s="271"/>
    </row>
    <row r="1154" spans="2:12" s="270" customFormat="1" ht="11.25" x14ac:dyDescent="0.2">
      <c r="B1154" s="271"/>
      <c r="J1154" s="271"/>
      <c r="K1154" s="271"/>
      <c r="L1154" s="271"/>
    </row>
    <row r="1155" spans="2:12" s="270" customFormat="1" ht="11.25" x14ac:dyDescent="0.2">
      <c r="B1155" s="271"/>
      <c r="J1155" s="271"/>
      <c r="K1155" s="271"/>
      <c r="L1155" s="271"/>
    </row>
    <row r="1156" spans="2:12" s="270" customFormat="1" ht="11.25" x14ac:dyDescent="0.2">
      <c r="B1156" s="271"/>
      <c r="J1156" s="271"/>
      <c r="K1156" s="271"/>
      <c r="L1156" s="271"/>
    </row>
    <row r="1157" spans="2:12" s="270" customFormat="1" ht="11.25" x14ac:dyDescent="0.2">
      <c r="B1157" s="271"/>
      <c r="J1157" s="271"/>
      <c r="K1157" s="271"/>
      <c r="L1157" s="271"/>
    </row>
    <row r="1158" spans="2:12" s="270" customFormat="1" ht="11.25" x14ac:dyDescent="0.2">
      <c r="B1158" s="271"/>
      <c r="J1158" s="271"/>
      <c r="K1158" s="271"/>
      <c r="L1158" s="271"/>
    </row>
    <row r="1159" spans="2:12" s="270" customFormat="1" ht="11.25" x14ac:dyDescent="0.2">
      <c r="B1159" s="271"/>
      <c r="J1159" s="271"/>
      <c r="K1159" s="271"/>
      <c r="L1159" s="271"/>
    </row>
    <row r="1160" spans="2:12" s="270" customFormat="1" ht="11.25" x14ac:dyDescent="0.2">
      <c r="B1160" s="271"/>
      <c r="J1160" s="271"/>
      <c r="K1160" s="271"/>
      <c r="L1160" s="271"/>
    </row>
    <row r="1161" spans="2:12" s="270" customFormat="1" ht="11.25" x14ac:dyDescent="0.2">
      <c r="B1161" s="271"/>
      <c r="J1161" s="271"/>
      <c r="K1161" s="271"/>
      <c r="L1161" s="271"/>
    </row>
    <row r="1162" spans="2:12" s="270" customFormat="1" ht="11.25" x14ac:dyDescent="0.2">
      <c r="B1162" s="271"/>
      <c r="J1162" s="271"/>
      <c r="K1162" s="271"/>
      <c r="L1162" s="271"/>
    </row>
    <row r="1163" spans="2:12" s="270" customFormat="1" ht="11.25" x14ac:dyDescent="0.2">
      <c r="B1163" s="271"/>
      <c r="J1163" s="271"/>
      <c r="K1163" s="271"/>
      <c r="L1163" s="271"/>
    </row>
    <row r="1164" spans="2:12" s="270" customFormat="1" ht="11.25" x14ac:dyDescent="0.2">
      <c r="B1164" s="271"/>
      <c r="J1164" s="271"/>
      <c r="K1164" s="271"/>
      <c r="L1164" s="271"/>
    </row>
    <row r="1165" spans="2:12" s="270" customFormat="1" ht="11.25" x14ac:dyDescent="0.2">
      <c r="B1165" s="271"/>
      <c r="J1165" s="271"/>
      <c r="K1165" s="271"/>
      <c r="L1165" s="271"/>
    </row>
    <row r="1166" spans="2:12" s="270" customFormat="1" ht="11.25" x14ac:dyDescent="0.2">
      <c r="B1166" s="271"/>
      <c r="J1166" s="271"/>
      <c r="K1166" s="271"/>
      <c r="L1166" s="271"/>
    </row>
    <row r="1167" spans="2:12" s="270" customFormat="1" ht="11.25" x14ac:dyDescent="0.2">
      <c r="B1167" s="271"/>
      <c r="J1167" s="271"/>
      <c r="K1167" s="271"/>
      <c r="L1167" s="271"/>
    </row>
    <row r="1168" spans="2:12" s="270" customFormat="1" ht="11.25" x14ac:dyDescent="0.2">
      <c r="B1168" s="271"/>
      <c r="J1168" s="271"/>
      <c r="K1168" s="271"/>
      <c r="L1168" s="271"/>
    </row>
    <row r="1169" spans="2:12" s="270" customFormat="1" ht="11.25" x14ac:dyDescent="0.2">
      <c r="B1169" s="271"/>
      <c r="J1169" s="271"/>
      <c r="K1169" s="271"/>
      <c r="L1169" s="271"/>
    </row>
    <row r="1170" spans="2:12" s="270" customFormat="1" ht="11.25" x14ac:dyDescent="0.2">
      <c r="B1170" s="271"/>
      <c r="J1170" s="271"/>
      <c r="K1170" s="271"/>
      <c r="L1170" s="271"/>
    </row>
    <row r="1171" spans="2:12" s="270" customFormat="1" ht="11.25" x14ac:dyDescent="0.2">
      <c r="B1171" s="271"/>
      <c r="J1171" s="271"/>
      <c r="K1171" s="271"/>
      <c r="L1171" s="271"/>
    </row>
    <row r="1172" spans="2:12" s="270" customFormat="1" ht="11.25" x14ac:dyDescent="0.2">
      <c r="B1172" s="271"/>
      <c r="J1172" s="271"/>
      <c r="K1172" s="271"/>
      <c r="L1172" s="271"/>
    </row>
    <row r="1173" spans="2:12" s="270" customFormat="1" ht="11.25" x14ac:dyDescent="0.2">
      <c r="B1173" s="271"/>
      <c r="J1173" s="271"/>
      <c r="K1173" s="271"/>
      <c r="L1173" s="271"/>
    </row>
    <row r="1174" spans="2:12" s="270" customFormat="1" ht="11.25" x14ac:dyDescent="0.2">
      <c r="B1174" s="271"/>
      <c r="J1174" s="271"/>
      <c r="K1174" s="271"/>
      <c r="L1174" s="271"/>
    </row>
    <row r="1175" spans="2:12" s="270" customFormat="1" ht="11.25" x14ac:dyDescent="0.2">
      <c r="B1175" s="271"/>
      <c r="J1175" s="271"/>
      <c r="K1175" s="271"/>
      <c r="L1175" s="271"/>
    </row>
    <row r="1176" spans="2:12" s="270" customFormat="1" ht="11.25" x14ac:dyDescent="0.2">
      <c r="B1176" s="271"/>
      <c r="J1176" s="271"/>
      <c r="K1176" s="271"/>
      <c r="L1176" s="271"/>
    </row>
    <row r="1177" spans="2:12" s="270" customFormat="1" ht="11.25" x14ac:dyDescent="0.2">
      <c r="B1177" s="271"/>
      <c r="J1177" s="271"/>
      <c r="K1177" s="271"/>
      <c r="L1177" s="271"/>
    </row>
    <row r="1178" spans="2:12" s="270" customFormat="1" ht="11.25" x14ac:dyDescent="0.2">
      <c r="B1178" s="271"/>
      <c r="J1178" s="271"/>
      <c r="K1178" s="271"/>
      <c r="L1178" s="271"/>
    </row>
    <row r="1179" spans="2:12" s="270" customFormat="1" ht="11.25" x14ac:dyDescent="0.2">
      <c r="B1179" s="271"/>
      <c r="J1179" s="271"/>
      <c r="K1179" s="271"/>
      <c r="L1179" s="271"/>
    </row>
    <row r="1180" spans="2:12" s="270" customFormat="1" ht="11.25" x14ac:dyDescent="0.2">
      <c r="B1180" s="271"/>
      <c r="J1180" s="271"/>
      <c r="K1180" s="271"/>
      <c r="L1180" s="271"/>
    </row>
    <row r="1181" spans="2:12" s="270" customFormat="1" ht="11.25" x14ac:dyDescent="0.2">
      <c r="B1181" s="271"/>
      <c r="J1181" s="271"/>
      <c r="K1181" s="271"/>
      <c r="L1181" s="271"/>
    </row>
    <row r="1182" spans="2:12" s="270" customFormat="1" ht="11.25" x14ac:dyDescent="0.2">
      <c r="B1182" s="271"/>
      <c r="J1182" s="271"/>
      <c r="K1182" s="271"/>
      <c r="L1182" s="271"/>
    </row>
    <row r="1183" spans="2:12" s="270" customFormat="1" ht="11.25" x14ac:dyDescent="0.2">
      <c r="B1183" s="271"/>
      <c r="J1183" s="271"/>
      <c r="K1183" s="271"/>
      <c r="L1183" s="271"/>
    </row>
    <row r="1184" spans="2:12" s="270" customFormat="1" ht="11.25" x14ac:dyDescent="0.2">
      <c r="B1184" s="271"/>
      <c r="J1184" s="271"/>
      <c r="K1184" s="271"/>
      <c r="L1184" s="271"/>
    </row>
    <row r="1185" spans="2:12" s="270" customFormat="1" ht="11.25" x14ac:dyDescent="0.2">
      <c r="B1185" s="271"/>
      <c r="J1185" s="271"/>
      <c r="K1185" s="271"/>
      <c r="L1185" s="271"/>
    </row>
    <row r="1186" spans="2:12" s="270" customFormat="1" ht="11.25" x14ac:dyDescent="0.2">
      <c r="B1186" s="271"/>
      <c r="J1186" s="271"/>
      <c r="K1186" s="271"/>
      <c r="L1186" s="271"/>
    </row>
    <row r="1187" spans="2:12" s="270" customFormat="1" ht="11.25" x14ac:dyDescent="0.2">
      <c r="B1187" s="271"/>
      <c r="J1187" s="271"/>
      <c r="K1187" s="271"/>
      <c r="L1187" s="271"/>
    </row>
    <row r="1188" spans="2:12" s="270" customFormat="1" ht="11.25" x14ac:dyDescent="0.2">
      <c r="B1188" s="271"/>
      <c r="J1188" s="271"/>
      <c r="K1188" s="271"/>
      <c r="L1188" s="271"/>
    </row>
    <row r="1189" spans="2:12" s="270" customFormat="1" ht="11.25" x14ac:dyDescent="0.2">
      <c r="B1189" s="271"/>
      <c r="J1189" s="271"/>
      <c r="K1189" s="271"/>
      <c r="L1189" s="271"/>
    </row>
    <row r="1190" spans="2:12" s="270" customFormat="1" ht="11.25" x14ac:dyDescent="0.2">
      <c r="B1190" s="271"/>
      <c r="J1190" s="271"/>
      <c r="K1190" s="271"/>
      <c r="L1190" s="271"/>
    </row>
    <row r="1191" spans="2:12" s="270" customFormat="1" ht="11.25" x14ac:dyDescent="0.2">
      <c r="B1191" s="271"/>
      <c r="J1191" s="271"/>
      <c r="K1191" s="271"/>
      <c r="L1191" s="271"/>
    </row>
    <row r="1192" spans="2:12" s="270" customFormat="1" ht="11.25" x14ac:dyDescent="0.2">
      <c r="B1192" s="271"/>
      <c r="J1192" s="271"/>
      <c r="K1192" s="271"/>
      <c r="L1192" s="271"/>
    </row>
    <row r="1193" spans="2:12" s="270" customFormat="1" ht="11.25" x14ac:dyDescent="0.2">
      <c r="B1193" s="271"/>
      <c r="J1193" s="271"/>
      <c r="K1193" s="271"/>
      <c r="L1193" s="271"/>
    </row>
    <row r="1194" spans="2:12" s="270" customFormat="1" ht="11.25" x14ac:dyDescent="0.2">
      <c r="B1194" s="271"/>
      <c r="J1194" s="271"/>
      <c r="K1194" s="271"/>
      <c r="L1194" s="271"/>
    </row>
    <row r="1195" spans="2:12" s="270" customFormat="1" ht="11.25" x14ac:dyDescent="0.2">
      <c r="B1195" s="271"/>
      <c r="J1195" s="271"/>
      <c r="K1195" s="271"/>
      <c r="L1195" s="271"/>
    </row>
    <row r="1196" spans="2:12" s="270" customFormat="1" ht="11.25" x14ac:dyDescent="0.2">
      <c r="B1196" s="271"/>
      <c r="J1196" s="271"/>
      <c r="K1196" s="271"/>
      <c r="L1196" s="271"/>
    </row>
    <row r="1197" spans="2:12" s="270" customFormat="1" ht="11.25" x14ac:dyDescent="0.2">
      <c r="B1197" s="271"/>
      <c r="J1197" s="271"/>
      <c r="K1197" s="271"/>
      <c r="L1197" s="271"/>
    </row>
    <row r="1198" spans="2:12" s="270" customFormat="1" ht="11.25" x14ac:dyDescent="0.2">
      <c r="B1198" s="271"/>
      <c r="J1198" s="271"/>
      <c r="K1198" s="271"/>
      <c r="L1198" s="271"/>
    </row>
    <row r="1199" spans="2:12" s="270" customFormat="1" ht="11.25" x14ac:dyDescent="0.2">
      <c r="B1199" s="271"/>
      <c r="J1199" s="271"/>
      <c r="K1199" s="271"/>
      <c r="L1199" s="271"/>
    </row>
    <row r="1200" spans="2:12" s="270" customFormat="1" ht="11.25" x14ac:dyDescent="0.2">
      <c r="B1200" s="271"/>
      <c r="J1200" s="271"/>
      <c r="K1200" s="271"/>
      <c r="L1200" s="271"/>
    </row>
    <row r="1201" spans="2:12" s="270" customFormat="1" ht="11.25" x14ac:dyDescent="0.2">
      <c r="B1201" s="271"/>
      <c r="J1201" s="271"/>
      <c r="K1201" s="271"/>
      <c r="L1201" s="271"/>
    </row>
    <row r="1202" spans="2:12" s="270" customFormat="1" ht="11.25" x14ac:dyDescent="0.2">
      <c r="B1202" s="271"/>
      <c r="J1202" s="271"/>
      <c r="K1202" s="271"/>
      <c r="L1202" s="271"/>
    </row>
    <row r="1203" spans="2:12" s="270" customFormat="1" ht="11.25" x14ac:dyDescent="0.2">
      <c r="B1203" s="271"/>
      <c r="J1203" s="271"/>
      <c r="K1203" s="271"/>
      <c r="L1203" s="271"/>
    </row>
    <row r="1204" spans="2:12" s="270" customFormat="1" ht="11.25" x14ac:dyDescent="0.2">
      <c r="B1204" s="271"/>
      <c r="J1204" s="271"/>
      <c r="K1204" s="271"/>
      <c r="L1204" s="271"/>
    </row>
    <row r="1205" spans="2:12" s="270" customFormat="1" ht="11.25" x14ac:dyDescent="0.2">
      <c r="B1205" s="271"/>
      <c r="J1205" s="271"/>
      <c r="K1205" s="271"/>
      <c r="L1205" s="271"/>
    </row>
    <row r="1206" spans="2:12" s="270" customFormat="1" ht="11.25" x14ac:dyDescent="0.2">
      <c r="B1206" s="271"/>
      <c r="J1206" s="271"/>
      <c r="K1206" s="271"/>
      <c r="L1206" s="271"/>
    </row>
    <row r="1207" spans="2:12" s="270" customFormat="1" ht="11.25" x14ac:dyDescent="0.2">
      <c r="B1207" s="271"/>
      <c r="J1207" s="271"/>
      <c r="K1207" s="271"/>
      <c r="L1207" s="271"/>
    </row>
    <row r="1208" spans="2:12" s="270" customFormat="1" ht="11.25" x14ac:dyDescent="0.2">
      <c r="B1208" s="271"/>
      <c r="J1208" s="271"/>
      <c r="K1208" s="271"/>
      <c r="L1208" s="271"/>
    </row>
    <row r="1209" spans="2:12" s="270" customFormat="1" ht="11.25" x14ac:dyDescent="0.2">
      <c r="B1209" s="271"/>
      <c r="J1209" s="271"/>
      <c r="K1209" s="271"/>
      <c r="L1209" s="271"/>
    </row>
    <row r="1210" spans="2:12" s="270" customFormat="1" ht="11.25" x14ac:dyDescent="0.2">
      <c r="B1210" s="271"/>
      <c r="J1210" s="271"/>
      <c r="K1210" s="271"/>
      <c r="L1210" s="271"/>
    </row>
    <row r="1211" spans="2:12" s="270" customFormat="1" ht="11.25" x14ac:dyDescent="0.2">
      <c r="B1211" s="271"/>
      <c r="J1211" s="271"/>
      <c r="K1211" s="271"/>
      <c r="L1211" s="271"/>
    </row>
    <row r="1212" spans="2:12" s="270" customFormat="1" ht="11.25" x14ac:dyDescent="0.2">
      <c r="B1212" s="271"/>
      <c r="J1212" s="271"/>
      <c r="K1212" s="271"/>
      <c r="L1212" s="271"/>
    </row>
    <row r="1213" spans="2:12" s="270" customFormat="1" ht="11.25" x14ac:dyDescent="0.2">
      <c r="B1213" s="271"/>
      <c r="J1213" s="271"/>
      <c r="K1213" s="271"/>
      <c r="L1213" s="271"/>
    </row>
    <row r="1214" spans="2:12" s="270" customFormat="1" ht="11.25" x14ac:dyDescent="0.2">
      <c r="B1214" s="271"/>
      <c r="J1214" s="271"/>
      <c r="K1214" s="271"/>
      <c r="L1214" s="271"/>
    </row>
    <row r="1215" spans="2:12" s="270" customFormat="1" ht="11.25" x14ac:dyDescent="0.2">
      <c r="B1215" s="271"/>
      <c r="J1215" s="271"/>
      <c r="K1215" s="271"/>
      <c r="L1215" s="271"/>
    </row>
    <row r="1216" spans="2:12" s="270" customFormat="1" ht="11.25" x14ac:dyDescent="0.2">
      <c r="B1216" s="271"/>
      <c r="J1216" s="271"/>
      <c r="K1216" s="271"/>
      <c r="L1216" s="271"/>
    </row>
    <row r="1217" spans="2:12" s="270" customFormat="1" ht="11.25" x14ac:dyDescent="0.2">
      <c r="B1217" s="271"/>
      <c r="J1217" s="271"/>
      <c r="K1217" s="271"/>
      <c r="L1217" s="271"/>
    </row>
    <row r="1218" spans="2:12" s="270" customFormat="1" ht="11.25" x14ac:dyDescent="0.2">
      <c r="B1218" s="271"/>
      <c r="J1218" s="271"/>
      <c r="K1218" s="271"/>
      <c r="L1218" s="271"/>
    </row>
    <row r="1219" spans="2:12" s="270" customFormat="1" ht="11.25" x14ac:dyDescent="0.2">
      <c r="B1219" s="271"/>
      <c r="J1219" s="271"/>
      <c r="K1219" s="271"/>
      <c r="L1219" s="271"/>
    </row>
    <row r="1220" spans="2:12" s="270" customFormat="1" ht="11.25" x14ac:dyDescent="0.2">
      <c r="B1220" s="271"/>
      <c r="J1220" s="271"/>
      <c r="K1220" s="271"/>
      <c r="L1220" s="271"/>
    </row>
    <row r="1221" spans="2:12" s="270" customFormat="1" ht="11.25" x14ac:dyDescent="0.2">
      <c r="B1221" s="271"/>
      <c r="J1221" s="271"/>
      <c r="K1221" s="271"/>
      <c r="L1221" s="271"/>
    </row>
    <row r="1222" spans="2:12" s="270" customFormat="1" ht="11.25" x14ac:dyDescent="0.2">
      <c r="B1222" s="271"/>
      <c r="J1222" s="271"/>
      <c r="K1222" s="271"/>
      <c r="L1222" s="271"/>
    </row>
    <row r="1223" spans="2:12" s="270" customFormat="1" ht="11.25" x14ac:dyDescent="0.2">
      <c r="B1223" s="271"/>
      <c r="J1223" s="271"/>
      <c r="K1223" s="271"/>
      <c r="L1223" s="271"/>
    </row>
    <row r="1224" spans="2:12" s="270" customFormat="1" ht="11.25" x14ac:dyDescent="0.2">
      <c r="B1224" s="271"/>
      <c r="J1224" s="271"/>
      <c r="K1224" s="271"/>
      <c r="L1224" s="271"/>
    </row>
    <row r="1225" spans="2:12" s="270" customFormat="1" ht="11.25" x14ac:dyDescent="0.2">
      <c r="B1225" s="271"/>
      <c r="J1225" s="271"/>
      <c r="K1225" s="271"/>
      <c r="L1225" s="271"/>
    </row>
    <row r="1226" spans="2:12" s="270" customFormat="1" ht="11.25" x14ac:dyDescent="0.2">
      <c r="B1226" s="271"/>
      <c r="J1226" s="271"/>
      <c r="K1226" s="271"/>
      <c r="L1226" s="271"/>
    </row>
    <row r="1227" spans="2:12" s="270" customFormat="1" ht="11.25" x14ac:dyDescent="0.2">
      <c r="B1227" s="271"/>
      <c r="J1227" s="271"/>
      <c r="K1227" s="271"/>
      <c r="L1227" s="271"/>
    </row>
    <row r="1228" spans="2:12" s="270" customFormat="1" ht="11.25" x14ac:dyDescent="0.2">
      <c r="B1228" s="271"/>
      <c r="J1228" s="271"/>
      <c r="K1228" s="271"/>
      <c r="L1228" s="271"/>
    </row>
    <row r="1229" spans="2:12" s="270" customFormat="1" ht="11.25" x14ac:dyDescent="0.2">
      <c r="B1229" s="271"/>
      <c r="J1229" s="271"/>
      <c r="K1229" s="271"/>
      <c r="L1229" s="271"/>
    </row>
    <row r="1230" spans="2:12" s="270" customFormat="1" ht="11.25" x14ac:dyDescent="0.2">
      <c r="B1230" s="271"/>
      <c r="J1230" s="271"/>
      <c r="K1230" s="271"/>
      <c r="L1230" s="271"/>
    </row>
    <row r="1231" spans="2:12" s="270" customFormat="1" ht="11.25" x14ac:dyDescent="0.2">
      <c r="B1231" s="271"/>
      <c r="J1231" s="271"/>
      <c r="K1231" s="271"/>
      <c r="L1231" s="271"/>
    </row>
    <row r="1232" spans="2:12" s="270" customFormat="1" ht="11.25" x14ac:dyDescent="0.2">
      <c r="B1232" s="271"/>
      <c r="J1232" s="271"/>
      <c r="K1232" s="271"/>
      <c r="L1232" s="271"/>
    </row>
    <row r="1233" spans="2:12" s="270" customFormat="1" ht="11.25" x14ac:dyDescent="0.2">
      <c r="B1233" s="271"/>
      <c r="J1233" s="271"/>
      <c r="K1233" s="271"/>
      <c r="L1233" s="271"/>
    </row>
    <row r="1234" spans="2:12" s="270" customFormat="1" ht="11.25" x14ac:dyDescent="0.2">
      <c r="B1234" s="271"/>
      <c r="J1234" s="271"/>
      <c r="K1234" s="271"/>
      <c r="L1234" s="271"/>
    </row>
    <row r="1235" spans="2:12" s="270" customFormat="1" ht="11.25" x14ac:dyDescent="0.2">
      <c r="B1235" s="271"/>
      <c r="J1235" s="271"/>
      <c r="K1235" s="271"/>
      <c r="L1235" s="271"/>
    </row>
    <row r="1236" spans="2:12" s="270" customFormat="1" ht="11.25" x14ac:dyDescent="0.2">
      <c r="B1236" s="271"/>
      <c r="J1236" s="271"/>
      <c r="K1236" s="271"/>
      <c r="L1236" s="271"/>
    </row>
    <row r="1237" spans="2:12" s="270" customFormat="1" ht="11.25" x14ac:dyDescent="0.2">
      <c r="B1237" s="271"/>
      <c r="J1237" s="271"/>
      <c r="K1237" s="271"/>
      <c r="L1237" s="271"/>
    </row>
    <row r="1238" spans="2:12" s="270" customFormat="1" ht="11.25" x14ac:dyDescent="0.2">
      <c r="B1238" s="271"/>
      <c r="J1238" s="271"/>
      <c r="K1238" s="271"/>
      <c r="L1238" s="271"/>
    </row>
    <row r="1239" spans="2:12" s="270" customFormat="1" ht="11.25" x14ac:dyDescent="0.2">
      <c r="B1239" s="271"/>
      <c r="J1239" s="271"/>
      <c r="K1239" s="271"/>
      <c r="L1239" s="271"/>
    </row>
    <row r="1240" spans="2:12" s="270" customFormat="1" ht="11.25" x14ac:dyDescent="0.2">
      <c r="B1240" s="271"/>
      <c r="J1240" s="271"/>
      <c r="K1240" s="271"/>
      <c r="L1240" s="271"/>
    </row>
    <row r="1241" spans="2:12" s="270" customFormat="1" ht="11.25" x14ac:dyDescent="0.2">
      <c r="B1241" s="271"/>
      <c r="J1241" s="271"/>
      <c r="K1241" s="271"/>
      <c r="L1241" s="271"/>
    </row>
    <row r="1242" spans="2:12" s="270" customFormat="1" ht="11.25" x14ac:dyDescent="0.2">
      <c r="B1242" s="271"/>
      <c r="J1242" s="271"/>
      <c r="K1242" s="271"/>
      <c r="L1242" s="271"/>
    </row>
    <row r="1243" spans="2:12" s="270" customFormat="1" ht="11.25" x14ac:dyDescent="0.2">
      <c r="B1243" s="271"/>
      <c r="J1243" s="271"/>
      <c r="K1243" s="271"/>
      <c r="L1243" s="271"/>
    </row>
    <row r="1244" spans="2:12" s="270" customFormat="1" ht="11.25" x14ac:dyDescent="0.2">
      <c r="B1244" s="271"/>
      <c r="J1244" s="271"/>
      <c r="K1244" s="271"/>
      <c r="L1244" s="271"/>
    </row>
    <row r="1245" spans="2:12" s="270" customFormat="1" ht="11.25" x14ac:dyDescent="0.2">
      <c r="B1245" s="271"/>
      <c r="J1245" s="271"/>
      <c r="K1245" s="271"/>
      <c r="L1245" s="271"/>
    </row>
    <row r="1246" spans="2:12" s="270" customFormat="1" ht="11.25" x14ac:dyDescent="0.2">
      <c r="B1246" s="271"/>
      <c r="J1246" s="271"/>
      <c r="K1246" s="271"/>
      <c r="L1246" s="271"/>
    </row>
    <row r="1247" spans="2:12" s="270" customFormat="1" ht="11.25" x14ac:dyDescent="0.2">
      <c r="B1247" s="271"/>
      <c r="J1247" s="271"/>
      <c r="K1247" s="271"/>
      <c r="L1247" s="271"/>
    </row>
    <row r="1248" spans="2:12" s="270" customFormat="1" ht="11.25" x14ac:dyDescent="0.2">
      <c r="B1248" s="271"/>
      <c r="J1248" s="271"/>
      <c r="K1248" s="271"/>
      <c r="L1248" s="271"/>
    </row>
    <row r="1249" spans="2:12" s="270" customFormat="1" ht="11.25" x14ac:dyDescent="0.2">
      <c r="B1249" s="271"/>
      <c r="J1249" s="271"/>
      <c r="K1249" s="271"/>
      <c r="L1249" s="271"/>
    </row>
    <row r="1250" spans="2:12" s="270" customFormat="1" ht="11.25" x14ac:dyDescent="0.2">
      <c r="B1250" s="271"/>
      <c r="J1250" s="271"/>
      <c r="K1250" s="271"/>
      <c r="L1250" s="271"/>
    </row>
    <row r="1251" spans="2:12" s="270" customFormat="1" ht="11.25" x14ac:dyDescent="0.2">
      <c r="B1251" s="271"/>
      <c r="J1251" s="271"/>
      <c r="K1251" s="271"/>
      <c r="L1251" s="271"/>
    </row>
    <row r="1252" spans="2:12" s="270" customFormat="1" ht="11.25" x14ac:dyDescent="0.2">
      <c r="B1252" s="271"/>
      <c r="J1252" s="271"/>
      <c r="K1252" s="271"/>
      <c r="L1252" s="271"/>
    </row>
    <row r="1253" spans="2:12" s="270" customFormat="1" ht="11.25" x14ac:dyDescent="0.2">
      <c r="B1253" s="271"/>
      <c r="J1253" s="271"/>
      <c r="K1253" s="271"/>
      <c r="L1253" s="271"/>
    </row>
    <row r="1254" spans="2:12" s="270" customFormat="1" ht="11.25" x14ac:dyDescent="0.2">
      <c r="B1254" s="271"/>
      <c r="J1254" s="271"/>
      <c r="K1254" s="271"/>
      <c r="L1254" s="271"/>
    </row>
    <row r="1255" spans="2:12" s="270" customFormat="1" ht="11.25" x14ac:dyDescent="0.2">
      <c r="B1255" s="271"/>
      <c r="J1255" s="271"/>
      <c r="K1255" s="271"/>
      <c r="L1255" s="271"/>
    </row>
    <row r="1256" spans="2:12" s="270" customFormat="1" ht="11.25" x14ac:dyDescent="0.2">
      <c r="B1256" s="271"/>
      <c r="J1256" s="271"/>
      <c r="K1256" s="271"/>
      <c r="L1256" s="271"/>
    </row>
    <row r="1257" spans="2:12" s="270" customFormat="1" ht="11.25" x14ac:dyDescent="0.2">
      <c r="B1257" s="271"/>
      <c r="J1257" s="271"/>
      <c r="K1257" s="271"/>
      <c r="L1257" s="271"/>
    </row>
    <row r="1258" spans="2:12" s="270" customFormat="1" ht="11.25" x14ac:dyDescent="0.2">
      <c r="B1258" s="271"/>
      <c r="J1258" s="271"/>
      <c r="K1258" s="271"/>
      <c r="L1258" s="271"/>
    </row>
    <row r="1259" spans="2:12" s="270" customFormat="1" ht="11.25" x14ac:dyDescent="0.2">
      <c r="B1259" s="271"/>
      <c r="J1259" s="271"/>
      <c r="K1259" s="271"/>
      <c r="L1259" s="271"/>
    </row>
    <row r="1260" spans="2:12" s="270" customFormat="1" ht="11.25" x14ac:dyDescent="0.2">
      <c r="B1260" s="271"/>
      <c r="J1260" s="271"/>
      <c r="K1260" s="271"/>
      <c r="L1260" s="271"/>
    </row>
    <row r="1261" spans="2:12" s="270" customFormat="1" ht="11.25" x14ac:dyDescent="0.2">
      <c r="B1261" s="271"/>
      <c r="J1261" s="271"/>
      <c r="K1261" s="271"/>
      <c r="L1261" s="271"/>
    </row>
    <row r="1262" spans="2:12" s="270" customFormat="1" ht="11.25" x14ac:dyDescent="0.2">
      <c r="B1262" s="271"/>
      <c r="J1262" s="271"/>
      <c r="K1262" s="271"/>
      <c r="L1262" s="271"/>
    </row>
  </sheetData>
  <sheetProtection password="BD17" sheet="1" objects="1" scenarios="1" autoFilter="0"/>
  <autoFilter ref="L18:L262"/>
  <mergeCells count="548">
    <mergeCell ref="D257:E257"/>
    <mergeCell ref="F257:G257"/>
    <mergeCell ref="H257:I257"/>
    <mergeCell ref="D258:E258"/>
    <mergeCell ref="F258:G258"/>
    <mergeCell ref="H258:I258"/>
    <mergeCell ref="D259:I259"/>
    <mergeCell ref="B261:C261"/>
    <mergeCell ref="E262:F262"/>
    <mergeCell ref="G262:I262"/>
    <mergeCell ref="D251:I251"/>
    <mergeCell ref="F253:G253"/>
    <mergeCell ref="H253:I253"/>
    <mergeCell ref="F254:G254"/>
    <mergeCell ref="H254:I254"/>
    <mergeCell ref="D255:E255"/>
    <mergeCell ref="F255:G255"/>
    <mergeCell ref="H255:I255"/>
    <mergeCell ref="D256:E256"/>
    <mergeCell ref="F256:G256"/>
    <mergeCell ref="H256:I256"/>
    <mergeCell ref="D248:E248"/>
    <mergeCell ref="F248:G248"/>
    <mergeCell ref="H248:I248"/>
    <mergeCell ref="D249:E249"/>
    <mergeCell ref="F249:G249"/>
    <mergeCell ref="H249:I249"/>
    <mergeCell ref="D250:E250"/>
    <mergeCell ref="F250:G250"/>
    <mergeCell ref="H250:I250"/>
    <mergeCell ref="D242:E242"/>
    <mergeCell ref="F242:G242"/>
    <mergeCell ref="H242:I242"/>
    <mergeCell ref="D243:I243"/>
    <mergeCell ref="F245:G245"/>
    <mergeCell ref="H245:I245"/>
    <mergeCell ref="F246:G246"/>
    <mergeCell ref="H246:I246"/>
    <mergeCell ref="D247:E247"/>
    <mergeCell ref="F247:G247"/>
    <mergeCell ref="H247:I247"/>
    <mergeCell ref="F238:G238"/>
    <mergeCell ref="H238:I238"/>
    <mergeCell ref="D239:E239"/>
    <mergeCell ref="F239:G239"/>
    <mergeCell ref="H239:I239"/>
    <mergeCell ref="D240:E240"/>
    <mergeCell ref="F240:G240"/>
    <mergeCell ref="H240:I240"/>
    <mergeCell ref="D241:E241"/>
    <mergeCell ref="F241:G241"/>
    <mergeCell ref="H241:I241"/>
    <mergeCell ref="D233:E233"/>
    <mergeCell ref="F233:G233"/>
    <mergeCell ref="H233:I233"/>
    <mergeCell ref="D234:E234"/>
    <mergeCell ref="F234:G234"/>
    <mergeCell ref="H234:I234"/>
    <mergeCell ref="D235:I235"/>
    <mergeCell ref="F237:G237"/>
    <mergeCell ref="H237:I237"/>
    <mergeCell ref="D227:I227"/>
    <mergeCell ref="F229:G229"/>
    <mergeCell ref="H229:I229"/>
    <mergeCell ref="F230:G230"/>
    <mergeCell ref="H230:I230"/>
    <mergeCell ref="D231:E231"/>
    <mergeCell ref="F231:G231"/>
    <mergeCell ref="H231:I231"/>
    <mergeCell ref="D232:E232"/>
    <mergeCell ref="F232:G232"/>
    <mergeCell ref="H232:I232"/>
    <mergeCell ref="D224:E224"/>
    <mergeCell ref="F224:G224"/>
    <mergeCell ref="H224:I224"/>
    <mergeCell ref="D225:E225"/>
    <mergeCell ref="F225:G225"/>
    <mergeCell ref="H225:I225"/>
    <mergeCell ref="D226:E226"/>
    <mergeCell ref="F226:G226"/>
    <mergeCell ref="H226:I226"/>
    <mergeCell ref="D218:E218"/>
    <mergeCell ref="F218:G218"/>
    <mergeCell ref="H218:I218"/>
    <mergeCell ref="D219:I219"/>
    <mergeCell ref="F221:G221"/>
    <mergeCell ref="H221:I221"/>
    <mergeCell ref="F222:G222"/>
    <mergeCell ref="H222:I222"/>
    <mergeCell ref="D223:E223"/>
    <mergeCell ref="F223:G223"/>
    <mergeCell ref="H223:I223"/>
    <mergeCell ref="F214:G214"/>
    <mergeCell ref="H214:I214"/>
    <mergeCell ref="D215:E215"/>
    <mergeCell ref="F215:G215"/>
    <mergeCell ref="H215:I215"/>
    <mergeCell ref="D216:E216"/>
    <mergeCell ref="F216:G216"/>
    <mergeCell ref="H216:I216"/>
    <mergeCell ref="D217:E217"/>
    <mergeCell ref="F217:G217"/>
    <mergeCell ref="H217:I217"/>
    <mergeCell ref="D209:E209"/>
    <mergeCell ref="F209:G209"/>
    <mergeCell ref="H209:I209"/>
    <mergeCell ref="D210:E210"/>
    <mergeCell ref="F210:G210"/>
    <mergeCell ref="H210:I210"/>
    <mergeCell ref="D211:I211"/>
    <mergeCell ref="F213:G213"/>
    <mergeCell ref="H213:I213"/>
    <mergeCell ref="D203:I203"/>
    <mergeCell ref="F205:G205"/>
    <mergeCell ref="H205:I205"/>
    <mergeCell ref="F206:G206"/>
    <mergeCell ref="H206:I206"/>
    <mergeCell ref="D207:E207"/>
    <mergeCell ref="F207:G207"/>
    <mergeCell ref="H207:I207"/>
    <mergeCell ref="D208:E208"/>
    <mergeCell ref="F208:G208"/>
    <mergeCell ref="H208:I208"/>
    <mergeCell ref="D200:E200"/>
    <mergeCell ref="F200:G200"/>
    <mergeCell ref="H200:I200"/>
    <mergeCell ref="D201:E201"/>
    <mergeCell ref="F201:G201"/>
    <mergeCell ref="H201:I201"/>
    <mergeCell ref="D202:E202"/>
    <mergeCell ref="F202:G202"/>
    <mergeCell ref="H202:I202"/>
    <mergeCell ref="D194:E194"/>
    <mergeCell ref="F194:G194"/>
    <mergeCell ref="H194:I194"/>
    <mergeCell ref="D195:I195"/>
    <mergeCell ref="F197:G197"/>
    <mergeCell ref="H197:I197"/>
    <mergeCell ref="F198:G198"/>
    <mergeCell ref="H198:I198"/>
    <mergeCell ref="D199:E199"/>
    <mergeCell ref="F199:G199"/>
    <mergeCell ref="H199:I199"/>
    <mergeCell ref="F190:G190"/>
    <mergeCell ref="H190:I190"/>
    <mergeCell ref="D191:E191"/>
    <mergeCell ref="F191:G191"/>
    <mergeCell ref="H191:I191"/>
    <mergeCell ref="D192:E192"/>
    <mergeCell ref="F192:G192"/>
    <mergeCell ref="H192:I192"/>
    <mergeCell ref="D193:E193"/>
    <mergeCell ref="F193:G193"/>
    <mergeCell ref="H193:I193"/>
    <mergeCell ref="D185:E185"/>
    <mergeCell ref="F185:G185"/>
    <mergeCell ref="H185:I185"/>
    <mergeCell ref="D186:E186"/>
    <mergeCell ref="F186:G186"/>
    <mergeCell ref="H186:I186"/>
    <mergeCell ref="D187:I187"/>
    <mergeCell ref="F189:G189"/>
    <mergeCell ref="H189:I189"/>
    <mergeCell ref="D179:I179"/>
    <mergeCell ref="F181:G181"/>
    <mergeCell ref="H181:I181"/>
    <mergeCell ref="F182:G182"/>
    <mergeCell ref="H182:I182"/>
    <mergeCell ref="D183:E183"/>
    <mergeCell ref="F183:G183"/>
    <mergeCell ref="H183:I183"/>
    <mergeCell ref="D184:E184"/>
    <mergeCell ref="F184:G184"/>
    <mergeCell ref="H184:I184"/>
    <mergeCell ref="D176:E176"/>
    <mergeCell ref="F176:G176"/>
    <mergeCell ref="H176:I176"/>
    <mergeCell ref="D177:E177"/>
    <mergeCell ref="F177:G177"/>
    <mergeCell ref="H177:I177"/>
    <mergeCell ref="D178:E178"/>
    <mergeCell ref="F178:G178"/>
    <mergeCell ref="H178:I178"/>
    <mergeCell ref="F172:G172"/>
    <mergeCell ref="H172:I172"/>
    <mergeCell ref="D173:E173"/>
    <mergeCell ref="F173:G173"/>
    <mergeCell ref="H173:I173"/>
    <mergeCell ref="D174:E174"/>
    <mergeCell ref="F174:G174"/>
    <mergeCell ref="H174:I174"/>
    <mergeCell ref="D175:E175"/>
    <mergeCell ref="F175:G175"/>
    <mergeCell ref="H175:I175"/>
    <mergeCell ref="D167:E167"/>
    <mergeCell ref="F167:G167"/>
    <mergeCell ref="H167:I167"/>
    <mergeCell ref="D168:E168"/>
    <mergeCell ref="F168:G168"/>
    <mergeCell ref="H168:I168"/>
    <mergeCell ref="D169:I169"/>
    <mergeCell ref="F171:G171"/>
    <mergeCell ref="H171:I171"/>
    <mergeCell ref="D164:E164"/>
    <mergeCell ref="F164:G164"/>
    <mergeCell ref="H164:I164"/>
    <mergeCell ref="D165:E165"/>
    <mergeCell ref="F165:G165"/>
    <mergeCell ref="H165:I165"/>
    <mergeCell ref="D166:E166"/>
    <mergeCell ref="F166:G166"/>
    <mergeCell ref="H166:I166"/>
    <mergeCell ref="D158:E158"/>
    <mergeCell ref="F158:G158"/>
    <mergeCell ref="H158:I158"/>
    <mergeCell ref="D159:I159"/>
    <mergeCell ref="F161:G161"/>
    <mergeCell ref="H161:I161"/>
    <mergeCell ref="F162:G162"/>
    <mergeCell ref="H162:I162"/>
    <mergeCell ref="D163:E163"/>
    <mergeCell ref="F163:G163"/>
    <mergeCell ref="H163:I163"/>
    <mergeCell ref="D155:E155"/>
    <mergeCell ref="F155:G155"/>
    <mergeCell ref="H155:I155"/>
    <mergeCell ref="D156:E156"/>
    <mergeCell ref="F156:G156"/>
    <mergeCell ref="H156:I156"/>
    <mergeCell ref="D157:E157"/>
    <mergeCell ref="F157:G157"/>
    <mergeCell ref="H157:I157"/>
    <mergeCell ref="D149:I149"/>
    <mergeCell ref="F151:G151"/>
    <mergeCell ref="H151:I151"/>
    <mergeCell ref="F152:G152"/>
    <mergeCell ref="H152:I152"/>
    <mergeCell ref="D153:E153"/>
    <mergeCell ref="F153:G153"/>
    <mergeCell ref="H153:I153"/>
    <mergeCell ref="D154:E154"/>
    <mergeCell ref="F154:G154"/>
    <mergeCell ref="H154:I154"/>
    <mergeCell ref="D146:E146"/>
    <mergeCell ref="F146:G146"/>
    <mergeCell ref="H146:I146"/>
    <mergeCell ref="D147:E147"/>
    <mergeCell ref="F147:G147"/>
    <mergeCell ref="H147:I147"/>
    <mergeCell ref="D148:E148"/>
    <mergeCell ref="F148:G148"/>
    <mergeCell ref="H148:I148"/>
    <mergeCell ref="F142:G142"/>
    <mergeCell ref="H142:I142"/>
    <mergeCell ref="D143:E143"/>
    <mergeCell ref="F143:G143"/>
    <mergeCell ref="H143:I143"/>
    <mergeCell ref="D144:E144"/>
    <mergeCell ref="F144:G144"/>
    <mergeCell ref="H144:I144"/>
    <mergeCell ref="D145:E145"/>
    <mergeCell ref="F145:G145"/>
    <mergeCell ref="H145:I145"/>
    <mergeCell ref="D137:E137"/>
    <mergeCell ref="F137:G137"/>
    <mergeCell ref="H137:I137"/>
    <mergeCell ref="D138:E138"/>
    <mergeCell ref="F138:G138"/>
    <mergeCell ref="H138:I138"/>
    <mergeCell ref="D139:I139"/>
    <mergeCell ref="F141:G141"/>
    <mergeCell ref="H141:I141"/>
    <mergeCell ref="D134:E134"/>
    <mergeCell ref="F134:G134"/>
    <mergeCell ref="H134:I134"/>
    <mergeCell ref="D135:E135"/>
    <mergeCell ref="F135:G135"/>
    <mergeCell ref="H135:I135"/>
    <mergeCell ref="D136:E136"/>
    <mergeCell ref="F136:G136"/>
    <mergeCell ref="H136:I136"/>
    <mergeCell ref="D128:E128"/>
    <mergeCell ref="F128:G128"/>
    <mergeCell ref="H128:I128"/>
    <mergeCell ref="D129:I129"/>
    <mergeCell ref="F131:G131"/>
    <mergeCell ref="H131:I131"/>
    <mergeCell ref="F132:G132"/>
    <mergeCell ref="H132:I132"/>
    <mergeCell ref="D133:E133"/>
    <mergeCell ref="F133:G133"/>
    <mergeCell ref="H133:I133"/>
    <mergeCell ref="D125:E125"/>
    <mergeCell ref="F125:G125"/>
    <mergeCell ref="H125:I125"/>
    <mergeCell ref="D126:E126"/>
    <mergeCell ref="F126:G126"/>
    <mergeCell ref="H126:I126"/>
    <mergeCell ref="D127:E127"/>
    <mergeCell ref="F127:G127"/>
    <mergeCell ref="H127:I127"/>
    <mergeCell ref="D119:I119"/>
    <mergeCell ref="F121:G121"/>
    <mergeCell ref="H121:I121"/>
    <mergeCell ref="F122:G122"/>
    <mergeCell ref="H122:I122"/>
    <mergeCell ref="D123:E123"/>
    <mergeCell ref="F123:G123"/>
    <mergeCell ref="H123:I123"/>
    <mergeCell ref="D124:E124"/>
    <mergeCell ref="F124:G124"/>
    <mergeCell ref="H124:I124"/>
    <mergeCell ref="D116:E116"/>
    <mergeCell ref="F116:G116"/>
    <mergeCell ref="H116:I116"/>
    <mergeCell ref="D117:E117"/>
    <mergeCell ref="F117:G117"/>
    <mergeCell ref="H117:I117"/>
    <mergeCell ref="D118:E118"/>
    <mergeCell ref="F118:G118"/>
    <mergeCell ref="H118:I118"/>
    <mergeCell ref="F112:G112"/>
    <mergeCell ref="H112:I112"/>
    <mergeCell ref="D113:E113"/>
    <mergeCell ref="F113:G113"/>
    <mergeCell ref="H113:I113"/>
    <mergeCell ref="D114:E114"/>
    <mergeCell ref="F114:G114"/>
    <mergeCell ref="H114:I114"/>
    <mergeCell ref="D115:E115"/>
    <mergeCell ref="F115:G115"/>
    <mergeCell ref="H115:I115"/>
    <mergeCell ref="D107:E107"/>
    <mergeCell ref="F107:G107"/>
    <mergeCell ref="H107:I107"/>
    <mergeCell ref="D108:E108"/>
    <mergeCell ref="F108:G108"/>
    <mergeCell ref="H108:I108"/>
    <mergeCell ref="D109:I109"/>
    <mergeCell ref="F111:G111"/>
    <mergeCell ref="H111:I111"/>
    <mergeCell ref="D104:E104"/>
    <mergeCell ref="F104:G104"/>
    <mergeCell ref="H104:I104"/>
    <mergeCell ref="D105:E105"/>
    <mergeCell ref="F105:G105"/>
    <mergeCell ref="H105:I105"/>
    <mergeCell ref="D106:E106"/>
    <mergeCell ref="F106:G106"/>
    <mergeCell ref="H106:I106"/>
    <mergeCell ref="D98:E98"/>
    <mergeCell ref="F98:G98"/>
    <mergeCell ref="H98:I98"/>
    <mergeCell ref="D99:I99"/>
    <mergeCell ref="F101:G101"/>
    <mergeCell ref="H101:I101"/>
    <mergeCell ref="F102:G102"/>
    <mergeCell ref="H102:I102"/>
    <mergeCell ref="D103:E103"/>
    <mergeCell ref="F103:G103"/>
    <mergeCell ref="H103:I103"/>
    <mergeCell ref="D95:E95"/>
    <mergeCell ref="F95:G95"/>
    <mergeCell ref="H95:I95"/>
    <mergeCell ref="D96:E96"/>
    <mergeCell ref="F96:G96"/>
    <mergeCell ref="H96:I96"/>
    <mergeCell ref="D97:E97"/>
    <mergeCell ref="F97:G97"/>
    <mergeCell ref="H97:I97"/>
    <mergeCell ref="D89:I89"/>
    <mergeCell ref="F91:G91"/>
    <mergeCell ref="H91:I91"/>
    <mergeCell ref="F92:G92"/>
    <mergeCell ref="H92:I92"/>
    <mergeCell ref="D93:E93"/>
    <mergeCell ref="F93:G93"/>
    <mergeCell ref="H93:I93"/>
    <mergeCell ref="D94:E94"/>
    <mergeCell ref="F94:G94"/>
    <mergeCell ref="H94:I94"/>
    <mergeCell ref="D86:E86"/>
    <mergeCell ref="F86:G86"/>
    <mergeCell ref="H86:I86"/>
    <mergeCell ref="D87:E87"/>
    <mergeCell ref="F87:G87"/>
    <mergeCell ref="H87:I87"/>
    <mergeCell ref="D88:E88"/>
    <mergeCell ref="F88:G88"/>
    <mergeCell ref="H88:I88"/>
    <mergeCell ref="F82:G82"/>
    <mergeCell ref="H82:I82"/>
    <mergeCell ref="D83:E83"/>
    <mergeCell ref="F83:G83"/>
    <mergeCell ref="H83:I83"/>
    <mergeCell ref="D84:E84"/>
    <mergeCell ref="F84:G84"/>
    <mergeCell ref="H84:I84"/>
    <mergeCell ref="D85:E85"/>
    <mergeCell ref="F85:G85"/>
    <mergeCell ref="H85:I85"/>
    <mergeCell ref="D77:E77"/>
    <mergeCell ref="F77:G77"/>
    <mergeCell ref="H77:I77"/>
    <mergeCell ref="D78:E78"/>
    <mergeCell ref="F78:G78"/>
    <mergeCell ref="H78:I78"/>
    <mergeCell ref="D79:I79"/>
    <mergeCell ref="F81:G81"/>
    <mergeCell ref="H81:I81"/>
    <mergeCell ref="D74:E74"/>
    <mergeCell ref="F74:G74"/>
    <mergeCell ref="H74:I74"/>
    <mergeCell ref="D75:E75"/>
    <mergeCell ref="F75:G75"/>
    <mergeCell ref="H75:I75"/>
    <mergeCell ref="D76:E76"/>
    <mergeCell ref="F76:G76"/>
    <mergeCell ref="H76:I76"/>
    <mergeCell ref="D68:E68"/>
    <mergeCell ref="F68:G68"/>
    <mergeCell ref="H68:I68"/>
    <mergeCell ref="D69:I69"/>
    <mergeCell ref="F71:G71"/>
    <mergeCell ref="H71:I71"/>
    <mergeCell ref="F72:G72"/>
    <mergeCell ref="H72:I72"/>
    <mergeCell ref="D73:E73"/>
    <mergeCell ref="F73:G73"/>
    <mergeCell ref="H73:I73"/>
    <mergeCell ref="D65:E65"/>
    <mergeCell ref="F65:G65"/>
    <mergeCell ref="H65:I65"/>
    <mergeCell ref="D66:E66"/>
    <mergeCell ref="F66:G66"/>
    <mergeCell ref="H66:I66"/>
    <mergeCell ref="D67:E67"/>
    <mergeCell ref="F67:G67"/>
    <mergeCell ref="H67:I67"/>
    <mergeCell ref="D59:I59"/>
    <mergeCell ref="F61:G61"/>
    <mergeCell ref="H61:I61"/>
    <mergeCell ref="F62:G62"/>
    <mergeCell ref="H62:I62"/>
    <mergeCell ref="D63:E63"/>
    <mergeCell ref="F63:G63"/>
    <mergeCell ref="H63:I63"/>
    <mergeCell ref="D64:E64"/>
    <mergeCell ref="F64:G64"/>
    <mergeCell ref="H64:I64"/>
    <mergeCell ref="D56:E56"/>
    <mergeCell ref="F56:G56"/>
    <mergeCell ref="H56:I56"/>
    <mergeCell ref="D57:E57"/>
    <mergeCell ref="F57:G57"/>
    <mergeCell ref="H57:I57"/>
    <mergeCell ref="D58:E58"/>
    <mergeCell ref="F58:G58"/>
    <mergeCell ref="H58:I58"/>
    <mergeCell ref="F52:G52"/>
    <mergeCell ref="H52:I52"/>
    <mergeCell ref="D53:E53"/>
    <mergeCell ref="F53:G53"/>
    <mergeCell ref="H53:I53"/>
    <mergeCell ref="D54:E54"/>
    <mergeCell ref="F54:G54"/>
    <mergeCell ref="H54:I54"/>
    <mergeCell ref="D55:E55"/>
    <mergeCell ref="F55:G55"/>
    <mergeCell ref="H55:I55"/>
    <mergeCell ref="D47:E47"/>
    <mergeCell ref="F47:G47"/>
    <mergeCell ref="H47:I47"/>
    <mergeCell ref="D48:E48"/>
    <mergeCell ref="F48:G48"/>
    <mergeCell ref="H48:I48"/>
    <mergeCell ref="D49:I49"/>
    <mergeCell ref="F51:G51"/>
    <mergeCell ref="H51:I51"/>
    <mergeCell ref="D44:E44"/>
    <mergeCell ref="F44:G44"/>
    <mergeCell ref="H44:I44"/>
    <mergeCell ref="D45:E45"/>
    <mergeCell ref="F45:G45"/>
    <mergeCell ref="H45:I45"/>
    <mergeCell ref="D46:E46"/>
    <mergeCell ref="F46:G46"/>
    <mergeCell ref="H46:I46"/>
    <mergeCell ref="D38:E38"/>
    <mergeCell ref="F38:G38"/>
    <mergeCell ref="H38:I38"/>
    <mergeCell ref="D39:I39"/>
    <mergeCell ref="F41:G41"/>
    <mergeCell ref="H41:I41"/>
    <mergeCell ref="F42:G42"/>
    <mergeCell ref="H42:I42"/>
    <mergeCell ref="D43:E43"/>
    <mergeCell ref="F43:G43"/>
    <mergeCell ref="H43:I43"/>
    <mergeCell ref="D35:E35"/>
    <mergeCell ref="F35:G35"/>
    <mergeCell ref="H35:I35"/>
    <mergeCell ref="D36:E36"/>
    <mergeCell ref="F36:G36"/>
    <mergeCell ref="H36:I36"/>
    <mergeCell ref="D37:E37"/>
    <mergeCell ref="F37:G37"/>
    <mergeCell ref="H37:I37"/>
    <mergeCell ref="F31:G31"/>
    <mergeCell ref="H31:I31"/>
    <mergeCell ref="F32:G32"/>
    <mergeCell ref="H32:I32"/>
    <mergeCell ref="D33:E33"/>
    <mergeCell ref="F33:G33"/>
    <mergeCell ref="H33:I33"/>
    <mergeCell ref="D34:E34"/>
    <mergeCell ref="F34:G34"/>
    <mergeCell ref="H34:I34"/>
    <mergeCell ref="D27:E27"/>
    <mergeCell ref="F27:G27"/>
    <mergeCell ref="H27:I27"/>
    <mergeCell ref="D28:E28"/>
    <mergeCell ref="F28:G28"/>
    <mergeCell ref="H28:I28"/>
    <mergeCell ref="D29:E29"/>
    <mergeCell ref="F29:G29"/>
    <mergeCell ref="H29:I29"/>
    <mergeCell ref="D15:E15"/>
    <mergeCell ref="F15:G15"/>
    <mergeCell ref="H15:I15"/>
    <mergeCell ref="D16:I16"/>
    <mergeCell ref="D25:E25"/>
    <mergeCell ref="F25:G25"/>
    <mergeCell ref="H25:I25"/>
    <mergeCell ref="D26:E26"/>
    <mergeCell ref="F26:G26"/>
    <mergeCell ref="H26:I26"/>
    <mergeCell ref="B1:H1"/>
    <mergeCell ref="D10:E10"/>
    <mergeCell ref="F10:G10"/>
    <mergeCell ref="H10:I10"/>
    <mergeCell ref="F12:G12"/>
    <mergeCell ref="H12:I12"/>
    <mergeCell ref="F13:G13"/>
    <mergeCell ref="H13:I13"/>
    <mergeCell ref="D14:E14"/>
    <mergeCell ref="F14:G14"/>
    <mergeCell ref="H14:I14"/>
  </mergeCells>
  <conditionalFormatting sqref="B261:C261">
    <cfRule type="expression" dxfId="1" priority="2">
      <formula>$B$261&lt;&gt;""</formula>
    </cfRule>
  </conditionalFormatting>
  <dataValidations count="3">
    <dataValidation type="list" allowBlank="1" showErrorMessage="1" sqref="M13 M32 M42 M52 M62 M72 M82 M92 M102 M112 M122 M132 M142 M152 M162 M172 M182 M190 M198 M206 M214 M222 M230 M238 M246 M254">
      <formula1>"Sim,Não"</formula1>
      <formula2>0</formula2>
    </dataValidation>
    <dataValidation type="list" allowBlank="1" showErrorMessage="1" sqref="H13:I13 H32:I32 H42:I42 H52:I52 H62:I62 H72:I72 H82:I82 H92:I92 H102:I102 H112:I112 H122:I122 H132:I132 H142:I142 H152:I152 H162:I162 H172:I172 H182:I182 H190:I190 H198:I198 H206:I206 H214:I214 H222:I222 H230:I230 H238:I238 H246:I246 H254:I254">
      <formula1>OFFSET(INDICES,0,0,,1)</formula1>
      <formula2>0</formula2>
    </dataValidation>
    <dataValidation type="list" allowBlank="1" showErrorMessage="1" sqref="C15 C34:C38 C44:C48 C54:C58 C64:C68 C74:C78 C84:C88 C94:C98 C104:C108 C114:C118 C124:C128 C134:C138 C144:C148 C154:C158 C164:C168 C174:C178 C184:C186 C192:C194 C200:C202 C208:C210 C216:C218 C224:C226 C232:C234 C240:C242 C248:C250 C256:C258">
      <formula1>OFFSET(EMPRESAS,0,0,,1)</formula1>
      <formula2>0</formula2>
    </dataValidation>
  </dataValidations>
  <pageMargins left="0.78749999999999998" right="0.78749999999999998" top="5.7083333333333304" bottom="0.78680555555555598" header="5.7083333333333304" footer="0.59027777777777801"/>
  <pageSetup paperSize="9" scale="76" fitToHeight="0" orientation="portrait" horizontalDpi="300" verticalDpi="300" r:id="rId1"/>
  <headerFooter>
    <oddHeader>&amp;L_</oddHeader>
    <oddFooter>&amp;LPlanilha Referência.xls versão 1.6 - Desenvolvido por Caixa Econômica Federal - Conteúdo sob responsabilidade do usuário&amp;R&amp;P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50" r:id="rId4" name="Botão 1">
              <controlPr defaultSize="0" autoPict="0">
                <anchor moveWithCells="1" siz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49" r:id="rId5" name="Botão 2">
              <controlPr defaultSize="0" autoPict="0">
                <anchor moveWithCells="1" siz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48" r:id="rId6" name="Botão 3">
              <controlPr defaultSize="0" autoPict="0">
                <anchor moveWithCells="1" siz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47" r:id="rId7" name="Botão 7">
              <controlPr defaultSize="0" autoPict="0">
                <anchor moveWithCells="1" siz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46" r:id="rId8" name="Botão 8">
              <controlPr defaultSize="0" autoPict="0">
                <anchor moveWithCells="1" siz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45" r:id="rId9" name="Botão 9">
              <controlPr defaultSize="0" autoPict="0">
                <anchor moveWithCells="1" siz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6156" r:id="rId10" name="Button 12">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55" r:id="rId11" name="Button 11">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54" r:id="rId12" name="Button 10">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53" r:id="rId13" name="Button 9">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52" r:id="rId14" name="Button 8">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51" r:id="rId15" name="Button 7">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6162" r:id="rId16" name="Button 18">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61" r:id="rId17" name="Button 17">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60" r:id="rId18" name="Button 16">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59" r:id="rId19" name="Button 15">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58" r:id="rId20" name="Button 14">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57" r:id="rId21" name="Button 13">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6168" r:id="rId22" name="Button 24">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67" r:id="rId23" name="Button 23">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66" r:id="rId24" name="Button 22">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65" r:id="rId25" name="Button 21">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64" r:id="rId26" name="Button 20">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63" r:id="rId27" name="Button 19">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6174" r:id="rId28" name="Button 30">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73" r:id="rId29" name="Button 29">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72" r:id="rId30" name="Button 28">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71" r:id="rId31" name="Button 27">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70" r:id="rId32" name="Button 26">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69" r:id="rId33" name="Button 25">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6180" r:id="rId34" name="Button 36">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79" r:id="rId35" name="Button 35">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78" r:id="rId36" name="Button 34">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77" r:id="rId37" name="Button 33">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76" r:id="rId38" name="Button 32">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75" r:id="rId39" name="Button 31">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6186" r:id="rId40" name="Button 42">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6185" r:id="rId41" name="Button 41">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6184" r:id="rId42" name="Button 40">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6183" r:id="rId43" name="Button 39">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6182" r:id="rId44" name="Button 38">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6181" r:id="rId45" name="Button 37">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mc:AlternateContent xmlns:mc="http://schemas.openxmlformats.org/markup-compatibility/2006">
          <mc:Choice Requires="x14">
            <control shapeId="1001" r:id="rId46" name="Button -23">
              <controlPr defaultSize="0" print="0" autoFill="0" autoPict="0" altText="Adicionar Cotação">
                <anchor moveWithCells="1">
                  <from>
                    <xdr:col>1</xdr:col>
                    <xdr:colOff>28575</xdr:colOff>
                    <xdr:row>1</xdr:row>
                    <xdr:rowOff>76200</xdr:rowOff>
                  </from>
                  <to>
                    <xdr:col>3</xdr:col>
                    <xdr:colOff>142875</xdr:colOff>
                    <xdr:row>3</xdr:row>
                    <xdr:rowOff>85725</xdr:rowOff>
                  </to>
                </anchor>
              </controlPr>
            </control>
          </mc:Choice>
        </mc:AlternateContent>
        <mc:AlternateContent xmlns:mc="http://schemas.openxmlformats.org/markup-compatibility/2006">
          <mc:Choice Requires="x14">
            <control shapeId="1002" r:id="rId47" name="Button -22">
              <controlPr defaultSize="0" print="0" autoFill="0" autoPict="0" altText="Adicionar Linha(s)">
                <anchor moveWithCells="1">
                  <from>
                    <xdr:col>3</xdr:col>
                    <xdr:colOff>371475</xdr:colOff>
                    <xdr:row>1</xdr:row>
                    <xdr:rowOff>76200</xdr:rowOff>
                  </from>
                  <to>
                    <xdr:col>4</xdr:col>
                    <xdr:colOff>-1219200</xdr:colOff>
                    <xdr:row>3</xdr:row>
                    <xdr:rowOff>85725</xdr:rowOff>
                  </to>
                </anchor>
              </controlPr>
            </control>
          </mc:Choice>
        </mc:AlternateContent>
        <mc:AlternateContent xmlns:mc="http://schemas.openxmlformats.org/markup-compatibility/2006">
          <mc:Choice Requires="x14">
            <control shapeId="1003" r:id="rId48" name="Button -21">
              <controlPr defaultSize="0" print="0" autoFill="0" autoPict="0" altText="Excluir Linha(s)">
                <anchor moveWithCells="1">
                  <from>
                    <xdr:col>3</xdr:col>
                    <xdr:colOff>1657350</xdr:colOff>
                    <xdr:row>1</xdr:row>
                    <xdr:rowOff>76200</xdr:rowOff>
                  </from>
                  <to>
                    <xdr:col>4</xdr:col>
                    <xdr:colOff>66675</xdr:colOff>
                    <xdr:row>3</xdr:row>
                    <xdr:rowOff>85725</xdr:rowOff>
                  </to>
                </anchor>
              </controlPr>
            </control>
          </mc:Choice>
        </mc:AlternateContent>
        <mc:AlternateContent xmlns:mc="http://schemas.openxmlformats.org/markup-compatibility/2006">
          <mc:Choice Requires="x14">
            <control shapeId="1004" r:id="rId49" name="Button -20">
              <controlPr defaultSize="0" print="0" autoFill="0" autoPict="0" altText="Excluir Cotações">
                <anchor moveWithCells="1">
                  <from>
                    <xdr:col>4</xdr:col>
                    <xdr:colOff>285750</xdr:colOff>
                    <xdr:row>1</xdr:row>
                    <xdr:rowOff>76200</xdr:rowOff>
                  </from>
                  <to>
                    <xdr:col>6</xdr:col>
                    <xdr:colOff>466725</xdr:colOff>
                    <xdr:row>3</xdr:row>
                    <xdr:rowOff>85725</xdr:rowOff>
                  </to>
                </anchor>
              </controlPr>
            </control>
          </mc:Choice>
        </mc:AlternateContent>
        <mc:AlternateContent xmlns:mc="http://schemas.openxmlformats.org/markup-compatibility/2006">
          <mc:Choice Requires="x14">
            <control shapeId="1005" r:id="rId50" name="Button -19">
              <controlPr defaultSize="0" print="0" autoFill="0" autoPict="0" altText="Exportar TXT">
                <anchor moveWithCells="1">
                  <from>
                    <xdr:col>12</xdr:col>
                    <xdr:colOff>123825</xdr:colOff>
                    <xdr:row>0</xdr:row>
                    <xdr:rowOff>123825</xdr:rowOff>
                  </from>
                  <to>
                    <xdr:col>13</xdr:col>
                    <xdr:colOff>628650</xdr:colOff>
                    <xdr:row>1</xdr:row>
                    <xdr:rowOff>57150</xdr:rowOff>
                  </to>
                </anchor>
              </controlPr>
            </control>
          </mc:Choice>
        </mc:AlternateContent>
        <mc:AlternateContent xmlns:mc="http://schemas.openxmlformats.org/markup-compatibility/2006">
          <mc:Choice Requires="x14">
            <control shapeId="1006" r:id="rId51" name="Button -18">
              <controlPr defaultSize="0" print="0" autoFill="0" autoPict="0" altText="Importar TXT(s)">
                <anchor moveWithCells="1">
                  <from>
                    <xdr:col>12</xdr:col>
                    <xdr:colOff>123825</xdr:colOff>
                    <xdr:row>1</xdr:row>
                    <xdr:rowOff>123825</xdr:rowOff>
                  </from>
                  <to>
                    <xdr:col>13</xdr:col>
                    <xdr:colOff>628650</xdr:colOff>
                    <xdr:row>3</xdr:row>
                    <xdr:rowOff>57150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W193"/>
  <sheetViews>
    <sheetView showGridLines="0" view="pageBreakPreview" zoomScale="95" zoomScaleNormal="100" zoomScalePageLayoutView="95" workbookViewId="0">
      <pane ySplit="10" topLeftCell="A14" activePane="bottomLeft" state="frozen"/>
      <selection pane="bottomLeft" activeCell="S34" sqref="S34"/>
    </sheetView>
  </sheetViews>
  <sheetFormatPr defaultColWidth="4" defaultRowHeight="12.75" x14ac:dyDescent="0.2"/>
  <cols>
    <col min="1" max="1" width="4.85546875" style="311" customWidth="1"/>
    <col min="2" max="2" width="10.42578125" style="312" customWidth="1"/>
    <col min="3" max="3" width="8.7109375" style="313" customWidth="1"/>
    <col min="4" max="4" width="59.42578125" style="314" customWidth="1"/>
    <col min="5" max="5" width="7" style="312" customWidth="1"/>
    <col min="6" max="7" width="7" style="312" hidden="1" customWidth="1"/>
    <col min="8" max="8" width="8" style="312" customWidth="1"/>
    <col min="9" max="10" width="11.42578125" style="312" customWidth="1"/>
    <col min="11" max="11" width="5.7109375" style="311" hidden="1" customWidth="1"/>
    <col min="12" max="12" width="6.28515625" style="311" hidden="1" customWidth="1"/>
    <col min="13" max="255" width="9.140625" style="311" customWidth="1"/>
    <col min="256" max="257" width="4" style="311"/>
  </cols>
  <sheetData>
    <row r="1" spans="1:14" ht="22.5" customHeight="1" x14ac:dyDescent="0.2">
      <c r="A1" s="315"/>
      <c r="B1" s="461" t="s">
        <v>8393</v>
      </c>
      <c r="C1" s="461"/>
      <c r="D1" s="461"/>
      <c r="E1" s="461"/>
      <c r="F1" s="461"/>
      <c r="G1" s="461"/>
      <c r="H1" s="461"/>
      <c r="I1" s="461"/>
      <c r="J1" s="461"/>
      <c r="K1" s="315"/>
    </row>
    <row r="2" spans="1:14" x14ac:dyDescent="0.2">
      <c r="A2" s="315"/>
      <c r="B2" s="316"/>
      <c r="C2" s="316"/>
      <c r="D2" s="316"/>
      <c r="E2" s="317"/>
      <c r="F2" s="317"/>
      <c r="G2" s="317"/>
      <c r="H2" s="317"/>
      <c r="I2" s="317"/>
      <c r="J2" s="317"/>
      <c r="K2" s="315"/>
    </row>
    <row r="3" spans="1:14" x14ac:dyDescent="0.2">
      <c r="A3" s="315"/>
      <c r="B3" s="318"/>
      <c r="C3" s="318"/>
      <c r="D3" s="318"/>
      <c r="E3" s="317"/>
      <c r="F3" s="317"/>
      <c r="G3" s="317"/>
      <c r="H3" s="317"/>
      <c r="I3" s="317"/>
      <c r="J3" s="317"/>
      <c r="K3" s="315"/>
    </row>
    <row r="4" spans="1:14" x14ac:dyDescent="0.2">
      <c r="A4" s="315"/>
      <c r="B4" s="319"/>
      <c r="C4" s="315"/>
      <c r="D4" s="320"/>
      <c r="E4" s="317"/>
      <c r="F4" s="317"/>
      <c r="G4" s="317"/>
      <c r="H4" s="317"/>
      <c r="I4" s="321" t="s">
        <v>8537</v>
      </c>
      <c r="J4" s="321" t="s">
        <v>8537</v>
      </c>
      <c r="K4" s="315"/>
    </row>
    <row r="5" spans="1:14" hidden="1" x14ac:dyDescent="0.2">
      <c r="A5" s="315"/>
      <c r="B5" s="312" t="str">
        <f ca="1">OFFSET('COMP CAIXA'!$A$1,MATCH(COUNTIF($H$1:$H5,"Composições"),'COMP CAIXA'!$K:$K,0)-1,COLUMN([1]Banco!B$6)-1)</f>
        <v>COMPOSIÇÃO</v>
      </c>
      <c r="C5" s="313" t="str">
        <f ca="1">OFFSET('COMP CAIXA'!$A$1,MATCH(COUNTIF($H$1:$H5,"Composições"),'COMP CAIXA'!$K:$K,0)-1,COLUMN([1]Banco!C$6)-1)</f>
        <v xml:space="preserve">comp 1 </v>
      </c>
      <c r="D5" s="314" t="e">
        <f ca="1">IF(COUNTIF(OFFSET([1]Banco!$A$6,1,0,NCOMPOSICOES),$A5)&gt;1,"CÓDIGO REPETIDO",OFFSET('COMP CAIXA'!$A$1,MATCH(COUNTIF($H$1:$H5,"Composições"),'COMP CAIXA'!$K:$K,0)-1,COLUMN([1]Banco!D$6)-1))</f>
        <v>#VALUE!</v>
      </c>
      <c r="E5" s="312" t="str">
        <f ca="1">OFFSET('COMP CAIXA'!$A$1,MATCH(COUNTIF($H$1:$H5,"Composições"),'COMP CAIXA'!$K:$K,0)-1,COLUMN([1]Banco!E$6)-1)</f>
        <v>un.</v>
      </c>
      <c r="F5" s="312" t="e">
        <f ca="1">OFFSET('COMP CAIXA'!$A$1,MATCH(COUNTIF($H$1:$H5,"Composições"),'COMP CAIXA'!$K:$K,0)-1,COLUMN([1]Banco!F$6)-1)</f>
        <v>#VALUE!</v>
      </c>
      <c r="G5" s="312" t="e">
        <f ca="1">OFFSET('COMP CAIXA'!$A$1,MATCH(COUNTIF($H$1:$H5,"Composições"),'COMP CAIXA'!$K:$K,0)-1,COLUMN([1]Banco!G$6)-1)</f>
        <v>#VALUE!</v>
      </c>
      <c r="H5" s="311" t="s">
        <v>8538</v>
      </c>
      <c r="I5" s="285"/>
      <c r="J5" s="282"/>
      <c r="K5" s="315"/>
    </row>
    <row r="6" spans="1:14" hidden="1" x14ac:dyDescent="0.2">
      <c r="A6" s="315"/>
      <c r="B6" s="282"/>
      <c r="C6" s="283"/>
      <c r="D6" s="284"/>
      <c r="E6" s="282"/>
      <c r="F6" s="282"/>
      <c r="G6" s="282"/>
      <c r="H6" s="282"/>
      <c r="I6" s="285"/>
      <c r="J6" s="282"/>
      <c r="K6" s="315"/>
    </row>
    <row r="7" spans="1:14" hidden="1" x14ac:dyDescent="0.2">
      <c r="A7" s="322" t="str">
        <f>CONCATENAR</f>
        <v xml:space="preserve"> </v>
      </c>
      <c r="B7" s="323"/>
      <c r="C7" s="323"/>
      <c r="D7" s="324"/>
      <c r="E7" s="323"/>
      <c r="F7" s="325">
        <f ca="1">IF($L7&gt;0,SUM(OFFSET(F7,1,0,$L7),0))</f>
        <v>0</v>
      </c>
      <c r="G7" s="325">
        <f ca="1">IF($L7&gt;0,SUM(OFFSET(G7,1,0,$L7),0))</f>
        <v>0</v>
      </c>
      <c r="H7" s="326"/>
      <c r="I7" s="327">
        <f ca="1">IF(ISERROR(F7),0,F7)</f>
        <v>0</v>
      </c>
      <c r="J7" s="328">
        <f ca="1">IF(ISERROR(G7),0,G7)</f>
        <v>0</v>
      </c>
      <c r="K7" s="311">
        <f>COUNTA($A$1:$A7)-1</f>
        <v>0</v>
      </c>
      <c r="L7" s="311">
        <f>IF(MAX(K:K)=K7,MATCH(9999999,$K:$K)+1,MATCH(K7+1,K:K,0))-ROW(L7)-2</f>
        <v>2</v>
      </c>
      <c r="M7" s="312" t="str">
        <f ca="1">IF(AND(OR(I7&lt;&gt;0,J7&lt;&gt;0),N7="Sim"),"F","")</f>
        <v/>
      </c>
      <c r="N7" s="329" t="s">
        <v>8451</v>
      </c>
    </row>
    <row r="8" spans="1:14" hidden="1" x14ac:dyDescent="0.2">
      <c r="B8" s="330"/>
      <c r="C8" s="330"/>
      <c r="D8" s="331" t="str">
        <f ca="1">IF(ISNUMBER($L8),OFFSET([1]Banco!$A$1,'COMP CAIXA'!$L8-1,COLUMN('COMP CAIXA'!D8)-1),"")</f>
        <v/>
      </c>
      <c r="E8" s="332" t="str">
        <f ca="1">IF(ISNUMBER($L8),OFFSET([1]Banco!$A$1,'COMP CAIXA'!$L8-1,COLUMN('COMP CAIXA'!E8)-1),"")</f>
        <v/>
      </c>
      <c r="F8" s="332">
        <f ca="1">TRUNC($H8*ROUND(I8,2),2)</f>
        <v>0</v>
      </c>
      <c r="G8" s="332">
        <f ca="1">TRUNC($H8*ROUND(J8,2),2)</f>
        <v>0</v>
      </c>
      <c r="H8" s="333"/>
      <c r="I8" s="334">
        <f ca="1">IF(ISNUMBER($L8),VALUE(OFFSET([1]Banco!$A$1,'COMP CAIXA'!$L8-1,COLUMN('COMP CAIXA'!I8)-4)),0)</f>
        <v>0</v>
      </c>
      <c r="J8" s="334">
        <f ca="1">IF(ISNUMBER($L8),VALUE(OFFSET([1]Banco!$A$1,'COMP CAIXA'!$L8-1,COLUMN('COMP CAIXA'!J8)-4)),0)</f>
        <v>0</v>
      </c>
      <c r="K8" s="311">
        <f>COUNTA($A$1:$A8)-1</f>
        <v>0</v>
      </c>
      <c r="L8" s="311" t="e">
        <f>MATCH(CONCATENAR,[1]Banco!$A:$A,0)</f>
        <v>#N/A</v>
      </c>
      <c r="M8" s="312" t="str">
        <f ca="1">IF(OR(ISERROR(L8),H8="",H8=0),"",OFFSET($M$1,MATCH(K8,$K$1:$K8,0)-1,0))</f>
        <v/>
      </c>
    </row>
    <row r="9" spans="1:14" s="311" customFormat="1" ht="12.75" hidden="1" customHeight="1" x14ac:dyDescent="0.2">
      <c r="K9" s="311">
        <f>COUNTA($A$1:$A9)-1</f>
        <v>0</v>
      </c>
      <c r="M9" s="312" t="str">
        <f ca="1">IF(OFFSET($M$1,MATCH(OFFSET(K9,-1,0),$K$1:$K9,0)-1,0)="F","F","")</f>
        <v/>
      </c>
    </row>
    <row r="10" spans="1:14" x14ac:dyDescent="0.2">
      <c r="A10" s="315"/>
      <c r="B10" s="282" t="s">
        <v>8446</v>
      </c>
      <c r="C10" s="335" t="s">
        <v>8447</v>
      </c>
      <c r="D10" s="284" t="s">
        <v>8331</v>
      </c>
      <c r="E10" s="282" t="s">
        <v>8448</v>
      </c>
      <c r="F10" s="282"/>
      <c r="G10" s="282"/>
      <c r="H10" s="282" t="s">
        <v>8539</v>
      </c>
      <c r="I10" s="285" t="s">
        <v>8540</v>
      </c>
      <c r="J10" s="282" t="s">
        <v>8541</v>
      </c>
      <c r="K10" s="315"/>
      <c r="M10" s="336" t="s">
        <v>8457</v>
      </c>
      <c r="N10" s="336" t="s">
        <v>8458</v>
      </c>
    </row>
    <row r="11" spans="1:14" x14ac:dyDescent="0.2">
      <c r="A11" s="337" t="str">
        <f>CONCATENAR</f>
        <v xml:space="preserve">COMPOSIÇÃO comp 1 </v>
      </c>
      <c r="B11" s="338" t="s">
        <v>8542</v>
      </c>
      <c r="C11" s="338" t="s">
        <v>8543</v>
      </c>
      <c r="D11" s="339" t="s">
        <v>8544</v>
      </c>
      <c r="E11" s="338" t="s">
        <v>8492</v>
      </c>
      <c r="F11" s="340" t="e">
        <f ca="1">IF($L11&gt;0,SUM(OFFSET(F11,1,0,$L11),0))</f>
        <v>#VALUE!</v>
      </c>
      <c r="G11" s="340" t="e">
        <f ca="1">IF($L11&gt;0,SUM(OFFSET(G11,1,0,$L11),0))</f>
        <v>#VALUE!</v>
      </c>
      <c r="H11" s="341"/>
      <c r="I11" s="342">
        <f ca="1">IF(ISERROR(F11),0,F11)</f>
        <v>0</v>
      </c>
      <c r="J11" s="343">
        <f ca="1">IF(ISERROR(G11),0,G11)</f>
        <v>0</v>
      </c>
      <c r="K11" s="311">
        <f>COUNTA($A$1:$A11)-1</f>
        <v>1</v>
      </c>
      <c r="L11" s="311">
        <f>IF(MAX(K:K)=K11,MATCH(9999999,$K:$K)+1,MATCH(K11+1,K:K,0))-ROW(L11)-2</f>
        <v>10</v>
      </c>
      <c r="M11" s="312" t="str">
        <f ca="1">IF(AND(OR(I11&lt;&gt;0,J11&lt;&gt;0),N11="Sim"),"F","")</f>
        <v/>
      </c>
      <c r="N11" s="329" t="s">
        <v>8451</v>
      </c>
    </row>
    <row r="12" spans="1:14" x14ac:dyDescent="0.2">
      <c r="B12" s="344" t="s">
        <v>8545</v>
      </c>
      <c r="C12" s="344" t="s">
        <v>1349</v>
      </c>
      <c r="D12" s="345" t="e">
        <f ca="1">IF(ISNUMBER($L12),OFFSET([1]Banco!$A$1,'COMP CAIXA'!$L12-1,COLUMN('COMP CAIXA'!D12)-1),"")</f>
        <v>#VALUE!</v>
      </c>
      <c r="E12" s="346" t="e">
        <f ca="1">IF(ISNUMBER($L12),OFFSET([1]Banco!$A$1,'COMP CAIXA'!$L12-1,COLUMN('COMP CAIXA'!E12)-1),"")</f>
        <v>#VALUE!</v>
      </c>
      <c r="F12" s="346" t="e">
        <f t="shared" ref="F12:F21" ca="1" si="0">TRUNC($H12*ROUND(I12,2),2)</f>
        <v>#VALUE!</v>
      </c>
      <c r="G12" s="346" t="e">
        <f t="shared" ref="G12:G21" ca="1" si="1">TRUNC($H12*ROUND(J12,2),2)</f>
        <v>#VALUE!</v>
      </c>
      <c r="H12" s="347">
        <v>4</v>
      </c>
      <c r="I12" s="348" t="e">
        <f ca="1">IF(ISNUMBER($L12),VALUE(OFFSET([1]Banco!$A$1,'COMP CAIXA'!$L12-1,COLUMN('COMP CAIXA'!I12)-4)),0)</f>
        <v>#VALUE!</v>
      </c>
      <c r="J12" s="348" t="e">
        <f ca="1">IF(ISNUMBER($L12),VALUE(OFFSET([1]Banco!$A$1,'COMP CAIXA'!$L12-1,COLUMN('COMP CAIXA'!J12)-4)),0)</f>
        <v>#VALUE!</v>
      </c>
      <c r="K12" s="311">
        <f>COUNTA($A$1:$A12)-1</f>
        <v>1</v>
      </c>
      <c r="L12" s="311">
        <f>MATCH(CONCATENAR,[1]Banco!$A:$A,0)</f>
        <v>12960</v>
      </c>
      <c r="M12" s="349" t="str">
        <f ca="1">IF(OR(ISERROR($L12),$H12="",$H12=0),"",OFFSET(M$1,MATCH($K12,$K$1:$K12,0)-1,0))</f>
        <v/>
      </c>
    </row>
    <row r="13" spans="1:14" x14ac:dyDescent="0.2">
      <c r="B13" s="344" t="s">
        <v>8545</v>
      </c>
      <c r="C13" s="344" t="s">
        <v>456</v>
      </c>
      <c r="D13" s="345" t="e">
        <f ca="1">IF(ISNUMBER($L13),OFFSET([1]Banco!$A$1,'COMP CAIXA'!$L13-1,COLUMN('COMP CAIXA'!D13)-1),"")</f>
        <v>#VALUE!</v>
      </c>
      <c r="E13" s="346" t="e">
        <f ca="1">IF(ISNUMBER($L13),OFFSET([1]Banco!$A$1,'COMP CAIXA'!$L13-1,COLUMN('COMP CAIXA'!E13)-1),"")</f>
        <v>#VALUE!</v>
      </c>
      <c r="F13" s="346" t="e">
        <f t="shared" ca="1" si="0"/>
        <v>#VALUE!</v>
      </c>
      <c r="G13" s="346" t="e">
        <f t="shared" ca="1" si="1"/>
        <v>#VALUE!</v>
      </c>
      <c r="H13" s="347">
        <f>16.45*0.1</f>
        <v>1.645</v>
      </c>
      <c r="I13" s="348" t="e">
        <f ca="1">IF(ISNUMBER($L13),VALUE(OFFSET([1]Banco!$A$1,'COMP CAIXA'!$L13-1,COLUMN('COMP CAIXA'!I13)-4)),0)</f>
        <v>#VALUE!</v>
      </c>
      <c r="J13" s="348" t="e">
        <f ca="1">IF(ISNUMBER($L13),VALUE(OFFSET([1]Banco!$A$1,'COMP CAIXA'!$L13-1,COLUMN('COMP CAIXA'!J13)-4)),0)</f>
        <v>#VALUE!</v>
      </c>
      <c r="K13" s="311">
        <f>COUNTA($A$1:$A13)-1</f>
        <v>1</v>
      </c>
      <c r="L13" s="311">
        <f>MATCH(CONCATENAR,[1]Banco!$A:$A,0)</f>
        <v>12525</v>
      </c>
      <c r="M13" s="349" t="str">
        <f ca="1">IF(OR(ISERROR($L13),$H13="",$H13=0),"",OFFSET(M$1,MATCH($K13,$K$1:$K13,0)-1,0))</f>
        <v/>
      </c>
    </row>
    <row r="14" spans="1:14" x14ac:dyDescent="0.2">
      <c r="B14" s="350" t="s">
        <v>8546</v>
      </c>
      <c r="C14" s="344" t="s">
        <v>8547</v>
      </c>
      <c r="D14" s="345" t="e">
        <f ca="1">IF(ISNUMBER($L14),OFFSET([1]Banco!$A$1,'COMP CAIXA'!$L14-1,COLUMN('COMP CAIXA'!D14)-1),"")</f>
        <v>#VALUE!</v>
      </c>
      <c r="E14" s="346" t="e">
        <f ca="1">IF(ISNUMBER($L14),OFFSET([1]Banco!$A$1,'COMP CAIXA'!$L14-1,COLUMN('COMP CAIXA'!E14)-1),"")</f>
        <v>#VALUE!</v>
      </c>
      <c r="F14" s="346" t="e">
        <f t="shared" ca="1" si="0"/>
        <v>#VALUE!</v>
      </c>
      <c r="G14" s="346" t="e">
        <f t="shared" ca="1" si="1"/>
        <v>#VALUE!</v>
      </c>
      <c r="H14" s="347">
        <v>1.645</v>
      </c>
      <c r="I14" s="348" t="e">
        <f ca="1">IF(ISNUMBER($L14),VALUE(OFFSET([1]Banco!$A$1,'COMP CAIXA'!$L14-1,COLUMN('COMP CAIXA'!I14)-4)),0)</f>
        <v>#VALUE!</v>
      </c>
      <c r="J14" s="348" t="e">
        <f ca="1">IF(ISNUMBER($L14),VALUE(OFFSET([1]Banco!$A$1,'COMP CAIXA'!$L14-1,COLUMN('COMP CAIXA'!J14)-4)),0)</f>
        <v>#VALUE!</v>
      </c>
      <c r="K14" s="311">
        <f>COUNTA($A$1:$A14)-1</f>
        <v>1</v>
      </c>
      <c r="L14" s="311">
        <f>MATCH(CONCATENAR,[1]Banco!$A:$A,0)</f>
        <v>4970</v>
      </c>
      <c r="M14" s="349" t="str">
        <f ca="1">IF(OR(ISERROR($L14),$H14="",$H14=0),"",OFFSET(M$1,MATCH($K14,$K$1:$K14,0)-1,0))</f>
        <v/>
      </c>
    </row>
    <row r="15" spans="1:14" x14ac:dyDescent="0.2">
      <c r="B15" s="350" t="s">
        <v>8546</v>
      </c>
      <c r="C15" s="344" t="s">
        <v>8548</v>
      </c>
      <c r="D15" s="345" t="e">
        <f ca="1">IF(ISNUMBER($L15),OFFSET([1]Banco!$A$1,'COMP CAIXA'!$L15-1,COLUMN('COMP CAIXA'!D15)-1),"")</f>
        <v>#VALUE!</v>
      </c>
      <c r="E15" s="346" t="e">
        <f ca="1">IF(ISNUMBER($L15),OFFSET([1]Banco!$A$1,'COMP CAIXA'!$L15-1,COLUMN('COMP CAIXA'!E15)-1),"")</f>
        <v>#VALUE!</v>
      </c>
      <c r="F15" s="346" t="e">
        <f t="shared" ca="1" si="0"/>
        <v>#VALUE!</v>
      </c>
      <c r="G15" s="346" t="e">
        <f t="shared" ca="1" si="1"/>
        <v>#VALUE!</v>
      </c>
      <c r="H15" s="347">
        <v>7.6</v>
      </c>
      <c r="I15" s="348" t="e">
        <f ca="1">IF(ISNUMBER($L15),VALUE(OFFSET([1]Banco!$A$1,'COMP CAIXA'!$L15-1,COLUMN('COMP CAIXA'!I15)-4)),0)</f>
        <v>#VALUE!</v>
      </c>
      <c r="J15" s="348" t="e">
        <f ca="1">IF(ISNUMBER($L15),VALUE(OFFSET([1]Banco!$A$1,'COMP CAIXA'!$L15-1,COLUMN('COMP CAIXA'!J15)-4)),0)</f>
        <v>#VALUE!</v>
      </c>
      <c r="K15" s="311">
        <f>COUNTA($A$1:$A15)-1</f>
        <v>1</v>
      </c>
      <c r="L15" s="311">
        <f>MATCH(CONCATENAR,[1]Banco!$A:$A,0)</f>
        <v>6534</v>
      </c>
      <c r="M15" s="349" t="str">
        <f ca="1">IF(OR(ISERROR($L15),$H15="",$H15=0),"",OFFSET(M$1,MATCH($K15,$K$1:$K15,0)-1,0))</f>
        <v/>
      </c>
    </row>
    <row r="16" spans="1:14" x14ac:dyDescent="0.2">
      <c r="B16" s="350" t="s">
        <v>8546</v>
      </c>
      <c r="C16" s="344" t="s">
        <v>8549</v>
      </c>
      <c r="D16" s="345" t="e">
        <f ca="1">IF(ISNUMBER($L16),OFFSET([1]Banco!$A$1,'COMP CAIXA'!$L16-1,COLUMN('COMP CAIXA'!D16)-1),"")</f>
        <v>#VALUE!</v>
      </c>
      <c r="E16" s="346" t="e">
        <f ca="1">IF(ISNUMBER($L16),OFFSET([1]Banco!$A$1,'COMP CAIXA'!$L16-1,COLUMN('COMP CAIXA'!E16)-1),"")</f>
        <v>#VALUE!</v>
      </c>
      <c r="F16" s="346" t="e">
        <f t="shared" ca="1" si="0"/>
        <v>#VALUE!</v>
      </c>
      <c r="G16" s="346" t="e">
        <f t="shared" ca="1" si="1"/>
        <v>#VALUE!</v>
      </c>
      <c r="H16" s="347">
        <v>16.45</v>
      </c>
      <c r="I16" s="348" t="e">
        <f ca="1">IF(ISNUMBER($L16),VALUE(OFFSET([1]Banco!$A$1,'COMP CAIXA'!$L16-1,COLUMN('COMP CAIXA'!I16)-4)),0)</f>
        <v>#VALUE!</v>
      </c>
      <c r="J16" s="348" t="e">
        <f ca="1">IF(ISNUMBER($L16),VALUE(OFFSET([1]Banco!$A$1,'COMP CAIXA'!$L16-1,COLUMN('COMP CAIXA'!J16)-4)),0)</f>
        <v>#VALUE!</v>
      </c>
      <c r="K16" s="311">
        <f>COUNTA($A$1:$A16)-1</f>
        <v>1</v>
      </c>
      <c r="L16" s="311">
        <f>MATCH(CONCATENAR,[1]Banco!$A:$A,0)</f>
        <v>5472</v>
      </c>
      <c r="M16" s="349" t="str">
        <f ca="1">IF(OR(ISERROR($L16),$H16="",$H16=0),"",OFFSET(M$1,MATCH($K16,$K$1:$K16,0)-1,0))</f>
        <v/>
      </c>
    </row>
    <row r="17" spans="1:14" x14ac:dyDescent="0.2">
      <c r="B17" s="350" t="s">
        <v>8546</v>
      </c>
      <c r="C17" s="344" t="s">
        <v>8550</v>
      </c>
      <c r="D17" s="345" t="e">
        <f ca="1">IF(ISNUMBER($L17),OFFSET([1]Banco!$A$1,'COMP CAIXA'!$L17-1,COLUMN('COMP CAIXA'!D17)-1),"")</f>
        <v>#VALUE!</v>
      </c>
      <c r="E17" s="346" t="e">
        <f ca="1">IF(ISNUMBER($L17),OFFSET([1]Banco!$A$1,'COMP CAIXA'!$L17-1,COLUMN('COMP CAIXA'!E17)-1),"")</f>
        <v>#VALUE!</v>
      </c>
      <c r="F17" s="346" t="e">
        <f t="shared" ca="1" si="0"/>
        <v>#VALUE!</v>
      </c>
      <c r="G17" s="346" t="e">
        <f t="shared" ca="1" si="1"/>
        <v>#VALUE!</v>
      </c>
      <c r="H17" s="347">
        <v>1.38</v>
      </c>
      <c r="I17" s="348" t="e">
        <f ca="1">IF(ISNUMBER($L17),VALUE(OFFSET([1]Banco!$A$1,'COMP CAIXA'!$L17-1,COLUMN('COMP CAIXA'!I17)-4)),0)</f>
        <v>#VALUE!</v>
      </c>
      <c r="J17" s="348" t="e">
        <f ca="1">IF(ISNUMBER($L17),VALUE(OFFSET([1]Banco!$A$1,'COMP CAIXA'!$L17-1,COLUMN('COMP CAIXA'!J17)-4)),0)</f>
        <v>#VALUE!</v>
      </c>
      <c r="K17" s="311">
        <f>COUNTA($A$1:$A17)-1</f>
        <v>1</v>
      </c>
      <c r="L17" s="311">
        <f>MATCH(CONCATENAR,[1]Banco!$A:$A,0)</f>
        <v>6729</v>
      </c>
      <c r="M17" s="349" t="str">
        <f ca="1">IF(OR(ISERROR($L17),$H17="",$H17=0),"",OFFSET(M$1,MATCH($K17,$K$1:$K17,0)-1,0))</f>
        <v/>
      </c>
    </row>
    <row r="18" spans="1:14" x14ac:dyDescent="0.2">
      <c r="B18" s="350"/>
      <c r="C18" s="350"/>
      <c r="D18" s="345" t="str">
        <f ca="1">IF(ISNUMBER($L18),OFFSET([1]Banco!$A$1,'COMP CAIXA'!$L18-1,COLUMN('COMP CAIXA'!D18)-1),"")</f>
        <v/>
      </c>
      <c r="E18" s="346" t="str">
        <f ca="1">IF(ISNUMBER($L18),OFFSET([1]Banco!$A$1,'COMP CAIXA'!$L18-1,COLUMN('COMP CAIXA'!E18)-1),"")</f>
        <v/>
      </c>
      <c r="F18" s="346">
        <f t="shared" ca="1" si="0"/>
        <v>0</v>
      </c>
      <c r="G18" s="346">
        <f t="shared" ca="1" si="1"/>
        <v>0</v>
      </c>
      <c r="H18" s="347">
        <v>0</v>
      </c>
      <c r="I18" s="348">
        <f ca="1">IF(ISNUMBER($L18),VALUE(OFFSET([1]Banco!$A$1,'COMP CAIXA'!$L18-1,COLUMN('COMP CAIXA'!I18)-4)),0)</f>
        <v>0</v>
      </c>
      <c r="J18" s="348">
        <f ca="1">IF(ISNUMBER($L18),VALUE(OFFSET([1]Banco!$A$1,'COMP CAIXA'!$L18-1,COLUMN('COMP CAIXA'!J18)-4)),0)</f>
        <v>0</v>
      </c>
      <c r="K18" s="311">
        <f>COUNTA($A$1:$A18)-1</f>
        <v>1</v>
      </c>
      <c r="L18" s="311" t="e">
        <f>MATCH(CONCATENAR,[1]Banco!$A:$A,0)</f>
        <v>#N/A</v>
      </c>
      <c r="M18" s="349" t="str">
        <f ca="1">IF(OR(ISERROR($L18),$H18="",$H18=0),"",OFFSET(M$1,MATCH($K18,$K$1:$K18,0)-1,0))</f>
        <v/>
      </c>
    </row>
    <row r="19" spans="1:14" x14ac:dyDescent="0.2">
      <c r="B19" s="350"/>
      <c r="C19" s="350"/>
      <c r="D19" s="345" t="str">
        <f ca="1">IF(ISNUMBER($L19),OFFSET([1]Banco!$A$1,'COMP CAIXA'!$L19-1,COLUMN('COMP CAIXA'!D19)-1),"")</f>
        <v/>
      </c>
      <c r="E19" s="346" t="str">
        <f ca="1">IF(ISNUMBER($L19),OFFSET([1]Banco!$A$1,'COMP CAIXA'!$L19-1,COLUMN('COMP CAIXA'!E19)-1),"")</f>
        <v/>
      </c>
      <c r="F19" s="346">
        <f t="shared" ca="1" si="0"/>
        <v>0</v>
      </c>
      <c r="G19" s="346">
        <f t="shared" ca="1" si="1"/>
        <v>0</v>
      </c>
      <c r="H19" s="347">
        <v>0</v>
      </c>
      <c r="I19" s="348">
        <f ca="1">IF(ISNUMBER($L19),VALUE(OFFSET([1]Banco!$A$1,'COMP CAIXA'!$L19-1,COLUMN('COMP CAIXA'!I19)-4)),0)</f>
        <v>0</v>
      </c>
      <c r="J19" s="348">
        <f ca="1">IF(ISNUMBER($L19),VALUE(OFFSET([1]Banco!$A$1,'COMP CAIXA'!$L19-1,COLUMN('COMP CAIXA'!J19)-4)),0)</f>
        <v>0</v>
      </c>
      <c r="K19" s="311">
        <f>COUNTA($A$1:$A19)-1</f>
        <v>1</v>
      </c>
      <c r="L19" s="311" t="e">
        <f>MATCH(CONCATENAR,[1]Banco!$A:$A,0)</f>
        <v>#N/A</v>
      </c>
      <c r="M19" s="349" t="str">
        <f ca="1">IF(OR(ISERROR($L19),$H19="",$H19=0),"",OFFSET(M$1,MATCH($K19,$K$1:$K19,0)-1,0))</f>
        <v/>
      </c>
    </row>
    <row r="20" spans="1:14" x14ac:dyDescent="0.2">
      <c r="B20" s="350"/>
      <c r="C20" s="350"/>
      <c r="D20" s="345" t="str">
        <f ca="1">IF(ISNUMBER($L20),OFFSET([1]Banco!$A$1,'COMP CAIXA'!$L20-1,COLUMN('COMP CAIXA'!D20)-1),"")</f>
        <v/>
      </c>
      <c r="E20" s="346" t="str">
        <f ca="1">IF(ISNUMBER($L20),OFFSET([1]Banco!$A$1,'COMP CAIXA'!$L20-1,COLUMN('COMP CAIXA'!E20)-1),"")</f>
        <v/>
      </c>
      <c r="F20" s="346">
        <f t="shared" ca="1" si="0"/>
        <v>0</v>
      </c>
      <c r="G20" s="346">
        <f t="shared" ca="1" si="1"/>
        <v>0</v>
      </c>
      <c r="H20" s="347">
        <v>0</v>
      </c>
      <c r="I20" s="348">
        <f ca="1">IF(ISNUMBER($L20),VALUE(OFFSET([1]Banco!$A$1,'COMP CAIXA'!$L20-1,COLUMN('COMP CAIXA'!I20)-4)),0)</f>
        <v>0</v>
      </c>
      <c r="J20" s="348">
        <f ca="1">IF(ISNUMBER($L20),VALUE(OFFSET([1]Banco!$A$1,'COMP CAIXA'!$L20-1,COLUMN('COMP CAIXA'!J20)-4)),0)</f>
        <v>0</v>
      </c>
      <c r="K20" s="311">
        <f>COUNTA($A$1:$A20)-1</f>
        <v>1</v>
      </c>
      <c r="L20" s="311" t="e">
        <f>MATCH(CONCATENAR,[1]Banco!$A:$A,0)</f>
        <v>#N/A</v>
      </c>
      <c r="M20" s="349" t="str">
        <f ca="1">IF(OR(ISERROR($L20),$H20="",$H20=0),"",OFFSET(M$1,MATCH($K20,$K$1:$K20,0)-1,0))</f>
        <v/>
      </c>
    </row>
    <row r="21" spans="1:14" x14ac:dyDescent="0.2">
      <c r="B21" s="350"/>
      <c r="C21" s="350"/>
      <c r="D21" s="345" t="str">
        <f ca="1">IF(ISNUMBER($L21),OFFSET([1]Banco!$A$1,'COMP CAIXA'!$L21-1,COLUMN('COMP CAIXA'!D21)-1),"")</f>
        <v/>
      </c>
      <c r="E21" s="346" t="str">
        <f ca="1">IF(ISNUMBER($L21),OFFSET([1]Banco!$A$1,'COMP CAIXA'!$L21-1,COLUMN('COMP CAIXA'!E21)-1),"")</f>
        <v/>
      </c>
      <c r="F21" s="346">
        <f t="shared" ca="1" si="0"/>
        <v>0</v>
      </c>
      <c r="G21" s="346">
        <f t="shared" ca="1" si="1"/>
        <v>0</v>
      </c>
      <c r="H21" s="347">
        <v>0</v>
      </c>
      <c r="I21" s="348">
        <f ca="1">IF(ISNUMBER($L21),VALUE(OFFSET([1]Banco!$A$1,'COMP CAIXA'!$L21-1,COLUMN('COMP CAIXA'!I21)-4)),0)</f>
        <v>0</v>
      </c>
      <c r="J21" s="348">
        <f ca="1">IF(ISNUMBER($L21),VALUE(OFFSET([1]Banco!$A$1,'COMP CAIXA'!$L21-1,COLUMN('COMP CAIXA'!J21)-4)),0)</f>
        <v>0</v>
      </c>
      <c r="K21" s="311">
        <f>COUNTA($A$1:$A21)-1</f>
        <v>1</v>
      </c>
      <c r="L21" s="311" t="e">
        <f>MATCH(CONCATENAR,[1]Banco!$A:$A,0)</f>
        <v>#N/A</v>
      </c>
      <c r="M21" s="349" t="str">
        <f ca="1">IF(OR(ISERROR($L21),$H21="",$H21=0),"",OFFSET(M$1,MATCH($K21,$K$1:$K21,0)-1,0))</f>
        <v/>
      </c>
    </row>
    <row r="22" spans="1:14" x14ac:dyDescent="0.2">
      <c r="A22" s="315"/>
      <c r="B22" s="282"/>
      <c r="C22" s="335"/>
      <c r="D22" s="284"/>
      <c r="E22" s="282"/>
      <c r="F22" s="282"/>
      <c r="G22" s="282"/>
      <c r="H22" s="282"/>
      <c r="I22" s="285"/>
      <c r="J22" s="282"/>
      <c r="K22" s="315">
        <f>COUNTA($A$1:$A22)-1</f>
        <v>1</v>
      </c>
      <c r="M22" s="336" t="str">
        <f ca="1">IF(OFFSET($M$1,MATCH(OFFSET(K22,-1,0),$K$1:$K22,0)-1,0)="F","F","")</f>
        <v/>
      </c>
      <c r="N22" s="336"/>
    </row>
    <row r="23" spans="1:14" x14ac:dyDescent="0.2">
      <c r="A23" s="337" t="str">
        <f>CONCATENAR</f>
        <v xml:space="preserve">COMPOSIÇÃO comp 2 </v>
      </c>
      <c r="B23" s="338" t="s">
        <v>8542</v>
      </c>
      <c r="C23" s="338" t="s">
        <v>8551</v>
      </c>
      <c r="D23" s="339" t="s">
        <v>8552</v>
      </c>
      <c r="E23" s="338" t="s">
        <v>8492</v>
      </c>
      <c r="F23" s="340" t="e">
        <f ca="1">IF($L23&gt;0,SUM(OFFSET(F23,1,0,$L23),0))</f>
        <v>#VALUE!</v>
      </c>
      <c r="G23" s="340" t="e">
        <f ca="1">IF($L23&gt;0,SUM(OFFSET(G23,1,0,$L23),0))</f>
        <v>#VALUE!</v>
      </c>
      <c r="H23" s="341"/>
      <c r="I23" s="342">
        <f ca="1">IF(ISERROR(F23),0,F23)</f>
        <v>0</v>
      </c>
      <c r="J23" s="343">
        <f ca="1">IF(ISERROR(G23),0,G23)</f>
        <v>0</v>
      </c>
      <c r="K23" s="311">
        <f>COUNTA($A$1:$A23)-1</f>
        <v>2</v>
      </c>
      <c r="L23" s="311">
        <f>IF(MAX(K:K)=K23,MATCH(9999999,$K:$K)+1,MATCH(K23+1,K:K,0))-ROW(L23)-2</f>
        <v>10</v>
      </c>
      <c r="M23" s="312" t="str">
        <f ca="1">IF(AND(OR(I23&lt;&gt;0,J23&lt;&gt;0),N23="Sim"),"F","")</f>
        <v/>
      </c>
      <c r="N23" s="329" t="s">
        <v>8451</v>
      </c>
    </row>
    <row r="24" spans="1:14" x14ac:dyDescent="0.2">
      <c r="B24" s="350" t="s">
        <v>8546</v>
      </c>
      <c r="C24" s="344" t="s">
        <v>8548</v>
      </c>
      <c r="D24" s="345" t="e">
        <f ca="1">IF(ISNUMBER($L24),OFFSET([1]Banco!$A$1,'COMP CAIXA'!$L24-1,COLUMN('COMP CAIXA'!D24)-1),"")</f>
        <v>#VALUE!</v>
      </c>
      <c r="E24" s="346" t="e">
        <f ca="1">IF(ISNUMBER($L24),OFFSET([1]Banco!$A$1,'COMP CAIXA'!$L24-1,COLUMN('COMP CAIXA'!E24)-1),"")</f>
        <v>#VALUE!</v>
      </c>
      <c r="F24" s="346" t="e">
        <f t="shared" ref="F24:F33" ca="1" si="2">TRUNC($H24*ROUND(I24,2),2)</f>
        <v>#VALUE!</v>
      </c>
      <c r="G24" s="346" t="e">
        <f t="shared" ref="G24:G33" ca="1" si="3">TRUNC($H24*ROUND(J24,2),2)</f>
        <v>#VALUE!</v>
      </c>
      <c r="H24" s="347">
        <v>3.8</v>
      </c>
      <c r="I24" s="348" t="e">
        <f ca="1">IF(ISNUMBER($L24),VALUE(OFFSET([1]Banco!$A$1,'COMP CAIXA'!$L24-1,COLUMN('COMP CAIXA'!I24)-4)),0)</f>
        <v>#VALUE!</v>
      </c>
      <c r="J24" s="348" t="e">
        <f ca="1">IF(ISNUMBER($L24),VALUE(OFFSET([1]Banco!$A$1,'COMP CAIXA'!$L24-1,COLUMN('COMP CAIXA'!J24)-4)),0)</f>
        <v>#VALUE!</v>
      </c>
      <c r="K24" s="311">
        <f>COUNTA($A$1:$A24)-1</f>
        <v>2</v>
      </c>
      <c r="L24" s="311">
        <f>MATCH(CONCATENAR,[1]Banco!$A:$A,0)</f>
        <v>6534</v>
      </c>
      <c r="M24" s="349" t="str">
        <f ca="1">IF(OR(ISERROR($L24),$H24="",$H24=0),"",OFFSET(M$1,MATCH($K24,$K$1:$K24,0)-1,0))</f>
        <v/>
      </c>
    </row>
    <row r="25" spans="1:14" x14ac:dyDescent="0.2">
      <c r="B25" s="350" t="s">
        <v>8546</v>
      </c>
      <c r="C25" s="344" t="s">
        <v>8549</v>
      </c>
      <c r="D25" s="345" t="e">
        <f ca="1">IF(ISNUMBER($L25),OFFSET([1]Banco!$A$1,'COMP CAIXA'!$L25-1,COLUMN('COMP CAIXA'!D25)-1),"")</f>
        <v>#VALUE!</v>
      </c>
      <c r="E25" s="346" t="e">
        <f ca="1">IF(ISNUMBER($L25),OFFSET([1]Banco!$A$1,'COMP CAIXA'!$L25-1,COLUMN('COMP CAIXA'!E25)-1),"")</f>
        <v>#VALUE!</v>
      </c>
      <c r="F25" s="346" t="e">
        <f t="shared" ca="1" si="2"/>
        <v>#VALUE!</v>
      </c>
      <c r="G25" s="346" t="e">
        <f t="shared" ca="1" si="3"/>
        <v>#VALUE!</v>
      </c>
      <c r="H25" s="347">
        <v>5.13</v>
      </c>
      <c r="I25" s="348" t="e">
        <f ca="1">IF(ISNUMBER($L25),VALUE(OFFSET([1]Banco!$A$1,'COMP CAIXA'!$L25-1,COLUMN('COMP CAIXA'!I25)-4)),0)</f>
        <v>#VALUE!</v>
      </c>
      <c r="J25" s="348" t="e">
        <f ca="1">IF(ISNUMBER($L25),VALUE(OFFSET([1]Banco!$A$1,'COMP CAIXA'!$L25-1,COLUMN('COMP CAIXA'!J25)-4)),0)</f>
        <v>#VALUE!</v>
      </c>
      <c r="K25" s="311">
        <f>COUNTA($A$1:$A25)-1</f>
        <v>2</v>
      </c>
      <c r="L25" s="311">
        <f>MATCH(CONCATENAR,[1]Banco!$A:$A,0)</f>
        <v>5472</v>
      </c>
      <c r="M25" s="349" t="str">
        <f ca="1">IF(OR(ISERROR($L25),$H25="",$H25=0),"",OFFSET(M$1,MATCH($K25,$K$1:$K25,0)-1,0))</f>
        <v/>
      </c>
    </row>
    <row r="26" spans="1:14" x14ac:dyDescent="0.2">
      <c r="B26" s="350" t="s">
        <v>8546</v>
      </c>
      <c r="C26" s="344" t="s">
        <v>8550</v>
      </c>
      <c r="D26" s="345" t="e">
        <f ca="1">IF(ISNUMBER($L26),OFFSET([1]Banco!$A$1,'COMP CAIXA'!$L26-1,COLUMN('COMP CAIXA'!D26)-1),"")</f>
        <v>#VALUE!</v>
      </c>
      <c r="E26" s="346" t="e">
        <f ca="1">IF(ISNUMBER($L26),OFFSET([1]Banco!$A$1,'COMP CAIXA'!$L26-1,COLUMN('COMP CAIXA'!E26)-1),"")</f>
        <v>#VALUE!</v>
      </c>
      <c r="F26" s="346" t="e">
        <f t="shared" ca="1" si="2"/>
        <v>#VALUE!</v>
      </c>
      <c r="G26" s="346" t="e">
        <f t="shared" ca="1" si="3"/>
        <v>#VALUE!</v>
      </c>
      <c r="H26" s="347">
        <f>1.5*0.2</f>
        <v>0.30000000000000004</v>
      </c>
      <c r="I26" s="348" t="e">
        <f ca="1">IF(ISNUMBER($L26),VALUE(OFFSET([1]Banco!$A$1,'COMP CAIXA'!$L26-1,COLUMN('COMP CAIXA'!I26)-4)),0)</f>
        <v>#VALUE!</v>
      </c>
      <c r="J26" s="348" t="e">
        <f ca="1">IF(ISNUMBER($L26),VALUE(OFFSET([1]Banco!$A$1,'COMP CAIXA'!$L26-1,COLUMN('COMP CAIXA'!J26)-4)),0)</f>
        <v>#VALUE!</v>
      </c>
      <c r="K26" s="311">
        <f>COUNTA($A$1:$A26)-1</f>
        <v>2</v>
      </c>
      <c r="L26" s="311">
        <f>MATCH(CONCATENAR,[1]Banco!$A:$A,0)</f>
        <v>6729</v>
      </c>
      <c r="M26" s="349" t="str">
        <f ca="1">IF(OR(ISERROR($L26),$H26="",$H26=0),"",OFFSET(M$1,MATCH($K26,$K$1:$K26,0)-1,0))</f>
        <v/>
      </c>
    </row>
    <row r="27" spans="1:14" x14ac:dyDescent="0.2">
      <c r="B27" s="350"/>
      <c r="C27" s="350"/>
      <c r="D27" s="345" t="str">
        <f ca="1">IF(ISNUMBER($L27),OFFSET([1]Banco!$A$1,'COMP CAIXA'!$L27-1,COLUMN('COMP CAIXA'!D27)-1),"")</f>
        <v/>
      </c>
      <c r="E27" s="346" t="str">
        <f ca="1">IF(ISNUMBER($L27),OFFSET([1]Banco!$A$1,'COMP CAIXA'!$L27-1,COLUMN('COMP CAIXA'!E27)-1),"")</f>
        <v/>
      </c>
      <c r="F27" s="346">
        <f t="shared" ca="1" si="2"/>
        <v>0</v>
      </c>
      <c r="G27" s="346">
        <f t="shared" ca="1" si="3"/>
        <v>0</v>
      </c>
      <c r="H27" s="347">
        <v>0</v>
      </c>
      <c r="I27" s="348">
        <f ca="1">IF(ISNUMBER($L27),VALUE(OFFSET([1]Banco!$A$1,'COMP CAIXA'!$L27-1,COLUMN('COMP CAIXA'!I27)-4)),0)</f>
        <v>0</v>
      </c>
      <c r="J27" s="348">
        <f ca="1">IF(ISNUMBER($L27),VALUE(OFFSET([1]Banco!$A$1,'COMP CAIXA'!$L27-1,COLUMN('COMP CAIXA'!J27)-4)),0)</f>
        <v>0</v>
      </c>
      <c r="K27" s="311">
        <f>COUNTA($A$1:$A27)-1</f>
        <v>2</v>
      </c>
      <c r="L27" s="311" t="e">
        <f>MATCH(CONCATENAR,[1]Banco!$A:$A,0)</f>
        <v>#N/A</v>
      </c>
      <c r="M27" s="349" t="str">
        <f ca="1">IF(OR(ISERROR($L27),$H27="",$H27=0),"",OFFSET(M$1,MATCH($K27,$K$1:$K27,0)-1,0))</f>
        <v/>
      </c>
    </row>
    <row r="28" spans="1:14" x14ac:dyDescent="0.2">
      <c r="B28" s="350"/>
      <c r="C28" s="350"/>
      <c r="D28" s="345" t="str">
        <f ca="1">IF(ISNUMBER($L28),OFFSET([1]Banco!$A$1,'COMP CAIXA'!$L28-1,COLUMN('COMP CAIXA'!D28)-1),"")</f>
        <v/>
      </c>
      <c r="E28" s="346" t="str">
        <f ca="1">IF(ISNUMBER($L28),OFFSET([1]Banco!$A$1,'COMP CAIXA'!$L28-1,COLUMN('COMP CAIXA'!E28)-1),"")</f>
        <v/>
      </c>
      <c r="F28" s="346">
        <f t="shared" ca="1" si="2"/>
        <v>0</v>
      </c>
      <c r="G28" s="346">
        <f t="shared" ca="1" si="3"/>
        <v>0</v>
      </c>
      <c r="H28" s="347">
        <v>0</v>
      </c>
      <c r="I28" s="348">
        <f ca="1">IF(ISNUMBER($L28),VALUE(OFFSET([1]Banco!$A$1,'COMP CAIXA'!$L28-1,COLUMN('COMP CAIXA'!I28)-4)),0)</f>
        <v>0</v>
      </c>
      <c r="J28" s="348">
        <f ca="1">IF(ISNUMBER($L28),VALUE(OFFSET([1]Banco!$A$1,'COMP CAIXA'!$L28-1,COLUMN('COMP CAIXA'!J28)-4)),0)</f>
        <v>0</v>
      </c>
      <c r="K28" s="311">
        <f>COUNTA($A$1:$A28)-1</f>
        <v>2</v>
      </c>
      <c r="L28" s="311" t="e">
        <f>MATCH(CONCATENAR,[1]Banco!$A:$A,0)</f>
        <v>#N/A</v>
      </c>
      <c r="M28" s="349" t="str">
        <f ca="1">IF(OR(ISERROR($L28),$H28="",$H28=0),"",OFFSET(M$1,MATCH($K28,$K$1:$K28,0)-1,0))</f>
        <v/>
      </c>
    </row>
    <row r="29" spans="1:14" x14ac:dyDescent="0.2">
      <c r="B29" s="350"/>
      <c r="C29" s="350"/>
      <c r="D29" s="345" t="str">
        <f ca="1">IF(ISNUMBER($L29),OFFSET([1]Banco!$A$1,'COMP CAIXA'!$L29-1,COLUMN('COMP CAIXA'!D29)-1),"")</f>
        <v/>
      </c>
      <c r="E29" s="346" t="str">
        <f ca="1">IF(ISNUMBER($L29),OFFSET([1]Banco!$A$1,'COMP CAIXA'!$L29-1,COLUMN('COMP CAIXA'!E29)-1),"")</f>
        <v/>
      </c>
      <c r="F29" s="346">
        <f t="shared" ca="1" si="2"/>
        <v>0</v>
      </c>
      <c r="G29" s="346">
        <f t="shared" ca="1" si="3"/>
        <v>0</v>
      </c>
      <c r="H29" s="347">
        <v>0</v>
      </c>
      <c r="I29" s="348">
        <f ca="1">IF(ISNUMBER($L29),VALUE(OFFSET([1]Banco!$A$1,'COMP CAIXA'!$L29-1,COLUMN('COMP CAIXA'!I29)-4)),0)</f>
        <v>0</v>
      </c>
      <c r="J29" s="348">
        <f ca="1">IF(ISNUMBER($L29),VALUE(OFFSET([1]Banco!$A$1,'COMP CAIXA'!$L29-1,COLUMN('COMP CAIXA'!J29)-4)),0)</f>
        <v>0</v>
      </c>
      <c r="K29" s="311">
        <f>COUNTA($A$1:$A29)-1</f>
        <v>2</v>
      </c>
      <c r="L29" s="311" t="e">
        <f>MATCH(CONCATENAR,[1]Banco!$A:$A,0)</f>
        <v>#N/A</v>
      </c>
      <c r="M29" s="349" t="str">
        <f ca="1">IF(OR(ISERROR($L29),$H29="",$H29=0),"",OFFSET(M$1,MATCH($K29,$K$1:$K29,0)-1,0))</f>
        <v/>
      </c>
    </row>
    <row r="30" spans="1:14" x14ac:dyDescent="0.2">
      <c r="B30" s="350"/>
      <c r="C30" s="350"/>
      <c r="D30" s="345" t="str">
        <f ca="1">IF(ISNUMBER($L30),OFFSET([1]Banco!$A$1,'COMP CAIXA'!$L30-1,COLUMN('COMP CAIXA'!D30)-1),"")</f>
        <v/>
      </c>
      <c r="E30" s="346" t="str">
        <f ca="1">IF(ISNUMBER($L30),OFFSET([1]Banco!$A$1,'COMP CAIXA'!$L30-1,COLUMN('COMP CAIXA'!E30)-1),"")</f>
        <v/>
      </c>
      <c r="F30" s="346">
        <f t="shared" ca="1" si="2"/>
        <v>0</v>
      </c>
      <c r="G30" s="346">
        <f t="shared" ca="1" si="3"/>
        <v>0</v>
      </c>
      <c r="H30" s="347">
        <v>0</v>
      </c>
      <c r="I30" s="348">
        <f ca="1">IF(ISNUMBER($L30),VALUE(OFFSET([1]Banco!$A$1,'COMP CAIXA'!$L30-1,COLUMN('COMP CAIXA'!I30)-4)),0)</f>
        <v>0</v>
      </c>
      <c r="J30" s="348">
        <f ca="1">IF(ISNUMBER($L30),VALUE(OFFSET([1]Banco!$A$1,'COMP CAIXA'!$L30-1,COLUMN('COMP CAIXA'!J30)-4)),0)</f>
        <v>0</v>
      </c>
      <c r="K30" s="311">
        <f>COUNTA($A$1:$A30)-1</f>
        <v>2</v>
      </c>
      <c r="L30" s="311" t="e">
        <f>MATCH(CONCATENAR,[1]Banco!$A:$A,0)</f>
        <v>#N/A</v>
      </c>
      <c r="M30" s="349" t="str">
        <f ca="1">IF(OR(ISERROR($L30),$H30="",$H30=0),"",OFFSET(M$1,MATCH($K30,$K$1:$K30,0)-1,0))</f>
        <v/>
      </c>
    </row>
    <row r="31" spans="1:14" x14ac:dyDescent="0.2">
      <c r="B31" s="350"/>
      <c r="C31" s="350"/>
      <c r="D31" s="345" t="str">
        <f ca="1">IF(ISNUMBER($L31),OFFSET([1]Banco!$A$1,'COMP CAIXA'!$L31-1,COLUMN('COMP CAIXA'!D31)-1),"")</f>
        <v/>
      </c>
      <c r="E31" s="346" t="str">
        <f ca="1">IF(ISNUMBER($L31),OFFSET([1]Banco!$A$1,'COMP CAIXA'!$L31-1,COLUMN('COMP CAIXA'!E31)-1),"")</f>
        <v/>
      </c>
      <c r="F31" s="346">
        <f t="shared" ca="1" si="2"/>
        <v>0</v>
      </c>
      <c r="G31" s="346">
        <f t="shared" ca="1" si="3"/>
        <v>0</v>
      </c>
      <c r="H31" s="347">
        <v>0</v>
      </c>
      <c r="I31" s="348">
        <f ca="1">IF(ISNUMBER($L31),VALUE(OFFSET([1]Banco!$A$1,'COMP CAIXA'!$L31-1,COLUMN('COMP CAIXA'!I31)-4)),0)</f>
        <v>0</v>
      </c>
      <c r="J31" s="348">
        <f ca="1">IF(ISNUMBER($L31),VALUE(OFFSET([1]Banco!$A$1,'COMP CAIXA'!$L31-1,COLUMN('COMP CAIXA'!J31)-4)),0)</f>
        <v>0</v>
      </c>
      <c r="K31" s="311">
        <f>COUNTA($A$1:$A31)-1</f>
        <v>2</v>
      </c>
      <c r="L31" s="311" t="e">
        <f>MATCH(CONCATENAR,[1]Banco!$A:$A,0)</f>
        <v>#N/A</v>
      </c>
      <c r="M31" s="349" t="str">
        <f ca="1">IF(OR(ISERROR($L31),$H31="",$H31=0),"",OFFSET(M$1,MATCH($K31,$K$1:$K31,0)-1,0))</f>
        <v/>
      </c>
    </row>
    <row r="32" spans="1:14" x14ac:dyDescent="0.2">
      <c r="B32" s="350"/>
      <c r="C32" s="350"/>
      <c r="D32" s="345" t="str">
        <f ca="1">IF(ISNUMBER($L32),OFFSET([1]Banco!$A$1,'COMP CAIXA'!$L32-1,COLUMN('COMP CAIXA'!D32)-1),"")</f>
        <v/>
      </c>
      <c r="E32" s="346" t="str">
        <f ca="1">IF(ISNUMBER($L32),OFFSET([1]Banco!$A$1,'COMP CAIXA'!$L32-1,COLUMN('COMP CAIXA'!E32)-1),"")</f>
        <v/>
      </c>
      <c r="F32" s="346">
        <f t="shared" ca="1" si="2"/>
        <v>0</v>
      </c>
      <c r="G32" s="346">
        <f t="shared" ca="1" si="3"/>
        <v>0</v>
      </c>
      <c r="H32" s="347">
        <v>0</v>
      </c>
      <c r="I32" s="348">
        <f ca="1">IF(ISNUMBER($L32),VALUE(OFFSET([1]Banco!$A$1,'COMP CAIXA'!$L32-1,COLUMN('COMP CAIXA'!I32)-4)),0)</f>
        <v>0</v>
      </c>
      <c r="J32" s="348">
        <f ca="1">IF(ISNUMBER($L32),VALUE(OFFSET([1]Banco!$A$1,'COMP CAIXA'!$L32-1,COLUMN('COMP CAIXA'!J32)-4)),0)</f>
        <v>0</v>
      </c>
      <c r="K32" s="311">
        <f>COUNTA($A$1:$A32)-1</f>
        <v>2</v>
      </c>
      <c r="L32" s="311" t="e">
        <f>MATCH(CONCATENAR,[1]Banco!$A:$A,0)</f>
        <v>#N/A</v>
      </c>
      <c r="M32" s="349" t="str">
        <f ca="1">IF(OR(ISERROR($L32),$H32="",$H32=0),"",OFFSET(M$1,MATCH($K32,$K$1:$K32,0)-1,0))</f>
        <v/>
      </c>
    </row>
    <row r="33" spans="1:14" x14ac:dyDescent="0.2">
      <c r="B33" s="350"/>
      <c r="C33" s="350"/>
      <c r="D33" s="345" t="str">
        <f ca="1">IF(ISNUMBER($L33),OFFSET([1]Banco!$A$1,'COMP CAIXA'!$L33-1,COLUMN('COMP CAIXA'!D33)-1),"")</f>
        <v/>
      </c>
      <c r="E33" s="346" t="str">
        <f ca="1">IF(ISNUMBER($L33),OFFSET([1]Banco!$A$1,'COMP CAIXA'!$L33-1,COLUMN('COMP CAIXA'!E33)-1),"")</f>
        <v/>
      </c>
      <c r="F33" s="346">
        <f t="shared" ca="1" si="2"/>
        <v>0</v>
      </c>
      <c r="G33" s="346">
        <f t="shared" ca="1" si="3"/>
        <v>0</v>
      </c>
      <c r="H33" s="347">
        <v>0</v>
      </c>
      <c r="I33" s="348">
        <f ca="1">IF(ISNUMBER($L33),VALUE(OFFSET([1]Banco!$A$1,'COMP CAIXA'!$L33-1,COLUMN('COMP CAIXA'!I33)-4)),0)</f>
        <v>0</v>
      </c>
      <c r="J33" s="348">
        <f ca="1">IF(ISNUMBER($L33),VALUE(OFFSET([1]Banco!$A$1,'COMP CAIXA'!$L33-1,COLUMN('COMP CAIXA'!J33)-4)),0)</f>
        <v>0</v>
      </c>
      <c r="K33" s="311">
        <f>COUNTA($A$1:$A33)-1</f>
        <v>2</v>
      </c>
      <c r="L33" s="311" t="e">
        <f>MATCH(CONCATENAR,[1]Banco!$A:$A,0)</f>
        <v>#N/A</v>
      </c>
      <c r="M33" s="349" t="str">
        <f ca="1">IF(OR(ISERROR($L33),$H33="",$H33=0),"",OFFSET(M$1,MATCH($K33,$K$1:$K33,0)-1,0))</f>
        <v/>
      </c>
    </row>
    <row r="34" spans="1:14" x14ac:dyDescent="0.2">
      <c r="A34" s="315"/>
      <c r="B34" s="282"/>
      <c r="C34" s="335"/>
      <c r="D34" s="284"/>
      <c r="E34" s="282"/>
      <c r="F34" s="282"/>
      <c r="G34" s="282"/>
      <c r="H34" s="282"/>
      <c r="I34" s="285"/>
      <c r="J34" s="282"/>
      <c r="K34" s="315">
        <f>COUNTA($A$1:$A34)-1</f>
        <v>2</v>
      </c>
      <c r="M34" s="336" t="str">
        <f ca="1">IF(OFFSET($M$1,MATCH(OFFSET(K34,-1,0),$K$1:$K34,0)-1,0)="F","F","")</f>
        <v/>
      </c>
      <c r="N34" s="336"/>
    </row>
    <row r="35" spans="1:14" ht="22.5" x14ac:dyDescent="0.2">
      <c r="A35" s="337" t="str">
        <f>CONCATENAR</f>
        <v>COMPOSIÇÃO comp 03</v>
      </c>
      <c r="B35" s="338" t="s">
        <v>8542</v>
      </c>
      <c r="C35" s="338" t="s">
        <v>8553</v>
      </c>
      <c r="D35" s="339" t="s">
        <v>8554</v>
      </c>
      <c r="E35" s="338" t="s">
        <v>8492</v>
      </c>
      <c r="F35" s="340" t="e">
        <f ca="1">IF($L35&gt;0,SUM(OFFSET(F35,1,0,$L35),0))</f>
        <v>#VALUE!</v>
      </c>
      <c r="G35" s="340" t="e">
        <f ca="1">IF($L35&gt;0,SUM(OFFSET(G35,1,0,$L35),0))</f>
        <v>#VALUE!</v>
      </c>
      <c r="H35" s="341"/>
      <c r="I35" s="342">
        <f ca="1">IF(ISERROR(F35),0,F35)</f>
        <v>0</v>
      </c>
      <c r="J35" s="343">
        <f ca="1">IF(ISERROR(G35),0,G35)</f>
        <v>0</v>
      </c>
      <c r="K35" s="311">
        <f>COUNTA($A$1:$A35)-1</f>
        <v>3</v>
      </c>
      <c r="L35" s="311">
        <f>IF(MAX(K:K)=K35,MATCH(9999999,$K:$K)+1,MATCH(K35+1,K:K,0))-ROW(L35)-2</f>
        <v>10</v>
      </c>
      <c r="M35" s="312" t="str">
        <f ca="1">IF(AND(OR(I35&lt;&gt;0,J35&lt;&gt;0),N35="Sim"),"F","")</f>
        <v/>
      </c>
      <c r="N35" s="329" t="s">
        <v>8451</v>
      </c>
    </row>
    <row r="36" spans="1:14" x14ac:dyDescent="0.2">
      <c r="B36" s="350" t="s">
        <v>8546</v>
      </c>
      <c r="C36" s="350" t="s">
        <v>8555</v>
      </c>
      <c r="D36" s="345" t="e">
        <f ca="1">IF(ISNUMBER($L36),OFFSET([1]Banco!$A$1,'COMP CAIXA'!$L36-1,COLUMN('COMP CAIXA'!D36)-1),"")</f>
        <v>#VALUE!</v>
      </c>
      <c r="E36" s="346" t="e">
        <f ca="1">IF(ISNUMBER($L36),OFFSET([1]Banco!$A$1,'COMP CAIXA'!$L36-1,COLUMN('COMP CAIXA'!E36)-1),"")</f>
        <v>#VALUE!</v>
      </c>
      <c r="F36" s="346" t="e">
        <f t="shared" ref="F36:F45" ca="1" si="4">TRUNC($H36*ROUND(I36,2),2)</f>
        <v>#VALUE!</v>
      </c>
      <c r="G36" s="346" t="e">
        <f t="shared" ref="G36:G45" ca="1" si="5">TRUNC($H36*ROUND(J36,2),2)</f>
        <v>#VALUE!</v>
      </c>
      <c r="H36" s="347">
        <v>5.33</v>
      </c>
      <c r="I36" s="348" t="e">
        <f ca="1">IF(ISNUMBER($L36),VALUE(OFFSET([1]Banco!$A$1,'COMP CAIXA'!$L36-1,COLUMN('COMP CAIXA'!I36)-4)),0)</f>
        <v>#VALUE!</v>
      </c>
      <c r="J36" s="348" t="e">
        <f ca="1">IF(ISNUMBER($L36),VALUE(OFFSET([1]Banco!$A$1,'COMP CAIXA'!$L36-1,COLUMN('COMP CAIXA'!J36)-4)),0)</f>
        <v>#VALUE!</v>
      </c>
      <c r="K36" s="311">
        <f>COUNTA($A$1:$A36)-1</f>
        <v>3</v>
      </c>
      <c r="L36" s="311">
        <f>MATCH(CONCATENAR,[1]Banco!$A:$A,0)</f>
        <v>477</v>
      </c>
      <c r="M36" s="349" t="str">
        <f ca="1">IF(OR(ISERROR($L36),$H36="",$H36=0),"",OFFSET(M$1,MATCH($K36,$K$1:$K36,0)-1,0))</f>
        <v/>
      </c>
    </row>
    <row r="37" spans="1:14" x14ac:dyDescent="0.2">
      <c r="B37" s="350" t="s">
        <v>8546</v>
      </c>
      <c r="C37" s="350" t="s">
        <v>8556</v>
      </c>
      <c r="D37" s="345" t="e">
        <f ca="1">IF(ISNUMBER($L37),OFFSET([1]Banco!$A$1,'COMP CAIXA'!$L37-1,COLUMN('COMP CAIXA'!D37)-1),"")</f>
        <v>#VALUE!</v>
      </c>
      <c r="E37" s="346" t="e">
        <f ca="1">IF(ISNUMBER($L37),OFFSET([1]Banco!$A$1,'COMP CAIXA'!$L37-1,COLUMN('COMP CAIXA'!E37)-1),"")</f>
        <v>#VALUE!</v>
      </c>
      <c r="F37" s="346" t="e">
        <f t="shared" ca="1" si="4"/>
        <v>#VALUE!</v>
      </c>
      <c r="G37" s="346" t="e">
        <f t="shared" ca="1" si="5"/>
        <v>#VALUE!</v>
      </c>
      <c r="H37" s="347">
        <v>5.33</v>
      </c>
      <c r="I37" s="348" t="e">
        <f ca="1">IF(ISNUMBER($L37),VALUE(OFFSET([1]Banco!$A$1,'COMP CAIXA'!$L37-1,COLUMN('COMP CAIXA'!I37)-4)),0)</f>
        <v>#VALUE!</v>
      </c>
      <c r="J37" s="348" t="e">
        <f ca="1">IF(ISNUMBER($L37),VALUE(OFFSET([1]Banco!$A$1,'COMP CAIXA'!$L37-1,COLUMN('COMP CAIXA'!J37)-4)),0)</f>
        <v>#VALUE!</v>
      </c>
      <c r="K37" s="311">
        <f>COUNTA($A$1:$A37)-1</f>
        <v>3</v>
      </c>
      <c r="L37" s="311">
        <f>MATCH(CONCATENAR,[1]Banco!$A:$A,0)</f>
        <v>966</v>
      </c>
      <c r="M37" s="349" t="str">
        <f ca="1">IF(OR(ISERROR($L37),$H37="",$H37=0),"",OFFSET(M$1,MATCH($K37,$K$1:$K37,0)-1,0))</f>
        <v/>
      </c>
    </row>
    <row r="38" spans="1:14" x14ac:dyDescent="0.2">
      <c r="B38" s="350" t="s">
        <v>8546</v>
      </c>
      <c r="C38" s="350" t="s">
        <v>8557</v>
      </c>
      <c r="D38" s="345" t="e">
        <f ca="1">IF(ISNUMBER($L38),OFFSET([1]Banco!$A$1,'COMP CAIXA'!$L38-1,COLUMN('COMP CAIXA'!D38)-1),"")</f>
        <v>#VALUE!</v>
      </c>
      <c r="E38" s="346" t="e">
        <f ca="1">IF(ISNUMBER($L38),OFFSET([1]Banco!$A$1,'COMP CAIXA'!$L38-1,COLUMN('COMP CAIXA'!E38)-1),"")</f>
        <v>#VALUE!</v>
      </c>
      <c r="F38" s="346" t="e">
        <f t="shared" ca="1" si="4"/>
        <v>#VALUE!</v>
      </c>
      <c r="G38" s="346" t="e">
        <f t="shared" ca="1" si="5"/>
        <v>#VALUE!</v>
      </c>
      <c r="H38" s="347">
        <v>16</v>
      </c>
      <c r="I38" s="348" t="e">
        <f ca="1">IF(ISNUMBER($L38),VALUE(OFFSET([1]Banco!$A$1,'COMP CAIXA'!$L38-1,COLUMN('COMP CAIXA'!I38)-4)),0)</f>
        <v>#VALUE!</v>
      </c>
      <c r="J38" s="348" t="e">
        <f ca="1">IF(ISNUMBER($L38),VALUE(OFFSET([1]Banco!$A$1,'COMP CAIXA'!$L38-1,COLUMN('COMP CAIXA'!J38)-4)),0)</f>
        <v>#VALUE!</v>
      </c>
      <c r="K38" s="311">
        <f>COUNTA($A$1:$A38)-1</f>
        <v>3</v>
      </c>
      <c r="L38" s="311">
        <f>MATCH(CONCATENAR,[1]Banco!$A:$A,0)</f>
        <v>6283</v>
      </c>
      <c r="M38" s="349" t="str">
        <f ca="1">IF(OR(ISERROR($L38),$H38="",$H38=0),"",OFFSET(M$1,MATCH($K38,$K$1:$K38,0)-1,0))</f>
        <v/>
      </c>
    </row>
    <row r="39" spans="1:14" x14ac:dyDescent="0.2">
      <c r="B39" s="350" t="s">
        <v>8546</v>
      </c>
      <c r="C39" s="350" t="s">
        <v>8558</v>
      </c>
      <c r="D39" s="345" t="e">
        <f ca="1">IF(ISNUMBER($L39),OFFSET([1]Banco!$A$1,'COMP CAIXA'!$L39-1,COLUMN('COMP CAIXA'!D39)-1),"")</f>
        <v>#VALUE!</v>
      </c>
      <c r="E39" s="346" t="e">
        <f ca="1">IF(ISNUMBER($L39),OFFSET([1]Banco!$A$1,'COMP CAIXA'!$L39-1,COLUMN('COMP CAIXA'!E39)-1),"")</f>
        <v>#VALUE!</v>
      </c>
      <c r="F39" s="346" t="e">
        <f t="shared" ca="1" si="4"/>
        <v>#VALUE!</v>
      </c>
      <c r="G39" s="346" t="e">
        <f t="shared" ca="1" si="5"/>
        <v>#VALUE!</v>
      </c>
      <c r="H39" s="347">
        <v>2</v>
      </c>
      <c r="I39" s="348" t="e">
        <f ca="1">IF(ISNUMBER($L39),VALUE(OFFSET([1]Banco!$A$1,'COMP CAIXA'!$L39-1,COLUMN('COMP CAIXA'!I39)-4)),0)</f>
        <v>#VALUE!</v>
      </c>
      <c r="J39" s="348" t="e">
        <f ca="1">IF(ISNUMBER($L39),VALUE(OFFSET([1]Banco!$A$1,'COMP CAIXA'!$L39-1,COLUMN('COMP CAIXA'!J39)-4)),0)</f>
        <v>#VALUE!</v>
      </c>
      <c r="K39" s="311">
        <f>COUNTA($A$1:$A39)-1</f>
        <v>3</v>
      </c>
      <c r="L39" s="311">
        <f>MATCH(CONCATENAR,[1]Banco!$A:$A,0)</f>
        <v>6537</v>
      </c>
      <c r="M39" s="349" t="str">
        <f ca="1">IF(OR(ISERROR($L39),$H39="",$H39=0),"",OFFSET(M$1,MATCH($K39,$K$1:$K39,0)-1,0))</f>
        <v/>
      </c>
    </row>
    <row r="40" spans="1:14" x14ac:dyDescent="0.2">
      <c r="B40" s="350"/>
      <c r="C40" s="350"/>
      <c r="D40" s="345" t="str">
        <f ca="1">IF(ISNUMBER($L40),OFFSET([1]Banco!$A$1,'COMP CAIXA'!$L40-1,COLUMN('COMP CAIXA'!D40)-1),"")</f>
        <v/>
      </c>
      <c r="E40" s="346" t="str">
        <f ca="1">IF(ISNUMBER($L40),OFFSET([1]Banco!$A$1,'COMP CAIXA'!$L40-1,COLUMN('COMP CAIXA'!E40)-1),"")</f>
        <v/>
      </c>
      <c r="F40" s="346">
        <f t="shared" ca="1" si="4"/>
        <v>0</v>
      </c>
      <c r="G40" s="346">
        <f t="shared" ca="1" si="5"/>
        <v>0</v>
      </c>
      <c r="H40" s="347">
        <v>0</v>
      </c>
      <c r="I40" s="348">
        <f ca="1">IF(ISNUMBER($L40),VALUE(OFFSET([1]Banco!$A$1,'COMP CAIXA'!$L40-1,COLUMN('COMP CAIXA'!I40)-4)),0)</f>
        <v>0</v>
      </c>
      <c r="J40" s="348">
        <f ca="1">IF(ISNUMBER($L40),VALUE(OFFSET([1]Banco!$A$1,'COMP CAIXA'!$L40-1,COLUMN('COMP CAIXA'!J40)-4)),0)</f>
        <v>0</v>
      </c>
      <c r="K40" s="311">
        <f>COUNTA($A$1:$A40)-1</f>
        <v>3</v>
      </c>
      <c r="L40" s="311" t="e">
        <f>MATCH(CONCATENAR,[1]Banco!$A:$A,0)</f>
        <v>#N/A</v>
      </c>
      <c r="M40" s="349" t="str">
        <f ca="1">IF(OR(ISERROR($L40),$H40="",$H40=0),"",OFFSET(M$1,MATCH($K40,$K$1:$K40,0)-1,0))</f>
        <v/>
      </c>
    </row>
    <row r="41" spans="1:14" x14ac:dyDescent="0.2">
      <c r="B41" s="350"/>
      <c r="C41" s="350"/>
      <c r="D41" s="345" t="str">
        <f ca="1">IF(ISNUMBER($L41),OFFSET([1]Banco!$A$1,'COMP CAIXA'!$L41-1,COLUMN('COMP CAIXA'!D41)-1),"")</f>
        <v/>
      </c>
      <c r="E41" s="346" t="str">
        <f ca="1">IF(ISNUMBER($L41),OFFSET([1]Banco!$A$1,'COMP CAIXA'!$L41-1,COLUMN('COMP CAIXA'!E41)-1),"")</f>
        <v/>
      </c>
      <c r="F41" s="346">
        <f t="shared" ca="1" si="4"/>
        <v>0</v>
      </c>
      <c r="G41" s="346">
        <f t="shared" ca="1" si="5"/>
        <v>0</v>
      </c>
      <c r="H41" s="347">
        <v>0</v>
      </c>
      <c r="I41" s="348">
        <f ca="1">IF(ISNUMBER($L41),VALUE(OFFSET([1]Banco!$A$1,'COMP CAIXA'!$L41-1,COLUMN('COMP CAIXA'!I41)-4)),0)</f>
        <v>0</v>
      </c>
      <c r="J41" s="348">
        <f ca="1">IF(ISNUMBER($L41),VALUE(OFFSET([1]Banco!$A$1,'COMP CAIXA'!$L41-1,COLUMN('COMP CAIXA'!J41)-4)),0)</f>
        <v>0</v>
      </c>
      <c r="K41" s="311">
        <f>COUNTA($A$1:$A41)-1</f>
        <v>3</v>
      </c>
      <c r="L41" s="311" t="e">
        <f>MATCH(CONCATENAR,[1]Banco!$A:$A,0)</f>
        <v>#N/A</v>
      </c>
      <c r="M41" s="349" t="str">
        <f ca="1">IF(OR(ISERROR($L41),$H41="",$H41=0),"",OFFSET(M$1,MATCH($K41,$K$1:$K41,0)-1,0))</f>
        <v/>
      </c>
    </row>
    <row r="42" spans="1:14" x14ac:dyDescent="0.2">
      <c r="B42" s="350"/>
      <c r="C42" s="350"/>
      <c r="D42" s="345" t="str">
        <f ca="1">IF(ISNUMBER($L42),OFFSET([1]Banco!$A$1,'COMP CAIXA'!$L42-1,COLUMN('COMP CAIXA'!D42)-1),"")</f>
        <v/>
      </c>
      <c r="E42" s="346" t="str">
        <f ca="1">IF(ISNUMBER($L42),OFFSET([1]Banco!$A$1,'COMP CAIXA'!$L42-1,COLUMN('COMP CAIXA'!E42)-1),"")</f>
        <v/>
      </c>
      <c r="F42" s="346">
        <f t="shared" ca="1" si="4"/>
        <v>0</v>
      </c>
      <c r="G42" s="346">
        <f t="shared" ca="1" si="5"/>
        <v>0</v>
      </c>
      <c r="H42" s="347">
        <v>0</v>
      </c>
      <c r="I42" s="348">
        <f ca="1">IF(ISNUMBER($L42),VALUE(OFFSET([1]Banco!$A$1,'COMP CAIXA'!$L42-1,COLUMN('COMP CAIXA'!I42)-4)),0)</f>
        <v>0</v>
      </c>
      <c r="J42" s="348">
        <f ca="1">IF(ISNUMBER($L42),VALUE(OFFSET([1]Banco!$A$1,'COMP CAIXA'!$L42-1,COLUMN('COMP CAIXA'!J42)-4)),0)</f>
        <v>0</v>
      </c>
      <c r="K42" s="311">
        <f>COUNTA($A$1:$A42)-1</f>
        <v>3</v>
      </c>
      <c r="L42" s="311" t="e">
        <f>MATCH(CONCATENAR,[1]Banco!$A:$A,0)</f>
        <v>#N/A</v>
      </c>
      <c r="M42" s="349" t="str">
        <f ca="1">IF(OR(ISERROR($L42),$H42="",$H42=0),"",OFFSET(M$1,MATCH($K42,$K$1:$K42,0)-1,0))</f>
        <v/>
      </c>
    </row>
    <row r="43" spans="1:14" x14ac:dyDescent="0.2">
      <c r="B43" s="350"/>
      <c r="C43" s="350"/>
      <c r="D43" s="345" t="str">
        <f ca="1">IF(ISNUMBER($L43),OFFSET([1]Banco!$A$1,'COMP CAIXA'!$L43-1,COLUMN('COMP CAIXA'!D43)-1),"")</f>
        <v/>
      </c>
      <c r="E43" s="346" t="str">
        <f ca="1">IF(ISNUMBER($L43),OFFSET([1]Banco!$A$1,'COMP CAIXA'!$L43-1,COLUMN('COMP CAIXA'!E43)-1),"")</f>
        <v/>
      </c>
      <c r="F43" s="346">
        <f t="shared" ca="1" si="4"/>
        <v>0</v>
      </c>
      <c r="G43" s="346">
        <f t="shared" ca="1" si="5"/>
        <v>0</v>
      </c>
      <c r="H43" s="347">
        <v>0</v>
      </c>
      <c r="I43" s="348">
        <f ca="1">IF(ISNUMBER($L43),VALUE(OFFSET([1]Banco!$A$1,'COMP CAIXA'!$L43-1,COLUMN('COMP CAIXA'!I43)-4)),0)</f>
        <v>0</v>
      </c>
      <c r="J43" s="348">
        <f ca="1">IF(ISNUMBER($L43),VALUE(OFFSET([1]Banco!$A$1,'COMP CAIXA'!$L43-1,COLUMN('COMP CAIXA'!J43)-4)),0)</f>
        <v>0</v>
      </c>
      <c r="K43" s="311">
        <f>COUNTA($A$1:$A43)-1</f>
        <v>3</v>
      </c>
      <c r="L43" s="311" t="e">
        <f>MATCH(CONCATENAR,[1]Banco!$A:$A,0)</f>
        <v>#N/A</v>
      </c>
      <c r="M43" s="349" t="str">
        <f ca="1">IF(OR(ISERROR($L43),$H43="",$H43=0),"",OFFSET(M$1,MATCH($K43,$K$1:$K43,0)-1,0))</f>
        <v/>
      </c>
    </row>
    <row r="44" spans="1:14" x14ac:dyDescent="0.2">
      <c r="B44" s="350"/>
      <c r="C44" s="350"/>
      <c r="D44" s="345" t="str">
        <f ca="1">IF(ISNUMBER($L44),OFFSET([1]Banco!$A$1,'COMP CAIXA'!$L44-1,COLUMN('COMP CAIXA'!D44)-1),"")</f>
        <v/>
      </c>
      <c r="E44" s="346" t="str">
        <f ca="1">IF(ISNUMBER($L44),OFFSET([1]Banco!$A$1,'COMP CAIXA'!$L44-1,COLUMN('COMP CAIXA'!E44)-1),"")</f>
        <v/>
      </c>
      <c r="F44" s="346">
        <f t="shared" ca="1" si="4"/>
        <v>0</v>
      </c>
      <c r="G44" s="346">
        <f t="shared" ca="1" si="5"/>
        <v>0</v>
      </c>
      <c r="H44" s="347">
        <v>0</v>
      </c>
      <c r="I44" s="348">
        <f ca="1">IF(ISNUMBER($L44),VALUE(OFFSET([1]Banco!$A$1,'COMP CAIXA'!$L44-1,COLUMN('COMP CAIXA'!I44)-4)),0)</f>
        <v>0</v>
      </c>
      <c r="J44" s="348">
        <f ca="1">IF(ISNUMBER($L44),VALUE(OFFSET([1]Banco!$A$1,'COMP CAIXA'!$L44-1,COLUMN('COMP CAIXA'!J44)-4)),0)</f>
        <v>0</v>
      </c>
      <c r="K44" s="311">
        <f>COUNTA($A$1:$A44)-1</f>
        <v>3</v>
      </c>
      <c r="L44" s="311" t="e">
        <f>MATCH(CONCATENAR,[1]Banco!$A:$A,0)</f>
        <v>#N/A</v>
      </c>
      <c r="M44" s="349" t="str">
        <f ca="1">IF(OR(ISERROR($L44),$H44="",$H44=0),"",OFFSET(M$1,MATCH($K44,$K$1:$K44,0)-1,0))</f>
        <v/>
      </c>
    </row>
    <row r="45" spans="1:14" x14ac:dyDescent="0.2">
      <c r="B45" s="350"/>
      <c r="C45" s="350"/>
      <c r="D45" s="345" t="str">
        <f ca="1">IF(ISNUMBER($L45),OFFSET([1]Banco!$A$1,'COMP CAIXA'!$L45-1,COLUMN('COMP CAIXA'!D45)-1),"")</f>
        <v/>
      </c>
      <c r="E45" s="346" t="str">
        <f ca="1">IF(ISNUMBER($L45),OFFSET([1]Banco!$A$1,'COMP CAIXA'!$L45-1,COLUMN('COMP CAIXA'!E45)-1),"")</f>
        <v/>
      </c>
      <c r="F45" s="346">
        <f t="shared" ca="1" si="4"/>
        <v>0</v>
      </c>
      <c r="G45" s="346">
        <f t="shared" ca="1" si="5"/>
        <v>0</v>
      </c>
      <c r="H45" s="347">
        <v>0</v>
      </c>
      <c r="I45" s="348">
        <f ca="1">IF(ISNUMBER($L45),VALUE(OFFSET([1]Banco!$A$1,'COMP CAIXA'!$L45-1,COLUMN('COMP CAIXA'!I45)-4)),0)</f>
        <v>0</v>
      </c>
      <c r="J45" s="348">
        <f ca="1">IF(ISNUMBER($L45),VALUE(OFFSET([1]Banco!$A$1,'COMP CAIXA'!$L45-1,COLUMN('COMP CAIXA'!J45)-4)),0)</f>
        <v>0</v>
      </c>
      <c r="K45" s="311">
        <f>COUNTA($A$1:$A45)-1</f>
        <v>3</v>
      </c>
      <c r="L45" s="311" t="e">
        <f>MATCH(CONCATENAR,[1]Banco!$A:$A,0)</f>
        <v>#N/A</v>
      </c>
      <c r="M45" s="349" t="str">
        <f ca="1">IF(OR(ISERROR($L45),$H45="",$H45=0),"",OFFSET(M$1,MATCH($K45,$K$1:$K45,0)-1,0))</f>
        <v/>
      </c>
    </row>
    <row r="46" spans="1:14" x14ac:dyDescent="0.2">
      <c r="A46" s="315"/>
      <c r="B46" s="282"/>
      <c r="C46" s="335"/>
      <c r="D46" s="284"/>
      <c r="E46" s="282"/>
      <c r="F46" s="282"/>
      <c r="G46" s="282"/>
      <c r="H46" s="282"/>
      <c r="I46" s="285"/>
      <c r="J46" s="282"/>
      <c r="K46" s="315">
        <f>COUNTA($A$1:$A46)-1</f>
        <v>3</v>
      </c>
      <c r="M46" s="336" t="str">
        <f ca="1">IF(OFFSET($M$1,MATCH(OFFSET(K46,-1,0),$K$1:$K46,0)-1,0)="F","F","")</f>
        <v/>
      </c>
      <c r="N46" s="336"/>
    </row>
    <row r="47" spans="1:14" x14ac:dyDescent="0.2">
      <c r="A47" s="337" t="str">
        <f>CONCATENAR</f>
        <v xml:space="preserve"> </v>
      </c>
      <c r="B47" s="338"/>
      <c r="C47" s="338"/>
      <c r="D47" s="339"/>
      <c r="E47" s="338"/>
      <c r="F47" s="340">
        <f ca="1">IF($L47&gt;0,SUM(OFFSET(F47,1,0,$L47),0))</f>
        <v>0</v>
      </c>
      <c r="G47" s="340">
        <f ca="1">IF($L47&gt;0,SUM(OFFSET(G47,1,0,$L47),0))</f>
        <v>0</v>
      </c>
      <c r="H47" s="341"/>
      <c r="I47" s="342">
        <f ca="1">IF(ISERROR(F47),0,F47)</f>
        <v>0</v>
      </c>
      <c r="J47" s="343">
        <f ca="1">IF(ISERROR(G47),0,G47)</f>
        <v>0</v>
      </c>
      <c r="K47" s="311">
        <f>COUNTA($A$1:$A47)-1</f>
        <v>4</v>
      </c>
      <c r="L47" s="311">
        <f>IF(MAX(K:K)=K47,MATCH(9999999,$K:$K)+1,MATCH(K47+1,K:K,0))-ROW(L47)-2</f>
        <v>10</v>
      </c>
      <c r="M47" s="312" t="str">
        <f ca="1">IF(AND(OR(I47&lt;&gt;0,J47&lt;&gt;0),N47="Sim"),"F","")</f>
        <v/>
      </c>
      <c r="N47" s="329" t="s">
        <v>8451</v>
      </c>
    </row>
    <row r="48" spans="1:14" x14ac:dyDescent="0.2">
      <c r="B48" s="350"/>
      <c r="C48" s="350"/>
      <c r="D48" s="345" t="str">
        <f ca="1">IF(ISNUMBER($L48),OFFSET([1]Banco!$A$1,'COMP CAIXA'!$L48-1,COLUMN('COMP CAIXA'!D48)-1),"")</f>
        <v/>
      </c>
      <c r="E48" s="346" t="str">
        <f ca="1">IF(ISNUMBER($L48),OFFSET([1]Banco!$A$1,'COMP CAIXA'!$L48-1,COLUMN('COMP CAIXA'!E48)-1),"")</f>
        <v/>
      </c>
      <c r="F48" s="346">
        <f t="shared" ref="F48:F57" ca="1" si="6">TRUNC($H48*ROUND(I48,2),2)</f>
        <v>0</v>
      </c>
      <c r="G48" s="346">
        <f t="shared" ref="G48:G57" ca="1" si="7">TRUNC($H48*ROUND(J48,2),2)</f>
        <v>0</v>
      </c>
      <c r="H48" s="347">
        <v>0</v>
      </c>
      <c r="I48" s="348">
        <f ca="1">IF(ISNUMBER($L48),VALUE(OFFSET([1]Banco!$A$1,'COMP CAIXA'!$L48-1,COLUMN('COMP CAIXA'!I48)-4)),0)</f>
        <v>0</v>
      </c>
      <c r="J48" s="348">
        <f ca="1">IF(ISNUMBER($L48),VALUE(OFFSET([1]Banco!$A$1,'COMP CAIXA'!$L48-1,COLUMN('COMP CAIXA'!J48)-4)),0)</f>
        <v>0</v>
      </c>
      <c r="K48" s="311">
        <f>COUNTA($A$1:$A48)-1</f>
        <v>4</v>
      </c>
      <c r="L48" s="311" t="e">
        <f>MATCH(CONCATENAR,[1]Banco!$A:$A,0)</f>
        <v>#N/A</v>
      </c>
      <c r="M48" s="349" t="str">
        <f ca="1">IF(OR(ISERROR($L48),$H48="",$H48=0),"",OFFSET(M$1,MATCH($K48,$K$1:$K48,0)-1,0))</f>
        <v/>
      </c>
    </row>
    <row r="49" spans="1:14" x14ac:dyDescent="0.2">
      <c r="B49" s="350"/>
      <c r="C49" s="350"/>
      <c r="D49" s="345" t="str">
        <f ca="1">IF(ISNUMBER($L49),OFFSET([1]Banco!$A$1,'COMP CAIXA'!$L49-1,COLUMN('COMP CAIXA'!D49)-1),"")</f>
        <v/>
      </c>
      <c r="E49" s="346" t="str">
        <f ca="1">IF(ISNUMBER($L49),OFFSET([1]Banco!$A$1,'COMP CAIXA'!$L49-1,COLUMN('COMP CAIXA'!E49)-1),"")</f>
        <v/>
      </c>
      <c r="F49" s="346">
        <f t="shared" ca="1" si="6"/>
        <v>0</v>
      </c>
      <c r="G49" s="346">
        <f t="shared" ca="1" si="7"/>
        <v>0</v>
      </c>
      <c r="H49" s="347">
        <v>0</v>
      </c>
      <c r="I49" s="348">
        <f ca="1">IF(ISNUMBER($L49),VALUE(OFFSET([1]Banco!$A$1,'COMP CAIXA'!$L49-1,COLUMN('COMP CAIXA'!I49)-4)),0)</f>
        <v>0</v>
      </c>
      <c r="J49" s="348">
        <f ca="1">IF(ISNUMBER($L49),VALUE(OFFSET([1]Banco!$A$1,'COMP CAIXA'!$L49-1,COLUMN('COMP CAIXA'!J49)-4)),0)</f>
        <v>0</v>
      </c>
      <c r="K49" s="311">
        <f>COUNTA($A$1:$A49)-1</f>
        <v>4</v>
      </c>
      <c r="L49" s="311" t="e">
        <f>MATCH(CONCATENAR,[1]Banco!$A:$A,0)</f>
        <v>#N/A</v>
      </c>
      <c r="M49" s="349" t="str">
        <f ca="1">IF(OR(ISERROR($L49),$H49="",$H49=0),"",OFFSET(M$1,MATCH($K49,$K$1:$K49,0)-1,0))</f>
        <v/>
      </c>
    </row>
    <row r="50" spans="1:14" x14ac:dyDescent="0.2">
      <c r="B50" s="350"/>
      <c r="C50" s="350"/>
      <c r="D50" s="345" t="str">
        <f ca="1">IF(ISNUMBER($L50),OFFSET([1]Banco!$A$1,'COMP CAIXA'!$L50-1,COLUMN('COMP CAIXA'!D50)-1),"")</f>
        <v/>
      </c>
      <c r="E50" s="346" t="str">
        <f ca="1">IF(ISNUMBER($L50),OFFSET([1]Banco!$A$1,'COMP CAIXA'!$L50-1,COLUMN('COMP CAIXA'!E50)-1),"")</f>
        <v/>
      </c>
      <c r="F50" s="346">
        <f t="shared" ca="1" si="6"/>
        <v>0</v>
      </c>
      <c r="G50" s="346">
        <f t="shared" ca="1" si="7"/>
        <v>0</v>
      </c>
      <c r="H50" s="347">
        <v>0</v>
      </c>
      <c r="I50" s="348">
        <f ca="1">IF(ISNUMBER($L50),VALUE(OFFSET([1]Banco!$A$1,'COMP CAIXA'!$L50-1,COLUMN('COMP CAIXA'!I50)-4)),0)</f>
        <v>0</v>
      </c>
      <c r="J50" s="348">
        <f ca="1">IF(ISNUMBER($L50),VALUE(OFFSET([1]Banco!$A$1,'COMP CAIXA'!$L50-1,COLUMN('COMP CAIXA'!J50)-4)),0)</f>
        <v>0</v>
      </c>
      <c r="K50" s="311">
        <f>COUNTA($A$1:$A50)-1</f>
        <v>4</v>
      </c>
      <c r="L50" s="311" t="e">
        <f>MATCH(CONCATENAR,[1]Banco!$A:$A,0)</f>
        <v>#N/A</v>
      </c>
      <c r="M50" s="349" t="str">
        <f ca="1">IF(OR(ISERROR($L50),$H50="",$H50=0),"",OFFSET(M$1,MATCH($K50,$K$1:$K50,0)-1,0))</f>
        <v/>
      </c>
    </row>
    <row r="51" spans="1:14" x14ac:dyDescent="0.2">
      <c r="B51" s="350"/>
      <c r="C51" s="350"/>
      <c r="D51" s="345" t="str">
        <f ca="1">IF(ISNUMBER($L51),OFFSET([1]Banco!$A$1,'COMP CAIXA'!$L51-1,COLUMN('COMP CAIXA'!D51)-1),"")</f>
        <v/>
      </c>
      <c r="E51" s="346" t="str">
        <f ca="1">IF(ISNUMBER($L51),OFFSET([1]Banco!$A$1,'COMP CAIXA'!$L51-1,COLUMN('COMP CAIXA'!E51)-1),"")</f>
        <v/>
      </c>
      <c r="F51" s="346">
        <f t="shared" ca="1" si="6"/>
        <v>0</v>
      </c>
      <c r="G51" s="346">
        <f t="shared" ca="1" si="7"/>
        <v>0</v>
      </c>
      <c r="H51" s="347">
        <v>0</v>
      </c>
      <c r="I51" s="348">
        <f ca="1">IF(ISNUMBER($L51),VALUE(OFFSET([1]Banco!$A$1,'COMP CAIXA'!$L51-1,COLUMN('COMP CAIXA'!I51)-4)),0)</f>
        <v>0</v>
      </c>
      <c r="J51" s="348">
        <f ca="1">IF(ISNUMBER($L51),VALUE(OFFSET([1]Banco!$A$1,'COMP CAIXA'!$L51-1,COLUMN('COMP CAIXA'!J51)-4)),0)</f>
        <v>0</v>
      </c>
      <c r="K51" s="311">
        <f>COUNTA($A$1:$A51)-1</f>
        <v>4</v>
      </c>
      <c r="L51" s="311" t="e">
        <f>MATCH(CONCATENAR,[1]Banco!$A:$A,0)</f>
        <v>#N/A</v>
      </c>
      <c r="M51" s="349" t="str">
        <f ca="1">IF(OR(ISERROR($L51),$H51="",$H51=0),"",OFFSET(M$1,MATCH($K51,$K$1:$K51,0)-1,0))</f>
        <v/>
      </c>
    </row>
    <row r="52" spans="1:14" x14ac:dyDescent="0.2">
      <c r="B52" s="350"/>
      <c r="C52" s="350"/>
      <c r="D52" s="345" t="str">
        <f ca="1">IF(ISNUMBER($L52),OFFSET([1]Banco!$A$1,'COMP CAIXA'!$L52-1,COLUMN('COMP CAIXA'!D52)-1),"")</f>
        <v/>
      </c>
      <c r="E52" s="346" t="str">
        <f ca="1">IF(ISNUMBER($L52),OFFSET([1]Banco!$A$1,'COMP CAIXA'!$L52-1,COLUMN('COMP CAIXA'!E52)-1),"")</f>
        <v/>
      </c>
      <c r="F52" s="346">
        <f t="shared" ca="1" si="6"/>
        <v>0</v>
      </c>
      <c r="G52" s="346">
        <f t="shared" ca="1" si="7"/>
        <v>0</v>
      </c>
      <c r="H52" s="347">
        <v>0</v>
      </c>
      <c r="I52" s="348">
        <f ca="1">IF(ISNUMBER($L52),VALUE(OFFSET([1]Banco!$A$1,'COMP CAIXA'!$L52-1,COLUMN('COMP CAIXA'!I52)-4)),0)</f>
        <v>0</v>
      </c>
      <c r="J52" s="348">
        <f ca="1">IF(ISNUMBER($L52),VALUE(OFFSET([1]Banco!$A$1,'COMP CAIXA'!$L52-1,COLUMN('COMP CAIXA'!J52)-4)),0)</f>
        <v>0</v>
      </c>
      <c r="K52" s="311">
        <f>COUNTA($A$1:$A52)-1</f>
        <v>4</v>
      </c>
      <c r="L52" s="311" t="e">
        <f>MATCH(CONCATENAR,[1]Banco!$A:$A,0)</f>
        <v>#N/A</v>
      </c>
      <c r="M52" s="349" t="str">
        <f ca="1">IF(OR(ISERROR($L52),$H52="",$H52=0),"",OFFSET(M$1,MATCH($K52,$K$1:$K52,0)-1,0))</f>
        <v/>
      </c>
    </row>
    <row r="53" spans="1:14" x14ac:dyDescent="0.2">
      <c r="B53" s="350"/>
      <c r="C53" s="350"/>
      <c r="D53" s="345" t="str">
        <f ca="1">IF(ISNUMBER($L53),OFFSET([1]Banco!$A$1,'COMP CAIXA'!$L53-1,COLUMN('COMP CAIXA'!D53)-1),"")</f>
        <v/>
      </c>
      <c r="E53" s="346" t="str">
        <f ca="1">IF(ISNUMBER($L53),OFFSET([1]Banco!$A$1,'COMP CAIXA'!$L53-1,COLUMN('COMP CAIXA'!E53)-1),"")</f>
        <v/>
      </c>
      <c r="F53" s="346">
        <f t="shared" ca="1" si="6"/>
        <v>0</v>
      </c>
      <c r="G53" s="346">
        <f t="shared" ca="1" si="7"/>
        <v>0</v>
      </c>
      <c r="H53" s="347">
        <v>0</v>
      </c>
      <c r="I53" s="348">
        <f ca="1">IF(ISNUMBER($L53),VALUE(OFFSET([1]Banco!$A$1,'COMP CAIXA'!$L53-1,COLUMN('COMP CAIXA'!I53)-4)),0)</f>
        <v>0</v>
      </c>
      <c r="J53" s="348">
        <f ca="1">IF(ISNUMBER($L53),VALUE(OFFSET([1]Banco!$A$1,'COMP CAIXA'!$L53-1,COLUMN('COMP CAIXA'!J53)-4)),0)</f>
        <v>0</v>
      </c>
      <c r="K53" s="311">
        <f>COUNTA($A$1:$A53)-1</f>
        <v>4</v>
      </c>
      <c r="L53" s="311" t="e">
        <f>MATCH(CONCATENAR,[1]Banco!$A:$A,0)</f>
        <v>#N/A</v>
      </c>
      <c r="M53" s="349" t="str">
        <f ca="1">IF(OR(ISERROR($L53),$H53="",$H53=0),"",OFFSET(M$1,MATCH($K53,$K$1:$K53,0)-1,0))</f>
        <v/>
      </c>
    </row>
    <row r="54" spans="1:14" x14ac:dyDescent="0.2">
      <c r="B54" s="350"/>
      <c r="C54" s="350"/>
      <c r="D54" s="345" t="str">
        <f ca="1">IF(ISNUMBER($L54),OFFSET([1]Banco!$A$1,'COMP CAIXA'!$L54-1,COLUMN('COMP CAIXA'!D54)-1),"")</f>
        <v/>
      </c>
      <c r="E54" s="346" t="str">
        <f ca="1">IF(ISNUMBER($L54),OFFSET([1]Banco!$A$1,'COMP CAIXA'!$L54-1,COLUMN('COMP CAIXA'!E54)-1),"")</f>
        <v/>
      </c>
      <c r="F54" s="346">
        <f t="shared" ca="1" si="6"/>
        <v>0</v>
      </c>
      <c r="G54" s="346">
        <f t="shared" ca="1" si="7"/>
        <v>0</v>
      </c>
      <c r="H54" s="347">
        <v>0</v>
      </c>
      <c r="I54" s="348">
        <f ca="1">IF(ISNUMBER($L54),VALUE(OFFSET([1]Banco!$A$1,'COMP CAIXA'!$L54-1,COLUMN('COMP CAIXA'!I54)-4)),0)</f>
        <v>0</v>
      </c>
      <c r="J54" s="348">
        <f ca="1">IF(ISNUMBER($L54),VALUE(OFFSET([1]Banco!$A$1,'COMP CAIXA'!$L54-1,COLUMN('COMP CAIXA'!J54)-4)),0)</f>
        <v>0</v>
      </c>
      <c r="K54" s="311">
        <f>COUNTA($A$1:$A54)-1</f>
        <v>4</v>
      </c>
      <c r="L54" s="311" t="e">
        <f>MATCH(CONCATENAR,[1]Banco!$A:$A,0)</f>
        <v>#N/A</v>
      </c>
      <c r="M54" s="349" t="str">
        <f ca="1">IF(OR(ISERROR($L54),$H54="",$H54=0),"",OFFSET(M$1,MATCH($K54,$K$1:$K54,0)-1,0))</f>
        <v/>
      </c>
    </row>
    <row r="55" spans="1:14" x14ac:dyDescent="0.2">
      <c r="B55" s="350"/>
      <c r="C55" s="350"/>
      <c r="D55" s="345" t="str">
        <f ca="1">IF(ISNUMBER($L55),OFFSET([1]Banco!$A$1,'COMP CAIXA'!$L55-1,COLUMN('COMP CAIXA'!D55)-1),"")</f>
        <v/>
      </c>
      <c r="E55" s="346" t="str">
        <f ca="1">IF(ISNUMBER($L55),OFFSET([1]Banco!$A$1,'COMP CAIXA'!$L55-1,COLUMN('COMP CAIXA'!E55)-1),"")</f>
        <v/>
      </c>
      <c r="F55" s="346">
        <f t="shared" ca="1" si="6"/>
        <v>0</v>
      </c>
      <c r="G55" s="346">
        <f t="shared" ca="1" si="7"/>
        <v>0</v>
      </c>
      <c r="H55" s="347">
        <v>0</v>
      </c>
      <c r="I55" s="348">
        <f ca="1">IF(ISNUMBER($L55),VALUE(OFFSET([1]Banco!$A$1,'COMP CAIXA'!$L55-1,COLUMN('COMP CAIXA'!I55)-4)),0)</f>
        <v>0</v>
      </c>
      <c r="J55" s="348">
        <f ca="1">IF(ISNUMBER($L55),VALUE(OFFSET([1]Banco!$A$1,'COMP CAIXA'!$L55-1,COLUMN('COMP CAIXA'!J55)-4)),0)</f>
        <v>0</v>
      </c>
      <c r="K55" s="311">
        <f>COUNTA($A$1:$A55)-1</f>
        <v>4</v>
      </c>
      <c r="L55" s="311" t="e">
        <f>MATCH(CONCATENAR,[1]Banco!$A:$A,0)</f>
        <v>#N/A</v>
      </c>
      <c r="M55" s="349" t="str">
        <f ca="1">IF(OR(ISERROR($L55),$H55="",$H55=0),"",OFFSET(M$1,MATCH($K55,$K$1:$K55,0)-1,0))</f>
        <v/>
      </c>
    </row>
    <row r="56" spans="1:14" x14ac:dyDescent="0.2">
      <c r="B56" s="350"/>
      <c r="C56" s="350"/>
      <c r="D56" s="345" t="str">
        <f ca="1">IF(ISNUMBER($L56),OFFSET([1]Banco!$A$1,'COMP CAIXA'!$L56-1,COLUMN('COMP CAIXA'!D56)-1),"")</f>
        <v/>
      </c>
      <c r="E56" s="346" t="str">
        <f ca="1">IF(ISNUMBER($L56),OFFSET([1]Banco!$A$1,'COMP CAIXA'!$L56-1,COLUMN('COMP CAIXA'!E56)-1),"")</f>
        <v/>
      </c>
      <c r="F56" s="346">
        <f t="shared" ca="1" si="6"/>
        <v>0</v>
      </c>
      <c r="G56" s="346">
        <f t="shared" ca="1" si="7"/>
        <v>0</v>
      </c>
      <c r="H56" s="347">
        <v>0</v>
      </c>
      <c r="I56" s="348">
        <f ca="1">IF(ISNUMBER($L56),VALUE(OFFSET([1]Banco!$A$1,'COMP CAIXA'!$L56-1,COLUMN('COMP CAIXA'!I56)-4)),0)</f>
        <v>0</v>
      </c>
      <c r="J56" s="348">
        <f ca="1">IF(ISNUMBER($L56),VALUE(OFFSET([1]Banco!$A$1,'COMP CAIXA'!$L56-1,COLUMN('COMP CAIXA'!J56)-4)),0)</f>
        <v>0</v>
      </c>
      <c r="K56" s="311">
        <f>COUNTA($A$1:$A56)-1</f>
        <v>4</v>
      </c>
      <c r="L56" s="311" t="e">
        <f>MATCH(CONCATENAR,[1]Banco!$A:$A,0)</f>
        <v>#N/A</v>
      </c>
      <c r="M56" s="349" t="str">
        <f ca="1">IF(OR(ISERROR($L56),$H56="",$H56=0),"",OFFSET(M$1,MATCH($K56,$K$1:$K56,0)-1,0))</f>
        <v/>
      </c>
    </row>
    <row r="57" spans="1:14" x14ac:dyDescent="0.2">
      <c r="B57" s="350"/>
      <c r="C57" s="350"/>
      <c r="D57" s="345" t="str">
        <f ca="1">IF(ISNUMBER($L57),OFFSET([1]Banco!$A$1,'COMP CAIXA'!$L57-1,COLUMN('COMP CAIXA'!D57)-1),"")</f>
        <v/>
      </c>
      <c r="E57" s="346" t="str">
        <f ca="1">IF(ISNUMBER($L57),OFFSET([1]Banco!$A$1,'COMP CAIXA'!$L57-1,COLUMN('COMP CAIXA'!E57)-1),"")</f>
        <v/>
      </c>
      <c r="F57" s="346">
        <f t="shared" ca="1" si="6"/>
        <v>0</v>
      </c>
      <c r="G57" s="346">
        <f t="shared" ca="1" si="7"/>
        <v>0</v>
      </c>
      <c r="H57" s="347">
        <v>0</v>
      </c>
      <c r="I57" s="348">
        <f ca="1">IF(ISNUMBER($L57),VALUE(OFFSET([1]Banco!$A$1,'COMP CAIXA'!$L57-1,COLUMN('COMP CAIXA'!I57)-4)),0)</f>
        <v>0</v>
      </c>
      <c r="J57" s="348">
        <f ca="1">IF(ISNUMBER($L57),VALUE(OFFSET([1]Banco!$A$1,'COMP CAIXA'!$L57-1,COLUMN('COMP CAIXA'!J57)-4)),0)</f>
        <v>0</v>
      </c>
      <c r="K57" s="311">
        <f>COUNTA($A$1:$A57)-1</f>
        <v>4</v>
      </c>
      <c r="L57" s="311" t="e">
        <f>MATCH(CONCATENAR,[1]Banco!$A:$A,0)</f>
        <v>#N/A</v>
      </c>
      <c r="M57" s="349" t="str">
        <f ca="1">IF(OR(ISERROR($L57),$H57="",$H57=0),"",OFFSET(M$1,MATCH($K57,$K$1:$K57,0)-1,0))</f>
        <v/>
      </c>
    </row>
    <row r="58" spans="1:14" x14ac:dyDescent="0.2">
      <c r="A58" s="315"/>
      <c r="B58" s="282"/>
      <c r="C58" s="335"/>
      <c r="D58" s="284"/>
      <c r="E58" s="282"/>
      <c r="F58" s="282"/>
      <c r="G58" s="282"/>
      <c r="H58" s="282"/>
      <c r="I58" s="285"/>
      <c r="J58" s="282"/>
      <c r="K58" s="315">
        <f>COUNTA($A$1:$A58)-1</f>
        <v>4</v>
      </c>
      <c r="M58" s="336" t="str">
        <f ca="1">IF(OFFSET($M$1,MATCH(OFFSET(K58,-1,0),$K$1:$K58,0)-1,0)="F","F","")</f>
        <v/>
      </c>
      <c r="N58" s="336"/>
    </row>
    <row r="59" spans="1:14" x14ac:dyDescent="0.2">
      <c r="A59" s="337" t="str">
        <f>CONCATENAR</f>
        <v xml:space="preserve"> </v>
      </c>
      <c r="B59" s="338"/>
      <c r="C59" s="338"/>
      <c r="D59" s="339"/>
      <c r="E59" s="338"/>
      <c r="F59" s="340">
        <f ca="1">IF($L59&gt;0,SUM(OFFSET(F59,1,0,$L59),0))</f>
        <v>0</v>
      </c>
      <c r="G59" s="340">
        <f ca="1">IF($L59&gt;0,SUM(OFFSET(G59,1,0,$L59),0))</f>
        <v>0</v>
      </c>
      <c r="H59" s="341"/>
      <c r="I59" s="342">
        <f ca="1">IF(ISERROR(F59),0,F59)</f>
        <v>0</v>
      </c>
      <c r="J59" s="343">
        <f ca="1">IF(ISERROR(G59),0,G59)</f>
        <v>0</v>
      </c>
      <c r="K59" s="311">
        <f>COUNTA($A$1:$A59)-1</f>
        <v>5</v>
      </c>
      <c r="L59" s="311">
        <f>IF(MAX(K:K)=K59,MATCH(9999999,$K:$K)+1,MATCH(K59+1,K:K,0))-ROW(L59)-2</f>
        <v>10</v>
      </c>
      <c r="M59" s="312" t="str">
        <f ca="1">IF(AND(OR(I59&lt;&gt;0,J59&lt;&gt;0),N59="Sim"),"F","")</f>
        <v/>
      </c>
      <c r="N59" s="329" t="s">
        <v>8451</v>
      </c>
    </row>
    <row r="60" spans="1:14" x14ac:dyDescent="0.2">
      <c r="B60" s="350"/>
      <c r="C60" s="350"/>
      <c r="D60" s="345" t="str">
        <f ca="1">IF(ISNUMBER($L60),OFFSET([1]Banco!$A$1,'COMP CAIXA'!$L60-1,COLUMN('COMP CAIXA'!D60)-1),"")</f>
        <v/>
      </c>
      <c r="E60" s="346" t="str">
        <f ca="1">IF(ISNUMBER($L60),OFFSET([1]Banco!$A$1,'COMP CAIXA'!$L60-1,COLUMN('COMP CAIXA'!E60)-1),"")</f>
        <v/>
      </c>
      <c r="F60" s="346">
        <f t="shared" ref="F60:F69" ca="1" si="8">TRUNC($H60*ROUND(I60,2),2)</f>
        <v>0</v>
      </c>
      <c r="G60" s="346">
        <f t="shared" ref="G60:G69" ca="1" si="9">TRUNC($H60*ROUND(J60,2),2)</f>
        <v>0</v>
      </c>
      <c r="H60" s="347">
        <v>0</v>
      </c>
      <c r="I60" s="348">
        <f ca="1">IF(ISNUMBER($L60),VALUE(OFFSET([1]Banco!$A$1,'COMP CAIXA'!$L60-1,COLUMN('COMP CAIXA'!I60)-4)),0)</f>
        <v>0</v>
      </c>
      <c r="J60" s="348">
        <f ca="1">IF(ISNUMBER($L60),VALUE(OFFSET([1]Banco!$A$1,'COMP CAIXA'!$L60-1,COLUMN('COMP CAIXA'!J60)-4)),0)</f>
        <v>0</v>
      </c>
      <c r="K60" s="311">
        <f>COUNTA($A$1:$A60)-1</f>
        <v>5</v>
      </c>
      <c r="L60" s="311" t="e">
        <f>MATCH(CONCATENAR,[1]Banco!$A:$A,0)</f>
        <v>#N/A</v>
      </c>
      <c r="M60" s="349" t="str">
        <f ca="1">IF(OR(ISERROR($L60),$H60="",$H60=0),"",OFFSET(M$1,MATCH($K60,$K$1:$K60,0)-1,0))</f>
        <v/>
      </c>
    </row>
    <row r="61" spans="1:14" x14ac:dyDescent="0.2">
      <c r="B61" s="350"/>
      <c r="C61" s="350"/>
      <c r="D61" s="345" t="str">
        <f ca="1">IF(ISNUMBER($L61),OFFSET([1]Banco!$A$1,'COMP CAIXA'!$L61-1,COLUMN('COMP CAIXA'!D61)-1),"")</f>
        <v/>
      </c>
      <c r="E61" s="346" t="str">
        <f ca="1">IF(ISNUMBER($L61),OFFSET([1]Banco!$A$1,'COMP CAIXA'!$L61-1,COLUMN('COMP CAIXA'!E61)-1),"")</f>
        <v/>
      </c>
      <c r="F61" s="346">
        <f t="shared" ca="1" si="8"/>
        <v>0</v>
      </c>
      <c r="G61" s="346">
        <f t="shared" ca="1" si="9"/>
        <v>0</v>
      </c>
      <c r="H61" s="347">
        <v>0</v>
      </c>
      <c r="I61" s="348">
        <f ca="1">IF(ISNUMBER($L61),VALUE(OFFSET([1]Banco!$A$1,'COMP CAIXA'!$L61-1,COLUMN('COMP CAIXA'!I61)-4)),0)</f>
        <v>0</v>
      </c>
      <c r="J61" s="348">
        <f ca="1">IF(ISNUMBER($L61),VALUE(OFFSET([1]Banco!$A$1,'COMP CAIXA'!$L61-1,COLUMN('COMP CAIXA'!J61)-4)),0)</f>
        <v>0</v>
      </c>
      <c r="K61" s="311">
        <f>COUNTA($A$1:$A61)-1</f>
        <v>5</v>
      </c>
      <c r="L61" s="311" t="e">
        <f>MATCH(CONCATENAR,[1]Banco!$A:$A,0)</f>
        <v>#N/A</v>
      </c>
      <c r="M61" s="349" t="str">
        <f ca="1">IF(OR(ISERROR($L61),$H61="",$H61=0),"",OFFSET(M$1,MATCH($K61,$K$1:$K61,0)-1,0))</f>
        <v/>
      </c>
    </row>
    <row r="62" spans="1:14" x14ac:dyDescent="0.2">
      <c r="B62" s="350"/>
      <c r="C62" s="350"/>
      <c r="D62" s="345" t="str">
        <f ca="1">IF(ISNUMBER($L62),OFFSET([1]Banco!$A$1,'COMP CAIXA'!$L62-1,COLUMN('COMP CAIXA'!D62)-1),"")</f>
        <v/>
      </c>
      <c r="E62" s="346" t="str">
        <f ca="1">IF(ISNUMBER($L62),OFFSET([1]Banco!$A$1,'COMP CAIXA'!$L62-1,COLUMN('COMP CAIXA'!E62)-1),"")</f>
        <v/>
      </c>
      <c r="F62" s="346">
        <f t="shared" ca="1" si="8"/>
        <v>0</v>
      </c>
      <c r="G62" s="346">
        <f t="shared" ca="1" si="9"/>
        <v>0</v>
      </c>
      <c r="H62" s="347">
        <v>0</v>
      </c>
      <c r="I62" s="348">
        <f ca="1">IF(ISNUMBER($L62),VALUE(OFFSET([1]Banco!$A$1,'COMP CAIXA'!$L62-1,COLUMN('COMP CAIXA'!I62)-4)),0)</f>
        <v>0</v>
      </c>
      <c r="J62" s="348">
        <f ca="1">IF(ISNUMBER($L62),VALUE(OFFSET([1]Banco!$A$1,'COMP CAIXA'!$L62-1,COLUMN('COMP CAIXA'!J62)-4)),0)</f>
        <v>0</v>
      </c>
      <c r="K62" s="311">
        <f>COUNTA($A$1:$A62)-1</f>
        <v>5</v>
      </c>
      <c r="L62" s="311" t="e">
        <f>MATCH(CONCATENAR,[1]Banco!$A:$A,0)</f>
        <v>#N/A</v>
      </c>
      <c r="M62" s="349" t="str">
        <f ca="1">IF(OR(ISERROR($L62),$H62="",$H62=0),"",OFFSET(M$1,MATCH($K62,$K$1:$K62,0)-1,0))</f>
        <v/>
      </c>
    </row>
    <row r="63" spans="1:14" x14ac:dyDescent="0.2">
      <c r="B63" s="350"/>
      <c r="C63" s="350"/>
      <c r="D63" s="345" t="str">
        <f ca="1">IF(ISNUMBER($L63),OFFSET([1]Banco!$A$1,'COMP CAIXA'!$L63-1,COLUMN('COMP CAIXA'!D63)-1),"")</f>
        <v/>
      </c>
      <c r="E63" s="346" t="str">
        <f ca="1">IF(ISNUMBER($L63),OFFSET([1]Banco!$A$1,'COMP CAIXA'!$L63-1,COLUMN('COMP CAIXA'!E63)-1),"")</f>
        <v/>
      </c>
      <c r="F63" s="346">
        <f t="shared" ca="1" si="8"/>
        <v>0</v>
      </c>
      <c r="G63" s="346">
        <f t="shared" ca="1" si="9"/>
        <v>0</v>
      </c>
      <c r="H63" s="347">
        <v>0</v>
      </c>
      <c r="I63" s="348">
        <f ca="1">IF(ISNUMBER($L63),VALUE(OFFSET([1]Banco!$A$1,'COMP CAIXA'!$L63-1,COLUMN('COMP CAIXA'!I63)-4)),0)</f>
        <v>0</v>
      </c>
      <c r="J63" s="348">
        <f ca="1">IF(ISNUMBER($L63),VALUE(OFFSET([1]Banco!$A$1,'COMP CAIXA'!$L63-1,COLUMN('COMP CAIXA'!J63)-4)),0)</f>
        <v>0</v>
      </c>
      <c r="K63" s="311">
        <f>COUNTA($A$1:$A63)-1</f>
        <v>5</v>
      </c>
      <c r="L63" s="311" t="e">
        <f>MATCH(CONCATENAR,[1]Banco!$A:$A,0)</f>
        <v>#N/A</v>
      </c>
      <c r="M63" s="349" t="str">
        <f ca="1">IF(OR(ISERROR($L63),$H63="",$H63=0),"",OFFSET(M$1,MATCH($K63,$K$1:$K63,0)-1,0))</f>
        <v/>
      </c>
    </row>
    <row r="64" spans="1:14" x14ac:dyDescent="0.2">
      <c r="B64" s="350"/>
      <c r="C64" s="350"/>
      <c r="D64" s="345" t="str">
        <f ca="1">IF(ISNUMBER($L64),OFFSET([1]Banco!$A$1,'COMP CAIXA'!$L64-1,COLUMN('COMP CAIXA'!D64)-1),"")</f>
        <v/>
      </c>
      <c r="E64" s="346" t="str">
        <f ca="1">IF(ISNUMBER($L64),OFFSET([1]Banco!$A$1,'COMP CAIXA'!$L64-1,COLUMN('COMP CAIXA'!E64)-1),"")</f>
        <v/>
      </c>
      <c r="F64" s="346">
        <f t="shared" ca="1" si="8"/>
        <v>0</v>
      </c>
      <c r="G64" s="346">
        <f t="shared" ca="1" si="9"/>
        <v>0</v>
      </c>
      <c r="H64" s="347">
        <v>0</v>
      </c>
      <c r="I64" s="348">
        <f ca="1">IF(ISNUMBER($L64),VALUE(OFFSET([1]Banco!$A$1,'COMP CAIXA'!$L64-1,COLUMN('COMP CAIXA'!I64)-4)),0)</f>
        <v>0</v>
      </c>
      <c r="J64" s="348">
        <f ca="1">IF(ISNUMBER($L64),VALUE(OFFSET([1]Banco!$A$1,'COMP CAIXA'!$L64-1,COLUMN('COMP CAIXA'!J64)-4)),0)</f>
        <v>0</v>
      </c>
      <c r="K64" s="311">
        <f>COUNTA($A$1:$A64)-1</f>
        <v>5</v>
      </c>
      <c r="L64" s="311" t="e">
        <f>MATCH(CONCATENAR,[1]Banco!$A:$A,0)</f>
        <v>#N/A</v>
      </c>
      <c r="M64" s="349" t="str">
        <f ca="1">IF(OR(ISERROR($L64),$H64="",$H64=0),"",OFFSET(M$1,MATCH($K64,$K$1:$K64,0)-1,0))</f>
        <v/>
      </c>
    </row>
    <row r="65" spans="1:14" x14ac:dyDescent="0.2">
      <c r="B65" s="350"/>
      <c r="C65" s="350"/>
      <c r="D65" s="345" t="str">
        <f ca="1">IF(ISNUMBER($L65),OFFSET([1]Banco!$A$1,'COMP CAIXA'!$L65-1,COLUMN('COMP CAIXA'!D65)-1),"")</f>
        <v/>
      </c>
      <c r="E65" s="346" t="str">
        <f ca="1">IF(ISNUMBER($L65),OFFSET([1]Banco!$A$1,'COMP CAIXA'!$L65-1,COLUMN('COMP CAIXA'!E65)-1),"")</f>
        <v/>
      </c>
      <c r="F65" s="346">
        <f t="shared" ca="1" si="8"/>
        <v>0</v>
      </c>
      <c r="G65" s="346">
        <f t="shared" ca="1" si="9"/>
        <v>0</v>
      </c>
      <c r="H65" s="347">
        <v>0</v>
      </c>
      <c r="I65" s="348">
        <f ca="1">IF(ISNUMBER($L65),VALUE(OFFSET([1]Banco!$A$1,'COMP CAIXA'!$L65-1,COLUMN('COMP CAIXA'!I65)-4)),0)</f>
        <v>0</v>
      </c>
      <c r="J65" s="348">
        <f ca="1">IF(ISNUMBER($L65),VALUE(OFFSET([1]Banco!$A$1,'COMP CAIXA'!$L65-1,COLUMN('COMP CAIXA'!J65)-4)),0)</f>
        <v>0</v>
      </c>
      <c r="K65" s="311">
        <f>COUNTA($A$1:$A65)-1</f>
        <v>5</v>
      </c>
      <c r="L65" s="311" t="e">
        <f>MATCH(CONCATENAR,[1]Banco!$A:$A,0)</f>
        <v>#N/A</v>
      </c>
      <c r="M65" s="349" t="str">
        <f ca="1">IF(OR(ISERROR($L65),$H65="",$H65=0),"",OFFSET(M$1,MATCH($K65,$K$1:$K65,0)-1,0))</f>
        <v/>
      </c>
    </row>
    <row r="66" spans="1:14" x14ac:dyDescent="0.2">
      <c r="B66" s="350"/>
      <c r="C66" s="350"/>
      <c r="D66" s="345" t="str">
        <f ca="1">IF(ISNUMBER($L66),OFFSET([1]Banco!$A$1,'COMP CAIXA'!$L66-1,COLUMN('COMP CAIXA'!D66)-1),"")</f>
        <v/>
      </c>
      <c r="E66" s="346" t="str">
        <f ca="1">IF(ISNUMBER($L66),OFFSET([1]Banco!$A$1,'COMP CAIXA'!$L66-1,COLUMN('COMP CAIXA'!E66)-1),"")</f>
        <v/>
      </c>
      <c r="F66" s="346">
        <f t="shared" ca="1" si="8"/>
        <v>0</v>
      </c>
      <c r="G66" s="346">
        <f t="shared" ca="1" si="9"/>
        <v>0</v>
      </c>
      <c r="H66" s="347">
        <v>0</v>
      </c>
      <c r="I66" s="348">
        <f ca="1">IF(ISNUMBER($L66),VALUE(OFFSET([1]Banco!$A$1,'COMP CAIXA'!$L66-1,COLUMN('COMP CAIXA'!I66)-4)),0)</f>
        <v>0</v>
      </c>
      <c r="J66" s="348">
        <f ca="1">IF(ISNUMBER($L66),VALUE(OFFSET([1]Banco!$A$1,'COMP CAIXA'!$L66-1,COLUMN('COMP CAIXA'!J66)-4)),0)</f>
        <v>0</v>
      </c>
      <c r="K66" s="311">
        <f>COUNTA($A$1:$A66)-1</f>
        <v>5</v>
      </c>
      <c r="L66" s="311" t="e">
        <f>MATCH(CONCATENAR,[1]Banco!$A:$A,0)</f>
        <v>#N/A</v>
      </c>
      <c r="M66" s="349" t="str">
        <f ca="1">IF(OR(ISERROR($L66),$H66="",$H66=0),"",OFFSET(M$1,MATCH($K66,$K$1:$K66,0)-1,0))</f>
        <v/>
      </c>
    </row>
    <row r="67" spans="1:14" x14ac:dyDescent="0.2">
      <c r="B67" s="350"/>
      <c r="C67" s="350"/>
      <c r="D67" s="345" t="str">
        <f ca="1">IF(ISNUMBER($L67),OFFSET([1]Banco!$A$1,'COMP CAIXA'!$L67-1,COLUMN('COMP CAIXA'!D67)-1),"")</f>
        <v/>
      </c>
      <c r="E67" s="346" t="str">
        <f ca="1">IF(ISNUMBER($L67),OFFSET([1]Banco!$A$1,'COMP CAIXA'!$L67-1,COLUMN('COMP CAIXA'!E67)-1),"")</f>
        <v/>
      </c>
      <c r="F67" s="346">
        <f t="shared" ca="1" si="8"/>
        <v>0</v>
      </c>
      <c r="G67" s="346">
        <f t="shared" ca="1" si="9"/>
        <v>0</v>
      </c>
      <c r="H67" s="347">
        <v>0</v>
      </c>
      <c r="I67" s="348">
        <f ca="1">IF(ISNUMBER($L67),VALUE(OFFSET([1]Banco!$A$1,'COMP CAIXA'!$L67-1,COLUMN('COMP CAIXA'!I67)-4)),0)</f>
        <v>0</v>
      </c>
      <c r="J67" s="348">
        <f ca="1">IF(ISNUMBER($L67),VALUE(OFFSET([1]Banco!$A$1,'COMP CAIXA'!$L67-1,COLUMN('COMP CAIXA'!J67)-4)),0)</f>
        <v>0</v>
      </c>
      <c r="K67" s="311">
        <f>COUNTA($A$1:$A67)-1</f>
        <v>5</v>
      </c>
      <c r="L67" s="311" t="e">
        <f>MATCH(CONCATENAR,[1]Banco!$A:$A,0)</f>
        <v>#N/A</v>
      </c>
      <c r="M67" s="349" t="str">
        <f ca="1">IF(OR(ISERROR($L67),$H67="",$H67=0),"",OFFSET(M$1,MATCH($K67,$K$1:$K67,0)-1,0))</f>
        <v/>
      </c>
    </row>
    <row r="68" spans="1:14" x14ac:dyDescent="0.2">
      <c r="B68" s="350"/>
      <c r="C68" s="350"/>
      <c r="D68" s="345" t="str">
        <f ca="1">IF(ISNUMBER($L68),OFFSET([1]Banco!$A$1,'COMP CAIXA'!$L68-1,COLUMN('COMP CAIXA'!D68)-1),"")</f>
        <v/>
      </c>
      <c r="E68" s="346" t="str">
        <f ca="1">IF(ISNUMBER($L68),OFFSET([1]Banco!$A$1,'COMP CAIXA'!$L68-1,COLUMN('COMP CAIXA'!E68)-1),"")</f>
        <v/>
      </c>
      <c r="F68" s="346">
        <f t="shared" ca="1" si="8"/>
        <v>0</v>
      </c>
      <c r="G68" s="346">
        <f t="shared" ca="1" si="9"/>
        <v>0</v>
      </c>
      <c r="H68" s="347">
        <v>0</v>
      </c>
      <c r="I68" s="348">
        <f ca="1">IF(ISNUMBER($L68),VALUE(OFFSET([1]Banco!$A$1,'COMP CAIXA'!$L68-1,COLUMN('COMP CAIXA'!I68)-4)),0)</f>
        <v>0</v>
      </c>
      <c r="J68" s="348">
        <f ca="1">IF(ISNUMBER($L68),VALUE(OFFSET([1]Banco!$A$1,'COMP CAIXA'!$L68-1,COLUMN('COMP CAIXA'!J68)-4)),0)</f>
        <v>0</v>
      </c>
      <c r="K68" s="311">
        <f>COUNTA($A$1:$A68)-1</f>
        <v>5</v>
      </c>
      <c r="L68" s="311" t="e">
        <f>MATCH(CONCATENAR,[1]Banco!$A:$A,0)</f>
        <v>#N/A</v>
      </c>
      <c r="M68" s="349" t="str">
        <f ca="1">IF(OR(ISERROR($L68),$H68="",$H68=0),"",OFFSET(M$1,MATCH($K68,$K$1:$K68,0)-1,0))</f>
        <v/>
      </c>
    </row>
    <row r="69" spans="1:14" x14ac:dyDescent="0.2">
      <c r="B69" s="350"/>
      <c r="C69" s="350"/>
      <c r="D69" s="345" t="str">
        <f ca="1">IF(ISNUMBER($L69),OFFSET([1]Banco!$A$1,'COMP CAIXA'!$L69-1,COLUMN('COMP CAIXA'!D69)-1),"")</f>
        <v/>
      </c>
      <c r="E69" s="346" t="str">
        <f ca="1">IF(ISNUMBER($L69),OFFSET([1]Banco!$A$1,'COMP CAIXA'!$L69-1,COLUMN('COMP CAIXA'!E69)-1),"")</f>
        <v/>
      </c>
      <c r="F69" s="346">
        <f t="shared" ca="1" si="8"/>
        <v>0</v>
      </c>
      <c r="G69" s="346">
        <f t="shared" ca="1" si="9"/>
        <v>0</v>
      </c>
      <c r="H69" s="347">
        <v>0</v>
      </c>
      <c r="I69" s="348">
        <f ca="1">IF(ISNUMBER($L69),VALUE(OFFSET([1]Banco!$A$1,'COMP CAIXA'!$L69-1,COLUMN('COMP CAIXA'!I69)-4)),0)</f>
        <v>0</v>
      </c>
      <c r="J69" s="348">
        <f ca="1">IF(ISNUMBER($L69),VALUE(OFFSET([1]Banco!$A$1,'COMP CAIXA'!$L69-1,COLUMN('COMP CAIXA'!J69)-4)),0)</f>
        <v>0</v>
      </c>
      <c r="K69" s="311">
        <f>COUNTA($A$1:$A69)-1</f>
        <v>5</v>
      </c>
      <c r="L69" s="311" t="e">
        <f>MATCH(CONCATENAR,[1]Banco!$A:$A,0)</f>
        <v>#N/A</v>
      </c>
      <c r="M69" s="349" t="str">
        <f ca="1">IF(OR(ISERROR($L69),$H69="",$H69=0),"",OFFSET(M$1,MATCH($K69,$K$1:$K69,0)-1,0))</f>
        <v/>
      </c>
    </row>
    <row r="70" spans="1:14" x14ac:dyDescent="0.2">
      <c r="A70" s="315"/>
      <c r="B70" s="282"/>
      <c r="C70" s="335"/>
      <c r="D70" s="284"/>
      <c r="E70" s="282"/>
      <c r="F70" s="282"/>
      <c r="G70" s="282"/>
      <c r="H70" s="282"/>
      <c r="I70" s="285"/>
      <c r="J70" s="282"/>
      <c r="K70" s="315">
        <f>COUNTA($A$1:$A70)-1</f>
        <v>5</v>
      </c>
      <c r="M70" s="336" t="str">
        <f ca="1">IF(OFFSET($M$1,MATCH(OFFSET(K70,-1,0),$K$1:$K70,0)-1,0)="F","F","")</f>
        <v/>
      </c>
      <c r="N70" s="336"/>
    </row>
    <row r="71" spans="1:14" x14ac:dyDescent="0.2">
      <c r="A71" s="337" t="str">
        <f>CONCATENAR</f>
        <v xml:space="preserve"> </v>
      </c>
      <c r="B71" s="338"/>
      <c r="C71" s="338"/>
      <c r="D71" s="339"/>
      <c r="E71" s="338"/>
      <c r="F71" s="340">
        <f ca="1">IF($L71&gt;0,SUM(OFFSET(F71,1,0,$L71),0))</f>
        <v>0</v>
      </c>
      <c r="G71" s="340">
        <f ca="1">IF($L71&gt;0,SUM(OFFSET(G71,1,0,$L71),0))</f>
        <v>0</v>
      </c>
      <c r="H71" s="341"/>
      <c r="I71" s="342">
        <f ca="1">IF(ISERROR(F71),0,F71)</f>
        <v>0</v>
      </c>
      <c r="J71" s="343">
        <f ca="1">IF(ISERROR(G71),0,G71)</f>
        <v>0</v>
      </c>
      <c r="K71" s="311">
        <f>COUNTA($A$1:$A71)-1</f>
        <v>6</v>
      </c>
      <c r="L71" s="311">
        <f>IF(MAX(K:K)=K71,MATCH(9999999,$K:$K)+1,MATCH(K71+1,K:K,0))-ROW(L71)-2</f>
        <v>10</v>
      </c>
      <c r="M71" s="312" t="str">
        <f ca="1">IF(AND(OR(I71&lt;&gt;0,J71&lt;&gt;0),N71="Sim"),"F","")</f>
        <v/>
      </c>
      <c r="N71" s="329" t="s">
        <v>8451</v>
      </c>
    </row>
    <row r="72" spans="1:14" x14ac:dyDescent="0.2">
      <c r="B72" s="350"/>
      <c r="C72" s="350"/>
      <c r="D72" s="345" t="str">
        <f ca="1">IF(ISNUMBER($L72),OFFSET([1]Banco!$A$1,'COMP CAIXA'!$L72-1,COLUMN('COMP CAIXA'!D72)-1),"")</f>
        <v/>
      </c>
      <c r="E72" s="346" t="str">
        <f ca="1">IF(ISNUMBER($L72),OFFSET([1]Banco!$A$1,'COMP CAIXA'!$L72-1,COLUMN('COMP CAIXA'!E72)-1),"")</f>
        <v/>
      </c>
      <c r="F72" s="346">
        <f t="shared" ref="F72:F81" ca="1" si="10">TRUNC($H72*ROUND(I72,2),2)</f>
        <v>0</v>
      </c>
      <c r="G72" s="346">
        <f t="shared" ref="G72:G81" ca="1" si="11">TRUNC($H72*ROUND(J72,2),2)</f>
        <v>0</v>
      </c>
      <c r="H72" s="347">
        <v>0</v>
      </c>
      <c r="I72" s="348">
        <f ca="1">IF(ISNUMBER($L72),VALUE(OFFSET([1]Banco!$A$1,'COMP CAIXA'!$L72-1,COLUMN('COMP CAIXA'!I72)-4)),0)</f>
        <v>0</v>
      </c>
      <c r="J72" s="348">
        <f ca="1">IF(ISNUMBER($L72),VALUE(OFFSET([1]Banco!$A$1,'COMP CAIXA'!$L72-1,COLUMN('COMP CAIXA'!J72)-4)),0)</f>
        <v>0</v>
      </c>
      <c r="K72" s="311">
        <f>COUNTA($A$1:$A72)-1</f>
        <v>6</v>
      </c>
      <c r="L72" s="311" t="e">
        <f>MATCH(CONCATENAR,[1]Banco!$A:$A,0)</f>
        <v>#N/A</v>
      </c>
      <c r="M72" s="349" t="str">
        <f ca="1">IF(OR(ISERROR($L72),$H72="",$H72=0),"",OFFSET(M$1,MATCH($K72,$K$1:$K72,0)-1,0))</f>
        <v/>
      </c>
    </row>
    <row r="73" spans="1:14" x14ac:dyDescent="0.2">
      <c r="B73" s="350"/>
      <c r="C73" s="350"/>
      <c r="D73" s="345" t="str">
        <f ca="1">IF(ISNUMBER($L73),OFFSET([1]Banco!$A$1,'COMP CAIXA'!$L73-1,COLUMN('COMP CAIXA'!D73)-1),"")</f>
        <v/>
      </c>
      <c r="E73" s="346" t="str">
        <f ca="1">IF(ISNUMBER($L73),OFFSET([1]Banco!$A$1,'COMP CAIXA'!$L73-1,COLUMN('COMP CAIXA'!E73)-1),"")</f>
        <v/>
      </c>
      <c r="F73" s="346">
        <f t="shared" ca="1" si="10"/>
        <v>0</v>
      </c>
      <c r="G73" s="346">
        <f t="shared" ca="1" si="11"/>
        <v>0</v>
      </c>
      <c r="H73" s="347">
        <v>0</v>
      </c>
      <c r="I73" s="348">
        <f ca="1">IF(ISNUMBER($L73),VALUE(OFFSET([1]Banco!$A$1,'COMP CAIXA'!$L73-1,COLUMN('COMP CAIXA'!I73)-4)),0)</f>
        <v>0</v>
      </c>
      <c r="J73" s="348">
        <f ca="1">IF(ISNUMBER($L73),VALUE(OFFSET([1]Banco!$A$1,'COMP CAIXA'!$L73-1,COLUMN('COMP CAIXA'!J73)-4)),0)</f>
        <v>0</v>
      </c>
      <c r="K73" s="311">
        <f>COUNTA($A$1:$A73)-1</f>
        <v>6</v>
      </c>
      <c r="L73" s="311" t="e">
        <f>MATCH(CONCATENAR,[1]Banco!$A:$A,0)</f>
        <v>#N/A</v>
      </c>
      <c r="M73" s="349" t="str">
        <f ca="1">IF(OR(ISERROR($L73),$H73="",$H73=0),"",OFFSET(M$1,MATCH($K73,$K$1:$K73,0)-1,0))</f>
        <v/>
      </c>
    </row>
    <row r="74" spans="1:14" x14ac:dyDescent="0.2">
      <c r="B74" s="350"/>
      <c r="C74" s="350"/>
      <c r="D74" s="345" t="str">
        <f ca="1">IF(ISNUMBER($L74),OFFSET([1]Banco!$A$1,'COMP CAIXA'!$L74-1,COLUMN('COMP CAIXA'!D74)-1),"")</f>
        <v/>
      </c>
      <c r="E74" s="346" t="str">
        <f ca="1">IF(ISNUMBER($L74),OFFSET([1]Banco!$A$1,'COMP CAIXA'!$L74-1,COLUMN('COMP CAIXA'!E74)-1),"")</f>
        <v/>
      </c>
      <c r="F74" s="346">
        <f t="shared" ca="1" si="10"/>
        <v>0</v>
      </c>
      <c r="G74" s="346">
        <f t="shared" ca="1" si="11"/>
        <v>0</v>
      </c>
      <c r="H74" s="347">
        <v>0</v>
      </c>
      <c r="I74" s="348">
        <f ca="1">IF(ISNUMBER($L74),VALUE(OFFSET([1]Banco!$A$1,'COMP CAIXA'!$L74-1,COLUMN('COMP CAIXA'!I74)-4)),0)</f>
        <v>0</v>
      </c>
      <c r="J74" s="348">
        <f ca="1">IF(ISNUMBER($L74),VALUE(OFFSET([1]Banco!$A$1,'COMP CAIXA'!$L74-1,COLUMN('COMP CAIXA'!J74)-4)),0)</f>
        <v>0</v>
      </c>
      <c r="K74" s="311">
        <f>COUNTA($A$1:$A74)-1</f>
        <v>6</v>
      </c>
      <c r="L74" s="311" t="e">
        <f>MATCH(CONCATENAR,[1]Banco!$A:$A,0)</f>
        <v>#N/A</v>
      </c>
      <c r="M74" s="349" t="str">
        <f ca="1">IF(OR(ISERROR($L74),$H74="",$H74=0),"",OFFSET(M$1,MATCH($K74,$K$1:$K74,0)-1,0))</f>
        <v/>
      </c>
    </row>
    <row r="75" spans="1:14" x14ac:dyDescent="0.2">
      <c r="B75" s="350"/>
      <c r="C75" s="350"/>
      <c r="D75" s="345" t="str">
        <f ca="1">IF(ISNUMBER($L75),OFFSET([1]Banco!$A$1,'COMP CAIXA'!$L75-1,COLUMN('COMP CAIXA'!D75)-1),"")</f>
        <v/>
      </c>
      <c r="E75" s="346" t="str">
        <f ca="1">IF(ISNUMBER($L75),OFFSET([1]Banco!$A$1,'COMP CAIXA'!$L75-1,COLUMN('COMP CAIXA'!E75)-1),"")</f>
        <v/>
      </c>
      <c r="F75" s="346">
        <f t="shared" ca="1" si="10"/>
        <v>0</v>
      </c>
      <c r="G75" s="346">
        <f t="shared" ca="1" si="11"/>
        <v>0</v>
      </c>
      <c r="H75" s="347">
        <v>0</v>
      </c>
      <c r="I75" s="348">
        <f ca="1">IF(ISNUMBER($L75),VALUE(OFFSET([1]Banco!$A$1,'COMP CAIXA'!$L75-1,COLUMN('COMP CAIXA'!I75)-4)),0)</f>
        <v>0</v>
      </c>
      <c r="J75" s="348">
        <f ca="1">IF(ISNUMBER($L75),VALUE(OFFSET([1]Banco!$A$1,'COMP CAIXA'!$L75-1,COLUMN('COMP CAIXA'!J75)-4)),0)</f>
        <v>0</v>
      </c>
      <c r="K75" s="311">
        <f>COUNTA($A$1:$A75)-1</f>
        <v>6</v>
      </c>
      <c r="L75" s="311" t="e">
        <f>MATCH(CONCATENAR,[1]Banco!$A:$A,0)</f>
        <v>#N/A</v>
      </c>
      <c r="M75" s="349" t="str">
        <f ca="1">IF(OR(ISERROR($L75),$H75="",$H75=0),"",OFFSET(M$1,MATCH($K75,$K$1:$K75,0)-1,0))</f>
        <v/>
      </c>
    </row>
    <row r="76" spans="1:14" x14ac:dyDescent="0.2">
      <c r="B76" s="350"/>
      <c r="C76" s="350"/>
      <c r="D76" s="345" t="str">
        <f ca="1">IF(ISNUMBER($L76),OFFSET([1]Banco!$A$1,'COMP CAIXA'!$L76-1,COLUMN('COMP CAIXA'!D76)-1),"")</f>
        <v/>
      </c>
      <c r="E76" s="346" t="str">
        <f ca="1">IF(ISNUMBER($L76),OFFSET([1]Banco!$A$1,'COMP CAIXA'!$L76-1,COLUMN('COMP CAIXA'!E76)-1),"")</f>
        <v/>
      </c>
      <c r="F76" s="346">
        <f t="shared" ca="1" si="10"/>
        <v>0</v>
      </c>
      <c r="G76" s="346">
        <f t="shared" ca="1" si="11"/>
        <v>0</v>
      </c>
      <c r="H76" s="347">
        <v>0</v>
      </c>
      <c r="I76" s="348">
        <f ca="1">IF(ISNUMBER($L76),VALUE(OFFSET([1]Banco!$A$1,'COMP CAIXA'!$L76-1,COLUMN('COMP CAIXA'!I76)-4)),0)</f>
        <v>0</v>
      </c>
      <c r="J76" s="348">
        <f ca="1">IF(ISNUMBER($L76),VALUE(OFFSET([1]Banco!$A$1,'COMP CAIXA'!$L76-1,COLUMN('COMP CAIXA'!J76)-4)),0)</f>
        <v>0</v>
      </c>
      <c r="K76" s="311">
        <f>COUNTA($A$1:$A76)-1</f>
        <v>6</v>
      </c>
      <c r="L76" s="311" t="e">
        <f>MATCH(CONCATENAR,[1]Banco!$A:$A,0)</f>
        <v>#N/A</v>
      </c>
      <c r="M76" s="349" t="str">
        <f ca="1">IF(OR(ISERROR($L76),$H76="",$H76=0),"",OFFSET(M$1,MATCH($K76,$K$1:$K76,0)-1,0))</f>
        <v/>
      </c>
    </row>
    <row r="77" spans="1:14" x14ac:dyDescent="0.2">
      <c r="B77" s="350"/>
      <c r="C77" s="350"/>
      <c r="D77" s="345" t="str">
        <f ca="1">IF(ISNUMBER($L77),OFFSET([1]Banco!$A$1,'COMP CAIXA'!$L77-1,COLUMN('COMP CAIXA'!D77)-1),"")</f>
        <v/>
      </c>
      <c r="E77" s="346" t="str">
        <f ca="1">IF(ISNUMBER($L77),OFFSET([1]Banco!$A$1,'COMP CAIXA'!$L77-1,COLUMN('COMP CAIXA'!E77)-1),"")</f>
        <v/>
      </c>
      <c r="F77" s="346">
        <f t="shared" ca="1" si="10"/>
        <v>0</v>
      </c>
      <c r="G77" s="346">
        <f t="shared" ca="1" si="11"/>
        <v>0</v>
      </c>
      <c r="H77" s="347">
        <v>0</v>
      </c>
      <c r="I77" s="348">
        <f ca="1">IF(ISNUMBER($L77),VALUE(OFFSET([1]Banco!$A$1,'COMP CAIXA'!$L77-1,COLUMN('COMP CAIXA'!I77)-4)),0)</f>
        <v>0</v>
      </c>
      <c r="J77" s="348">
        <f ca="1">IF(ISNUMBER($L77),VALUE(OFFSET([1]Banco!$A$1,'COMP CAIXA'!$L77-1,COLUMN('COMP CAIXA'!J77)-4)),0)</f>
        <v>0</v>
      </c>
      <c r="K77" s="311">
        <f>COUNTA($A$1:$A77)-1</f>
        <v>6</v>
      </c>
      <c r="L77" s="311" t="e">
        <f>MATCH(CONCATENAR,[1]Banco!$A:$A,0)</f>
        <v>#N/A</v>
      </c>
      <c r="M77" s="349" t="str">
        <f ca="1">IF(OR(ISERROR($L77),$H77="",$H77=0),"",OFFSET(M$1,MATCH($K77,$K$1:$K77,0)-1,0))</f>
        <v/>
      </c>
    </row>
    <row r="78" spans="1:14" x14ac:dyDescent="0.2">
      <c r="B78" s="350"/>
      <c r="C78" s="350"/>
      <c r="D78" s="345" t="str">
        <f ca="1">IF(ISNUMBER($L78),OFFSET([1]Banco!$A$1,'COMP CAIXA'!$L78-1,COLUMN('COMP CAIXA'!D78)-1),"")</f>
        <v/>
      </c>
      <c r="E78" s="346" t="str">
        <f ca="1">IF(ISNUMBER($L78),OFFSET([1]Banco!$A$1,'COMP CAIXA'!$L78-1,COLUMN('COMP CAIXA'!E78)-1),"")</f>
        <v/>
      </c>
      <c r="F78" s="346">
        <f t="shared" ca="1" si="10"/>
        <v>0</v>
      </c>
      <c r="G78" s="346">
        <f t="shared" ca="1" si="11"/>
        <v>0</v>
      </c>
      <c r="H78" s="347">
        <v>0</v>
      </c>
      <c r="I78" s="348">
        <f ca="1">IF(ISNUMBER($L78),VALUE(OFFSET([1]Banco!$A$1,'COMP CAIXA'!$L78-1,COLUMN('COMP CAIXA'!I78)-4)),0)</f>
        <v>0</v>
      </c>
      <c r="J78" s="348">
        <f ca="1">IF(ISNUMBER($L78),VALUE(OFFSET([1]Banco!$A$1,'COMP CAIXA'!$L78-1,COLUMN('COMP CAIXA'!J78)-4)),0)</f>
        <v>0</v>
      </c>
      <c r="K78" s="311">
        <f>COUNTA($A$1:$A78)-1</f>
        <v>6</v>
      </c>
      <c r="L78" s="311" t="e">
        <f>MATCH(CONCATENAR,[1]Banco!$A:$A,0)</f>
        <v>#N/A</v>
      </c>
      <c r="M78" s="349" t="str">
        <f ca="1">IF(OR(ISERROR($L78),$H78="",$H78=0),"",OFFSET(M$1,MATCH($K78,$K$1:$K78,0)-1,0))</f>
        <v/>
      </c>
    </row>
    <row r="79" spans="1:14" x14ac:dyDescent="0.2">
      <c r="B79" s="350"/>
      <c r="C79" s="350"/>
      <c r="D79" s="345" t="str">
        <f ca="1">IF(ISNUMBER($L79),OFFSET([1]Banco!$A$1,'COMP CAIXA'!$L79-1,COLUMN('COMP CAIXA'!D79)-1),"")</f>
        <v/>
      </c>
      <c r="E79" s="346" t="str">
        <f ca="1">IF(ISNUMBER($L79),OFFSET([1]Banco!$A$1,'COMP CAIXA'!$L79-1,COLUMN('COMP CAIXA'!E79)-1),"")</f>
        <v/>
      </c>
      <c r="F79" s="346">
        <f t="shared" ca="1" si="10"/>
        <v>0</v>
      </c>
      <c r="G79" s="346">
        <f t="shared" ca="1" si="11"/>
        <v>0</v>
      </c>
      <c r="H79" s="347">
        <v>0</v>
      </c>
      <c r="I79" s="348">
        <f ca="1">IF(ISNUMBER($L79),VALUE(OFFSET([1]Banco!$A$1,'COMP CAIXA'!$L79-1,COLUMN('COMP CAIXA'!I79)-4)),0)</f>
        <v>0</v>
      </c>
      <c r="J79" s="348">
        <f ca="1">IF(ISNUMBER($L79),VALUE(OFFSET([1]Banco!$A$1,'COMP CAIXA'!$L79-1,COLUMN('COMP CAIXA'!J79)-4)),0)</f>
        <v>0</v>
      </c>
      <c r="K79" s="311">
        <f>COUNTA($A$1:$A79)-1</f>
        <v>6</v>
      </c>
      <c r="L79" s="311" t="e">
        <f>MATCH(CONCATENAR,[1]Banco!$A:$A,0)</f>
        <v>#N/A</v>
      </c>
      <c r="M79" s="349" t="str">
        <f ca="1">IF(OR(ISERROR($L79),$H79="",$H79=0),"",OFFSET(M$1,MATCH($K79,$K$1:$K79,0)-1,0))</f>
        <v/>
      </c>
    </row>
    <row r="80" spans="1:14" x14ac:dyDescent="0.2">
      <c r="B80" s="350"/>
      <c r="C80" s="350"/>
      <c r="D80" s="345" t="str">
        <f ca="1">IF(ISNUMBER($L80),OFFSET([1]Banco!$A$1,'COMP CAIXA'!$L80-1,COLUMN('COMP CAIXA'!D80)-1),"")</f>
        <v/>
      </c>
      <c r="E80" s="346" t="str">
        <f ca="1">IF(ISNUMBER($L80),OFFSET([1]Banco!$A$1,'COMP CAIXA'!$L80-1,COLUMN('COMP CAIXA'!E80)-1),"")</f>
        <v/>
      </c>
      <c r="F80" s="346">
        <f t="shared" ca="1" si="10"/>
        <v>0</v>
      </c>
      <c r="G80" s="346">
        <f t="shared" ca="1" si="11"/>
        <v>0</v>
      </c>
      <c r="H80" s="347">
        <v>0</v>
      </c>
      <c r="I80" s="348">
        <f ca="1">IF(ISNUMBER($L80),VALUE(OFFSET([1]Banco!$A$1,'COMP CAIXA'!$L80-1,COLUMN('COMP CAIXA'!I80)-4)),0)</f>
        <v>0</v>
      </c>
      <c r="J80" s="348">
        <f ca="1">IF(ISNUMBER($L80),VALUE(OFFSET([1]Banco!$A$1,'COMP CAIXA'!$L80-1,COLUMN('COMP CAIXA'!J80)-4)),0)</f>
        <v>0</v>
      </c>
      <c r="K80" s="311">
        <f>COUNTA($A$1:$A80)-1</f>
        <v>6</v>
      </c>
      <c r="L80" s="311" t="e">
        <f>MATCH(CONCATENAR,[1]Banco!$A:$A,0)</f>
        <v>#N/A</v>
      </c>
      <c r="M80" s="349" t="str">
        <f ca="1">IF(OR(ISERROR($L80),$H80="",$H80=0),"",OFFSET(M$1,MATCH($K80,$K$1:$K80,0)-1,0))</f>
        <v/>
      </c>
    </row>
    <row r="81" spans="1:14" x14ac:dyDescent="0.2">
      <c r="B81" s="350"/>
      <c r="C81" s="350"/>
      <c r="D81" s="345" t="str">
        <f ca="1">IF(ISNUMBER($L81),OFFSET([1]Banco!$A$1,'COMP CAIXA'!$L81-1,COLUMN('COMP CAIXA'!D81)-1),"")</f>
        <v/>
      </c>
      <c r="E81" s="346" t="str">
        <f ca="1">IF(ISNUMBER($L81),OFFSET([1]Banco!$A$1,'COMP CAIXA'!$L81-1,COLUMN('COMP CAIXA'!E81)-1),"")</f>
        <v/>
      </c>
      <c r="F81" s="346">
        <f t="shared" ca="1" si="10"/>
        <v>0</v>
      </c>
      <c r="G81" s="346">
        <f t="shared" ca="1" si="11"/>
        <v>0</v>
      </c>
      <c r="H81" s="347">
        <v>0</v>
      </c>
      <c r="I81" s="348">
        <f ca="1">IF(ISNUMBER($L81),VALUE(OFFSET([1]Banco!$A$1,'COMP CAIXA'!$L81-1,COLUMN('COMP CAIXA'!I81)-4)),0)</f>
        <v>0</v>
      </c>
      <c r="J81" s="348">
        <f ca="1">IF(ISNUMBER($L81),VALUE(OFFSET([1]Banco!$A$1,'COMP CAIXA'!$L81-1,COLUMN('COMP CAIXA'!J81)-4)),0)</f>
        <v>0</v>
      </c>
      <c r="K81" s="311">
        <f>COUNTA($A$1:$A81)-1</f>
        <v>6</v>
      </c>
      <c r="L81" s="311" t="e">
        <f>MATCH(CONCATENAR,[1]Banco!$A:$A,0)</f>
        <v>#N/A</v>
      </c>
      <c r="M81" s="349" t="str">
        <f ca="1">IF(OR(ISERROR($L81),$H81="",$H81=0),"",OFFSET(M$1,MATCH($K81,$K$1:$K81,0)-1,0))</f>
        <v/>
      </c>
    </row>
    <row r="82" spans="1:14" x14ac:dyDescent="0.2">
      <c r="A82" s="315"/>
      <c r="B82" s="282"/>
      <c r="C82" s="335"/>
      <c r="D82" s="284"/>
      <c r="E82" s="282"/>
      <c r="F82" s="282"/>
      <c r="G82" s="282"/>
      <c r="H82" s="282"/>
      <c r="I82" s="285"/>
      <c r="J82" s="282"/>
      <c r="K82" s="315">
        <f>COUNTA($A$1:$A82)-1</f>
        <v>6</v>
      </c>
      <c r="M82" s="336" t="str">
        <f ca="1">IF(OFFSET($M$1,MATCH(OFFSET(K82,-1,0),$K$1:$K82,0)-1,0)="F","F","")</f>
        <v/>
      </c>
      <c r="N82" s="336"/>
    </row>
    <row r="83" spans="1:14" x14ac:dyDescent="0.2">
      <c r="A83" s="337" t="str">
        <f>CONCATENAR</f>
        <v xml:space="preserve"> </v>
      </c>
      <c r="B83" s="338"/>
      <c r="C83" s="338"/>
      <c r="D83" s="339"/>
      <c r="E83" s="338"/>
      <c r="F83" s="340">
        <f ca="1">IF($L83&gt;0,SUM(OFFSET(F83,1,0,$L83),0))</f>
        <v>0</v>
      </c>
      <c r="G83" s="340">
        <f ca="1">IF($L83&gt;0,SUM(OFFSET(G83,1,0,$L83),0))</f>
        <v>0</v>
      </c>
      <c r="H83" s="341"/>
      <c r="I83" s="342">
        <f ca="1">IF(ISERROR(F83),0,F83)</f>
        <v>0</v>
      </c>
      <c r="J83" s="343">
        <f ca="1">IF(ISERROR(G83),0,G83)</f>
        <v>0</v>
      </c>
      <c r="K83" s="311">
        <f>COUNTA($A$1:$A83)-1</f>
        <v>7</v>
      </c>
      <c r="L83" s="311">
        <f>IF(MAX(K:K)=K83,MATCH(9999999,$K:$K)+1,MATCH(K83+1,K:K,0))-ROW(L83)-2</f>
        <v>10</v>
      </c>
      <c r="M83" s="312" t="str">
        <f ca="1">IF(AND(OR(I83&lt;&gt;0,J83&lt;&gt;0),N83="Sim"),"F","")</f>
        <v/>
      </c>
      <c r="N83" s="329" t="s">
        <v>8451</v>
      </c>
    </row>
    <row r="84" spans="1:14" x14ac:dyDescent="0.2">
      <c r="B84" s="350"/>
      <c r="C84" s="350"/>
      <c r="D84" s="345" t="str">
        <f ca="1">IF(ISNUMBER($L84),OFFSET([1]Banco!$A$1,'COMP CAIXA'!$L84-1,COLUMN('COMP CAIXA'!D84)-1),"")</f>
        <v/>
      </c>
      <c r="E84" s="346" t="str">
        <f ca="1">IF(ISNUMBER($L84),OFFSET([1]Banco!$A$1,'COMP CAIXA'!$L84-1,COLUMN('COMP CAIXA'!E84)-1),"")</f>
        <v/>
      </c>
      <c r="F84" s="346">
        <f t="shared" ref="F84:F93" ca="1" si="12">TRUNC($H84*ROUND(I84,2),2)</f>
        <v>0</v>
      </c>
      <c r="G84" s="346">
        <f t="shared" ref="G84:G93" ca="1" si="13">TRUNC($H84*ROUND(J84,2),2)</f>
        <v>0</v>
      </c>
      <c r="H84" s="347">
        <v>0</v>
      </c>
      <c r="I84" s="348">
        <f ca="1">IF(ISNUMBER($L84),VALUE(OFFSET([1]Banco!$A$1,'COMP CAIXA'!$L84-1,COLUMN('COMP CAIXA'!I84)-4)),0)</f>
        <v>0</v>
      </c>
      <c r="J84" s="348">
        <f ca="1">IF(ISNUMBER($L84),VALUE(OFFSET([1]Banco!$A$1,'COMP CAIXA'!$L84-1,COLUMN('COMP CAIXA'!J84)-4)),0)</f>
        <v>0</v>
      </c>
      <c r="K84" s="311">
        <f>COUNTA($A$1:$A84)-1</f>
        <v>7</v>
      </c>
      <c r="L84" s="311" t="e">
        <f>MATCH(CONCATENAR,[1]Banco!$A:$A,0)</f>
        <v>#N/A</v>
      </c>
      <c r="M84" s="349" t="str">
        <f ca="1">IF(OR(ISERROR($L84),$H84="",$H84=0),"",OFFSET(M$1,MATCH($K84,$K$1:$K84,0)-1,0))</f>
        <v/>
      </c>
    </row>
    <row r="85" spans="1:14" x14ac:dyDescent="0.2">
      <c r="B85" s="350"/>
      <c r="C85" s="350"/>
      <c r="D85" s="345" t="str">
        <f ca="1">IF(ISNUMBER($L85),OFFSET([1]Banco!$A$1,'COMP CAIXA'!$L85-1,COLUMN('COMP CAIXA'!D85)-1),"")</f>
        <v/>
      </c>
      <c r="E85" s="346" t="str">
        <f ca="1">IF(ISNUMBER($L85),OFFSET([1]Banco!$A$1,'COMP CAIXA'!$L85-1,COLUMN('COMP CAIXA'!E85)-1),"")</f>
        <v/>
      </c>
      <c r="F85" s="346">
        <f t="shared" ca="1" si="12"/>
        <v>0</v>
      </c>
      <c r="G85" s="346">
        <f t="shared" ca="1" si="13"/>
        <v>0</v>
      </c>
      <c r="H85" s="347">
        <v>0</v>
      </c>
      <c r="I85" s="348">
        <f ca="1">IF(ISNUMBER($L85),VALUE(OFFSET([1]Banco!$A$1,'COMP CAIXA'!$L85-1,COLUMN('COMP CAIXA'!I85)-4)),0)</f>
        <v>0</v>
      </c>
      <c r="J85" s="348">
        <f ca="1">IF(ISNUMBER($L85),VALUE(OFFSET([1]Banco!$A$1,'COMP CAIXA'!$L85-1,COLUMN('COMP CAIXA'!J85)-4)),0)</f>
        <v>0</v>
      </c>
      <c r="K85" s="311">
        <f>COUNTA($A$1:$A85)-1</f>
        <v>7</v>
      </c>
      <c r="L85" s="311" t="e">
        <f>MATCH(CONCATENAR,[1]Banco!$A:$A,0)</f>
        <v>#N/A</v>
      </c>
      <c r="M85" s="349" t="str">
        <f ca="1">IF(OR(ISERROR($L85),$H85="",$H85=0),"",OFFSET(M$1,MATCH($K85,$K$1:$K85,0)-1,0))</f>
        <v/>
      </c>
    </row>
    <row r="86" spans="1:14" x14ac:dyDescent="0.2">
      <c r="B86" s="350"/>
      <c r="C86" s="350"/>
      <c r="D86" s="345" t="str">
        <f ca="1">IF(ISNUMBER($L86),OFFSET([1]Banco!$A$1,'COMP CAIXA'!$L86-1,COLUMN('COMP CAIXA'!D86)-1),"")</f>
        <v/>
      </c>
      <c r="E86" s="346" t="str">
        <f ca="1">IF(ISNUMBER($L86),OFFSET([1]Banco!$A$1,'COMP CAIXA'!$L86-1,COLUMN('COMP CAIXA'!E86)-1),"")</f>
        <v/>
      </c>
      <c r="F86" s="346">
        <f t="shared" ca="1" si="12"/>
        <v>0</v>
      </c>
      <c r="G86" s="346">
        <f t="shared" ca="1" si="13"/>
        <v>0</v>
      </c>
      <c r="H86" s="347">
        <v>0</v>
      </c>
      <c r="I86" s="348">
        <f ca="1">IF(ISNUMBER($L86),VALUE(OFFSET([1]Banco!$A$1,'COMP CAIXA'!$L86-1,COLUMN('COMP CAIXA'!I86)-4)),0)</f>
        <v>0</v>
      </c>
      <c r="J86" s="348">
        <f ca="1">IF(ISNUMBER($L86),VALUE(OFFSET([1]Banco!$A$1,'COMP CAIXA'!$L86-1,COLUMN('COMP CAIXA'!J86)-4)),0)</f>
        <v>0</v>
      </c>
      <c r="K86" s="311">
        <f>COUNTA($A$1:$A86)-1</f>
        <v>7</v>
      </c>
      <c r="L86" s="311" t="e">
        <f>MATCH(CONCATENAR,[1]Banco!$A:$A,0)</f>
        <v>#N/A</v>
      </c>
      <c r="M86" s="349" t="str">
        <f ca="1">IF(OR(ISERROR($L86),$H86="",$H86=0),"",OFFSET(M$1,MATCH($K86,$K$1:$K86,0)-1,0))</f>
        <v/>
      </c>
    </row>
    <row r="87" spans="1:14" x14ac:dyDescent="0.2">
      <c r="B87" s="350"/>
      <c r="C87" s="350"/>
      <c r="D87" s="345" t="str">
        <f ca="1">IF(ISNUMBER($L87),OFFSET([1]Banco!$A$1,'COMP CAIXA'!$L87-1,COLUMN('COMP CAIXA'!D87)-1),"")</f>
        <v/>
      </c>
      <c r="E87" s="346" t="str">
        <f ca="1">IF(ISNUMBER($L87),OFFSET([1]Banco!$A$1,'COMP CAIXA'!$L87-1,COLUMN('COMP CAIXA'!E87)-1),"")</f>
        <v/>
      </c>
      <c r="F87" s="346">
        <f t="shared" ca="1" si="12"/>
        <v>0</v>
      </c>
      <c r="G87" s="346">
        <f t="shared" ca="1" si="13"/>
        <v>0</v>
      </c>
      <c r="H87" s="347">
        <v>0</v>
      </c>
      <c r="I87" s="348">
        <f ca="1">IF(ISNUMBER($L87),VALUE(OFFSET([1]Banco!$A$1,'COMP CAIXA'!$L87-1,COLUMN('COMP CAIXA'!I87)-4)),0)</f>
        <v>0</v>
      </c>
      <c r="J87" s="348">
        <f ca="1">IF(ISNUMBER($L87),VALUE(OFFSET([1]Banco!$A$1,'COMP CAIXA'!$L87-1,COLUMN('COMP CAIXA'!J87)-4)),0)</f>
        <v>0</v>
      </c>
      <c r="K87" s="311">
        <f>COUNTA($A$1:$A87)-1</f>
        <v>7</v>
      </c>
      <c r="L87" s="311" t="e">
        <f>MATCH(CONCATENAR,[1]Banco!$A:$A,0)</f>
        <v>#N/A</v>
      </c>
      <c r="M87" s="349" t="str">
        <f ca="1">IF(OR(ISERROR($L87),$H87="",$H87=0),"",OFFSET(M$1,MATCH($K87,$K$1:$K87,0)-1,0))</f>
        <v/>
      </c>
    </row>
    <row r="88" spans="1:14" x14ac:dyDescent="0.2">
      <c r="B88" s="350"/>
      <c r="C88" s="350"/>
      <c r="D88" s="345" t="str">
        <f ca="1">IF(ISNUMBER($L88),OFFSET([1]Banco!$A$1,'COMP CAIXA'!$L88-1,COLUMN('COMP CAIXA'!D88)-1),"")</f>
        <v/>
      </c>
      <c r="E88" s="346" t="str">
        <f ca="1">IF(ISNUMBER($L88),OFFSET([1]Banco!$A$1,'COMP CAIXA'!$L88-1,COLUMN('COMP CAIXA'!E88)-1),"")</f>
        <v/>
      </c>
      <c r="F88" s="346">
        <f t="shared" ca="1" si="12"/>
        <v>0</v>
      </c>
      <c r="G88" s="346">
        <f t="shared" ca="1" si="13"/>
        <v>0</v>
      </c>
      <c r="H88" s="347">
        <v>0</v>
      </c>
      <c r="I88" s="348">
        <f ca="1">IF(ISNUMBER($L88),VALUE(OFFSET([1]Banco!$A$1,'COMP CAIXA'!$L88-1,COLUMN('COMP CAIXA'!I88)-4)),0)</f>
        <v>0</v>
      </c>
      <c r="J88" s="348">
        <f ca="1">IF(ISNUMBER($L88),VALUE(OFFSET([1]Banco!$A$1,'COMP CAIXA'!$L88-1,COLUMN('COMP CAIXA'!J88)-4)),0)</f>
        <v>0</v>
      </c>
      <c r="K88" s="311">
        <f>COUNTA($A$1:$A88)-1</f>
        <v>7</v>
      </c>
      <c r="L88" s="311" t="e">
        <f>MATCH(CONCATENAR,[1]Banco!$A:$A,0)</f>
        <v>#N/A</v>
      </c>
      <c r="M88" s="349" t="str">
        <f ca="1">IF(OR(ISERROR($L88),$H88="",$H88=0),"",OFFSET(M$1,MATCH($K88,$K$1:$K88,0)-1,0))</f>
        <v/>
      </c>
    </row>
    <row r="89" spans="1:14" x14ac:dyDescent="0.2">
      <c r="B89" s="350"/>
      <c r="C89" s="350"/>
      <c r="D89" s="345" t="str">
        <f ca="1">IF(ISNUMBER($L89),OFFSET([1]Banco!$A$1,'COMP CAIXA'!$L89-1,COLUMN('COMP CAIXA'!D89)-1),"")</f>
        <v/>
      </c>
      <c r="E89" s="346" t="str">
        <f ca="1">IF(ISNUMBER($L89),OFFSET([1]Banco!$A$1,'COMP CAIXA'!$L89-1,COLUMN('COMP CAIXA'!E89)-1),"")</f>
        <v/>
      </c>
      <c r="F89" s="346">
        <f t="shared" ca="1" si="12"/>
        <v>0</v>
      </c>
      <c r="G89" s="346">
        <f t="shared" ca="1" si="13"/>
        <v>0</v>
      </c>
      <c r="H89" s="347">
        <v>0</v>
      </c>
      <c r="I89" s="348">
        <f ca="1">IF(ISNUMBER($L89),VALUE(OFFSET([1]Banco!$A$1,'COMP CAIXA'!$L89-1,COLUMN('COMP CAIXA'!I89)-4)),0)</f>
        <v>0</v>
      </c>
      <c r="J89" s="348">
        <f ca="1">IF(ISNUMBER($L89),VALUE(OFFSET([1]Banco!$A$1,'COMP CAIXA'!$L89-1,COLUMN('COMP CAIXA'!J89)-4)),0)</f>
        <v>0</v>
      </c>
      <c r="K89" s="311">
        <f>COUNTA($A$1:$A89)-1</f>
        <v>7</v>
      </c>
      <c r="L89" s="311" t="e">
        <f>MATCH(CONCATENAR,[1]Banco!$A:$A,0)</f>
        <v>#N/A</v>
      </c>
      <c r="M89" s="349" t="str">
        <f ca="1">IF(OR(ISERROR($L89),$H89="",$H89=0),"",OFFSET(M$1,MATCH($K89,$K$1:$K89,0)-1,0))</f>
        <v/>
      </c>
    </row>
    <row r="90" spans="1:14" x14ac:dyDescent="0.2">
      <c r="B90" s="350"/>
      <c r="C90" s="350"/>
      <c r="D90" s="345" t="str">
        <f ca="1">IF(ISNUMBER($L90),OFFSET([1]Banco!$A$1,'COMP CAIXA'!$L90-1,COLUMN('COMP CAIXA'!D90)-1),"")</f>
        <v/>
      </c>
      <c r="E90" s="346" t="str">
        <f ca="1">IF(ISNUMBER($L90),OFFSET([1]Banco!$A$1,'COMP CAIXA'!$L90-1,COLUMN('COMP CAIXA'!E90)-1),"")</f>
        <v/>
      </c>
      <c r="F90" s="346">
        <f t="shared" ca="1" si="12"/>
        <v>0</v>
      </c>
      <c r="G90" s="346">
        <f t="shared" ca="1" si="13"/>
        <v>0</v>
      </c>
      <c r="H90" s="347">
        <v>0</v>
      </c>
      <c r="I90" s="348">
        <f ca="1">IF(ISNUMBER($L90),VALUE(OFFSET([1]Banco!$A$1,'COMP CAIXA'!$L90-1,COLUMN('COMP CAIXA'!I90)-4)),0)</f>
        <v>0</v>
      </c>
      <c r="J90" s="348">
        <f ca="1">IF(ISNUMBER($L90),VALUE(OFFSET([1]Banco!$A$1,'COMP CAIXA'!$L90-1,COLUMN('COMP CAIXA'!J90)-4)),0)</f>
        <v>0</v>
      </c>
      <c r="K90" s="311">
        <f>COUNTA($A$1:$A90)-1</f>
        <v>7</v>
      </c>
      <c r="L90" s="311" t="e">
        <f>MATCH(CONCATENAR,[1]Banco!$A:$A,0)</f>
        <v>#N/A</v>
      </c>
      <c r="M90" s="349" t="str">
        <f ca="1">IF(OR(ISERROR($L90),$H90="",$H90=0),"",OFFSET(M$1,MATCH($K90,$K$1:$K90,0)-1,0))</f>
        <v/>
      </c>
    </row>
    <row r="91" spans="1:14" x14ac:dyDescent="0.2">
      <c r="B91" s="350"/>
      <c r="C91" s="350"/>
      <c r="D91" s="345" t="str">
        <f ca="1">IF(ISNUMBER($L91),OFFSET([1]Banco!$A$1,'COMP CAIXA'!$L91-1,COLUMN('COMP CAIXA'!D91)-1),"")</f>
        <v/>
      </c>
      <c r="E91" s="346" t="str">
        <f ca="1">IF(ISNUMBER($L91),OFFSET([1]Banco!$A$1,'COMP CAIXA'!$L91-1,COLUMN('COMP CAIXA'!E91)-1),"")</f>
        <v/>
      </c>
      <c r="F91" s="346">
        <f t="shared" ca="1" si="12"/>
        <v>0</v>
      </c>
      <c r="G91" s="346">
        <f t="shared" ca="1" si="13"/>
        <v>0</v>
      </c>
      <c r="H91" s="347">
        <v>0</v>
      </c>
      <c r="I91" s="348">
        <f ca="1">IF(ISNUMBER($L91),VALUE(OFFSET([1]Banco!$A$1,'COMP CAIXA'!$L91-1,COLUMN('COMP CAIXA'!I91)-4)),0)</f>
        <v>0</v>
      </c>
      <c r="J91" s="348">
        <f ca="1">IF(ISNUMBER($L91),VALUE(OFFSET([1]Banco!$A$1,'COMP CAIXA'!$L91-1,COLUMN('COMP CAIXA'!J91)-4)),0)</f>
        <v>0</v>
      </c>
      <c r="K91" s="311">
        <f>COUNTA($A$1:$A91)-1</f>
        <v>7</v>
      </c>
      <c r="L91" s="311" t="e">
        <f>MATCH(CONCATENAR,[1]Banco!$A:$A,0)</f>
        <v>#N/A</v>
      </c>
      <c r="M91" s="349" t="str">
        <f ca="1">IF(OR(ISERROR($L91),$H91="",$H91=0),"",OFFSET(M$1,MATCH($K91,$K$1:$K91,0)-1,0))</f>
        <v/>
      </c>
    </row>
    <row r="92" spans="1:14" x14ac:dyDescent="0.2">
      <c r="B92" s="350"/>
      <c r="C92" s="350"/>
      <c r="D92" s="345" t="str">
        <f ca="1">IF(ISNUMBER($L92),OFFSET([1]Banco!$A$1,'COMP CAIXA'!$L92-1,COLUMN('COMP CAIXA'!D92)-1),"")</f>
        <v/>
      </c>
      <c r="E92" s="346" t="str">
        <f ca="1">IF(ISNUMBER($L92),OFFSET([1]Banco!$A$1,'COMP CAIXA'!$L92-1,COLUMN('COMP CAIXA'!E92)-1),"")</f>
        <v/>
      </c>
      <c r="F92" s="346">
        <f t="shared" ca="1" si="12"/>
        <v>0</v>
      </c>
      <c r="G92" s="346">
        <f t="shared" ca="1" si="13"/>
        <v>0</v>
      </c>
      <c r="H92" s="347">
        <v>0</v>
      </c>
      <c r="I92" s="348">
        <f ca="1">IF(ISNUMBER($L92),VALUE(OFFSET([1]Banco!$A$1,'COMP CAIXA'!$L92-1,COLUMN('COMP CAIXA'!I92)-4)),0)</f>
        <v>0</v>
      </c>
      <c r="J92" s="348">
        <f ca="1">IF(ISNUMBER($L92),VALUE(OFFSET([1]Banco!$A$1,'COMP CAIXA'!$L92-1,COLUMN('COMP CAIXA'!J92)-4)),0)</f>
        <v>0</v>
      </c>
      <c r="K92" s="311">
        <f>COUNTA($A$1:$A92)-1</f>
        <v>7</v>
      </c>
      <c r="L92" s="311" t="e">
        <f>MATCH(CONCATENAR,[1]Banco!$A:$A,0)</f>
        <v>#N/A</v>
      </c>
      <c r="M92" s="349" t="str">
        <f ca="1">IF(OR(ISERROR($L92),$H92="",$H92=0),"",OFFSET(M$1,MATCH($K92,$K$1:$K92,0)-1,0))</f>
        <v/>
      </c>
    </row>
    <row r="93" spans="1:14" x14ac:dyDescent="0.2">
      <c r="B93" s="350"/>
      <c r="C93" s="350"/>
      <c r="D93" s="345" t="str">
        <f ca="1">IF(ISNUMBER($L93),OFFSET([1]Banco!$A$1,'COMP CAIXA'!$L93-1,COLUMN('COMP CAIXA'!D93)-1),"")</f>
        <v/>
      </c>
      <c r="E93" s="346" t="str">
        <f ca="1">IF(ISNUMBER($L93),OFFSET([1]Banco!$A$1,'COMP CAIXA'!$L93-1,COLUMN('COMP CAIXA'!E93)-1),"")</f>
        <v/>
      </c>
      <c r="F93" s="346">
        <f t="shared" ca="1" si="12"/>
        <v>0</v>
      </c>
      <c r="G93" s="346">
        <f t="shared" ca="1" si="13"/>
        <v>0</v>
      </c>
      <c r="H93" s="347">
        <v>0</v>
      </c>
      <c r="I93" s="348">
        <f ca="1">IF(ISNUMBER($L93),VALUE(OFFSET([1]Banco!$A$1,'COMP CAIXA'!$L93-1,COLUMN('COMP CAIXA'!I93)-4)),0)</f>
        <v>0</v>
      </c>
      <c r="J93" s="348">
        <f ca="1">IF(ISNUMBER($L93),VALUE(OFFSET([1]Banco!$A$1,'COMP CAIXA'!$L93-1,COLUMN('COMP CAIXA'!J93)-4)),0)</f>
        <v>0</v>
      </c>
      <c r="K93" s="311">
        <f>COUNTA($A$1:$A93)-1</f>
        <v>7</v>
      </c>
      <c r="L93" s="311" t="e">
        <f>MATCH(CONCATENAR,[1]Banco!$A:$A,0)</f>
        <v>#N/A</v>
      </c>
      <c r="M93" s="349" t="str">
        <f ca="1">IF(OR(ISERROR($L93),$H93="",$H93=0),"",OFFSET(M$1,MATCH($K93,$K$1:$K93,0)-1,0))</f>
        <v/>
      </c>
    </row>
    <row r="94" spans="1:14" x14ac:dyDescent="0.2">
      <c r="A94" s="315"/>
      <c r="B94" s="282"/>
      <c r="C94" s="335"/>
      <c r="D94" s="284"/>
      <c r="E94" s="282"/>
      <c r="F94" s="282"/>
      <c r="G94" s="282"/>
      <c r="H94" s="282"/>
      <c r="I94" s="285"/>
      <c r="J94" s="282"/>
      <c r="K94" s="315">
        <f>COUNTA($A$1:$A94)-1</f>
        <v>7</v>
      </c>
      <c r="M94" s="336" t="str">
        <f ca="1">IF(OFFSET($M$1,MATCH(OFFSET(K94,-1,0),$K$1:$K94,0)-1,0)="F","F","")</f>
        <v/>
      </c>
      <c r="N94" s="336"/>
    </row>
    <row r="95" spans="1:14" x14ac:dyDescent="0.2">
      <c r="A95" s="337" t="str">
        <f>CONCATENAR</f>
        <v xml:space="preserve"> </v>
      </c>
      <c r="B95" s="338"/>
      <c r="C95" s="338"/>
      <c r="D95" s="339"/>
      <c r="E95" s="338"/>
      <c r="F95" s="340">
        <f ca="1">IF($L95&gt;0,SUM(OFFSET(F95,1,0,$L95),0))</f>
        <v>0</v>
      </c>
      <c r="G95" s="340">
        <f ca="1">IF($L95&gt;0,SUM(OFFSET(G95,1,0,$L95),0))</f>
        <v>0</v>
      </c>
      <c r="H95" s="341"/>
      <c r="I95" s="342">
        <f ca="1">IF(ISERROR(F95),0,F95)</f>
        <v>0</v>
      </c>
      <c r="J95" s="343">
        <f ca="1">IF(ISERROR(G95),0,G95)</f>
        <v>0</v>
      </c>
      <c r="K95" s="311">
        <f>COUNTA($A$1:$A95)-1</f>
        <v>8</v>
      </c>
      <c r="L95" s="311">
        <f>IF(MAX(K:K)=K95,MATCH(9999999,$K:$K)+1,MATCH(K95+1,K:K,0))-ROW(L95)-2</f>
        <v>10</v>
      </c>
      <c r="M95" s="312" t="str">
        <f ca="1">IF(AND(OR(I95&lt;&gt;0,J95&lt;&gt;0),N95="Sim"),"F","")</f>
        <v/>
      </c>
      <c r="N95" s="329" t="s">
        <v>8451</v>
      </c>
    </row>
    <row r="96" spans="1:14" x14ac:dyDescent="0.2">
      <c r="B96" s="350"/>
      <c r="C96" s="350"/>
      <c r="D96" s="345" t="str">
        <f ca="1">IF(ISNUMBER($L96),OFFSET([1]Banco!$A$1,'COMP CAIXA'!$L96-1,COLUMN('COMP CAIXA'!D96)-1),"")</f>
        <v/>
      </c>
      <c r="E96" s="346" t="str">
        <f ca="1">IF(ISNUMBER($L96),OFFSET([1]Banco!$A$1,'COMP CAIXA'!$L96-1,COLUMN('COMP CAIXA'!E96)-1),"")</f>
        <v/>
      </c>
      <c r="F96" s="346">
        <f t="shared" ref="F96:F105" ca="1" si="14">TRUNC($H96*ROUND(I96,2),2)</f>
        <v>0</v>
      </c>
      <c r="G96" s="346">
        <f t="shared" ref="G96:G105" ca="1" si="15">TRUNC($H96*ROUND(J96,2),2)</f>
        <v>0</v>
      </c>
      <c r="H96" s="347">
        <v>0</v>
      </c>
      <c r="I96" s="348">
        <f ca="1">IF(ISNUMBER($L96),VALUE(OFFSET([1]Banco!$A$1,'COMP CAIXA'!$L96-1,COLUMN('COMP CAIXA'!I96)-4)),0)</f>
        <v>0</v>
      </c>
      <c r="J96" s="348">
        <f ca="1">IF(ISNUMBER($L96),VALUE(OFFSET([1]Banco!$A$1,'COMP CAIXA'!$L96-1,COLUMN('COMP CAIXA'!J96)-4)),0)</f>
        <v>0</v>
      </c>
      <c r="K96" s="311">
        <f>COUNTA($A$1:$A96)-1</f>
        <v>8</v>
      </c>
      <c r="L96" s="311" t="e">
        <f>MATCH(CONCATENAR,[1]Banco!$A:$A,0)</f>
        <v>#N/A</v>
      </c>
      <c r="M96" s="349" t="str">
        <f ca="1">IF(OR(ISERROR($L96),$H96="",$H96=0),"",OFFSET(M$1,MATCH($K96,$K$1:$K96,0)-1,0))</f>
        <v/>
      </c>
    </row>
    <row r="97" spans="1:14" x14ac:dyDescent="0.2">
      <c r="B97" s="350"/>
      <c r="C97" s="350"/>
      <c r="D97" s="345" t="str">
        <f ca="1">IF(ISNUMBER($L97),OFFSET([1]Banco!$A$1,'COMP CAIXA'!$L97-1,COLUMN('COMP CAIXA'!D97)-1),"")</f>
        <v/>
      </c>
      <c r="E97" s="346" t="str">
        <f ca="1">IF(ISNUMBER($L97),OFFSET([1]Banco!$A$1,'COMP CAIXA'!$L97-1,COLUMN('COMP CAIXA'!E97)-1),"")</f>
        <v/>
      </c>
      <c r="F97" s="346">
        <f t="shared" ca="1" si="14"/>
        <v>0</v>
      </c>
      <c r="G97" s="346">
        <f t="shared" ca="1" si="15"/>
        <v>0</v>
      </c>
      <c r="H97" s="347">
        <v>0</v>
      </c>
      <c r="I97" s="348">
        <f ca="1">IF(ISNUMBER($L97),VALUE(OFFSET([1]Banco!$A$1,'COMP CAIXA'!$L97-1,COLUMN('COMP CAIXA'!I97)-4)),0)</f>
        <v>0</v>
      </c>
      <c r="J97" s="348">
        <f ca="1">IF(ISNUMBER($L97),VALUE(OFFSET([1]Banco!$A$1,'COMP CAIXA'!$L97-1,COLUMN('COMP CAIXA'!J97)-4)),0)</f>
        <v>0</v>
      </c>
      <c r="K97" s="311">
        <f>COUNTA($A$1:$A97)-1</f>
        <v>8</v>
      </c>
      <c r="L97" s="311" t="e">
        <f>MATCH(CONCATENAR,[1]Banco!$A:$A,0)</f>
        <v>#N/A</v>
      </c>
      <c r="M97" s="349" t="str">
        <f ca="1">IF(OR(ISERROR($L97),$H97="",$H97=0),"",OFFSET(M$1,MATCH($K97,$K$1:$K97,0)-1,0))</f>
        <v/>
      </c>
    </row>
    <row r="98" spans="1:14" x14ac:dyDescent="0.2">
      <c r="B98" s="350"/>
      <c r="C98" s="350"/>
      <c r="D98" s="345" t="str">
        <f ca="1">IF(ISNUMBER($L98),OFFSET([1]Banco!$A$1,'COMP CAIXA'!$L98-1,COLUMN('COMP CAIXA'!D98)-1),"")</f>
        <v/>
      </c>
      <c r="E98" s="346" t="str">
        <f ca="1">IF(ISNUMBER($L98),OFFSET([1]Banco!$A$1,'COMP CAIXA'!$L98-1,COLUMN('COMP CAIXA'!E98)-1),"")</f>
        <v/>
      </c>
      <c r="F98" s="346">
        <f t="shared" ca="1" si="14"/>
        <v>0</v>
      </c>
      <c r="G98" s="346">
        <f t="shared" ca="1" si="15"/>
        <v>0</v>
      </c>
      <c r="H98" s="347">
        <v>0</v>
      </c>
      <c r="I98" s="348">
        <f ca="1">IF(ISNUMBER($L98),VALUE(OFFSET([1]Banco!$A$1,'COMP CAIXA'!$L98-1,COLUMN('COMP CAIXA'!I98)-4)),0)</f>
        <v>0</v>
      </c>
      <c r="J98" s="348">
        <f ca="1">IF(ISNUMBER($L98),VALUE(OFFSET([1]Banco!$A$1,'COMP CAIXA'!$L98-1,COLUMN('COMP CAIXA'!J98)-4)),0)</f>
        <v>0</v>
      </c>
      <c r="K98" s="311">
        <f>COUNTA($A$1:$A98)-1</f>
        <v>8</v>
      </c>
      <c r="L98" s="311" t="e">
        <f>MATCH(CONCATENAR,[1]Banco!$A:$A,0)</f>
        <v>#N/A</v>
      </c>
      <c r="M98" s="349" t="str">
        <f ca="1">IF(OR(ISERROR($L98),$H98="",$H98=0),"",OFFSET(M$1,MATCH($K98,$K$1:$K98,0)-1,0))</f>
        <v/>
      </c>
    </row>
    <row r="99" spans="1:14" x14ac:dyDescent="0.2">
      <c r="B99" s="350"/>
      <c r="C99" s="350"/>
      <c r="D99" s="345" t="str">
        <f ca="1">IF(ISNUMBER($L99),OFFSET([1]Banco!$A$1,'COMP CAIXA'!$L99-1,COLUMN('COMP CAIXA'!D99)-1),"")</f>
        <v/>
      </c>
      <c r="E99" s="346" t="str">
        <f ca="1">IF(ISNUMBER($L99),OFFSET([1]Banco!$A$1,'COMP CAIXA'!$L99-1,COLUMN('COMP CAIXA'!E99)-1),"")</f>
        <v/>
      </c>
      <c r="F99" s="346">
        <f t="shared" ca="1" si="14"/>
        <v>0</v>
      </c>
      <c r="G99" s="346">
        <f t="shared" ca="1" si="15"/>
        <v>0</v>
      </c>
      <c r="H99" s="347">
        <v>0</v>
      </c>
      <c r="I99" s="348">
        <f ca="1">IF(ISNUMBER($L99),VALUE(OFFSET([1]Banco!$A$1,'COMP CAIXA'!$L99-1,COLUMN('COMP CAIXA'!I99)-4)),0)</f>
        <v>0</v>
      </c>
      <c r="J99" s="348">
        <f ca="1">IF(ISNUMBER($L99),VALUE(OFFSET([1]Banco!$A$1,'COMP CAIXA'!$L99-1,COLUMN('COMP CAIXA'!J99)-4)),0)</f>
        <v>0</v>
      </c>
      <c r="K99" s="311">
        <f>COUNTA($A$1:$A99)-1</f>
        <v>8</v>
      </c>
      <c r="L99" s="311" t="e">
        <f>MATCH(CONCATENAR,[1]Banco!$A:$A,0)</f>
        <v>#N/A</v>
      </c>
      <c r="M99" s="349" t="str">
        <f ca="1">IF(OR(ISERROR($L99),$H99="",$H99=0),"",OFFSET(M$1,MATCH($K99,$K$1:$K99,0)-1,0))</f>
        <v/>
      </c>
    </row>
    <row r="100" spans="1:14" x14ac:dyDescent="0.2">
      <c r="B100" s="350"/>
      <c r="C100" s="350"/>
      <c r="D100" s="345" t="str">
        <f ca="1">IF(ISNUMBER($L100),OFFSET([1]Banco!$A$1,'COMP CAIXA'!$L100-1,COLUMN('COMP CAIXA'!D100)-1),"")</f>
        <v/>
      </c>
      <c r="E100" s="346" t="str">
        <f ca="1">IF(ISNUMBER($L100),OFFSET([1]Banco!$A$1,'COMP CAIXA'!$L100-1,COLUMN('COMP CAIXA'!E100)-1),"")</f>
        <v/>
      </c>
      <c r="F100" s="346">
        <f t="shared" ca="1" si="14"/>
        <v>0</v>
      </c>
      <c r="G100" s="346">
        <f t="shared" ca="1" si="15"/>
        <v>0</v>
      </c>
      <c r="H100" s="347">
        <v>0</v>
      </c>
      <c r="I100" s="348">
        <f ca="1">IF(ISNUMBER($L100),VALUE(OFFSET([1]Banco!$A$1,'COMP CAIXA'!$L100-1,COLUMN('COMP CAIXA'!I100)-4)),0)</f>
        <v>0</v>
      </c>
      <c r="J100" s="348">
        <f ca="1">IF(ISNUMBER($L100),VALUE(OFFSET([1]Banco!$A$1,'COMP CAIXA'!$L100-1,COLUMN('COMP CAIXA'!J100)-4)),0)</f>
        <v>0</v>
      </c>
      <c r="K100" s="311">
        <f>COUNTA($A$1:$A100)-1</f>
        <v>8</v>
      </c>
      <c r="L100" s="311" t="e">
        <f>MATCH(CONCATENAR,[1]Banco!$A:$A,0)</f>
        <v>#N/A</v>
      </c>
      <c r="M100" s="349" t="str">
        <f ca="1">IF(OR(ISERROR($L100),$H100="",$H100=0),"",OFFSET(M$1,MATCH($K100,$K$1:$K100,0)-1,0))</f>
        <v/>
      </c>
    </row>
    <row r="101" spans="1:14" x14ac:dyDescent="0.2">
      <c r="B101" s="350"/>
      <c r="C101" s="350"/>
      <c r="D101" s="345" t="str">
        <f ca="1">IF(ISNUMBER($L101),OFFSET([1]Banco!$A$1,'COMP CAIXA'!$L101-1,COLUMN('COMP CAIXA'!D101)-1),"")</f>
        <v/>
      </c>
      <c r="E101" s="346" t="str">
        <f ca="1">IF(ISNUMBER($L101),OFFSET([1]Banco!$A$1,'COMP CAIXA'!$L101-1,COLUMN('COMP CAIXA'!E101)-1),"")</f>
        <v/>
      </c>
      <c r="F101" s="346">
        <f t="shared" ca="1" si="14"/>
        <v>0</v>
      </c>
      <c r="G101" s="346">
        <f t="shared" ca="1" si="15"/>
        <v>0</v>
      </c>
      <c r="H101" s="347">
        <v>0</v>
      </c>
      <c r="I101" s="348">
        <f ca="1">IF(ISNUMBER($L101),VALUE(OFFSET([1]Banco!$A$1,'COMP CAIXA'!$L101-1,COLUMN('COMP CAIXA'!I101)-4)),0)</f>
        <v>0</v>
      </c>
      <c r="J101" s="348">
        <f ca="1">IF(ISNUMBER($L101),VALUE(OFFSET([1]Banco!$A$1,'COMP CAIXA'!$L101-1,COLUMN('COMP CAIXA'!J101)-4)),0)</f>
        <v>0</v>
      </c>
      <c r="K101" s="311">
        <f>COUNTA($A$1:$A101)-1</f>
        <v>8</v>
      </c>
      <c r="L101" s="311" t="e">
        <f>MATCH(CONCATENAR,[1]Banco!$A:$A,0)</f>
        <v>#N/A</v>
      </c>
      <c r="M101" s="349" t="str">
        <f ca="1">IF(OR(ISERROR($L101),$H101="",$H101=0),"",OFFSET(M$1,MATCH($K101,$K$1:$K101,0)-1,0))</f>
        <v/>
      </c>
    </row>
    <row r="102" spans="1:14" x14ac:dyDescent="0.2">
      <c r="B102" s="350"/>
      <c r="C102" s="350"/>
      <c r="D102" s="345" t="str">
        <f ca="1">IF(ISNUMBER($L102),OFFSET([1]Banco!$A$1,'COMP CAIXA'!$L102-1,COLUMN('COMP CAIXA'!D102)-1),"")</f>
        <v/>
      </c>
      <c r="E102" s="346" t="str">
        <f ca="1">IF(ISNUMBER($L102),OFFSET([1]Banco!$A$1,'COMP CAIXA'!$L102-1,COLUMN('COMP CAIXA'!E102)-1),"")</f>
        <v/>
      </c>
      <c r="F102" s="346">
        <f t="shared" ca="1" si="14"/>
        <v>0</v>
      </c>
      <c r="G102" s="346">
        <f t="shared" ca="1" si="15"/>
        <v>0</v>
      </c>
      <c r="H102" s="347">
        <v>0</v>
      </c>
      <c r="I102" s="348">
        <f ca="1">IF(ISNUMBER($L102),VALUE(OFFSET([1]Banco!$A$1,'COMP CAIXA'!$L102-1,COLUMN('COMP CAIXA'!I102)-4)),0)</f>
        <v>0</v>
      </c>
      <c r="J102" s="348">
        <f ca="1">IF(ISNUMBER($L102),VALUE(OFFSET([1]Banco!$A$1,'COMP CAIXA'!$L102-1,COLUMN('COMP CAIXA'!J102)-4)),0)</f>
        <v>0</v>
      </c>
      <c r="K102" s="311">
        <f>COUNTA($A$1:$A102)-1</f>
        <v>8</v>
      </c>
      <c r="L102" s="311" t="e">
        <f>MATCH(CONCATENAR,[1]Banco!$A:$A,0)</f>
        <v>#N/A</v>
      </c>
      <c r="M102" s="349" t="str">
        <f ca="1">IF(OR(ISERROR($L102),$H102="",$H102=0),"",OFFSET(M$1,MATCH($K102,$K$1:$K102,0)-1,0))</f>
        <v/>
      </c>
    </row>
    <row r="103" spans="1:14" x14ac:dyDescent="0.2">
      <c r="B103" s="350"/>
      <c r="C103" s="350"/>
      <c r="D103" s="345" t="str">
        <f ca="1">IF(ISNUMBER($L103),OFFSET([1]Banco!$A$1,'COMP CAIXA'!$L103-1,COLUMN('COMP CAIXA'!D103)-1),"")</f>
        <v/>
      </c>
      <c r="E103" s="346" t="str">
        <f ca="1">IF(ISNUMBER($L103),OFFSET([1]Banco!$A$1,'COMP CAIXA'!$L103-1,COLUMN('COMP CAIXA'!E103)-1),"")</f>
        <v/>
      </c>
      <c r="F103" s="346">
        <f t="shared" ca="1" si="14"/>
        <v>0</v>
      </c>
      <c r="G103" s="346">
        <f t="shared" ca="1" si="15"/>
        <v>0</v>
      </c>
      <c r="H103" s="347">
        <v>0</v>
      </c>
      <c r="I103" s="348">
        <f ca="1">IF(ISNUMBER($L103),VALUE(OFFSET([1]Banco!$A$1,'COMP CAIXA'!$L103-1,COLUMN('COMP CAIXA'!I103)-4)),0)</f>
        <v>0</v>
      </c>
      <c r="J103" s="348">
        <f ca="1">IF(ISNUMBER($L103),VALUE(OFFSET([1]Banco!$A$1,'COMP CAIXA'!$L103-1,COLUMN('COMP CAIXA'!J103)-4)),0)</f>
        <v>0</v>
      </c>
      <c r="K103" s="311">
        <f>COUNTA($A$1:$A103)-1</f>
        <v>8</v>
      </c>
      <c r="L103" s="311" t="e">
        <f>MATCH(CONCATENAR,[1]Banco!$A:$A,0)</f>
        <v>#N/A</v>
      </c>
      <c r="M103" s="349" t="str">
        <f ca="1">IF(OR(ISERROR($L103),$H103="",$H103=0),"",OFFSET(M$1,MATCH($K103,$K$1:$K103,0)-1,0))</f>
        <v/>
      </c>
    </row>
    <row r="104" spans="1:14" x14ac:dyDescent="0.2">
      <c r="B104" s="350"/>
      <c r="C104" s="350"/>
      <c r="D104" s="345" t="str">
        <f ca="1">IF(ISNUMBER($L104),OFFSET([1]Banco!$A$1,'COMP CAIXA'!$L104-1,COLUMN('COMP CAIXA'!D104)-1),"")</f>
        <v/>
      </c>
      <c r="E104" s="346" t="str">
        <f ca="1">IF(ISNUMBER($L104),OFFSET([1]Banco!$A$1,'COMP CAIXA'!$L104-1,COLUMN('COMP CAIXA'!E104)-1),"")</f>
        <v/>
      </c>
      <c r="F104" s="346">
        <f t="shared" ca="1" si="14"/>
        <v>0</v>
      </c>
      <c r="G104" s="346">
        <f t="shared" ca="1" si="15"/>
        <v>0</v>
      </c>
      <c r="H104" s="347">
        <v>0</v>
      </c>
      <c r="I104" s="348">
        <f ca="1">IF(ISNUMBER($L104),VALUE(OFFSET([1]Banco!$A$1,'COMP CAIXA'!$L104-1,COLUMN('COMP CAIXA'!I104)-4)),0)</f>
        <v>0</v>
      </c>
      <c r="J104" s="348">
        <f ca="1">IF(ISNUMBER($L104),VALUE(OFFSET([1]Banco!$A$1,'COMP CAIXA'!$L104-1,COLUMN('COMP CAIXA'!J104)-4)),0)</f>
        <v>0</v>
      </c>
      <c r="K104" s="311">
        <f>COUNTA($A$1:$A104)-1</f>
        <v>8</v>
      </c>
      <c r="L104" s="311" t="e">
        <f>MATCH(CONCATENAR,[1]Banco!$A:$A,0)</f>
        <v>#N/A</v>
      </c>
      <c r="M104" s="349" t="str">
        <f ca="1">IF(OR(ISERROR($L104),$H104="",$H104=0),"",OFFSET(M$1,MATCH($K104,$K$1:$K104,0)-1,0))</f>
        <v/>
      </c>
    </row>
    <row r="105" spans="1:14" x14ac:dyDescent="0.2">
      <c r="B105" s="350"/>
      <c r="C105" s="350"/>
      <c r="D105" s="345" t="str">
        <f ca="1">IF(ISNUMBER($L105),OFFSET([1]Banco!$A$1,'COMP CAIXA'!$L105-1,COLUMN('COMP CAIXA'!D105)-1),"")</f>
        <v/>
      </c>
      <c r="E105" s="346" t="str">
        <f ca="1">IF(ISNUMBER($L105),OFFSET([1]Banco!$A$1,'COMP CAIXA'!$L105-1,COLUMN('COMP CAIXA'!E105)-1),"")</f>
        <v/>
      </c>
      <c r="F105" s="346">
        <f t="shared" ca="1" si="14"/>
        <v>0</v>
      </c>
      <c r="G105" s="346">
        <f t="shared" ca="1" si="15"/>
        <v>0</v>
      </c>
      <c r="H105" s="347">
        <v>0</v>
      </c>
      <c r="I105" s="348">
        <f ca="1">IF(ISNUMBER($L105),VALUE(OFFSET([1]Banco!$A$1,'COMP CAIXA'!$L105-1,COLUMN('COMP CAIXA'!I105)-4)),0)</f>
        <v>0</v>
      </c>
      <c r="J105" s="348">
        <f ca="1">IF(ISNUMBER($L105),VALUE(OFFSET([1]Banco!$A$1,'COMP CAIXA'!$L105-1,COLUMN('COMP CAIXA'!J105)-4)),0)</f>
        <v>0</v>
      </c>
      <c r="K105" s="311">
        <f>COUNTA($A$1:$A105)-1</f>
        <v>8</v>
      </c>
      <c r="L105" s="311" t="e">
        <f>MATCH(CONCATENAR,[1]Banco!$A:$A,0)</f>
        <v>#N/A</v>
      </c>
      <c r="M105" s="349" t="str">
        <f ca="1">IF(OR(ISERROR($L105),$H105="",$H105=0),"",OFFSET(M$1,MATCH($K105,$K$1:$K105,0)-1,0))</f>
        <v/>
      </c>
    </row>
    <row r="106" spans="1:14" x14ac:dyDescent="0.2">
      <c r="A106" s="315"/>
      <c r="B106" s="282"/>
      <c r="C106" s="335"/>
      <c r="D106" s="284"/>
      <c r="E106" s="282"/>
      <c r="F106" s="282"/>
      <c r="G106" s="282"/>
      <c r="H106" s="282"/>
      <c r="I106" s="285"/>
      <c r="J106" s="282"/>
      <c r="K106" s="315">
        <f>COUNTA($A$1:$A106)-1</f>
        <v>8</v>
      </c>
      <c r="M106" s="336" t="str">
        <f ca="1">IF(OFFSET($M$1,MATCH(OFFSET(K106,-1,0),$K$1:$K106,0)-1,0)="F","F","")</f>
        <v/>
      </c>
      <c r="N106" s="336"/>
    </row>
    <row r="107" spans="1:14" x14ac:dyDescent="0.2">
      <c r="A107" s="337" t="str">
        <f>CONCATENAR</f>
        <v xml:space="preserve"> </v>
      </c>
      <c r="B107" s="338"/>
      <c r="C107" s="338"/>
      <c r="D107" s="339"/>
      <c r="E107" s="338"/>
      <c r="F107" s="340">
        <f ca="1">IF($L107&gt;0,SUM(OFFSET(F107,1,0,$L107),0))</f>
        <v>0</v>
      </c>
      <c r="G107" s="340">
        <f ca="1">IF($L107&gt;0,SUM(OFFSET(G107,1,0,$L107),0))</f>
        <v>0</v>
      </c>
      <c r="H107" s="341"/>
      <c r="I107" s="342">
        <f ca="1">IF(ISERROR(F107),0,F107)</f>
        <v>0</v>
      </c>
      <c r="J107" s="343">
        <f ca="1">IF(ISERROR(G107),0,G107)</f>
        <v>0</v>
      </c>
      <c r="K107" s="311">
        <f>COUNTA($A$1:$A107)-1</f>
        <v>9</v>
      </c>
      <c r="L107" s="311">
        <f>IF(MAX(K:K)=K107,MATCH(9999999,$K:$K)+1,MATCH(K107+1,K:K,0))-ROW(L107)-2</f>
        <v>10</v>
      </c>
      <c r="M107" s="312" t="str">
        <f ca="1">IF(AND(OR(I107&lt;&gt;0,J107&lt;&gt;0),N107="Sim"),"F","")</f>
        <v/>
      </c>
      <c r="N107" s="329" t="s">
        <v>8451</v>
      </c>
    </row>
    <row r="108" spans="1:14" x14ac:dyDescent="0.2">
      <c r="B108" s="350"/>
      <c r="C108" s="350"/>
      <c r="D108" s="345" t="str">
        <f ca="1">IF(ISNUMBER($L108),OFFSET([1]Banco!$A$1,'COMP CAIXA'!$L108-1,COLUMN('COMP CAIXA'!D108)-1),"")</f>
        <v/>
      </c>
      <c r="E108" s="346" t="str">
        <f ca="1">IF(ISNUMBER($L108),OFFSET([1]Banco!$A$1,'COMP CAIXA'!$L108-1,COLUMN('COMP CAIXA'!E108)-1),"")</f>
        <v/>
      </c>
      <c r="F108" s="346">
        <f t="shared" ref="F108:F117" ca="1" si="16">TRUNC($H108*ROUND(I108,2),2)</f>
        <v>0</v>
      </c>
      <c r="G108" s="346">
        <f t="shared" ref="G108:G117" ca="1" si="17">TRUNC($H108*ROUND(J108,2),2)</f>
        <v>0</v>
      </c>
      <c r="H108" s="347">
        <v>0</v>
      </c>
      <c r="I108" s="348">
        <f ca="1">IF(ISNUMBER($L108),VALUE(OFFSET([1]Banco!$A$1,'COMP CAIXA'!$L108-1,COLUMN('COMP CAIXA'!I108)-4)),0)</f>
        <v>0</v>
      </c>
      <c r="J108" s="348">
        <f ca="1">IF(ISNUMBER($L108),VALUE(OFFSET([1]Banco!$A$1,'COMP CAIXA'!$L108-1,COLUMN('COMP CAIXA'!J108)-4)),0)</f>
        <v>0</v>
      </c>
      <c r="K108" s="311">
        <f>COUNTA($A$1:$A108)-1</f>
        <v>9</v>
      </c>
      <c r="L108" s="311" t="e">
        <f>MATCH(CONCATENAR,[1]Banco!$A:$A,0)</f>
        <v>#N/A</v>
      </c>
      <c r="M108" s="349" t="str">
        <f ca="1">IF(OR(ISERROR($L108),$H108="",$H108=0),"",OFFSET(M$1,MATCH($K108,$K$1:$K108,0)-1,0))</f>
        <v/>
      </c>
    </row>
    <row r="109" spans="1:14" x14ac:dyDescent="0.2">
      <c r="B109" s="350"/>
      <c r="C109" s="350"/>
      <c r="D109" s="345" t="str">
        <f ca="1">IF(ISNUMBER($L109),OFFSET([1]Banco!$A$1,'COMP CAIXA'!$L109-1,COLUMN('COMP CAIXA'!D109)-1),"")</f>
        <v/>
      </c>
      <c r="E109" s="346" t="str">
        <f ca="1">IF(ISNUMBER($L109),OFFSET([1]Banco!$A$1,'COMP CAIXA'!$L109-1,COLUMN('COMP CAIXA'!E109)-1),"")</f>
        <v/>
      </c>
      <c r="F109" s="346">
        <f t="shared" ca="1" si="16"/>
        <v>0</v>
      </c>
      <c r="G109" s="346">
        <f t="shared" ca="1" si="17"/>
        <v>0</v>
      </c>
      <c r="H109" s="347">
        <v>0</v>
      </c>
      <c r="I109" s="348">
        <f ca="1">IF(ISNUMBER($L109),VALUE(OFFSET([1]Banco!$A$1,'COMP CAIXA'!$L109-1,COLUMN('COMP CAIXA'!I109)-4)),0)</f>
        <v>0</v>
      </c>
      <c r="J109" s="348">
        <f ca="1">IF(ISNUMBER($L109),VALUE(OFFSET([1]Banco!$A$1,'COMP CAIXA'!$L109-1,COLUMN('COMP CAIXA'!J109)-4)),0)</f>
        <v>0</v>
      </c>
      <c r="K109" s="311">
        <f>COUNTA($A$1:$A109)-1</f>
        <v>9</v>
      </c>
      <c r="L109" s="311" t="e">
        <f>MATCH(CONCATENAR,[1]Banco!$A:$A,0)</f>
        <v>#N/A</v>
      </c>
      <c r="M109" s="349" t="str">
        <f ca="1">IF(OR(ISERROR($L109),$H109="",$H109=0),"",OFFSET(M$1,MATCH($K109,$K$1:$K109,0)-1,0))</f>
        <v/>
      </c>
    </row>
    <row r="110" spans="1:14" x14ac:dyDescent="0.2">
      <c r="B110" s="350"/>
      <c r="C110" s="350"/>
      <c r="D110" s="345" t="str">
        <f ca="1">IF(ISNUMBER($L110),OFFSET([1]Banco!$A$1,'COMP CAIXA'!$L110-1,COLUMN('COMP CAIXA'!D110)-1),"")</f>
        <v/>
      </c>
      <c r="E110" s="346" t="str">
        <f ca="1">IF(ISNUMBER($L110),OFFSET([1]Banco!$A$1,'COMP CAIXA'!$L110-1,COLUMN('COMP CAIXA'!E110)-1),"")</f>
        <v/>
      </c>
      <c r="F110" s="346">
        <f t="shared" ca="1" si="16"/>
        <v>0</v>
      </c>
      <c r="G110" s="346">
        <f t="shared" ca="1" si="17"/>
        <v>0</v>
      </c>
      <c r="H110" s="347">
        <v>0</v>
      </c>
      <c r="I110" s="348">
        <f ca="1">IF(ISNUMBER($L110),VALUE(OFFSET([1]Banco!$A$1,'COMP CAIXA'!$L110-1,COLUMN('COMP CAIXA'!I110)-4)),0)</f>
        <v>0</v>
      </c>
      <c r="J110" s="348">
        <f ca="1">IF(ISNUMBER($L110),VALUE(OFFSET([1]Banco!$A$1,'COMP CAIXA'!$L110-1,COLUMN('COMP CAIXA'!J110)-4)),0)</f>
        <v>0</v>
      </c>
      <c r="K110" s="311">
        <f>COUNTA($A$1:$A110)-1</f>
        <v>9</v>
      </c>
      <c r="L110" s="311" t="e">
        <f>MATCH(CONCATENAR,[1]Banco!$A:$A,0)</f>
        <v>#N/A</v>
      </c>
      <c r="M110" s="349" t="str">
        <f ca="1">IF(OR(ISERROR($L110),$H110="",$H110=0),"",OFFSET(M$1,MATCH($K110,$K$1:$K110,0)-1,0))</f>
        <v/>
      </c>
    </row>
    <row r="111" spans="1:14" x14ac:dyDescent="0.2">
      <c r="B111" s="350"/>
      <c r="C111" s="350"/>
      <c r="D111" s="345" t="str">
        <f ca="1">IF(ISNUMBER($L111),OFFSET([1]Banco!$A$1,'COMP CAIXA'!$L111-1,COLUMN('COMP CAIXA'!D111)-1),"")</f>
        <v/>
      </c>
      <c r="E111" s="346" t="str">
        <f ca="1">IF(ISNUMBER($L111),OFFSET([1]Banco!$A$1,'COMP CAIXA'!$L111-1,COLUMN('COMP CAIXA'!E111)-1),"")</f>
        <v/>
      </c>
      <c r="F111" s="346">
        <f t="shared" ca="1" si="16"/>
        <v>0</v>
      </c>
      <c r="G111" s="346">
        <f t="shared" ca="1" si="17"/>
        <v>0</v>
      </c>
      <c r="H111" s="347">
        <v>0</v>
      </c>
      <c r="I111" s="348">
        <f ca="1">IF(ISNUMBER($L111),VALUE(OFFSET([1]Banco!$A$1,'COMP CAIXA'!$L111-1,COLUMN('COMP CAIXA'!I111)-4)),0)</f>
        <v>0</v>
      </c>
      <c r="J111" s="348">
        <f ca="1">IF(ISNUMBER($L111),VALUE(OFFSET([1]Banco!$A$1,'COMP CAIXA'!$L111-1,COLUMN('COMP CAIXA'!J111)-4)),0)</f>
        <v>0</v>
      </c>
      <c r="K111" s="311">
        <f>COUNTA($A$1:$A111)-1</f>
        <v>9</v>
      </c>
      <c r="L111" s="311" t="e">
        <f>MATCH(CONCATENAR,[1]Banco!$A:$A,0)</f>
        <v>#N/A</v>
      </c>
      <c r="M111" s="349" t="str">
        <f ca="1">IF(OR(ISERROR($L111),$H111="",$H111=0),"",OFFSET(M$1,MATCH($K111,$K$1:$K111,0)-1,0))</f>
        <v/>
      </c>
    </row>
    <row r="112" spans="1:14" x14ac:dyDescent="0.2">
      <c r="B112" s="350"/>
      <c r="C112" s="350"/>
      <c r="D112" s="345" t="str">
        <f ca="1">IF(ISNUMBER($L112),OFFSET([1]Banco!$A$1,'COMP CAIXA'!$L112-1,COLUMN('COMP CAIXA'!D112)-1),"")</f>
        <v/>
      </c>
      <c r="E112" s="346" t="str">
        <f ca="1">IF(ISNUMBER($L112),OFFSET([1]Banco!$A$1,'COMP CAIXA'!$L112-1,COLUMN('COMP CAIXA'!E112)-1),"")</f>
        <v/>
      </c>
      <c r="F112" s="346">
        <f t="shared" ca="1" si="16"/>
        <v>0</v>
      </c>
      <c r="G112" s="346">
        <f t="shared" ca="1" si="17"/>
        <v>0</v>
      </c>
      <c r="H112" s="347">
        <v>0</v>
      </c>
      <c r="I112" s="348">
        <f ca="1">IF(ISNUMBER($L112),VALUE(OFFSET([1]Banco!$A$1,'COMP CAIXA'!$L112-1,COLUMN('COMP CAIXA'!I112)-4)),0)</f>
        <v>0</v>
      </c>
      <c r="J112" s="348">
        <f ca="1">IF(ISNUMBER($L112),VALUE(OFFSET([1]Banco!$A$1,'COMP CAIXA'!$L112-1,COLUMN('COMP CAIXA'!J112)-4)),0)</f>
        <v>0</v>
      </c>
      <c r="K112" s="311">
        <f>COUNTA($A$1:$A112)-1</f>
        <v>9</v>
      </c>
      <c r="L112" s="311" t="e">
        <f>MATCH(CONCATENAR,[1]Banco!$A:$A,0)</f>
        <v>#N/A</v>
      </c>
      <c r="M112" s="349" t="str">
        <f ca="1">IF(OR(ISERROR($L112),$H112="",$H112=0),"",OFFSET(M$1,MATCH($K112,$K$1:$K112,0)-1,0))</f>
        <v/>
      </c>
    </row>
    <row r="113" spans="1:14" x14ac:dyDescent="0.2">
      <c r="B113" s="350"/>
      <c r="C113" s="350"/>
      <c r="D113" s="345" t="str">
        <f ca="1">IF(ISNUMBER($L113),OFFSET([1]Banco!$A$1,'COMP CAIXA'!$L113-1,COLUMN('COMP CAIXA'!D113)-1),"")</f>
        <v/>
      </c>
      <c r="E113" s="346" t="str">
        <f ca="1">IF(ISNUMBER($L113),OFFSET([1]Banco!$A$1,'COMP CAIXA'!$L113-1,COLUMN('COMP CAIXA'!E113)-1),"")</f>
        <v/>
      </c>
      <c r="F113" s="346">
        <f t="shared" ca="1" si="16"/>
        <v>0</v>
      </c>
      <c r="G113" s="346">
        <f t="shared" ca="1" si="17"/>
        <v>0</v>
      </c>
      <c r="H113" s="347">
        <v>0</v>
      </c>
      <c r="I113" s="348">
        <f ca="1">IF(ISNUMBER($L113),VALUE(OFFSET([1]Banco!$A$1,'COMP CAIXA'!$L113-1,COLUMN('COMP CAIXA'!I113)-4)),0)</f>
        <v>0</v>
      </c>
      <c r="J113" s="348">
        <f ca="1">IF(ISNUMBER($L113),VALUE(OFFSET([1]Banco!$A$1,'COMP CAIXA'!$L113-1,COLUMN('COMP CAIXA'!J113)-4)),0)</f>
        <v>0</v>
      </c>
      <c r="K113" s="311">
        <f>COUNTA($A$1:$A113)-1</f>
        <v>9</v>
      </c>
      <c r="L113" s="311" t="e">
        <f>MATCH(CONCATENAR,[1]Banco!$A:$A,0)</f>
        <v>#N/A</v>
      </c>
      <c r="M113" s="349" t="str">
        <f ca="1">IF(OR(ISERROR($L113),$H113="",$H113=0),"",OFFSET(M$1,MATCH($K113,$K$1:$K113,0)-1,0))</f>
        <v/>
      </c>
    </row>
    <row r="114" spans="1:14" x14ac:dyDescent="0.2">
      <c r="B114" s="350"/>
      <c r="C114" s="350"/>
      <c r="D114" s="345" t="str">
        <f ca="1">IF(ISNUMBER($L114),OFFSET([1]Banco!$A$1,'COMP CAIXA'!$L114-1,COLUMN('COMP CAIXA'!D114)-1),"")</f>
        <v/>
      </c>
      <c r="E114" s="346" t="str">
        <f ca="1">IF(ISNUMBER($L114),OFFSET([1]Banco!$A$1,'COMP CAIXA'!$L114-1,COLUMN('COMP CAIXA'!E114)-1),"")</f>
        <v/>
      </c>
      <c r="F114" s="346">
        <f t="shared" ca="1" si="16"/>
        <v>0</v>
      </c>
      <c r="G114" s="346">
        <f t="shared" ca="1" si="17"/>
        <v>0</v>
      </c>
      <c r="H114" s="347">
        <v>0</v>
      </c>
      <c r="I114" s="348">
        <f ca="1">IF(ISNUMBER($L114),VALUE(OFFSET([1]Banco!$A$1,'COMP CAIXA'!$L114-1,COLUMN('COMP CAIXA'!I114)-4)),0)</f>
        <v>0</v>
      </c>
      <c r="J114" s="348">
        <f ca="1">IF(ISNUMBER($L114),VALUE(OFFSET([1]Banco!$A$1,'COMP CAIXA'!$L114-1,COLUMN('COMP CAIXA'!J114)-4)),0)</f>
        <v>0</v>
      </c>
      <c r="K114" s="311">
        <f>COUNTA($A$1:$A114)-1</f>
        <v>9</v>
      </c>
      <c r="L114" s="311" t="e">
        <f>MATCH(CONCATENAR,[1]Banco!$A:$A,0)</f>
        <v>#N/A</v>
      </c>
      <c r="M114" s="349" t="str">
        <f ca="1">IF(OR(ISERROR($L114),$H114="",$H114=0),"",OFFSET(M$1,MATCH($K114,$K$1:$K114,0)-1,0))</f>
        <v/>
      </c>
    </row>
    <row r="115" spans="1:14" x14ac:dyDescent="0.2">
      <c r="B115" s="350"/>
      <c r="C115" s="350"/>
      <c r="D115" s="345" t="str">
        <f ca="1">IF(ISNUMBER($L115),OFFSET([1]Banco!$A$1,'COMP CAIXA'!$L115-1,COLUMN('COMP CAIXA'!D115)-1),"")</f>
        <v/>
      </c>
      <c r="E115" s="346" t="str">
        <f ca="1">IF(ISNUMBER($L115),OFFSET([1]Banco!$A$1,'COMP CAIXA'!$L115-1,COLUMN('COMP CAIXA'!E115)-1),"")</f>
        <v/>
      </c>
      <c r="F115" s="346">
        <f t="shared" ca="1" si="16"/>
        <v>0</v>
      </c>
      <c r="G115" s="346">
        <f t="shared" ca="1" si="17"/>
        <v>0</v>
      </c>
      <c r="H115" s="347">
        <v>0</v>
      </c>
      <c r="I115" s="348">
        <f ca="1">IF(ISNUMBER($L115),VALUE(OFFSET([1]Banco!$A$1,'COMP CAIXA'!$L115-1,COLUMN('COMP CAIXA'!I115)-4)),0)</f>
        <v>0</v>
      </c>
      <c r="J115" s="348">
        <f ca="1">IF(ISNUMBER($L115),VALUE(OFFSET([1]Banco!$A$1,'COMP CAIXA'!$L115-1,COLUMN('COMP CAIXA'!J115)-4)),0)</f>
        <v>0</v>
      </c>
      <c r="K115" s="311">
        <f>COUNTA($A$1:$A115)-1</f>
        <v>9</v>
      </c>
      <c r="L115" s="311" t="e">
        <f>MATCH(CONCATENAR,[1]Banco!$A:$A,0)</f>
        <v>#N/A</v>
      </c>
      <c r="M115" s="349" t="str">
        <f ca="1">IF(OR(ISERROR($L115),$H115="",$H115=0),"",OFFSET(M$1,MATCH($K115,$K$1:$K115,0)-1,0))</f>
        <v/>
      </c>
    </row>
    <row r="116" spans="1:14" x14ac:dyDescent="0.2">
      <c r="B116" s="350"/>
      <c r="C116" s="350"/>
      <c r="D116" s="345" t="str">
        <f ca="1">IF(ISNUMBER($L116),OFFSET([1]Banco!$A$1,'COMP CAIXA'!$L116-1,COLUMN('COMP CAIXA'!D116)-1),"")</f>
        <v/>
      </c>
      <c r="E116" s="346" t="str">
        <f ca="1">IF(ISNUMBER($L116),OFFSET([1]Banco!$A$1,'COMP CAIXA'!$L116-1,COLUMN('COMP CAIXA'!E116)-1),"")</f>
        <v/>
      </c>
      <c r="F116" s="346">
        <f t="shared" ca="1" si="16"/>
        <v>0</v>
      </c>
      <c r="G116" s="346">
        <f t="shared" ca="1" si="17"/>
        <v>0</v>
      </c>
      <c r="H116" s="347">
        <v>0</v>
      </c>
      <c r="I116" s="348">
        <f ca="1">IF(ISNUMBER($L116),VALUE(OFFSET([1]Banco!$A$1,'COMP CAIXA'!$L116-1,COLUMN('COMP CAIXA'!I116)-4)),0)</f>
        <v>0</v>
      </c>
      <c r="J116" s="348">
        <f ca="1">IF(ISNUMBER($L116),VALUE(OFFSET([1]Banco!$A$1,'COMP CAIXA'!$L116-1,COLUMN('COMP CAIXA'!J116)-4)),0)</f>
        <v>0</v>
      </c>
      <c r="K116" s="311">
        <f>COUNTA($A$1:$A116)-1</f>
        <v>9</v>
      </c>
      <c r="L116" s="311" t="e">
        <f>MATCH(CONCATENAR,[1]Banco!$A:$A,0)</f>
        <v>#N/A</v>
      </c>
      <c r="M116" s="349" t="str">
        <f ca="1">IF(OR(ISERROR($L116),$H116="",$H116=0),"",OFFSET(M$1,MATCH($K116,$K$1:$K116,0)-1,0))</f>
        <v/>
      </c>
    </row>
    <row r="117" spans="1:14" x14ac:dyDescent="0.2">
      <c r="B117" s="350"/>
      <c r="C117" s="350"/>
      <c r="D117" s="345" t="str">
        <f ca="1">IF(ISNUMBER($L117),OFFSET([1]Banco!$A$1,'COMP CAIXA'!$L117-1,COLUMN('COMP CAIXA'!D117)-1),"")</f>
        <v/>
      </c>
      <c r="E117" s="346" t="str">
        <f ca="1">IF(ISNUMBER($L117),OFFSET([1]Banco!$A$1,'COMP CAIXA'!$L117-1,COLUMN('COMP CAIXA'!E117)-1),"")</f>
        <v/>
      </c>
      <c r="F117" s="346">
        <f t="shared" ca="1" si="16"/>
        <v>0</v>
      </c>
      <c r="G117" s="346">
        <f t="shared" ca="1" si="17"/>
        <v>0</v>
      </c>
      <c r="H117" s="347">
        <v>0</v>
      </c>
      <c r="I117" s="348">
        <f ca="1">IF(ISNUMBER($L117),VALUE(OFFSET([1]Banco!$A$1,'COMP CAIXA'!$L117-1,COLUMN('COMP CAIXA'!I117)-4)),0)</f>
        <v>0</v>
      </c>
      <c r="J117" s="348">
        <f ca="1">IF(ISNUMBER($L117),VALUE(OFFSET([1]Banco!$A$1,'COMP CAIXA'!$L117-1,COLUMN('COMP CAIXA'!J117)-4)),0)</f>
        <v>0</v>
      </c>
      <c r="K117" s="311">
        <f>COUNTA($A$1:$A117)-1</f>
        <v>9</v>
      </c>
      <c r="L117" s="311" t="e">
        <f>MATCH(CONCATENAR,[1]Banco!$A:$A,0)</f>
        <v>#N/A</v>
      </c>
      <c r="M117" s="349" t="str">
        <f ca="1">IF(OR(ISERROR($L117),$H117="",$H117=0),"",OFFSET(M$1,MATCH($K117,$K$1:$K117,0)-1,0))</f>
        <v/>
      </c>
    </row>
    <row r="118" spans="1:14" x14ac:dyDescent="0.2">
      <c r="A118" s="315"/>
      <c r="B118" s="282"/>
      <c r="C118" s="335"/>
      <c r="D118" s="284"/>
      <c r="E118" s="282"/>
      <c r="F118" s="282"/>
      <c r="G118" s="282"/>
      <c r="H118" s="282"/>
      <c r="I118" s="285"/>
      <c r="J118" s="282"/>
      <c r="K118" s="315">
        <f>COUNTA($A$1:$A118)-1</f>
        <v>9</v>
      </c>
      <c r="M118" s="336" t="str">
        <f ca="1">IF(OFFSET($M$1,MATCH(OFFSET(K118,-1,0),$K$1:$K118,0)-1,0)="F","F","")</f>
        <v/>
      </c>
      <c r="N118" s="336"/>
    </row>
    <row r="119" spans="1:14" x14ac:dyDescent="0.2">
      <c r="A119" s="337" t="str">
        <f>CONCATENAR</f>
        <v xml:space="preserve"> </v>
      </c>
      <c r="B119" s="338"/>
      <c r="C119" s="338"/>
      <c r="D119" s="339"/>
      <c r="E119" s="338"/>
      <c r="F119" s="340">
        <f ca="1">IF($L119&gt;0,SUM(OFFSET(F119,1,0,$L119),0))</f>
        <v>0</v>
      </c>
      <c r="G119" s="340">
        <f ca="1">IF($L119&gt;0,SUM(OFFSET(G119,1,0,$L119),0))</f>
        <v>0</v>
      </c>
      <c r="H119" s="341"/>
      <c r="I119" s="342">
        <f ca="1">IF(ISERROR(F119),0,F119)</f>
        <v>0</v>
      </c>
      <c r="J119" s="343">
        <f ca="1">IF(ISERROR(G119),0,G119)</f>
        <v>0</v>
      </c>
      <c r="K119" s="311">
        <f>COUNTA($A$1:$A119)-1</f>
        <v>10</v>
      </c>
      <c r="L119" s="311">
        <f>IF(MAX(K:K)=K119,MATCH(9999999,$K:$K)+1,MATCH(K119+1,K:K,0))-ROW(L119)-2</f>
        <v>10</v>
      </c>
      <c r="M119" s="312" t="str">
        <f ca="1">IF(AND(OR(I119&lt;&gt;0,J119&lt;&gt;0),N119="Sim"),"F","")</f>
        <v/>
      </c>
      <c r="N119" s="329" t="s">
        <v>8451</v>
      </c>
    </row>
    <row r="120" spans="1:14" x14ac:dyDescent="0.2">
      <c r="B120" s="350"/>
      <c r="C120" s="350"/>
      <c r="D120" s="345" t="str">
        <f ca="1">IF(ISNUMBER($L120),OFFSET([1]Banco!$A$1,'COMP CAIXA'!$L120-1,COLUMN('COMP CAIXA'!D120)-1),"")</f>
        <v/>
      </c>
      <c r="E120" s="346" t="str">
        <f ca="1">IF(ISNUMBER($L120),OFFSET([1]Banco!$A$1,'COMP CAIXA'!$L120-1,COLUMN('COMP CAIXA'!E120)-1),"")</f>
        <v/>
      </c>
      <c r="F120" s="346">
        <f t="shared" ref="F120:F129" ca="1" si="18">TRUNC($H120*ROUND(I120,2),2)</f>
        <v>0</v>
      </c>
      <c r="G120" s="346">
        <f t="shared" ref="G120:G129" ca="1" si="19">TRUNC($H120*ROUND(J120,2),2)</f>
        <v>0</v>
      </c>
      <c r="H120" s="347">
        <v>0</v>
      </c>
      <c r="I120" s="348">
        <f ca="1">IF(ISNUMBER($L120),VALUE(OFFSET([1]Banco!$A$1,'COMP CAIXA'!$L120-1,COLUMN('COMP CAIXA'!I120)-4)),0)</f>
        <v>0</v>
      </c>
      <c r="J120" s="348">
        <f ca="1">IF(ISNUMBER($L120),VALUE(OFFSET([1]Banco!$A$1,'COMP CAIXA'!$L120-1,COLUMN('COMP CAIXA'!J120)-4)),0)</f>
        <v>0</v>
      </c>
      <c r="K120" s="311">
        <f>COUNTA($A$1:$A120)-1</f>
        <v>10</v>
      </c>
      <c r="L120" s="311" t="e">
        <f>MATCH(CONCATENAR,[1]Banco!$A:$A,0)</f>
        <v>#N/A</v>
      </c>
      <c r="M120" s="349" t="str">
        <f ca="1">IF(OR(ISERROR($L120),$H120="",$H120=0),"",OFFSET(M$1,MATCH($K120,$K$1:$K120,0)-1,0))</f>
        <v/>
      </c>
    </row>
    <row r="121" spans="1:14" x14ac:dyDescent="0.2">
      <c r="B121" s="350"/>
      <c r="C121" s="350"/>
      <c r="D121" s="345" t="str">
        <f ca="1">IF(ISNUMBER($L121),OFFSET([1]Banco!$A$1,'COMP CAIXA'!$L121-1,COLUMN('COMP CAIXA'!D121)-1),"")</f>
        <v/>
      </c>
      <c r="E121" s="346" t="str">
        <f ca="1">IF(ISNUMBER($L121),OFFSET([1]Banco!$A$1,'COMP CAIXA'!$L121-1,COLUMN('COMP CAIXA'!E121)-1),"")</f>
        <v/>
      </c>
      <c r="F121" s="346">
        <f t="shared" ca="1" si="18"/>
        <v>0</v>
      </c>
      <c r="G121" s="346">
        <f t="shared" ca="1" si="19"/>
        <v>0</v>
      </c>
      <c r="H121" s="347">
        <v>0</v>
      </c>
      <c r="I121" s="348">
        <f ca="1">IF(ISNUMBER($L121),VALUE(OFFSET([1]Banco!$A$1,'COMP CAIXA'!$L121-1,COLUMN('COMP CAIXA'!I121)-4)),0)</f>
        <v>0</v>
      </c>
      <c r="J121" s="348">
        <f ca="1">IF(ISNUMBER($L121),VALUE(OFFSET([1]Banco!$A$1,'COMP CAIXA'!$L121-1,COLUMN('COMP CAIXA'!J121)-4)),0)</f>
        <v>0</v>
      </c>
      <c r="K121" s="311">
        <f>COUNTA($A$1:$A121)-1</f>
        <v>10</v>
      </c>
      <c r="L121" s="311" t="e">
        <f>MATCH(CONCATENAR,[1]Banco!$A:$A,0)</f>
        <v>#N/A</v>
      </c>
      <c r="M121" s="349" t="str">
        <f ca="1">IF(OR(ISERROR($L121),$H121="",$H121=0),"",OFFSET(M$1,MATCH($K121,$K$1:$K121,0)-1,0))</f>
        <v/>
      </c>
    </row>
    <row r="122" spans="1:14" x14ac:dyDescent="0.2">
      <c r="B122" s="350"/>
      <c r="C122" s="350"/>
      <c r="D122" s="345" t="str">
        <f ca="1">IF(ISNUMBER($L122),OFFSET([1]Banco!$A$1,'COMP CAIXA'!$L122-1,COLUMN('COMP CAIXA'!D122)-1),"")</f>
        <v/>
      </c>
      <c r="E122" s="346" t="str">
        <f ca="1">IF(ISNUMBER($L122),OFFSET([1]Banco!$A$1,'COMP CAIXA'!$L122-1,COLUMN('COMP CAIXA'!E122)-1),"")</f>
        <v/>
      </c>
      <c r="F122" s="346">
        <f t="shared" ca="1" si="18"/>
        <v>0</v>
      </c>
      <c r="G122" s="346">
        <f t="shared" ca="1" si="19"/>
        <v>0</v>
      </c>
      <c r="H122" s="347">
        <v>0</v>
      </c>
      <c r="I122" s="348">
        <f ca="1">IF(ISNUMBER($L122),VALUE(OFFSET([1]Banco!$A$1,'COMP CAIXA'!$L122-1,COLUMN('COMP CAIXA'!I122)-4)),0)</f>
        <v>0</v>
      </c>
      <c r="J122" s="348">
        <f ca="1">IF(ISNUMBER($L122),VALUE(OFFSET([1]Banco!$A$1,'COMP CAIXA'!$L122-1,COLUMN('COMP CAIXA'!J122)-4)),0)</f>
        <v>0</v>
      </c>
      <c r="K122" s="311">
        <f>COUNTA($A$1:$A122)-1</f>
        <v>10</v>
      </c>
      <c r="L122" s="311" t="e">
        <f>MATCH(CONCATENAR,[1]Banco!$A:$A,0)</f>
        <v>#N/A</v>
      </c>
      <c r="M122" s="349" t="str">
        <f ca="1">IF(OR(ISERROR($L122),$H122="",$H122=0),"",OFFSET(M$1,MATCH($K122,$K$1:$K122,0)-1,0))</f>
        <v/>
      </c>
    </row>
    <row r="123" spans="1:14" x14ac:dyDescent="0.2">
      <c r="B123" s="350"/>
      <c r="C123" s="350"/>
      <c r="D123" s="345" t="str">
        <f ca="1">IF(ISNUMBER($L123),OFFSET([1]Banco!$A$1,'COMP CAIXA'!$L123-1,COLUMN('COMP CAIXA'!D123)-1),"")</f>
        <v/>
      </c>
      <c r="E123" s="346" t="str">
        <f ca="1">IF(ISNUMBER($L123),OFFSET([1]Banco!$A$1,'COMP CAIXA'!$L123-1,COLUMN('COMP CAIXA'!E123)-1),"")</f>
        <v/>
      </c>
      <c r="F123" s="346">
        <f t="shared" ca="1" si="18"/>
        <v>0</v>
      </c>
      <c r="G123" s="346">
        <f t="shared" ca="1" si="19"/>
        <v>0</v>
      </c>
      <c r="H123" s="347">
        <v>0</v>
      </c>
      <c r="I123" s="348">
        <f ca="1">IF(ISNUMBER($L123),VALUE(OFFSET([1]Banco!$A$1,'COMP CAIXA'!$L123-1,COLUMN('COMP CAIXA'!I123)-4)),0)</f>
        <v>0</v>
      </c>
      <c r="J123" s="348">
        <f ca="1">IF(ISNUMBER($L123),VALUE(OFFSET([1]Banco!$A$1,'COMP CAIXA'!$L123-1,COLUMN('COMP CAIXA'!J123)-4)),0)</f>
        <v>0</v>
      </c>
      <c r="K123" s="311">
        <f>COUNTA($A$1:$A123)-1</f>
        <v>10</v>
      </c>
      <c r="L123" s="311" t="e">
        <f>MATCH(CONCATENAR,[1]Banco!$A:$A,0)</f>
        <v>#N/A</v>
      </c>
      <c r="M123" s="349" t="str">
        <f ca="1">IF(OR(ISERROR($L123),$H123="",$H123=0),"",OFFSET(M$1,MATCH($K123,$K$1:$K123,0)-1,0))</f>
        <v/>
      </c>
    </row>
    <row r="124" spans="1:14" x14ac:dyDescent="0.2">
      <c r="B124" s="350"/>
      <c r="C124" s="350"/>
      <c r="D124" s="345" t="str">
        <f ca="1">IF(ISNUMBER($L124),OFFSET([1]Banco!$A$1,'COMP CAIXA'!$L124-1,COLUMN('COMP CAIXA'!D124)-1),"")</f>
        <v/>
      </c>
      <c r="E124" s="346" t="str">
        <f ca="1">IF(ISNUMBER($L124),OFFSET([1]Banco!$A$1,'COMP CAIXA'!$L124-1,COLUMN('COMP CAIXA'!E124)-1),"")</f>
        <v/>
      </c>
      <c r="F124" s="346">
        <f t="shared" ca="1" si="18"/>
        <v>0</v>
      </c>
      <c r="G124" s="346">
        <f t="shared" ca="1" si="19"/>
        <v>0</v>
      </c>
      <c r="H124" s="347">
        <v>0</v>
      </c>
      <c r="I124" s="348">
        <f ca="1">IF(ISNUMBER($L124),VALUE(OFFSET([1]Banco!$A$1,'COMP CAIXA'!$L124-1,COLUMN('COMP CAIXA'!I124)-4)),0)</f>
        <v>0</v>
      </c>
      <c r="J124" s="348">
        <f ca="1">IF(ISNUMBER($L124),VALUE(OFFSET([1]Banco!$A$1,'COMP CAIXA'!$L124-1,COLUMN('COMP CAIXA'!J124)-4)),0)</f>
        <v>0</v>
      </c>
      <c r="K124" s="311">
        <f>COUNTA($A$1:$A124)-1</f>
        <v>10</v>
      </c>
      <c r="L124" s="311" t="e">
        <f>MATCH(CONCATENAR,[1]Banco!$A:$A,0)</f>
        <v>#N/A</v>
      </c>
      <c r="M124" s="349" t="str">
        <f ca="1">IF(OR(ISERROR($L124),$H124="",$H124=0),"",OFFSET(M$1,MATCH($K124,$K$1:$K124,0)-1,0))</f>
        <v/>
      </c>
    </row>
    <row r="125" spans="1:14" x14ac:dyDescent="0.2">
      <c r="B125" s="350"/>
      <c r="C125" s="350"/>
      <c r="D125" s="345" t="str">
        <f ca="1">IF(ISNUMBER($L125),OFFSET([1]Banco!$A$1,'COMP CAIXA'!$L125-1,COLUMN('COMP CAIXA'!D125)-1),"")</f>
        <v/>
      </c>
      <c r="E125" s="346" t="str">
        <f ca="1">IF(ISNUMBER($L125),OFFSET([1]Banco!$A$1,'COMP CAIXA'!$L125-1,COLUMN('COMP CAIXA'!E125)-1),"")</f>
        <v/>
      </c>
      <c r="F125" s="346">
        <f t="shared" ca="1" si="18"/>
        <v>0</v>
      </c>
      <c r="G125" s="346">
        <f t="shared" ca="1" si="19"/>
        <v>0</v>
      </c>
      <c r="H125" s="347">
        <v>0</v>
      </c>
      <c r="I125" s="348">
        <f ca="1">IF(ISNUMBER($L125),VALUE(OFFSET([1]Banco!$A$1,'COMP CAIXA'!$L125-1,COLUMN('COMP CAIXA'!I125)-4)),0)</f>
        <v>0</v>
      </c>
      <c r="J125" s="348">
        <f ca="1">IF(ISNUMBER($L125),VALUE(OFFSET([1]Banco!$A$1,'COMP CAIXA'!$L125-1,COLUMN('COMP CAIXA'!J125)-4)),0)</f>
        <v>0</v>
      </c>
      <c r="K125" s="311">
        <f>COUNTA($A$1:$A125)-1</f>
        <v>10</v>
      </c>
      <c r="L125" s="311" t="e">
        <f>MATCH(CONCATENAR,[1]Banco!$A:$A,0)</f>
        <v>#N/A</v>
      </c>
      <c r="M125" s="349" t="str">
        <f ca="1">IF(OR(ISERROR($L125),$H125="",$H125=0),"",OFFSET(M$1,MATCH($K125,$K$1:$K125,0)-1,0))</f>
        <v/>
      </c>
    </row>
    <row r="126" spans="1:14" x14ac:dyDescent="0.2">
      <c r="B126" s="350"/>
      <c r="C126" s="350"/>
      <c r="D126" s="345" t="str">
        <f ca="1">IF(ISNUMBER($L126),OFFSET([1]Banco!$A$1,'COMP CAIXA'!$L126-1,COLUMN('COMP CAIXA'!D126)-1),"")</f>
        <v/>
      </c>
      <c r="E126" s="346" t="str">
        <f ca="1">IF(ISNUMBER($L126),OFFSET([1]Banco!$A$1,'COMP CAIXA'!$L126-1,COLUMN('COMP CAIXA'!E126)-1),"")</f>
        <v/>
      </c>
      <c r="F126" s="346">
        <f t="shared" ca="1" si="18"/>
        <v>0</v>
      </c>
      <c r="G126" s="346">
        <f t="shared" ca="1" si="19"/>
        <v>0</v>
      </c>
      <c r="H126" s="347">
        <v>0</v>
      </c>
      <c r="I126" s="348">
        <f ca="1">IF(ISNUMBER($L126),VALUE(OFFSET([1]Banco!$A$1,'COMP CAIXA'!$L126-1,COLUMN('COMP CAIXA'!I126)-4)),0)</f>
        <v>0</v>
      </c>
      <c r="J126" s="348">
        <f ca="1">IF(ISNUMBER($L126),VALUE(OFFSET([1]Banco!$A$1,'COMP CAIXA'!$L126-1,COLUMN('COMP CAIXA'!J126)-4)),0)</f>
        <v>0</v>
      </c>
      <c r="K126" s="311">
        <f>COUNTA($A$1:$A126)-1</f>
        <v>10</v>
      </c>
      <c r="L126" s="311" t="e">
        <f>MATCH(CONCATENAR,[1]Banco!$A:$A,0)</f>
        <v>#N/A</v>
      </c>
      <c r="M126" s="349" t="str">
        <f ca="1">IF(OR(ISERROR($L126),$H126="",$H126=0),"",OFFSET(M$1,MATCH($K126,$K$1:$K126,0)-1,0))</f>
        <v/>
      </c>
    </row>
    <row r="127" spans="1:14" x14ac:dyDescent="0.2">
      <c r="B127" s="350"/>
      <c r="C127" s="350"/>
      <c r="D127" s="345" t="str">
        <f ca="1">IF(ISNUMBER($L127),OFFSET([1]Banco!$A$1,'COMP CAIXA'!$L127-1,COLUMN('COMP CAIXA'!D127)-1),"")</f>
        <v/>
      </c>
      <c r="E127" s="346" t="str">
        <f ca="1">IF(ISNUMBER($L127),OFFSET([1]Banco!$A$1,'COMP CAIXA'!$L127-1,COLUMN('COMP CAIXA'!E127)-1),"")</f>
        <v/>
      </c>
      <c r="F127" s="346">
        <f t="shared" ca="1" si="18"/>
        <v>0</v>
      </c>
      <c r="G127" s="346">
        <f t="shared" ca="1" si="19"/>
        <v>0</v>
      </c>
      <c r="H127" s="347">
        <v>0</v>
      </c>
      <c r="I127" s="348">
        <f ca="1">IF(ISNUMBER($L127),VALUE(OFFSET([1]Banco!$A$1,'COMP CAIXA'!$L127-1,COLUMN('COMP CAIXA'!I127)-4)),0)</f>
        <v>0</v>
      </c>
      <c r="J127" s="348">
        <f ca="1">IF(ISNUMBER($L127),VALUE(OFFSET([1]Banco!$A$1,'COMP CAIXA'!$L127-1,COLUMN('COMP CAIXA'!J127)-4)),0)</f>
        <v>0</v>
      </c>
      <c r="K127" s="311">
        <f>COUNTA($A$1:$A127)-1</f>
        <v>10</v>
      </c>
      <c r="L127" s="311" t="e">
        <f>MATCH(CONCATENAR,[1]Banco!$A:$A,0)</f>
        <v>#N/A</v>
      </c>
      <c r="M127" s="349" t="str">
        <f ca="1">IF(OR(ISERROR($L127),$H127="",$H127=0),"",OFFSET(M$1,MATCH($K127,$K$1:$K127,0)-1,0))</f>
        <v/>
      </c>
    </row>
    <row r="128" spans="1:14" x14ac:dyDescent="0.2">
      <c r="B128" s="350"/>
      <c r="C128" s="350"/>
      <c r="D128" s="345" t="str">
        <f ca="1">IF(ISNUMBER($L128),OFFSET([1]Banco!$A$1,'COMP CAIXA'!$L128-1,COLUMN('COMP CAIXA'!D128)-1),"")</f>
        <v/>
      </c>
      <c r="E128" s="346" t="str">
        <f ca="1">IF(ISNUMBER($L128),OFFSET([1]Banco!$A$1,'COMP CAIXA'!$L128-1,COLUMN('COMP CAIXA'!E128)-1),"")</f>
        <v/>
      </c>
      <c r="F128" s="346">
        <f t="shared" ca="1" si="18"/>
        <v>0</v>
      </c>
      <c r="G128" s="346">
        <f t="shared" ca="1" si="19"/>
        <v>0</v>
      </c>
      <c r="H128" s="347">
        <v>0</v>
      </c>
      <c r="I128" s="348">
        <f ca="1">IF(ISNUMBER($L128),VALUE(OFFSET([1]Banco!$A$1,'COMP CAIXA'!$L128-1,COLUMN('COMP CAIXA'!I128)-4)),0)</f>
        <v>0</v>
      </c>
      <c r="J128" s="348">
        <f ca="1">IF(ISNUMBER($L128),VALUE(OFFSET([1]Banco!$A$1,'COMP CAIXA'!$L128-1,COLUMN('COMP CAIXA'!J128)-4)),0)</f>
        <v>0</v>
      </c>
      <c r="K128" s="311">
        <f>COUNTA($A$1:$A128)-1</f>
        <v>10</v>
      </c>
      <c r="L128" s="311" t="e">
        <f>MATCH(CONCATENAR,[1]Banco!$A:$A,0)</f>
        <v>#N/A</v>
      </c>
      <c r="M128" s="349" t="str">
        <f ca="1">IF(OR(ISERROR($L128),$H128="",$H128=0),"",OFFSET(M$1,MATCH($K128,$K$1:$K128,0)-1,0))</f>
        <v/>
      </c>
    </row>
    <row r="129" spans="1:14" x14ac:dyDescent="0.2">
      <c r="B129" s="350"/>
      <c r="C129" s="350"/>
      <c r="D129" s="345" t="str">
        <f ca="1">IF(ISNUMBER($L129),OFFSET([1]Banco!$A$1,'COMP CAIXA'!$L129-1,COLUMN('COMP CAIXA'!D129)-1),"")</f>
        <v/>
      </c>
      <c r="E129" s="346" t="str">
        <f ca="1">IF(ISNUMBER($L129),OFFSET([1]Banco!$A$1,'COMP CAIXA'!$L129-1,COLUMN('COMP CAIXA'!E129)-1),"")</f>
        <v/>
      </c>
      <c r="F129" s="346">
        <f t="shared" ca="1" si="18"/>
        <v>0</v>
      </c>
      <c r="G129" s="346">
        <f t="shared" ca="1" si="19"/>
        <v>0</v>
      </c>
      <c r="H129" s="347">
        <v>0</v>
      </c>
      <c r="I129" s="348">
        <f ca="1">IF(ISNUMBER($L129),VALUE(OFFSET([1]Banco!$A$1,'COMP CAIXA'!$L129-1,COLUMN('COMP CAIXA'!I129)-4)),0)</f>
        <v>0</v>
      </c>
      <c r="J129" s="348">
        <f ca="1">IF(ISNUMBER($L129),VALUE(OFFSET([1]Banco!$A$1,'COMP CAIXA'!$L129-1,COLUMN('COMP CAIXA'!J129)-4)),0)</f>
        <v>0</v>
      </c>
      <c r="K129" s="311">
        <f>COUNTA($A$1:$A129)-1</f>
        <v>10</v>
      </c>
      <c r="L129" s="311" t="e">
        <f>MATCH(CONCATENAR,[1]Banco!$A:$A,0)</f>
        <v>#N/A</v>
      </c>
      <c r="M129" s="349" t="str">
        <f ca="1">IF(OR(ISERROR($L129),$H129="",$H129=0),"",OFFSET(M$1,MATCH($K129,$K$1:$K129,0)-1,0))</f>
        <v/>
      </c>
    </row>
    <row r="130" spans="1:14" x14ac:dyDescent="0.2">
      <c r="A130" s="315"/>
      <c r="B130" s="282"/>
      <c r="C130" s="335"/>
      <c r="D130" s="284"/>
      <c r="E130" s="282"/>
      <c r="F130" s="282"/>
      <c r="G130" s="282"/>
      <c r="H130" s="282"/>
      <c r="I130" s="285"/>
      <c r="J130" s="282"/>
      <c r="K130" s="315">
        <f>COUNTA($A$1:$A130)-1</f>
        <v>10</v>
      </c>
      <c r="M130" s="336" t="str">
        <f ca="1">IF(OFFSET($M$1,MATCH(OFFSET(K130,-1,0),$K$1:$K130,0)-1,0)="F","F","")</f>
        <v/>
      </c>
      <c r="N130" s="336"/>
    </row>
    <row r="131" spans="1:14" x14ac:dyDescent="0.2">
      <c r="A131" s="337" t="str">
        <f>CONCATENAR</f>
        <v xml:space="preserve"> </v>
      </c>
      <c r="B131" s="338"/>
      <c r="C131" s="338"/>
      <c r="D131" s="339"/>
      <c r="E131" s="338"/>
      <c r="F131" s="340">
        <f ca="1">IF($L131&gt;0,SUM(OFFSET(F131,1,0,$L131),0))</f>
        <v>0</v>
      </c>
      <c r="G131" s="340">
        <f ca="1">IF($L131&gt;0,SUM(OFFSET(G131,1,0,$L131),0))</f>
        <v>0</v>
      </c>
      <c r="H131" s="341"/>
      <c r="I131" s="342">
        <f ca="1">IF(ISERROR(F131),0,F131)</f>
        <v>0</v>
      </c>
      <c r="J131" s="343">
        <f ca="1">IF(ISERROR(G131),0,G131)</f>
        <v>0</v>
      </c>
      <c r="K131" s="311">
        <f>COUNTA($A$1:$A131)-1</f>
        <v>11</v>
      </c>
      <c r="L131" s="311">
        <f>IF(MAX(K:K)=K131,MATCH(9999999,$K:$K)+1,MATCH(K131+1,K:K,0))-ROW(L131)-2</f>
        <v>10</v>
      </c>
      <c r="M131" s="312" t="str">
        <f ca="1">IF(AND(OR(I131&lt;&gt;0,J131&lt;&gt;0),N131="Sim"),"F","")</f>
        <v/>
      </c>
      <c r="N131" s="329" t="s">
        <v>8451</v>
      </c>
    </row>
    <row r="132" spans="1:14" x14ac:dyDescent="0.2">
      <c r="B132" s="350"/>
      <c r="C132" s="350"/>
      <c r="D132" s="345" t="str">
        <f ca="1">IF(ISNUMBER($L132),OFFSET([1]Banco!$A$1,'COMP CAIXA'!$L132-1,COLUMN('COMP CAIXA'!D132)-1),"")</f>
        <v/>
      </c>
      <c r="E132" s="346" t="str">
        <f ca="1">IF(ISNUMBER($L132),OFFSET([1]Banco!$A$1,'COMP CAIXA'!$L132-1,COLUMN('COMP CAIXA'!E132)-1),"")</f>
        <v/>
      </c>
      <c r="F132" s="346">
        <f t="shared" ref="F132:F141" ca="1" si="20">TRUNC($H132*ROUND(I132,2),2)</f>
        <v>0</v>
      </c>
      <c r="G132" s="346">
        <f t="shared" ref="G132:G141" ca="1" si="21">TRUNC($H132*ROUND(J132,2),2)</f>
        <v>0</v>
      </c>
      <c r="H132" s="347">
        <v>0</v>
      </c>
      <c r="I132" s="348">
        <f ca="1">IF(ISNUMBER($L132),VALUE(OFFSET([1]Banco!$A$1,'COMP CAIXA'!$L132-1,COLUMN('COMP CAIXA'!I132)-4)),0)</f>
        <v>0</v>
      </c>
      <c r="J132" s="348">
        <f ca="1">IF(ISNUMBER($L132),VALUE(OFFSET([1]Banco!$A$1,'COMP CAIXA'!$L132-1,COLUMN('COMP CAIXA'!J132)-4)),0)</f>
        <v>0</v>
      </c>
      <c r="K132" s="311">
        <f>COUNTA($A$1:$A132)-1</f>
        <v>11</v>
      </c>
      <c r="L132" s="311" t="e">
        <f>MATCH(CONCATENAR,[1]Banco!$A:$A,0)</f>
        <v>#N/A</v>
      </c>
      <c r="M132" s="349" t="str">
        <f ca="1">IF(OR(ISERROR($L132),$H132="",$H132=0),"",OFFSET(M$1,MATCH($K132,$K$1:$K132,0)-1,0))</f>
        <v/>
      </c>
    </row>
    <row r="133" spans="1:14" x14ac:dyDescent="0.2">
      <c r="B133" s="350"/>
      <c r="C133" s="350"/>
      <c r="D133" s="345" t="str">
        <f ca="1">IF(ISNUMBER($L133),OFFSET([1]Banco!$A$1,'COMP CAIXA'!$L133-1,COLUMN('COMP CAIXA'!D133)-1),"")</f>
        <v/>
      </c>
      <c r="E133" s="346" t="str">
        <f ca="1">IF(ISNUMBER($L133),OFFSET([1]Banco!$A$1,'COMP CAIXA'!$L133-1,COLUMN('COMP CAIXA'!E133)-1),"")</f>
        <v/>
      </c>
      <c r="F133" s="346">
        <f t="shared" ca="1" si="20"/>
        <v>0</v>
      </c>
      <c r="G133" s="346">
        <f t="shared" ca="1" si="21"/>
        <v>0</v>
      </c>
      <c r="H133" s="347">
        <v>0</v>
      </c>
      <c r="I133" s="348">
        <f ca="1">IF(ISNUMBER($L133),VALUE(OFFSET([1]Banco!$A$1,'COMP CAIXA'!$L133-1,COLUMN('COMP CAIXA'!I133)-4)),0)</f>
        <v>0</v>
      </c>
      <c r="J133" s="348">
        <f ca="1">IF(ISNUMBER($L133),VALUE(OFFSET([1]Banco!$A$1,'COMP CAIXA'!$L133-1,COLUMN('COMP CAIXA'!J133)-4)),0)</f>
        <v>0</v>
      </c>
      <c r="K133" s="311">
        <f>COUNTA($A$1:$A133)-1</f>
        <v>11</v>
      </c>
      <c r="L133" s="311" t="e">
        <f>MATCH(CONCATENAR,[1]Banco!$A:$A,0)</f>
        <v>#N/A</v>
      </c>
      <c r="M133" s="349" t="str">
        <f ca="1">IF(OR(ISERROR($L133),$H133="",$H133=0),"",OFFSET(M$1,MATCH($K133,$K$1:$K133,0)-1,0))</f>
        <v/>
      </c>
    </row>
    <row r="134" spans="1:14" x14ac:dyDescent="0.2">
      <c r="B134" s="350"/>
      <c r="C134" s="350"/>
      <c r="D134" s="345" t="str">
        <f ca="1">IF(ISNUMBER($L134),OFFSET([1]Banco!$A$1,'COMP CAIXA'!$L134-1,COLUMN('COMP CAIXA'!D134)-1),"")</f>
        <v/>
      </c>
      <c r="E134" s="346" t="str">
        <f ca="1">IF(ISNUMBER($L134),OFFSET([1]Banco!$A$1,'COMP CAIXA'!$L134-1,COLUMN('COMP CAIXA'!E134)-1),"")</f>
        <v/>
      </c>
      <c r="F134" s="346">
        <f t="shared" ca="1" si="20"/>
        <v>0</v>
      </c>
      <c r="G134" s="346">
        <f t="shared" ca="1" si="21"/>
        <v>0</v>
      </c>
      <c r="H134" s="347">
        <v>0</v>
      </c>
      <c r="I134" s="348">
        <f ca="1">IF(ISNUMBER($L134),VALUE(OFFSET([1]Banco!$A$1,'COMP CAIXA'!$L134-1,COLUMN('COMP CAIXA'!I134)-4)),0)</f>
        <v>0</v>
      </c>
      <c r="J134" s="348">
        <f ca="1">IF(ISNUMBER($L134),VALUE(OFFSET([1]Banco!$A$1,'COMP CAIXA'!$L134-1,COLUMN('COMP CAIXA'!J134)-4)),0)</f>
        <v>0</v>
      </c>
      <c r="K134" s="311">
        <f>COUNTA($A$1:$A134)-1</f>
        <v>11</v>
      </c>
      <c r="L134" s="311" t="e">
        <f>MATCH(CONCATENAR,[1]Banco!$A:$A,0)</f>
        <v>#N/A</v>
      </c>
      <c r="M134" s="349" t="str">
        <f ca="1">IF(OR(ISERROR($L134),$H134="",$H134=0),"",OFFSET(M$1,MATCH($K134,$K$1:$K134,0)-1,0))</f>
        <v/>
      </c>
    </row>
    <row r="135" spans="1:14" x14ac:dyDescent="0.2">
      <c r="B135" s="350"/>
      <c r="C135" s="350"/>
      <c r="D135" s="345" t="str">
        <f ca="1">IF(ISNUMBER($L135),OFFSET([1]Banco!$A$1,'COMP CAIXA'!$L135-1,COLUMN('COMP CAIXA'!D135)-1),"")</f>
        <v/>
      </c>
      <c r="E135" s="346" t="str">
        <f ca="1">IF(ISNUMBER($L135),OFFSET([1]Banco!$A$1,'COMP CAIXA'!$L135-1,COLUMN('COMP CAIXA'!E135)-1),"")</f>
        <v/>
      </c>
      <c r="F135" s="346">
        <f t="shared" ca="1" si="20"/>
        <v>0</v>
      </c>
      <c r="G135" s="346">
        <f t="shared" ca="1" si="21"/>
        <v>0</v>
      </c>
      <c r="H135" s="347">
        <v>0</v>
      </c>
      <c r="I135" s="348">
        <f ca="1">IF(ISNUMBER($L135),VALUE(OFFSET([1]Banco!$A$1,'COMP CAIXA'!$L135-1,COLUMN('COMP CAIXA'!I135)-4)),0)</f>
        <v>0</v>
      </c>
      <c r="J135" s="348">
        <f ca="1">IF(ISNUMBER($L135),VALUE(OFFSET([1]Banco!$A$1,'COMP CAIXA'!$L135-1,COLUMN('COMP CAIXA'!J135)-4)),0)</f>
        <v>0</v>
      </c>
      <c r="K135" s="311">
        <f>COUNTA($A$1:$A135)-1</f>
        <v>11</v>
      </c>
      <c r="L135" s="311" t="e">
        <f>MATCH(CONCATENAR,[1]Banco!$A:$A,0)</f>
        <v>#N/A</v>
      </c>
      <c r="M135" s="349" t="str">
        <f ca="1">IF(OR(ISERROR($L135),$H135="",$H135=0),"",OFFSET(M$1,MATCH($K135,$K$1:$K135,0)-1,0))</f>
        <v/>
      </c>
    </row>
    <row r="136" spans="1:14" x14ac:dyDescent="0.2">
      <c r="B136" s="350"/>
      <c r="C136" s="350"/>
      <c r="D136" s="345" t="str">
        <f ca="1">IF(ISNUMBER($L136),OFFSET([1]Banco!$A$1,'COMP CAIXA'!$L136-1,COLUMN('COMP CAIXA'!D136)-1),"")</f>
        <v/>
      </c>
      <c r="E136" s="346" t="str">
        <f ca="1">IF(ISNUMBER($L136),OFFSET([1]Banco!$A$1,'COMP CAIXA'!$L136-1,COLUMN('COMP CAIXA'!E136)-1),"")</f>
        <v/>
      </c>
      <c r="F136" s="346">
        <f t="shared" ca="1" si="20"/>
        <v>0</v>
      </c>
      <c r="G136" s="346">
        <f t="shared" ca="1" si="21"/>
        <v>0</v>
      </c>
      <c r="H136" s="347">
        <v>0</v>
      </c>
      <c r="I136" s="348">
        <f ca="1">IF(ISNUMBER($L136),VALUE(OFFSET([1]Banco!$A$1,'COMP CAIXA'!$L136-1,COLUMN('COMP CAIXA'!I136)-4)),0)</f>
        <v>0</v>
      </c>
      <c r="J136" s="348">
        <f ca="1">IF(ISNUMBER($L136),VALUE(OFFSET([1]Banco!$A$1,'COMP CAIXA'!$L136-1,COLUMN('COMP CAIXA'!J136)-4)),0)</f>
        <v>0</v>
      </c>
      <c r="K136" s="311">
        <f>COUNTA($A$1:$A136)-1</f>
        <v>11</v>
      </c>
      <c r="L136" s="311" t="e">
        <f>MATCH(CONCATENAR,[1]Banco!$A:$A,0)</f>
        <v>#N/A</v>
      </c>
      <c r="M136" s="349" t="str">
        <f ca="1">IF(OR(ISERROR($L136),$H136="",$H136=0),"",OFFSET(M$1,MATCH($K136,$K$1:$K136,0)-1,0))</f>
        <v/>
      </c>
    </row>
    <row r="137" spans="1:14" x14ac:dyDescent="0.2">
      <c r="B137" s="350"/>
      <c r="C137" s="350"/>
      <c r="D137" s="345" t="str">
        <f ca="1">IF(ISNUMBER($L137),OFFSET([1]Banco!$A$1,'COMP CAIXA'!$L137-1,COLUMN('COMP CAIXA'!D137)-1),"")</f>
        <v/>
      </c>
      <c r="E137" s="346" t="str">
        <f ca="1">IF(ISNUMBER($L137),OFFSET([1]Banco!$A$1,'COMP CAIXA'!$L137-1,COLUMN('COMP CAIXA'!E137)-1),"")</f>
        <v/>
      </c>
      <c r="F137" s="346">
        <f t="shared" ca="1" si="20"/>
        <v>0</v>
      </c>
      <c r="G137" s="346">
        <f t="shared" ca="1" si="21"/>
        <v>0</v>
      </c>
      <c r="H137" s="347">
        <v>0</v>
      </c>
      <c r="I137" s="348">
        <f ca="1">IF(ISNUMBER($L137),VALUE(OFFSET([1]Banco!$A$1,'COMP CAIXA'!$L137-1,COLUMN('COMP CAIXA'!I137)-4)),0)</f>
        <v>0</v>
      </c>
      <c r="J137" s="348">
        <f ca="1">IF(ISNUMBER($L137),VALUE(OFFSET([1]Banco!$A$1,'COMP CAIXA'!$L137-1,COLUMN('COMP CAIXA'!J137)-4)),0)</f>
        <v>0</v>
      </c>
      <c r="K137" s="311">
        <f>COUNTA($A$1:$A137)-1</f>
        <v>11</v>
      </c>
      <c r="L137" s="311" t="e">
        <f>MATCH(CONCATENAR,[1]Banco!$A:$A,0)</f>
        <v>#N/A</v>
      </c>
      <c r="M137" s="349" t="str">
        <f ca="1">IF(OR(ISERROR($L137),$H137="",$H137=0),"",OFFSET(M$1,MATCH($K137,$K$1:$K137,0)-1,0))</f>
        <v/>
      </c>
    </row>
    <row r="138" spans="1:14" x14ac:dyDescent="0.2">
      <c r="B138" s="350"/>
      <c r="C138" s="350"/>
      <c r="D138" s="345" t="str">
        <f ca="1">IF(ISNUMBER($L138),OFFSET([1]Banco!$A$1,'COMP CAIXA'!$L138-1,COLUMN('COMP CAIXA'!D138)-1),"")</f>
        <v/>
      </c>
      <c r="E138" s="346" t="str">
        <f ca="1">IF(ISNUMBER($L138),OFFSET([1]Banco!$A$1,'COMP CAIXA'!$L138-1,COLUMN('COMP CAIXA'!E138)-1),"")</f>
        <v/>
      </c>
      <c r="F138" s="346">
        <f t="shared" ca="1" si="20"/>
        <v>0</v>
      </c>
      <c r="G138" s="346">
        <f t="shared" ca="1" si="21"/>
        <v>0</v>
      </c>
      <c r="H138" s="347">
        <v>0</v>
      </c>
      <c r="I138" s="348">
        <f ca="1">IF(ISNUMBER($L138),VALUE(OFFSET([1]Banco!$A$1,'COMP CAIXA'!$L138-1,COLUMN('COMP CAIXA'!I138)-4)),0)</f>
        <v>0</v>
      </c>
      <c r="J138" s="348">
        <f ca="1">IF(ISNUMBER($L138),VALUE(OFFSET([1]Banco!$A$1,'COMP CAIXA'!$L138-1,COLUMN('COMP CAIXA'!J138)-4)),0)</f>
        <v>0</v>
      </c>
      <c r="K138" s="311">
        <f>COUNTA($A$1:$A138)-1</f>
        <v>11</v>
      </c>
      <c r="L138" s="311" t="e">
        <f>MATCH(CONCATENAR,[1]Banco!$A:$A,0)</f>
        <v>#N/A</v>
      </c>
      <c r="M138" s="349" t="str">
        <f ca="1">IF(OR(ISERROR($L138),$H138="",$H138=0),"",OFFSET(M$1,MATCH($K138,$K$1:$K138,0)-1,0))</f>
        <v/>
      </c>
    </row>
    <row r="139" spans="1:14" x14ac:dyDescent="0.2">
      <c r="B139" s="350"/>
      <c r="C139" s="350"/>
      <c r="D139" s="345" t="str">
        <f ca="1">IF(ISNUMBER($L139),OFFSET([1]Banco!$A$1,'COMP CAIXA'!$L139-1,COLUMN('COMP CAIXA'!D139)-1),"")</f>
        <v/>
      </c>
      <c r="E139" s="346" t="str">
        <f ca="1">IF(ISNUMBER($L139),OFFSET([1]Banco!$A$1,'COMP CAIXA'!$L139-1,COLUMN('COMP CAIXA'!E139)-1),"")</f>
        <v/>
      </c>
      <c r="F139" s="346">
        <f t="shared" ca="1" si="20"/>
        <v>0</v>
      </c>
      <c r="G139" s="346">
        <f t="shared" ca="1" si="21"/>
        <v>0</v>
      </c>
      <c r="H139" s="347">
        <v>0</v>
      </c>
      <c r="I139" s="348">
        <f ca="1">IF(ISNUMBER($L139),VALUE(OFFSET([1]Banco!$A$1,'COMP CAIXA'!$L139-1,COLUMN('COMP CAIXA'!I139)-4)),0)</f>
        <v>0</v>
      </c>
      <c r="J139" s="348">
        <f ca="1">IF(ISNUMBER($L139),VALUE(OFFSET([1]Banco!$A$1,'COMP CAIXA'!$L139-1,COLUMN('COMP CAIXA'!J139)-4)),0)</f>
        <v>0</v>
      </c>
      <c r="K139" s="311">
        <f>COUNTA($A$1:$A139)-1</f>
        <v>11</v>
      </c>
      <c r="L139" s="311" t="e">
        <f>MATCH(CONCATENAR,[1]Banco!$A:$A,0)</f>
        <v>#N/A</v>
      </c>
      <c r="M139" s="349" t="str">
        <f ca="1">IF(OR(ISERROR($L139),$H139="",$H139=0),"",OFFSET(M$1,MATCH($K139,$K$1:$K139,0)-1,0))</f>
        <v/>
      </c>
    </row>
    <row r="140" spans="1:14" x14ac:dyDescent="0.2">
      <c r="B140" s="350"/>
      <c r="C140" s="350"/>
      <c r="D140" s="345" t="str">
        <f ca="1">IF(ISNUMBER($L140),OFFSET([1]Banco!$A$1,'COMP CAIXA'!$L140-1,COLUMN('COMP CAIXA'!D140)-1),"")</f>
        <v/>
      </c>
      <c r="E140" s="346" t="str">
        <f ca="1">IF(ISNUMBER($L140),OFFSET([1]Banco!$A$1,'COMP CAIXA'!$L140-1,COLUMN('COMP CAIXA'!E140)-1),"")</f>
        <v/>
      </c>
      <c r="F140" s="346">
        <f t="shared" ca="1" si="20"/>
        <v>0</v>
      </c>
      <c r="G140" s="346">
        <f t="shared" ca="1" si="21"/>
        <v>0</v>
      </c>
      <c r="H140" s="347">
        <v>0</v>
      </c>
      <c r="I140" s="348">
        <f ca="1">IF(ISNUMBER($L140),VALUE(OFFSET([1]Banco!$A$1,'COMP CAIXA'!$L140-1,COLUMN('COMP CAIXA'!I140)-4)),0)</f>
        <v>0</v>
      </c>
      <c r="J140" s="348">
        <f ca="1">IF(ISNUMBER($L140),VALUE(OFFSET([1]Banco!$A$1,'COMP CAIXA'!$L140-1,COLUMN('COMP CAIXA'!J140)-4)),0)</f>
        <v>0</v>
      </c>
      <c r="K140" s="311">
        <f>COUNTA($A$1:$A140)-1</f>
        <v>11</v>
      </c>
      <c r="L140" s="311" t="e">
        <f>MATCH(CONCATENAR,[1]Banco!$A:$A,0)</f>
        <v>#N/A</v>
      </c>
      <c r="M140" s="349" t="str">
        <f ca="1">IF(OR(ISERROR($L140),$H140="",$H140=0),"",OFFSET(M$1,MATCH($K140,$K$1:$K140,0)-1,0))</f>
        <v/>
      </c>
    </row>
    <row r="141" spans="1:14" x14ac:dyDescent="0.2">
      <c r="B141" s="350"/>
      <c r="C141" s="350"/>
      <c r="D141" s="345" t="str">
        <f ca="1">IF(ISNUMBER($L141),OFFSET([1]Banco!$A$1,'COMP CAIXA'!$L141-1,COLUMN('COMP CAIXA'!D141)-1),"")</f>
        <v/>
      </c>
      <c r="E141" s="346" t="str">
        <f ca="1">IF(ISNUMBER($L141),OFFSET([1]Banco!$A$1,'COMP CAIXA'!$L141-1,COLUMN('COMP CAIXA'!E141)-1),"")</f>
        <v/>
      </c>
      <c r="F141" s="346">
        <f t="shared" ca="1" si="20"/>
        <v>0</v>
      </c>
      <c r="G141" s="346">
        <f t="shared" ca="1" si="21"/>
        <v>0</v>
      </c>
      <c r="H141" s="347">
        <v>0</v>
      </c>
      <c r="I141" s="348">
        <f ca="1">IF(ISNUMBER($L141),VALUE(OFFSET([1]Banco!$A$1,'COMP CAIXA'!$L141-1,COLUMN('COMP CAIXA'!I141)-4)),0)</f>
        <v>0</v>
      </c>
      <c r="J141" s="348">
        <f ca="1">IF(ISNUMBER($L141),VALUE(OFFSET([1]Banco!$A$1,'COMP CAIXA'!$L141-1,COLUMN('COMP CAIXA'!J141)-4)),0)</f>
        <v>0</v>
      </c>
      <c r="K141" s="311">
        <f>COUNTA($A$1:$A141)-1</f>
        <v>11</v>
      </c>
      <c r="L141" s="311" t="e">
        <f>MATCH(CONCATENAR,[1]Banco!$A:$A,0)</f>
        <v>#N/A</v>
      </c>
      <c r="M141" s="349" t="str">
        <f ca="1">IF(OR(ISERROR($L141),$H141="",$H141=0),"",OFFSET(M$1,MATCH($K141,$K$1:$K141,0)-1,0))</f>
        <v/>
      </c>
    </row>
    <row r="142" spans="1:14" x14ac:dyDescent="0.2">
      <c r="A142" s="315"/>
      <c r="B142" s="282"/>
      <c r="C142" s="335"/>
      <c r="D142" s="284"/>
      <c r="E142" s="282"/>
      <c r="F142" s="282"/>
      <c r="G142" s="282"/>
      <c r="H142" s="282"/>
      <c r="I142" s="285"/>
      <c r="J142" s="282"/>
      <c r="K142" s="315">
        <f>COUNTA($A$1:$A142)-1</f>
        <v>11</v>
      </c>
      <c r="M142" s="336" t="str">
        <f ca="1">IF(OFFSET($M$1,MATCH(OFFSET(K142,-1,0),$K$1:$K142,0)-1,0)="F","F","")</f>
        <v/>
      </c>
      <c r="N142" s="336"/>
    </row>
    <row r="143" spans="1:14" x14ac:dyDescent="0.2">
      <c r="A143" s="337" t="str">
        <f>CONCATENAR</f>
        <v xml:space="preserve"> </v>
      </c>
      <c r="B143" s="338"/>
      <c r="C143" s="338"/>
      <c r="D143" s="339"/>
      <c r="E143" s="338"/>
      <c r="F143" s="340">
        <f ca="1">IF($L143&gt;0,SUM(OFFSET(F143,1,0,$L143),0))</f>
        <v>0</v>
      </c>
      <c r="G143" s="340">
        <f ca="1">IF($L143&gt;0,SUM(OFFSET(G143,1,0,$L143),0))</f>
        <v>0</v>
      </c>
      <c r="H143" s="341"/>
      <c r="I143" s="342">
        <f ca="1">IF(ISERROR(F143),0,F143)</f>
        <v>0</v>
      </c>
      <c r="J143" s="343">
        <f ca="1">IF(ISERROR(G143),0,G143)</f>
        <v>0</v>
      </c>
      <c r="K143" s="311">
        <f>COUNTA($A$1:$A143)-1</f>
        <v>12</v>
      </c>
      <c r="L143" s="311">
        <f>IF(MAX(K:K)=K143,MATCH(9999999,$K:$K)+1,MATCH(K143+1,K:K,0))-ROW(L143)-2</f>
        <v>10</v>
      </c>
      <c r="M143" s="312" t="str">
        <f ca="1">IF(AND(OR(I143&lt;&gt;0,J143&lt;&gt;0),N143="Sim"),"F","")</f>
        <v/>
      </c>
      <c r="N143" s="329" t="s">
        <v>8451</v>
      </c>
    </row>
    <row r="144" spans="1:14" x14ac:dyDescent="0.2">
      <c r="B144" s="350"/>
      <c r="C144" s="350"/>
      <c r="D144" s="345" t="str">
        <f ca="1">IF(ISNUMBER($L144),OFFSET([1]Banco!$A$1,'COMP CAIXA'!$L144-1,COLUMN('COMP CAIXA'!D144)-1),"")</f>
        <v/>
      </c>
      <c r="E144" s="346" t="str">
        <f ca="1">IF(ISNUMBER($L144),OFFSET([1]Banco!$A$1,'COMP CAIXA'!$L144-1,COLUMN('COMP CAIXA'!E144)-1),"")</f>
        <v/>
      </c>
      <c r="F144" s="346">
        <f t="shared" ref="F144:F153" ca="1" si="22">TRUNC($H144*ROUND(I144,2),2)</f>
        <v>0</v>
      </c>
      <c r="G144" s="346">
        <f t="shared" ref="G144:G153" ca="1" si="23">TRUNC($H144*ROUND(J144,2),2)</f>
        <v>0</v>
      </c>
      <c r="H144" s="347">
        <v>0</v>
      </c>
      <c r="I144" s="348">
        <f ca="1">IF(ISNUMBER($L144),VALUE(OFFSET([1]Banco!$A$1,'COMP CAIXA'!$L144-1,COLUMN('COMP CAIXA'!I144)-4)),0)</f>
        <v>0</v>
      </c>
      <c r="J144" s="348">
        <f ca="1">IF(ISNUMBER($L144),VALUE(OFFSET([1]Banco!$A$1,'COMP CAIXA'!$L144-1,COLUMN('COMP CAIXA'!J144)-4)),0)</f>
        <v>0</v>
      </c>
      <c r="K144" s="311">
        <f>COUNTA($A$1:$A144)-1</f>
        <v>12</v>
      </c>
      <c r="L144" s="311" t="e">
        <f>MATCH(CONCATENAR,[1]Banco!$A:$A,0)</f>
        <v>#N/A</v>
      </c>
      <c r="M144" s="349" t="str">
        <f ca="1">IF(OR(ISERROR($L144),$H144="",$H144=0),"",OFFSET(M$1,MATCH($K144,$K$1:$K144,0)-1,0))</f>
        <v/>
      </c>
    </row>
    <row r="145" spans="1:14" x14ac:dyDescent="0.2">
      <c r="B145" s="350"/>
      <c r="C145" s="350"/>
      <c r="D145" s="345" t="str">
        <f ca="1">IF(ISNUMBER($L145),OFFSET([1]Banco!$A$1,'COMP CAIXA'!$L145-1,COLUMN('COMP CAIXA'!D145)-1),"")</f>
        <v/>
      </c>
      <c r="E145" s="346" t="str">
        <f ca="1">IF(ISNUMBER($L145),OFFSET([1]Banco!$A$1,'COMP CAIXA'!$L145-1,COLUMN('COMP CAIXA'!E145)-1),"")</f>
        <v/>
      </c>
      <c r="F145" s="346">
        <f t="shared" ca="1" si="22"/>
        <v>0</v>
      </c>
      <c r="G145" s="346">
        <f t="shared" ca="1" si="23"/>
        <v>0</v>
      </c>
      <c r="H145" s="347">
        <v>0</v>
      </c>
      <c r="I145" s="348">
        <f ca="1">IF(ISNUMBER($L145),VALUE(OFFSET([1]Banco!$A$1,'COMP CAIXA'!$L145-1,COLUMN('COMP CAIXA'!I145)-4)),0)</f>
        <v>0</v>
      </c>
      <c r="J145" s="348">
        <f ca="1">IF(ISNUMBER($L145),VALUE(OFFSET([1]Banco!$A$1,'COMP CAIXA'!$L145-1,COLUMN('COMP CAIXA'!J145)-4)),0)</f>
        <v>0</v>
      </c>
      <c r="K145" s="311">
        <f>COUNTA($A$1:$A145)-1</f>
        <v>12</v>
      </c>
      <c r="L145" s="311" t="e">
        <f>MATCH(CONCATENAR,[1]Banco!$A:$A,0)</f>
        <v>#N/A</v>
      </c>
      <c r="M145" s="349" t="str">
        <f ca="1">IF(OR(ISERROR($L145),$H145="",$H145=0),"",OFFSET(M$1,MATCH($K145,$K$1:$K145,0)-1,0))</f>
        <v/>
      </c>
    </row>
    <row r="146" spans="1:14" x14ac:dyDescent="0.2">
      <c r="B146" s="350"/>
      <c r="C146" s="350"/>
      <c r="D146" s="345" t="str">
        <f ca="1">IF(ISNUMBER($L146),OFFSET([1]Banco!$A$1,'COMP CAIXA'!$L146-1,COLUMN('COMP CAIXA'!D146)-1),"")</f>
        <v/>
      </c>
      <c r="E146" s="346" t="str">
        <f ca="1">IF(ISNUMBER($L146),OFFSET([1]Banco!$A$1,'COMP CAIXA'!$L146-1,COLUMN('COMP CAIXA'!E146)-1),"")</f>
        <v/>
      </c>
      <c r="F146" s="346">
        <f t="shared" ca="1" si="22"/>
        <v>0</v>
      </c>
      <c r="G146" s="346">
        <f t="shared" ca="1" si="23"/>
        <v>0</v>
      </c>
      <c r="H146" s="347">
        <v>0</v>
      </c>
      <c r="I146" s="348">
        <f ca="1">IF(ISNUMBER($L146),VALUE(OFFSET([1]Banco!$A$1,'COMP CAIXA'!$L146-1,COLUMN('COMP CAIXA'!I146)-4)),0)</f>
        <v>0</v>
      </c>
      <c r="J146" s="348">
        <f ca="1">IF(ISNUMBER($L146),VALUE(OFFSET([1]Banco!$A$1,'COMP CAIXA'!$L146-1,COLUMN('COMP CAIXA'!J146)-4)),0)</f>
        <v>0</v>
      </c>
      <c r="K146" s="311">
        <f>COUNTA($A$1:$A146)-1</f>
        <v>12</v>
      </c>
      <c r="L146" s="311" t="e">
        <f>MATCH(CONCATENAR,[1]Banco!$A:$A,0)</f>
        <v>#N/A</v>
      </c>
      <c r="M146" s="349" t="str">
        <f ca="1">IF(OR(ISERROR($L146),$H146="",$H146=0),"",OFFSET(M$1,MATCH($K146,$K$1:$K146,0)-1,0))</f>
        <v/>
      </c>
    </row>
    <row r="147" spans="1:14" x14ac:dyDescent="0.2">
      <c r="B147" s="350"/>
      <c r="C147" s="350"/>
      <c r="D147" s="345" t="str">
        <f ca="1">IF(ISNUMBER($L147),OFFSET([1]Banco!$A$1,'COMP CAIXA'!$L147-1,COLUMN('COMP CAIXA'!D147)-1),"")</f>
        <v/>
      </c>
      <c r="E147" s="346" t="str">
        <f ca="1">IF(ISNUMBER($L147),OFFSET([1]Banco!$A$1,'COMP CAIXA'!$L147-1,COLUMN('COMP CAIXA'!E147)-1),"")</f>
        <v/>
      </c>
      <c r="F147" s="346">
        <f t="shared" ca="1" si="22"/>
        <v>0</v>
      </c>
      <c r="G147" s="346">
        <f t="shared" ca="1" si="23"/>
        <v>0</v>
      </c>
      <c r="H147" s="347">
        <v>0</v>
      </c>
      <c r="I147" s="348">
        <f ca="1">IF(ISNUMBER($L147),VALUE(OFFSET([1]Banco!$A$1,'COMP CAIXA'!$L147-1,COLUMN('COMP CAIXA'!I147)-4)),0)</f>
        <v>0</v>
      </c>
      <c r="J147" s="348">
        <f ca="1">IF(ISNUMBER($L147),VALUE(OFFSET([1]Banco!$A$1,'COMP CAIXA'!$L147-1,COLUMN('COMP CAIXA'!J147)-4)),0)</f>
        <v>0</v>
      </c>
      <c r="K147" s="311">
        <f>COUNTA($A$1:$A147)-1</f>
        <v>12</v>
      </c>
      <c r="L147" s="311" t="e">
        <f>MATCH(CONCATENAR,[1]Banco!$A:$A,0)</f>
        <v>#N/A</v>
      </c>
      <c r="M147" s="349" t="str">
        <f ca="1">IF(OR(ISERROR($L147),$H147="",$H147=0),"",OFFSET(M$1,MATCH($K147,$K$1:$K147,0)-1,0))</f>
        <v/>
      </c>
    </row>
    <row r="148" spans="1:14" x14ac:dyDescent="0.2">
      <c r="B148" s="350"/>
      <c r="C148" s="350"/>
      <c r="D148" s="345" t="str">
        <f ca="1">IF(ISNUMBER($L148),OFFSET([1]Banco!$A$1,'COMP CAIXA'!$L148-1,COLUMN('COMP CAIXA'!D148)-1),"")</f>
        <v/>
      </c>
      <c r="E148" s="346" t="str">
        <f ca="1">IF(ISNUMBER($L148),OFFSET([1]Banco!$A$1,'COMP CAIXA'!$L148-1,COLUMN('COMP CAIXA'!E148)-1),"")</f>
        <v/>
      </c>
      <c r="F148" s="346">
        <f t="shared" ca="1" si="22"/>
        <v>0</v>
      </c>
      <c r="G148" s="346">
        <f t="shared" ca="1" si="23"/>
        <v>0</v>
      </c>
      <c r="H148" s="347">
        <v>0</v>
      </c>
      <c r="I148" s="348">
        <f ca="1">IF(ISNUMBER($L148),VALUE(OFFSET([1]Banco!$A$1,'COMP CAIXA'!$L148-1,COLUMN('COMP CAIXA'!I148)-4)),0)</f>
        <v>0</v>
      </c>
      <c r="J148" s="348">
        <f ca="1">IF(ISNUMBER($L148),VALUE(OFFSET([1]Banco!$A$1,'COMP CAIXA'!$L148-1,COLUMN('COMP CAIXA'!J148)-4)),0)</f>
        <v>0</v>
      </c>
      <c r="K148" s="311">
        <f>COUNTA($A$1:$A148)-1</f>
        <v>12</v>
      </c>
      <c r="L148" s="311" t="e">
        <f>MATCH(CONCATENAR,[1]Banco!$A:$A,0)</f>
        <v>#N/A</v>
      </c>
      <c r="M148" s="349" t="str">
        <f ca="1">IF(OR(ISERROR($L148),$H148="",$H148=0),"",OFFSET(M$1,MATCH($K148,$K$1:$K148,0)-1,0))</f>
        <v/>
      </c>
    </row>
    <row r="149" spans="1:14" x14ac:dyDescent="0.2">
      <c r="B149" s="350"/>
      <c r="C149" s="350"/>
      <c r="D149" s="345" t="str">
        <f ca="1">IF(ISNUMBER($L149),OFFSET([1]Banco!$A$1,'COMP CAIXA'!$L149-1,COLUMN('COMP CAIXA'!D149)-1),"")</f>
        <v/>
      </c>
      <c r="E149" s="346" t="str">
        <f ca="1">IF(ISNUMBER($L149),OFFSET([1]Banco!$A$1,'COMP CAIXA'!$L149-1,COLUMN('COMP CAIXA'!E149)-1),"")</f>
        <v/>
      </c>
      <c r="F149" s="346">
        <f t="shared" ca="1" si="22"/>
        <v>0</v>
      </c>
      <c r="G149" s="346">
        <f t="shared" ca="1" si="23"/>
        <v>0</v>
      </c>
      <c r="H149" s="347">
        <v>0</v>
      </c>
      <c r="I149" s="348">
        <f ca="1">IF(ISNUMBER($L149),VALUE(OFFSET([1]Banco!$A$1,'COMP CAIXA'!$L149-1,COLUMN('COMP CAIXA'!I149)-4)),0)</f>
        <v>0</v>
      </c>
      <c r="J149" s="348">
        <f ca="1">IF(ISNUMBER($L149),VALUE(OFFSET([1]Banco!$A$1,'COMP CAIXA'!$L149-1,COLUMN('COMP CAIXA'!J149)-4)),0)</f>
        <v>0</v>
      </c>
      <c r="K149" s="311">
        <f>COUNTA($A$1:$A149)-1</f>
        <v>12</v>
      </c>
      <c r="L149" s="311" t="e">
        <f>MATCH(CONCATENAR,[1]Banco!$A:$A,0)</f>
        <v>#N/A</v>
      </c>
      <c r="M149" s="349" t="str">
        <f ca="1">IF(OR(ISERROR($L149),$H149="",$H149=0),"",OFFSET(M$1,MATCH($K149,$K$1:$K149,0)-1,0))</f>
        <v/>
      </c>
    </row>
    <row r="150" spans="1:14" x14ac:dyDescent="0.2">
      <c r="B150" s="350"/>
      <c r="C150" s="350"/>
      <c r="D150" s="345" t="str">
        <f ca="1">IF(ISNUMBER($L150),OFFSET([1]Banco!$A$1,'COMP CAIXA'!$L150-1,COLUMN('COMP CAIXA'!D150)-1),"")</f>
        <v/>
      </c>
      <c r="E150" s="346" t="str">
        <f ca="1">IF(ISNUMBER($L150),OFFSET([1]Banco!$A$1,'COMP CAIXA'!$L150-1,COLUMN('COMP CAIXA'!E150)-1),"")</f>
        <v/>
      </c>
      <c r="F150" s="346">
        <f t="shared" ca="1" si="22"/>
        <v>0</v>
      </c>
      <c r="G150" s="346">
        <f t="shared" ca="1" si="23"/>
        <v>0</v>
      </c>
      <c r="H150" s="347">
        <v>0</v>
      </c>
      <c r="I150" s="348">
        <f ca="1">IF(ISNUMBER($L150),VALUE(OFFSET([1]Banco!$A$1,'COMP CAIXA'!$L150-1,COLUMN('COMP CAIXA'!I150)-4)),0)</f>
        <v>0</v>
      </c>
      <c r="J150" s="348">
        <f ca="1">IF(ISNUMBER($L150),VALUE(OFFSET([1]Banco!$A$1,'COMP CAIXA'!$L150-1,COLUMN('COMP CAIXA'!J150)-4)),0)</f>
        <v>0</v>
      </c>
      <c r="K150" s="311">
        <f>COUNTA($A$1:$A150)-1</f>
        <v>12</v>
      </c>
      <c r="L150" s="311" t="e">
        <f>MATCH(CONCATENAR,[1]Banco!$A:$A,0)</f>
        <v>#N/A</v>
      </c>
      <c r="M150" s="349" t="str">
        <f ca="1">IF(OR(ISERROR($L150),$H150="",$H150=0),"",OFFSET(M$1,MATCH($K150,$K$1:$K150,0)-1,0))</f>
        <v/>
      </c>
    </row>
    <row r="151" spans="1:14" x14ac:dyDescent="0.2">
      <c r="B151" s="350"/>
      <c r="C151" s="350"/>
      <c r="D151" s="345" t="str">
        <f ca="1">IF(ISNUMBER($L151),OFFSET([1]Banco!$A$1,'COMP CAIXA'!$L151-1,COLUMN('COMP CAIXA'!D151)-1),"")</f>
        <v/>
      </c>
      <c r="E151" s="346" t="str">
        <f ca="1">IF(ISNUMBER($L151),OFFSET([1]Banco!$A$1,'COMP CAIXA'!$L151-1,COLUMN('COMP CAIXA'!E151)-1),"")</f>
        <v/>
      </c>
      <c r="F151" s="346">
        <f t="shared" ca="1" si="22"/>
        <v>0</v>
      </c>
      <c r="G151" s="346">
        <f t="shared" ca="1" si="23"/>
        <v>0</v>
      </c>
      <c r="H151" s="347">
        <v>0</v>
      </c>
      <c r="I151" s="348">
        <f ca="1">IF(ISNUMBER($L151),VALUE(OFFSET([1]Banco!$A$1,'COMP CAIXA'!$L151-1,COLUMN('COMP CAIXA'!I151)-4)),0)</f>
        <v>0</v>
      </c>
      <c r="J151" s="348">
        <f ca="1">IF(ISNUMBER($L151),VALUE(OFFSET([1]Banco!$A$1,'COMP CAIXA'!$L151-1,COLUMN('COMP CAIXA'!J151)-4)),0)</f>
        <v>0</v>
      </c>
      <c r="K151" s="311">
        <f>COUNTA($A$1:$A151)-1</f>
        <v>12</v>
      </c>
      <c r="L151" s="311" t="e">
        <f>MATCH(CONCATENAR,[1]Banco!$A:$A,0)</f>
        <v>#N/A</v>
      </c>
      <c r="M151" s="349" t="str">
        <f ca="1">IF(OR(ISERROR($L151),$H151="",$H151=0),"",OFFSET(M$1,MATCH($K151,$K$1:$K151,0)-1,0))</f>
        <v/>
      </c>
    </row>
    <row r="152" spans="1:14" x14ac:dyDescent="0.2">
      <c r="B152" s="350"/>
      <c r="C152" s="350"/>
      <c r="D152" s="345" t="str">
        <f ca="1">IF(ISNUMBER($L152),OFFSET([1]Banco!$A$1,'COMP CAIXA'!$L152-1,COLUMN('COMP CAIXA'!D152)-1),"")</f>
        <v/>
      </c>
      <c r="E152" s="346" t="str">
        <f ca="1">IF(ISNUMBER($L152),OFFSET([1]Banco!$A$1,'COMP CAIXA'!$L152-1,COLUMN('COMP CAIXA'!E152)-1),"")</f>
        <v/>
      </c>
      <c r="F152" s="346">
        <f t="shared" ca="1" si="22"/>
        <v>0</v>
      </c>
      <c r="G152" s="346">
        <f t="shared" ca="1" si="23"/>
        <v>0</v>
      </c>
      <c r="H152" s="347">
        <v>0</v>
      </c>
      <c r="I152" s="348">
        <f ca="1">IF(ISNUMBER($L152),VALUE(OFFSET([1]Banco!$A$1,'COMP CAIXA'!$L152-1,COLUMN('COMP CAIXA'!I152)-4)),0)</f>
        <v>0</v>
      </c>
      <c r="J152" s="348">
        <f ca="1">IF(ISNUMBER($L152),VALUE(OFFSET([1]Banco!$A$1,'COMP CAIXA'!$L152-1,COLUMN('COMP CAIXA'!J152)-4)),0)</f>
        <v>0</v>
      </c>
      <c r="K152" s="311">
        <f>COUNTA($A$1:$A152)-1</f>
        <v>12</v>
      </c>
      <c r="L152" s="311" t="e">
        <f>MATCH(CONCATENAR,[1]Banco!$A:$A,0)</f>
        <v>#N/A</v>
      </c>
      <c r="M152" s="349" t="str">
        <f ca="1">IF(OR(ISERROR($L152),$H152="",$H152=0),"",OFFSET(M$1,MATCH($K152,$K$1:$K152,0)-1,0))</f>
        <v/>
      </c>
    </row>
    <row r="153" spans="1:14" x14ac:dyDescent="0.2">
      <c r="B153" s="350"/>
      <c r="C153" s="350"/>
      <c r="D153" s="345" t="str">
        <f ca="1">IF(ISNUMBER($L153),OFFSET([1]Banco!$A$1,'COMP CAIXA'!$L153-1,COLUMN('COMP CAIXA'!D153)-1),"")</f>
        <v/>
      </c>
      <c r="E153" s="346" t="str">
        <f ca="1">IF(ISNUMBER($L153),OFFSET([1]Banco!$A$1,'COMP CAIXA'!$L153-1,COLUMN('COMP CAIXA'!E153)-1),"")</f>
        <v/>
      </c>
      <c r="F153" s="346">
        <f t="shared" ca="1" si="22"/>
        <v>0</v>
      </c>
      <c r="G153" s="346">
        <f t="shared" ca="1" si="23"/>
        <v>0</v>
      </c>
      <c r="H153" s="347">
        <v>0</v>
      </c>
      <c r="I153" s="348">
        <f ca="1">IF(ISNUMBER($L153),VALUE(OFFSET([1]Banco!$A$1,'COMP CAIXA'!$L153-1,COLUMN('COMP CAIXA'!I153)-4)),0)</f>
        <v>0</v>
      </c>
      <c r="J153" s="348">
        <f ca="1">IF(ISNUMBER($L153),VALUE(OFFSET([1]Banco!$A$1,'COMP CAIXA'!$L153-1,COLUMN('COMP CAIXA'!J153)-4)),0)</f>
        <v>0</v>
      </c>
      <c r="K153" s="311">
        <f>COUNTA($A$1:$A153)-1</f>
        <v>12</v>
      </c>
      <c r="L153" s="311" t="e">
        <f>MATCH(CONCATENAR,[1]Banco!$A:$A,0)</f>
        <v>#N/A</v>
      </c>
      <c r="M153" s="349" t="str">
        <f ca="1">IF(OR(ISERROR($L153),$H153="",$H153=0),"",OFFSET(M$1,MATCH($K153,$K$1:$K153,0)-1,0))</f>
        <v/>
      </c>
    </row>
    <row r="154" spans="1:14" x14ac:dyDescent="0.2">
      <c r="A154" s="315"/>
      <c r="B154" s="282"/>
      <c r="C154" s="335"/>
      <c r="D154" s="284"/>
      <c r="E154" s="282"/>
      <c r="F154" s="282"/>
      <c r="G154" s="282"/>
      <c r="H154" s="282"/>
      <c r="I154" s="285"/>
      <c r="J154" s="282"/>
      <c r="K154" s="315">
        <f>COUNTA($A$1:$A154)-1</f>
        <v>12</v>
      </c>
      <c r="M154" s="336" t="str">
        <f ca="1">IF(OFFSET($M$1,MATCH(OFFSET(K154,-1,0),$K$1:$K154,0)-1,0)="F","F","")</f>
        <v/>
      </c>
      <c r="N154" s="336"/>
    </row>
    <row r="155" spans="1:14" x14ac:dyDescent="0.2">
      <c r="A155" s="337" t="str">
        <f>CONCATENAR</f>
        <v xml:space="preserve"> </v>
      </c>
      <c r="B155" s="338"/>
      <c r="C155" s="338"/>
      <c r="D155" s="339"/>
      <c r="E155" s="338"/>
      <c r="F155" s="340">
        <f ca="1">IF($L155&gt;0,SUM(OFFSET(F155,1,0,$L155),0))</f>
        <v>0</v>
      </c>
      <c r="G155" s="340">
        <f ca="1">IF($L155&gt;0,SUM(OFFSET(G155,1,0,$L155),0))</f>
        <v>0</v>
      </c>
      <c r="H155" s="341"/>
      <c r="I155" s="342">
        <f ca="1">IF(ISERROR(F155),0,F155)</f>
        <v>0</v>
      </c>
      <c r="J155" s="343">
        <f ca="1">IF(ISERROR(G155),0,G155)</f>
        <v>0</v>
      </c>
      <c r="K155" s="311">
        <f>COUNTA($A$1:$A155)-1</f>
        <v>13</v>
      </c>
      <c r="L155" s="311">
        <f>IF(MAX(K:K)=K155,MATCH(9999999,$K:$K)+1,MATCH(K155+1,K:K,0))-ROW(L155)-2</f>
        <v>10</v>
      </c>
      <c r="M155" s="312" t="str">
        <f ca="1">IF(AND(OR(I155&lt;&gt;0,J155&lt;&gt;0),N155="Sim"),"F","")</f>
        <v/>
      </c>
      <c r="N155" s="329" t="s">
        <v>8451</v>
      </c>
    </row>
    <row r="156" spans="1:14" x14ac:dyDescent="0.2">
      <c r="B156" s="350"/>
      <c r="C156" s="350"/>
      <c r="D156" s="345" t="str">
        <f ca="1">IF(ISNUMBER($L156),OFFSET([1]Banco!$A$1,'COMP CAIXA'!$L156-1,COLUMN('COMP CAIXA'!D156)-1),"")</f>
        <v/>
      </c>
      <c r="E156" s="346" t="str">
        <f ca="1">IF(ISNUMBER($L156),OFFSET([1]Banco!$A$1,'COMP CAIXA'!$L156-1,COLUMN('COMP CAIXA'!E156)-1),"")</f>
        <v/>
      </c>
      <c r="F156" s="346">
        <f t="shared" ref="F156:F165" ca="1" si="24">TRUNC($H156*ROUND(I156,2),2)</f>
        <v>0</v>
      </c>
      <c r="G156" s="346">
        <f t="shared" ref="G156:G165" ca="1" si="25">TRUNC($H156*ROUND(J156,2),2)</f>
        <v>0</v>
      </c>
      <c r="H156" s="347">
        <v>0</v>
      </c>
      <c r="I156" s="348">
        <f ca="1">IF(ISNUMBER($L156),VALUE(OFFSET([1]Banco!$A$1,'COMP CAIXA'!$L156-1,COLUMN('COMP CAIXA'!I156)-4)),0)</f>
        <v>0</v>
      </c>
      <c r="J156" s="348">
        <f ca="1">IF(ISNUMBER($L156),VALUE(OFFSET([1]Banco!$A$1,'COMP CAIXA'!$L156-1,COLUMN('COMP CAIXA'!J156)-4)),0)</f>
        <v>0</v>
      </c>
      <c r="K156" s="311">
        <f>COUNTA($A$1:$A156)-1</f>
        <v>13</v>
      </c>
      <c r="L156" s="311" t="e">
        <f>MATCH(CONCATENAR,[1]Banco!$A:$A,0)</f>
        <v>#N/A</v>
      </c>
      <c r="M156" s="349" t="str">
        <f ca="1">IF(OR(ISERROR($L156),$H156="",$H156=0),"",OFFSET(M$1,MATCH($K156,$K$1:$K156,0)-1,0))</f>
        <v/>
      </c>
    </row>
    <row r="157" spans="1:14" x14ac:dyDescent="0.2">
      <c r="B157" s="350"/>
      <c r="C157" s="350"/>
      <c r="D157" s="345" t="str">
        <f ca="1">IF(ISNUMBER($L157),OFFSET([1]Banco!$A$1,'COMP CAIXA'!$L157-1,COLUMN('COMP CAIXA'!D157)-1),"")</f>
        <v/>
      </c>
      <c r="E157" s="346" t="str">
        <f ca="1">IF(ISNUMBER($L157),OFFSET([1]Banco!$A$1,'COMP CAIXA'!$L157-1,COLUMN('COMP CAIXA'!E157)-1),"")</f>
        <v/>
      </c>
      <c r="F157" s="346">
        <f t="shared" ca="1" si="24"/>
        <v>0</v>
      </c>
      <c r="G157" s="346">
        <f t="shared" ca="1" si="25"/>
        <v>0</v>
      </c>
      <c r="H157" s="347">
        <v>0</v>
      </c>
      <c r="I157" s="348">
        <f ca="1">IF(ISNUMBER($L157),VALUE(OFFSET([1]Banco!$A$1,'COMP CAIXA'!$L157-1,COLUMN('COMP CAIXA'!I157)-4)),0)</f>
        <v>0</v>
      </c>
      <c r="J157" s="348">
        <f ca="1">IF(ISNUMBER($L157),VALUE(OFFSET([1]Banco!$A$1,'COMP CAIXA'!$L157-1,COLUMN('COMP CAIXA'!J157)-4)),0)</f>
        <v>0</v>
      </c>
      <c r="K157" s="311">
        <f>COUNTA($A$1:$A157)-1</f>
        <v>13</v>
      </c>
      <c r="L157" s="311" t="e">
        <f>MATCH(CONCATENAR,[1]Banco!$A:$A,0)</f>
        <v>#N/A</v>
      </c>
      <c r="M157" s="349" t="str">
        <f ca="1">IF(OR(ISERROR($L157),$H157="",$H157=0),"",OFFSET(M$1,MATCH($K157,$K$1:$K157,0)-1,0))</f>
        <v/>
      </c>
    </row>
    <row r="158" spans="1:14" x14ac:dyDescent="0.2">
      <c r="B158" s="350"/>
      <c r="C158" s="350"/>
      <c r="D158" s="345" t="str">
        <f ca="1">IF(ISNUMBER($L158),OFFSET([1]Banco!$A$1,'COMP CAIXA'!$L158-1,COLUMN('COMP CAIXA'!D158)-1),"")</f>
        <v/>
      </c>
      <c r="E158" s="346" t="str">
        <f ca="1">IF(ISNUMBER($L158),OFFSET([1]Banco!$A$1,'COMP CAIXA'!$L158-1,COLUMN('COMP CAIXA'!E158)-1),"")</f>
        <v/>
      </c>
      <c r="F158" s="346">
        <f t="shared" ca="1" si="24"/>
        <v>0</v>
      </c>
      <c r="G158" s="346">
        <f t="shared" ca="1" si="25"/>
        <v>0</v>
      </c>
      <c r="H158" s="347">
        <v>0</v>
      </c>
      <c r="I158" s="348">
        <f ca="1">IF(ISNUMBER($L158),VALUE(OFFSET([1]Banco!$A$1,'COMP CAIXA'!$L158-1,COLUMN('COMP CAIXA'!I158)-4)),0)</f>
        <v>0</v>
      </c>
      <c r="J158" s="348">
        <f ca="1">IF(ISNUMBER($L158),VALUE(OFFSET([1]Banco!$A$1,'COMP CAIXA'!$L158-1,COLUMN('COMP CAIXA'!J158)-4)),0)</f>
        <v>0</v>
      </c>
      <c r="K158" s="311">
        <f>COUNTA($A$1:$A158)-1</f>
        <v>13</v>
      </c>
      <c r="L158" s="311" t="e">
        <f>MATCH(CONCATENAR,[1]Banco!$A:$A,0)</f>
        <v>#N/A</v>
      </c>
      <c r="M158" s="349" t="str">
        <f ca="1">IF(OR(ISERROR($L158),$H158="",$H158=0),"",OFFSET(M$1,MATCH($K158,$K$1:$K158,0)-1,0))</f>
        <v/>
      </c>
    </row>
    <row r="159" spans="1:14" x14ac:dyDescent="0.2">
      <c r="B159" s="350"/>
      <c r="C159" s="350"/>
      <c r="D159" s="345" t="str">
        <f ca="1">IF(ISNUMBER($L159),OFFSET([1]Banco!$A$1,'COMP CAIXA'!$L159-1,COLUMN('COMP CAIXA'!D159)-1),"")</f>
        <v/>
      </c>
      <c r="E159" s="346" t="str">
        <f ca="1">IF(ISNUMBER($L159),OFFSET([1]Banco!$A$1,'COMP CAIXA'!$L159-1,COLUMN('COMP CAIXA'!E159)-1),"")</f>
        <v/>
      </c>
      <c r="F159" s="346">
        <f t="shared" ca="1" si="24"/>
        <v>0</v>
      </c>
      <c r="G159" s="346">
        <f t="shared" ca="1" si="25"/>
        <v>0</v>
      </c>
      <c r="H159" s="347">
        <v>0</v>
      </c>
      <c r="I159" s="348">
        <f ca="1">IF(ISNUMBER($L159),VALUE(OFFSET([1]Banco!$A$1,'COMP CAIXA'!$L159-1,COLUMN('COMP CAIXA'!I159)-4)),0)</f>
        <v>0</v>
      </c>
      <c r="J159" s="348">
        <f ca="1">IF(ISNUMBER($L159),VALUE(OFFSET([1]Banco!$A$1,'COMP CAIXA'!$L159-1,COLUMN('COMP CAIXA'!J159)-4)),0)</f>
        <v>0</v>
      </c>
      <c r="K159" s="311">
        <f>COUNTA($A$1:$A159)-1</f>
        <v>13</v>
      </c>
      <c r="L159" s="311" t="e">
        <f>MATCH(CONCATENAR,[1]Banco!$A:$A,0)</f>
        <v>#N/A</v>
      </c>
      <c r="M159" s="349" t="str">
        <f ca="1">IF(OR(ISERROR($L159),$H159="",$H159=0),"",OFFSET(M$1,MATCH($K159,$K$1:$K159,0)-1,0))</f>
        <v/>
      </c>
    </row>
    <row r="160" spans="1:14" x14ac:dyDescent="0.2">
      <c r="B160" s="350"/>
      <c r="C160" s="350"/>
      <c r="D160" s="345" t="str">
        <f ca="1">IF(ISNUMBER($L160),OFFSET([1]Banco!$A$1,'COMP CAIXA'!$L160-1,COLUMN('COMP CAIXA'!D160)-1),"")</f>
        <v/>
      </c>
      <c r="E160" s="346" t="str">
        <f ca="1">IF(ISNUMBER($L160),OFFSET([1]Banco!$A$1,'COMP CAIXA'!$L160-1,COLUMN('COMP CAIXA'!E160)-1),"")</f>
        <v/>
      </c>
      <c r="F160" s="346">
        <f t="shared" ca="1" si="24"/>
        <v>0</v>
      </c>
      <c r="G160" s="346">
        <f t="shared" ca="1" si="25"/>
        <v>0</v>
      </c>
      <c r="H160" s="347">
        <v>0</v>
      </c>
      <c r="I160" s="348">
        <f ca="1">IF(ISNUMBER($L160),VALUE(OFFSET([1]Banco!$A$1,'COMP CAIXA'!$L160-1,COLUMN('COMP CAIXA'!I160)-4)),0)</f>
        <v>0</v>
      </c>
      <c r="J160" s="348">
        <f ca="1">IF(ISNUMBER($L160),VALUE(OFFSET([1]Banco!$A$1,'COMP CAIXA'!$L160-1,COLUMN('COMP CAIXA'!J160)-4)),0)</f>
        <v>0</v>
      </c>
      <c r="K160" s="311">
        <f>COUNTA($A$1:$A160)-1</f>
        <v>13</v>
      </c>
      <c r="L160" s="311" t="e">
        <f>MATCH(CONCATENAR,[1]Banco!$A:$A,0)</f>
        <v>#N/A</v>
      </c>
      <c r="M160" s="349" t="str">
        <f ca="1">IF(OR(ISERROR($L160),$H160="",$H160=0),"",OFFSET(M$1,MATCH($K160,$K$1:$K160,0)-1,0))</f>
        <v/>
      </c>
    </row>
    <row r="161" spans="1:14" x14ac:dyDescent="0.2">
      <c r="B161" s="350"/>
      <c r="C161" s="350"/>
      <c r="D161" s="345" t="str">
        <f ca="1">IF(ISNUMBER($L161),OFFSET([1]Banco!$A$1,'COMP CAIXA'!$L161-1,COLUMN('COMP CAIXA'!D161)-1),"")</f>
        <v/>
      </c>
      <c r="E161" s="346" t="str">
        <f ca="1">IF(ISNUMBER($L161),OFFSET([1]Banco!$A$1,'COMP CAIXA'!$L161-1,COLUMN('COMP CAIXA'!E161)-1),"")</f>
        <v/>
      </c>
      <c r="F161" s="346">
        <f t="shared" ca="1" si="24"/>
        <v>0</v>
      </c>
      <c r="G161" s="346">
        <f t="shared" ca="1" si="25"/>
        <v>0</v>
      </c>
      <c r="H161" s="347">
        <v>0</v>
      </c>
      <c r="I161" s="348">
        <f ca="1">IF(ISNUMBER($L161),VALUE(OFFSET([1]Banco!$A$1,'COMP CAIXA'!$L161-1,COLUMN('COMP CAIXA'!I161)-4)),0)</f>
        <v>0</v>
      </c>
      <c r="J161" s="348">
        <f ca="1">IF(ISNUMBER($L161),VALUE(OFFSET([1]Banco!$A$1,'COMP CAIXA'!$L161-1,COLUMN('COMP CAIXA'!J161)-4)),0)</f>
        <v>0</v>
      </c>
      <c r="K161" s="311">
        <f>COUNTA($A$1:$A161)-1</f>
        <v>13</v>
      </c>
      <c r="L161" s="311" t="e">
        <f>MATCH(CONCATENAR,[1]Banco!$A:$A,0)</f>
        <v>#N/A</v>
      </c>
      <c r="M161" s="349" t="str">
        <f ca="1">IF(OR(ISERROR($L161),$H161="",$H161=0),"",OFFSET(M$1,MATCH($K161,$K$1:$K161,0)-1,0))</f>
        <v/>
      </c>
    </row>
    <row r="162" spans="1:14" x14ac:dyDescent="0.2">
      <c r="B162" s="350"/>
      <c r="C162" s="350"/>
      <c r="D162" s="345" t="str">
        <f ca="1">IF(ISNUMBER($L162),OFFSET([1]Banco!$A$1,'COMP CAIXA'!$L162-1,COLUMN('COMP CAIXA'!D162)-1),"")</f>
        <v/>
      </c>
      <c r="E162" s="346" t="str">
        <f ca="1">IF(ISNUMBER($L162),OFFSET([1]Banco!$A$1,'COMP CAIXA'!$L162-1,COLUMN('COMP CAIXA'!E162)-1),"")</f>
        <v/>
      </c>
      <c r="F162" s="346">
        <f t="shared" ca="1" si="24"/>
        <v>0</v>
      </c>
      <c r="G162" s="346">
        <f t="shared" ca="1" si="25"/>
        <v>0</v>
      </c>
      <c r="H162" s="347">
        <v>0</v>
      </c>
      <c r="I162" s="348">
        <f ca="1">IF(ISNUMBER($L162),VALUE(OFFSET([1]Banco!$A$1,'COMP CAIXA'!$L162-1,COLUMN('COMP CAIXA'!I162)-4)),0)</f>
        <v>0</v>
      </c>
      <c r="J162" s="348">
        <f ca="1">IF(ISNUMBER($L162),VALUE(OFFSET([1]Banco!$A$1,'COMP CAIXA'!$L162-1,COLUMN('COMP CAIXA'!J162)-4)),0)</f>
        <v>0</v>
      </c>
      <c r="K162" s="311">
        <f>COUNTA($A$1:$A162)-1</f>
        <v>13</v>
      </c>
      <c r="L162" s="311" t="e">
        <f>MATCH(CONCATENAR,[1]Banco!$A:$A,0)</f>
        <v>#N/A</v>
      </c>
      <c r="M162" s="349" t="str">
        <f ca="1">IF(OR(ISERROR($L162),$H162="",$H162=0),"",OFFSET(M$1,MATCH($K162,$K$1:$K162,0)-1,0))</f>
        <v/>
      </c>
    </row>
    <row r="163" spans="1:14" x14ac:dyDescent="0.2">
      <c r="B163" s="350"/>
      <c r="C163" s="350"/>
      <c r="D163" s="345" t="str">
        <f ca="1">IF(ISNUMBER($L163),OFFSET([1]Banco!$A$1,'COMP CAIXA'!$L163-1,COLUMN('COMP CAIXA'!D163)-1),"")</f>
        <v/>
      </c>
      <c r="E163" s="346" t="str">
        <f ca="1">IF(ISNUMBER($L163),OFFSET([1]Banco!$A$1,'COMP CAIXA'!$L163-1,COLUMN('COMP CAIXA'!E163)-1),"")</f>
        <v/>
      </c>
      <c r="F163" s="346">
        <f t="shared" ca="1" si="24"/>
        <v>0</v>
      </c>
      <c r="G163" s="346">
        <f t="shared" ca="1" si="25"/>
        <v>0</v>
      </c>
      <c r="H163" s="347">
        <v>0</v>
      </c>
      <c r="I163" s="348">
        <f ca="1">IF(ISNUMBER($L163),VALUE(OFFSET([1]Banco!$A$1,'COMP CAIXA'!$L163-1,COLUMN('COMP CAIXA'!I163)-4)),0)</f>
        <v>0</v>
      </c>
      <c r="J163" s="348">
        <f ca="1">IF(ISNUMBER($L163),VALUE(OFFSET([1]Banco!$A$1,'COMP CAIXA'!$L163-1,COLUMN('COMP CAIXA'!J163)-4)),0)</f>
        <v>0</v>
      </c>
      <c r="K163" s="311">
        <f>COUNTA($A$1:$A163)-1</f>
        <v>13</v>
      </c>
      <c r="L163" s="311" t="e">
        <f>MATCH(CONCATENAR,[1]Banco!$A:$A,0)</f>
        <v>#N/A</v>
      </c>
      <c r="M163" s="349" t="str">
        <f ca="1">IF(OR(ISERROR($L163),$H163="",$H163=0),"",OFFSET(M$1,MATCH($K163,$K$1:$K163,0)-1,0))</f>
        <v/>
      </c>
    </row>
    <row r="164" spans="1:14" x14ac:dyDescent="0.2">
      <c r="B164" s="350"/>
      <c r="C164" s="350"/>
      <c r="D164" s="345" t="str">
        <f ca="1">IF(ISNUMBER($L164),OFFSET([1]Banco!$A$1,'COMP CAIXA'!$L164-1,COLUMN('COMP CAIXA'!D164)-1),"")</f>
        <v/>
      </c>
      <c r="E164" s="346" t="str">
        <f ca="1">IF(ISNUMBER($L164),OFFSET([1]Banco!$A$1,'COMP CAIXA'!$L164-1,COLUMN('COMP CAIXA'!E164)-1),"")</f>
        <v/>
      </c>
      <c r="F164" s="346">
        <f t="shared" ca="1" si="24"/>
        <v>0</v>
      </c>
      <c r="G164" s="346">
        <f t="shared" ca="1" si="25"/>
        <v>0</v>
      </c>
      <c r="H164" s="347">
        <v>0</v>
      </c>
      <c r="I164" s="348">
        <f ca="1">IF(ISNUMBER($L164),VALUE(OFFSET([1]Banco!$A$1,'COMP CAIXA'!$L164-1,COLUMN('COMP CAIXA'!I164)-4)),0)</f>
        <v>0</v>
      </c>
      <c r="J164" s="348">
        <f ca="1">IF(ISNUMBER($L164),VALUE(OFFSET([1]Banco!$A$1,'COMP CAIXA'!$L164-1,COLUMN('COMP CAIXA'!J164)-4)),0)</f>
        <v>0</v>
      </c>
      <c r="K164" s="311">
        <f>COUNTA($A$1:$A164)-1</f>
        <v>13</v>
      </c>
      <c r="L164" s="311" t="e">
        <f>MATCH(CONCATENAR,[1]Banco!$A:$A,0)</f>
        <v>#N/A</v>
      </c>
      <c r="M164" s="349" t="str">
        <f ca="1">IF(OR(ISERROR($L164),$H164="",$H164=0),"",OFFSET(M$1,MATCH($K164,$K$1:$K164,0)-1,0))</f>
        <v/>
      </c>
    </row>
    <row r="165" spans="1:14" x14ac:dyDescent="0.2">
      <c r="B165" s="350"/>
      <c r="C165" s="350"/>
      <c r="D165" s="345" t="str">
        <f ca="1">IF(ISNUMBER($L165),OFFSET([1]Banco!$A$1,'COMP CAIXA'!$L165-1,COLUMN('COMP CAIXA'!D165)-1),"")</f>
        <v/>
      </c>
      <c r="E165" s="346" t="str">
        <f ca="1">IF(ISNUMBER($L165),OFFSET([1]Banco!$A$1,'COMP CAIXA'!$L165-1,COLUMN('COMP CAIXA'!E165)-1),"")</f>
        <v/>
      </c>
      <c r="F165" s="346">
        <f t="shared" ca="1" si="24"/>
        <v>0</v>
      </c>
      <c r="G165" s="346">
        <f t="shared" ca="1" si="25"/>
        <v>0</v>
      </c>
      <c r="H165" s="347">
        <v>0</v>
      </c>
      <c r="I165" s="348">
        <f ca="1">IF(ISNUMBER($L165),VALUE(OFFSET([1]Banco!$A$1,'COMP CAIXA'!$L165-1,COLUMN('COMP CAIXA'!I165)-4)),0)</f>
        <v>0</v>
      </c>
      <c r="J165" s="348">
        <f ca="1">IF(ISNUMBER($L165),VALUE(OFFSET([1]Banco!$A$1,'COMP CAIXA'!$L165-1,COLUMN('COMP CAIXA'!J165)-4)),0)</f>
        <v>0</v>
      </c>
      <c r="K165" s="311">
        <f>COUNTA($A$1:$A165)-1</f>
        <v>13</v>
      </c>
      <c r="L165" s="311" t="e">
        <f>MATCH(CONCATENAR,[1]Banco!$A:$A,0)</f>
        <v>#N/A</v>
      </c>
      <c r="M165" s="349" t="str">
        <f ca="1">IF(OR(ISERROR($L165),$H165="",$H165=0),"",OFFSET(M$1,MATCH($K165,$K$1:$K165,0)-1,0))</f>
        <v/>
      </c>
    </row>
    <row r="166" spans="1:14" x14ac:dyDescent="0.2">
      <c r="A166" s="315"/>
      <c r="B166" s="282"/>
      <c r="C166" s="335"/>
      <c r="D166" s="284"/>
      <c r="E166" s="282"/>
      <c r="F166" s="282"/>
      <c r="G166" s="282"/>
      <c r="H166" s="282"/>
      <c r="I166" s="285"/>
      <c r="J166" s="282"/>
      <c r="K166" s="315">
        <f>COUNTA($A$1:$A166)-1</f>
        <v>13</v>
      </c>
      <c r="M166" s="336" t="str">
        <f ca="1">IF(OFFSET($M$1,MATCH(OFFSET(K166,-1,0),$K$1:$K166,0)-1,0)="F","F","")</f>
        <v/>
      </c>
      <c r="N166" s="336"/>
    </row>
    <row r="167" spans="1:14" x14ac:dyDescent="0.2">
      <c r="A167" s="337" t="str">
        <f>CONCATENAR</f>
        <v xml:space="preserve"> </v>
      </c>
      <c r="B167" s="338"/>
      <c r="C167" s="338"/>
      <c r="D167" s="339"/>
      <c r="E167" s="338"/>
      <c r="F167" s="340">
        <f ca="1">IF($L167&gt;0,SUM(OFFSET(F167,1,0,$L167),0))</f>
        <v>0</v>
      </c>
      <c r="G167" s="340">
        <f ca="1">IF($L167&gt;0,SUM(OFFSET(G167,1,0,$L167),0))</f>
        <v>0</v>
      </c>
      <c r="H167" s="341"/>
      <c r="I167" s="342">
        <f ca="1">IF(ISERROR(F167),0,F167)</f>
        <v>0</v>
      </c>
      <c r="J167" s="343">
        <f ca="1">IF(ISERROR(G167),0,G167)</f>
        <v>0</v>
      </c>
      <c r="K167" s="311">
        <f>COUNTA($A$1:$A167)-1</f>
        <v>14</v>
      </c>
      <c r="L167" s="311">
        <f>IF(MAX(K:K)=K167,MATCH(9999999,$K:$K)+1,MATCH(K167+1,K:K,0))-ROW(L167)-2</f>
        <v>10</v>
      </c>
      <c r="M167" s="312" t="str">
        <f ca="1">IF(AND(OR(I167&lt;&gt;0,J167&lt;&gt;0),N167="Sim"),"F","")</f>
        <v/>
      </c>
      <c r="N167" s="329" t="s">
        <v>8451</v>
      </c>
    </row>
    <row r="168" spans="1:14" x14ac:dyDescent="0.2">
      <c r="B168" s="350"/>
      <c r="C168" s="350"/>
      <c r="D168" s="345" t="str">
        <f ca="1">IF(ISNUMBER($L168),OFFSET([1]Banco!$A$1,'COMP CAIXA'!$L168-1,COLUMN('COMP CAIXA'!D168)-1),"")</f>
        <v/>
      </c>
      <c r="E168" s="346" t="str">
        <f ca="1">IF(ISNUMBER($L168),OFFSET([1]Banco!$A$1,'COMP CAIXA'!$L168-1,COLUMN('COMP CAIXA'!E168)-1),"")</f>
        <v/>
      </c>
      <c r="F168" s="346">
        <f t="shared" ref="F168:F177" ca="1" si="26">TRUNC($H168*ROUND(I168,2),2)</f>
        <v>0</v>
      </c>
      <c r="G168" s="346">
        <f t="shared" ref="G168:G177" ca="1" si="27">TRUNC($H168*ROUND(J168,2),2)</f>
        <v>0</v>
      </c>
      <c r="H168" s="347">
        <v>0</v>
      </c>
      <c r="I168" s="348">
        <f ca="1">IF(ISNUMBER($L168),VALUE(OFFSET([1]Banco!$A$1,'COMP CAIXA'!$L168-1,COLUMN('COMP CAIXA'!I168)-4)),0)</f>
        <v>0</v>
      </c>
      <c r="J168" s="348">
        <f ca="1">IF(ISNUMBER($L168),VALUE(OFFSET([1]Banco!$A$1,'COMP CAIXA'!$L168-1,COLUMN('COMP CAIXA'!J168)-4)),0)</f>
        <v>0</v>
      </c>
      <c r="K168" s="311">
        <f>COUNTA($A$1:$A168)-1</f>
        <v>14</v>
      </c>
      <c r="L168" s="311" t="e">
        <f>MATCH(CONCATENAR,[1]Banco!$A:$A,0)</f>
        <v>#N/A</v>
      </c>
      <c r="M168" s="349" t="str">
        <f ca="1">IF(OR(ISERROR($L168),$H168="",$H168=0),"",OFFSET(M$1,MATCH($K168,$K$1:$K168,0)-1,0))</f>
        <v/>
      </c>
    </row>
    <row r="169" spans="1:14" x14ac:dyDescent="0.2">
      <c r="B169" s="350"/>
      <c r="C169" s="350"/>
      <c r="D169" s="345" t="str">
        <f ca="1">IF(ISNUMBER($L169),OFFSET([1]Banco!$A$1,'COMP CAIXA'!$L169-1,COLUMN('COMP CAIXA'!D169)-1),"")</f>
        <v/>
      </c>
      <c r="E169" s="346" t="str">
        <f ca="1">IF(ISNUMBER($L169),OFFSET([1]Banco!$A$1,'COMP CAIXA'!$L169-1,COLUMN('COMP CAIXA'!E169)-1),"")</f>
        <v/>
      </c>
      <c r="F169" s="346">
        <f t="shared" ca="1" si="26"/>
        <v>0</v>
      </c>
      <c r="G169" s="346">
        <f t="shared" ca="1" si="27"/>
        <v>0</v>
      </c>
      <c r="H169" s="347">
        <v>0</v>
      </c>
      <c r="I169" s="348">
        <f ca="1">IF(ISNUMBER($L169),VALUE(OFFSET([1]Banco!$A$1,'COMP CAIXA'!$L169-1,COLUMN('COMP CAIXA'!I169)-4)),0)</f>
        <v>0</v>
      </c>
      <c r="J169" s="348">
        <f ca="1">IF(ISNUMBER($L169),VALUE(OFFSET([1]Banco!$A$1,'COMP CAIXA'!$L169-1,COLUMN('COMP CAIXA'!J169)-4)),0)</f>
        <v>0</v>
      </c>
      <c r="K169" s="311">
        <f>COUNTA($A$1:$A169)-1</f>
        <v>14</v>
      </c>
      <c r="L169" s="311" t="e">
        <f>MATCH(CONCATENAR,[1]Banco!$A:$A,0)</f>
        <v>#N/A</v>
      </c>
      <c r="M169" s="349" t="str">
        <f ca="1">IF(OR(ISERROR($L169),$H169="",$H169=0),"",OFFSET(M$1,MATCH($K169,$K$1:$K169,0)-1,0))</f>
        <v/>
      </c>
    </row>
    <row r="170" spans="1:14" x14ac:dyDescent="0.2">
      <c r="B170" s="350"/>
      <c r="C170" s="350"/>
      <c r="D170" s="345" t="str">
        <f ca="1">IF(ISNUMBER($L170),OFFSET([1]Banco!$A$1,'COMP CAIXA'!$L170-1,COLUMN('COMP CAIXA'!D170)-1),"")</f>
        <v/>
      </c>
      <c r="E170" s="346" t="str">
        <f ca="1">IF(ISNUMBER($L170),OFFSET([1]Banco!$A$1,'COMP CAIXA'!$L170-1,COLUMN('COMP CAIXA'!E170)-1),"")</f>
        <v/>
      </c>
      <c r="F170" s="346">
        <f t="shared" ca="1" si="26"/>
        <v>0</v>
      </c>
      <c r="G170" s="346">
        <f t="shared" ca="1" si="27"/>
        <v>0</v>
      </c>
      <c r="H170" s="347">
        <v>0</v>
      </c>
      <c r="I170" s="348">
        <f ca="1">IF(ISNUMBER($L170),VALUE(OFFSET([1]Banco!$A$1,'COMP CAIXA'!$L170-1,COLUMN('COMP CAIXA'!I170)-4)),0)</f>
        <v>0</v>
      </c>
      <c r="J170" s="348">
        <f ca="1">IF(ISNUMBER($L170),VALUE(OFFSET([1]Banco!$A$1,'COMP CAIXA'!$L170-1,COLUMN('COMP CAIXA'!J170)-4)),0)</f>
        <v>0</v>
      </c>
      <c r="K170" s="311">
        <f>COUNTA($A$1:$A170)-1</f>
        <v>14</v>
      </c>
      <c r="L170" s="311" t="e">
        <f>MATCH(CONCATENAR,[1]Banco!$A:$A,0)</f>
        <v>#N/A</v>
      </c>
      <c r="M170" s="349" t="str">
        <f ca="1">IF(OR(ISERROR($L170),$H170="",$H170=0),"",OFFSET(M$1,MATCH($K170,$K$1:$K170,0)-1,0))</f>
        <v/>
      </c>
    </row>
    <row r="171" spans="1:14" x14ac:dyDescent="0.2">
      <c r="B171" s="350"/>
      <c r="C171" s="350"/>
      <c r="D171" s="345" t="str">
        <f ca="1">IF(ISNUMBER($L171),OFFSET([1]Banco!$A$1,'COMP CAIXA'!$L171-1,COLUMN('COMP CAIXA'!D171)-1),"")</f>
        <v/>
      </c>
      <c r="E171" s="346" t="str">
        <f ca="1">IF(ISNUMBER($L171),OFFSET([1]Banco!$A$1,'COMP CAIXA'!$L171-1,COLUMN('COMP CAIXA'!E171)-1),"")</f>
        <v/>
      </c>
      <c r="F171" s="346">
        <f t="shared" ca="1" si="26"/>
        <v>0</v>
      </c>
      <c r="G171" s="346">
        <f t="shared" ca="1" si="27"/>
        <v>0</v>
      </c>
      <c r="H171" s="347">
        <v>0</v>
      </c>
      <c r="I171" s="348">
        <f ca="1">IF(ISNUMBER($L171),VALUE(OFFSET([1]Banco!$A$1,'COMP CAIXA'!$L171-1,COLUMN('COMP CAIXA'!I171)-4)),0)</f>
        <v>0</v>
      </c>
      <c r="J171" s="348">
        <f ca="1">IF(ISNUMBER($L171),VALUE(OFFSET([1]Banco!$A$1,'COMP CAIXA'!$L171-1,COLUMN('COMP CAIXA'!J171)-4)),0)</f>
        <v>0</v>
      </c>
      <c r="K171" s="311">
        <f>COUNTA($A$1:$A171)-1</f>
        <v>14</v>
      </c>
      <c r="L171" s="311" t="e">
        <f>MATCH(CONCATENAR,[1]Banco!$A:$A,0)</f>
        <v>#N/A</v>
      </c>
      <c r="M171" s="349" t="str">
        <f ca="1">IF(OR(ISERROR($L171),$H171="",$H171=0),"",OFFSET(M$1,MATCH($K171,$K$1:$K171,0)-1,0))</f>
        <v/>
      </c>
    </row>
    <row r="172" spans="1:14" x14ac:dyDescent="0.2">
      <c r="B172" s="350"/>
      <c r="C172" s="350"/>
      <c r="D172" s="345" t="str">
        <f ca="1">IF(ISNUMBER($L172),OFFSET([1]Banco!$A$1,'COMP CAIXA'!$L172-1,COLUMN('COMP CAIXA'!D172)-1),"")</f>
        <v/>
      </c>
      <c r="E172" s="346" t="str">
        <f ca="1">IF(ISNUMBER($L172),OFFSET([1]Banco!$A$1,'COMP CAIXA'!$L172-1,COLUMN('COMP CAIXA'!E172)-1),"")</f>
        <v/>
      </c>
      <c r="F172" s="346">
        <f t="shared" ca="1" si="26"/>
        <v>0</v>
      </c>
      <c r="G172" s="346">
        <f t="shared" ca="1" si="27"/>
        <v>0</v>
      </c>
      <c r="H172" s="347">
        <v>0</v>
      </c>
      <c r="I172" s="348">
        <f ca="1">IF(ISNUMBER($L172),VALUE(OFFSET([1]Banco!$A$1,'COMP CAIXA'!$L172-1,COLUMN('COMP CAIXA'!I172)-4)),0)</f>
        <v>0</v>
      </c>
      <c r="J172" s="348">
        <f ca="1">IF(ISNUMBER($L172),VALUE(OFFSET([1]Banco!$A$1,'COMP CAIXA'!$L172-1,COLUMN('COMP CAIXA'!J172)-4)),0)</f>
        <v>0</v>
      </c>
      <c r="K172" s="311">
        <f>COUNTA($A$1:$A172)-1</f>
        <v>14</v>
      </c>
      <c r="L172" s="311" t="e">
        <f>MATCH(CONCATENAR,[1]Banco!$A:$A,0)</f>
        <v>#N/A</v>
      </c>
      <c r="M172" s="349" t="str">
        <f ca="1">IF(OR(ISERROR($L172),$H172="",$H172=0),"",OFFSET(M$1,MATCH($K172,$K$1:$K172,0)-1,0))</f>
        <v/>
      </c>
    </row>
    <row r="173" spans="1:14" x14ac:dyDescent="0.2">
      <c r="B173" s="350"/>
      <c r="C173" s="350"/>
      <c r="D173" s="345" t="str">
        <f ca="1">IF(ISNUMBER($L173),OFFSET([1]Banco!$A$1,'COMP CAIXA'!$L173-1,COLUMN('COMP CAIXA'!D173)-1),"")</f>
        <v/>
      </c>
      <c r="E173" s="346" t="str">
        <f ca="1">IF(ISNUMBER($L173),OFFSET([1]Banco!$A$1,'COMP CAIXA'!$L173-1,COLUMN('COMP CAIXA'!E173)-1),"")</f>
        <v/>
      </c>
      <c r="F173" s="346">
        <f t="shared" ca="1" si="26"/>
        <v>0</v>
      </c>
      <c r="G173" s="346">
        <f t="shared" ca="1" si="27"/>
        <v>0</v>
      </c>
      <c r="H173" s="347">
        <v>0</v>
      </c>
      <c r="I173" s="348">
        <f ca="1">IF(ISNUMBER($L173),VALUE(OFFSET([1]Banco!$A$1,'COMP CAIXA'!$L173-1,COLUMN('COMP CAIXA'!I173)-4)),0)</f>
        <v>0</v>
      </c>
      <c r="J173" s="348">
        <f ca="1">IF(ISNUMBER($L173),VALUE(OFFSET([1]Banco!$A$1,'COMP CAIXA'!$L173-1,COLUMN('COMP CAIXA'!J173)-4)),0)</f>
        <v>0</v>
      </c>
      <c r="K173" s="311">
        <f>COUNTA($A$1:$A173)-1</f>
        <v>14</v>
      </c>
      <c r="L173" s="311" t="e">
        <f>MATCH(CONCATENAR,[1]Banco!$A:$A,0)</f>
        <v>#N/A</v>
      </c>
      <c r="M173" s="349" t="str">
        <f ca="1">IF(OR(ISERROR($L173),$H173="",$H173=0),"",OFFSET(M$1,MATCH($K173,$K$1:$K173,0)-1,0))</f>
        <v/>
      </c>
    </row>
    <row r="174" spans="1:14" x14ac:dyDescent="0.2">
      <c r="B174" s="350"/>
      <c r="C174" s="350"/>
      <c r="D174" s="345" t="str">
        <f ca="1">IF(ISNUMBER($L174),OFFSET([1]Banco!$A$1,'COMP CAIXA'!$L174-1,COLUMN('COMP CAIXA'!D174)-1),"")</f>
        <v/>
      </c>
      <c r="E174" s="346" t="str">
        <f ca="1">IF(ISNUMBER($L174),OFFSET([1]Banco!$A$1,'COMP CAIXA'!$L174-1,COLUMN('COMP CAIXA'!E174)-1),"")</f>
        <v/>
      </c>
      <c r="F174" s="346">
        <f t="shared" ca="1" si="26"/>
        <v>0</v>
      </c>
      <c r="G174" s="346">
        <f t="shared" ca="1" si="27"/>
        <v>0</v>
      </c>
      <c r="H174" s="347">
        <v>0</v>
      </c>
      <c r="I174" s="348">
        <f ca="1">IF(ISNUMBER($L174),VALUE(OFFSET([1]Banco!$A$1,'COMP CAIXA'!$L174-1,COLUMN('COMP CAIXA'!I174)-4)),0)</f>
        <v>0</v>
      </c>
      <c r="J174" s="348">
        <f ca="1">IF(ISNUMBER($L174),VALUE(OFFSET([1]Banco!$A$1,'COMP CAIXA'!$L174-1,COLUMN('COMP CAIXA'!J174)-4)),0)</f>
        <v>0</v>
      </c>
      <c r="K174" s="311">
        <f>COUNTA($A$1:$A174)-1</f>
        <v>14</v>
      </c>
      <c r="L174" s="311" t="e">
        <f>MATCH(CONCATENAR,[1]Banco!$A:$A,0)</f>
        <v>#N/A</v>
      </c>
      <c r="M174" s="349" t="str">
        <f ca="1">IF(OR(ISERROR($L174),$H174="",$H174=0),"",OFFSET(M$1,MATCH($K174,$K$1:$K174,0)-1,0))</f>
        <v/>
      </c>
    </row>
    <row r="175" spans="1:14" x14ac:dyDescent="0.2">
      <c r="B175" s="350"/>
      <c r="C175" s="350"/>
      <c r="D175" s="345" t="str">
        <f ca="1">IF(ISNUMBER($L175),OFFSET([1]Banco!$A$1,'COMP CAIXA'!$L175-1,COLUMN('COMP CAIXA'!D175)-1),"")</f>
        <v/>
      </c>
      <c r="E175" s="346" t="str">
        <f ca="1">IF(ISNUMBER($L175),OFFSET([1]Banco!$A$1,'COMP CAIXA'!$L175-1,COLUMN('COMP CAIXA'!E175)-1),"")</f>
        <v/>
      </c>
      <c r="F175" s="346">
        <f t="shared" ca="1" si="26"/>
        <v>0</v>
      </c>
      <c r="G175" s="346">
        <f t="shared" ca="1" si="27"/>
        <v>0</v>
      </c>
      <c r="H175" s="347">
        <v>0</v>
      </c>
      <c r="I175" s="348">
        <f ca="1">IF(ISNUMBER($L175),VALUE(OFFSET([1]Banco!$A$1,'COMP CAIXA'!$L175-1,COLUMN('COMP CAIXA'!I175)-4)),0)</f>
        <v>0</v>
      </c>
      <c r="J175" s="348">
        <f ca="1">IF(ISNUMBER($L175),VALUE(OFFSET([1]Banco!$A$1,'COMP CAIXA'!$L175-1,COLUMN('COMP CAIXA'!J175)-4)),0)</f>
        <v>0</v>
      </c>
      <c r="K175" s="311">
        <f>COUNTA($A$1:$A175)-1</f>
        <v>14</v>
      </c>
      <c r="L175" s="311" t="e">
        <f>MATCH(CONCATENAR,[1]Banco!$A:$A,0)</f>
        <v>#N/A</v>
      </c>
      <c r="M175" s="349" t="str">
        <f ca="1">IF(OR(ISERROR($L175),$H175="",$H175=0),"",OFFSET(M$1,MATCH($K175,$K$1:$K175,0)-1,0))</f>
        <v/>
      </c>
    </row>
    <row r="176" spans="1:14" x14ac:dyDescent="0.2">
      <c r="B176" s="350"/>
      <c r="C176" s="350"/>
      <c r="D176" s="345" t="str">
        <f ca="1">IF(ISNUMBER($L176),OFFSET([1]Banco!$A$1,'COMP CAIXA'!$L176-1,COLUMN('COMP CAIXA'!D176)-1),"")</f>
        <v/>
      </c>
      <c r="E176" s="346" t="str">
        <f ca="1">IF(ISNUMBER($L176),OFFSET([1]Banco!$A$1,'COMP CAIXA'!$L176-1,COLUMN('COMP CAIXA'!E176)-1),"")</f>
        <v/>
      </c>
      <c r="F176" s="346">
        <f t="shared" ca="1" si="26"/>
        <v>0</v>
      </c>
      <c r="G176" s="346">
        <f t="shared" ca="1" si="27"/>
        <v>0</v>
      </c>
      <c r="H176" s="347">
        <v>0</v>
      </c>
      <c r="I176" s="348">
        <f ca="1">IF(ISNUMBER($L176),VALUE(OFFSET([1]Banco!$A$1,'COMP CAIXA'!$L176-1,COLUMN('COMP CAIXA'!I176)-4)),0)</f>
        <v>0</v>
      </c>
      <c r="J176" s="348">
        <f ca="1">IF(ISNUMBER($L176),VALUE(OFFSET([1]Banco!$A$1,'COMP CAIXA'!$L176-1,COLUMN('COMP CAIXA'!J176)-4)),0)</f>
        <v>0</v>
      </c>
      <c r="K176" s="311">
        <f>COUNTA($A$1:$A176)-1</f>
        <v>14</v>
      </c>
      <c r="L176" s="311" t="e">
        <f>MATCH(CONCATENAR,[1]Banco!$A:$A,0)</f>
        <v>#N/A</v>
      </c>
      <c r="M176" s="349" t="str">
        <f ca="1">IF(OR(ISERROR($L176),$H176="",$H176=0),"",OFFSET(M$1,MATCH($K176,$K$1:$K176,0)-1,0))</f>
        <v/>
      </c>
    </row>
    <row r="177" spans="1:14" x14ac:dyDescent="0.2">
      <c r="B177" s="350"/>
      <c r="C177" s="350"/>
      <c r="D177" s="345" t="str">
        <f ca="1">IF(ISNUMBER($L177),OFFSET([1]Banco!$A$1,'COMP CAIXA'!$L177-1,COLUMN('COMP CAIXA'!D177)-1),"")</f>
        <v/>
      </c>
      <c r="E177" s="346" t="str">
        <f ca="1">IF(ISNUMBER($L177),OFFSET([1]Banco!$A$1,'COMP CAIXA'!$L177-1,COLUMN('COMP CAIXA'!E177)-1),"")</f>
        <v/>
      </c>
      <c r="F177" s="346">
        <f t="shared" ca="1" si="26"/>
        <v>0</v>
      </c>
      <c r="G177" s="346">
        <f t="shared" ca="1" si="27"/>
        <v>0</v>
      </c>
      <c r="H177" s="347">
        <v>0</v>
      </c>
      <c r="I177" s="348">
        <f ca="1">IF(ISNUMBER($L177),VALUE(OFFSET([1]Banco!$A$1,'COMP CAIXA'!$L177-1,COLUMN('COMP CAIXA'!I177)-4)),0)</f>
        <v>0</v>
      </c>
      <c r="J177" s="348">
        <f ca="1">IF(ISNUMBER($L177),VALUE(OFFSET([1]Banco!$A$1,'COMP CAIXA'!$L177-1,COLUMN('COMP CAIXA'!J177)-4)),0)</f>
        <v>0</v>
      </c>
      <c r="K177" s="311">
        <f>COUNTA($A$1:$A177)-1</f>
        <v>14</v>
      </c>
      <c r="L177" s="311" t="e">
        <f>MATCH(CONCATENAR,[1]Banco!$A:$A,0)</f>
        <v>#N/A</v>
      </c>
      <c r="M177" s="349" t="str">
        <f ca="1">IF(OR(ISERROR($L177),$H177="",$H177=0),"",OFFSET(M$1,MATCH($K177,$K$1:$K177,0)-1,0))</f>
        <v/>
      </c>
    </row>
    <row r="178" spans="1:14" x14ac:dyDescent="0.2">
      <c r="A178" s="315"/>
      <c r="B178" s="282"/>
      <c r="C178" s="335"/>
      <c r="D178" s="284"/>
      <c r="E178" s="282"/>
      <c r="F178" s="282"/>
      <c r="G178" s="282"/>
      <c r="H178" s="282"/>
      <c r="I178" s="285"/>
      <c r="J178" s="282"/>
      <c r="K178" s="315">
        <f>COUNTA($A$1:$A178)-1</f>
        <v>14</v>
      </c>
      <c r="M178" s="336" t="str">
        <f ca="1">IF(OFFSET($M$1,MATCH(OFFSET(K178,-1,0),$K$1:$K178,0)-1,0)="F","F","")</f>
        <v/>
      </c>
      <c r="N178" s="336"/>
    </row>
    <row r="179" spans="1:14" x14ac:dyDescent="0.2">
      <c r="A179" s="337" t="str">
        <f>CONCATENAR</f>
        <v xml:space="preserve"> </v>
      </c>
      <c r="B179" s="338"/>
      <c r="C179" s="338"/>
      <c r="D179" s="339"/>
      <c r="E179" s="338"/>
      <c r="F179" s="340">
        <f ca="1">IF($L179&gt;0,SUM(OFFSET(F179,1,0,$L179),0))</f>
        <v>0</v>
      </c>
      <c r="G179" s="340">
        <f ca="1">IF($L179&gt;0,SUM(OFFSET(G179,1,0,$L179),0))</f>
        <v>0</v>
      </c>
      <c r="H179" s="341"/>
      <c r="I179" s="342">
        <f ca="1">IF(ISERROR(F179),0,F179)</f>
        <v>0</v>
      </c>
      <c r="J179" s="343">
        <f ca="1">IF(ISERROR(G179),0,G179)</f>
        <v>0</v>
      </c>
      <c r="K179" s="311">
        <f>COUNTA($A$1:$A179)-1</f>
        <v>15</v>
      </c>
      <c r="L179" s="311">
        <f>IF(MAX(K:K)=K179,MATCH(9999999,$K:$K)+1,MATCH(K179+1,K:K,0))-ROW(L179)-2</f>
        <v>10</v>
      </c>
      <c r="M179" s="312" t="str">
        <f ca="1">IF(AND(OR(I179&lt;&gt;0,J179&lt;&gt;0),N179="Sim"),"F","")</f>
        <v/>
      </c>
      <c r="N179" s="329" t="s">
        <v>8451</v>
      </c>
    </row>
    <row r="180" spans="1:14" x14ac:dyDescent="0.2">
      <c r="B180" s="350"/>
      <c r="C180" s="350"/>
      <c r="D180" s="345" t="str">
        <f ca="1">IF(ISNUMBER($L180),OFFSET([1]Banco!$A$1,'COMP CAIXA'!$L180-1,COLUMN('COMP CAIXA'!D180)-1),"")</f>
        <v/>
      </c>
      <c r="E180" s="346" t="str">
        <f ca="1">IF(ISNUMBER($L180),OFFSET([1]Banco!$A$1,'COMP CAIXA'!$L180-1,COLUMN('COMP CAIXA'!E180)-1),"")</f>
        <v/>
      </c>
      <c r="F180" s="346">
        <f t="shared" ref="F180:F189" ca="1" si="28">TRUNC($H180*ROUND(I180,2),2)</f>
        <v>0</v>
      </c>
      <c r="G180" s="346">
        <f t="shared" ref="G180:G189" ca="1" si="29">TRUNC($H180*ROUND(J180,2),2)</f>
        <v>0</v>
      </c>
      <c r="H180" s="347">
        <v>0</v>
      </c>
      <c r="I180" s="348">
        <f ca="1">IF(ISNUMBER($L180),VALUE(OFFSET([1]Banco!$A$1,'COMP CAIXA'!$L180-1,COLUMN('COMP CAIXA'!I180)-4)),0)</f>
        <v>0</v>
      </c>
      <c r="J180" s="348">
        <f ca="1">IF(ISNUMBER($L180),VALUE(OFFSET([1]Banco!$A$1,'COMP CAIXA'!$L180-1,COLUMN('COMP CAIXA'!J180)-4)),0)</f>
        <v>0</v>
      </c>
      <c r="K180" s="311">
        <f>COUNTA($A$1:$A180)-1</f>
        <v>15</v>
      </c>
      <c r="L180" s="311" t="e">
        <f>MATCH(CONCATENAR,[1]Banco!$A:$A,0)</f>
        <v>#N/A</v>
      </c>
      <c r="M180" s="349" t="str">
        <f ca="1">IF(OR(ISERROR($L180),$H180="",$H180=0),"",OFFSET(M$1,MATCH($K180,$K$1:$K180,0)-1,0))</f>
        <v/>
      </c>
    </row>
    <row r="181" spans="1:14" x14ac:dyDescent="0.2">
      <c r="B181" s="350"/>
      <c r="C181" s="350"/>
      <c r="D181" s="345" t="str">
        <f ca="1">IF(ISNUMBER($L181),OFFSET([1]Banco!$A$1,'COMP CAIXA'!$L181-1,COLUMN('COMP CAIXA'!D181)-1),"")</f>
        <v/>
      </c>
      <c r="E181" s="346" t="str">
        <f ca="1">IF(ISNUMBER($L181),OFFSET([1]Banco!$A$1,'COMP CAIXA'!$L181-1,COLUMN('COMP CAIXA'!E181)-1),"")</f>
        <v/>
      </c>
      <c r="F181" s="346">
        <f t="shared" ca="1" si="28"/>
        <v>0</v>
      </c>
      <c r="G181" s="346">
        <f t="shared" ca="1" si="29"/>
        <v>0</v>
      </c>
      <c r="H181" s="347">
        <v>0</v>
      </c>
      <c r="I181" s="348">
        <f ca="1">IF(ISNUMBER($L181),VALUE(OFFSET([1]Banco!$A$1,'COMP CAIXA'!$L181-1,COLUMN('COMP CAIXA'!I181)-4)),0)</f>
        <v>0</v>
      </c>
      <c r="J181" s="348">
        <f ca="1">IF(ISNUMBER($L181),VALUE(OFFSET([1]Banco!$A$1,'COMP CAIXA'!$L181-1,COLUMN('COMP CAIXA'!J181)-4)),0)</f>
        <v>0</v>
      </c>
      <c r="K181" s="311">
        <f>COUNTA($A$1:$A181)-1</f>
        <v>15</v>
      </c>
      <c r="L181" s="311" t="e">
        <f>MATCH(CONCATENAR,[1]Banco!$A:$A,0)</f>
        <v>#N/A</v>
      </c>
      <c r="M181" s="349" t="str">
        <f ca="1">IF(OR(ISERROR($L181),$H181="",$H181=0),"",OFFSET(M$1,MATCH($K181,$K$1:$K181,0)-1,0))</f>
        <v/>
      </c>
    </row>
    <row r="182" spans="1:14" x14ac:dyDescent="0.2">
      <c r="B182" s="350"/>
      <c r="C182" s="350"/>
      <c r="D182" s="345" t="str">
        <f ca="1">IF(ISNUMBER($L182),OFFSET([1]Banco!$A$1,'COMP CAIXA'!$L182-1,COLUMN('COMP CAIXA'!D182)-1),"")</f>
        <v/>
      </c>
      <c r="E182" s="346" t="str">
        <f ca="1">IF(ISNUMBER($L182),OFFSET([1]Banco!$A$1,'COMP CAIXA'!$L182-1,COLUMN('COMP CAIXA'!E182)-1),"")</f>
        <v/>
      </c>
      <c r="F182" s="346">
        <f t="shared" ca="1" si="28"/>
        <v>0</v>
      </c>
      <c r="G182" s="346">
        <f t="shared" ca="1" si="29"/>
        <v>0</v>
      </c>
      <c r="H182" s="347">
        <v>0</v>
      </c>
      <c r="I182" s="348">
        <f ca="1">IF(ISNUMBER($L182),VALUE(OFFSET([1]Banco!$A$1,'COMP CAIXA'!$L182-1,COLUMN('COMP CAIXA'!I182)-4)),0)</f>
        <v>0</v>
      </c>
      <c r="J182" s="348">
        <f ca="1">IF(ISNUMBER($L182),VALUE(OFFSET([1]Banco!$A$1,'COMP CAIXA'!$L182-1,COLUMN('COMP CAIXA'!J182)-4)),0)</f>
        <v>0</v>
      </c>
      <c r="K182" s="311">
        <f>COUNTA($A$1:$A182)-1</f>
        <v>15</v>
      </c>
      <c r="L182" s="311" t="e">
        <f>MATCH(CONCATENAR,[1]Banco!$A:$A,0)</f>
        <v>#N/A</v>
      </c>
      <c r="M182" s="349" t="str">
        <f ca="1">IF(OR(ISERROR($L182),$H182="",$H182=0),"",OFFSET(M$1,MATCH($K182,$K$1:$K182,0)-1,0))</f>
        <v/>
      </c>
    </row>
    <row r="183" spans="1:14" x14ac:dyDescent="0.2">
      <c r="B183" s="350"/>
      <c r="C183" s="350"/>
      <c r="D183" s="345" t="str">
        <f ca="1">IF(ISNUMBER($L183),OFFSET([1]Banco!$A$1,'COMP CAIXA'!$L183-1,COLUMN('COMP CAIXA'!D183)-1),"")</f>
        <v/>
      </c>
      <c r="E183" s="346" t="str">
        <f ca="1">IF(ISNUMBER($L183),OFFSET([1]Banco!$A$1,'COMP CAIXA'!$L183-1,COLUMN('COMP CAIXA'!E183)-1),"")</f>
        <v/>
      </c>
      <c r="F183" s="346">
        <f t="shared" ca="1" si="28"/>
        <v>0</v>
      </c>
      <c r="G183" s="346">
        <f t="shared" ca="1" si="29"/>
        <v>0</v>
      </c>
      <c r="H183" s="347">
        <v>0</v>
      </c>
      <c r="I183" s="348">
        <f ca="1">IF(ISNUMBER($L183),VALUE(OFFSET([1]Banco!$A$1,'COMP CAIXA'!$L183-1,COLUMN('COMP CAIXA'!I183)-4)),0)</f>
        <v>0</v>
      </c>
      <c r="J183" s="348">
        <f ca="1">IF(ISNUMBER($L183),VALUE(OFFSET([1]Banco!$A$1,'COMP CAIXA'!$L183-1,COLUMN('COMP CAIXA'!J183)-4)),0)</f>
        <v>0</v>
      </c>
      <c r="K183" s="311">
        <f>COUNTA($A$1:$A183)-1</f>
        <v>15</v>
      </c>
      <c r="L183" s="311" t="e">
        <f>MATCH(CONCATENAR,[1]Banco!$A:$A,0)</f>
        <v>#N/A</v>
      </c>
      <c r="M183" s="349" t="str">
        <f ca="1">IF(OR(ISERROR($L183),$H183="",$H183=0),"",OFFSET(M$1,MATCH($K183,$K$1:$K183,0)-1,0))</f>
        <v/>
      </c>
    </row>
    <row r="184" spans="1:14" x14ac:dyDescent="0.2">
      <c r="B184" s="350"/>
      <c r="C184" s="350"/>
      <c r="D184" s="345" t="str">
        <f ca="1">IF(ISNUMBER($L184),OFFSET([1]Banco!$A$1,'COMP CAIXA'!$L184-1,COLUMN('COMP CAIXA'!D184)-1),"")</f>
        <v/>
      </c>
      <c r="E184" s="346" t="str">
        <f ca="1">IF(ISNUMBER($L184),OFFSET([1]Banco!$A$1,'COMP CAIXA'!$L184-1,COLUMN('COMP CAIXA'!E184)-1),"")</f>
        <v/>
      </c>
      <c r="F184" s="346">
        <f t="shared" ca="1" si="28"/>
        <v>0</v>
      </c>
      <c r="G184" s="346">
        <f t="shared" ca="1" si="29"/>
        <v>0</v>
      </c>
      <c r="H184" s="347">
        <v>0</v>
      </c>
      <c r="I184" s="348">
        <f ca="1">IF(ISNUMBER($L184),VALUE(OFFSET([1]Banco!$A$1,'COMP CAIXA'!$L184-1,COLUMN('COMP CAIXA'!I184)-4)),0)</f>
        <v>0</v>
      </c>
      <c r="J184" s="348">
        <f ca="1">IF(ISNUMBER($L184),VALUE(OFFSET([1]Banco!$A$1,'COMP CAIXA'!$L184-1,COLUMN('COMP CAIXA'!J184)-4)),0)</f>
        <v>0</v>
      </c>
      <c r="K184" s="311">
        <f>COUNTA($A$1:$A184)-1</f>
        <v>15</v>
      </c>
      <c r="L184" s="311" t="e">
        <f>MATCH(CONCATENAR,[1]Banco!$A:$A,0)</f>
        <v>#N/A</v>
      </c>
      <c r="M184" s="349" t="str">
        <f ca="1">IF(OR(ISERROR($L184),$H184="",$H184=0),"",OFFSET(M$1,MATCH($K184,$K$1:$K184,0)-1,0))</f>
        <v/>
      </c>
    </row>
    <row r="185" spans="1:14" x14ac:dyDescent="0.2">
      <c r="B185" s="350"/>
      <c r="C185" s="350"/>
      <c r="D185" s="345" t="str">
        <f ca="1">IF(ISNUMBER($L185),OFFSET([1]Banco!$A$1,'COMP CAIXA'!$L185-1,COLUMN('COMP CAIXA'!D185)-1),"")</f>
        <v/>
      </c>
      <c r="E185" s="346" t="str">
        <f ca="1">IF(ISNUMBER($L185),OFFSET([1]Banco!$A$1,'COMP CAIXA'!$L185-1,COLUMN('COMP CAIXA'!E185)-1),"")</f>
        <v/>
      </c>
      <c r="F185" s="346">
        <f t="shared" ca="1" si="28"/>
        <v>0</v>
      </c>
      <c r="G185" s="346">
        <f t="shared" ca="1" si="29"/>
        <v>0</v>
      </c>
      <c r="H185" s="347">
        <v>0</v>
      </c>
      <c r="I185" s="348">
        <f ca="1">IF(ISNUMBER($L185),VALUE(OFFSET([1]Banco!$A$1,'COMP CAIXA'!$L185-1,COLUMN('COMP CAIXA'!I185)-4)),0)</f>
        <v>0</v>
      </c>
      <c r="J185" s="348">
        <f ca="1">IF(ISNUMBER($L185),VALUE(OFFSET([1]Banco!$A$1,'COMP CAIXA'!$L185-1,COLUMN('COMP CAIXA'!J185)-4)),0)</f>
        <v>0</v>
      </c>
      <c r="K185" s="311">
        <f>COUNTA($A$1:$A185)-1</f>
        <v>15</v>
      </c>
      <c r="L185" s="311" t="e">
        <f>MATCH(CONCATENAR,[1]Banco!$A:$A,0)</f>
        <v>#N/A</v>
      </c>
      <c r="M185" s="349" t="str">
        <f ca="1">IF(OR(ISERROR($L185),$H185="",$H185=0),"",OFFSET(M$1,MATCH($K185,$K$1:$K185,0)-1,0))</f>
        <v/>
      </c>
    </row>
    <row r="186" spans="1:14" x14ac:dyDescent="0.2">
      <c r="B186" s="350"/>
      <c r="C186" s="350"/>
      <c r="D186" s="345" t="str">
        <f ca="1">IF(ISNUMBER($L186),OFFSET([1]Banco!$A$1,'COMP CAIXA'!$L186-1,COLUMN('COMP CAIXA'!D186)-1),"")</f>
        <v/>
      </c>
      <c r="E186" s="346" t="str">
        <f ca="1">IF(ISNUMBER($L186),OFFSET([1]Banco!$A$1,'COMP CAIXA'!$L186-1,COLUMN('COMP CAIXA'!E186)-1),"")</f>
        <v/>
      </c>
      <c r="F186" s="346">
        <f t="shared" ca="1" si="28"/>
        <v>0</v>
      </c>
      <c r="G186" s="346">
        <f t="shared" ca="1" si="29"/>
        <v>0</v>
      </c>
      <c r="H186" s="347">
        <v>0</v>
      </c>
      <c r="I186" s="348">
        <f ca="1">IF(ISNUMBER($L186),VALUE(OFFSET([1]Banco!$A$1,'COMP CAIXA'!$L186-1,COLUMN('COMP CAIXA'!I186)-4)),0)</f>
        <v>0</v>
      </c>
      <c r="J186" s="348">
        <f ca="1">IF(ISNUMBER($L186),VALUE(OFFSET([1]Banco!$A$1,'COMP CAIXA'!$L186-1,COLUMN('COMP CAIXA'!J186)-4)),0)</f>
        <v>0</v>
      </c>
      <c r="K186" s="311">
        <f>COUNTA($A$1:$A186)-1</f>
        <v>15</v>
      </c>
      <c r="L186" s="311" t="e">
        <f>MATCH(CONCATENAR,[1]Banco!$A:$A,0)</f>
        <v>#N/A</v>
      </c>
      <c r="M186" s="349" t="str">
        <f ca="1">IF(OR(ISERROR($L186),$H186="",$H186=0),"",OFFSET(M$1,MATCH($K186,$K$1:$K186,0)-1,0))</f>
        <v/>
      </c>
    </row>
    <row r="187" spans="1:14" x14ac:dyDescent="0.2">
      <c r="B187" s="350"/>
      <c r="C187" s="350"/>
      <c r="D187" s="345" t="str">
        <f ca="1">IF(ISNUMBER($L187),OFFSET([1]Banco!$A$1,'COMP CAIXA'!$L187-1,COLUMN('COMP CAIXA'!D187)-1),"")</f>
        <v/>
      </c>
      <c r="E187" s="346" t="str">
        <f ca="1">IF(ISNUMBER($L187),OFFSET([1]Banco!$A$1,'COMP CAIXA'!$L187-1,COLUMN('COMP CAIXA'!E187)-1),"")</f>
        <v/>
      </c>
      <c r="F187" s="346">
        <f t="shared" ca="1" si="28"/>
        <v>0</v>
      </c>
      <c r="G187" s="346">
        <f t="shared" ca="1" si="29"/>
        <v>0</v>
      </c>
      <c r="H187" s="347">
        <v>0</v>
      </c>
      <c r="I187" s="348">
        <f ca="1">IF(ISNUMBER($L187),VALUE(OFFSET([1]Banco!$A$1,'COMP CAIXA'!$L187-1,COLUMN('COMP CAIXA'!I187)-4)),0)</f>
        <v>0</v>
      </c>
      <c r="J187" s="348">
        <f ca="1">IF(ISNUMBER($L187),VALUE(OFFSET([1]Banco!$A$1,'COMP CAIXA'!$L187-1,COLUMN('COMP CAIXA'!J187)-4)),0)</f>
        <v>0</v>
      </c>
      <c r="K187" s="311">
        <f>COUNTA($A$1:$A187)-1</f>
        <v>15</v>
      </c>
      <c r="L187" s="311" t="e">
        <f>MATCH(CONCATENAR,[1]Banco!$A:$A,0)</f>
        <v>#N/A</v>
      </c>
      <c r="M187" s="349" t="str">
        <f ca="1">IF(OR(ISERROR($L187),$H187="",$H187=0),"",OFFSET(M$1,MATCH($K187,$K$1:$K187,0)-1,0))</f>
        <v/>
      </c>
    </row>
    <row r="188" spans="1:14" x14ac:dyDescent="0.2">
      <c r="B188" s="350"/>
      <c r="C188" s="350"/>
      <c r="D188" s="345" t="str">
        <f ca="1">IF(ISNUMBER($L188),OFFSET([1]Banco!$A$1,'COMP CAIXA'!$L188-1,COLUMN('COMP CAIXA'!D188)-1),"")</f>
        <v/>
      </c>
      <c r="E188" s="346" t="str">
        <f ca="1">IF(ISNUMBER($L188),OFFSET([1]Banco!$A$1,'COMP CAIXA'!$L188-1,COLUMN('COMP CAIXA'!E188)-1),"")</f>
        <v/>
      </c>
      <c r="F188" s="346">
        <f t="shared" ca="1" si="28"/>
        <v>0</v>
      </c>
      <c r="G188" s="346">
        <f t="shared" ca="1" si="29"/>
        <v>0</v>
      </c>
      <c r="H188" s="347">
        <v>0</v>
      </c>
      <c r="I188" s="348">
        <f ca="1">IF(ISNUMBER($L188),VALUE(OFFSET([1]Banco!$A$1,'COMP CAIXA'!$L188-1,COLUMN('COMP CAIXA'!I188)-4)),0)</f>
        <v>0</v>
      </c>
      <c r="J188" s="348">
        <f ca="1">IF(ISNUMBER($L188),VALUE(OFFSET([1]Banco!$A$1,'COMP CAIXA'!$L188-1,COLUMN('COMP CAIXA'!J188)-4)),0)</f>
        <v>0</v>
      </c>
      <c r="K188" s="311">
        <f>COUNTA($A$1:$A188)-1</f>
        <v>15</v>
      </c>
      <c r="L188" s="311" t="e">
        <f>MATCH(CONCATENAR,[1]Banco!$A:$A,0)</f>
        <v>#N/A</v>
      </c>
      <c r="M188" s="349" t="str">
        <f ca="1">IF(OR(ISERROR($L188),$H188="",$H188=0),"",OFFSET(M$1,MATCH($K188,$K$1:$K188,0)-1,0))</f>
        <v/>
      </c>
    </row>
    <row r="189" spans="1:14" x14ac:dyDescent="0.2">
      <c r="B189" s="350"/>
      <c r="C189" s="350"/>
      <c r="D189" s="345" t="str">
        <f ca="1">IF(ISNUMBER($L189),OFFSET([1]Banco!$A$1,'COMP CAIXA'!$L189-1,COLUMN('COMP CAIXA'!D189)-1),"")</f>
        <v/>
      </c>
      <c r="E189" s="346" t="str">
        <f ca="1">IF(ISNUMBER($L189),OFFSET([1]Banco!$A$1,'COMP CAIXA'!$L189-1,COLUMN('COMP CAIXA'!E189)-1),"")</f>
        <v/>
      </c>
      <c r="F189" s="346">
        <f t="shared" ca="1" si="28"/>
        <v>0</v>
      </c>
      <c r="G189" s="346">
        <f t="shared" ca="1" si="29"/>
        <v>0</v>
      </c>
      <c r="H189" s="347">
        <v>0</v>
      </c>
      <c r="I189" s="348">
        <f ca="1">IF(ISNUMBER($L189),VALUE(OFFSET([1]Banco!$A$1,'COMP CAIXA'!$L189-1,COLUMN('COMP CAIXA'!I189)-4)),0)</f>
        <v>0</v>
      </c>
      <c r="J189" s="348">
        <f ca="1">IF(ISNUMBER($L189),VALUE(OFFSET([1]Banco!$A$1,'COMP CAIXA'!$L189-1,COLUMN('COMP CAIXA'!J189)-4)),0)</f>
        <v>0</v>
      </c>
      <c r="K189" s="311">
        <f>COUNTA($A$1:$A189)-1</f>
        <v>15</v>
      </c>
      <c r="L189" s="311" t="e">
        <f>MATCH(CONCATENAR,[1]Banco!$A:$A,0)</f>
        <v>#N/A</v>
      </c>
      <c r="M189" s="349" t="str">
        <f ca="1">IF(OR(ISERROR($L189),$H189="",$H189=0),"",OFFSET(M$1,MATCH($K189,$K$1:$K189,0)-1,0))</f>
        <v/>
      </c>
    </row>
    <row r="190" spans="1:14" x14ac:dyDescent="0.2">
      <c r="A190" s="315"/>
      <c r="B190" s="282"/>
      <c r="C190" s="335"/>
      <c r="D190" s="284"/>
      <c r="E190" s="282"/>
      <c r="F190" s="282"/>
      <c r="G190" s="282"/>
      <c r="H190" s="282"/>
      <c r="I190" s="285"/>
      <c r="J190" s="282"/>
      <c r="K190" s="315">
        <f>COUNTA($A$1:$A190)-1</f>
        <v>15</v>
      </c>
      <c r="M190" s="336" t="str">
        <f ca="1">IF(OFFSET($M$1,MATCH(OFFSET(K190,-1,0),$K$1:$K190,0)-1,0)="F","F","")</f>
        <v/>
      </c>
      <c r="N190" s="336"/>
    </row>
    <row r="191" spans="1:14" s="311" customFormat="1" ht="24" customHeight="1" x14ac:dyDescent="0.2">
      <c r="A191" s="351" t="s">
        <v>8533</v>
      </c>
      <c r="B191" s="462" t="s">
        <v>8559</v>
      </c>
      <c r="C191" s="462"/>
      <c r="E191" s="352"/>
      <c r="F191" s="352"/>
      <c r="G191" s="352"/>
      <c r="H191" s="352"/>
      <c r="I191" s="352"/>
      <c r="M191" s="312" t="s">
        <v>8534</v>
      </c>
    </row>
    <row r="192" spans="1:14" s="311" customFormat="1" ht="11.25" customHeight="1" x14ac:dyDescent="0.2">
      <c r="B192" s="311" t="s">
        <v>8535</v>
      </c>
      <c r="E192" s="463" t="s">
        <v>8560</v>
      </c>
      <c r="F192" s="463"/>
      <c r="G192" s="463"/>
      <c r="H192" s="463"/>
      <c r="I192" s="464" t="s">
        <v>8561</v>
      </c>
      <c r="J192" s="464"/>
      <c r="M192" s="312" t="s">
        <v>8534</v>
      </c>
    </row>
    <row r="193" spans="5:13" s="311" customFormat="1" ht="11.25" customHeight="1" x14ac:dyDescent="0.2">
      <c r="E193" s="465" t="s">
        <v>8562</v>
      </c>
      <c r="F193" s="465"/>
      <c r="G193" s="465"/>
      <c r="H193" s="465"/>
      <c r="I193" s="466" t="s">
        <v>8563</v>
      </c>
      <c r="J193" s="466"/>
      <c r="M193" s="312" t="s">
        <v>8534</v>
      </c>
    </row>
  </sheetData>
  <sheetProtection password="BD17" sheet="1" objects="1" scenarios="1" autoFilter="0"/>
  <autoFilter ref="M10:M193"/>
  <mergeCells count="6">
    <mergeCell ref="B1:J1"/>
    <mergeCell ref="B191:C191"/>
    <mergeCell ref="E192:H192"/>
    <mergeCell ref="I192:J192"/>
    <mergeCell ref="E193:H193"/>
    <mergeCell ref="I193:J193"/>
  </mergeCells>
  <conditionalFormatting sqref="B191:C191">
    <cfRule type="expression" dxfId="0" priority="2">
      <formula>B191&lt;&gt;""</formula>
    </cfRule>
  </conditionalFormatting>
  <dataValidations count="1">
    <dataValidation type="list" allowBlank="1" showErrorMessage="1" sqref="N7 N11:N21 N23:N33 N35:N45 N47:N57 N59:N69 N71:N81 N83:N93 N95:N105 N107:N117 N119:N129 N131:N141 N143:N153 N155:N165 N167:N177 N179:N189">
      <formula1>"Sim,Não"</formula1>
      <formula2>0</formula2>
    </dataValidation>
  </dataValidations>
  <pageMargins left="0.78749999999999998" right="0.78749999999999998" top="5.7083333333333304" bottom="0.78680555555555598" header="5.7083333333333304" footer="0.59027777777777801"/>
  <pageSetup paperSize="9" scale="74" fitToHeight="0" orientation="portrait" horizontalDpi="300" verticalDpi="300" r:id="rId1"/>
  <headerFooter>
    <oddHeader>&amp;L_</oddHeader>
    <oddFooter>&amp;LPlanilha Referência.xls versão 1.6 - Desenvolvido por Caixa Econômica Federal - Conteúdo sob responsabilidade do usuário&amp;R&amp;P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75" r:id="rId4" name="Botão 1">
              <controlPr defaultSize="0" autoPict="0">
                <anchor moveWithCells="1" sizeWithCells="1">
                  <from>
                    <xdr:col>1</xdr:col>
                    <xdr:colOff>28575</xdr:colOff>
                    <xdr:row>1</xdr:row>
                    <xdr:rowOff>9525</xdr:rowOff>
                  </from>
                  <to>
                    <xdr:col>3</xdr:col>
                    <xdr:colOff>361950</xdr:colOff>
                    <xdr:row>3</xdr:row>
                    <xdr:rowOff>19050</xdr:rowOff>
                  </to>
                </anchor>
              </controlPr>
            </control>
          </mc:Choice>
        </mc:AlternateContent>
        <mc:AlternateContent xmlns:mc="http://schemas.openxmlformats.org/markup-compatibility/2006">
          <mc:Choice Requires="x14">
            <control shapeId="7174" r:id="rId5" name="Botão 2">
              <controlPr defaultSize="0" autoPict="0">
                <anchor moveWithCells="1" sizeWithCells="1">
                  <from>
                    <xdr:col>3</xdr:col>
                    <xdr:colOff>790575</xdr:colOff>
                    <xdr:row>1</xdr:row>
                    <xdr:rowOff>9525</xdr:rowOff>
                  </from>
                  <to>
                    <xdr:col>4</xdr:col>
                    <xdr:colOff>2047875</xdr:colOff>
                    <xdr:row>3</xdr:row>
                    <xdr:rowOff>19050</xdr:rowOff>
                  </to>
                </anchor>
              </controlPr>
            </control>
          </mc:Choice>
        </mc:AlternateContent>
        <mc:AlternateContent xmlns:mc="http://schemas.openxmlformats.org/markup-compatibility/2006">
          <mc:Choice Requires="x14">
            <control shapeId="7173" r:id="rId6" name="Botão 3">
              <controlPr defaultSize="0" autoPict="0">
                <anchor moveWithCells="1" sizeWithCells="1">
                  <from>
                    <xdr:col>3</xdr:col>
                    <xdr:colOff>2162175</xdr:colOff>
                    <xdr:row>1</xdr:row>
                    <xdr:rowOff>9525</xdr:rowOff>
                  </from>
                  <to>
                    <xdr:col>4</xdr:col>
                    <xdr:colOff>685800</xdr:colOff>
                    <xdr:row>3</xdr:row>
                    <xdr:rowOff>19050</xdr:rowOff>
                  </to>
                </anchor>
              </controlPr>
            </control>
          </mc:Choice>
        </mc:AlternateContent>
        <mc:AlternateContent xmlns:mc="http://schemas.openxmlformats.org/markup-compatibility/2006">
          <mc:Choice Requires="x14">
            <control shapeId="7172" r:id="rId7" name="Botão 4">
              <controlPr defaultSize="0" autoPict="0">
                <anchor moveWithCells="1" sizeWithCells="1">
                  <from>
                    <xdr:col>3</xdr:col>
                    <xdr:colOff>3524250</xdr:colOff>
                    <xdr:row>1</xdr:row>
                    <xdr:rowOff>9525</xdr:rowOff>
                  </from>
                  <to>
                    <xdr:col>7</xdr:col>
                    <xdr:colOff>171450</xdr:colOff>
                    <xdr:row>3</xdr:row>
                    <xdr:rowOff>19050</xdr:rowOff>
                  </to>
                </anchor>
              </controlPr>
            </control>
          </mc:Choice>
        </mc:AlternateContent>
        <mc:AlternateContent xmlns:mc="http://schemas.openxmlformats.org/markup-compatibility/2006">
          <mc:Choice Requires="x14">
            <control shapeId="7171" r:id="rId8" name="Botão 6">
              <controlPr defaultSize="0" autoPict="0">
                <anchor moveWithCells="1" sizeWithCells="1">
                  <from>
                    <xdr:col>13</xdr:col>
                    <xdr:colOff>66675</xdr:colOff>
                    <xdr:row>0</xdr:row>
                    <xdr:rowOff>57150</xdr:rowOff>
                  </from>
                  <to>
                    <xdr:col>14</xdr:col>
                    <xdr:colOff>571500</xdr:colOff>
                    <xdr:row>1</xdr:row>
                    <xdr:rowOff>9525</xdr:rowOff>
                  </to>
                </anchor>
              </controlPr>
            </control>
          </mc:Choice>
        </mc:AlternateContent>
        <mc:AlternateContent xmlns:mc="http://schemas.openxmlformats.org/markup-compatibility/2006">
          <mc:Choice Requires="x14">
            <control shapeId="7170" r:id="rId9" name="Botão 7">
              <controlPr defaultSize="0" autoPict="0">
                <anchor moveWithCells="1" sizeWithCells="1">
                  <from>
                    <xdr:col>13</xdr:col>
                    <xdr:colOff>66675</xdr:colOff>
                    <xdr:row>1</xdr:row>
                    <xdr:rowOff>57150</xdr:rowOff>
                  </from>
                  <to>
                    <xdr:col>14</xdr:col>
                    <xdr:colOff>571500</xdr:colOff>
                    <xdr:row>2</xdr:row>
                    <xdr:rowOff>133350</xdr:rowOff>
                  </to>
                </anchor>
              </controlPr>
            </control>
          </mc:Choice>
        </mc:AlternateContent>
        <mc:AlternateContent xmlns:mc="http://schemas.openxmlformats.org/markup-compatibility/2006">
          <mc:Choice Requires="x14">
            <control shapeId="7169" r:id="rId10" name="Botão 8">
              <controlPr defaultSize="0" autoPict="0">
                <anchor moveWithCells="1" sizeWithCells="1">
                  <from>
                    <xdr:col>7</xdr:col>
                    <xdr:colOff>466725</xdr:colOff>
                    <xdr:row>1</xdr:row>
                    <xdr:rowOff>9525</xdr:rowOff>
                  </from>
                  <to>
                    <xdr:col>9</xdr:col>
                    <xdr:colOff>771525</xdr:colOff>
                    <xdr:row>3</xdr:row>
                    <xdr:rowOff>19050</xdr:rowOff>
                  </to>
                </anchor>
              </controlPr>
            </control>
          </mc:Choice>
        </mc:AlternateContent>
        <mc:AlternateContent xmlns:mc="http://schemas.openxmlformats.org/markup-compatibility/2006">
          <mc:Choice Requires="x14">
            <control shapeId="7182" r:id="rId11" name="Button 14">
              <controlPr defaultSize="0" print="0" autoFill="0" autoPict="0" altText="Adicionar Composição">
                <anchor moveWithCells="1">
                  <from>
                    <xdr:col>1</xdr:col>
                    <xdr:colOff>28575</xdr:colOff>
                    <xdr:row>1</xdr:row>
                    <xdr:rowOff>9525</xdr:rowOff>
                  </from>
                  <to>
                    <xdr:col>3</xdr:col>
                    <xdr:colOff>361950</xdr:colOff>
                    <xdr:row>3</xdr:row>
                    <xdr:rowOff>19050</xdr:rowOff>
                  </to>
                </anchor>
              </controlPr>
            </control>
          </mc:Choice>
        </mc:AlternateContent>
        <mc:AlternateContent xmlns:mc="http://schemas.openxmlformats.org/markup-compatibility/2006">
          <mc:Choice Requires="x14">
            <control shapeId="7181" r:id="rId12" name="Button 13">
              <controlPr defaultSize="0" print="0" autoFill="0" autoPict="0" altText="Adicionar Linha(s)">
                <anchor moveWithCells="1">
                  <from>
                    <xdr:col>3</xdr:col>
                    <xdr:colOff>790575</xdr:colOff>
                    <xdr:row>1</xdr:row>
                    <xdr:rowOff>9525</xdr:rowOff>
                  </from>
                  <to>
                    <xdr:col>4</xdr:col>
                    <xdr:colOff>2047875</xdr:colOff>
                    <xdr:row>3</xdr:row>
                    <xdr:rowOff>19050</xdr:rowOff>
                  </to>
                </anchor>
              </controlPr>
            </control>
          </mc:Choice>
        </mc:AlternateContent>
        <mc:AlternateContent xmlns:mc="http://schemas.openxmlformats.org/markup-compatibility/2006">
          <mc:Choice Requires="x14">
            <control shapeId="7180" r:id="rId13" name="Button 12">
              <controlPr defaultSize="0" print="0" autoFill="0" autoPict="0" altText="Excluir Linha(s)">
                <anchor moveWithCells="1">
                  <from>
                    <xdr:col>3</xdr:col>
                    <xdr:colOff>2162175</xdr:colOff>
                    <xdr:row>1</xdr:row>
                    <xdr:rowOff>9525</xdr:rowOff>
                  </from>
                  <to>
                    <xdr:col>4</xdr:col>
                    <xdr:colOff>685800</xdr:colOff>
                    <xdr:row>3</xdr:row>
                    <xdr:rowOff>19050</xdr:rowOff>
                  </to>
                </anchor>
              </controlPr>
            </control>
          </mc:Choice>
        </mc:AlternateContent>
        <mc:AlternateContent xmlns:mc="http://schemas.openxmlformats.org/markup-compatibility/2006">
          <mc:Choice Requires="x14">
            <control shapeId="7179" r:id="rId14" name="Button 11">
              <controlPr defaultSize="0" print="0" autoFill="0" autoPict="0" altText="Buscar Código">
                <anchor moveWithCells="1">
                  <from>
                    <xdr:col>3</xdr:col>
                    <xdr:colOff>3524250</xdr:colOff>
                    <xdr:row>1</xdr:row>
                    <xdr:rowOff>9525</xdr:rowOff>
                  </from>
                  <to>
                    <xdr:col>7</xdr:col>
                    <xdr:colOff>171450</xdr:colOff>
                    <xdr:row>3</xdr:row>
                    <xdr:rowOff>19050</xdr:rowOff>
                  </to>
                </anchor>
              </controlPr>
            </control>
          </mc:Choice>
        </mc:AlternateContent>
        <mc:AlternateContent xmlns:mc="http://schemas.openxmlformats.org/markup-compatibility/2006">
          <mc:Choice Requires="x14">
            <control shapeId="7178" r:id="rId15" name="Button 10">
              <controlPr defaultSize="0" print="0" autoFill="0" autoPict="0" altText="Exportar TXT">
                <anchor moveWithCells="1">
                  <from>
                    <xdr:col>13</xdr:col>
                    <xdr:colOff>66675</xdr:colOff>
                    <xdr:row>0</xdr:row>
                    <xdr:rowOff>57150</xdr:rowOff>
                  </from>
                  <to>
                    <xdr:col>14</xdr:col>
                    <xdr:colOff>571500</xdr:colOff>
                    <xdr:row>1</xdr:row>
                    <xdr:rowOff>9525</xdr:rowOff>
                  </to>
                </anchor>
              </controlPr>
            </control>
          </mc:Choice>
        </mc:AlternateContent>
        <mc:AlternateContent xmlns:mc="http://schemas.openxmlformats.org/markup-compatibility/2006">
          <mc:Choice Requires="x14">
            <control shapeId="7177" r:id="rId16" name="Button 9">
              <controlPr defaultSize="0" print="0" autoFill="0" autoPict="0" altText="Importar TXT(s)">
                <anchor moveWithCells="1">
                  <from>
                    <xdr:col>13</xdr:col>
                    <xdr:colOff>66675</xdr:colOff>
                    <xdr:row>1</xdr:row>
                    <xdr:rowOff>57150</xdr:rowOff>
                  </from>
                  <to>
                    <xdr:col>14</xdr:col>
                    <xdr:colOff>571500</xdr:colOff>
                    <xdr:row>2</xdr:row>
                    <xdr:rowOff>133350</xdr:rowOff>
                  </to>
                </anchor>
              </controlPr>
            </control>
          </mc:Choice>
        </mc:AlternateContent>
        <mc:AlternateContent xmlns:mc="http://schemas.openxmlformats.org/markup-compatibility/2006">
          <mc:Choice Requires="x14">
            <control shapeId="7176" r:id="rId17" name="Button 8">
              <controlPr defaultSize="0" print="0" autoFill="0" autoPict="0" altText="Excluir Composições">
                <anchor moveWithCells="1">
                  <from>
                    <xdr:col>7</xdr:col>
                    <xdr:colOff>466725</xdr:colOff>
                    <xdr:row>1</xdr:row>
                    <xdr:rowOff>9525</xdr:rowOff>
                  </from>
                  <to>
                    <xdr:col>9</xdr:col>
                    <xdr:colOff>771525</xdr:colOff>
                    <xdr:row>3</xdr:row>
                    <xdr:rowOff>19050</xdr:rowOff>
                  </to>
                </anchor>
              </controlPr>
            </control>
          </mc:Choice>
        </mc:AlternateContent>
        <mc:AlternateContent xmlns:mc="http://schemas.openxmlformats.org/markup-compatibility/2006">
          <mc:Choice Requires="x14">
            <control shapeId="7183" r:id="rId18" name="Button 15">
              <controlPr defaultSize="0" print="0" autoFill="0" autoPict="0" altText="Adicionar Composição">
                <anchor moveWithCells="1">
                  <from>
                    <xdr:col>1</xdr:col>
                    <xdr:colOff>28575</xdr:colOff>
                    <xdr:row>1</xdr:row>
                    <xdr:rowOff>9525</xdr:rowOff>
                  </from>
                  <to>
                    <xdr:col>3</xdr:col>
                    <xdr:colOff>361950</xdr:colOff>
                    <xdr:row>3</xdr:row>
                    <xdr:rowOff>19050</xdr:rowOff>
                  </to>
                </anchor>
              </controlPr>
            </control>
          </mc:Choice>
        </mc:AlternateContent>
        <mc:AlternateContent xmlns:mc="http://schemas.openxmlformats.org/markup-compatibility/2006">
          <mc:Choice Requires="x14">
            <control shapeId="7184" r:id="rId19" name="Button 16">
              <controlPr defaultSize="0" print="0" autoFill="0" autoPict="0" altText="Adicionar Linha(s)">
                <anchor moveWithCells="1">
                  <from>
                    <xdr:col>3</xdr:col>
                    <xdr:colOff>790575</xdr:colOff>
                    <xdr:row>1</xdr:row>
                    <xdr:rowOff>9525</xdr:rowOff>
                  </from>
                  <to>
                    <xdr:col>4</xdr:col>
                    <xdr:colOff>-2047875</xdr:colOff>
                    <xdr:row>3</xdr:row>
                    <xdr:rowOff>19050</xdr:rowOff>
                  </to>
                </anchor>
              </controlPr>
            </control>
          </mc:Choice>
        </mc:AlternateContent>
        <mc:AlternateContent xmlns:mc="http://schemas.openxmlformats.org/markup-compatibility/2006">
          <mc:Choice Requires="x14">
            <control shapeId="7185" r:id="rId20" name="Button 17">
              <controlPr defaultSize="0" print="0" autoFill="0" autoPict="0" altText="Excluir Linha(s)">
                <anchor moveWithCells="1">
                  <from>
                    <xdr:col>3</xdr:col>
                    <xdr:colOff>2162175</xdr:colOff>
                    <xdr:row>1</xdr:row>
                    <xdr:rowOff>9525</xdr:rowOff>
                  </from>
                  <to>
                    <xdr:col>4</xdr:col>
                    <xdr:colOff>-685800</xdr:colOff>
                    <xdr:row>3</xdr:row>
                    <xdr:rowOff>19050</xdr:rowOff>
                  </to>
                </anchor>
              </controlPr>
            </control>
          </mc:Choice>
        </mc:AlternateContent>
        <mc:AlternateContent xmlns:mc="http://schemas.openxmlformats.org/markup-compatibility/2006">
          <mc:Choice Requires="x14">
            <control shapeId="7186" r:id="rId21" name="Button 18">
              <controlPr defaultSize="0" print="0" autoFill="0" autoPict="0" altText="Buscar Código">
                <anchor moveWithCells="1">
                  <from>
                    <xdr:col>3</xdr:col>
                    <xdr:colOff>3524250</xdr:colOff>
                    <xdr:row>1</xdr:row>
                    <xdr:rowOff>9525</xdr:rowOff>
                  </from>
                  <to>
                    <xdr:col>7</xdr:col>
                    <xdr:colOff>171450</xdr:colOff>
                    <xdr:row>3</xdr:row>
                    <xdr:rowOff>19050</xdr:rowOff>
                  </to>
                </anchor>
              </controlPr>
            </control>
          </mc:Choice>
        </mc:AlternateContent>
        <mc:AlternateContent xmlns:mc="http://schemas.openxmlformats.org/markup-compatibility/2006">
          <mc:Choice Requires="x14">
            <control shapeId="7187" r:id="rId22" name="Button 19">
              <controlPr defaultSize="0" print="0" autoFill="0" autoPict="0" altText="Exportar TXT">
                <anchor moveWithCells="1">
                  <from>
                    <xdr:col>13</xdr:col>
                    <xdr:colOff>66675</xdr:colOff>
                    <xdr:row>0</xdr:row>
                    <xdr:rowOff>57150</xdr:rowOff>
                  </from>
                  <to>
                    <xdr:col>14</xdr:col>
                    <xdr:colOff>571500</xdr:colOff>
                    <xdr:row>1</xdr:row>
                    <xdr:rowOff>-9525</xdr:rowOff>
                  </to>
                </anchor>
              </controlPr>
            </control>
          </mc:Choice>
        </mc:AlternateContent>
        <mc:AlternateContent xmlns:mc="http://schemas.openxmlformats.org/markup-compatibility/2006">
          <mc:Choice Requires="x14">
            <control shapeId="7188" r:id="rId23" name="Button 20">
              <controlPr defaultSize="0" print="0" autoFill="0" autoPict="0" altText="Importar TXT(s)">
                <anchor moveWithCells="1">
                  <from>
                    <xdr:col>13</xdr:col>
                    <xdr:colOff>66675</xdr:colOff>
                    <xdr:row>1</xdr:row>
                    <xdr:rowOff>57150</xdr:rowOff>
                  </from>
                  <to>
                    <xdr:col>14</xdr:col>
                    <xdr:colOff>571500</xdr:colOff>
                    <xdr:row>2</xdr:row>
                    <xdr:rowOff>133350</xdr:rowOff>
                  </to>
                </anchor>
              </controlPr>
            </control>
          </mc:Choice>
        </mc:AlternateContent>
        <mc:AlternateContent xmlns:mc="http://schemas.openxmlformats.org/markup-compatibility/2006">
          <mc:Choice Requires="x14">
            <control shapeId="7189" r:id="rId24" name="Button 21">
              <controlPr defaultSize="0" print="0" autoFill="0" autoPict="0" altText="Excluir Composições">
                <anchor moveWithCells="1">
                  <from>
                    <xdr:col>7</xdr:col>
                    <xdr:colOff>466725</xdr:colOff>
                    <xdr:row>1</xdr:row>
                    <xdr:rowOff>9525</xdr:rowOff>
                  </from>
                  <to>
                    <xdr:col>9</xdr:col>
                    <xdr:colOff>771525</xdr:colOff>
                    <xdr:row>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451</TotalTime>
  <Application>Microsoft Excel</Application>
  <DocSecurity>0</DocSecurity>
  <ScaleCrop>false</ScaleCrop>
  <HeadingPairs>
    <vt:vector size="4" baseType="variant">
      <vt:variant>
        <vt:lpstr>Planilhas</vt:lpstr>
      </vt:variant>
      <vt:variant>
        <vt:i4>11</vt:i4>
      </vt:variant>
      <vt:variant>
        <vt:lpstr>Intervalos nomeados</vt:lpstr>
      </vt:variant>
      <vt:variant>
        <vt:i4>16</vt:i4>
      </vt:variant>
    </vt:vector>
  </HeadingPairs>
  <TitlesOfParts>
    <vt:vector size="27" baseType="lpstr">
      <vt:lpstr>BOLETIM 187</vt:lpstr>
      <vt:lpstr>BOLETIM 189</vt:lpstr>
      <vt:lpstr>BOLETIM 190</vt:lpstr>
      <vt:lpstr>BOLETIM 191</vt:lpstr>
      <vt:lpstr>ORÇAMENTO</vt:lpstr>
      <vt:lpstr>CRONOGRAMA FISICO FINANC</vt:lpstr>
      <vt:lpstr>bdi</vt:lpstr>
      <vt:lpstr>COMPOSIÇÃO</vt:lpstr>
      <vt:lpstr>COTAÇÃO</vt:lpstr>
      <vt:lpstr>COTAÇÃO F</vt:lpstr>
      <vt:lpstr>COMP CAIXA</vt:lpstr>
      <vt:lpstr>'COMP CAIXA'!Area_de_impressao</vt:lpstr>
      <vt:lpstr>'COTAÇÃO F'!Area_de_impressao</vt:lpstr>
      <vt:lpstr>ORÇAMENTO!Area_de_impressao</vt:lpstr>
      <vt:lpstr>Comp_export</vt:lpstr>
      <vt:lpstr>'COMP CAIXA'!Comp_LP_Banco</vt:lpstr>
      <vt:lpstr>'COMP CAIXA'!Comp_LP_Comp</vt:lpstr>
      <vt:lpstr>'COMP CAIXA'!Comp_LP_Ins</vt:lpstr>
      <vt:lpstr>Cot_LP_Banco</vt:lpstr>
      <vt:lpstr>Cot_LP_Cot</vt:lpstr>
      <vt:lpstr>Cot_LP_Cotacao</vt:lpstr>
      <vt:lpstr>Cot_LP_Empresa</vt:lpstr>
      <vt:lpstr>Cot_LP_Indice</vt:lpstr>
      <vt:lpstr>FiltroComp</vt:lpstr>
      <vt:lpstr>FiltroCot</vt:lpstr>
      <vt:lpstr>'COMP CAIXA'!Titulos_de_impressao</vt:lpstr>
      <vt:lpstr>ORÇAMENTO!Titulos_de_impressao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Rossi Tavella</dc:creator>
  <dc:description/>
  <cp:lastModifiedBy>Carlos Eduardo Mazzetto</cp:lastModifiedBy>
  <cp:revision>9</cp:revision>
  <cp:lastPrinted>2023-10-23T14:40:40Z</cp:lastPrinted>
  <dcterms:created xsi:type="dcterms:W3CDTF">2015-06-12T10:33:37Z</dcterms:created>
  <dcterms:modified xsi:type="dcterms:W3CDTF">2023-10-23T14:44:18Z</dcterms:modified>
  <dc:language>pt-BR</dc:language>
</cp:coreProperties>
</file>